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3.xml" ContentType="application/vnd.openxmlformats-officedocument.spreadsheetml.table+xml"/>
  <Override PartName="/xl/pivotTables/pivotTable21.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0.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E:\Excel DA\"/>
    </mc:Choice>
  </mc:AlternateContent>
  <xr:revisionPtr revIDLastSave="0" documentId="13_ncr:1_{9EA5E752-A190-4CF0-948C-672359E4105C}"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Actual Data" sheetId="31" r:id="rId2"/>
    <sheet name="Rough Data" sheetId="26" r:id="rId3"/>
    <sheet name="Univariate Analysis" sheetId="25" r:id="rId4"/>
    <sheet name="Linear Regression" sheetId="34" r:id="rId5"/>
    <sheet name="Cleaned Data" sheetId="1" r:id="rId6"/>
    <sheet name="Working" sheetId="32" r:id="rId7"/>
    <sheet name="Dashboard I" sheetId="6" r:id="rId8"/>
    <sheet name="Dashboard II" sheetId="7" r:id="rId9"/>
    <sheet name="Regional Sales" sheetId="9" r:id="rId10"/>
    <sheet name="Top 10 State" sheetId="11" r:id="rId11"/>
    <sheet name="Region Profit" sheetId="12" r:id="rId12"/>
    <sheet name="Unit sales" sheetId="30" r:id="rId13"/>
    <sheet name="Prediction vs Sales" sheetId="35" r:id="rId14"/>
    <sheet name="Sub Category Sales" sheetId="24" r:id="rId15"/>
    <sheet name="Growth" sheetId="13" r:id="rId16"/>
    <sheet name="Description" sheetId="14" r:id="rId17"/>
    <sheet name="Access" sheetId="3" r:id="rId18"/>
    <sheet name="Income by Education Level" sheetId="16" r:id="rId19"/>
    <sheet name="Multiple Table" sheetId="15" r:id="rId20"/>
  </sheets>
  <definedNames>
    <definedName name="_xlnm._FilterDatabase" localSheetId="17" hidden="1">Access!$A$1:$G$1125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1" hidden="1">Table1[]</definedName>
    <definedName name="_xlcn.WorksheetConnection_EXCELPROJECT.xlsxTable41" hidden="1">Table4[]</definedName>
    <definedName name="Slicer_Customer_Segment">#N/A</definedName>
    <definedName name="Slicer_Manager">#N/A</definedName>
    <definedName name="Slicer_Manager1">#N/A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Region">#N/A</definedName>
    <definedName name="Slicer_Region1">#N/A</definedName>
    <definedName name="Slicer_Region2">#N/A</definedName>
    <definedName name="Slicer_Ship_Mode">#N/A</definedName>
  </definedNames>
  <calcPr calcId="191029"/>
  <pivotCaches>
    <pivotCache cacheId="80" r:id="rId21"/>
    <pivotCache cacheId="70" r:id="rId22"/>
    <pivotCache cacheId="73" r:id="rId23"/>
  </pivotCaches>
  <extLst>
    <ext xmlns:x14="http://schemas.microsoft.com/office/spreadsheetml/2009/9/main" uri="{876F7934-8845-4945-9796-88D515C7AA90}">
      <x14:pivotCaches>
        <pivotCache cacheId="39"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4" i="9" l="1"/>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3" i="9"/>
  <c r="B64" i="2" a="1"/>
  <c r="B64" i="2" s="1"/>
  <c r="Q5" i="26" l="1"/>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29" i="26"/>
  <c r="Q230" i="26"/>
  <c r="Q231" i="26"/>
  <c r="Q232" i="26"/>
  <c r="Q233" i="26"/>
  <c r="Q234" i="26"/>
  <c r="Q235" i="26"/>
  <c r="Q236" i="26"/>
  <c r="Q237" i="26"/>
  <c r="Q238" i="26"/>
  <c r="Q239" i="26"/>
  <c r="Q240" i="26"/>
  <c r="Q241" i="26"/>
  <c r="Q242" i="26"/>
  <c r="Q243" i="26"/>
  <c r="Q244" i="26"/>
  <c r="Q245" i="26"/>
  <c r="Q246" i="26"/>
  <c r="Q247" i="26"/>
  <c r="Q248" i="26"/>
  <c r="Q249" i="26"/>
  <c r="Q250" i="26"/>
  <c r="Q251" i="26"/>
  <c r="Q252" i="26"/>
  <c r="Q253" i="26"/>
  <c r="Q254" i="26"/>
  <c r="Q255" i="26"/>
  <c r="Q256" i="26"/>
  <c r="Q257" i="26"/>
  <c r="Q258" i="26"/>
  <c r="Q259" i="26"/>
  <c r="Q260" i="26"/>
  <c r="Q261" i="26"/>
  <c r="Q262" i="26"/>
  <c r="Q263" i="26"/>
  <c r="Q264" i="26"/>
  <c r="Q265" i="26"/>
  <c r="Q266" i="26"/>
  <c r="Q267" i="26"/>
  <c r="Q268" i="26"/>
  <c r="Q269" i="26"/>
  <c r="Q270" i="26"/>
  <c r="Q271" i="26"/>
  <c r="Q272" i="26"/>
  <c r="Q273" i="26"/>
  <c r="Q274" i="26"/>
  <c r="Q275" i="26"/>
  <c r="Q276" i="26"/>
  <c r="Q277" i="26"/>
  <c r="Q278" i="26"/>
  <c r="Q279" i="26"/>
  <c r="Q280" i="26"/>
  <c r="Q281" i="26"/>
  <c r="Q282" i="26"/>
  <c r="Q283" i="26"/>
  <c r="Q284" i="26"/>
  <c r="Q285" i="26"/>
  <c r="Q286" i="26"/>
  <c r="Q287" i="26"/>
  <c r="Q288" i="26"/>
  <c r="Q289" i="26"/>
  <c r="Q290" i="26"/>
  <c r="Q291" i="26"/>
  <c r="Q292" i="26"/>
  <c r="Q293" i="26"/>
  <c r="Q294" i="26"/>
  <c r="Q295" i="26"/>
  <c r="Q296" i="26"/>
  <c r="Q297" i="26"/>
  <c r="Q298" i="26"/>
  <c r="Q299" i="26"/>
  <c r="Q300" i="26"/>
  <c r="Q301" i="26"/>
  <c r="Q302" i="26"/>
  <c r="Q303" i="26"/>
  <c r="Q304" i="26"/>
  <c r="Q305" i="26"/>
  <c r="Q306" i="26"/>
  <c r="Q307" i="26"/>
  <c r="Q308" i="26"/>
  <c r="Q309" i="26"/>
  <c r="Q310" i="26"/>
  <c r="Q311" i="26"/>
  <c r="Q312" i="26"/>
  <c r="Q313" i="26"/>
  <c r="Q314" i="26"/>
  <c r="Q315" i="26"/>
  <c r="Q316" i="26"/>
  <c r="Q317" i="26"/>
  <c r="Q318" i="26"/>
  <c r="Q319" i="26"/>
  <c r="Q320" i="26"/>
  <c r="Q321" i="26"/>
  <c r="Q322" i="26"/>
  <c r="Q323" i="26"/>
  <c r="Q324" i="26"/>
  <c r="Q325" i="26"/>
  <c r="Q326" i="26"/>
  <c r="Q327" i="26"/>
  <c r="Q328" i="26"/>
  <c r="Q329" i="26"/>
  <c r="Q330" i="26"/>
  <c r="Q331" i="26"/>
  <c r="Q332" i="26"/>
  <c r="Q333" i="26"/>
  <c r="Q334" i="26"/>
  <c r="Q335" i="26"/>
  <c r="Q336" i="26"/>
  <c r="Q337" i="26"/>
  <c r="Q338" i="26"/>
  <c r="Q339" i="26"/>
  <c r="Q340" i="26"/>
  <c r="Q341" i="26"/>
  <c r="Q342" i="26"/>
  <c r="Q343" i="26"/>
  <c r="Q344" i="26"/>
  <c r="Q345" i="26"/>
  <c r="Q346" i="26"/>
  <c r="Q347" i="26"/>
  <c r="Q348" i="26"/>
  <c r="Q349" i="26"/>
  <c r="Q350" i="26"/>
  <c r="Q351" i="26"/>
  <c r="Q352" i="26"/>
  <c r="Q353" i="26"/>
  <c r="Q354" i="26"/>
  <c r="Q355" i="26"/>
  <c r="Q356" i="26"/>
  <c r="Q357" i="26"/>
  <c r="Q358" i="26"/>
  <c r="Q359" i="26"/>
  <c r="Q360" i="26"/>
  <c r="Q361" i="26"/>
  <c r="Q362" i="26"/>
  <c r="Q363" i="26"/>
  <c r="Q364" i="26"/>
  <c r="Q365" i="26"/>
  <c r="Q366" i="26"/>
  <c r="Q367" i="26"/>
  <c r="Q368" i="26"/>
  <c r="Q369" i="26"/>
  <c r="Q370" i="26"/>
  <c r="Q371" i="26"/>
  <c r="Q372" i="26"/>
  <c r="Q373" i="26"/>
  <c r="Q374" i="26"/>
  <c r="Q375" i="26"/>
  <c r="Q376" i="26"/>
  <c r="Q377" i="26"/>
  <c r="Q378" i="26"/>
  <c r="Q379" i="26"/>
  <c r="Q380" i="26"/>
  <c r="Q381" i="26"/>
  <c r="Q382" i="26"/>
  <c r="Q383" i="26"/>
  <c r="Q384" i="26"/>
  <c r="Q385" i="26"/>
  <c r="Q386" i="26"/>
  <c r="Q387" i="26"/>
  <c r="Q388" i="26"/>
  <c r="Q389" i="26"/>
  <c r="Q390" i="26"/>
  <c r="Q391" i="26"/>
  <c r="Q392" i="26"/>
  <c r="Q393" i="26"/>
  <c r="Q394" i="26"/>
  <c r="Q395" i="26"/>
  <c r="Q396" i="26"/>
  <c r="Q397" i="26"/>
  <c r="Q398" i="26"/>
  <c r="Q399" i="26"/>
  <c r="Q400" i="26"/>
  <c r="Q401" i="26"/>
  <c r="Q402" i="26"/>
  <c r="Q403" i="26"/>
  <c r="Q404" i="26"/>
  <c r="Q405" i="26"/>
  <c r="Q406" i="26"/>
  <c r="Q407" i="26"/>
  <c r="Q408" i="26"/>
  <c r="Q409" i="26"/>
  <c r="Q410" i="26"/>
  <c r="Q411" i="26"/>
  <c r="Q412" i="26"/>
  <c r="Q413" i="26"/>
  <c r="Q414" i="26"/>
  <c r="Q415" i="26"/>
  <c r="Q416" i="26"/>
  <c r="Q417" i="26"/>
  <c r="Q418" i="26"/>
  <c r="Q419" i="26"/>
  <c r="Q420" i="26"/>
  <c r="Q421" i="26"/>
  <c r="Q422" i="26"/>
  <c r="Q423" i="26"/>
  <c r="Q424" i="26"/>
  <c r="Q425" i="26"/>
  <c r="Q426" i="26"/>
  <c r="Q427" i="26"/>
  <c r="Q428" i="26"/>
  <c r="Q429" i="26"/>
  <c r="Q430" i="26"/>
  <c r="Q431" i="26"/>
  <c r="Q432" i="26"/>
  <c r="Q433" i="26"/>
  <c r="Q434" i="26"/>
  <c r="Q435" i="26"/>
  <c r="Q436" i="26"/>
  <c r="Q437" i="26"/>
  <c r="Q438" i="26"/>
  <c r="Q439" i="26"/>
  <c r="Q440" i="26"/>
  <c r="Q441" i="26"/>
  <c r="Q442" i="26"/>
  <c r="Q443" i="26"/>
  <c r="Q444" i="26"/>
  <c r="Q445" i="26"/>
  <c r="Q446" i="26"/>
  <c r="Q447" i="26"/>
  <c r="Q448" i="26"/>
  <c r="Q449" i="26"/>
  <c r="Q450" i="26"/>
  <c r="Q451" i="26"/>
  <c r="Q452" i="26"/>
  <c r="Q453" i="26"/>
  <c r="Q454" i="26"/>
  <c r="Q455" i="26"/>
  <c r="Q456" i="26"/>
  <c r="Q457" i="26"/>
  <c r="Q458" i="26"/>
  <c r="Q459" i="26"/>
  <c r="Q460" i="26"/>
  <c r="Q461" i="26"/>
  <c r="Q462" i="26"/>
  <c r="Q463" i="26"/>
  <c r="Q464" i="26"/>
  <c r="Q465" i="26"/>
  <c r="Q466" i="26"/>
  <c r="Q467" i="26"/>
  <c r="Q468" i="26"/>
  <c r="Q469" i="26"/>
  <c r="Q470" i="26"/>
  <c r="Q471" i="26"/>
  <c r="Q472" i="26"/>
  <c r="Q473" i="26"/>
  <c r="Q474" i="26"/>
  <c r="Q475" i="26"/>
  <c r="Q476" i="26"/>
  <c r="Q477" i="26"/>
  <c r="Q478" i="26"/>
  <c r="Q479" i="26"/>
  <c r="Q480" i="26"/>
  <c r="Q481" i="26"/>
  <c r="Q482" i="26"/>
  <c r="Q483" i="26"/>
  <c r="Q484" i="26"/>
  <c r="Q485" i="26"/>
  <c r="Q486" i="26"/>
  <c r="Q487" i="26"/>
  <c r="Q488" i="26"/>
  <c r="Q489" i="26"/>
  <c r="Q490" i="26"/>
  <c r="Q491" i="26"/>
  <c r="Q492" i="26"/>
  <c r="Q493" i="26"/>
  <c r="Q494" i="26"/>
  <c r="Q495" i="26"/>
  <c r="Q496" i="26"/>
  <c r="Q497" i="26"/>
  <c r="Q498" i="26"/>
  <c r="Q499" i="26"/>
  <c r="Q500" i="26"/>
  <c r="Q501" i="26"/>
  <c r="Q502" i="26"/>
  <c r="Q503" i="26"/>
  <c r="Q504" i="26"/>
  <c r="Q505" i="26"/>
  <c r="Q506" i="26"/>
  <c r="Q507" i="26"/>
  <c r="Q508" i="26"/>
  <c r="Q509" i="26"/>
  <c r="Q510" i="26"/>
  <c r="Q511" i="26"/>
  <c r="Q512" i="26"/>
  <c r="Q513" i="26"/>
  <c r="Q514" i="26"/>
  <c r="Q515" i="26"/>
  <c r="Q516" i="26"/>
  <c r="Q517" i="26"/>
  <c r="Q518" i="26"/>
  <c r="Q519" i="26"/>
  <c r="Q520" i="26"/>
  <c r="Q521" i="26"/>
  <c r="Q522" i="26"/>
  <c r="Q523" i="26"/>
  <c r="Q524" i="26"/>
  <c r="Q525" i="26"/>
  <c r="Q526" i="26"/>
  <c r="Q527" i="26"/>
  <c r="Q528" i="26"/>
  <c r="Q529" i="26"/>
  <c r="Q530" i="26"/>
  <c r="Q531" i="26"/>
  <c r="Q532" i="26"/>
  <c r="Q533" i="26"/>
  <c r="Q534" i="26"/>
  <c r="Q535" i="26"/>
  <c r="Q536" i="26"/>
  <c r="Q537" i="26"/>
  <c r="Q538" i="26"/>
  <c r="Q539" i="26"/>
  <c r="Q540" i="26"/>
  <c r="Q541" i="26"/>
  <c r="Q542" i="26"/>
  <c r="Q543" i="26"/>
  <c r="Q544" i="26"/>
  <c r="Q545" i="26"/>
  <c r="Q546" i="26"/>
  <c r="Q547" i="26"/>
  <c r="Q548" i="26"/>
  <c r="Q549" i="26"/>
  <c r="Q550" i="26"/>
  <c r="Q551" i="26"/>
  <c r="Q552" i="26"/>
  <c r="Q553" i="26"/>
  <c r="Q554" i="26"/>
  <c r="Q555" i="26"/>
  <c r="Q556" i="26"/>
  <c r="Q557" i="26"/>
  <c r="Q558" i="26"/>
  <c r="Q559" i="26"/>
  <c r="Q560" i="26"/>
  <c r="Q561" i="26"/>
  <c r="Q562" i="26"/>
  <c r="Q563" i="26"/>
  <c r="Q564" i="26"/>
  <c r="Q565" i="26"/>
  <c r="Q566" i="26"/>
  <c r="Q567" i="26"/>
  <c r="Q568" i="26"/>
  <c r="Q569" i="26"/>
  <c r="Q570" i="26"/>
  <c r="Q571" i="26"/>
  <c r="Q572" i="26"/>
  <c r="Q573" i="26"/>
  <c r="Q574" i="26"/>
  <c r="Q575" i="26"/>
  <c r="Q576" i="26"/>
  <c r="Q577" i="26"/>
  <c r="Q578" i="26"/>
  <c r="Q579" i="26"/>
  <c r="Q580" i="26"/>
  <c r="Q581" i="26"/>
  <c r="Q582" i="26"/>
  <c r="Q583" i="26"/>
  <c r="Q584" i="26"/>
  <c r="Q585" i="26"/>
  <c r="Q586" i="26"/>
  <c r="Q587" i="26"/>
  <c r="Q588" i="26"/>
  <c r="Q589" i="26"/>
  <c r="Q590" i="26"/>
  <c r="Q591" i="26"/>
  <c r="Q592" i="26"/>
  <c r="Q593" i="26"/>
  <c r="Q594" i="26"/>
  <c r="Q595" i="26"/>
  <c r="Q596" i="26"/>
  <c r="Q597" i="26"/>
  <c r="Q598" i="26"/>
  <c r="Q599" i="26"/>
  <c r="Q600" i="26"/>
  <c r="Q601" i="26"/>
  <c r="Q602" i="26"/>
  <c r="Q603" i="26"/>
  <c r="Q604" i="26"/>
  <c r="Q605" i="26"/>
  <c r="Q606" i="26"/>
  <c r="Q607" i="26"/>
  <c r="Q608" i="26"/>
  <c r="Q609" i="26"/>
  <c r="Q610" i="26"/>
  <c r="Q611" i="26"/>
  <c r="Q612" i="26"/>
  <c r="Q613" i="26"/>
  <c r="Q614" i="26"/>
  <c r="Q615" i="26"/>
  <c r="Q616" i="26"/>
  <c r="Q617" i="26"/>
  <c r="Q618" i="26"/>
  <c r="Q619" i="26"/>
  <c r="Q620" i="26"/>
  <c r="Q621" i="26"/>
  <c r="Q622" i="26"/>
  <c r="Q623" i="26"/>
  <c r="Q624" i="26"/>
  <c r="Q625" i="26"/>
  <c r="Q626" i="26"/>
  <c r="Q627" i="26"/>
  <c r="Q628" i="26"/>
  <c r="Q629" i="26"/>
  <c r="Q630" i="26"/>
  <c r="Q631" i="26"/>
  <c r="Q632" i="26"/>
  <c r="Q633" i="26"/>
  <c r="Q634" i="26"/>
  <c r="Q635" i="26"/>
  <c r="Q636" i="26"/>
  <c r="Q637" i="26"/>
  <c r="Q638" i="26"/>
  <c r="Q639" i="26"/>
  <c r="Q640" i="26"/>
  <c r="Q641" i="26"/>
  <c r="Q642" i="26"/>
  <c r="Q643" i="26"/>
  <c r="Q644" i="26"/>
  <c r="Q645" i="26"/>
  <c r="Q646" i="26"/>
  <c r="Q647" i="26"/>
  <c r="Q648" i="26"/>
  <c r="Q649" i="26"/>
  <c r="Q650" i="26"/>
  <c r="Q651" i="26"/>
  <c r="Q652" i="26"/>
  <c r="Q653" i="26"/>
  <c r="Q654" i="26"/>
  <c r="Q655" i="26"/>
  <c r="Q656" i="26"/>
  <c r="Q657" i="26"/>
  <c r="Q658" i="26"/>
  <c r="Q659" i="26"/>
  <c r="Q660" i="26"/>
  <c r="Q661" i="26"/>
  <c r="Q662" i="26"/>
  <c r="Q663" i="26"/>
  <c r="Q664" i="26"/>
  <c r="Q665" i="26"/>
  <c r="Q666" i="26"/>
  <c r="Q667" i="26"/>
  <c r="Q668" i="26"/>
  <c r="Q669" i="26"/>
  <c r="Q670" i="26"/>
  <c r="Q671" i="26"/>
  <c r="Q672" i="26"/>
  <c r="Q673" i="26"/>
  <c r="Q674" i="26"/>
  <c r="Q675" i="26"/>
  <c r="Q676" i="26"/>
  <c r="Q677" i="26"/>
  <c r="Q678" i="26"/>
  <c r="Q679" i="26"/>
  <c r="Q680" i="26"/>
  <c r="Q681" i="26"/>
  <c r="Q682" i="26"/>
  <c r="Q683" i="26"/>
  <c r="Q684" i="26"/>
  <c r="Q685" i="26"/>
  <c r="Q686" i="26"/>
  <c r="Q687" i="26"/>
  <c r="Q688" i="26"/>
  <c r="Q689" i="26"/>
  <c r="Q690" i="26"/>
  <c r="Q691" i="26"/>
  <c r="Q692" i="26"/>
  <c r="Q693" i="26"/>
  <c r="Q694" i="26"/>
  <c r="Q695" i="26"/>
  <c r="Q696" i="26"/>
  <c r="Q697" i="26"/>
  <c r="Q698" i="26"/>
  <c r="Q699" i="26"/>
  <c r="Q700" i="26"/>
  <c r="Q701" i="26"/>
  <c r="Q702" i="26"/>
  <c r="Q703" i="26"/>
  <c r="Q704" i="26"/>
  <c r="Q705" i="26"/>
  <c r="Q706" i="26"/>
  <c r="Q707" i="26"/>
  <c r="Q708" i="26"/>
  <c r="Q709" i="26"/>
  <c r="Q710" i="26"/>
  <c r="Q711" i="26"/>
  <c r="Q712" i="26"/>
  <c r="Q713" i="26"/>
  <c r="Q714" i="26"/>
  <c r="Q715" i="26"/>
  <c r="Q716" i="26"/>
  <c r="Q717" i="26"/>
  <c r="Q718" i="26"/>
  <c r="Q719" i="26"/>
  <c r="Q720" i="26"/>
  <c r="Q721" i="26"/>
  <c r="Q722" i="26"/>
  <c r="Q723" i="26"/>
  <c r="Q724" i="26"/>
  <c r="Q725" i="26"/>
  <c r="Q726" i="26"/>
  <c r="Q727" i="26"/>
  <c r="Q728" i="26"/>
  <c r="Q729" i="26"/>
  <c r="Q730" i="26"/>
  <c r="Q731" i="26"/>
  <c r="Q732" i="26"/>
  <c r="Q733" i="26"/>
  <c r="Q734" i="26"/>
  <c r="Q735" i="26"/>
  <c r="Q736" i="26"/>
  <c r="Q737" i="26"/>
  <c r="Q738" i="26"/>
  <c r="Q739" i="26"/>
  <c r="Q740" i="26"/>
  <c r="Q741" i="26"/>
  <c r="Q742" i="26"/>
  <c r="Q743" i="26"/>
  <c r="Q744" i="26"/>
  <c r="Q745" i="26"/>
  <c r="Q746" i="26"/>
  <c r="Q747" i="26"/>
  <c r="Q748" i="26"/>
  <c r="Q749" i="26"/>
  <c r="Q750" i="26"/>
  <c r="Q751" i="26"/>
  <c r="Q752" i="26"/>
  <c r="Q753" i="26"/>
  <c r="Q754" i="26"/>
  <c r="Q755" i="26"/>
  <c r="Q756" i="26"/>
  <c r="Q757" i="26"/>
  <c r="Q758" i="26"/>
  <c r="Q759" i="26"/>
  <c r="Q760" i="26"/>
  <c r="Q761" i="26"/>
  <c r="Q762" i="26"/>
  <c r="Q763" i="26"/>
  <c r="Q764" i="26"/>
  <c r="Q765" i="26"/>
  <c r="Q766" i="26"/>
  <c r="Q767" i="26"/>
  <c r="Q768" i="26"/>
  <c r="Q769" i="26"/>
  <c r="Q770" i="26"/>
  <c r="Q771" i="26"/>
  <c r="Q772" i="26"/>
  <c r="Q773" i="26"/>
  <c r="Q774" i="26"/>
  <c r="Q775" i="26"/>
  <c r="Q776" i="26"/>
  <c r="Q777" i="26"/>
  <c r="Q778" i="26"/>
  <c r="Q779" i="26"/>
  <c r="Q780" i="26"/>
  <c r="Q781" i="26"/>
  <c r="Q782" i="26"/>
  <c r="Q783" i="26"/>
  <c r="Q784" i="26"/>
  <c r="Q785" i="26"/>
  <c r="Q786" i="26"/>
  <c r="Q787" i="26"/>
  <c r="Q788" i="26"/>
  <c r="Q789" i="26"/>
  <c r="Q790" i="26"/>
  <c r="Q791" i="26"/>
  <c r="Q792" i="26"/>
  <c r="Q793" i="26"/>
  <c r="Q794" i="26"/>
  <c r="Q795" i="26"/>
  <c r="Q796" i="26"/>
  <c r="Q797" i="26"/>
  <c r="Q798" i="26"/>
  <c r="Q799" i="26"/>
  <c r="Q800" i="26"/>
  <c r="Q801" i="26"/>
  <c r="Q802" i="26"/>
  <c r="Q803" i="26"/>
  <c r="Q804" i="26"/>
  <c r="Q805" i="26"/>
  <c r="Q806" i="26"/>
  <c r="Q807" i="26"/>
  <c r="Q808" i="26"/>
  <c r="Q809" i="26"/>
  <c r="Q810" i="26"/>
  <c r="Q811" i="26"/>
  <c r="Q812" i="26"/>
  <c r="Q813" i="26"/>
  <c r="Q814" i="26"/>
  <c r="Q815" i="26"/>
  <c r="Q816" i="26"/>
  <c r="Q817" i="26"/>
  <c r="Q818" i="26"/>
  <c r="Q819" i="26"/>
  <c r="Q820" i="26"/>
  <c r="Q821" i="26"/>
  <c r="Q822" i="26"/>
  <c r="Q823" i="26"/>
  <c r="Q824" i="26"/>
  <c r="Q825" i="26"/>
  <c r="Q826" i="26"/>
  <c r="Q827" i="26"/>
  <c r="Q828" i="26"/>
  <c r="Q829" i="26"/>
  <c r="Q830" i="26"/>
  <c r="Q831" i="26"/>
  <c r="Q832" i="26"/>
  <c r="Q833" i="26"/>
  <c r="Q834" i="26"/>
  <c r="Q835" i="26"/>
  <c r="Q836" i="26"/>
  <c r="Q837" i="26"/>
  <c r="Q838" i="26"/>
  <c r="Q839" i="26"/>
  <c r="Q840" i="26"/>
  <c r="Q841" i="26"/>
  <c r="Q842" i="26"/>
  <c r="Q843" i="26"/>
  <c r="Q844" i="26"/>
  <c r="Q845" i="26"/>
  <c r="Q846" i="26"/>
  <c r="Q847" i="26"/>
  <c r="Q848" i="26"/>
  <c r="Q849" i="26"/>
  <c r="Q850" i="26"/>
  <c r="Q851" i="26"/>
  <c r="Q852" i="26"/>
  <c r="Q853" i="26"/>
  <c r="Q854" i="26"/>
  <c r="Q855" i="26"/>
  <c r="Q856" i="26"/>
  <c r="Q857" i="26"/>
  <c r="Q858" i="26"/>
  <c r="Q859" i="26"/>
  <c r="Q860" i="26"/>
  <c r="Q861" i="26"/>
  <c r="Q862" i="26"/>
  <c r="Q863" i="26"/>
  <c r="Q864" i="26"/>
  <c r="Q865" i="26"/>
  <c r="Q866" i="26"/>
  <c r="Q867" i="26"/>
  <c r="Q868" i="26"/>
  <c r="Q869" i="26"/>
  <c r="Q870" i="26"/>
  <c r="Q871" i="26"/>
  <c r="Q872" i="26"/>
  <c r="Q873" i="26"/>
  <c r="Q874" i="26"/>
  <c r="Q875" i="26"/>
  <c r="Q876" i="26"/>
  <c r="Q877" i="26"/>
  <c r="Q878" i="26"/>
  <c r="Q879" i="26"/>
  <c r="Q880" i="26"/>
  <c r="Q881" i="26"/>
  <c r="Q882" i="26"/>
  <c r="Q883" i="26"/>
  <c r="Q884" i="26"/>
  <c r="Q885" i="26"/>
  <c r="Q886" i="26"/>
  <c r="Q887" i="26"/>
  <c r="Q888" i="26"/>
  <c r="Q889" i="26"/>
  <c r="Q890" i="26"/>
  <c r="Q891" i="26"/>
  <c r="Q892" i="26"/>
  <c r="Q893" i="26"/>
  <c r="Q894" i="26"/>
  <c r="Q895" i="26"/>
  <c r="Q896" i="26"/>
  <c r="Q897" i="26"/>
  <c r="Q898" i="26"/>
  <c r="Q899" i="26"/>
  <c r="Q900" i="26"/>
  <c r="Q901" i="26"/>
  <c r="Q902" i="26"/>
  <c r="Q903" i="26"/>
  <c r="Q904" i="26"/>
  <c r="Q905" i="26"/>
  <c r="Q906" i="26"/>
  <c r="Q907" i="26"/>
  <c r="Q908" i="26"/>
  <c r="Q909" i="26"/>
  <c r="Q910" i="26"/>
  <c r="Q911" i="26"/>
  <c r="Q912" i="26"/>
  <c r="Q913" i="26"/>
  <c r="Q914" i="26"/>
  <c r="Q915" i="26"/>
  <c r="Q916" i="26"/>
  <c r="Q917" i="26"/>
  <c r="Q918" i="26"/>
  <c r="Q919" i="26"/>
  <c r="Q920" i="26"/>
  <c r="Q921" i="26"/>
  <c r="Q922" i="26"/>
  <c r="Q923" i="26"/>
  <c r="Q924" i="26"/>
  <c r="Q925" i="26"/>
  <c r="Q926" i="26"/>
  <c r="Q927" i="26"/>
  <c r="Q928" i="26"/>
  <c r="Q929" i="26"/>
  <c r="Q930" i="26"/>
  <c r="Q931" i="26"/>
  <c r="Q932" i="26"/>
  <c r="Q933" i="26"/>
  <c r="Q934" i="26"/>
  <c r="Q935" i="26"/>
  <c r="Q936" i="26"/>
  <c r="Q937" i="26"/>
  <c r="Q938" i="26"/>
  <c r="Q939" i="26"/>
  <c r="Q940" i="26"/>
  <c r="Q941" i="26"/>
  <c r="Q942" i="26"/>
  <c r="Q943" i="26"/>
  <c r="Q944" i="26"/>
  <c r="Q945" i="26"/>
  <c r="Q946" i="26"/>
  <c r="Q947" i="26"/>
  <c r="Q948" i="26"/>
  <c r="Q949" i="26"/>
  <c r="Q950" i="26"/>
  <c r="Q951" i="26"/>
  <c r="Q952" i="26"/>
  <c r="Q953" i="26"/>
  <c r="Q954" i="26"/>
  <c r="Q955" i="26"/>
  <c r="Q956" i="26"/>
  <c r="Q957" i="26"/>
  <c r="Q958" i="26"/>
  <c r="Q959" i="26"/>
  <c r="Q960" i="26"/>
  <c r="Q961" i="26"/>
  <c r="Q962" i="26"/>
  <c r="Q963" i="26"/>
  <c r="Q964" i="26"/>
  <c r="Q965" i="26"/>
  <c r="Q966" i="26"/>
  <c r="Q967" i="26"/>
  <c r="Q968" i="26"/>
  <c r="Q969" i="26"/>
  <c r="Q970" i="26"/>
  <c r="Q971" i="26"/>
  <c r="Q972" i="26"/>
  <c r="Q973" i="26"/>
  <c r="Q974" i="26"/>
  <c r="Q975" i="26"/>
  <c r="Q976" i="26"/>
  <c r="Q977" i="26"/>
  <c r="Q978" i="26"/>
  <c r="Q979" i="26"/>
  <c r="Q980" i="26"/>
  <c r="Q981" i="26"/>
  <c r="Q982" i="26"/>
  <c r="Q983" i="26"/>
  <c r="Q984" i="26"/>
  <c r="Q985" i="26"/>
  <c r="Q986" i="26"/>
  <c r="Q987" i="26"/>
  <c r="Q988" i="26"/>
  <c r="Q989" i="26"/>
  <c r="Q990" i="26"/>
  <c r="Q991" i="26"/>
  <c r="Q992" i="26"/>
  <c r="Q993" i="26"/>
  <c r="Q994" i="26"/>
  <c r="Q995" i="26"/>
  <c r="Q996" i="26"/>
  <c r="Q997" i="26"/>
  <c r="Q998" i="26"/>
  <c r="Q999" i="26"/>
  <c r="Q1000" i="26"/>
  <c r="Q1001" i="26"/>
  <c r="Q1002" i="26"/>
  <c r="Q1003" i="26"/>
  <c r="Q1004" i="26"/>
  <c r="Q1005" i="26"/>
  <c r="Q1006" i="26"/>
  <c r="Q1007" i="26"/>
  <c r="Q1008" i="26"/>
  <c r="Q1009" i="26"/>
  <c r="Q1010" i="26"/>
  <c r="Q1011" i="26"/>
  <c r="Q1012" i="26"/>
  <c r="Q1013" i="26"/>
  <c r="Q1014" i="26"/>
  <c r="Q1015" i="26"/>
  <c r="Q1016" i="26"/>
  <c r="Q1017" i="26"/>
  <c r="Q1018" i="26"/>
  <c r="Q1019" i="26"/>
  <c r="Q1020" i="26"/>
  <c r="Q1021" i="26"/>
  <c r="Q1022" i="26"/>
  <c r="Q1023" i="26"/>
  <c r="Q1024" i="26"/>
  <c r="Q1025" i="26"/>
  <c r="Q1026" i="26"/>
  <c r="Q1027" i="26"/>
  <c r="Q1028" i="26"/>
  <c r="Q1029" i="26"/>
  <c r="Q1030" i="26"/>
  <c r="Q1031" i="26"/>
  <c r="Q1032" i="26"/>
  <c r="Q1033" i="26"/>
  <c r="Q1034" i="26"/>
  <c r="Q1035" i="26"/>
  <c r="Q1036" i="26"/>
  <c r="Q1037" i="26"/>
  <c r="Q1038" i="26"/>
  <c r="Q1039" i="26"/>
  <c r="Q1040" i="26"/>
  <c r="Q1041" i="26"/>
  <c r="Q1042" i="26"/>
  <c r="Q1043" i="26"/>
  <c r="Q1044" i="26"/>
  <c r="Q1045" i="26"/>
  <c r="Q1046" i="26"/>
  <c r="Q1047" i="26"/>
  <c r="Q1048" i="26"/>
  <c r="Q1049" i="26"/>
  <c r="Q1050" i="26"/>
  <c r="Q1051" i="26"/>
  <c r="Q1052" i="26"/>
  <c r="Q1053" i="26"/>
  <c r="Q1054" i="26"/>
  <c r="Q1055" i="26"/>
  <c r="Q1056" i="26"/>
  <c r="Q1057" i="26"/>
  <c r="Q1058" i="26"/>
  <c r="Q1059" i="26"/>
  <c r="Q1060" i="26"/>
  <c r="Q1061" i="26"/>
  <c r="Q1062" i="26"/>
  <c r="Q1063" i="26"/>
  <c r="Q1064" i="26"/>
  <c r="Q1065" i="26"/>
  <c r="Q1066" i="26"/>
  <c r="Q1067" i="26"/>
  <c r="Q1068" i="26"/>
  <c r="Q1069" i="26"/>
  <c r="Q1070" i="26"/>
  <c r="Q1071" i="26"/>
  <c r="Q1072" i="26"/>
  <c r="Q1073" i="26"/>
  <c r="Q1074" i="26"/>
  <c r="Q1075" i="26"/>
  <c r="Q1076" i="26"/>
  <c r="Q1077" i="26"/>
  <c r="Q1078" i="26"/>
  <c r="Q1079" i="26"/>
  <c r="Q1080" i="26"/>
  <c r="Q1081" i="26"/>
  <c r="Q1082" i="26"/>
  <c r="Q1083" i="26"/>
  <c r="Q1084" i="26"/>
  <c r="Q1085" i="26"/>
  <c r="Q1086" i="26"/>
  <c r="Q1087" i="26"/>
  <c r="Q1088" i="26"/>
  <c r="Q1089" i="26"/>
  <c r="Q1090" i="26"/>
  <c r="Q1091" i="26"/>
  <c r="Q1092" i="26"/>
  <c r="Q1093" i="26"/>
  <c r="Q1094" i="26"/>
  <c r="Q1095" i="26"/>
  <c r="Q1096" i="26"/>
  <c r="Q1097" i="26"/>
  <c r="Q1098" i="26"/>
  <c r="Q1099" i="26"/>
  <c r="Q1100" i="26"/>
  <c r="Q1101" i="26"/>
  <c r="Q1102" i="26"/>
  <c r="Q1103" i="26"/>
  <c r="Q1104" i="26"/>
  <c r="Q1105" i="26"/>
  <c r="Q1106" i="26"/>
  <c r="Q1107" i="26"/>
  <c r="Q1108" i="26"/>
  <c r="Q1109" i="26"/>
  <c r="Q1110" i="26"/>
  <c r="Q1111" i="26"/>
  <c r="Q1112" i="26"/>
  <c r="Q1113" i="26"/>
  <c r="Q1114" i="26"/>
  <c r="Q1115" i="26"/>
  <c r="Q1116" i="26"/>
  <c r="Q1117" i="26"/>
  <c r="Q1118" i="26"/>
  <c r="Q1119" i="26"/>
  <c r="Q1120" i="26"/>
  <c r="Q1121" i="26"/>
  <c r="Q1122" i="26"/>
  <c r="Q1123" i="26"/>
  <c r="Q1124" i="26"/>
  <c r="Q1125" i="26"/>
  <c r="Q1126" i="26"/>
  <c r="Q1127" i="26"/>
  <c r="Q1128" i="26"/>
  <c r="Q1129" i="26"/>
  <c r="Q1130" i="26"/>
  <c r="Q1131" i="26"/>
  <c r="Q1132" i="26"/>
  <c r="Q1133" i="26"/>
  <c r="Q1134" i="26"/>
  <c r="Q1135" i="26"/>
  <c r="Q1136" i="26"/>
  <c r="Q1137" i="26"/>
  <c r="Q1138" i="26"/>
  <c r="Q1139" i="26"/>
  <c r="Q1140" i="26"/>
  <c r="Q1141" i="26"/>
  <c r="Q1142" i="26"/>
  <c r="Q1143" i="26"/>
  <c r="Q1144" i="26"/>
  <c r="Q1145" i="26"/>
  <c r="Q1146" i="26"/>
  <c r="Q1147" i="26"/>
  <c r="Q1148" i="26"/>
  <c r="Q1149" i="26"/>
  <c r="Q1150" i="26"/>
  <c r="Q1151" i="26"/>
  <c r="Q1152" i="26"/>
  <c r="Q1153" i="26"/>
  <c r="Q1154" i="26"/>
  <c r="Q1155" i="26"/>
  <c r="Q1156" i="26"/>
  <c r="Q1157" i="26"/>
  <c r="Q1158" i="26"/>
  <c r="Q1159" i="26"/>
  <c r="Q1160" i="26"/>
  <c r="Q1161" i="26"/>
  <c r="Q1162" i="26"/>
  <c r="Q1163" i="26"/>
  <c r="Q1164" i="26"/>
  <c r="Q1165" i="26"/>
  <c r="Q1166" i="26"/>
  <c r="Q1167" i="26"/>
  <c r="Q1168" i="26"/>
  <c r="Q1169" i="26"/>
  <c r="Q1170" i="26"/>
  <c r="Q1171" i="26"/>
  <c r="Q1172" i="26"/>
  <c r="Q1173" i="26"/>
  <c r="Q1174" i="26"/>
  <c r="Q1175" i="26"/>
  <c r="Q1176" i="26"/>
  <c r="Q1177" i="26"/>
  <c r="Q1178" i="26"/>
  <c r="Q1179" i="26"/>
  <c r="Q1180" i="26"/>
  <c r="Q1181" i="26"/>
  <c r="Q1182" i="26"/>
  <c r="Q1183" i="26"/>
  <c r="Q1184" i="26"/>
  <c r="Q1185" i="26"/>
  <c r="Q1186" i="26"/>
  <c r="Q1187" i="26"/>
  <c r="Q1188" i="26"/>
  <c r="Q1189" i="26"/>
  <c r="Q1190" i="26"/>
  <c r="Q1191" i="26"/>
  <c r="Q1192" i="26"/>
  <c r="Q1193" i="26"/>
  <c r="Q1194" i="26"/>
  <c r="Q1195" i="26"/>
  <c r="Q1196" i="26"/>
  <c r="Q1197" i="26"/>
  <c r="Q1198" i="26"/>
  <c r="Q1199" i="26"/>
  <c r="Q1200" i="26"/>
  <c r="Q1201" i="26"/>
  <c r="Q1202" i="26"/>
  <c r="Q1203" i="26"/>
  <c r="Q1204" i="26"/>
  <c r="Q1205" i="26"/>
  <c r="Q1206" i="26"/>
  <c r="Q1207" i="26"/>
  <c r="Q1208" i="26"/>
  <c r="Q1209" i="26"/>
  <c r="Q1210" i="26"/>
  <c r="Q1211" i="26"/>
  <c r="Q1212" i="26"/>
  <c r="Q1213" i="26"/>
  <c r="Q1214" i="26"/>
  <c r="Q1215" i="26"/>
  <c r="Q1216" i="26"/>
  <c r="Q1217" i="26"/>
  <c r="Q1218" i="26"/>
  <c r="Q1219" i="26"/>
  <c r="Q1220" i="26"/>
  <c r="Q1221" i="26"/>
  <c r="Q1222" i="26"/>
  <c r="Q1223" i="26"/>
  <c r="Q1224" i="26"/>
  <c r="Q1225" i="26"/>
  <c r="Q1226" i="26"/>
  <c r="Q1227" i="26"/>
  <c r="Q1228" i="26"/>
  <c r="Q1229" i="26"/>
  <c r="Q1230" i="26"/>
  <c r="Q1231" i="26"/>
  <c r="Q1232" i="26"/>
  <c r="Q1233" i="26"/>
  <c r="Q1234" i="26"/>
  <c r="Q1235" i="26"/>
  <c r="Q1236" i="26"/>
  <c r="Q1237" i="26"/>
  <c r="Q1238" i="26"/>
  <c r="Q1239" i="26"/>
  <c r="Q1240" i="26"/>
  <c r="Q1241" i="26"/>
  <c r="Q1242" i="26"/>
  <c r="Q1243" i="26"/>
  <c r="Q1244" i="26"/>
  <c r="Q1245" i="26"/>
  <c r="Q1246" i="26"/>
  <c r="Q1247" i="26"/>
  <c r="Q1248" i="26"/>
  <c r="Q1249" i="26"/>
  <c r="Q1250" i="26"/>
  <c r="Q1251" i="26"/>
  <c r="Q1252" i="26"/>
  <c r="Q1253" i="26"/>
  <c r="Q1254" i="26"/>
  <c r="Q1255" i="26"/>
  <c r="Q1256" i="26"/>
  <c r="Q1257" i="26"/>
  <c r="Q1258" i="26"/>
  <c r="Q1259" i="26"/>
  <c r="Q1260" i="26"/>
  <c r="Q1261" i="26"/>
  <c r="Q1262" i="26"/>
  <c r="Q1263" i="26"/>
  <c r="Q1264" i="26"/>
  <c r="Q1265" i="26"/>
  <c r="Q1266" i="26"/>
  <c r="Q1267" i="26"/>
  <c r="Q1268" i="26"/>
  <c r="Q1269" i="26"/>
  <c r="Q1270" i="26"/>
  <c r="Q1271" i="26"/>
  <c r="Q1272" i="26"/>
  <c r="Q1273" i="26"/>
  <c r="Q1274" i="26"/>
  <c r="Q1275" i="26"/>
  <c r="Q1276" i="26"/>
  <c r="Q1277" i="26"/>
  <c r="Q1278" i="26"/>
  <c r="Q1279" i="26"/>
  <c r="Q1280" i="26"/>
  <c r="Q1281" i="26"/>
  <c r="Q1282" i="26"/>
  <c r="Q1283" i="26"/>
  <c r="Q1284" i="26"/>
  <c r="Q1285" i="26"/>
  <c r="Q1286" i="26"/>
  <c r="Q1287" i="26"/>
  <c r="Q1288" i="26"/>
  <c r="Q1289" i="26"/>
  <c r="Q1290" i="26"/>
  <c r="Q1291" i="26"/>
  <c r="Q1292" i="26"/>
  <c r="Q1293" i="26"/>
  <c r="Q1294" i="26"/>
  <c r="Q1295" i="26"/>
  <c r="Q1296" i="26"/>
  <c r="Q1297" i="26"/>
  <c r="Q1298" i="26"/>
  <c r="Q1299" i="26"/>
  <c r="Q1300" i="26"/>
  <c r="Q1301" i="26"/>
  <c r="Q1302" i="26"/>
  <c r="Q1303" i="26"/>
  <c r="Q1304" i="26"/>
  <c r="Q1305" i="26"/>
  <c r="Q1306" i="26"/>
  <c r="Q1307" i="26"/>
  <c r="Q1308" i="26"/>
  <c r="Q1309" i="26"/>
  <c r="Q1310" i="26"/>
  <c r="Q1311" i="26"/>
  <c r="Q1312" i="26"/>
  <c r="Q1313" i="26"/>
  <c r="Q1314" i="26"/>
  <c r="Q1315" i="26"/>
  <c r="Q1316" i="26"/>
  <c r="Q1317" i="26"/>
  <c r="Q1318" i="26"/>
  <c r="Q1319" i="26"/>
  <c r="Q1320" i="26"/>
  <c r="Q1321" i="26"/>
  <c r="Q1322" i="26"/>
  <c r="Q1323" i="26"/>
  <c r="Q1324" i="26"/>
  <c r="Q1325" i="26"/>
  <c r="Q1326" i="26"/>
  <c r="Q1327" i="26"/>
  <c r="Q1328" i="26"/>
  <c r="Q1329" i="26"/>
  <c r="Q1330" i="26"/>
  <c r="Q1331" i="26"/>
  <c r="Q1332" i="26"/>
  <c r="Q1333" i="26"/>
  <c r="Q1334" i="26"/>
  <c r="Q1335" i="26"/>
  <c r="Q1336" i="26"/>
  <c r="Q1337" i="26"/>
  <c r="Q1338" i="26"/>
  <c r="Q1339" i="26"/>
  <c r="Q1340" i="26"/>
  <c r="Q1341" i="26"/>
  <c r="Q1342" i="26"/>
  <c r="Q1343" i="26"/>
  <c r="Q1344" i="26"/>
  <c r="Q1345" i="26"/>
  <c r="Q1346" i="26"/>
  <c r="Q1347" i="26"/>
  <c r="Q1348" i="26"/>
  <c r="Q1349" i="26"/>
  <c r="Q1350" i="26"/>
  <c r="Q1351" i="26"/>
  <c r="Q1352" i="26"/>
  <c r="Q1353" i="26"/>
  <c r="Q1354" i="26"/>
  <c r="Q1355" i="26"/>
  <c r="Q1356" i="26"/>
  <c r="Q1357" i="26"/>
  <c r="Q1358" i="26"/>
  <c r="Q1359" i="26"/>
  <c r="Q1360" i="26"/>
  <c r="Q1361" i="26"/>
  <c r="Q1362" i="26"/>
  <c r="Q1363" i="26"/>
  <c r="Q1364" i="26"/>
  <c r="Q1365" i="26"/>
  <c r="Q1366" i="26"/>
  <c r="Q1367" i="26"/>
  <c r="Q1368" i="26"/>
  <c r="Q1369" i="26"/>
  <c r="Q1370" i="26"/>
  <c r="Q1371" i="26"/>
  <c r="Q1372" i="26"/>
  <c r="Q1373" i="26"/>
  <c r="Q1374" i="26"/>
  <c r="Q1375" i="26"/>
  <c r="Q1376" i="26"/>
  <c r="Q1377" i="26"/>
  <c r="Q1378" i="26"/>
  <c r="Q1379" i="26"/>
  <c r="Q1380" i="26"/>
  <c r="Q1381" i="26"/>
  <c r="Q1382" i="26"/>
  <c r="Q1383" i="26"/>
  <c r="Q1384" i="26"/>
  <c r="Q1385" i="26"/>
  <c r="Q1386" i="26"/>
  <c r="Q1387" i="26"/>
  <c r="Q1388" i="26"/>
  <c r="Q1389" i="26"/>
  <c r="Q1390" i="26"/>
  <c r="Q1391" i="26"/>
  <c r="Q1392" i="26"/>
  <c r="Q1393" i="26"/>
  <c r="Q1394" i="26"/>
  <c r="Q1395" i="26"/>
  <c r="Q1396" i="26"/>
  <c r="Q1397" i="26"/>
  <c r="Q1398" i="26"/>
  <c r="Q1399" i="26"/>
  <c r="Q1400" i="26"/>
  <c r="Q1401" i="26"/>
  <c r="Q1402" i="26"/>
  <c r="Q1403" i="26"/>
  <c r="Q1404" i="26"/>
  <c r="Q1405" i="26"/>
  <c r="Q1406" i="26"/>
  <c r="Q1407" i="26"/>
  <c r="Q1408" i="26"/>
  <c r="Q1409" i="26"/>
  <c r="Q1410" i="26"/>
  <c r="Q1411" i="26"/>
  <c r="Q1412" i="26"/>
  <c r="Q1413" i="26"/>
  <c r="Q1414" i="26"/>
  <c r="Q1415" i="26"/>
  <c r="Q1416" i="26"/>
  <c r="Q1417" i="26"/>
  <c r="Q1418" i="26"/>
  <c r="Q1419" i="26"/>
  <c r="Q1420" i="26"/>
  <c r="Q1421" i="26"/>
  <c r="Q1422" i="26"/>
  <c r="Q1423" i="26"/>
  <c r="Q1424" i="26"/>
  <c r="Q1425" i="26"/>
  <c r="Q1426" i="26"/>
  <c r="Q1427" i="26"/>
  <c r="Q1428" i="26"/>
  <c r="Q1429" i="26"/>
  <c r="Q1430" i="26"/>
  <c r="Q1431" i="26"/>
  <c r="Q1432" i="26"/>
  <c r="Q1433" i="26"/>
  <c r="Q1434" i="26"/>
  <c r="Q1435" i="26"/>
  <c r="Q1436" i="26"/>
  <c r="Q1437" i="26"/>
  <c r="Q1438" i="26"/>
  <c r="Q1439" i="26"/>
  <c r="Q1440" i="26"/>
  <c r="Q1441" i="26"/>
  <c r="Q1442" i="26"/>
  <c r="Q1443" i="26"/>
  <c r="Q1444" i="26"/>
  <c r="Q1445" i="26"/>
  <c r="Q1446" i="26"/>
  <c r="Q1447" i="26"/>
  <c r="Q1448" i="26"/>
  <c r="Q1449" i="26"/>
  <c r="Q1450" i="26"/>
  <c r="Q1451" i="26"/>
  <c r="Q1452" i="26"/>
  <c r="Q1453" i="26"/>
  <c r="Q1454" i="26"/>
  <c r="Q1455" i="26"/>
  <c r="Q1456" i="26"/>
  <c r="Q1457" i="26"/>
  <c r="Q1458" i="26"/>
  <c r="Q1459" i="26"/>
  <c r="Q1460" i="26"/>
  <c r="Q1461" i="26"/>
  <c r="Q1462" i="26"/>
  <c r="Q1463" i="26"/>
  <c r="Q1464" i="26"/>
  <c r="Q1465" i="26"/>
  <c r="Q1466" i="26"/>
  <c r="Q1467" i="26"/>
  <c r="Q1468" i="26"/>
  <c r="Q1469" i="26"/>
  <c r="Q1470" i="26"/>
  <c r="Q1471" i="26"/>
  <c r="Q1472" i="26"/>
  <c r="Q1473" i="26"/>
  <c r="Q1474" i="26"/>
  <c r="Q1475" i="26"/>
  <c r="Q1476" i="26"/>
  <c r="Q1477" i="26"/>
  <c r="Q1478" i="26"/>
  <c r="Q1479" i="26"/>
  <c r="Q1480" i="26"/>
  <c r="Q1481" i="26"/>
  <c r="Q1482" i="26"/>
  <c r="Q1483" i="26"/>
  <c r="Q1484" i="26"/>
  <c r="Q1485" i="26"/>
  <c r="Q1486" i="26"/>
  <c r="Q1487" i="26"/>
  <c r="Q1488" i="26"/>
  <c r="Q1489" i="26"/>
  <c r="Q1490" i="26"/>
  <c r="Q1491" i="26"/>
  <c r="Q1492" i="26"/>
  <c r="Q1493" i="26"/>
  <c r="Q1494" i="26"/>
  <c r="Q1495" i="26"/>
  <c r="Q1496" i="26"/>
  <c r="Q1497" i="26"/>
  <c r="Q1498" i="26"/>
  <c r="Q1499" i="26"/>
  <c r="Q1500" i="26"/>
  <c r="Q1501" i="26"/>
  <c r="Q1502" i="26"/>
  <c r="Q1503" i="26"/>
  <c r="Q1504" i="26"/>
  <c r="Q1505" i="26"/>
  <c r="Q1506" i="26"/>
  <c r="Q1507" i="26"/>
  <c r="Q1508" i="26"/>
  <c r="Q1509" i="26"/>
  <c r="Q1510" i="26"/>
  <c r="Q1511" i="26"/>
  <c r="Q1512" i="26"/>
  <c r="Q1513" i="26"/>
  <c r="Q1514" i="26"/>
  <c r="Q1515" i="26"/>
  <c r="Q1516" i="26"/>
  <c r="Q1517" i="26"/>
  <c r="Q1518" i="26"/>
  <c r="Q1519" i="26"/>
  <c r="Q1520" i="26"/>
  <c r="Q1521" i="26"/>
  <c r="Q1522" i="26"/>
  <c r="Q1523" i="26"/>
  <c r="Q1524" i="26"/>
  <c r="Q1525" i="26"/>
  <c r="Q1526" i="26"/>
  <c r="Q1527" i="26"/>
  <c r="Q1528" i="26"/>
  <c r="Q1529" i="26"/>
  <c r="Q1530" i="26"/>
  <c r="Q1531" i="26"/>
  <c r="Q1532" i="26"/>
  <c r="Q1533" i="26"/>
  <c r="Q1534" i="26"/>
  <c r="Q1535" i="26"/>
  <c r="Q1536" i="26"/>
  <c r="Q1537" i="26"/>
  <c r="Q1538" i="26"/>
  <c r="Q1539" i="26"/>
  <c r="Q1540" i="26"/>
  <c r="Q1541" i="26"/>
  <c r="Q1542" i="26"/>
  <c r="Q1543" i="26"/>
  <c r="Q1544" i="26"/>
  <c r="Q1545" i="26"/>
  <c r="Q1546" i="26"/>
  <c r="Q1547" i="26"/>
  <c r="Q1548" i="26"/>
  <c r="Q1549" i="26"/>
  <c r="Q1550" i="26"/>
  <c r="Q1551" i="26"/>
  <c r="Q1552" i="26"/>
  <c r="Q1553" i="26"/>
  <c r="Q1554" i="26"/>
  <c r="Q1555" i="26"/>
  <c r="Q1556" i="26"/>
  <c r="Q1557" i="26"/>
  <c r="Q1558" i="26"/>
  <c r="Q1559" i="26"/>
  <c r="Q1560" i="26"/>
  <c r="Q1561" i="26"/>
  <c r="Q1562" i="26"/>
  <c r="Q1563" i="26"/>
  <c r="Q1564" i="26"/>
  <c r="Q1565" i="26"/>
  <c r="Q1566" i="26"/>
  <c r="Q1567" i="26"/>
  <c r="Q1568" i="26"/>
  <c r="Q1569" i="26"/>
  <c r="Q1570" i="26"/>
  <c r="Q1571" i="26"/>
  <c r="Q1572" i="26"/>
  <c r="Q1573" i="26"/>
  <c r="Q1574" i="26"/>
  <c r="Q1575" i="26"/>
  <c r="Q1576" i="26"/>
  <c r="Q1577" i="26"/>
  <c r="Q1578" i="26"/>
  <c r="Q1579" i="26"/>
  <c r="Q1580" i="26"/>
  <c r="Q1581" i="26"/>
  <c r="Q1582" i="26"/>
  <c r="Q1583" i="26"/>
  <c r="Q1584" i="26"/>
  <c r="Q1585" i="26"/>
  <c r="Q1586" i="26"/>
  <c r="Q1587" i="26"/>
  <c r="Q1588" i="26"/>
  <c r="Q1589" i="26"/>
  <c r="Q1590" i="26"/>
  <c r="Q1591" i="26"/>
  <c r="Q1592" i="26"/>
  <c r="Q1593" i="26"/>
  <c r="Q1594" i="26"/>
  <c r="Q1595" i="26"/>
  <c r="Q1596" i="26"/>
  <c r="Q1597" i="26"/>
  <c r="Q1598" i="26"/>
  <c r="Q1599" i="26"/>
  <c r="Q1600" i="26"/>
  <c r="Q1601" i="26"/>
  <c r="Q1602" i="26"/>
  <c r="Q1603" i="26"/>
  <c r="Q1604" i="26"/>
  <c r="Q1605" i="26"/>
  <c r="Q1606" i="26"/>
  <c r="Q1607" i="26"/>
  <c r="Q1608" i="26"/>
  <c r="Q1609" i="26"/>
  <c r="Q1610" i="26"/>
  <c r="Q1611" i="26"/>
  <c r="Q1612" i="26"/>
  <c r="Q1613" i="26"/>
  <c r="Q1614" i="26"/>
  <c r="Q1615" i="26"/>
  <c r="Q1616" i="26"/>
  <c r="Q1617" i="26"/>
  <c r="Q1618" i="26"/>
  <c r="Q1619" i="26"/>
  <c r="Q1620" i="26"/>
  <c r="Q1621" i="26"/>
  <c r="Q1622" i="26"/>
  <c r="Q1623" i="26"/>
  <c r="Q1624" i="26"/>
  <c r="Q1625" i="26"/>
  <c r="Q1626" i="26"/>
  <c r="Q1627" i="26"/>
  <c r="Q1628" i="26"/>
  <c r="Q1629" i="26"/>
  <c r="Q1630" i="26"/>
  <c r="Q1631" i="26"/>
  <c r="Q1632" i="26"/>
  <c r="Q1633" i="26"/>
  <c r="Q1634" i="26"/>
  <c r="Q1635" i="26"/>
  <c r="Q1636" i="26"/>
  <c r="Q1637" i="26"/>
  <c r="Q1638" i="26"/>
  <c r="Q1639" i="26"/>
  <c r="Q1640" i="26"/>
  <c r="Q1641" i="26"/>
  <c r="Q1642" i="26"/>
  <c r="Q1643" i="26"/>
  <c r="Q1644" i="26"/>
  <c r="Q1645" i="26"/>
  <c r="Q1646" i="26"/>
  <c r="Q1647" i="26"/>
  <c r="Q1648" i="26"/>
  <c r="Q1649" i="26"/>
  <c r="Q1650" i="26"/>
  <c r="Q1651" i="26"/>
  <c r="Q1652" i="26"/>
  <c r="Q1653" i="26"/>
  <c r="Q1654" i="26"/>
  <c r="Q1655" i="26"/>
  <c r="Q1656" i="26"/>
  <c r="Q1657" i="26"/>
  <c r="Q1658" i="26"/>
  <c r="Q1659" i="26"/>
  <c r="Q1660" i="26"/>
  <c r="Q1661" i="26"/>
  <c r="Q1662" i="26"/>
  <c r="Q1663" i="26"/>
  <c r="Q1664" i="26"/>
  <c r="Q1665" i="26"/>
  <c r="Q1666" i="26"/>
  <c r="Q1667" i="26"/>
  <c r="Q1668" i="26"/>
  <c r="Q1669" i="26"/>
  <c r="Q1670" i="26"/>
  <c r="Q1671" i="26"/>
  <c r="Q1672" i="26"/>
  <c r="Q1673" i="26"/>
  <c r="Q1674" i="26"/>
  <c r="Q1675" i="26"/>
  <c r="Q1676" i="26"/>
  <c r="Q1677" i="26"/>
  <c r="Q1678" i="26"/>
  <c r="Q1679" i="26"/>
  <c r="Q1680" i="26"/>
  <c r="Q1681" i="26"/>
  <c r="Q1682" i="26"/>
  <c r="Q1683" i="26"/>
  <c r="Q1684" i="26"/>
  <c r="Q1685" i="26"/>
  <c r="Q1686" i="26"/>
  <c r="Q1687" i="26"/>
  <c r="Q1688" i="26"/>
  <c r="Q1689" i="26"/>
  <c r="Q1690" i="26"/>
  <c r="Q1691" i="26"/>
  <c r="Q1692" i="26"/>
  <c r="Q1693" i="26"/>
  <c r="Q1694" i="26"/>
  <c r="Q1695" i="26"/>
  <c r="Q1696" i="26"/>
  <c r="Q1697" i="26"/>
  <c r="Q1698" i="26"/>
  <c r="Q1699" i="26"/>
  <c r="Q1700" i="26"/>
  <c r="Q1701" i="26"/>
  <c r="Q1702" i="26"/>
  <c r="Q1703" i="26"/>
  <c r="Q1704" i="26"/>
  <c r="Q1705" i="26"/>
  <c r="Q1706" i="26"/>
  <c r="Q1707" i="26"/>
  <c r="Q1708" i="26"/>
  <c r="Q1709" i="26"/>
  <c r="Q1710" i="26"/>
  <c r="Q1711" i="26"/>
  <c r="Q1712" i="26"/>
  <c r="Q1713" i="26"/>
  <c r="Q1714" i="26"/>
  <c r="Q1715" i="26"/>
  <c r="Q1716" i="26"/>
  <c r="Q1717" i="26"/>
  <c r="Q1718" i="26"/>
  <c r="Q1719" i="26"/>
  <c r="Q1720" i="26"/>
  <c r="Q1721" i="26"/>
  <c r="Q1722" i="26"/>
  <c r="Q1723" i="26"/>
  <c r="Q1724" i="26"/>
  <c r="Q1725" i="26"/>
  <c r="Q1726" i="26"/>
  <c r="Q1727" i="26"/>
  <c r="Q1728" i="26"/>
  <c r="Q1729" i="26"/>
  <c r="Q1730" i="26"/>
  <c r="Q1731" i="26"/>
  <c r="Q1732" i="26"/>
  <c r="Q1733" i="26"/>
  <c r="Q1734" i="26"/>
  <c r="Q1735" i="26"/>
  <c r="Q1736" i="26"/>
  <c r="Q1737" i="26"/>
  <c r="Q1738" i="26"/>
  <c r="Q1739" i="26"/>
  <c r="Q1740" i="26"/>
  <c r="Q1741" i="26"/>
  <c r="Q1742" i="26"/>
  <c r="Q1743" i="26"/>
  <c r="Q1744" i="26"/>
  <c r="Q1745" i="26"/>
  <c r="Q1746" i="26"/>
  <c r="Q1747" i="26"/>
  <c r="Q1748" i="26"/>
  <c r="Q1749" i="26"/>
  <c r="Q1750" i="26"/>
  <c r="Q1751" i="26"/>
  <c r="Q1752" i="26"/>
  <c r="Q1753" i="26"/>
  <c r="Q1754" i="26"/>
  <c r="Q1755" i="26"/>
  <c r="Q1756" i="26"/>
  <c r="Q1757" i="26"/>
  <c r="Q1758" i="26"/>
  <c r="Q1759" i="26"/>
  <c r="Q1760" i="26"/>
  <c r="Q1761" i="26"/>
  <c r="Q1762" i="26"/>
  <c r="Q1763" i="26"/>
  <c r="Q1764" i="26"/>
  <c r="Q1765" i="26"/>
  <c r="Q1766" i="26"/>
  <c r="Q1767" i="26"/>
  <c r="Q1768" i="26"/>
  <c r="Q1769" i="26"/>
  <c r="Q1770" i="26"/>
  <c r="Q1771" i="26"/>
  <c r="Q1772" i="26"/>
  <c r="Q1773" i="26"/>
  <c r="Q1774" i="26"/>
  <c r="Q1775" i="26"/>
  <c r="Q1776" i="26"/>
  <c r="Q1777" i="26"/>
  <c r="Q1778" i="26"/>
  <c r="Q1779" i="26"/>
  <c r="Q1780" i="26"/>
  <c r="Q1781" i="26"/>
  <c r="Q1782" i="26"/>
  <c r="Q1783" i="26"/>
  <c r="Q1784" i="26"/>
  <c r="Q1785" i="26"/>
  <c r="Q1786" i="26"/>
  <c r="Q1787" i="26"/>
  <c r="Q1788" i="26"/>
  <c r="Q1789" i="26"/>
  <c r="Q1790" i="26"/>
  <c r="Q1791" i="26"/>
  <c r="Q1792" i="26"/>
  <c r="Q1793" i="26"/>
  <c r="Q1794" i="26"/>
  <c r="Q1795" i="26"/>
  <c r="Q1796" i="26"/>
  <c r="Q1797" i="26"/>
  <c r="Q1798" i="26"/>
  <c r="Q1799" i="26"/>
  <c r="Q1800" i="26"/>
  <c r="Q1801" i="26"/>
  <c r="Q1802" i="26"/>
  <c r="Q1803" i="26"/>
  <c r="Q1804" i="26"/>
  <c r="Q1805" i="26"/>
  <c r="Q1806" i="26"/>
  <c r="Q1807" i="26"/>
  <c r="Q1808" i="26"/>
  <c r="Q1809" i="26"/>
  <c r="Q1810" i="26"/>
  <c r="Q1811" i="26"/>
  <c r="Q1812" i="26"/>
  <c r="Q1813" i="26"/>
  <c r="Q1814" i="26"/>
  <c r="Q1815" i="26"/>
  <c r="Q1816" i="26"/>
  <c r="Q1817" i="26"/>
  <c r="Q1818" i="26"/>
  <c r="Q1819" i="26"/>
  <c r="Q1820" i="26"/>
  <c r="Q1821" i="26"/>
  <c r="Q1822" i="26"/>
  <c r="Q1823" i="26"/>
  <c r="Q1824" i="26"/>
  <c r="Q1825" i="26"/>
  <c r="Q1826" i="26"/>
  <c r="Q1827" i="26"/>
  <c r="Q1828" i="26"/>
  <c r="Q1829" i="26"/>
  <c r="Q1830" i="26"/>
  <c r="Q1831" i="26"/>
  <c r="Q1832" i="26"/>
  <c r="Q1833" i="26"/>
  <c r="Q1834" i="26"/>
  <c r="Q1835" i="26"/>
  <c r="Q1836" i="26"/>
  <c r="Q1837" i="26"/>
  <c r="Q1838" i="26"/>
  <c r="Q1839" i="26"/>
  <c r="Q1840" i="26"/>
  <c r="Q1841" i="26"/>
  <c r="Q1842" i="26"/>
  <c r="Q1843" i="26"/>
  <c r="Q1844" i="26"/>
  <c r="Q1845" i="26"/>
  <c r="Q1846" i="26"/>
  <c r="Q1847" i="26"/>
  <c r="Q1848" i="26"/>
  <c r="Q1849" i="26"/>
  <c r="Q1850" i="26"/>
  <c r="Q1851" i="26"/>
  <c r="Q1852" i="26"/>
  <c r="Q1853" i="26"/>
  <c r="Q1854" i="26"/>
  <c r="Q1855" i="26"/>
  <c r="Q1856" i="26"/>
  <c r="Q1857" i="26"/>
  <c r="Q1858" i="26"/>
  <c r="Q1859" i="26"/>
  <c r="Q1860" i="26"/>
  <c r="Q1861" i="26"/>
  <c r="Q1862" i="26"/>
  <c r="Q1863" i="26"/>
  <c r="Q1864" i="26"/>
  <c r="Q1865" i="26"/>
  <c r="Q1866" i="26"/>
  <c r="Q1867" i="26"/>
  <c r="Q1868" i="26"/>
  <c r="Q1869" i="26"/>
  <c r="Q1870" i="26"/>
  <c r="Q1871" i="26"/>
  <c r="Q1872" i="26"/>
  <c r="Q1873" i="26"/>
  <c r="Q1874" i="26"/>
  <c r="Q1875" i="26"/>
  <c r="Q1876" i="26"/>
  <c r="Q1877" i="26"/>
  <c r="Q1878" i="26"/>
  <c r="Q1879" i="26"/>
  <c r="Q1880" i="26"/>
  <c r="Q1881" i="26"/>
  <c r="Q1882" i="26"/>
  <c r="Q1883" i="26"/>
  <c r="Q1884" i="26"/>
  <c r="Q1885" i="26"/>
  <c r="Q1886" i="26"/>
  <c r="Q1887" i="26"/>
  <c r="Q1888" i="26"/>
  <c r="Q1889" i="26"/>
  <c r="Q1890" i="26"/>
  <c r="Q1891" i="26"/>
  <c r="Q1892" i="26"/>
  <c r="Q1893" i="26"/>
  <c r="Q1894" i="26"/>
  <c r="Q1895" i="26"/>
  <c r="Q1896" i="26"/>
  <c r="Q1897" i="26"/>
  <c r="Q1898" i="26"/>
  <c r="Q1899" i="26"/>
  <c r="Q1900" i="26"/>
  <c r="Q1901" i="26"/>
  <c r="Q1902" i="26"/>
  <c r="Q1903" i="26"/>
  <c r="Q1904" i="26"/>
  <c r="Q1905" i="26"/>
  <c r="Q1906" i="26"/>
  <c r="Q1907" i="26"/>
  <c r="Q1908" i="26"/>
  <c r="Q1909" i="26"/>
  <c r="Q1910" i="26"/>
  <c r="Q1911" i="26"/>
  <c r="Q1912" i="26"/>
  <c r="Q1913" i="26"/>
  <c r="Q1914" i="26"/>
  <c r="Q1915" i="26"/>
  <c r="Q1916" i="26"/>
  <c r="Q1917" i="26"/>
  <c r="Q1918" i="26"/>
  <c r="Q1919" i="26"/>
  <c r="Q1920" i="26"/>
  <c r="Q1921" i="26"/>
  <c r="Q1922" i="26"/>
  <c r="Q1923" i="26"/>
  <c r="Q1924" i="26"/>
  <c r="Q1925" i="26"/>
  <c r="Q1926" i="26"/>
  <c r="Q1927" i="26"/>
  <c r="Q1928" i="26"/>
  <c r="Q1929" i="26"/>
  <c r="Q1930" i="26"/>
  <c r="Q1931" i="26"/>
  <c r="Q1932" i="26"/>
  <c r="Q1933" i="26"/>
  <c r="Q1934" i="26"/>
  <c r="Q1935" i="26"/>
  <c r="Q1936" i="26"/>
  <c r="Q1937" i="26"/>
  <c r="Q1938" i="26"/>
  <c r="Q1939" i="26"/>
  <c r="Q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N503" i="26"/>
  <c r="N504" i="26"/>
  <c r="N505" i="26"/>
  <c r="N506" i="26"/>
  <c r="N507" i="26"/>
  <c r="N508" i="26"/>
  <c r="N509" i="26"/>
  <c r="N510" i="26"/>
  <c r="N511" i="26"/>
  <c r="N512" i="26"/>
  <c r="N513" i="26"/>
  <c r="N514" i="26"/>
  <c r="N515" i="26"/>
  <c r="N516" i="26"/>
  <c r="N517" i="26"/>
  <c r="N518" i="26"/>
  <c r="N519" i="26"/>
  <c r="N520" i="26"/>
  <c r="N521" i="26"/>
  <c r="N522" i="26"/>
  <c r="N523" i="26"/>
  <c r="N524" i="26"/>
  <c r="N525" i="26"/>
  <c r="N526" i="26"/>
  <c r="N527" i="26"/>
  <c r="N528" i="26"/>
  <c r="N529" i="26"/>
  <c r="N530" i="26"/>
  <c r="N531" i="26"/>
  <c r="N532" i="26"/>
  <c r="N533" i="26"/>
  <c r="N534" i="26"/>
  <c r="N535" i="26"/>
  <c r="N536" i="26"/>
  <c r="N537" i="26"/>
  <c r="N538" i="26"/>
  <c r="N539" i="26"/>
  <c r="N540" i="26"/>
  <c r="N541" i="26"/>
  <c r="N542" i="26"/>
  <c r="N543" i="26"/>
  <c r="N544" i="26"/>
  <c r="N545" i="26"/>
  <c r="N546" i="26"/>
  <c r="N547" i="26"/>
  <c r="N548" i="26"/>
  <c r="N549" i="26"/>
  <c r="N550" i="26"/>
  <c r="N551" i="26"/>
  <c r="N552" i="26"/>
  <c r="N553" i="26"/>
  <c r="N554" i="26"/>
  <c r="N555" i="26"/>
  <c r="N556" i="26"/>
  <c r="N557" i="26"/>
  <c r="N558" i="26"/>
  <c r="N559" i="26"/>
  <c r="N560" i="26"/>
  <c r="N561" i="26"/>
  <c r="N562" i="26"/>
  <c r="N563" i="26"/>
  <c r="N564" i="26"/>
  <c r="N565" i="26"/>
  <c r="N566" i="26"/>
  <c r="N567" i="26"/>
  <c r="N568" i="26"/>
  <c r="N569" i="26"/>
  <c r="N570" i="26"/>
  <c r="N571" i="26"/>
  <c r="N572" i="26"/>
  <c r="N573" i="26"/>
  <c r="N574" i="26"/>
  <c r="N575" i="26"/>
  <c r="N576" i="26"/>
  <c r="N577" i="26"/>
  <c r="N578" i="26"/>
  <c r="N579" i="26"/>
  <c r="N580" i="26"/>
  <c r="N581" i="26"/>
  <c r="N582" i="26"/>
  <c r="N583" i="26"/>
  <c r="N584" i="26"/>
  <c r="N585" i="26"/>
  <c r="N586" i="26"/>
  <c r="N587" i="26"/>
  <c r="N588" i="26"/>
  <c r="N589" i="26"/>
  <c r="N590" i="26"/>
  <c r="N591" i="26"/>
  <c r="N592" i="26"/>
  <c r="N593" i="26"/>
  <c r="N594" i="26"/>
  <c r="N595" i="26"/>
  <c r="N596" i="26"/>
  <c r="N597" i="26"/>
  <c r="N598" i="26"/>
  <c r="N599" i="26"/>
  <c r="N600" i="26"/>
  <c r="N601" i="26"/>
  <c r="N602" i="26"/>
  <c r="N603" i="26"/>
  <c r="N604" i="26"/>
  <c r="N605" i="26"/>
  <c r="N606" i="26"/>
  <c r="N607" i="26"/>
  <c r="N608" i="26"/>
  <c r="N609" i="26"/>
  <c r="N610" i="26"/>
  <c r="N611" i="26"/>
  <c r="N612" i="26"/>
  <c r="N613" i="26"/>
  <c r="N614" i="26"/>
  <c r="N615" i="26"/>
  <c r="N616" i="26"/>
  <c r="N617" i="26"/>
  <c r="N618" i="26"/>
  <c r="N619" i="26"/>
  <c r="N620" i="26"/>
  <c r="N621" i="26"/>
  <c r="N622" i="26"/>
  <c r="N623" i="26"/>
  <c r="N624" i="26"/>
  <c r="N625" i="26"/>
  <c r="N626" i="26"/>
  <c r="N627" i="26"/>
  <c r="N628" i="26"/>
  <c r="N629" i="26"/>
  <c r="N630" i="26"/>
  <c r="N631" i="26"/>
  <c r="N632" i="26"/>
  <c r="N633" i="26"/>
  <c r="N634" i="26"/>
  <c r="N635" i="26"/>
  <c r="N636" i="26"/>
  <c r="N637" i="26"/>
  <c r="N638" i="26"/>
  <c r="N639" i="26"/>
  <c r="N640" i="26"/>
  <c r="N641" i="26"/>
  <c r="N642" i="26"/>
  <c r="N643" i="26"/>
  <c r="N644" i="26"/>
  <c r="N645" i="26"/>
  <c r="N646" i="26"/>
  <c r="N647" i="26"/>
  <c r="N648" i="26"/>
  <c r="N649" i="26"/>
  <c r="N650" i="26"/>
  <c r="N651" i="26"/>
  <c r="N652" i="26"/>
  <c r="N653" i="26"/>
  <c r="N654" i="26"/>
  <c r="N655" i="26"/>
  <c r="N656" i="26"/>
  <c r="N657" i="26"/>
  <c r="N658" i="26"/>
  <c r="N659" i="26"/>
  <c r="N660" i="26"/>
  <c r="N661" i="26"/>
  <c r="N662" i="26"/>
  <c r="N663" i="26"/>
  <c r="N664" i="26"/>
  <c r="N665" i="26"/>
  <c r="N666" i="26"/>
  <c r="N667" i="26"/>
  <c r="N668" i="26"/>
  <c r="N669" i="26"/>
  <c r="N670" i="26"/>
  <c r="N671" i="26"/>
  <c r="N672" i="26"/>
  <c r="N673" i="26"/>
  <c r="N674" i="26"/>
  <c r="N675" i="26"/>
  <c r="N676" i="26"/>
  <c r="N677" i="26"/>
  <c r="N678" i="26"/>
  <c r="N679" i="26"/>
  <c r="N680" i="26"/>
  <c r="N681" i="26"/>
  <c r="N682" i="26"/>
  <c r="N683" i="26"/>
  <c r="N684" i="26"/>
  <c r="N685" i="26"/>
  <c r="N686" i="26"/>
  <c r="N687" i="26"/>
  <c r="N688" i="26"/>
  <c r="N689" i="26"/>
  <c r="N690" i="26"/>
  <c r="N691" i="26"/>
  <c r="N692" i="26"/>
  <c r="N693" i="26"/>
  <c r="N694" i="26"/>
  <c r="N695" i="26"/>
  <c r="N696" i="26"/>
  <c r="N697" i="26"/>
  <c r="N698" i="26"/>
  <c r="N699" i="26"/>
  <c r="N700" i="26"/>
  <c r="N701" i="26"/>
  <c r="N702" i="26"/>
  <c r="N703" i="26"/>
  <c r="N704" i="26"/>
  <c r="N705" i="26"/>
  <c r="N706" i="26"/>
  <c r="N707" i="26"/>
  <c r="N708" i="26"/>
  <c r="N709" i="26"/>
  <c r="N710" i="26"/>
  <c r="N711" i="26"/>
  <c r="N712" i="26"/>
  <c r="N713" i="26"/>
  <c r="N714" i="26"/>
  <c r="N715" i="26"/>
  <c r="N716" i="26"/>
  <c r="N717" i="26"/>
  <c r="N718" i="26"/>
  <c r="N719" i="26"/>
  <c r="N720" i="26"/>
  <c r="N721" i="26"/>
  <c r="N722" i="26"/>
  <c r="N723" i="26"/>
  <c r="N724" i="26"/>
  <c r="N725" i="26"/>
  <c r="N726" i="26"/>
  <c r="N727" i="26"/>
  <c r="N728" i="26"/>
  <c r="N729" i="26"/>
  <c r="N730" i="26"/>
  <c r="N731" i="26"/>
  <c r="N732" i="26"/>
  <c r="N733" i="26"/>
  <c r="N734" i="26"/>
  <c r="N735" i="26"/>
  <c r="N736" i="26"/>
  <c r="N737" i="26"/>
  <c r="N738" i="26"/>
  <c r="N739" i="26"/>
  <c r="N740" i="26"/>
  <c r="N741" i="26"/>
  <c r="N742" i="26"/>
  <c r="N743" i="26"/>
  <c r="N744" i="26"/>
  <c r="N745" i="26"/>
  <c r="N746" i="26"/>
  <c r="N747" i="26"/>
  <c r="N748" i="26"/>
  <c r="N749" i="26"/>
  <c r="N750" i="26"/>
  <c r="N751" i="26"/>
  <c r="N752" i="26"/>
  <c r="N753" i="26"/>
  <c r="N754" i="26"/>
  <c r="N755" i="26"/>
  <c r="N756" i="26"/>
  <c r="N757" i="26"/>
  <c r="N758" i="26"/>
  <c r="N759" i="26"/>
  <c r="N760" i="26"/>
  <c r="N761" i="26"/>
  <c r="N762" i="26"/>
  <c r="N763" i="26"/>
  <c r="N764" i="26"/>
  <c r="N765" i="26"/>
  <c r="N766" i="26"/>
  <c r="N767" i="26"/>
  <c r="N768" i="26"/>
  <c r="N769" i="26"/>
  <c r="N770" i="26"/>
  <c r="N771" i="26"/>
  <c r="N772" i="26"/>
  <c r="N773" i="26"/>
  <c r="N774" i="26"/>
  <c r="N775" i="26"/>
  <c r="N776" i="26"/>
  <c r="N777" i="26"/>
  <c r="N778" i="26"/>
  <c r="N779" i="26"/>
  <c r="N780" i="26"/>
  <c r="N781" i="26"/>
  <c r="N782" i="26"/>
  <c r="N783" i="26"/>
  <c r="N784" i="26"/>
  <c r="N785" i="26"/>
  <c r="N786" i="26"/>
  <c r="N787" i="26"/>
  <c r="N788" i="26"/>
  <c r="N789" i="26"/>
  <c r="N790" i="26"/>
  <c r="N791" i="26"/>
  <c r="N792" i="26"/>
  <c r="N793" i="26"/>
  <c r="N794" i="26"/>
  <c r="N795" i="26"/>
  <c r="N796" i="26"/>
  <c r="N797" i="26"/>
  <c r="N798" i="26"/>
  <c r="N799" i="26"/>
  <c r="N800" i="26"/>
  <c r="N801" i="26"/>
  <c r="N802" i="26"/>
  <c r="N803" i="26"/>
  <c r="N804" i="26"/>
  <c r="N805" i="26"/>
  <c r="N806" i="26"/>
  <c r="N807" i="26"/>
  <c r="N808" i="26"/>
  <c r="N809" i="26"/>
  <c r="N810" i="26"/>
  <c r="N811" i="26"/>
  <c r="N812" i="26"/>
  <c r="N813" i="26"/>
  <c r="N814" i="26"/>
  <c r="N815" i="26"/>
  <c r="N816" i="26"/>
  <c r="N817" i="26"/>
  <c r="N818" i="26"/>
  <c r="N819" i="26"/>
  <c r="N820" i="26"/>
  <c r="N821" i="26"/>
  <c r="N822" i="26"/>
  <c r="N823" i="26"/>
  <c r="N824" i="26"/>
  <c r="N825" i="26"/>
  <c r="N826" i="26"/>
  <c r="N827" i="26"/>
  <c r="N828" i="26"/>
  <c r="N829" i="26"/>
  <c r="N830" i="26"/>
  <c r="N831" i="26"/>
  <c r="N832" i="26"/>
  <c r="N833" i="26"/>
  <c r="N834" i="26"/>
  <c r="N835" i="26"/>
  <c r="N836" i="26"/>
  <c r="N837" i="26"/>
  <c r="N838" i="26"/>
  <c r="N839" i="26"/>
  <c r="N840" i="26"/>
  <c r="N841" i="26"/>
  <c r="N842" i="26"/>
  <c r="N843" i="26"/>
  <c r="N844" i="26"/>
  <c r="N845" i="26"/>
  <c r="N846" i="26"/>
  <c r="N847" i="26"/>
  <c r="N848" i="26"/>
  <c r="N849" i="26"/>
  <c r="N850" i="26"/>
  <c r="N851" i="26"/>
  <c r="N852" i="26"/>
  <c r="N853" i="26"/>
  <c r="N854" i="26"/>
  <c r="N855" i="26"/>
  <c r="N856" i="26"/>
  <c r="N857" i="26"/>
  <c r="N858" i="26"/>
  <c r="N859" i="26"/>
  <c r="N860" i="26"/>
  <c r="N861" i="26"/>
  <c r="N862" i="26"/>
  <c r="N863" i="26"/>
  <c r="N864" i="26"/>
  <c r="N865" i="26"/>
  <c r="N866" i="26"/>
  <c r="N867" i="26"/>
  <c r="N868" i="26"/>
  <c r="N869" i="26"/>
  <c r="N870" i="26"/>
  <c r="N871" i="26"/>
  <c r="N872" i="26"/>
  <c r="N873" i="26"/>
  <c r="N874" i="26"/>
  <c r="N875" i="26"/>
  <c r="N876" i="26"/>
  <c r="N877" i="26"/>
  <c r="N878" i="26"/>
  <c r="N879" i="26"/>
  <c r="N880" i="26"/>
  <c r="N881" i="26"/>
  <c r="N882" i="26"/>
  <c r="N883" i="26"/>
  <c r="N884" i="26"/>
  <c r="N885" i="26"/>
  <c r="N886" i="26"/>
  <c r="N887" i="26"/>
  <c r="N888" i="26"/>
  <c r="N889" i="26"/>
  <c r="N890" i="26"/>
  <c r="N891" i="26"/>
  <c r="N892" i="26"/>
  <c r="N893" i="26"/>
  <c r="N894" i="26"/>
  <c r="N895" i="26"/>
  <c r="N896" i="26"/>
  <c r="N897" i="26"/>
  <c r="N898" i="26"/>
  <c r="N899" i="26"/>
  <c r="N900" i="26"/>
  <c r="N901" i="26"/>
  <c r="N902" i="26"/>
  <c r="N903" i="26"/>
  <c r="N904" i="26"/>
  <c r="N905" i="26"/>
  <c r="N906" i="26"/>
  <c r="N907" i="26"/>
  <c r="N908" i="26"/>
  <c r="N909" i="26"/>
  <c r="N910" i="26"/>
  <c r="N911" i="26"/>
  <c r="N912" i="26"/>
  <c r="N913" i="26"/>
  <c r="N914" i="26"/>
  <c r="N915" i="26"/>
  <c r="N916" i="26"/>
  <c r="N917" i="26"/>
  <c r="N918" i="26"/>
  <c r="N919" i="26"/>
  <c r="N920" i="26"/>
  <c r="N921" i="26"/>
  <c r="N922" i="26"/>
  <c r="N923" i="26"/>
  <c r="N924" i="26"/>
  <c r="N925" i="26"/>
  <c r="N926" i="26"/>
  <c r="N927" i="26"/>
  <c r="N928" i="26"/>
  <c r="N929" i="26"/>
  <c r="N930" i="26"/>
  <c r="N931" i="26"/>
  <c r="N932" i="26"/>
  <c r="N933" i="26"/>
  <c r="N934" i="26"/>
  <c r="N935" i="26"/>
  <c r="N936" i="26"/>
  <c r="N937" i="26"/>
  <c r="N938" i="26"/>
  <c r="N939" i="26"/>
  <c r="N940" i="26"/>
  <c r="N941" i="26"/>
  <c r="N942" i="26"/>
  <c r="N943" i="26"/>
  <c r="N944" i="26"/>
  <c r="N945" i="26"/>
  <c r="N946" i="26"/>
  <c r="N947" i="26"/>
  <c r="N948" i="26"/>
  <c r="N949" i="26"/>
  <c r="N950" i="26"/>
  <c r="N951" i="26"/>
  <c r="N952" i="26"/>
  <c r="N953" i="26"/>
  <c r="N954" i="26"/>
  <c r="N955" i="26"/>
  <c r="N956" i="26"/>
  <c r="N957" i="26"/>
  <c r="N958" i="26"/>
  <c r="N959" i="26"/>
  <c r="N960" i="26"/>
  <c r="N961" i="26"/>
  <c r="N962" i="26"/>
  <c r="N963" i="26"/>
  <c r="N964" i="26"/>
  <c r="N965" i="26"/>
  <c r="N966" i="26"/>
  <c r="N967" i="26"/>
  <c r="N968" i="26"/>
  <c r="N969" i="26"/>
  <c r="N970" i="26"/>
  <c r="N971" i="26"/>
  <c r="N972" i="26"/>
  <c r="N973" i="26"/>
  <c r="N974" i="26"/>
  <c r="N975" i="26"/>
  <c r="N976" i="26"/>
  <c r="N977" i="26"/>
  <c r="N978" i="26"/>
  <c r="N979" i="26"/>
  <c r="N980" i="26"/>
  <c r="N981" i="26"/>
  <c r="N982" i="26"/>
  <c r="N983" i="26"/>
  <c r="N984" i="26"/>
  <c r="N985" i="26"/>
  <c r="N986" i="26"/>
  <c r="N987" i="26"/>
  <c r="N988" i="26"/>
  <c r="N989" i="26"/>
  <c r="N990" i="26"/>
  <c r="N991" i="26"/>
  <c r="N992" i="26"/>
  <c r="N993" i="26"/>
  <c r="N994" i="26"/>
  <c r="N995" i="26"/>
  <c r="N996" i="26"/>
  <c r="N997" i="26"/>
  <c r="N998" i="26"/>
  <c r="N999" i="26"/>
  <c r="N1000" i="26"/>
  <c r="N1001" i="26"/>
  <c r="N1002" i="26"/>
  <c r="N1003" i="26"/>
  <c r="N1004" i="26"/>
  <c r="N1005" i="26"/>
  <c r="N1006" i="26"/>
  <c r="N1007" i="26"/>
  <c r="N1008" i="26"/>
  <c r="N1009" i="26"/>
  <c r="N1010" i="26"/>
  <c r="N1011" i="26"/>
  <c r="N1012" i="26"/>
  <c r="N1013" i="26"/>
  <c r="N1014" i="26"/>
  <c r="N1015" i="26"/>
  <c r="N1016" i="26"/>
  <c r="N1017" i="26"/>
  <c r="N1018" i="26"/>
  <c r="N1019" i="26"/>
  <c r="N1020" i="26"/>
  <c r="N1021" i="26"/>
  <c r="N1022" i="26"/>
  <c r="N1023" i="26"/>
  <c r="N1024" i="26"/>
  <c r="N1025" i="26"/>
  <c r="N1026" i="26"/>
  <c r="N1027" i="26"/>
  <c r="N1028" i="26"/>
  <c r="N1029" i="26"/>
  <c r="N1030" i="26"/>
  <c r="N1031" i="26"/>
  <c r="N1032" i="26"/>
  <c r="N1033" i="26"/>
  <c r="N1034" i="26"/>
  <c r="N1035" i="26"/>
  <c r="N1036" i="26"/>
  <c r="N1037" i="26"/>
  <c r="N1038" i="26"/>
  <c r="N1039" i="26"/>
  <c r="N1040" i="26"/>
  <c r="N1041" i="26"/>
  <c r="N1042" i="26"/>
  <c r="N1043" i="26"/>
  <c r="N1044" i="26"/>
  <c r="N1045" i="26"/>
  <c r="N1046" i="26"/>
  <c r="N1047" i="26"/>
  <c r="N1048" i="26"/>
  <c r="N1049" i="26"/>
  <c r="N1050" i="26"/>
  <c r="N1051" i="26"/>
  <c r="N1052" i="26"/>
  <c r="N1053" i="26"/>
  <c r="N1054" i="26"/>
  <c r="N1055" i="26"/>
  <c r="N1056" i="26"/>
  <c r="N1057" i="26"/>
  <c r="N1058" i="26"/>
  <c r="N1059" i="26"/>
  <c r="N1060" i="26"/>
  <c r="N1061" i="26"/>
  <c r="N1062" i="26"/>
  <c r="N1063" i="26"/>
  <c r="N1064" i="26"/>
  <c r="N1065" i="26"/>
  <c r="N1066" i="26"/>
  <c r="N1067" i="26"/>
  <c r="N1068" i="26"/>
  <c r="N1069" i="26"/>
  <c r="N1070" i="26"/>
  <c r="N1071" i="26"/>
  <c r="N1072" i="26"/>
  <c r="N1073" i="26"/>
  <c r="N1074" i="26"/>
  <c r="N1075" i="26"/>
  <c r="N1076" i="26"/>
  <c r="N1077" i="26"/>
  <c r="N1078" i="26"/>
  <c r="N1079" i="26"/>
  <c r="N1080" i="26"/>
  <c r="N1081" i="26"/>
  <c r="N1082" i="26"/>
  <c r="N1083" i="26"/>
  <c r="N1084" i="26"/>
  <c r="N1085" i="26"/>
  <c r="N1086" i="26"/>
  <c r="N1087" i="26"/>
  <c r="N1088" i="26"/>
  <c r="N1089" i="26"/>
  <c r="N1090" i="26"/>
  <c r="N1091" i="26"/>
  <c r="N1092" i="26"/>
  <c r="N1093" i="26"/>
  <c r="N1094" i="26"/>
  <c r="N1095" i="26"/>
  <c r="N1096" i="26"/>
  <c r="N1097" i="26"/>
  <c r="N1098" i="26"/>
  <c r="N1099" i="26"/>
  <c r="N1100" i="26"/>
  <c r="N1101" i="26"/>
  <c r="N1102" i="26"/>
  <c r="N1103" i="26"/>
  <c r="N1104" i="26"/>
  <c r="N1105" i="26"/>
  <c r="N1106" i="26"/>
  <c r="N1107" i="26"/>
  <c r="N1108" i="26"/>
  <c r="N1109" i="26"/>
  <c r="N1110" i="26"/>
  <c r="N1111" i="26"/>
  <c r="N1112" i="26"/>
  <c r="N1113" i="26"/>
  <c r="N1114" i="26"/>
  <c r="N1115" i="26"/>
  <c r="N1116" i="26"/>
  <c r="N1117" i="26"/>
  <c r="N1118" i="26"/>
  <c r="N1119" i="26"/>
  <c r="N1120" i="26"/>
  <c r="N1121" i="26"/>
  <c r="N1122" i="26"/>
  <c r="N1123" i="26"/>
  <c r="N1124" i="26"/>
  <c r="N1125" i="26"/>
  <c r="N1126" i="26"/>
  <c r="N1127" i="26"/>
  <c r="N1128" i="26"/>
  <c r="N1129" i="26"/>
  <c r="N1130" i="26"/>
  <c r="N1131" i="26"/>
  <c r="N1132" i="26"/>
  <c r="N1133" i="26"/>
  <c r="N1134" i="26"/>
  <c r="N1135" i="26"/>
  <c r="N1136" i="26"/>
  <c r="N1137" i="26"/>
  <c r="N1138" i="26"/>
  <c r="N1139" i="26"/>
  <c r="N1140" i="26"/>
  <c r="N1141" i="26"/>
  <c r="N1142" i="26"/>
  <c r="N1143" i="26"/>
  <c r="N1144" i="26"/>
  <c r="N1145" i="26"/>
  <c r="N1146" i="26"/>
  <c r="N1147" i="26"/>
  <c r="N1148" i="26"/>
  <c r="N1149" i="26"/>
  <c r="N1150" i="26"/>
  <c r="N1151" i="26"/>
  <c r="N1152" i="26"/>
  <c r="N1153" i="26"/>
  <c r="N1154" i="26"/>
  <c r="N1155" i="26"/>
  <c r="N1156" i="26"/>
  <c r="N1157" i="26"/>
  <c r="N1158" i="26"/>
  <c r="N1159" i="26"/>
  <c r="N1160" i="26"/>
  <c r="N1161" i="26"/>
  <c r="N1162" i="26"/>
  <c r="N1163" i="26"/>
  <c r="N1164" i="26"/>
  <c r="N1165" i="26"/>
  <c r="N1166" i="26"/>
  <c r="N1167" i="26"/>
  <c r="N1168" i="26"/>
  <c r="N1169" i="26"/>
  <c r="N1170" i="26"/>
  <c r="N1171" i="26"/>
  <c r="N1172" i="26"/>
  <c r="N1173" i="26"/>
  <c r="N1174" i="26"/>
  <c r="N1175" i="26"/>
  <c r="N1176" i="26"/>
  <c r="N1177" i="26"/>
  <c r="N1178" i="26"/>
  <c r="N1179" i="26"/>
  <c r="N1180" i="26"/>
  <c r="N1181" i="26"/>
  <c r="N1182" i="26"/>
  <c r="N1183" i="26"/>
  <c r="N1184" i="26"/>
  <c r="N1185" i="26"/>
  <c r="N1186" i="26"/>
  <c r="N1187" i="26"/>
  <c r="N1188" i="26"/>
  <c r="N1189" i="26"/>
  <c r="N1190" i="26"/>
  <c r="N1191" i="26"/>
  <c r="N1192" i="26"/>
  <c r="N1193" i="26"/>
  <c r="N1194" i="26"/>
  <c r="N1195" i="26"/>
  <c r="N1196" i="26"/>
  <c r="N1197" i="26"/>
  <c r="N1198" i="26"/>
  <c r="N1199" i="26"/>
  <c r="N1200" i="26"/>
  <c r="N1201" i="26"/>
  <c r="N1202" i="26"/>
  <c r="N1203" i="26"/>
  <c r="N1204" i="26"/>
  <c r="N1205" i="26"/>
  <c r="N1206" i="26"/>
  <c r="N1207" i="26"/>
  <c r="N1208" i="26"/>
  <c r="N1209" i="26"/>
  <c r="N1210" i="26"/>
  <c r="N1211" i="26"/>
  <c r="N1212" i="26"/>
  <c r="N1213" i="26"/>
  <c r="N1214" i="26"/>
  <c r="N1215" i="26"/>
  <c r="N1216" i="26"/>
  <c r="N1217" i="26"/>
  <c r="N1218" i="26"/>
  <c r="N1219" i="26"/>
  <c r="N1220" i="26"/>
  <c r="N1221" i="26"/>
  <c r="N1222" i="26"/>
  <c r="N1223" i="26"/>
  <c r="N1224" i="26"/>
  <c r="N1225" i="26"/>
  <c r="N1226" i="26"/>
  <c r="N1227" i="26"/>
  <c r="N1228" i="26"/>
  <c r="N1229" i="26"/>
  <c r="N1230" i="26"/>
  <c r="N1231" i="26"/>
  <c r="N1232" i="26"/>
  <c r="N1233" i="26"/>
  <c r="N1234" i="26"/>
  <c r="N1235" i="26"/>
  <c r="N1236" i="26"/>
  <c r="N1237" i="26"/>
  <c r="N1238" i="26"/>
  <c r="N1239" i="26"/>
  <c r="N1240" i="26"/>
  <c r="N1241" i="26"/>
  <c r="N1242" i="26"/>
  <c r="N1243" i="26"/>
  <c r="N1244" i="26"/>
  <c r="N1245" i="26"/>
  <c r="N1246" i="26"/>
  <c r="N1247" i="26"/>
  <c r="N1248" i="26"/>
  <c r="N1249" i="26"/>
  <c r="N1250" i="26"/>
  <c r="N1251" i="26"/>
  <c r="N1252" i="26"/>
  <c r="N1253" i="26"/>
  <c r="N1254" i="26"/>
  <c r="N1255" i="26"/>
  <c r="N1256" i="26"/>
  <c r="N1257" i="26"/>
  <c r="N1258" i="26"/>
  <c r="N1259" i="26"/>
  <c r="N1260" i="26"/>
  <c r="N1261" i="26"/>
  <c r="N1262" i="26"/>
  <c r="N1263" i="26"/>
  <c r="N1264" i="26"/>
  <c r="N1265" i="26"/>
  <c r="N1266" i="26"/>
  <c r="N1267" i="26"/>
  <c r="N1268" i="26"/>
  <c r="N1269" i="26"/>
  <c r="N1270" i="26"/>
  <c r="N1271" i="26"/>
  <c r="N1272" i="26"/>
  <c r="N1273" i="26"/>
  <c r="N1274" i="26"/>
  <c r="N1275" i="26"/>
  <c r="N1276" i="26"/>
  <c r="N1277" i="26"/>
  <c r="N1278" i="26"/>
  <c r="N1279" i="26"/>
  <c r="N1280" i="26"/>
  <c r="N1281" i="26"/>
  <c r="N1282" i="26"/>
  <c r="N1283" i="26"/>
  <c r="N1284" i="26"/>
  <c r="N1285" i="26"/>
  <c r="N1286" i="26"/>
  <c r="N1287" i="26"/>
  <c r="N1288" i="26"/>
  <c r="N1289" i="26"/>
  <c r="N1290" i="26"/>
  <c r="N1291" i="26"/>
  <c r="N1292" i="26"/>
  <c r="N1293" i="26"/>
  <c r="N1294" i="26"/>
  <c r="N1295" i="26"/>
  <c r="N1296" i="26"/>
  <c r="N1297" i="26"/>
  <c r="N1298" i="26"/>
  <c r="N1299" i="26"/>
  <c r="N1300" i="26"/>
  <c r="N1301" i="26"/>
  <c r="N1302" i="26"/>
  <c r="N1303" i="26"/>
  <c r="N1304" i="26"/>
  <c r="N1305" i="26"/>
  <c r="N1306" i="26"/>
  <c r="N1307" i="26"/>
  <c r="N1308" i="26"/>
  <c r="N1309" i="26"/>
  <c r="N1310" i="26"/>
  <c r="N1311" i="26"/>
  <c r="N1312" i="26"/>
  <c r="N1313" i="26"/>
  <c r="N1314" i="26"/>
  <c r="N1315" i="26"/>
  <c r="N1316" i="26"/>
  <c r="N1317" i="26"/>
  <c r="N1318" i="26"/>
  <c r="N1319" i="26"/>
  <c r="N1320" i="26"/>
  <c r="N1321" i="26"/>
  <c r="N1322" i="26"/>
  <c r="N1323" i="26"/>
  <c r="N1324" i="26"/>
  <c r="N1325" i="26"/>
  <c r="N1326" i="26"/>
  <c r="N1327" i="26"/>
  <c r="N1328" i="26"/>
  <c r="N1329" i="26"/>
  <c r="N1330" i="26"/>
  <c r="N1331" i="26"/>
  <c r="N1332" i="26"/>
  <c r="N1333" i="26"/>
  <c r="N1334" i="26"/>
  <c r="N1335" i="26"/>
  <c r="N1336" i="26"/>
  <c r="N1337" i="26"/>
  <c r="N1338" i="26"/>
  <c r="N1339" i="26"/>
  <c r="N1340" i="26"/>
  <c r="N1341" i="26"/>
  <c r="N1342" i="26"/>
  <c r="N1343" i="26"/>
  <c r="N1344" i="26"/>
  <c r="N1345" i="26"/>
  <c r="N1346" i="26"/>
  <c r="N1347" i="26"/>
  <c r="N1348" i="26"/>
  <c r="N1349" i="26"/>
  <c r="N1350" i="26"/>
  <c r="N1351" i="26"/>
  <c r="N1352" i="26"/>
  <c r="N1353" i="26"/>
  <c r="N1354" i="26"/>
  <c r="N1355" i="26"/>
  <c r="N1356" i="26"/>
  <c r="N1357" i="26"/>
  <c r="N1358" i="26"/>
  <c r="N1359" i="26"/>
  <c r="N1360" i="26"/>
  <c r="N1361" i="26"/>
  <c r="N1362" i="26"/>
  <c r="N1363" i="26"/>
  <c r="N1364" i="26"/>
  <c r="N1365" i="26"/>
  <c r="N1366" i="26"/>
  <c r="N1367" i="26"/>
  <c r="N1368" i="26"/>
  <c r="N1369" i="26"/>
  <c r="N1370" i="26"/>
  <c r="N1371" i="26"/>
  <c r="N1372" i="26"/>
  <c r="N1373" i="26"/>
  <c r="N1374" i="26"/>
  <c r="N1375" i="26"/>
  <c r="N1376" i="26"/>
  <c r="N1377" i="26"/>
  <c r="N1378" i="26"/>
  <c r="N1379" i="26"/>
  <c r="N1380" i="26"/>
  <c r="N1381" i="26"/>
  <c r="N1382" i="26"/>
  <c r="N1383" i="26"/>
  <c r="N1384" i="26"/>
  <c r="N1385" i="26"/>
  <c r="N1386" i="26"/>
  <c r="N1387" i="26"/>
  <c r="N1388" i="26"/>
  <c r="N1389" i="26"/>
  <c r="N1390" i="26"/>
  <c r="N1391" i="26"/>
  <c r="N1392" i="26"/>
  <c r="N1393" i="26"/>
  <c r="N1394" i="26"/>
  <c r="N1395" i="26"/>
  <c r="N1396" i="26"/>
  <c r="N1397" i="26"/>
  <c r="N1398" i="26"/>
  <c r="N1399" i="26"/>
  <c r="N1400" i="26"/>
  <c r="N1401" i="26"/>
  <c r="N1402" i="26"/>
  <c r="N1403" i="26"/>
  <c r="N1404" i="26"/>
  <c r="N1405" i="26"/>
  <c r="N1406" i="26"/>
  <c r="N1407" i="26"/>
  <c r="N1408" i="26"/>
  <c r="N1409" i="26"/>
  <c r="N1410" i="26"/>
  <c r="N1411" i="26"/>
  <c r="N1412" i="26"/>
  <c r="N1413" i="26"/>
  <c r="N1414" i="26"/>
  <c r="N1415" i="26"/>
  <c r="N1416" i="26"/>
  <c r="N1417" i="26"/>
  <c r="N1418" i="26"/>
  <c r="N1419" i="26"/>
  <c r="N1420" i="26"/>
  <c r="N1421" i="26"/>
  <c r="N1422" i="26"/>
  <c r="N1423" i="26"/>
  <c r="N1424" i="26"/>
  <c r="N1425" i="26"/>
  <c r="N1426" i="26"/>
  <c r="N1427" i="26"/>
  <c r="N1428" i="26"/>
  <c r="N1429" i="26"/>
  <c r="N1430" i="26"/>
  <c r="N1431" i="26"/>
  <c r="N1432" i="26"/>
  <c r="N1433" i="26"/>
  <c r="N1434" i="26"/>
  <c r="N1435" i="26"/>
  <c r="N1436" i="26"/>
  <c r="N1437" i="26"/>
  <c r="N1438" i="26"/>
  <c r="N1439" i="26"/>
  <c r="N1440" i="26"/>
  <c r="N1441" i="26"/>
  <c r="N1442" i="26"/>
  <c r="N1443" i="26"/>
  <c r="N1444" i="26"/>
  <c r="N1445" i="26"/>
  <c r="N1446" i="26"/>
  <c r="N1447" i="26"/>
  <c r="N1448" i="26"/>
  <c r="N1449" i="26"/>
  <c r="N1450" i="26"/>
  <c r="N1451" i="26"/>
  <c r="N1452" i="26"/>
  <c r="N1453" i="26"/>
  <c r="N1454" i="26"/>
  <c r="N1455" i="26"/>
  <c r="N1456" i="26"/>
  <c r="N1457" i="26"/>
  <c r="N1458" i="26"/>
  <c r="N1459" i="26"/>
  <c r="N1460" i="26"/>
  <c r="N1461" i="26"/>
  <c r="N1462" i="26"/>
  <c r="N1463" i="26"/>
  <c r="N1464" i="26"/>
  <c r="N1465" i="26"/>
  <c r="N1466" i="26"/>
  <c r="N1467" i="26"/>
  <c r="N1468" i="26"/>
  <c r="N1469" i="26"/>
  <c r="N1470" i="26"/>
  <c r="N1471" i="26"/>
  <c r="N1472" i="26"/>
  <c r="N1473" i="26"/>
  <c r="N1474" i="26"/>
  <c r="N1475" i="26"/>
  <c r="N1476" i="26"/>
  <c r="N1477" i="26"/>
  <c r="N1478" i="26"/>
  <c r="N1479" i="26"/>
  <c r="N1480" i="26"/>
  <c r="N1481" i="26"/>
  <c r="N1482" i="26"/>
  <c r="N1483" i="26"/>
  <c r="N1484" i="26"/>
  <c r="N1485" i="26"/>
  <c r="N1486" i="26"/>
  <c r="N1487" i="26"/>
  <c r="N1488" i="26"/>
  <c r="N1489" i="26"/>
  <c r="N1490" i="26"/>
  <c r="N1491" i="26"/>
  <c r="N1492" i="26"/>
  <c r="N1493" i="26"/>
  <c r="N1494" i="26"/>
  <c r="N1495" i="26"/>
  <c r="N1496" i="26"/>
  <c r="N1497" i="26"/>
  <c r="N1498" i="26"/>
  <c r="N1499" i="26"/>
  <c r="N1500" i="26"/>
  <c r="N1501" i="26"/>
  <c r="N1502" i="26"/>
  <c r="N1503" i="26"/>
  <c r="N1504" i="26"/>
  <c r="N1505" i="26"/>
  <c r="N1506" i="26"/>
  <c r="N1507" i="26"/>
  <c r="N1508" i="26"/>
  <c r="N1509" i="26"/>
  <c r="N1510" i="26"/>
  <c r="N1511" i="26"/>
  <c r="N1512" i="26"/>
  <c r="N1513" i="26"/>
  <c r="N1514" i="26"/>
  <c r="N1515" i="26"/>
  <c r="N1516" i="26"/>
  <c r="N1517" i="26"/>
  <c r="N1518" i="26"/>
  <c r="N1519" i="26"/>
  <c r="N1520" i="26"/>
  <c r="N1521" i="26"/>
  <c r="N1522" i="26"/>
  <c r="N1523" i="26"/>
  <c r="N1524" i="26"/>
  <c r="N1525" i="26"/>
  <c r="N1526" i="26"/>
  <c r="N1527" i="26"/>
  <c r="N1528" i="26"/>
  <c r="N1529" i="26"/>
  <c r="N1530" i="26"/>
  <c r="N1531" i="26"/>
  <c r="N1532" i="26"/>
  <c r="N1533" i="26"/>
  <c r="N1534" i="26"/>
  <c r="N1535" i="26"/>
  <c r="N1536" i="26"/>
  <c r="N1537" i="26"/>
  <c r="N1538" i="26"/>
  <c r="N1539" i="26"/>
  <c r="N1540" i="26"/>
  <c r="N1541" i="26"/>
  <c r="N1542" i="26"/>
  <c r="N1543" i="26"/>
  <c r="N1544" i="26"/>
  <c r="N1545" i="26"/>
  <c r="N1546" i="26"/>
  <c r="N1547" i="26"/>
  <c r="N1548" i="26"/>
  <c r="N1549" i="26"/>
  <c r="N1550" i="26"/>
  <c r="N1551" i="26"/>
  <c r="N1552" i="26"/>
  <c r="N1553" i="26"/>
  <c r="N1554" i="26"/>
  <c r="N1555" i="26"/>
  <c r="N1556" i="26"/>
  <c r="N1557" i="26"/>
  <c r="N1558" i="26"/>
  <c r="N1559" i="26"/>
  <c r="N1560" i="26"/>
  <c r="N1561" i="26"/>
  <c r="N1562" i="26"/>
  <c r="N1563" i="26"/>
  <c r="N1564" i="26"/>
  <c r="N1565" i="26"/>
  <c r="N1566" i="26"/>
  <c r="N1567" i="26"/>
  <c r="N1568" i="26"/>
  <c r="N1569" i="26"/>
  <c r="N1570" i="26"/>
  <c r="N1571" i="26"/>
  <c r="N1572" i="26"/>
  <c r="N1573" i="26"/>
  <c r="N1574" i="26"/>
  <c r="N1575" i="26"/>
  <c r="N1576" i="26"/>
  <c r="N1577" i="26"/>
  <c r="N1578" i="26"/>
  <c r="N1579" i="26"/>
  <c r="N1580" i="26"/>
  <c r="N1581" i="26"/>
  <c r="N1582" i="26"/>
  <c r="N1583" i="26"/>
  <c r="N1584" i="26"/>
  <c r="N1585" i="26"/>
  <c r="N1586" i="26"/>
  <c r="N1587" i="26"/>
  <c r="N1588" i="26"/>
  <c r="N1589" i="26"/>
  <c r="N1590" i="26"/>
  <c r="N1591" i="26"/>
  <c r="N1592" i="26"/>
  <c r="N1593" i="26"/>
  <c r="N1594" i="26"/>
  <c r="N1595" i="26"/>
  <c r="N1596" i="26"/>
  <c r="N1597" i="26"/>
  <c r="N1598" i="26"/>
  <c r="N1599" i="26"/>
  <c r="N1600" i="26"/>
  <c r="N1601" i="26"/>
  <c r="N1602" i="26"/>
  <c r="N1603" i="26"/>
  <c r="N1604" i="26"/>
  <c r="N1605" i="26"/>
  <c r="N1606" i="26"/>
  <c r="N1607" i="26"/>
  <c r="N1608" i="26"/>
  <c r="N1609" i="26"/>
  <c r="N1610" i="26"/>
  <c r="N1611" i="26"/>
  <c r="N1612" i="26"/>
  <c r="N1613" i="26"/>
  <c r="N1614" i="26"/>
  <c r="N1615" i="26"/>
  <c r="N1616" i="26"/>
  <c r="N1617" i="26"/>
  <c r="N1618" i="26"/>
  <c r="N1619" i="26"/>
  <c r="N1620" i="26"/>
  <c r="N1621" i="26"/>
  <c r="N1622" i="26"/>
  <c r="N1623" i="26"/>
  <c r="N1624" i="26"/>
  <c r="N1625" i="26"/>
  <c r="N1626" i="26"/>
  <c r="N1627" i="26"/>
  <c r="N1628" i="26"/>
  <c r="N1629" i="26"/>
  <c r="N1630" i="26"/>
  <c r="N1631" i="26"/>
  <c r="N1632" i="26"/>
  <c r="N1633" i="26"/>
  <c r="N1634" i="26"/>
  <c r="N1635" i="26"/>
  <c r="N1636" i="26"/>
  <c r="N1637" i="26"/>
  <c r="N1638" i="26"/>
  <c r="N1639" i="26"/>
  <c r="N1640" i="26"/>
  <c r="N1641" i="26"/>
  <c r="N1642" i="26"/>
  <c r="N1643" i="26"/>
  <c r="N1644" i="26"/>
  <c r="N1645" i="26"/>
  <c r="N1646" i="26"/>
  <c r="N1647" i="26"/>
  <c r="N1648" i="26"/>
  <c r="N1649" i="26"/>
  <c r="N1650" i="26"/>
  <c r="N1651" i="26"/>
  <c r="N1652" i="26"/>
  <c r="N1653" i="26"/>
  <c r="N1654" i="26"/>
  <c r="N1655" i="26"/>
  <c r="N1656" i="26"/>
  <c r="N1657" i="26"/>
  <c r="N1658" i="26"/>
  <c r="N1659" i="26"/>
  <c r="N1660" i="26"/>
  <c r="N1661" i="26"/>
  <c r="N1662" i="26"/>
  <c r="N1663" i="26"/>
  <c r="N1664" i="26"/>
  <c r="N1665" i="26"/>
  <c r="N1666" i="26"/>
  <c r="N1667" i="26"/>
  <c r="N1668" i="26"/>
  <c r="N1669" i="26"/>
  <c r="N1670" i="26"/>
  <c r="N1671" i="26"/>
  <c r="N1672" i="26"/>
  <c r="N1673" i="26"/>
  <c r="N1674" i="26"/>
  <c r="N1675" i="26"/>
  <c r="N1676" i="26"/>
  <c r="N1677" i="26"/>
  <c r="N1678" i="26"/>
  <c r="N1679" i="26"/>
  <c r="N1680" i="26"/>
  <c r="N1681" i="26"/>
  <c r="N1682" i="26"/>
  <c r="N1683" i="26"/>
  <c r="N1684" i="26"/>
  <c r="N1685" i="26"/>
  <c r="N1686" i="26"/>
  <c r="N1687" i="26"/>
  <c r="N1688" i="26"/>
  <c r="N1689" i="26"/>
  <c r="N1690" i="26"/>
  <c r="N1691" i="26"/>
  <c r="N1692" i="26"/>
  <c r="N1693" i="26"/>
  <c r="N1694" i="26"/>
  <c r="N1695" i="26"/>
  <c r="N1696" i="26"/>
  <c r="N1697" i="26"/>
  <c r="N1698" i="26"/>
  <c r="N1699" i="26"/>
  <c r="N1700" i="26"/>
  <c r="N1701" i="26"/>
  <c r="N1702" i="26"/>
  <c r="N1703" i="26"/>
  <c r="N1704" i="26"/>
  <c r="N1705" i="26"/>
  <c r="N1706" i="26"/>
  <c r="N1707" i="26"/>
  <c r="N1708" i="26"/>
  <c r="N1709" i="26"/>
  <c r="N1710" i="26"/>
  <c r="N1711" i="26"/>
  <c r="N1712" i="26"/>
  <c r="N1713" i="26"/>
  <c r="N1714" i="26"/>
  <c r="N1715" i="26"/>
  <c r="N1716" i="26"/>
  <c r="N1717" i="26"/>
  <c r="N1718" i="26"/>
  <c r="N1719" i="26"/>
  <c r="N1720" i="26"/>
  <c r="N1721" i="26"/>
  <c r="N1722" i="26"/>
  <c r="N1723" i="26"/>
  <c r="N1724" i="26"/>
  <c r="N1725" i="26"/>
  <c r="N1726" i="26"/>
  <c r="N1727" i="26"/>
  <c r="N1728" i="26"/>
  <c r="N1729" i="26"/>
  <c r="N1730" i="26"/>
  <c r="N1731" i="26"/>
  <c r="N1732" i="26"/>
  <c r="N1733" i="26"/>
  <c r="N1734" i="26"/>
  <c r="N1735" i="26"/>
  <c r="N1736" i="26"/>
  <c r="N1737" i="26"/>
  <c r="N1738" i="26"/>
  <c r="N1739" i="26"/>
  <c r="N1740" i="26"/>
  <c r="N1741" i="26"/>
  <c r="N1742" i="26"/>
  <c r="N1743" i="26"/>
  <c r="N1744" i="26"/>
  <c r="N1745" i="26"/>
  <c r="N1746" i="26"/>
  <c r="N1747" i="26"/>
  <c r="N1748" i="26"/>
  <c r="N1749" i="26"/>
  <c r="N1750" i="26"/>
  <c r="N1751" i="26"/>
  <c r="N1752" i="26"/>
  <c r="N1753" i="26"/>
  <c r="N1754" i="26"/>
  <c r="N1755" i="26"/>
  <c r="N1756" i="26"/>
  <c r="N1757" i="26"/>
  <c r="N1758" i="26"/>
  <c r="N1759" i="26"/>
  <c r="N1760" i="26"/>
  <c r="N1761" i="26"/>
  <c r="N1762" i="26"/>
  <c r="N1763" i="26"/>
  <c r="N1764" i="26"/>
  <c r="N1765" i="26"/>
  <c r="N1766" i="26"/>
  <c r="N1767" i="26"/>
  <c r="N1768" i="26"/>
  <c r="N1769" i="26"/>
  <c r="N1770" i="26"/>
  <c r="N1771" i="26"/>
  <c r="N1772" i="26"/>
  <c r="N1773" i="26"/>
  <c r="N1774" i="26"/>
  <c r="N1775" i="26"/>
  <c r="N1776" i="26"/>
  <c r="N1777" i="26"/>
  <c r="N1778" i="26"/>
  <c r="N1779" i="26"/>
  <c r="N1780" i="26"/>
  <c r="N1781" i="26"/>
  <c r="N1782" i="26"/>
  <c r="N1783" i="26"/>
  <c r="N1784" i="26"/>
  <c r="N1785" i="26"/>
  <c r="N1786" i="26"/>
  <c r="N1787" i="26"/>
  <c r="N1788" i="26"/>
  <c r="N1789" i="26"/>
  <c r="N1790" i="26"/>
  <c r="N1791" i="26"/>
  <c r="N1792" i="26"/>
  <c r="N1793" i="26"/>
  <c r="N1794" i="26"/>
  <c r="N1795" i="26"/>
  <c r="N1796" i="26"/>
  <c r="N1797" i="26"/>
  <c r="N1798" i="26"/>
  <c r="N1799" i="26"/>
  <c r="N1800" i="26"/>
  <c r="N1801" i="26"/>
  <c r="N1802" i="26"/>
  <c r="N1803" i="26"/>
  <c r="N1804" i="26"/>
  <c r="N1805" i="26"/>
  <c r="N1806" i="26"/>
  <c r="N1807" i="26"/>
  <c r="N1808" i="26"/>
  <c r="N1809" i="26"/>
  <c r="N1810" i="26"/>
  <c r="N1811" i="26"/>
  <c r="N1812" i="26"/>
  <c r="N1813" i="26"/>
  <c r="N1814" i="26"/>
  <c r="N1815" i="26"/>
  <c r="N1816" i="26"/>
  <c r="N1817" i="26"/>
  <c r="N1818" i="26"/>
  <c r="N1819" i="26"/>
  <c r="N1820" i="26"/>
  <c r="N1821" i="26"/>
  <c r="N1822" i="26"/>
  <c r="N1823" i="26"/>
  <c r="N1824" i="26"/>
  <c r="N1825" i="26"/>
  <c r="N1826" i="26"/>
  <c r="N1827" i="26"/>
  <c r="N1828" i="26"/>
  <c r="N1829" i="26"/>
  <c r="N1830" i="26"/>
  <c r="N1831" i="26"/>
  <c r="N1832" i="26"/>
  <c r="N1833" i="26"/>
  <c r="N1834" i="26"/>
  <c r="N1835" i="26"/>
  <c r="N1836" i="26"/>
  <c r="N1837" i="26"/>
  <c r="N1838" i="26"/>
  <c r="N1839" i="26"/>
  <c r="N1840" i="26"/>
  <c r="N1841" i="26"/>
  <c r="N1842" i="26"/>
  <c r="N1843" i="26"/>
  <c r="N1844" i="26"/>
  <c r="N1845" i="26"/>
  <c r="N1846" i="26"/>
  <c r="N1847" i="26"/>
  <c r="N1848" i="26"/>
  <c r="N1849" i="26"/>
  <c r="N1850" i="26"/>
  <c r="N1851" i="26"/>
  <c r="N1852" i="26"/>
  <c r="N1853" i="26"/>
  <c r="N1854" i="26"/>
  <c r="N1855" i="26"/>
  <c r="N1856" i="26"/>
  <c r="N1857" i="26"/>
  <c r="N1858" i="26"/>
  <c r="N1859" i="26"/>
  <c r="N1860" i="26"/>
  <c r="N1861" i="26"/>
  <c r="N1862" i="26"/>
  <c r="N1863" i="26"/>
  <c r="N1864" i="26"/>
  <c r="N1865" i="26"/>
  <c r="N1866" i="26"/>
  <c r="N1867" i="26"/>
  <c r="N1868" i="26"/>
  <c r="N1869" i="26"/>
  <c r="N1870" i="26"/>
  <c r="N1871" i="26"/>
  <c r="N1872" i="26"/>
  <c r="N1873" i="26"/>
  <c r="N1874" i="26"/>
  <c r="N1875" i="26"/>
  <c r="N1876" i="26"/>
  <c r="N1877" i="26"/>
  <c r="N1878" i="26"/>
  <c r="N1879" i="26"/>
  <c r="N1880" i="26"/>
  <c r="N1881" i="26"/>
  <c r="N1882" i="26"/>
  <c r="N1883" i="26"/>
  <c r="N1884" i="26"/>
  <c r="N1885" i="26"/>
  <c r="N1886" i="26"/>
  <c r="N1887" i="26"/>
  <c r="N1888" i="26"/>
  <c r="N1889" i="26"/>
  <c r="N1890" i="26"/>
  <c r="N1891" i="26"/>
  <c r="N1892" i="26"/>
  <c r="N1893" i="26"/>
  <c r="N1894" i="26"/>
  <c r="N1895" i="26"/>
  <c r="N1896" i="26"/>
  <c r="N1897" i="26"/>
  <c r="N1898" i="26"/>
  <c r="N1899" i="26"/>
  <c r="N1900" i="26"/>
  <c r="N1901" i="26"/>
  <c r="N1902" i="26"/>
  <c r="N1903" i="26"/>
  <c r="N1904" i="26"/>
  <c r="N1905" i="26"/>
  <c r="N1906" i="26"/>
  <c r="N1907" i="26"/>
  <c r="N1908" i="26"/>
  <c r="N1909" i="26"/>
  <c r="N1910" i="26"/>
  <c r="N1911" i="26"/>
  <c r="N1912" i="26"/>
  <c r="N1913" i="26"/>
  <c r="N1914" i="26"/>
  <c r="N1915" i="26"/>
  <c r="N1916" i="26"/>
  <c r="N1917" i="26"/>
  <c r="N1918" i="26"/>
  <c r="N1919" i="26"/>
  <c r="N1920" i="26"/>
  <c r="N1921" i="26"/>
  <c r="N1922" i="26"/>
  <c r="N1923" i="26"/>
  <c r="N1924" i="26"/>
  <c r="N1925" i="26"/>
  <c r="N1926" i="26"/>
  <c r="N1927" i="26"/>
  <c r="N1928" i="26"/>
  <c r="N1929" i="26"/>
  <c r="N1930" i="26"/>
  <c r="N1931" i="26"/>
  <c r="N1932" i="26"/>
  <c r="N1933" i="26"/>
  <c r="N1934" i="26"/>
  <c r="N1935" i="26"/>
  <c r="N1936" i="26"/>
  <c r="N1937" i="26"/>
  <c r="N1938" i="26"/>
  <c r="N1939" i="26"/>
  <c r="N4" i="26"/>
  <c r="M4"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M606" i="26"/>
  <c r="M607" i="26"/>
  <c r="M608" i="26"/>
  <c r="M609" i="26"/>
  <c r="M610" i="26"/>
  <c r="M611" i="26"/>
  <c r="M612" i="26"/>
  <c r="M613" i="26"/>
  <c r="M614" i="26"/>
  <c r="M615" i="26"/>
  <c r="M616" i="26"/>
  <c r="M617" i="26"/>
  <c r="M618" i="26"/>
  <c r="M619" i="26"/>
  <c r="M620" i="26"/>
  <c r="M621" i="26"/>
  <c r="M622" i="26"/>
  <c r="M623" i="26"/>
  <c r="M624" i="26"/>
  <c r="M625" i="26"/>
  <c r="M626" i="26"/>
  <c r="M627" i="26"/>
  <c r="M628" i="26"/>
  <c r="M629" i="26"/>
  <c r="M630" i="26"/>
  <c r="M631" i="26"/>
  <c r="M632" i="26"/>
  <c r="M633" i="26"/>
  <c r="M634" i="26"/>
  <c r="M635" i="26"/>
  <c r="M636" i="26"/>
  <c r="M637" i="26"/>
  <c r="M638" i="26"/>
  <c r="M639" i="26"/>
  <c r="M640" i="26"/>
  <c r="M641" i="26"/>
  <c r="M642" i="26"/>
  <c r="M643" i="26"/>
  <c r="M644" i="26"/>
  <c r="M645" i="26"/>
  <c r="M646" i="26"/>
  <c r="M647" i="26"/>
  <c r="M648" i="26"/>
  <c r="M649" i="26"/>
  <c r="M650" i="26"/>
  <c r="M651" i="26"/>
  <c r="M652" i="26"/>
  <c r="M653" i="26"/>
  <c r="M654" i="26"/>
  <c r="M655" i="26"/>
  <c r="M656" i="26"/>
  <c r="M657" i="26"/>
  <c r="M658" i="26"/>
  <c r="M659" i="26"/>
  <c r="M660" i="26"/>
  <c r="M661" i="26"/>
  <c r="M662" i="26"/>
  <c r="M663" i="26"/>
  <c r="M664" i="26"/>
  <c r="M665" i="26"/>
  <c r="M666" i="26"/>
  <c r="M667" i="26"/>
  <c r="M668" i="26"/>
  <c r="M669" i="26"/>
  <c r="M670" i="26"/>
  <c r="M671" i="26"/>
  <c r="M672" i="26"/>
  <c r="M673" i="26"/>
  <c r="M674" i="26"/>
  <c r="M675" i="26"/>
  <c r="M676" i="26"/>
  <c r="M677" i="26"/>
  <c r="M678" i="26"/>
  <c r="M679" i="26"/>
  <c r="M680" i="26"/>
  <c r="M681" i="26"/>
  <c r="M682" i="26"/>
  <c r="M683" i="26"/>
  <c r="M684" i="26"/>
  <c r="M685" i="26"/>
  <c r="M686" i="26"/>
  <c r="M687" i="26"/>
  <c r="M688" i="26"/>
  <c r="M689" i="26"/>
  <c r="M690" i="26"/>
  <c r="M691" i="26"/>
  <c r="M692" i="26"/>
  <c r="M693" i="26"/>
  <c r="M694" i="26"/>
  <c r="M695" i="26"/>
  <c r="M696" i="26"/>
  <c r="M697" i="26"/>
  <c r="M698" i="26"/>
  <c r="M699" i="26"/>
  <c r="M700" i="26"/>
  <c r="M701" i="26"/>
  <c r="M702" i="26"/>
  <c r="M703" i="26"/>
  <c r="M704" i="26"/>
  <c r="M705" i="26"/>
  <c r="M706" i="26"/>
  <c r="M707" i="26"/>
  <c r="M708" i="26"/>
  <c r="M709" i="26"/>
  <c r="M710" i="26"/>
  <c r="M711" i="26"/>
  <c r="M712" i="26"/>
  <c r="M713" i="26"/>
  <c r="M714" i="26"/>
  <c r="M715" i="26"/>
  <c r="M716" i="26"/>
  <c r="M717" i="26"/>
  <c r="M718" i="26"/>
  <c r="M719" i="26"/>
  <c r="M720" i="26"/>
  <c r="M721" i="26"/>
  <c r="M722" i="26"/>
  <c r="M723" i="26"/>
  <c r="M724" i="26"/>
  <c r="M725" i="26"/>
  <c r="M726" i="26"/>
  <c r="M727" i="26"/>
  <c r="M728" i="26"/>
  <c r="M729" i="26"/>
  <c r="M730" i="26"/>
  <c r="M731" i="26"/>
  <c r="M732" i="26"/>
  <c r="M733" i="26"/>
  <c r="M734" i="26"/>
  <c r="M735" i="26"/>
  <c r="M736" i="26"/>
  <c r="M737" i="26"/>
  <c r="M738" i="26"/>
  <c r="M739" i="26"/>
  <c r="M740" i="26"/>
  <c r="M741" i="26"/>
  <c r="M742" i="26"/>
  <c r="M743" i="26"/>
  <c r="M744" i="26"/>
  <c r="M745" i="26"/>
  <c r="M746" i="26"/>
  <c r="M747" i="26"/>
  <c r="M748" i="26"/>
  <c r="M749" i="26"/>
  <c r="M750" i="26"/>
  <c r="M751" i="26"/>
  <c r="M752" i="26"/>
  <c r="M753" i="26"/>
  <c r="M754" i="26"/>
  <c r="M755" i="26"/>
  <c r="M756" i="26"/>
  <c r="M757" i="26"/>
  <c r="M758" i="26"/>
  <c r="M759" i="26"/>
  <c r="M760" i="26"/>
  <c r="M761" i="26"/>
  <c r="M762" i="26"/>
  <c r="M763" i="26"/>
  <c r="M764" i="26"/>
  <c r="M765" i="26"/>
  <c r="M766" i="26"/>
  <c r="M767" i="26"/>
  <c r="M768" i="26"/>
  <c r="M769" i="26"/>
  <c r="M770" i="26"/>
  <c r="M771" i="26"/>
  <c r="M772" i="26"/>
  <c r="M773" i="26"/>
  <c r="M774" i="26"/>
  <c r="M775" i="26"/>
  <c r="M776" i="26"/>
  <c r="M777" i="26"/>
  <c r="M778" i="26"/>
  <c r="M779" i="26"/>
  <c r="M780" i="26"/>
  <c r="M781" i="26"/>
  <c r="M782" i="26"/>
  <c r="M783" i="26"/>
  <c r="M784" i="26"/>
  <c r="M785" i="26"/>
  <c r="M786" i="26"/>
  <c r="M787" i="26"/>
  <c r="M788" i="26"/>
  <c r="M789" i="26"/>
  <c r="M790" i="26"/>
  <c r="M791" i="26"/>
  <c r="M792" i="26"/>
  <c r="M793" i="26"/>
  <c r="M794" i="26"/>
  <c r="M795" i="26"/>
  <c r="M796" i="26"/>
  <c r="M797" i="26"/>
  <c r="M798" i="26"/>
  <c r="M799" i="26"/>
  <c r="M800" i="26"/>
  <c r="M801" i="26"/>
  <c r="M802" i="26"/>
  <c r="M803" i="26"/>
  <c r="M804" i="26"/>
  <c r="M805" i="26"/>
  <c r="M806" i="26"/>
  <c r="M807" i="26"/>
  <c r="M808" i="26"/>
  <c r="M809" i="26"/>
  <c r="M810" i="26"/>
  <c r="M811" i="26"/>
  <c r="M812" i="26"/>
  <c r="M813" i="26"/>
  <c r="M814" i="26"/>
  <c r="M815" i="26"/>
  <c r="M816" i="26"/>
  <c r="M817" i="26"/>
  <c r="M818" i="26"/>
  <c r="M819" i="26"/>
  <c r="M820" i="26"/>
  <c r="M821" i="26"/>
  <c r="M822" i="26"/>
  <c r="M823" i="26"/>
  <c r="M824" i="26"/>
  <c r="M825" i="26"/>
  <c r="M826" i="26"/>
  <c r="M827" i="26"/>
  <c r="M828" i="26"/>
  <c r="M829" i="26"/>
  <c r="M830" i="26"/>
  <c r="M831" i="26"/>
  <c r="M832" i="26"/>
  <c r="M833" i="26"/>
  <c r="M834" i="26"/>
  <c r="M835" i="26"/>
  <c r="M836" i="26"/>
  <c r="M837" i="26"/>
  <c r="M838" i="26"/>
  <c r="M839" i="26"/>
  <c r="M840" i="26"/>
  <c r="M841" i="26"/>
  <c r="M842" i="26"/>
  <c r="M843" i="26"/>
  <c r="M844" i="26"/>
  <c r="M845" i="26"/>
  <c r="M846" i="26"/>
  <c r="M847" i="26"/>
  <c r="M848" i="26"/>
  <c r="M849" i="26"/>
  <c r="M850" i="26"/>
  <c r="M851" i="26"/>
  <c r="M852" i="26"/>
  <c r="M853" i="26"/>
  <c r="M854" i="26"/>
  <c r="M855" i="26"/>
  <c r="M856" i="26"/>
  <c r="M857" i="26"/>
  <c r="M858" i="26"/>
  <c r="M859" i="26"/>
  <c r="M860" i="26"/>
  <c r="M861" i="26"/>
  <c r="M862" i="26"/>
  <c r="M863" i="26"/>
  <c r="M864" i="26"/>
  <c r="M865" i="26"/>
  <c r="M866" i="26"/>
  <c r="M867" i="26"/>
  <c r="M868" i="26"/>
  <c r="M869" i="26"/>
  <c r="M870" i="26"/>
  <c r="M871" i="26"/>
  <c r="M872" i="26"/>
  <c r="M873" i="26"/>
  <c r="M874" i="26"/>
  <c r="M875" i="26"/>
  <c r="M876" i="26"/>
  <c r="M877" i="26"/>
  <c r="M878" i="26"/>
  <c r="M879" i="26"/>
  <c r="M880" i="26"/>
  <c r="M881" i="26"/>
  <c r="M882" i="26"/>
  <c r="M883" i="26"/>
  <c r="M884" i="26"/>
  <c r="M885" i="26"/>
  <c r="M886" i="26"/>
  <c r="M887" i="26"/>
  <c r="M888" i="26"/>
  <c r="M889" i="26"/>
  <c r="M890" i="26"/>
  <c r="M891" i="26"/>
  <c r="M892" i="26"/>
  <c r="M893" i="26"/>
  <c r="M894" i="26"/>
  <c r="M895" i="26"/>
  <c r="M896" i="26"/>
  <c r="M897" i="26"/>
  <c r="M898" i="26"/>
  <c r="M899" i="26"/>
  <c r="M900" i="26"/>
  <c r="M901" i="26"/>
  <c r="M902" i="26"/>
  <c r="M903" i="26"/>
  <c r="M904" i="26"/>
  <c r="M905" i="26"/>
  <c r="M906" i="26"/>
  <c r="M907" i="26"/>
  <c r="M908" i="26"/>
  <c r="M909" i="26"/>
  <c r="M910" i="26"/>
  <c r="M911" i="26"/>
  <c r="M912" i="26"/>
  <c r="M913" i="26"/>
  <c r="M914" i="26"/>
  <c r="M915" i="26"/>
  <c r="M916" i="26"/>
  <c r="M917" i="26"/>
  <c r="M918" i="26"/>
  <c r="M919" i="26"/>
  <c r="M920" i="26"/>
  <c r="M921" i="26"/>
  <c r="M922" i="26"/>
  <c r="M923" i="26"/>
  <c r="M924" i="26"/>
  <c r="M925" i="26"/>
  <c r="M926" i="26"/>
  <c r="M927" i="26"/>
  <c r="M928" i="26"/>
  <c r="M929" i="26"/>
  <c r="M930" i="26"/>
  <c r="M931" i="26"/>
  <c r="M932" i="26"/>
  <c r="M933" i="26"/>
  <c r="M934" i="26"/>
  <c r="M935" i="26"/>
  <c r="M936" i="26"/>
  <c r="M937" i="26"/>
  <c r="M938" i="26"/>
  <c r="M939" i="26"/>
  <c r="M940" i="26"/>
  <c r="M941" i="26"/>
  <c r="M942" i="26"/>
  <c r="M943" i="26"/>
  <c r="M944" i="26"/>
  <c r="M945" i="26"/>
  <c r="M946" i="26"/>
  <c r="M947" i="26"/>
  <c r="M948" i="26"/>
  <c r="M949" i="26"/>
  <c r="M950" i="26"/>
  <c r="M951" i="26"/>
  <c r="M952" i="26"/>
  <c r="M953" i="26"/>
  <c r="M954" i="26"/>
  <c r="M955" i="26"/>
  <c r="M956" i="26"/>
  <c r="M957" i="26"/>
  <c r="M958" i="26"/>
  <c r="M959" i="26"/>
  <c r="M960" i="26"/>
  <c r="M961" i="26"/>
  <c r="M962" i="26"/>
  <c r="M963" i="26"/>
  <c r="M964" i="26"/>
  <c r="M965" i="26"/>
  <c r="M966" i="26"/>
  <c r="M967" i="26"/>
  <c r="M968" i="26"/>
  <c r="M969" i="26"/>
  <c r="M970" i="26"/>
  <c r="M971" i="26"/>
  <c r="M972" i="26"/>
  <c r="M973" i="26"/>
  <c r="M974" i="26"/>
  <c r="M975" i="26"/>
  <c r="M976" i="26"/>
  <c r="M977" i="26"/>
  <c r="M978" i="26"/>
  <c r="M979" i="26"/>
  <c r="M980" i="26"/>
  <c r="M981" i="26"/>
  <c r="M982" i="26"/>
  <c r="M983" i="26"/>
  <c r="M984" i="26"/>
  <c r="M985" i="26"/>
  <c r="M986" i="26"/>
  <c r="M987" i="26"/>
  <c r="M988" i="26"/>
  <c r="M989" i="26"/>
  <c r="M990" i="26"/>
  <c r="M991" i="26"/>
  <c r="M992" i="26"/>
  <c r="M993" i="26"/>
  <c r="M994" i="26"/>
  <c r="M995" i="26"/>
  <c r="M996" i="26"/>
  <c r="M997" i="26"/>
  <c r="M998" i="26"/>
  <c r="M999" i="26"/>
  <c r="M1000" i="26"/>
  <c r="M1001" i="26"/>
  <c r="M1002" i="26"/>
  <c r="M1003" i="26"/>
  <c r="M1004" i="26"/>
  <c r="M1005" i="26"/>
  <c r="M1006" i="26"/>
  <c r="M1007" i="26"/>
  <c r="M1008" i="26"/>
  <c r="M1009" i="26"/>
  <c r="M1010" i="26"/>
  <c r="M1011" i="26"/>
  <c r="M1012" i="26"/>
  <c r="M1013" i="26"/>
  <c r="M1014" i="26"/>
  <c r="M1015" i="26"/>
  <c r="M1016" i="26"/>
  <c r="M1017" i="26"/>
  <c r="M1018" i="26"/>
  <c r="M1019" i="26"/>
  <c r="M1020" i="26"/>
  <c r="M1021" i="26"/>
  <c r="M1022" i="26"/>
  <c r="M1023" i="26"/>
  <c r="M1024" i="26"/>
  <c r="M1025" i="26"/>
  <c r="M1026" i="26"/>
  <c r="M1027" i="26"/>
  <c r="M1028" i="26"/>
  <c r="M1029" i="26"/>
  <c r="M1030" i="26"/>
  <c r="M1031" i="26"/>
  <c r="M1032" i="26"/>
  <c r="M1033" i="26"/>
  <c r="M1034" i="26"/>
  <c r="M1035" i="26"/>
  <c r="M1036" i="26"/>
  <c r="M1037" i="26"/>
  <c r="M1038" i="26"/>
  <c r="M1039" i="26"/>
  <c r="M1040" i="26"/>
  <c r="M1041" i="26"/>
  <c r="M1042" i="26"/>
  <c r="M1043" i="26"/>
  <c r="M1044" i="26"/>
  <c r="M1045" i="26"/>
  <c r="M1046" i="26"/>
  <c r="M1047" i="26"/>
  <c r="M1048" i="26"/>
  <c r="M1049" i="26"/>
  <c r="M1050" i="26"/>
  <c r="M1051" i="26"/>
  <c r="M1052" i="26"/>
  <c r="M1053" i="26"/>
  <c r="M1054" i="26"/>
  <c r="M1055" i="26"/>
  <c r="M1056" i="26"/>
  <c r="M1057" i="26"/>
  <c r="M1058" i="26"/>
  <c r="M1059" i="26"/>
  <c r="M1060" i="26"/>
  <c r="M1061" i="26"/>
  <c r="M1062" i="26"/>
  <c r="M1063" i="26"/>
  <c r="M1064" i="26"/>
  <c r="M1065" i="26"/>
  <c r="M1066" i="26"/>
  <c r="M1067" i="26"/>
  <c r="M1068" i="26"/>
  <c r="M1069" i="26"/>
  <c r="M1070" i="26"/>
  <c r="M1071" i="26"/>
  <c r="M1072" i="26"/>
  <c r="M1073" i="26"/>
  <c r="M1074" i="26"/>
  <c r="M1075" i="26"/>
  <c r="M1076" i="26"/>
  <c r="M1077" i="26"/>
  <c r="M1078" i="26"/>
  <c r="M1079" i="26"/>
  <c r="M1080" i="26"/>
  <c r="M1081" i="26"/>
  <c r="M1082" i="26"/>
  <c r="M1083" i="26"/>
  <c r="M1084" i="26"/>
  <c r="M1085" i="26"/>
  <c r="M1086" i="26"/>
  <c r="M1087" i="26"/>
  <c r="M1088" i="26"/>
  <c r="M1089" i="26"/>
  <c r="M1090" i="26"/>
  <c r="M1091" i="26"/>
  <c r="M1092" i="26"/>
  <c r="M1093" i="26"/>
  <c r="M1094" i="26"/>
  <c r="M1095" i="26"/>
  <c r="M1096" i="26"/>
  <c r="M1097" i="26"/>
  <c r="M1098" i="26"/>
  <c r="M1099" i="26"/>
  <c r="M1100" i="26"/>
  <c r="M1101" i="26"/>
  <c r="M1102" i="26"/>
  <c r="M1103" i="26"/>
  <c r="M1104" i="26"/>
  <c r="M1105" i="26"/>
  <c r="M1106" i="26"/>
  <c r="M1107" i="26"/>
  <c r="M1108" i="26"/>
  <c r="M1109" i="26"/>
  <c r="M1110" i="26"/>
  <c r="M1111" i="26"/>
  <c r="M1112" i="26"/>
  <c r="M1113" i="26"/>
  <c r="M1114" i="26"/>
  <c r="M1115" i="26"/>
  <c r="M1116" i="26"/>
  <c r="M1117" i="26"/>
  <c r="M1118" i="26"/>
  <c r="M1119" i="26"/>
  <c r="M1120" i="26"/>
  <c r="M1121" i="26"/>
  <c r="M1122" i="26"/>
  <c r="M1123" i="26"/>
  <c r="M1124" i="26"/>
  <c r="M1125" i="26"/>
  <c r="M1126" i="26"/>
  <c r="M1127" i="26"/>
  <c r="M1128" i="26"/>
  <c r="M1129" i="26"/>
  <c r="M1130" i="26"/>
  <c r="M1131" i="26"/>
  <c r="M1132" i="26"/>
  <c r="M1133" i="26"/>
  <c r="M1134" i="26"/>
  <c r="M1135" i="26"/>
  <c r="M1136" i="26"/>
  <c r="M1137" i="26"/>
  <c r="M1138" i="26"/>
  <c r="M1139" i="26"/>
  <c r="M1140" i="26"/>
  <c r="M1141" i="26"/>
  <c r="M1142" i="26"/>
  <c r="M1143" i="26"/>
  <c r="M1144" i="26"/>
  <c r="M1145" i="26"/>
  <c r="M1146" i="26"/>
  <c r="M1147" i="26"/>
  <c r="M1148" i="26"/>
  <c r="M1149" i="26"/>
  <c r="M1150" i="26"/>
  <c r="M1151" i="26"/>
  <c r="M1152" i="26"/>
  <c r="M1153" i="26"/>
  <c r="M1154" i="26"/>
  <c r="M1155" i="26"/>
  <c r="M1156" i="26"/>
  <c r="M1157" i="26"/>
  <c r="M1158" i="26"/>
  <c r="M1159" i="26"/>
  <c r="M1160" i="26"/>
  <c r="M1161" i="26"/>
  <c r="M1162" i="26"/>
  <c r="M1163" i="26"/>
  <c r="M1164" i="26"/>
  <c r="M1165" i="26"/>
  <c r="M1166" i="26"/>
  <c r="M1167" i="26"/>
  <c r="M1168" i="26"/>
  <c r="M1169" i="26"/>
  <c r="M1170" i="26"/>
  <c r="M1171" i="26"/>
  <c r="M1172" i="26"/>
  <c r="M1173" i="26"/>
  <c r="M1174" i="26"/>
  <c r="M1175" i="26"/>
  <c r="M1176" i="26"/>
  <c r="M1177" i="26"/>
  <c r="M1178" i="26"/>
  <c r="M1179" i="26"/>
  <c r="M1180" i="26"/>
  <c r="M1181" i="26"/>
  <c r="M1182" i="26"/>
  <c r="M1183" i="26"/>
  <c r="M1184" i="26"/>
  <c r="M1185" i="26"/>
  <c r="M1186" i="26"/>
  <c r="M1187" i="26"/>
  <c r="M1188" i="26"/>
  <c r="M1189" i="26"/>
  <c r="M1190" i="26"/>
  <c r="M1191" i="26"/>
  <c r="M1192" i="26"/>
  <c r="M1193" i="26"/>
  <c r="M1194" i="26"/>
  <c r="M1195" i="26"/>
  <c r="M1196" i="26"/>
  <c r="M1197" i="26"/>
  <c r="M1198" i="26"/>
  <c r="M1199" i="26"/>
  <c r="M1200" i="26"/>
  <c r="M1201" i="26"/>
  <c r="M1202" i="26"/>
  <c r="M1203" i="26"/>
  <c r="M1204" i="26"/>
  <c r="M1205" i="26"/>
  <c r="M1206" i="26"/>
  <c r="M1207" i="26"/>
  <c r="M1208" i="26"/>
  <c r="M1209" i="26"/>
  <c r="M1210" i="26"/>
  <c r="M1211" i="26"/>
  <c r="M1212" i="26"/>
  <c r="M1213" i="26"/>
  <c r="M1214" i="26"/>
  <c r="M1215" i="26"/>
  <c r="M1216" i="26"/>
  <c r="M1217" i="26"/>
  <c r="M1218" i="26"/>
  <c r="M1219" i="26"/>
  <c r="M1220" i="26"/>
  <c r="M1221" i="26"/>
  <c r="M1222" i="26"/>
  <c r="M1223" i="26"/>
  <c r="M1224" i="26"/>
  <c r="M1225" i="26"/>
  <c r="M1226" i="26"/>
  <c r="M1227" i="26"/>
  <c r="M1228" i="26"/>
  <c r="M1229" i="26"/>
  <c r="M1230" i="26"/>
  <c r="M1231" i="26"/>
  <c r="M1232" i="26"/>
  <c r="M1233" i="26"/>
  <c r="M1234" i="26"/>
  <c r="M1235" i="26"/>
  <c r="M1236" i="26"/>
  <c r="M1237" i="26"/>
  <c r="M1238" i="26"/>
  <c r="M1239" i="26"/>
  <c r="M1240" i="26"/>
  <c r="M1241" i="26"/>
  <c r="M1242" i="26"/>
  <c r="M1243" i="26"/>
  <c r="M1244" i="26"/>
  <c r="M1245" i="26"/>
  <c r="M1246" i="26"/>
  <c r="M1247" i="26"/>
  <c r="M1248" i="26"/>
  <c r="M1249" i="26"/>
  <c r="M1250" i="26"/>
  <c r="M1251" i="26"/>
  <c r="M1252" i="26"/>
  <c r="M1253" i="26"/>
  <c r="M1254" i="26"/>
  <c r="M1255" i="26"/>
  <c r="M1256" i="26"/>
  <c r="M1257" i="26"/>
  <c r="M1258" i="26"/>
  <c r="M1259" i="26"/>
  <c r="M1260" i="26"/>
  <c r="M1261" i="26"/>
  <c r="M1262" i="26"/>
  <c r="M1263" i="26"/>
  <c r="M1264" i="26"/>
  <c r="M1265" i="26"/>
  <c r="M1266" i="26"/>
  <c r="M1267" i="26"/>
  <c r="M1268" i="26"/>
  <c r="M1269" i="26"/>
  <c r="M1270" i="26"/>
  <c r="M1271" i="26"/>
  <c r="M1272" i="26"/>
  <c r="M1273" i="26"/>
  <c r="M1274" i="26"/>
  <c r="M1275" i="26"/>
  <c r="M1276" i="26"/>
  <c r="M1277" i="26"/>
  <c r="M1278" i="26"/>
  <c r="M1279" i="26"/>
  <c r="M1280" i="26"/>
  <c r="M1281" i="26"/>
  <c r="M1282" i="26"/>
  <c r="M1283" i="26"/>
  <c r="M1284" i="26"/>
  <c r="M1285" i="26"/>
  <c r="M1286" i="26"/>
  <c r="M1287" i="26"/>
  <c r="M1288" i="26"/>
  <c r="M1289" i="26"/>
  <c r="M1290" i="26"/>
  <c r="M1291" i="26"/>
  <c r="M1292" i="26"/>
  <c r="M1293" i="26"/>
  <c r="M1294" i="26"/>
  <c r="M1295" i="26"/>
  <c r="M1296" i="26"/>
  <c r="M1297" i="26"/>
  <c r="M1298" i="26"/>
  <c r="M1299" i="26"/>
  <c r="M1300" i="26"/>
  <c r="M1301" i="26"/>
  <c r="M1302" i="26"/>
  <c r="M1303" i="26"/>
  <c r="M1304" i="26"/>
  <c r="M1305" i="26"/>
  <c r="M1306" i="26"/>
  <c r="M1307" i="26"/>
  <c r="M1308" i="26"/>
  <c r="M1309" i="26"/>
  <c r="M1310" i="26"/>
  <c r="M1311" i="26"/>
  <c r="M1312" i="26"/>
  <c r="M1313" i="26"/>
  <c r="M1314" i="26"/>
  <c r="M1315" i="26"/>
  <c r="M1316" i="26"/>
  <c r="M1317" i="26"/>
  <c r="M1318" i="26"/>
  <c r="M1319" i="26"/>
  <c r="M1320" i="26"/>
  <c r="M1321" i="26"/>
  <c r="M1322" i="26"/>
  <c r="M1323" i="26"/>
  <c r="M1324" i="26"/>
  <c r="M1325" i="26"/>
  <c r="M1326" i="26"/>
  <c r="M1327" i="26"/>
  <c r="M1328" i="26"/>
  <c r="M1329" i="26"/>
  <c r="M1330" i="26"/>
  <c r="M1331" i="26"/>
  <c r="M1332" i="26"/>
  <c r="M1333" i="26"/>
  <c r="M1334" i="26"/>
  <c r="M1335" i="26"/>
  <c r="M1336" i="26"/>
  <c r="M1337" i="26"/>
  <c r="M1338" i="26"/>
  <c r="M1339" i="26"/>
  <c r="M1340" i="26"/>
  <c r="M1341" i="26"/>
  <c r="M1342" i="26"/>
  <c r="M1343" i="26"/>
  <c r="M1344" i="26"/>
  <c r="M1345" i="26"/>
  <c r="M1346" i="26"/>
  <c r="M1347" i="26"/>
  <c r="M1348" i="26"/>
  <c r="M1349" i="26"/>
  <c r="M1350" i="26"/>
  <c r="M1351" i="26"/>
  <c r="M1352" i="26"/>
  <c r="M1353" i="26"/>
  <c r="M1354" i="26"/>
  <c r="M1355" i="26"/>
  <c r="M1356" i="26"/>
  <c r="M1357" i="26"/>
  <c r="M1358" i="26"/>
  <c r="M1359" i="26"/>
  <c r="M1360" i="26"/>
  <c r="M1361" i="26"/>
  <c r="M1362" i="26"/>
  <c r="M1363" i="26"/>
  <c r="M1364" i="26"/>
  <c r="M1365" i="26"/>
  <c r="M1366" i="26"/>
  <c r="M1367" i="26"/>
  <c r="M1368" i="26"/>
  <c r="M1369" i="26"/>
  <c r="M1370" i="26"/>
  <c r="M1371" i="26"/>
  <c r="M1372" i="26"/>
  <c r="M1373" i="26"/>
  <c r="M1374" i="26"/>
  <c r="M1375" i="26"/>
  <c r="M1376" i="26"/>
  <c r="M1377" i="26"/>
  <c r="M1378" i="26"/>
  <c r="M1379" i="26"/>
  <c r="M1380" i="26"/>
  <c r="M1381" i="26"/>
  <c r="M1382" i="26"/>
  <c r="M1383" i="26"/>
  <c r="M1384" i="26"/>
  <c r="M1385" i="26"/>
  <c r="M1386" i="26"/>
  <c r="M1387" i="26"/>
  <c r="M1388" i="26"/>
  <c r="M1389" i="26"/>
  <c r="M1390" i="26"/>
  <c r="M1391" i="26"/>
  <c r="M1392" i="26"/>
  <c r="M1393" i="26"/>
  <c r="M1394" i="26"/>
  <c r="M1395" i="26"/>
  <c r="M1396" i="26"/>
  <c r="M1397" i="26"/>
  <c r="M1398" i="26"/>
  <c r="M1399" i="26"/>
  <c r="M1400" i="26"/>
  <c r="M1401" i="26"/>
  <c r="M1402" i="26"/>
  <c r="M1403" i="26"/>
  <c r="M1404" i="26"/>
  <c r="M1405" i="26"/>
  <c r="M1406" i="26"/>
  <c r="M1407" i="26"/>
  <c r="M1408" i="26"/>
  <c r="M1409" i="26"/>
  <c r="M1410" i="26"/>
  <c r="M1411" i="26"/>
  <c r="M1412" i="26"/>
  <c r="M1413" i="26"/>
  <c r="M1414" i="26"/>
  <c r="M1415" i="26"/>
  <c r="M1416" i="26"/>
  <c r="M1417" i="26"/>
  <c r="M1418" i="26"/>
  <c r="M1419" i="26"/>
  <c r="M1420" i="26"/>
  <c r="M1421" i="26"/>
  <c r="M1422" i="26"/>
  <c r="M1423" i="26"/>
  <c r="M1424" i="26"/>
  <c r="M1425" i="26"/>
  <c r="M1426" i="26"/>
  <c r="M1427" i="26"/>
  <c r="M1428" i="26"/>
  <c r="M1429" i="26"/>
  <c r="M1430" i="26"/>
  <c r="M1431" i="26"/>
  <c r="M1432" i="26"/>
  <c r="M1433" i="26"/>
  <c r="M1434" i="26"/>
  <c r="M1435" i="26"/>
  <c r="M1436" i="26"/>
  <c r="M1437" i="26"/>
  <c r="M1438" i="26"/>
  <c r="M1439" i="26"/>
  <c r="M1440" i="26"/>
  <c r="M1441" i="26"/>
  <c r="M1442" i="26"/>
  <c r="M1443" i="26"/>
  <c r="M1444" i="26"/>
  <c r="M1445" i="26"/>
  <c r="M1446" i="26"/>
  <c r="M1447" i="26"/>
  <c r="M1448" i="26"/>
  <c r="M1449" i="26"/>
  <c r="M1450" i="26"/>
  <c r="M1451" i="26"/>
  <c r="M1452" i="26"/>
  <c r="M1453" i="26"/>
  <c r="M1454" i="26"/>
  <c r="M1455" i="26"/>
  <c r="M1456" i="26"/>
  <c r="M1457" i="26"/>
  <c r="M1458" i="26"/>
  <c r="M1459" i="26"/>
  <c r="M1460" i="26"/>
  <c r="M1461" i="26"/>
  <c r="M1462" i="26"/>
  <c r="M1463" i="26"/>
  <c r="M1464" i="26"/>
  <c r="M1465" i="26"/>
  <c r="M1466" i="26"/>
  <c r="M1467" i="26"/>
  <c r="M1468" i="26"/>
  <c r="M1469" i="26"/>
  <c r="M1470" i="26"/>
  <c r="M1471" i="26"/>
  <c r="M1472" i="26"/>
  <c r="M1473" i="26"/>
  <c r="M1474" i="26"/>
  <c r="M1475" i="26"/>
  <c r="M1476" i="26"/>
  <c r="M1477" i="26"/>
  <c r="M1478" i="26"/>
  <c r="M1479" i="26"/>
  <c r="M1480" i="26"/>
  <c r="M1481" i="26"/>
  <c r="M1482" i="26"/>
  <c r="M1483" i="26"/>
  <c r="M1484" i="26"/>
  <c r="M1485" i="26"/>
  <c r="M1486" i="26"/>
  <c r="M1487" i="26"/>
  <c r="M1488" i="26"/>
  <c r="M1489" i="26"/>
  <c r="M1490" i="26"/>
  <c r="M1491" i="26"/>
  <c r="M1492" i="26"/>
  <c r="M1493" i="26"/>
  <c r="M1494" i="26"/>
  <c r="M1495" i="26"/>
  <c r="M1496" i="26"/>
  <c r="M1497" i="26"/>
  <c r="M1498" i="26"/>
  <c r="M1499" i="26"/>
  <c r="M1500" i="26"/>
  <c r="M1501" i="26"/>
  <c r="M1502" i="26"/>
  <c r="M1503" i="26"/>
  <c r="M1504" i="26"/>
  <c r="M1505" i="26"/>
  <c r="M1506" i="26"/>
  <c r="M1507" i="26"/>
  <c r="M1508" i="26"/>
  <c r="M1509" i="26"/>
  <c r="M1510" i="26"/>
  <c r="M1511" i="26"/>
  <c r="M1512" i="26"/>
  <c r="M1513" i="26"/>
  <c r="M1514" i="26"/>
  <c r="M1515" i="26"/>
  <c r="M1516" i="26"/>
  <c r="M1517" i="26"/>
  <c r="M1518" i="26"/>
  <c r="M1519" i="26"/>
  <c r="M1520" i="26"/>
  <c r="M1521" i="26"/>
  <c r="M1522" i="26"/>
  <c r="M1523" i="26"/>
  <c r="M1524" i="26"/>
  <c r="M1525" i="26"/>
  <c r="M1526" i="26"/>
  <c r="M1527" i="26"/>
  <c r="M1528" i="26"/>
  <c r="M1529" i="26"/>
  <c r="M1530" i="26"/>
  <c r="M1531" i="26"/>
  <c r="M1532" i="26"/>
  <c r="M1533" i="26"/>
  <c r="M1534" i="26"/>
  <c r="M1535" i="26"/>
  <c r="M1536" i="26"/>
  <c r="M1537" i="26"/>
  <c r="M1538" i="26"/>
  <c r="M1539" i="26"/>
  <c r="M1540" i="26"/>
  <c r="M1541" i="26"/>
  <c r="M1542" i="26"/>
  <c r="M1543" i="26"/>
  <c r="M1544" i="26"/>
  <c r="M1545" i="26"/>
  <c r="M1546" i="26"/>
  <c r="M1547" i="26"/>
  <c r="M1548" i="26"/>
  <c r="M1549" i="26"/>
  <c r="M1550" i="26"/>
  <c r="M1551" i="26"/>
  <c r="M1552" i="26"/>
  <c r="M1553" i="26"/>
  <c r="M1554" i="26"/>
  <c r="M1555" i="26"/>
  <c r="M1556" i="26"/>
  <c r="M1557" i="26"/>
  <c r="M1558" i="26"/>
  <c r="M1559" i="26"/>
  <c r="M1560" i="26"/>
  <c r="M1561" i="26"/>
  <c r="M1562" i="26"/>
  <c r="M1563" i="26"/>
  <c r="M1564" i="26"/>
  <c r="M1565" i="26"/>
  <c r="M1566" i="26"/>
  <c r="M1567" i="26"/>
  <c r="M1568" i="26"/>
  <c r="M1569" i="26"/>
  <c r="M1570" i="26"/>
  <c r="M1571" i="26"/>
  <c r="M1572" i="26"/>
  <c r="M1573" i="26"/>
  <c r="M1574" i="26"/>
  <c r="M1575" i="26"/>
  <c r="M1576" i="26"/>
  <c r="M1577" i="26"/>
  <c r="M1578" i="26"/>
  <c r="M1579" i="26"/>
  <c r="M1580" i="26"/>
  <c r="M1581" i="26"/>
  <c r="M1582" i="26"/>
  <c r="M1583" i="26"/>
  <c r="M1584" i="26"/>
  <c r="M1585" i="26"/>
  <c r="M1586" i="26"/>
  <c r="M1587" i="26"/>
  <c r="M1588" i="26"/>
  <c r="M1589" i="26"/>
  <c r="M1590" i="26"/>
  <c r="M1591" i="26"/>
  <c r="M1592" i="26"/>
  <c r="M1593" i="26"/>
  <c r="M1594" i="26"/>
  <c r="M1595" i="26"/>
  <c r="M1596" i="26"/>
  <c r="M1597" i="26"/>
  <c r="M1598" i="26"/>
  <c r="M1599" i="26"/>
  <c r="M1600" i="26"/>
  <c r="M1601" i="26"/>
  <c r="M1602" i="26"/>
  <c r="M1603" i="26"/>
  <c r="M1604" i="26"/>
  <c r="M1605" i="26"/>
  <c r="M1606" i="26"/>
  <c r="M1607" i="26"/>
  <c r="M1608" i="26"/>
  <c r="M1609" i="26"/>
  <c r="M1610" i="26"/>
  <c r="M1611" i="26"/>
  <c r="M1612" i="26"/>
  <c r="M1613" i="26"/>
  <c r="M1614" i="26"/>
  <c r="M1615" i="26"/>
  <c r="M1616" i="26"/>
  <c r="M1617" i="26"/>
  <c r="M1618" i="26"/>
  <c r="M1619" i="26"/>
  <c r="M1620" i="26"/>
  <c r="M1621" i="26"/>
  <c r="M1622" i="26"/>
  <c r="M1623" i="26"/>
  <c r="M1624" i="26"/>
  <c r="M1625" i="26"/>
  <c r="M1626" i="26"/>
  <c r="M1627" i="26"/>
  <c r="M1628" i="26"/>
  <c r="M1629" i="26"/>
  <c r="M1630" i="26"/>
  <c r="M1631" i="26"/>
  <c r="M1632" i="26"/>
  <c r="M1633" i="26"/>
  <c r="M1634" i="26"/>
  <c r="M1635" i="26"/>
  <c r="M1636" i="26"/>
  <c r="M1637" i="26"/>
  <c r="M1638" i="26"/>
  <c r="M1639" i="26"/>
  <c r="M1640" i="26"/>
  <c r="M1641" i="26"/>
  <c r="M1642" i="26"/>
  <c r="M1643" i="26"/>
  <c r="M1644" i="26"/>
  <c r="M1645" i="26"/>
  <c r="M1646" i="26"/>
  <c r="M1647" i="26"/>
  <c r="M1648" i="26"/>
  <c r="M1649" i="26"/>
  <c r="M1650" i="26"/>
  <c r="M1651" i="26"/>
  <c r="M1652" i="26"/>
  <c r="M1653" i="26"/>
  <c r="M1654" i="26"/>
  <c r="M1655" i="26"/>
  <c r="M1656" i="26"/>
  <c r="M1657" i="26"/>
  <c r="M1658" i="26"/>
  <c r="M1659" i="26"/>
  <c r="M1660" i="26"/>
  <c r="M1661" i="26"/>
  <c r="M1662" i="26"/>
  <c r="M1663" i="26"/>
  <c r="M1664" i="26"/>
  <c r="M1665" i="26"/>
  <c r="M1666" i="26"/>
  <c r="M1667" i="26"/>
  <c r="M1668" i="26"/>
  <c r="M1669" i="26"/>
  <c r="M1670" i="26"/>
  <c r="M1671" i="26"/>
  <c r="M1672" i="26"/>
  <c r="M1673" i="26"/>
  <c r="M1674" i="26"/>
  <c r="M1675" i="26"/>
  <c r="M1676" i="26"/>
  <c r="M1677" i="26"/>
  <c r="M1678" i="26"/>
  <c r="M1679" i="26"/>
  <c r="M1680" i="26"/>
  <c r="M1681" i="26"/>
  <c r="M1682" i="26"/>
  <c r="M1683" i="26"/>
  <c r="M1684" i="26"/>
  <c r="M1685" i="26"/>
  <c r="M1686" i="26"/>
  <c r="M1687" i="26"/>
  <c r="M1688" i="26"/>
  <c r="M1689" i="26"/>
  <c r="M1690" i="26"/>
  <c r="M1691" i="26"/>
  <c r="M1692" i="26"/>
  <c r="M1693" i="26"/>
  <c r="M1694" i="26"/>
  <c r="M1695" i="26"/>
  <c r="M1696" i="26"/>
  <c r="M1697" i="26"/>
  <c r="M1698" i="26"/>
  <c r="M1699" i="26"/>
  <c r="M1700" i="26"/>
  <c r="M1701" i="26"/>
  <c r="M1702" i="26"/>
  <c r="M1703" i="26"/>
  <c r="M1704" i="26"/>
  <c r="M1705" i="26"/>
  <c r="M1706" i="26"/>
  <c r="M1707" i="26"/>
  <c r="M1708" i="26"/>
  <c r="M1709" i="26"/>
  <c r="M1710" i="26"/>
  <c r="M1711" i="26"/>
  <c r="M1712" i="26"/>
  <c r="M1713" i="26"/>
  <c r="M1714" i="26"/>
  <c r="M1715" i="26"/>
  <c r="M1716" i="26"/>
  <c r="M1717" i="26"/>
  <c r="M1718" i="26"/>
  <c r="M1719" i="26"/>
  <c r="M1720" i="26"/>
  <c r="M1721" i="26"/>
  <c r="M1722" i="26"/>
  <c r="M1723" i="26"/>
  <c r="M1724" i="26"/>
  <c r="M1725" i="26"/>
  <c r="M1726" i="26"/>
  <c r="M1727" i="26"/>
  <c r="M1728" i="26"/>
  <c r="M1729" i="26"/>
  <c r="M1730" i="26"/>
  <c r="M1731" i="26"/>
  <c r="M1732" i="26"/>
  <c r="M1733" i="26"/>
  <c r="M1734" i="26"/>
  <c r="M1735" i="26"/>
  <c r="M1736" i="26"/>
  <c r="M1737" i="26"/>
  <c r="M1738" i="26"/>
  <c r="M1739" i="26"/>
  <c r="M1740" i="26"/>
  <c r="M1741" i="26"/>
  <c r="M1742" i="26"/>
  <c r="M1743" i="26"/>
  <c r="M1744" i="26"/>
  <c r="M1745" i="26"/>
  <c r="M1746" i="26"/>
  <c r="M1747" i="26"/>
  <c r="M1748" i="26"/>
  <c r="M1749" i="26"/>
  <c r="M1750" i="26"/>
  <c r="M1751" i="26"/>
  <c r="M1752" i="26"/>
  <c r="M1753" i="26"/>
  <c r="M1754" i="26"/>
  <c r="M1755" i="26"/>
  <c r="M1756" i="26"/>
  <c r="M1757" i="26"/>
  <c r="M1758" i="26"/>
  <c r="M1759" i="26"/>
  <c r="M1760" i="26"/>
  <c r="M1761" i="26"/>
  <c r="M1762" i="26"/>
  <c r="M1763" i="26"/>
  <c r="M1764" i="26"/>
  <c r="M1765" i="26"/>
  <c r="M1766" i="26"/>
  <c r="M1767" i="26"/>
  <c r="M1768" i="26"/>
  <c r="M1769" i="26"/>
  <c r="M1770" i="26"/>
  <c r="M1771" i="26"/>
  <c r="M1772" i="26"/>
  <c r="M1773" i="26"/>
  <c r="M1774" i="26"/>
  <c r="M1775" i="26"/>
  <c r="M1776" i="26"/>
  <c r="M1777" i="26"/>
  <c r="M1778" i="26"/>
  <c r="M1779" i="26"/>
  <c r="M1780" i="26"/>
  <c r="M1781" i="26"/>
  <c r="M1782" i="26"/>
  <c r="M1783" i="26"/>
  <c r="M1784" i="26"/>
  <c r="M1785" i="26"/>
  <c r="M1786" i="26"/>
  <c r="M1787" i="26"/>
  <c r="M1788" i="26"/>
  <c r="M1789" i="26"/>
  <c r="M1790" i="26"/>
  <c r="M1791" i="26"/>
  <c r="M1792" i="26"/>
  <c r="M1793" i="26"/>
  <c r="M1794" i="26"/>
  <c r="M1795" i="26"/>
  <c r="M1796" i="26"/>
  <c r="M1797" i="26"/>
  <c r="M1798" i="26"/>
  <c r="M1799" i="26"/>
  <c r="M1800" i="26"/>
  <c r="M1801" i="26"/>
  <c r="M1802" i="26"/>
  <c r="M1803" i="26"/>
  <c r="M1804" i="26"/>
  <c r="M1805" i="26"/>
  <c r="M1806" i="26"/>
  <c r="M1807" i="26"/>
  <c r="M1808" i="26"/>
  <c r="M1809" i="26"/>
  <c r="M1810" i="26"/>
  <c r="M1811" i="26"/>
  <c r="M1812" i="26"/>
  <c r="M1813" i="26"/>
  <c r="M1814" i="26"/>
  <c r="M1815" i="26"/>
  <c r="M1816" i="26"/>
  <c r="M1817" i="26"/>
  <c r="M1818" i="26"/>
  <c r="M1819" i="26"/>
  <c r="M1820" i="26"/>
  <c r="M1821" i="26"/>
  <c r="M1822" i="26"/>
  <c r="M1823" i="26"/>
  <c r="M1824" i="26"/>
  <c r="M1825" i="26"/>
  <c r="M1826" i="26"/>
  <c r="M1827" i="26"/>
  <c r="M1828" i="26"/>
  <c r="M1829" i="26"/>
  <c r="M1830" i="26"/>
  <c r="M1831" i="26"/>
  <c r="M1832" i="26"/>
  <c r="M1833" i="26"/>
  <c r="M1834" i="26"/>
  <c r="M1835" i="26"/>
  <c r="M1836" i="26"/>
  <c r="M1837" i="26"/>
  <c r="M1838" i="26"/>
  <c r="M1839" i="26"/>
  <c r="M1840" i="26"/>
  <c r="M1841" i="26"/>
  <c r="M1842" i="26"/>
  <c r="M1843" i="26"/>
  <c r="M1844" i="26"/>
  <c r="M1845" i="26"/>
  <c r="M1846" i="26"/>
  <c r="M1847" i="26"/>
  <c r="M1848" i="26"/>
  <c r="M1849" i="26"/>
  <c r="M1850" i="26"/>
  <c r="M1851" i="26"/>
  <c r="M1852" i="26"/>
  <c r="M1853" i="26"/>
  <c r="M1854" i="26"/>
  <c r="M1855" i="26"/>
  <c r="M1856" i="26"/>
  <c r="M1857" i="26"/>
  <c r="M1858" i="26"/>
  <c r="M1859" i="26"/>
  <c r="M1860" i="26"/>
  <c r="M1861" i="26"/>
  <c r="M1862" i="26"/>
  <c r="M1863" i="26"/>
  <c r="M1864" i="26"/>
  <c r="M1865" i="26"/>
  <c r="M1866" i="26"/>
  <c r="M1867" i="26"/>
  <c r="M1868" i="26"/>
  <c r="M1869" i="26"/>
  <c r="M1870" i="26"/>
  <c r="M1871" i="26"/>
  <c r="M1872" i="26"/>
  <c r="M1873" i="26"/>
  <c r="M1874" i="26"/>
  <c r="M1875" i="26"/>
  <c r="M1876" i="26"/>
  <c r="M1877" i="26"/>
  <c r="M1878" i="26"/>
  <c r="M1879" i="26"/>
  <c r="M1880" i="26"/>
  <c r="M1881" i="26"/>
  <c r="M1882" i="26"/>
  <c r="M1883" i="26"/>
  <c r="M1884" i="26"/>
  <c r="M1885" i="26"/>
  <c r="M1886" i="26"/>
  <c r="M1887" i="26"/>
  <c r="M1888" i="26"/>
  <c r="M1889" i="26"/>
  <c r="M1890" i="26"/>
  <c r="M1891" i="26"/>
  <c r="M1892" i="26"/>
  <c r="M1893" i="26"/>
  <c r="M1894" i="26"/>
  <c r="M1895" i="26"/>
  <c r="M1896" i="26"/>
  <c r="M1897" i="26"/>
  <c r="M1898" i="26"/>
  <c r="M1899" i="26"/>
  <c r="M1900" i="26"/>
  <c r="M1901" i="26"/>
  <c r="M1902" i="26"/>
  <c r="M1903" i="26"/>
  <c r="M1904" i="26"/>
  <c r="M1905" i="26"/>
  <c r="M1906" i="26"/>
  <c r="M1907" i="26"/>
  <c r="M1908" i="26"/>
  <c r="M1909" i="26"/>
  <c r="M1910" i="26"/>
  <c r="M1911" i="26"/>
  <c r="M1912" i="26"/>
  <c r="M1913" i="26"/>
  <c r="M1914" i="26"/>
  <c r="M1915" i="26"/>
  <c r="M1916" i="26"/>
  <c r="M1917" i="26"/>
  <c r="M1918" i="26"/>
  <c r="M1919" i="26"/>
  <c r="M1920" i="26"/>
  <c r="M1921" i="26"/>
  <c r="M1922" i="26"/>
  <c r="M1923" i="26"/>
  <c r="M1924" i="26"/>
  <c r="M1925" i="26"/>
  <c r="M1926" i="26"/>
  <c r="M1927" i="26"/>
  <c r="M1928" i="26"/>
  <c r="M1929" i="26"/>
  <c r="M1930" i="26"/>
  <c r="M1931" i="26"/>
  <c r="M1932" i="26"/>
  <c r="M1933" i="26"/>
  <c r="M1934" i="26"/>
  <c r="M1935" i="26"/>
  <c r="M1936" i="26"/>
  <c r="M1937" i="26"/>
  <c r="M1938" i="26"/>
  <c r="M1939"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L420" i="26"/>
  <c r="L421" i="26"/>
  <c r="L422" i="26"/>
  <c r="L423" i="26"/>
  <c r="L424" i="26"/>
  <c r="L425" i="26"/>
  <c r="L426" i="26"/>
  <c r="L427" i="26"/>
  <c r="L428" i="26"/>
  <c r="L429" i="26"/>
  <c r="L430" i="26"/>
  <c r="L431" i="26"/>
  <c r="L432" i="26"/>
  <c r="L433" i="26"/>
  <c r="L434" i="26"/>
  <c r="L435" i="26"/>
  <c r="L436" i="26"/>
  <c r="L437" i="26"/>
  <c r="L438" i="26"/>
  <c r="L439" i="26"/>
  <c r="L440" i="26"/>
  <c r="L441" i="26"/>
  <c r="L442" i="26"/>
  <c r="L443" i="26"/>
  <c r="L444" i="26"/>
  <c r="L445" i="26"/>
  <c r="L446" i="26"/>
  <c r="L447" i="26"/>
  <c r="L448" i="26"/>
  <c r="L449" i="26"/>
  <c r="L450" i="26"/>
  <c r="L451" i="26"/>
  <c r="L452" i="26"/>
  <c r="L453" i="26"/>
  <c r="L454" i="26"/>
  <c r="L455" i="26"/>
  <c r="L456" i="26"/>
  <c r="L457" i="26"/>
  <c r="L458" i="26"/>
  <c r="L459" i="26"/>
  <c r="L460" i="26"/>
  <c r="L461" i="26"/>
  <c r="L462" i="26"/>
  <c r="L463" i="26"/>
  <c r="L464" i="26"/>
  <c r="L465" i="26"/>
  <c r="L466" i="26"/>
  <c r="L467" i="26"/>
  <c r="L468" i="26"/>
  <c r="L469" i="26"/>
  <c r="L470" i="26"/>
  <c r="L471" i="26"/>
  <c r="L472" i="26"/>
  <c r="L473" i="26"/>
  <c r="L474" i="26"/>
  <c r="L475" i="26"/>
  <c r="L476" i="26"/>
  <c r="L477" i="26"/>
  <c r="L478" i="26"/>
  <c r="L479" i="26"/>
  <c r="L480" i="26"/>
  <c r="L481" i="26"/>
  <c r="L482" i="26"/>
  <c r="L483" i="26"/>
  <c r="L484" i="26"/>
  <c r="L485" i="26"/>
  <c r="L486" i="26"/>
  <c r="L487" i="26"/>
  <c r="L488" i="26"/>
  <c r="L489" i="26"/>
  <c r="L490" i="26"/>
  <c r="L491" i="26"/>
  <c r="L492" i="26"/>
  <c r="L493" i="26"/>
  <c r="L494" i="26"/>
  <c r="L495" i="26"/>
  <c r="L496" i="26"/>
  <c r="L497" i="26"/>
  <c r="L498" i="26"/>
  <c r="L499" i="26"/>
  <c r="L500" i="26"/>
  <c r="L501" i="26"/>
  <c r="L502" i="26"/>
  <c r="L503" i="26"/>
  <c r="L504" i="26"/>
  <c r="L505" i="26"/>
  <c r="L506" i="26"/>
  <c r="L507" i="26"/>
  <c r="L508" i="26"/>
  <c r="L509" i="26"/>
  <c r="L510" i="26"/>
  <c r="L511" i="26"/>
  <c r="L512" i="26"/>
  <c r="L513" i="26"/>
  <c r="L514" i="26"/>
  <c r="L515" i="26"/>
  <c r="L516" i="26"/>
  <c r="L517" i="26"/>
  <c r="L518" i="26"/>
  <c r="L519" i="26"/>
  <c r="L520" i="26"/>
  <c r="L521" i="26"/>
  <c r="L522" i="26"/>
  <c r="L523" i="26"/>
  <c r="L524" i="26"/>
  <c r="L525" i="26"/>
  <c r="L526" i="26"/>
  <c r="L527" i="26"/>
  <c r="L528" i="26"/>
  <c r="L529" i="26"/>
  <c r="L530" i="26"/>
  <c r="L531" i="26"/>
  <c r="L532" i="26"/>
  <c r="L533" i="26"/>
  <c r="L534" i="26"/>
  <c r="L535" i="26"/>
  <c r="L536" i="26"/>
  <c r="L537" i="26"/>
  <c r="L538" i="26"/>
  <c r="L539" i="26"/>
  <c r="L540" i="26"/>
  <c r="L541" i="26"/>
  <c r="L542" i="26"/>
  <c r="L543" i="26"/>
  <c r="L544" i="26"/>
  <c r="L545" i="26"/>
  <c r="L546" i="26"/>
  <c r="L547" i="26"/>
  <c r="L548" i="26"/>
  <c r="L549" i="26"/>
  <c r="L550" i="26"/>
  <c r="L551" i="26"/>
  <c r="L552" i="26"/>
  <c r="L553" i="26"/>
  <c r="L554" i="26"/>
  <c r="L555" i="26"/>
  <c r="L556" i="26"/>
  <c r="L557" i="26"/>
  <c r="L558" i="26"/>
  <c r="L559" i="26"/>
  <c r="L560" i="26"/>
  <c r="L561" i="26"/>
  <c r="L562" i="26"/>
  <c r="L563" i="26"/>
  <c r="L564" i="26"/>
  <c r="L565" i="26"/>
  <c r="L566" i="26"/>
  <c r="L567" i="26"/>
  <c r="L568" i="26"/>
  <c r="L569" i="26"/>
  <c r="L570" i="26"/>
  <c r="L571" i="26"/>
  <c r="L572" i="26"/>
  <c r="L573" i="26"/>
  <c r="L574" i="26"/>
  <c r="L575" i="26"/>
  <c r="L576" i="26"/>
  <c r="L577" i="26"/>
  <c r="L578" i="26"/>
  <c r="L579" i="26"/>
  <c r="L580" i="26"/>
  <c r="L581" i="26"/>
  <c r="L582" i="26"/>
  <c r="L583" i="26"/>
  <c r="L584" i="26"/>
  <c r="L585" i="26"/>
  <c r="L586" i="26"/>
  <c r="L587" i="26"/>
  <c r="L588" i="26"/>
  <c r="L589" i="26"/>
  <c r="L590" i="26"/>
  <c r="L591" i="26"/>
  <c r="L592" i="26"/>
  <c r="L593" i="26"/>
  <c r="L594" i="26"/>
  <c r="L595" i="26"/>
  <c r="L596" i="26"/>
  <c r="L597" i="26"/>
  <c r="L598" i="26"/>
  <c r="L599" i="26"/>
  <c r="L600" i="26"/>
  <c r="L601" i="26"/>
  <c r="L602" i="26"/>
  <c r="L603" i="26"/>
  <c r="L604" i="26"/>
  <c r="L605" i="26"/>
  <c r="L606" i="26"/>
  <c r="L607" i="26"/>
  <c r="L608" i="26"/>
  <c r="L609" i="26"/>
  <c r="L610" i="26"/>
  <c r="L611" i="26"/>
  <c r="L612" i="26"/>
  <c r="L613" i="26"/>
  <c r="L614" i="26"/>
  <c r="L615" i="26"/>
  <c r="L616" i="26"/>
  <c r="L617" i="26"/>
  <c r="L618" i="26"/>
  <c r="L619" i="26"/>
  <c r="L620" i="26"/>
  <c r="L621" i="26"/>
  <c r="L622" i="26"/>
  <c r="L623" i="26"/>
  <c r="L624" i="26"/>
  <c r="L625" i="26"/>
  <c r="L626" i="26"/>
  <c r="L627" i="26"/>
  <c r="L628" i="26"/>
  <c r="L629" i="26"/>
  <c r="L630" i="26"/>
  <c r="L631" i="26"/>
  <c r="L632" i="26"/>
  <c r="L633" i="26"/>
  <c r="L634" i="26"/>
  <c r="L635" i="26"/>
  <c r="L636" i="26"/>
  <c r="L637" i="26"/>
  <c r="L638" i="26"/>
  <c r="L639" i="26"/>
  <c r="L640" i="26"/>
  <c r="L641" i="26"/>
  <c r="L642" i="26"/>
  <c r="L643" i="26"/>
  <c r="L644" i="26"/>
  <c r="L645" i="26"/>
  <c r="L646" i="26"/>
  <c r="L647" i="26"/>
  <c r="L648" i="26"/>
  <c r="L649" i="26"/>
  <c r="L650" i="26"/>
  <c r="L651" i="26"/>
  <c r="L652" i="26"/>
  <c r="L653" i="26"/>
  <c r="L654" i="26"/>
  <c r="L655" i="26"/>
  <c r="L656" i="26"/>
  <c r="L657" i="26"/>
  <c r="L658" i="26"/>
  <c r="L659" i="26"/>
  <c r="L660" i="26"/>
  <c r="L661" i="26"/>
  <c r="L662" i="26"/>
  <c r="L663" i="26"/>
  <c r="L664" i="26"/>
  <c r="L665" i="26"/>
  <c r="L666" i="26"/>
  <c r="L667" i="26"/>
  <c r="L668" i="26"/>
  <c r="L669" i="26"/>
  <c r="L670" i="26"/>
  <c r="L671" i="26"/>
  <c r="L672" i="26"/>
  <c r="L673" i="26"/>
  <c r="L674" i="26"/>
  <c r="L675" i="26"/>
  <c r="L676" i="26"/>
  <c r="L677" i="26"/>
  <c r="L678" i="26"/>
  <c r="L679" i="26"/>
  <c r="L680" i="26"/>
  <c r="L681" i="26"/>
  <c r="L682" i="26"/>
  <c r="L683" i="26"/>
  <c r="L684" i="26"/>
  <c r="L685" i="26"/>
  <c r="L686" i="26"/>
  <c r="L687" i="26"/>
  <c r="L688" i="26"/>
  <c r="L689" i="26"/>
  <c r="L690" i="26"/>
  <c r="L691" i="26"/>
  <c r="L692" i="26"/>
  <c r="L693" i="26"/>
  <c r="L694" i="26"/>
  <c r="L695" i="26"/>
  <c r="L696" i="26"/>
  <c r="L697" i="26"/>
  <c r="L698" i="26"/>
  <c r="L699" i="26"/>
  <c r="L700" i="26"/>
  <c r="L701" i="26"/>
  <c r="L702" i="26"/>
  <c r="L703" i="26"/>
  <c r="L704" i="26"/>
  <c r="L705" i="26"/>
  <c r="L706" i="26"/>
  <c r="L707" i="26"/>
  <c r="L708" i="26"/>
  <c r="L709" i="26"/>
  <c r="L710" i="26"/>
  <c r="L711" i="26"/>
  <c r="L712" i="26"/>
  <c r="L713" i="26"/>
  <c r="L714" i="26"/>
  <c r="L715" i="26"/>
  <c r="L716" i="26"/>
  <c r="L717" i="26"/>
  <c r="L718" i="26"/>
  <c r="L719" i="26"/>
  <c r="L720" i="26"/>
  <c r="L721" i="26"/>
  <c r="L722" i="26"/>
  <c r="L723" i="26"/>
  <c r="L724" i="26"/>
  <c r="L725" i="26"/>
  <c r="L726" i="26"/>
  <c r="L727" i="26"/>
  <c r="L728" i="26"/>
  <c r="L729" i="26"/>
  <c r="L730" i="26"/>
  <c r="L731" i="26"/>
  <c r="L732" i="26"/>
  <c r="L733" i="26"/>
  <c r="L734" i="26"/>
  <c r="L735" i="26"/>
  <c r="L736" i="26"/>
  <c r="L737" i="26"/>
  <c r="L738" i="26"/>
  <c r="L739" i="26"/>
  <c r="L740" i="26"/>
  <c r="L741" i="26"/>
  <c r="L742" i="26"/>
  <c r="L743" i="26"/>
  <c r="L744" i="26"/>
  <c r="L745" i="26"/>
  <c r="L746" i="26"/>
  <c r="L747" i="26"/>
  <c r="L748" i="26"/>
  <c r="L749" i="26"/>
  <c r="L750" i="26"/>
  <c r="L751" i="26"/>
  <c r="L752" i="26"/>
  <c r="L753" i="26"/>
  <c r="L754" i="26"/>
  <c r="L755" i="26"/>
  <c r="L756" i="26"/>
  <c r="L757" i="26"/>
  <c r="L758" i="26"/>
  <c r="L759" i="26"/>
  <c r="L760" i="26"/>
  <c r="L761" i="26"/>
  <c r="L762" i="26"/>
  <c r="L763" i="26"/>
  <c r="L764" i="26"/>
  <c r="L765" i="26"/>
  <c r="L766" i="26"/>
  <c r="L767" i="26"/>
  <c r="L768" i="26"/>
  <c r="L769" i="26"/>
  <c r="L770" i="26"/>
  <c r="L771" i="26"/>
  <c r="L772" i="26"/>
  <c r="L773" i="26"/>
  <c r="L774" i="26"/>
  <c r="L775" i="26"/>
  <c r="L776" i="26"/>
  <c r="L777" i="26"/>
  <c r="L778" i="26"/>
  <c r="L779" i="26"/>
  <c r="L780" i="26"/>
  <c r="L781" i="26"/>
  <c r="L782" i="26"/>
  <c r="L783" i="26"/>
  <c r="L784" i="26"/>
  <c r="L785" i="26"/>
  <c r="L786" i="26"/>
  <c r="L787" i="26"/>
  <c r="L788" i="26"/>
  <c r="L789" i="26"/>
  <c r="L790" i="26"/>
  <c r="L791" i="26"/>
  <c r="L792" i="26"/>
  <c r="L793" i="26"/>
  <c r="L794" i="26"/>
  <c r="L795" i="26"/>
  <c r="L796" i="26"/>
  <c r="L797" i="26"/>
  <c r="L798" i="26"/>
  <c r="L799" i="26"/>
  <c r="L800" i="26"/>
  <c r="L801" i="26"/>
  <c r="L802" i="26"/>
  <c r="L803" i="26"/>
  <c r="L804" i="26"/>
  <c r="L805" i="26"/>
  <c r="L806" i="26"/>
  <c r="L807" i="26"/>
  <c r="L808" i="26"/>
  <c r="L809" i="26"/>
  <c r="L810" i="26"/>
  <c r="L811" i="26"/>
  <c r="L812" i="26"/>
  <c r="L813" i="26"/>
  <c r="L814" i="26"/>
  <c r="L815" i="26"/>
  <c r="L816" i="26"/>
  <c r="L817" i="26"/>
  <c r="L818" i="26"/>
  <c r="L819" i="26"/>
  <c r="L820" i="26"/>
  <c r="L821" i="26"/>
  <c r="L822" i="26"/>
  <c r="L823" i="26"/>
  <c r="L824" i="26"/>
  <c r="L825" i="26"/>
  <c r="L826" i="26"/>
  <c r="L827" i="26"/>
  <c r="L828" i="26"/>
  <c r="L829" i="26"/>
  <c r="L830" i="26"/>
  <c r="L831" i="26"/>
  <c r="L832" i="26"/>
  <c r="L833" i="26"/>
  <c r="L834" i="26"/>
  <c r="L835" i="26"/>
  <c r="L836" i="26"/>
  <c r="L837" i="26"/>
  <c r="L838" i="26"/>
  <c r="L839" i="26"/>
  <c r="L840" i="26"/>
  <c r="L841" i="26"/>
  <c r="L842" i="26"/>
  <c r="L843" i="26"/>
  <c r="L844" i="26"/>
  <c r="L845" i="26"/>
  <c r="L846" i="26"/>
  <c r="L847" i="26"/>
  <c r="L848" i="26"/>
  <c r="L849" i="26"/>
  <c r="L850" i="26"/>
  <c r="L851" i="26"/>
  <c r="L852" i="26"/>
  <c r="L853" i="26"/>
  <c r="L854" i="26"/>
  <c r="L855" i="26"/>
  <c r="L856" i="26"/>
  <c r="L857" i="26"/>
  <c r="L858" i="26"/>
  <c r="L859" i="26"/>
  <c r="L860" i="26"/>
  <c r="L861" i="26"/>
  <c r="L862" i="26"/>
  <c r="L863" i="26"/>
  <c r="L864" i="26"/>
  <c r="L865" i="26"/>
  <c r="L866" i="26"/>
  <c r="L867" i="26"/>
  <c r="L868" i="26"/>
  <c r="L869" i="26"/>
  <c r="L870" i="26"/>
  <c r="L871" i="26"/>
  <c r="L872" i="26"/>
  <c r="L873" i="26"/>
  <c r="L874" i="26"/>
  <c r="L875" i="26"/>
  <c r="L876" i="26"/>
  <c r="L877" i="26"/>
  <c r="L878" i="26"/>
  <c r="L879" i="26"/>
  <c r="L880" i="26"/>
  <c r="L881" i="26"/>
  <c r="L882" i="26"/>
  <c r="L883" i="26"/>
  <c r="L884" i="26"/>
  <c r="L885" i="26"/>
  <c r="L886" i="26"/>
  <c r="L887" i="26"/>
  <c r="L888" i="26"/>
  <c r="L889" i="26"/>
  <c r="L890" i="26"/>
  <c r="L891" i="26"/>
  <c r="L892" i="26"/>
  <c r="L893" i="26"/>
  <c r="L894" i="26"/>
  <c r="L895" i="26"/>
  <c r="L896" i="26"/>
  <c r="L897" i="26"/>
  <c r="L898" i="26"/>
  <c r="L899" i="26"/>
  <c r="L900" i="26"/>
  <c r="L901" i="26"/>
  <c r="L902" i="26"/>
  <c r="L903" i="26"/>
  <c r="L904" i="26"/>
  <c r="L905" i="26"/>
  <c r="L906" i="26"/>
  <c r="L907" i="26"/>
  <c r="L908" i="26"/>
  <c r="L909" i="26"/>
  <c r="L910" i="26"/>
  <c r="L911" i="26"/>
  <c r="L912" i="26"/>
  <c r="L913" i="26"/>
  <c r="L914" i="26"/>
  <c r="L915" i="26"/>
  <c r="L916" i="26"/>
  <c r="L917" i="26"/>
  <c r="L918" i="26"/>
  <c r="L919" i="26"/>
  <c r="L920" i="26"/>
  <c r="L921" i="26"/>
  <c r="L922" i="26"/>
  <c r="L923" i="26"/>
  <c r="L924" i="26"/>
  <c r="L925" i="26"/>
  <c r="L926" i="26"/>
  <c r="L927" i="26"/>
  <c r="L928" i="26"/>
  <c r="L929" i="26"/>
  <c r="L930" i="26"/>
  <c r="L931" i="26"/>
  <c r="L932" i="26"/>
  <c r="L933" i="26"/>
  <c r="L934" i="26"/>
  <c r="L935" i="26"/>
  <c r="L936" i="26"/>
  <c r="L937" i="26"/>
  <c r="L938" i="26"/>
  <c r="L939" i="26"/>
  <c r="L940" i="26"/>
  <c r="L941" i="26"/>
  <c r="L942" i="26"/>
  <c r="L943" i="26"/>
  <c r="L944" i="26"/>
  <c r="L945" i="26"/>
  <c r="L946" i="26"/>
  <c r="L947" i="26"/>
  <c r="L948" i="26"/>
  <c r="L949" i="26"/>
  <c r="L950" i="26"/>
  <c r="L951" i="26"/>
  <c r="L952" i="26"/>
  <c r="L953" i="26"/>
  <c r="L954" i="26"/>
  <c r="L955" i="26"/>
  <c r="L956" i="26"/>
  <c r="L957" i="26"/>
  <c r="L958" i="26"/>
  <c r="L959" i="26"/>
  <c r="L960" i="26"/>
  <c r="L961" i="26"/>
  <c r="L962" i="26"/>
  <c r="L963" i="26"/>
  <c r="L964" i="26"/>
  <c r="L965" i="26"/>
  <c r="L966" i="26"/>
  <c r="L967" i="26"/>
  <c r="L968" i="26"/>
  <c r="L969" i="26"/>
  <c r="L970" i="26"/>
  <c r="L971" i="26"/>
  <c r="L972" i="26"/>
  <c r="L973" i="26"/>
  <c r="L974" i="26"/>
  <c r="L975" i="26"/>
  <c r="L976" i="26"/>
  <c r="L977" i="26"/>
  <c r="L978" i="26"/>
  <c r="L979" i="26"/>
  <c r="L980" i="26"/>
  <c r="L981" i="26"/>
  <c r="L982" i="26"/>
  <c r="L983" i="26"/>
  <c r="L984" i="26"/>
  <c r="L985" i="26"/>
  <c r="L986" i="26"/>
  <c r="L987" i="26"/>
  <c r="L988" i="26"/>
  <c r="L989" i="26"/>
  <c r="L990" i="26"/>
  <c r="L991" i="26"/>
  <c r="L992" i="26"/>
  <c r="L993" i="26"/>
  <c r="L994" i="26"/>
  <c r="L995" i="26"/>
  <c r="L996" i="26"/>
  <c r="L997" i="26"/>
  <c r="L998" i="26"/>
  <c r="L999" i="26"/>
  <c r="L1000" i="26"/>
  <c r="L1001" i="26"/>
  <c r="L1002" i="26"/>
  <c r="L1003" i="26"/>
  <c r="L1004" i="26"/>
  <c r="L1005" i="26"/>
  <c r="L1006" i="26"/>
  <c r="L1007" i="26"/>
  <c r="L1008" i="26"/>
  <c r="L1009" i="26"/>
  <c r="L1010" i="26"/>
  <c r="L1011" i="26"/>
  <c r="L1012" i="26"/>
  <c r="L1013" i="26"/>
  <c r="L1014" i="26"/>
  <c r="L1015" i="26"/>
  <c r="L1016" i="26"/>
  <c r="L1017" i="26"/>
  <c r="L1018" i="26"/>
  <c r="L1019" i="26"/>
  <c r="L1020" i="26"/>
  <c r="L1021" i="26"/>
  <c r="L1022" i="26"/>
  <c r="L1023" i="26"/>
  <c r="L1024" i="26"/>
  <c r="L1025" i="26"/>
  <c r="L1026" i="26"/>
  <c r="L1027" i="26"/>
  <c r="L1028" i="26"/>
  <c r="L1029" i="26"/>
  <c r="L1030" i="26"/>
  <c r="L1031" i="26"/>
  <c r="L1032" i="26"/>
  <c r="L1033" i="26"/>
  <c r="L1034" i="26"/>
  <c r="L1035" i="26"/>
  <c r="L1036" i="26"/>
  <c r="L1037" i="26"/>
  <c r="L1038" i="26"/>
  <c r="L1039" i="26"/>
  <c r="L1040" i="26"/>
  <c r="L1041" i="26"/>
  <c r="L1042" i="26"/>
  <c r="L1043" i="26"/>
  <c r="L1044" i="26"/>
  <c r="L1045" i="26"/>
  <c r="L1046" i="26"/>
  <c r="L1047" i="26"/>
  <c r="L1048" i="26"/>
  <c r="L1049" i="26"/>
  <c r="L1050" i="26"/>
  <c r="L1051" i="26"/>
  <c r="L1052" i="26"/>
  <c r="L1053" i="26"/>
  <c r="L1054" i="26"/>
  <c r="L1055" i="26"/>
  <c r="L1056" i="26"/>
  <c r="L1057" i="26"/>
  <c r="L1058" i="26"/>
  <c r="L1059" i="26"/>
  <c r="L1060" i="26"/>
  <c r="L1061" i="26"/>
  <c r="L1062" i="26"/>
  <c r="L1063" i="26"/>
  <c r="L1064" i="26"/>
  <c r="L1065" i="26"/>
  <c r="L1066" i="26"/>
  <c r="L1067" i="26"/>
  <c r="L1068" i="26"/>
  <c r="L1069" i="26"/>
  <c r="L1070" i="26"/>
  <c r="L1071" i="26"/>
  <c r="L1072" i="26"/>
  <c r="L1073" i="26"/>
  <c r="L1074" i="26"/>
  <c r="L1075" i="26"/>
  <c r="L1076" i="26"/>
  <c r="L1077" i="26"/>
  <c r="L1078" i="26"/>
  <c r="L1079" i="26"/>
  <c r="L1080" i="26"/>
  <c r="L1081" i="26"/>
  <c r="L1082" i="26"/>
  <c r="L1083" i="26"/>
  <c r="L1084" i="26"/>
  <c r="L1085" i="26"/>
  <c r="L1086" i="26"/>
  <c r="L1087" i="26"/>
  <c r="L1088" i="26"/>
  <c r="L1089" i="26"/>
  <c r="L1090" i="26"/>
  <c r="L1091" i="26"/>
  <c r="L1092" i="26"/>
  <c r="L1093" i="26"/>
  <c r="L1094" i="26"/>
  <c r="L1095" i="26"/>
  <c r="L1096" i="26"/>
  <c r="L1097" i="26"/>
  <c r="L1098" i="26"/>
  <c r="L1099" i="26"/>
  <c r="L1100" i="26"/>
  <c r="L1101" i="26"/>
  <c r="L1102" i="26"/>
  <c r="L1103" i="26"/>
  <c r="L1104" i="26"/>
  <c r="L1105" i="26"/>
  <c r="L1106" i="26"/>
  <c r="L1107" i="26"/>
  <c r="L1108" i="26"/>
  <c r="L1109" i="26"/>
  <c r="L1110" i="26"/>
  <c r="L1111" i="26"/>
  <c r="L1112" i="26"/>
  <c r="L1113" i="26"/>
  <c r="L1114" i="26"/>
  <c r="L1115" i="26"/>
  <c r="L1116" i="26"/>
  <c r="L1117" i="26"/>
  <c r="L1118" i="26"/>
  <c r="L1119" i="26"/>
  <c r="L1120" i="26"/>
  <c r="L1121" i="26"/>
  <c r="L1122" i="26"/>
  <c r="L1123" i="26"/>
  <c r="L1124" i="26"/>
  <c r="L1125" i="26"/>
  <c r="L1126" i="26"/>
  <c r="L1127" i="26"/>
  <c r="L1128" i="26"/>
  <c r="L1129" i="26"/>
  <c r="L1130" i="26"/>
  <c r="L1131" i="26"/>
  <c r="L1132" i="26"/>
  <c r="L1133" i="26"/>
  <c r="L1134" i="26"/>
  <c r="L1135" i="26"/>
  <c r="L1136" i="26"/>
  <c r="L1137" i="26"/>
  <c r="L1138" i="26"/>
  <c r="L1139" i="26"/>
  <c r="L1140" i="26"/>
  <c r="L1141" i="26"/>
  <c r="L1142" i="26"/>
  <c r="L1143" i="26"/>
  <c r="L1144" i="26"/>
  <c r="L1145" i="26"/>
  <c r="L1146" i="26"/>
  <c r="L1147" i="26"/>
  <c r="L1148" i="26"/>
  <c r="L1149" i="26"/>
  <c r="L1150" i="26"/>
  <c r="L1151" i="26"/>
  <c r="L1152" i="26"/>
  <c r="L1153" i="26"/>
  <c r="L1154" i="26"/>
  <c r="L1155" i="26"/>
  <c r="L1156" i="26"/>
  <c r="L1157" i="26"/>
  <c r="L1158" i="26"/>
  <c r="L1159" i="26"/>
  <c r="L1160" i="26"/>
  <c r="L1161" i="26"/>
  <c r="L1162" i="26"/>
  <c r="L1163" i="26"/>
  <c r="L1164" i="26"/>
  <c r="L1165" i="26"/>
  <c r="L1166" i="26"/>
  <c r="L1167" i="26"/>
  <c r="L1168" i="26"/>
  <c r="L1169" i="26"/>
  <c r="L1170" i="26"/>
  <c r="L1171" i="26"/>
  <c r="L1172" i="26"/>
  <c r="L1173" i="26"/>
  <c r="L1174" i="26"/>
  <c r="L1175" i="26"/>
  <c r="L1176" i="26"/>
  <c r="L1177" i="26"/>
  <c r="L1178" i="26"/>
  <c r="L1179" i="26"/>
  <c r="L1180" i="26"/>
  <c r="L1181" i="26"/>
  <c r="L1182" i="26"/>
  <c r="L1183" i="26"/>
  <c r="L1184" i="26"/>
  <c r="L1185" i="26"/>
  <c r="L1186" i="26"/>
  <c r="L1187" i="26"/>
  <c r="L1188" i="26"/>
  <c r="L1189" i="26"/>
  <c r="L1190" i="26"/>
  <c r="L1191" i="26"/>
  <c r="L1192" i="26"/>
  <c r="L1193" i="26"/>
  <c r="L1194" i="26"/>
  <c r="L1195" i="26"/>
  <c r="L1196" i="26"/>
  <c r="L1197" i="26"/>
  <c r="L1198" i="26"/>
  <c r="L1199" i="26"/>
  <c r="L1200" i="26"/>
  <c r="L1201" i="26"/>
  <c r="L1202" i="26"/>
  <c r="L1203" i="26"/>
  <c r="L1204" i="26"/>
  <c r="L1205" i="26"/>
  <c r="L1206" i="26"/>
  <c r="L1207" i="26"/>
  <c r="L1208" i="26"/>
  <c r="L1209" i="26"/>
  <c r="L1210" i="26"/>
  <c r="L1211" i="26"/>
  <c r="L1212" i="26"/>
  <c r="L1213" i="26"/>
  <c r="L1214" i="26"/>
  <c r="L1215" i="26"/>
  <c r="L1216" i="26"/>
  <c r="L1217" i="26"/>
  <c r="L1218" i="26"/>
  <c r="L1219" i="26"/>
  <c r="L1220" i="26"/>
  <c r="L1221" i="26"/>
  <c r="L1222" i="26"/>
  <c r="L1223" i="26"/>
  <c r="L1224" i="26"/>
  <c r="L1225" i="26"/>
  <c r="L1226" i="26"/>
  <c r="L1227" i="26"/>
  <c r="L1228" i="26"/>
  <c r="L1229" i="26"/>
  <c r="L1230" i="26"/>
  <c r="L1231" i="26"/>
  <c r="L1232" i="26"/>
  <c r="L1233" i="26"/>
  <c r="L1234" i="26"/>
  <c r="L1235" i="26"/>
  <c r="L1236" i="26"/>
  <c r="L1237" i="26"/>
  <c r="L1238" i="26"/>
  <c r="L1239" i="26"/>
  <c r="L1240" i="26"/>
  <c r="L1241" i="26"/>
  <c r="L1242" i="26"/>
  <c r="L1243" i="26"/>
  <c r="L1244" i="26"/>
  <c r="L1245" i="26"/>
  <c r="L1246" i="26"/>
  <c r="L1247" i="26"/>
  <c r="L1248" i="26"/>
  <c r="L1249" i="26"/>
  <c r="L1250" i="26"/>
  <c r="L1251" i="26"/>
  <c r="L1252" i="26"/>
  <c r="L1253" i="26"/>
  <c r="L1254" i="26"/>
  <c r="L1255" i="26"/>
  <c r="L1256" i="26"/>
  <c r="L1257" i="26"/>
  <c r="L1258" i="26"/>
  <c r="L1259" i="26"/>
  <c r="L1260" i="26"/>
  <c r="L1261" i="26"/>
  <c r="L1262" i="26"/>
  <c r="L1263" i="26"/>
  <c r="L1264" i="26"/>
  <c r="L1265" i="26"/>
  <c r="L1266" i="26"/>
  <c r="L1267" i="26"/>
  <c r="L1268" i="26"/>
  <c r="L1269" i="26"/>
  <c r="L1270" i="26"/>
  <c r="L1271" i="26"/>
  <c r="L1272" i="26"/>
  <c r="L1273" i="26"/>
  <c r="L1274" i="26"/>
  <c r="L1275" i="26"/>
  <c r="L1276" i="26"/>
  <c r="L1277" i="26"/>
  <c r="L1278" i="26"/>
  <c r="L1279" i="26"/>
  <c r="L1280" i="26"/>
  <c r="L1281" i="26"/>
  <c r="L1282" i="26"/>
  <c r="L1283" i="26"/>
  <c r="L1284" i="26"/>
  <c r="L1285" i="26"/>
  <c r="L1286" i="26"/>
  <c r="L1287" i="26"/>
  <c r="L1288" i="26"/>
  <c r="L1289" i="26"/>
  <c r="L1290" i="26"/>
  <c r="L1291" i="26"/>
  <c r="L1292" i="26"/>
  <c r="L1293" i="26"/>
  <c r="L1294" i="26"/>
  <c r="L1295" i="26"/>
  <c r="L1296" i="26"/>
  <c r="L1297" i="26"/>
  <c r="L1298" i="26"/>
  <c r="L1299" i="26"/>
  <c r="L1300" i="26"/>
  <c r="L1301" i="26"/>
  <c r="L1302" i="26"/>
  <c r="L1303" i="26"/>
  <c r="L1304" i="26"/>
  <c r="L1305" i="26"/>
  <c r="L1306" i="26"/>
  <c r="L1307" i="26"/>
  <c r="L1308" i="26"/>
  <c r="L1309" i="26"/>
  <c r="L1310" i="26"/>
  <c r="L1311" i="26"/>
  <c r="L1312" i="26"/>
  <c r="L1313" i="26"/>
  <c r="L1314" i="26"/>
  <c r="L1315" i="26"/>
  <c r="L1316" i="26"/>
  <c r="L1317" i="26"/>
  <c r="L1318" i="26"/>
  <c r="L1319" i="26"/>
  <c r="L1320" i="26"/>
  <c r="L1321" i="26"/>
  <c r="L1322" i="26"/>
  <c r="L1323" i="26"/>
  <c r="L1324" i="26"/>
  <c r="L1325" i="26"/>
  <c r="L1326" i="26"/>
  <c r="L1327" i="26"/>
  <c r="L1328" i="26"/>
  <c r="L1329" i="26"/>
  <c r="L1330" i="26"/>
  <c r="L1331" i="26"/>
  <c r="L1332" i="26"/>
  <c r="L1333" i="26"/>
  <c r="L1334" i="26"/>
  <c r="L1335" i="26"/>
  <c r="L1336" i="26"/>
  <c r="L1337" i="26"/>
  <c r="L1338" i="26"/>
  <c r="L1339" i="26"/>
  <c r="L1340" i="26"/>
  <c r="L1341" i="26"/>
  <c r="L1342" i="26"/>
  <c r="L1343" i="26"/>
  <c r="L1344" i="26"/>
  <c r="L1345" i="26"/>
  <c r="L1346" i="26"/>
  <c r="L1347" i="26"/>
  <c r="L1348" i="26"/>
  <c r="L1349" i="26"/>
  <c r="L1350" i="26"/>
  <c r="L1351" i="26"/>
  <c r="L1352" i="26"/>
  <c r="L1353" i="26"/>
  <c r="L1354" i="26"/>
  <c r="L1355" i="26"/>
  <c r="L1356" i="26"/>
  <c r="L1357" i="26"/>
  <c r="L1358" i="26"/>
  <c r="L1359" i="26"/>
  <c r="L1360" i="26"/>
  <c r="L1361" i="26"/>
  <c r="L1362" i="26"/>
  <c r="L1363" i="26"/>
  <c r="L1364" i="26"/>
  <c r="L1365" i="26"/>
  <c r="L1366" i="26"/>
  <c r="L1367" i="26"/>
  <c r="L1368" i="26"/>
  <c r="L1369" i="26"/>
  <c r="L1370" i="26"/>
  <c r="L1371" i="26"/>
  <c r="L1372" i="26"/>
  <c r="L1373" i="26"/>
  <c r="L1374" i="26"/>
  <c r="L1375" i="26"/>
  <c r="L1376" i="26"/>
  <c r="L1377" i="26"/>
  <c r="L1378" i="26"/>
  <c r="L1379" i="26"/>
  <c r="L1380" i="26"/>
  <c r="L1381" i="26"/>
  <c r="L1382" i="26"/>
  <c r="L1383" i="26"/>
  <c r="L1384" i="26"/>
  <c r="L1385" i="26"/>
  <c r="L1386" i="26"/>
  <c r="L1387" i="26"/>
  <c r="L1388" i="26"/>
  <c r="L1389" i="26"/>
  <c r="L1390" i="26"/>
  <c r="L1391" i="26"/>
  <c r="L1392" i="26"/>
  <c r="L1393" i="26"/>
  <c r="L1394" i="26"/>
  <c r="L1395" i="26"/>
  <c r="L1396" i="26"/>
  <c r="L1397" i="26"/>
  <c r="L1398" i="26"/>
  <c r="L1399" i="26"/>
  <c r="L1400" i="26"/>
  <c r="L1401" i="26"/>
  <c r="L1402" i="26"/>
  <c r="L1403" i="26"/>
  <c r="L1404" i="26"/>
  <c r="L1405" i="26"/>
  <c r="L1406" i="26"/>
  <c r="L1407" i="26"/>
  <c r="L1408" i="26"/>
  <c r="L1409" i="26"/>
  <c r="L1410" i="26"/>
  <c r="L1411" i="26"/>
  <c r="L1412" i="26"/>
  <c r="L1413" i="26"/>
  <c r="L1414" i="26"/>
  <c r="L1415" i="26"/>
  <c r="L1416" i="26"/>
  <c r="L1417" i="26"/>
  <c r="L1418" i="26"/>
  <c r="L1419" i="26"/>
  <c r="L1420" i="26"/>
  <c r="L1421" i="26"/>
  <c r="L1422" i="26"/>
  <c r="L1423" i="26"/>
  <c r="L1424" i="26"/>
  <c r="L1425" i="26"/>
  <c r="L1426" i="26"/>
  <c r="L1427" i="26"/>
  <c r="L1428" i="26"/>
  <c r="L1429" i="26"/>
  <c r="L1430" i="26"/>
  <c r="L1431" i="26"/>
  <c r="L1432" i="26"/>
  <c r="L1433" i="26"/>
  <c r="L1434" i="26"/>
  <c r="L1435" i="26"/>
  <c r="L1436" i="26"/>
  <c r="L1437" i="26"/>
  <c r="L1438" i="26"/>
  <c r="L1439" i="26"/>
  <c r="L1440" i="26"/>
  <c r="L1441" i="26"/>
  <c r="L1442" i="26"/>
  <c r="L1443" i="26"/>
  <c r="L1444" i="26"/>
  <c r="L1445" i="26"/>
  <c r="L1446" i="26"/>
  <c r="L1447" i="26"/>
  <c r="L1448" i="26"/>
  <c r="L1449" i="26"/>
  <c r="L1450" i="26"/>
  <c r="L1451" i="26"/>
  <c r="L1452" i="26"/>
  <c r="L1453" i="26"/>
  <c r="L1454" i="26"/>
  <c r="L1455" i="26"/>
  <c r="L1456" i="26"/>
  <c r="L1457" i="26"/>
  <c r="L1458" i="26"/>
  <c r="L1459" i="26"/>
  <c r="L1460" i="26"/>
  <c r="L1461" i="26"/>
  <c r="L1462" i="26"/>
  <c r="L1463" i="26"/>
  <c r="L1464" i="26"/>
  <c r="L1465" i="26"/>
  <c r="L1466" i="26"/>
  <c r="L1467" i="26"/>
  <c r="L1468" i="26"/>
  <c r="L1469" i="26"/>
  <c r="L1470" i="26"/>
  <c r="L1471" i="26"/>
  <c r="L1472" i="26"/>
  <c r="L1473" i="26"/>
  <c r="L1474" i="26"/>
  <c r="L1475" i="26"/>
  <c r="L1476" i="26"/>
  <c r="L1477" i="26"/>
  <c r="L1478" i="26"/>
  <c r="L1479" i="26"/>
  <c r="L1480" i="26"/>
  <c r="L1481" i="26"/>
  <c r="L1482" i="26"/>
  <c r="L1483" i="26"/>
  <c r="L1484" i="26"/>
  <c r="L1485" i="26"/>
  <c r="L1486" i="26"/>
  <c r="L1487" i="26"/>
  <c r="L1488" i="26"/>
  <c r="L1489" i="26"/>
  <c r="L1490" i="26"/>
  <c r="L1491" i="26"/>
  <c r="L1492" i="26"/>
  <c r="L1493" i="26"/>
  <c r="L1494" i="26"/>
  <c r="L1495" i="26"/>
  <c r="L1496" i="26"/>
  <c r="L1497" i="26"/>
  <c r="L1498" i="26"/>
  <c r="L1499" i="26"/>
  <c r="L1500" i="26"/>
  <c r="L1501" i="26"/>
  <c r="L1502" i="26"/>
  <c r="L1503" i="26"/>
  <c r="L1504" i="26"/>
  <c r="L1505" i="26"/>
  <c r="L1506" i="26"/>
  <c r="L1507" i="26"/>
  <c r="L1508" i="26"/>
  <c r="L1509" i="26"/>
  <c r="L1510" i="26"/>
  <c r="L1511" i="26"/>
  <c r="L1512" i="26"/>
  <c r="L1513" i="26"/>
  <c r="L1514" i="26"/>
  <c r="L1515" i="26"/>
  <c r="L1516" i="26"/>
  <c r="L1517" i="26"/>
  <c r="L1518" i="26"/>
  <c r="L1519" i="26"/>
  <c r="L1520" i="26"/>
  <c r="L1521" i="26"/>
  <c r="L1522" i="26"/>
  <c r="L1523" i="26"/>
  <c r="L1524" i="26"/>
  <c r="L1525" i="26"/>
  <c r="L1526" i="26"/>
  <c r="L1527" i="26"/>
  <c r="L1528" i="26"/>
  <c r="L1529" i="26"/>
  <c r="L1530" i="26"/>
  <c r="L1531" i="26"/>
  <c r="L1532" i="26"/>
  <c r="L1533" i="26"/>
  <c r="L1534" i="26"/>
  <c r="L1535" i="26"/>
  <c r="L1536" i="26"/>
  <c r="L1537" i="26"/>
  <c r="L1538" i="26"/>
  <c r="L1539" i="26"/>
  <c r="L1540" i="26"/>
  <c r="L1541" i="26"/>
  <c r="L1542" i="26"/>
  <c r="L1543" i="26"/>
  <c r="L1544" i="26"/>
  <c r="L1545" i="26"/>
  <c r="L1546" i="26"/>
  <c r="L1547" i="26"/>
  <c r="L1548" i="26"/>
  <c r="L1549" i="26"/>
  <c r="L1550" i="26"/>
  <c r="L1551" i="26"/>
  <c r="L1552" i="26"/>
  <c r="L1553" i="26"/>
  <c r="L1554" i="26"/>
  <c r="L1555" i="26"/>
  <c r="L1556" i="26"/>
  <c r="L1557" i="26"/>
  <c r="L1558" i="26"/>
  <c r="L1559" i="26"/>
  <c r="L1560" i="26"/>
  <c r="L1561" i="26"/>
  <c r="L1562" i="26"/>
  <c r="L1563" i="26"/>
  <c r="L1564" i="26"/>
  <c r="L1565" i="26"/>
  <c r="L1566" i="26"/>
  <c r="L1567" i="26"/>
  <c r="L1568" i="26"/>
  <c r="L1569" i="26"/>
  <c r="L1570" i="26"/>
  <c r="L1571" i="26"/>
  <c r="L1572" i="26"/>
  <c r="L1573" i="26"/>
  <c r="L1574" i="26"/>
  <c r="L1575" i="26"/>
  <c r="L1576" i="26"/>
  <c r="L1577" i="26"/>
  <c r="L1578" i="26"/>
  <c r="L1579" i="26"/>
  <c r="L1580" i="26"/>
  <c r="L1581" i="26"/>
  <c r="L1582" i="26"/>
  <c r="L1583" i="26"/>
  <c r="L1584" i="26"/>
  <c r="L1585" i="26"/>
  <c r="L1586" i="26"/>
  <c r="L1587" i="26"/>
  <c r="L1588" i="26"/>
  <c r="L1589" i="26"/>
  <c r="L1590" i="26"/>
  <c r="L1591" i="26"/>
  <c r="L1592" i="26"/>
  <c r="L1593" i="26"/>
  <c r="L1594" i="26"/>
  <c r="L1595" i="26"/>
  <c r="L1596" i="26"/>
  <c r="L1597" i="26"/>
  <c r="L1598" i="26"/>
  <c r="L1599" i="26"/>
  <c r="L1600" i="26"/>
  <c r="L1601" i="26"/>
  <c r="L1602" i="26"/>
  <c r="L1603" i="26"/>
  <c r="L1604" i="26"/>
  <c r="L1605" i="26"/>
  <c r="L1606" i="26"/>
  <c r="L1607" i="26"/>
  <c r="L1608" i="26"/>
  <c r="L1609" i="26"/>
  <c r="L1610" i="26"/>
  <c r="L1611" i="26"/>
  <c r="L1612" i="26"/>
  <c r="L1613" i="26"/>
  <c r="L1614" i="26"/>
  <c r="L1615" i="26"/>
  <c r="L1616" i="26"/>
  <c r="L1617" i="26"/>
  <c r="L1618" i="26"/>
  <c r="L1619" i="26"/>
  <c r="L1620" i="26"/>
  <c r="L1621" i="26"/>
  <c r="L1622" i="26"/>
  <c r="L1623" i="26"/>
  <c r="L1624" i="26"/>
  <c r="L1625" i="26"/>
  <c r="L1626" i="26"/>
  <c r="L1627" i="26"/>
  <c r="L1628" i="26"/>
  <c r="L1629" i="26"/>
  <c r="L1630" i="26"/>
  <c r="L1631" i="26"/>
  <c r="L1632" i="26"/>
  <c r="L1633" i="26"/>
  <c r="L1634" i="26"/>
  <c r="L1635" i="26"/>
  <c r="L1636" i="26"/>
  <c r="L1637" i="26"/>
  <c r="L1638" i="26"/>
  <c r="L1639" i="26"/>
  <c r="L1640" i="26"/>
  <c r="L1641" i="26"/>
  <c r="L1642" i="26"/>
  <c r="L1643" i="26"/>
  <c r="L1644" i="26"/>
  <c r="L1645" i="26"/>
  <c r="L1646" i="26"/>
  <c r="L1647" i="26"/>
  <c r="L1648" i="26"/>
  <c r="L1649" i="26"/>
  <c r="L1650" i="26"/>
  <c r="L1651" i="26"/>
  <c r="L1652" i="26"/>
  <c r="L1653" i="26"/>
  <c r="L1654" i="26"/>
  <c r="L1655" i="26"/>
  <c r="L1656" i="26"/>
  <c r="L1657" i="26"/>
  <c r="L1658" i="26"/>
  <c r="L1659" i="26"/>
  <c r="L1660" i="26"/>
  <c r="L1661" i="26"/>
  <c r="L1662" i="26"/>
  <c r="L1663" i="26"/>
  <c r="L1664" i="26"/>
  <c r="L1665" i="26"/>
  <c r="L1666" i="26"/>
  <c r="L1667" i="26"/>
  <c r="L1668" i="26"/>
  <c r="L1669" i="26"/>
  <c r="L1670" i="26"/>
  <c r="L1671" i="26"/>
  <c r="L1672" i="26"/>
  <c r="L1673" i="26"/>
  <c r="L1674" i="26"/>
  <c r="L1675" i="26"/>
  <c r="L1676" i="26"/>
  <c r="L1677" i="26"/>
  <c r="L1678" i="26"/>
  <c r="L1679" i="26"/>
  <c r="L1680" i="26"/>
  <c r="L1681" i="26"/>
  <c r="L1682" i="26"/>
  <c r="L1683" i="26"/>
  <c r="L1684" i="26"/>
  <c r="L1685" i="26"/>
  <c r="L1686" i="26"/>
  <c r="L1687" i="26"/>
  <c r="L1688" i="26"/>
  <c r="L1689" i="26"/>
  <c r="L1690" i="26"/>
  <c r="L1691" i="26"/>
  <c r="L1692" i="26"/>
  <c r="L1693" i="26"/>
  <c r="L1694" i="26"/>
  <c r="L1695" i="26"/>
  <c r="L1696" i="26"/>
  <c r="L1697" i="26"/>
  <c r="L1698" i="26"/>
  <c r="L1699" i="26"/>
  <c r="L1700" i="26"/>
  <c r="L1701" i="26"/>
  <c r="L1702" i="26"/>
  <c r="L1703" i="26"/>
  <c r="L1704" i="26"/>
  <c r="L1705" i="26"/>
  <c r="L1706" i="26"/>
  <c r="L1707" i="26"/>
  <c r="L1708" i="26"/>
  <c r="L1709" i="26"/>
  <c r="L1710" i="26"/>
  <c r="L1711" i="26"/>
  <c r="L1712" i="26"/>
  <c r="L1713" i="26"/>
  <c r="L1714" i="26"/>
  <c r="L1715" i="26"/>
  <c r="L1716" i="26"/>
  <c r="L1717" i="26"/>
  <c r="L1718" i="26"/>
  <c r="L1719" i="26"/>
  <c r="L1720" i="26"/>
  <c r="L1721" i="26"/>
  <c r="L1722" i="26"/>
  <c r="L1723" i="26"/>
  <c r="L1724" i="26"/>
  <c r="L1725" i="26"/>
  <c r="L1726" i="26"/>
  <c r="L1727" i="26"/>
  <c r="L1728" i="26"/>
  <c r="L1729" i="26"/>
  <c r="L1730" i="26"/>
  <c r="L1731" i="26"/>
  <c r="L1732" i="26"/>
  <c r="L1733" i="26"/>
  <c r="L1734" i="26"/>
  <c r="L1735" i="26"/>
  <c r="L1736" i="26"/>
  <c r="L1737" i="26"/>
  <c r="L1738" i="26"/>
  <c r="L1739" i="26"/>
  <c r="L1740" i="26"/>
  <c r="L1741" i="26"/>
  <c r="L1742" i="26"/>
  <c r="L1743" i="26"/>
  <c r="L1744" i="26"/>
  <c r="L1745" i="26"/>
  <c r="L1746" i="26"/>
  <c r="L1747" i="26"/>
  <c r="L1748" i="26"/>
  <c r="L1749" i="26"/>
  <c r="L1750" i="26"/>
  <c r="L1751" i="26"/>
  <c r="L1752" i="26"/>
  <c r="L1753" i="26"/>
  <c r="L1754" i="26"/>
  <c r="L1755" i="26"/>
  <c r="L1756" i="26"/>
  <c r="L1757" i="26"/>
  <c r="L1758" i="26"/>
  <c r="L1759" i="26"/>
  <c r="L1760" i="26"/>
  <c r="L1761" i="26"/>
  <c r="L1762" i="26"/>
  <c r="L1763" i="26"/>
  <c r="L1764" i="26"/>
  <c r="L1765" i="26"/>
  <c r="L1766" i="26"/>
  <c r="L1767" i="26"/>
  <c r="L1768" i="26"/>
  <c r="L1769" i="26"/>
  <c r="L1770" i="26"/>
  <c r="L1771" i="26"/>
  <c r="L1772" i="26"/>
  <c r="L1773" i="26"/>
  <c r="L1774" i="26"/>
  <c r="L1775" i="26"/>
  <c r="L1776" i="26"/>
  <c r="L1777" i="26"/>
  <c r="L1778" i="26"/>
  <c r="L1779" i="26"/>
  <c r="L1780" i="26"/>
  <c r="L1781" i="26"/>
  <c r="L1782" i="26"/>
  <c r="L1783" i="26"/>
  <c r="L1784" i="26"/>
  <c r="L1785" i="26"/>
  <c r="L1786" i="26"/>
  <c r="L1787" i="26"/>
  <c r="L1788" i="26"/>
  <c r="L1789" i="26"/>
  <c r="L1790" i="26"/>
  <c r="L1791" i="26"/>
  <c r="L1792" i="26"/>
  <c r="L1793" i="26"/>
  <c r="L1794" i="26"/>
  <c r="L1795" i="26"/>
  <c r="L1796" i="26"/>
  <c r="L1797" i="26"/>
  <c r="L1798" i="26"/>
  <c r="L1799" i="26"/>
  <c r="L1800" i="26"/>
  <c r="L1801" i="26"/>
  <c r="L1802" i="26"/>
  <c r="L1803" i="26"/>
  <c r="L1804" i="26"/>
  <c r="L1805" i="26"/>
  <c r="L1806" i="26"/>
  <c r="L1807" i="26"/>
  <c r="L1808" i="26"/>
  <c r="L1809" i="26"/>
  <c r="L1810" i="26"/>
  <c r="L1811" i="26"/>
  <c r="L1812" i="26"/>
  <c r="L1813" i="26"/>
  <c r="L1814" i="26"/>
  <c r="L1815" i="26"/>
  <c r="L1816" i="26"/>
  <c r="L1817" i="26"/>
  <c r="L1818" i="26"/>
  <c r="L1819" i="26"/>
  <c r="L1820" i="26"/>
  <c r="L1821" i="26"/>
  <c r="L1822" i="26"/>
  <c r="L1823" i="26"/>
  <c r="L1824" i="26"/>
  <c r="L1825" i="26"/>
  <c r="L1826" i="26"/>
  <c r="L1827" i="26"/>
  <c r="L1828" i="26"/>
  <c r="L1829" i="26"/>
  <c r="L1830" i="26"/>
  <c r="L1831" i="26"/>
  <c r="L1832" i="26"/>
  <c r="L1833" i="26"/>
  <c r="L1834" i="26"/>
  <c r="L1835" i="26"/>
  <c r="L1836" i="26"/>
  <c r="L1837" i="26"/>
  <c r="L1838" i="26"/>
  <c r="L1839" i="26"/>
  <c r="L1840" i="26"/>
  <c r="L1841" i="26"/>
  <c r="L1842" i="26"/>
  <c r="L1843" i="26"/>
  <c r="L1844" i="26"/>
  <c r="L1845" i="26"/>
  <c r="L1846" i="26"/>
  <c r="L1847" i="26"/>
  <c r="L1848" i="26"/>
  <c r="L1849" i="26"/>
  <c r="L1850" i="26"/>
  <c r="L1851" i="26"/>
  <c r="L1852" i="26"/>
  <c r="L1853" i="26"/>
  <c r="L1854" i="26"/>
  <c r="L1855" i="26"/>
  <c r="L1856" i="26"/>
  <c r="L1857" i="26"/>
  <c r="L1858" i="26"/>
  <c r="L1859" i="26"/>
  <c r="L1860" i="26"/>
  <c r="L1861" i="26"/>
  <c r="L1862" i="26"/>
  <c r="L1863" i="26"/>
  <c r="L1864" i="26"/>
  <c r="L1865" i="26"/>
  <c r="L1866" i="26"/>
  <c r="L1867" i="26"/>
  <c r="L1868" i="26"/>
  <c r="L1869" i="26"/>
  <c r="L1870" i="26"/>
  <c r="L1871" i="26"/>
  <c r="L1872" i="26"/>
  <c r="L1873" i="26"/>
  <c r="L1874" i="26"/>
  <c r="L1875" i="26"/>
  <c r="L1876" i="26"/>
  <c r="L1877" i="26"/>
  <c r="L1878" i="26"/>
  <c r="L1879" i="26"/>
  <c r="L1880" i="26"/>
  <c r="L1881" i="26"/>
  <c r="L1882" i="26"/>
  <c r="L1883" i="26"/>
  <c r="L1884" i="26"/>
  <c r="L1885" i="26"/>
  <c r="L1886" i="26"/>
  <c r="L1887" i="26"/>
  <c r="L1888" i="26"/>
  <c r="L1889" i="26"/>
  <c r="L1890" i="26"/>
  <c r="L1891" i="26"/>
  <c r="L1892" i="26"/>
  <c r="L1893" i="26"/>
  <c r="L1894" i="26"/>
  <c r="L1895" i="26"/>
  <c r="L1896" i="26"/>
  <c r="L1897" i="26"/>
  <c r="L1898" i="26"/>
  <c r="L1899" i="26"/>
  <c r="L1900" i="26"/>
  <c r="L1901" i="26"/>
  <c r="L1902" i="26"/>
  <c r="L1903" i="26"/>
  <c r="L1904" i="26"/>
  <c r="L1905" i="26"/>
  <c r="L1906" i="26"/>
  <c r="L1907" i="26"/>
  <c r="L1908" i="26"/>
  <c r="L1909" i="26"/>
  <c r="L1910" i="26"/>
  <c r="L1911" i="26"/>
  <c r="L1912" i="26"/>
  <c r="L1913" i="26"/>
  <c r="L1914" i="26"/>
  <c r="L1915" i="26"/>
  <c r="L1916" i="26"/>
  <c r="L1917" i="26"/>
  <c r="L1918" i="26"/>
  <c r="L1919" i="26"/>
  <c r="L1920" i="26"/>
  <c r="L1921" i="26"/>
  <c r="L1922" i="26"/>
  <c r="L1923" i="26"/>
  <c r="L1924" i="26"/>
  <c r="L1925" i="26"/>
  <c r="L1926" i="26"/>
  <c r="L1927" i="26"/>
  <c r="L1928" i="26"/>
  <c r="L1929" i="26"/>
  <c r="L1930" i="26"/>
  <c r="L1931" i="26"/>
  <c r="L1932" i="26"/>
  <c r="L1933" i="26"/>
  <c r="L1934" i="26"/>
  <c r="L1935" i="26"/>
  <c r="L1936" i="26"/>
  <c r="L1937" i="26"/>
  <c r="L1938" i="26"/>
  <c r="L1939" i="26"/>
  <c r="K4" i="26"/>
  <c r="K5" i="26"/>
  <c r="K6" i="26"/>
  <c r="K7" i="26"/>
  <c r="K8" i="26"/>
  <c r="K9" i="26"/>
  <c r="K10" i="26"/>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144" i="26"/>
  <c r="K145" i="26"/>
  <c r="K146" i="26"/>
  <c r="K147" i="26"/>
  <c r="K148" i="26"/>
  <c r="K149" i="26"/>
  <c r="K150" i="26"/>
  <c r="K151" i="26"/>
  <c r="K152" i="26"/>
  <c r="K153" i="26"/>
  <c r="K154" i="26"/>
  <c r="K155" i="26"/>
  <c r="K156" i="26"/>
  <c r="K157" i="26"/>
  <c r="K158" i="26"/>
  <c r="K159" i="26"/>
  <c r="K160" i="26"/>
  <c r="K161" i="26"/>
  <c r="K162" i="26"/>
  <c r="K163" i="26"/>
  <c r="K164" i="26"/>
  <c r="K165" i="26"/>
  <c r="K166" i="26"/>
  <c r="K167" i="26"/>
  <c r="K168" i="26"/>
  <c r="K169" i="26"/>
  <c r="K170" i="26"/>
  <c r="K171" i="26"/>
  <c r="K172" i="26"/>
  <c r="K173" i="26"/>
  <c r="K174" i="26"/>
  <c r="K175" i="26"/>
  <c r="K176" i="26"/>
  <c r="K177" i="26"/>
  <c r="K178" i="26"/>
  <c r="K179" i="26"/>
  <c r="K180" i="26"/>
  <c r="K181" i="26"/>
  <c r="K182" i="26"/>
  <c r="K183" i="26"/>
  <c r="K184" i="26"/>
  <c r="K185" i="26"/>
  <c r="K186" i="26"/>
  <c r="K187" i="26"/>
  <c r="K188" i="26"/>
  <c r="K189" i="26"/>
  <c r="K190" i="26"/>
  <c r="K191" i="26"/>
  <c r="K192" i="26"/>
  <c r="K193" i="26"/>
  <c r="K194" i="26"/>
  <c r="K195" i="26"/>
  <c r="K196" i="26"/>
  <c r="K197" i="26"/>
  <c r="K198" i="26"/>
  <c r="K199" i="26"/>
  <c r="K200" i="26"/>
  <c r="K201" i="26"/>
  <c r="K202" i="26"/>
  <c r="K203" i="26"/>
  <c r="K204" i="26"/>
  <c r="K205" i="26"/>
  <c r="K206" i="26"/>
  <c r="K207" i="26"/>
  <c r="K208" i="26"/>
  <c r="K209" i="26"/>
  <c r="K210" i="26"/>
  <c r="K211" i="26"/>
  <c r="K212" i="26"/>
  <c r="K213" i="26"/>
  <c r="K214" i="26"/>
  <c r="K215" i="26"/>
  <c r="K216" i="26"/>
  <c r="K217" i="26"/>
  <c r="K218" i="26"/>
  <c r="K219" i="26"/>
  <c r="K220" i="26"/>
  <c r="K221" i="26"/>
  <c r="K222" i="26"/>
  <c r="K223" i="26"/>
  <c r="K224" i="26"/>
  <c r="K225" i="26"/>
  <c r="K226" i="26"/>
  <c r="K227" i="26"/>
  <c r="K228" i="26"/>
  <c r="K229" i="26"/>
  <c r="K230" i="26"/>
  <c r="K231" i="26"/>
  <c r="K232" i="26"/>
  <c r="K233" i="26"/>
  <c r="K234" i="26"/>
  <c r="K235" i="26"/>
  <c r="K236" i="26"/>
  <c r="K237" i="26"/>
  <c r="K238" i="26"/>
  <c r="K239" i="26"/>
  <c r="K240" i="26"/>
  <c r="K241" i="26"/>
  <c r="K242" i="26"/>
  <c r="K243" i="26"/>
  <c r="K244" i="26"/>
  <c r="K245" i="26"/>
  <c r="K246" i="26"/>
  <c r="K247" i="26"/>
  <c r="K248" i="26"/>
  <c r="K249" i="26"/>
  <c r="K250" i="26"/>
  <c r="K251" i="26"/>
  <c r="K252" i="26"/>
  <c r="K253" i="26"/>
  <c r="K254" i="26"/>
  <c r="K255" i="26"/>
  <c r="K256" i="26"/>
  <c r="K257" i="26"/>
  <c r="K258" i="26"/>
  <c r="K259" i="26"/>
  <c r="K260" i="26"/>
  <c r="K261" i="26"/>
  <c r="K262" i="26"/>
  <c r="K263" i="26"/>
  <c r="K264" i="26"/>
  <c r="K265" i="26"/>
  <c r="K266" i="26"/>
  <c r="K267" i="26"/>
  <c r="K268" i="26"/>
  <c r="K269" i="26"/>
  <c r="K270" i="26"/>
  <c r="K271" i="26"/>
  <c r="K272" i="26"/>
  <c r="K273" i="26"/>
  <c r="K274" i="26"/>
  <c r="K275" i="26"/>
  <c r="K276" i="26"/>
  <c r="K277" i="26"/>
  <c r="K278" i="26"/>
  <c r="K279" i="26"/>
  <c r="K280" i="26"/>
  <c r="K281" i="26"/>
  <c r="K282" i="26"/>
  <c r="K283" i="26"/>
  <c r="K284" i="26"/>
  <c r="K285" i="26"/>
  <c r="K286" i="26"/>
  <c r="K287" i="26"/>
  <c r="K288" i="26"/>
  <c r="K289" i="26"/>
  <c r="K290" i="26"/>
  <c r="K291" i="26"/>
  <c r="K292" i="26"/>
  <c r="K293" i="26"/>
  <c r="K294" i="26"/>
  <c r="K295" i="26"/>
  <c r="K296" i="26"/>
  <c r="K297" i="26"/>
  <c r="K298" i="26"/>
  <c r="K299" i="26"/>
  <c r="K300" i="26"/>
  <c r="K301" i="26"/>
  <c r="K302" i="26"/>
  <c r="K303" i="26"/>
  <c r="K304" i="26"/>
  <c r="K305" i="26"/>
  <c r="K306" i="26"/>
  <c r="K307" i="26"/>
  <c r="K308" i="26"/>
  <c r="K309" i="26"/>
  <c r="K310" i="26"/>
  <c r="K311" i="26"/>
  <c r="K312" i="26"/>
  <c r="K313" i="26"/>
  <c r="K314" i="26"/>
  <c r="K315" i="26"/>
  <c r="K316" i="26"/>
  <c r="K317" i="26"/>
  <c r="K318" i="26"/>
  <c r="K319" i="26"/>
  <c r="K320" i="26"/>
  <c r="K321" i="26"/>
  <c r="K322" i="26"/>
  <c r="K323" i="26"/>
  <c r="K324" i="26"/>
  <c r="K325" i="26"/>
  <c r="K326" i="26"/>
  <c r="K327" i="26"/>
  <c r="K328" i="26"/>
  <c r="K329" i="26"/>
  <c r="K330" i="26"/>
  <c r="K331" i="26"/>
  <c r="K332" i="26"/>
  <c r="K333" i="26"/>
  <c r="K334" i="26"/>
  <c r="K335" i="26"/>
  <c r="K336" i="26"/>
  <c r="K337" i="26"/>
  <c r="K338" i="26"/>
  <c r="K339" i="26"/>
  <c r="K340" i="26"/>
  <c r="K341" i="26"/>
  <c r="K342" i="26"/>
  <c r="K343" i="26"/>
  <c r="K344" i="26"/>
  <c r="K345" i="26"/>
  <c r="K346" i="26"/>
  <c r="K347" i="26"/>
  <c r="K348" i="26"/>
  <c r="K349" i="26"/>
  <c r="K350" i="26"/>
  <c r="K351" i="26"/>
  <c r="K352" i="26"/>
  <c r="K353" i="26"/>
  <c r="K354" i="26"/>
  <c r="K355" i="26"/>
  <c r="K356" i="26"/>
  <c r="K357" i="26"/>
  <c r="K358" i="26"/>
  <c r="K359" i="26"/>
  <c r="K360" i="26"/>
  <c r="K361" i="26"/>
  <c r="K362" i="26"/>
  <c r="K363" i="26"/>
  <c r="K364" i="26"/>
  <c r="K365" i="26"/>
  <c r="K366" i="26"/>
  <c r="K367" i="26"/>
  <c r="K368" i="26"/>
  <c r="K369" i="26"/>
  <c r="K370" i="26"/>
  <c r="K371" i="26"/>
  <c r="K372" i="26"/>
  <c r="K373" i="26"/>
  <c r="K374" i="26"/>
  <c r="K375" i="26"/>
  <c r="K376" i="26"/>
  <c r="K377" i="26"/>
  <c r="K378" i="26"/>
  <c r="K379" i="26"/>
  <c r="K380" i="26"/>
  <c r="K381" i="26"/>
  <c r="K382" i="26"/>
  <c r="K383" i="26"/>
  <c r="K384" i="26"/>
  <c r="K385" i="26"/>
  <c r="K386" i="26"/>
  <c r="K387" i="26"/>
  <c r="K388" i="26"/>
  <c r="K389" i="26"/>
  <c r="K390" i="26"/>
  <c r="K391" i="26"/>
  <c r="K392" i="26"/>
  <c r="K393" i="26"/>
  <c r="K394" i="26"/>
  <c r="K395" i="26"/>
  <c r="K396" i="26"/>
  <c r="K397" i="26"/>
  <c r="K398" i="26"/>
  <c r="K399" i="26"/>
  <c r="K400" i="26"/>
  <c r="K401" i="26"/>
  <c r="K402" i="26"/>
  <c r="K403" i="26"/>
  <c r="K404" i="26"/>
  <c r="K405" i="26"/>
  <c r="K406" i="26"/>
  <c r="K407" i="26"/>
  <c r="K408" i="26"/>
  <c r="K409" i="26"/>
  <c r="K410" i="26"/>
  <c r="K411" i="26"/>
  <c r="K412" i="26"/>
  <c r="K413" i="26"/>
  <c r="K414" i="26"/>
  <c r="K415" i="26"/>
  <c r="K416" i="26"/>
  <c r="K417" i="26"/>
  <c r="K418" i="26"/>
  <c r="K419" i="26"/>
  <c r="K420" i="26"/>
  <c r="K421" i="26"/>
  <c r="K422" i="26"/>
  <c r="K423" i="26"/>
  <c r="K424" i="26"/>
  <c r="K425" i="26"/>
  <c r="K426" i="26"/>
  <c r="K427" i="26"/>
  <c r="K428" i="26"/>
  <c r="K429" i="26"/>
  <c r="K430" i="26"/>
  <c r="K431" i="26"/>
  <c r="K432" i="26"/>
  <c r="K433" i="26"/>
  <c r="K434" i="26"/>
  <c r="K435" i="26"/>
  <c r="K436" i="26"/>
  <c r="K437" i="26"/>
  <c r="K438" i="26"/>
  <c r="K439" i="26"/>
  <c r="K440" i="26"/>
  <c r="K441" i="26"/>
  <c r="K442" i="26"/>
  <c r="K443" i="26"/>
  <c r="K444" i="26"/>
  <c r="K445" i="26"/>
  <c r="K446" i="26"/>
  <c r="K447" i="26"/>
  <c r="K448" i="26"/>
  <c r="K449" i="26"/>
  <c r="K450" i="26"/>
  <c r="K451" i="26"/>
  <c r="K452" i="26"/>
  <c r="K453" i="26"/>
  <c r="K454" i="26"/>
  <c r="K455" i="26"/>
  <c r="K456" i="26"/>
  <c r="K457" i="26"/>
  <c r="K458" i="26"/>
  <c r="K459" i="26"/>
  <c r="K460" i="26"/>
  <c r="K461" i="26"/>
  <c r="K462" i="26"/>
  <c r="K463" i="26"/>
  <c r="K464" i="26"/>
  <c r="K465" i="26"/>
  <c r="K466" i="26"/>
  <c r="K467" i="26"/>
  <c r="K468" i="26"/>
  <c r="K469" i="26"/>
  <c r="K470" i="26"/>
  <c r="K471" i="26"/>
  <c r="K472" i="26"/>
  <c r="K473" i="26"/>
  <c r="K474" i="26"/>
  <c r="K475" i="26"/>
  <c r="K476" i="26"/>
  <c r="K477" i="26"/>
  <c r="K478" i="26"/>
  <c r="K479" i="26"/>
  <c r="K480" i="26"/>
  <c r="K481" i="26"/>
  <c r="K482" i="26"/>
  <c r="K483" i="26"/>
  <c r="K484" i="26"/>
  <c r="K485" i="26"/>
  <c r="K486" i="26"/>
  <c r="K487" i="26"/>
  <c r="K488" i="26"/>
  <c r="K489" i="26"/>
  <c r="K490" i="26"/>
  <c r="K491" i="26"/>
  <c r="K492" i="26"/>
  <c r="K493" i="26"/>
  <c r="K494" i="26"/>
  <c r="K495" i="26"/>
  <c r="K496" i="26"/>
  <c r="K497" i="26"/>
  <c r="K498" i="26"/>
  <c r="K499" i="26"/>
  <c r="K500" i="26"/>
  <c r="K501" i="26"/>
  <c r="K502" i="26"/>
  <c r="K503" i="26"/>
  <c r="K504" i="26"/>
  <c r="K505" i="26"/>
  <c r="K506" i="26"/>
  <c r="K507" i="26"/>
  <c r="K508" i="26"/>
  <c r="K509" i="26"/>
  <c r="K510" i="26"/>
  <c r="K511" i="26"/>
  <c r="K512" i="26"/>
  <c r="K513" i="26"/>
  <c r="K514" i="26"/>
  <c r="K515" i="26"/>
  <c r="K516" i="26"/>
  <c r="K517" i="26"/>
  <c r="K518" i="26"/>
  <c r="K519" i="26"/>
  <c r="K520" i="26"/>
  <c r="K521" i="26"/>
  <c r="K522" i="26"/>
  <c r="K523" i="26"/>
  <c r="K524" i="26"/>
  <c r="K525" i="26"/>
  <c r="K526" i="26"/>
  <c r="K527" i="26"/>
  <c r="K528" i="26"/>
  <c r="K529" i="26"/>
  <c r="K530" i="26"/>
  <c r="K531" i="26"/>
  <c r="K532" i="26"/>
  <c r="K533" i="26"/>
  <c r="K534" i="26"/>
  <c r="K535" i="26"/>
  <c r="K536" i="26"/>
  <c r="K537" i="26"/>
  <c r="K538" i="26"/>
  <c r="K539" i="26"/>
  <c r="K540" i="26"/>
  <c r="K541" i="26"/>
  <c r="K542" i="26"/>
  <c r="K543" i="26"/>
  <c r="K544" i="26"/>
  <c r="K545" i="26"/>
  <c r="K546" i="26"/>
  <c r="K547" i="26"/>
  <c r="K548" i="26"/>
  <c r="K549" i="26"/>
  <c r="K550" i="26"/>
  <c r="K551" i="26"/>
  <c r="K552" i="26"/>
  <c r="K553" i="26"/>
  <c r="K554" i="26"/>
  <c r="K555" i="26"/>
  <c r="K556" i="26"/>
  <c r="K557" i="26"/>
  <c r="K558" i="26"/>
  <c r="K559" i="26"/>
  <c r="K560" i="26"/>
  <c r="K561" i="26"/>
  <c r="K562" i="26"/>
  <c r="K563" i="26"/>
  <c r="K564" i="26"/>
  <c r="K565" i="26"/>
  <c r="K566" i="26"/>
  <c r="K567" i="26"/>
  <c r="K568" i="26"/>
  <c r="K569" i="26"/>
  <c r="K570" i="26"/>
  <c r="K571" i="26"/>
  <c r="K572" i="26"/>
  <c r="K573" i="26"/>
  <c r="K574" i="26"/>
  <c r="K575" i="26"/>
  <c r="K576" i="26"/>
  <c r="K577" i="26"/>
  <c r="K578" i="26"/>
  <c r="K579" i="26"/>
  <c r="K580" i="26"/>
  <c r="K581" i="26"/>
  <c r="K582" i="26"/>
  <c r="K583" i="26"/>
  <c r="K584" i="26"/>
  <c r="K585" i="26"/>
  <c r="K586" i="26"/>
  <c r="K587" i="26"/>
  <c r="K588" i="26"/>
  <c r="K589" i="26"/>
  <c r="K590" i="26"/>
  <c r="K591" i="26"/>
  <c r="K592" i="26"/>
  <c r="K593" i="26"/>
  <c r="K594" i="26"/>
  <c r="K595" i="26"/>
  <c r="K596" i="26"/>
  <c r="K597" i="26"/>
  <c r="K598" i="26"/>
  <c r="K599" i="26"/>
  <c r="K600" i="26"/>
  <c r="K601" i="26"/>
  <c r="K602" i="26"/>
  <c r="K603" i="26"/>
  <c r="K604" i="26"/>
  <c r="K605" i="26"/>
  <c r="K606" i="26"/>
  <c r="K607" i="26"/>
  <c r="K608" i="26"/>
  <c r="K609" i="26"/>
  <c r="K610" i="26"/>
  <c r="K611" i="26"/>
  <c r="K612" i="26"/>
  <c r="K613" i="26"/>
  <c r="K614" i="26"/>
  <c r="K615" i="26"/>
  <c r="K616" i="26"/>
  <c r="K617" i="26"/>
  <c r="K618" i="26"/>
  <c r="K619" i="26"/>
  <c r="K620" i="26"/>
  <c r="K621" i="26"/>
  <c r="K622" i="26"/>
  <c r="K623" i="26"/>
  <c r="K624" i="26"/>
  <c r="K625" i="26"/>
  <c r="K626" i="26"/>
  <c r="K627" i="26"/>
  <c r="K628" i="26"/>
  <c r="K629" i="26"/>
  <c r="K630" i="26"/>
  <c r="K631" i="26"/>
  <c r="K632" i="26"/>
  <c r="K633" i="26"/>
  <c r="K634" i="26"/>
  <c r="K635" i="26"/>
  <c r="K636" i="26"/>
  <c r="K637" i="26"/>
  <c r="K638" i="26"/>
  <c r="K639" i="26"/>
  <c r="K640" i="26"/>
  <c r="K641" i="26"/>
  <c r="K642" i="26"/>
  <c r="K643" i="26"/>
  <c r="K644" i="26"/>
  <c r="K645" i="26"/>
  <c r="K646" i="26"/>
  <c r="K647" i="26"/>
  <c r="K648" i="26"/>
  <c r="K649" i="26"/>
  <c r="K650" i="26"/>
  <c r="K651" i="26"/>
  <c r="K652" i="26"/>
  <c r="K653" i="26"/>
  <c r="K654" i="26"/>
  <c r="K655" i="26"/>
  <c r="K656" i="26"/>
  <c r="K657" i="26"/>
  <c r="K658" i="26"/>
  <c r="K659" i="26"/>
  <c r="K660" i="26"/>
  <c r="K661" i="26"/>
  <c r="K662" i="26"/>
  <c r="K663" i="26"/>
  <c r="K664" i="26"/>
  <c r="K665" i="26"/>
  <c r="K666" i="26"/>
  <c r="K667" i="26"/>
  <c r="K668" i="26"/>
  <c r="K669" i="26"/>
  <c r="K670" i="26"/>
  <c r="K671" i="26"/>
  <c r="K672" i="26"/>
  <c r="K673" i="26"/>
  <c r="K674" i="26"/>
  <c r="K675" i="26"/>
  <c r="K676" i="26"/>
  <c r="K677" i="26"/>
  <c r="K678" i="26"/>
  <c r="K679" i="26"/>
  <c r="K680" i="26"/>
  <c r="K681" i="26"/>
  <c r="K682" i="26"/>
  <c r="K683" i="26"/>
  <c r="K684" i="26"/>
  <c r="K685" i="26"/>
  <c r="K686" i="26"/>
  <c r="K687" i="26"/>
  <c r="K688" i="26"/>
  <c r="K689" i="26"/>
  <c r="K690" i="26"/>
  <c r="K691" i="26"/>
  <c r="K692" i="26"/>
  <c r="K693" i="26"/>
  <c r="K694" i="26"/>
  <c r="K695" i="26"/>
  <c r="K696" i="26"/>
  <c r="K697" i="26"/>
  <c r="K698" i="26"/>
  <c r="K699" i="26"/>
  <c r="K700" i="26"/>
  <c r="K701" i="26"/>
  <c r="K702" i="26"/>
  <c r="K703" i="26"/>
  <c r="K704" i="26"/>
  <c r="K705" i="26"/>
  <c r="K706" i="26"/>
  <c r="K707" i="26"/>
  <c r="K708" i="26"/>
  <c r="K709" i="26"/>
  <c r="K710" i="26"/>
  <c r="K711" i="26"/>
  <c r="K712" i="26"/>
  <c r="K713" i="26"/>
  <c r="K714" i="26"/>
  <c r="K715" i="26"/>
  <c r="K716" i="26"/>
  <c r="K717" i="26"/>
  <c r="K718" i="26"/>
  <c r="K719" i="26"/>
  <c r="K720" i="26"/>
  <c r="K721" i="26"/>
  <c r="K722" i="26"/>
  <c r="K723" i="26"/>
  <c r="K724" i="26"/>
  <c r="K725" i="26"/>
  <c r="K726" i="26"/>
  <c r="K727" i="26"/>
  <c r="K728" i="26"/>
  <c r="K729" i="26"/>
  <c r="K730" i="26"/>
  <c r="K731" i="26"/>
  <c r="K732" i="26"/>
  <c r="K733" i="26"/>
  <c r="K734" i="26"/>
  <c r="K735" i="26"/>
  <c r="K736" i="26"/>
  <c r="K737" i="26"/>
  <c r="K738" i="26"/>
  <c r="K739" i="26"/>
  <c r="K740" i="26"/>
  <c r="K741" i="26"/>
  <c r="K742" i="26"/>
  <c r="K743" i="26"/>
  <c r="K744" i="26"/>
  <c r="K745" i="26"/>
  <c r="K746" i="26"/>
  <c r="K747" i="26"/>
  <c r="K748" i="26"/>
  <c r="K749" i="26"/>
  <c r="K750" i="26"/>
  <c r="K751" i="26"/>
  <c r="K752" i="26"/>
  <c r="K753" i="26"/>
  <c r="K754" i="26"/>
  <c r="K755" i="26"/>
  <c r="K756" i="26"/>
  <c r="K757" i="26"/>
  <c r="K758" i="26"/>
  <c r="K759" i="26"/>
  <c r="K760" i="26"/>
  <c r="K761" i="26"/>
  <c r="K762" i="26"/>
  <c r="K763" i="26"/>
  <c r="K764" i="26"/>
  <c r="K765" i="26"/>
  <c r="K766" i="26"/>
  <c r="K767" i="26"/>
  <c r="K768" i="26"/>
  <c r="K769" i="26"/>
  <c r="K770" i="26"/>
  <c r="K771" i="26"/>
  <c r="K772" i="26"/>
  <c r="K773" i="26"/>
  <c r="K774" i="26"/>
  <c r="K775" i="26"/>
  <c r="K776" i="26"/>
  <c r="K777" i="26"/>
  <c r="K778" i="26"/>
  <c r="K779" i="26"/>
  <c r="K780" i="26"/>
  <c r="K781" i="26"/>
  <c r="K782" i="26"/>
  <c r="K783" i="26"/>
  <c r="K784" i="26"/>
  <c r="K785" i="26"/>
  <c r="K786" i="26"/>
  <c r="K787" i="26"/>
  <c r="K788" i="26"/>
  <c r="K789" i="26"/>
  <c r="K790" i="26"/>
  <c r="K791" i="26"/>
  <c r="K792" i="26"/>
  <c r="K793" i="26"/>
  <c r="K794" i="26"/>
  <c r="K795" i="26"/>
  <c r="K796" i="26"/>
  <c r="K797" i="26"/>
  <c r="K798" i="26"/>
  <c r="K799" i="26"/>
  <c r="K800" i="26"/>
  <c r="K801" i="26"/>
  <c r="K802" i="26"/>
  <c r="K803" i="26"/>
  <c r="K804" i="26"/>
  <c r="K805" i="26"/>
  <c r="K806" i="26"/>
  <c r="K807" i="26"/>
  <c r="K808" i="26"/>
  <c r="K809" i="26"/>
  <c r="K810" i="26"/>
  <c r="K811" i="26"/>
  <c r="K812" i="26"/>
  <c r="K813" i="26"/>
  <c r="K814" i="26"/>
  <c r="K815" i="26"/>
  <c r="K816" i="26"/>
  <c r="K817" i="26"/>
  <c r="K818" i="26"/>
  <c r="K819" i="26"/>
  <c r="K820" i="26"/>
  <c r="K821" i="26"/>
  <c r="K822" i="26"/>
  <c r="K823" i="26"/>
  <c r="K824" i="26"/>
  <c r="K825" i="26"/>
  <c r="K826" i="26"/>
  <c r="K827" i="26"/>
  <c r="K828" i="26"/>
  <c r="K829" i="26"/>
  <c r="K830" i="26"/>
  <c r="K831" i="26"/>
  <c r="K832" i="26"/>
  <c r="K833" i="26"/>
  <c r="K834" i="26"/>
  <c r="K835" i="26"/>
  <c r="K836" i="26"/>
  <c r="K837" i="26"/>
  <c r="K838" i="26"/>
  <c r="K839" i="26"/>
  <c r="K840" i="26"/>
  <c r="K841" i="26"/>
  <c r="K842" i="26"/>
  <c r="K843" i="26"/>
  <c r="K844" i="26"/>
  <c r="K845" i="26"/>
  <c r="K846" i="26"/>
  <c r="K847" i="26"/>
  <c r="K848" i="26"/>
  <c r="K849" i="26"/>
  <c r="K850" i="26"/>
  <c r="K851" i="26"/>
  <c r="K852" i="26"/>
  <c r="K853" i="26"/>
  <c r="K854" i="26"/>
  <c r="K855" i="26"/>
  <c r="K856" i="26"/>
  <c r="K857" i="26"/>
  <c r="K858" i="26"/>
  <c r="K859" i="26"/>
  <c r="K860" i="26"/>
  <c r="K861" i="26"/>
  <c r="K862" i="26"/>
  <c r="K863" i="26"/>
  <c r="K864" i="26"/>
  <c r="K865" i="26"/>
  <c r="K866" i="26"/>
  <c r="K867" i="26"/>
  <c r="K868" i="26"/>
  <c r="K869" i="26"/>
  <c r="K870" i="26"/>
  <c r="K871" i="26"/>
  <c r="K872" i="26"/>
  <c r="K873" i="26"/>
  <c r="K874" i="26"/>
  <c r="K875" i="26"/>
  <c r="K876" i="26"/>
  <c r="K877" i="26"/>
  <c r="K878" i="26"/>
  <c r="K879" i="26"/>
  <c r="K880" i="26"/>
  <c r="K881" i="26"/>
  <c r="K882" i="26"/>
  <c r="K883" i="26"/>
  <c r="K884" i="26"/>
  <c r="K885" i="26"/>
  <c r="K886" i="26"/>
  <c r="K887" i="26"/>
  <c r="K888" i="26"/>
  <c r="K889" i="26"/>
  <c r="K890" i="26"/>
  <c r="K891" i="26"/>
  <c r="K892" i="26"/>
  <c r="K893" i="26"/>
  <c r="K894" i="26"/>
  <c r="K895" i="26"/>
  <c r="K896" i="26"/>
  <c r="K897" i="26"/>
  <c r="K898" i="26"/>
  <c r="K899" i="26"/>
  <c r="K900" i="26"/>
  <c r="K901" i="26"/>
  <c r="K902" i="26"/>
  <c r="K903" i="26"/>
  <c r="K904" i="26"/>
  <c r="K905" i="26"/>
  <c r="K906" i="26"/>
  <c r="K907" i="26"/>
  <c r="K908" i="26"/>
  <c r="K909" i="26"/>
  <c r="K910" i="26"/>
  <c r="K911" i="26"/>
  <c r="K912" i="26"/>
  <c r="K913" i="26"/>
  <c r="K914" i="26"/>
  <c r="K915" i="26"/>
  <c r="K916" i="26"/>
  <c r="K917" i="26"/>
  <c r="K918" i="26"/>
  <c r="K919" i="26"/>
  <c r="K920" i="26"/>
  <c r="K921" i="26"/>
  <c r="K922" i="26"/>
  <c r="K923" i="26"/>
  <c r="K924" i="26"/>
  <c r="K925" i="26"/>
  <c r="K926" i="26"/>
  <c r="K927" i="26"/>
  <c r="K928" i="26"/>
  <c r="K929" i="26"/>
  <c r="K930" i="26"/>
  <c r="K931" i="26"/>
  <c r="K932" i="26"/>
  <c r="K933" i="26"/>
  <c r="K934" i="26"/>
  <c r="K935" i="26"/>
  <c r="K936" i="26"/>
  <c r="K937" i="26"/>
  <c r="K938" i="26"/>
  <c r="K939" i="26"/>
  <c r="K940" i="26"/>
  <c r="K941" i="26"/>
  <c r="K942" i="26"/>
  <c r="K943" i="26"/>
  <c r="K944" i="26"/>
  <c r="K945" i="26"/>
  <c r="K946" i="26"/>
  <c r="K947" i="26"/>
  <c r="K948" i="26"/>
  <c r="K949" i="26"/>
  <c r="K950" i="26"/>
  <c r="K951" i="26"/>
  <c r="K952" i="26"/>
  <c r="K953" i="26"/>
  <c r="K954" i="26"/>
  <c r="K955" i="26"/>
  <c r="K956" i="26"/>
  <c r="K957" i="26"/>
  <c r="K958" i="26"/>
  <c r="K959" i="26"/>
  <c r="K960" i="26"/>
  <c r="K961" i="26"/>
  <c r="K962" i="26"/>
  <c r="K963" i="26"/>
  <c r="K964" i="26"/>
  <c r="K965" i="26"/>
  <c r="K966" i="26"/>
  <c r="K967" i="26"/>
  <c r="K968" i="26"/>
  <c r="K969" i="26"/>
  <c r="K970" i="26"/>
  <c r="K971" i="26"/>
  <c r="K972" i="26"/>
  <c r="K973" i="26"/>
  <c r="K974" i="26"/>
  <c r="K975" i="26"/>
  <c r="K976" i="26"/>
  <c r="K977" i="26"/>
  <c r="K978" i="26"/>
  <c r="K979" i="26"/>
  <c r="K980" i="26"/>
  <c r="K981" i="26"/>
  <c r="K982" i="26"/>
  <c r="K983" i="26"/>
  <c r="K984" i="26"/>
  <c r="K985" i="26"/>
  <c r="K986" i="26"/>
  <c r="K987" i="26"/>
  <c r="K988" i="26"/>
  <c r="K989" i="26"/>
  <c r="K990" i="26"/>
  <c r="K991" i="26"/>
  <c r="K992" i="26"/>
  <c r="K993" i="26"/>
  <c r="K994" i="26"/>
  <c r="K995" i="26"/>
  <c r="K996" i="26"/>
  <c r="K997" i="26"/>
  <c r="K998" i="26"/>
  <c r="K999" i="26"/>
  <c r="K1000" i="26"/>
  <c r="K1001" i="26"/>
  <c r="K1002" i="26"/>
  <c r="K1003" i="26"/>
  <c r="K1004" i="26"/>
  <c r="K1005" i="26"/>
  <c r="K1006" i="26"/>
  <c r="K1007" i="26"/>
  <c r="K1008" i="26"/>
  <c r="K1009" i="26"/>
  <c r="K1010" i="26"/>
  <c r="K1011" i="26"/>
  <c r="K1012" i="26"/>
  <c r="K1013" i="26"/>
  <c r="K1014" i="26"/>
  <c r="K1015" i="26"/>
  <c r="K1016" i="26"/>
  <c r="K1017" i="26"/>
  <c r="K1018" i="26"/>
  <c r="K1019" i="26"/>
  <c r="K1020" i="26"/>
  <c r="K1021" i="26"/>
  <c r="K1022" i="26"/>
  <c r="K1023" i="26"/>
  <c r="K1024" i="26"/>
  <c r="K1025" i="26"/>
  <c r="K1026" i="26"/>
  <c r="K1027" i="26"/>
  <c r="K1028" i="26"/>
  <c r="K1029" i="26"/>
  <c r="K1030" i="26"/>
  <c r="K1031" i="26"/>
  <c r="K1032" i="26"/>
  <c r="K1033" i="26"/>
  <c r="K1034" i="26"/>
  <c r="K1035" i="26"/>
  <c r="K1036" i="26"/>
  <c r="K1037" i="26"/>
  <c r="K1038" i="26"/>
  <c r="K1039" i="26"/>
  <c r="K1040" i="26"/>
  <c r="K1041" i="26"/>
  <c r="K1042" i="26"/>
  <c r="K1043" i="26"/>
  <c r="K1044" i="26"/>
  <c r="K1045" i="26"/>
  <c r="K1046" i="26"/>
  <c r="K1047" i="26"/>
  <c r="K1048" i="26"/>
  <c r="K1049" i="26"/>
  <c r="K1050" i="26"/>
  <c r="K1051" i="26"/>
  <c r="K1052" i="26"/>
  <c r="K1053" i="26"/>
  <c r="K1054" i="26"/>
  <c r="K1055" i="26"/>
  <c r="K1056" i="26"/>
  <c r="K1057" i="26"/>
  <c r="K1058" i="26"/>
  <c r="K1059" i="26"/>
  <c r="K1060" i="26"/>
  <c r="K1061" i="26"/>
  <c r="K1062" i="26"/>
  <c r="K1063" i="26"/>
  <c r="K1064" i="26"/>
  <c r="K1065" i="26"/>
  <c r="K1066" i="26"/>
  <c r="K1067" i="26"/>
  <c r="K1068" i="26"/>
  <c r="K1069" i="26"/>
  <c r="K1070" i="26"/>
  <c r="K1071" i="26"/>
  <c r="K1072" i="26"/>
  <c r="K1073" i="26"/>
  <c r="K1074" i="26"/>
  <c r="K1075" i="26"/>
  <c r="K1076" i="26"/>
  <c r="K1077" i="26"/>
  <c r="K1078" i="26"/>
  <c r="K1079" i="26"/>
  <c r="K1080" i="26"/>
  <c r="K1081" i="26"/>
  <c r="K1082" i="26"/>
  <c r="K1083" i="26"/>
  <c r="K1084" i="26"/>
  <c r="K1085" i="26"/>
  <c r="K1086" i="26"/>
  <c r="K1087" i="26"/>
  <c r="K1088" i="26"/>
  <c r="K1089" i="26"/>
  <c r="K1090" i="26"/>
  <c r="K1091" i="26"/>
  <c r="K1092" i="26"/>
  <c r="K1093" i="26"/>
  <c r="K1094" i="26"/>
  <c r="K1095" i="26"/>
  <c r="K1096" i="26"/>
  <c r="K1097" i="26"/>
  <c r="K1098" i="26"/>
  <c r="K1099" i="26"/>
  <c r="K1100" i="26"/>
  <c r="K1101" i="26"/>
  <c r="K1102" i="26"/>
  <c r="K1103" i="26"/>
  <c r="K1104" i="26"/>
  <c r="K1105" i="26"/>
  <c r="K1106" i="26"/>
  <c r="K1107" i="26"/>
  <c r="K1108" i="26"/>
  <c r="K1109" i="26"/>
  <c r="K1110" i="26"/>
  <c r="K1111" i="26"/>
  <c r="K1112" i="26"/>
  <c r="K1113" i="26"/>
  <c r="K1114" i="26"/>
  <c r="K1115" i="26"/>
  <c r="K1116" i="26"/>
  <c r="K1117" i="26"/>
  <c r="K1118" i="26"/>
  <c r="K1119" i="26"/>
  <c r="K1120" i="26"/>
  <c r="K1121" i="26"/>
  <c r="K1122" i="26"/>
  <c r="K1123" i="26"/>
  <c r="K1124" i="26"/>
  <c r="K1125" i="26"/>
  <c r="K1126" i="26"/>
  <c r="K1127" i="26"/>
  <c r="K1128" i="26"/>
  <c r="K1129" i="26"/>
  <c r="K1130" i="26"/>
  <c r="K1131" i="26"/>
  <c r="K1132" i="26"/>
  <c r="K1133" i="26"/>
  <c r="K1134" i="26"/>
  <c r="K1135" i="26"/>
  <c r="K1136" i="26"/>
  <c r="K1137" i="26"/>
  <c r="K1138" i="26"/>
  <c r="K1139" i="26"/>
  <c r="K1140" i="26"/>
  <c r="K1141" i="26"/>
  <c r="K1142" i="26"/>
  <c r="K1143" i="26"/>
  <c r="K1144" i="26"/>
  <c r="K1145" i="26"/>
  <c r="K1146" i="26"/>
  <c r="K1147" i="26"/>
  <c r="K1148" i="26"/>
  <c r="K1149" i="26"/>
  <c r="K1150" i="26"/>
  <c r="K1151" i="26"/>
  <c r="K1152" i="26"/>
  <c r="K1153" i="26"/>
  <c r="K1154" i="26"/>
  <c r="K1155" i="26"/>
  <c r="K1156" i="26"/>
  <c r="K1157" i="26"/>
  <c r="K1158" i="26"/>
  <c r="K1159" i="26"/>
  <c r="K1160" i="26"/>
  <c r="K1161" i="26"/>
  <c r="K1162" i="26"/>
  <c r="K1163" i="26"/>
  <c r="K1164" i="26"/>
  <c r="K1165" i="26"/>
  <c r="K1166" i="26"/>
  <c r="K1167" i="26"/>
  <c r="K1168" i="26"/>
  <c r="K1169" i="26"/>
  <c r="K1170" i="26"/>
  <c r="K1171" i="26"/>
  <c r="K1172" i="26"/>
  <c r="K1173" i="26"/>
  <c r="K1174" i="26"/>
  <c r="K1175" i="26"/>
  <c r="K1176" i="26"/>
  <c r="K1177" i="26"/>
  <c r="K1178" i="26"/>
  <c r="K1179" i="26"/>
  <c r="K1180" i="26"/>
  <c r="K1181" i="26"/>
  <c r="K1182" i="26"/>
  <c r="K1183" i="26"/>
  <c r="K1184" i="26"/>
  <c r="K1185" i="26"/>
  <c r="K1186" i="26"/>
  <c r="K1187" i="26"/>
  <c r="K1188" i="26"/>
  <c r="K1189" i="26"/>
  <c r="K1190" i="26"/>
  <c r="K1191" i="26"/>
  <c r="K1192" i="26"/>
  <c r="K1193" i="26"/>
  <c r="K1194" i="26"/>
  <c r="K1195" i="26"/>
  <c r="K1196" i="26"/>
  <c r="K1197" i="26"/>
  <c r="K1198" i="26"/>
  <c r="K1199" i="26"/>
  <c r="K1200" i="26"/>
  <c r="K1201" i="26"/>
  <c r="K1202" i="26"/>
  <c r="K1203" i="26"/>
  <c r="K1204" i="26"/>
  <c r="K1205" i="26"/>
  <c r="K1206" i="26"/>
  <c r="K1207" i="26"/>
  <c r="K1208" i="26"/>
  <c r="K1209" i="26"/>
  <c r="K1210" i="26"/>
  <c r="K1211" i="26"/>
  <c r="K1212" i="26"/>
  <c r="K1213" i="26"/>
  <c r="K1214" i="26"/>
  <c r="K1215" i="26"/>
  <c r="K1216" i="26"/>
  <c r="K1217" i="26"/>
  <c r="K1218" i="26"/>
  <c r="K1219" i="26"/>
  <c r="K1220" i="26"/>
  <c r="K1221" i="26"/>
  <c r="K1222" i="26"/>
  <c r="K1223" i="26"/>
  <c r="K1224" i="26"/>
  <c r="K1225" i="26"/>
  <c r="K1226" i="26"/>
  <c r="K1227" i="26"/>
  <c r="K1228" i="26"/>
  <c r="K1229" i="26"/>
  <c r="K1230" i="26"/>
  <c r="K1231" i="26"/>
  <c r="K1232" i="26"/>
  <c r="K1233" i="26"/>
  <c r="K1234" i="26"/>
  <c r="K1235" i="26"/>
  <c r="K1236" i="26"/>
  <c r="K1237" i="26"/>
  <c r="K1238" i="26"/>
  <c r="K1239" i="26"/>
  <c r="K1240" i="26"/>
  <c r="K1241" i="26"/>
  <c r="K1242" i="26"/>
  <c r="K1243" i="26"/>
  <c r="K1244" i="26"/>
  <c r="K1245" i="26"/>
  <c r="K1246" i="26"/>
  <c r="K1247" i="26"/>
  <c r="K1248" i="26"/>
  <c r="K1249" i="26"/>
  <c r="K1250" i="26"/>
  <c r="K1251" i="26"/>
  <c r="K1252" i="26"/>
  <c r="K1253" i="26"/>
  <c r="K1254" i="26"/>
  <c r="K1255" i="26"/>
  <c r="K1256" i="26"/>
  <c r="K1257" i="26"/>
  <c r="K1258" i="26"/>
  <c r="K1259" i="26"/>
  <c r="K1260" i="26"/>
  <c r="K1261" i="26"/>
  <c r="K1262" i="26"/>
  <c r="K1263" i="26"/>
  <c r="K1264" i="26"/>
  <c r="K1265" i="26"/>
  <c r="K1266" i="26"/>
  <c r="K1267" i="26"/>
  <c r="K1268" i="26"/>
  <c r="K1269" i="26"/>
  <c r="K1270" i="26"/>
  <c r="K1271" i="26"/>
  <c r="K1272" i="26"/>
  <c r="K1273" i="26"/>
  <c r="K1274" i="26"/>
  <c r="K1275" i="26"/>
  <c r="K1276" i="26"/>
  <c r="K1277" i="26"/>
  <c r="K1278" i="26"/>
  <c r="K1279" i="26"/>
  <c r="K1280" i="26"/>
  <c r="K1281" i="26"/>
  <c r="K1282" i="26"/>
  <c r="K1283" i="26"/>
  <c r="K1284" i="26"/>
  <c r="K1285" i="26"/>
  <c r="K1286" i="26"/>
  <c r="K1287" i="26"/>
  <c r="K1288" i="26"/>
  <c r="K1289" i="26"/>
  <c r="K1290" i="26"/>
  <c r="K1291" i="26"/>
  <c r="K1292" i="26"/>
  <c r="K1293" i="26"/>
  <c r="K1294" i="26"/>
  <c r="K1295" i="26"/>
  <c r="K1296" i="26"/>
  <c r="K1297" i="26"/>
  <c r="K1298" i="26"/>
  <c r="K1299" i="26"/>
  <c r="K1300" i="26"/>
  <c r="K1301" i="26"/>
  <c r="K1302" i="26"/>
  <c r="K1303" i="26"/>
  <c r="K1304" i="26"/>
  <c r="K1305" i="26"/>
  <c r="K1306" i="26"/>
  <c r="K1307" i="26"/>
  <c r="K1308" i="26"/>
  <c r="K1309" i="26"/>
  <c r="K1310" i="26"/>
  <c r="K1311" i="26"/>
  <c r="K1312" i="26"/>
  <c r="K1313" i="26"/>
  <c r="K1314" i="26"/>
  <c r="K1315" i="26"/>
  <c r="K1316" i="26"/>
  <c r="K1317" i="26"/>
  <c r="K1318" i="26"/>
  <c r="K1319" i="26"/>
  <c r="K1320" i="26"/>
  <c r="K1321" i="26"/>
  <c r="K1322" i="26"/>
  <c r="K1323" i="26"/>
  <c r="K1324" i="26"/>
  <c r="K1325" i="26"/>
  <c r="K1326" i="26"/>
  <c r="K1327" i="26"/>
  <c r="K1328" i="26"/>
  <c r="K1329" i="26"/>
  <c r="K1330" i="26"/>
  <c r="K1331" i="26"/>
  <c r="K1332" i="26"/>
  <c r="K1333" i="26"/>
  <c r="K1334" i="26"/>
  <c r="K1335" i="26"/>
  <c r="K1336" i="26"/>
  <c r="K1337" i="26"/>
  <c r="K1338" i="26"/>
  <c r="K1339" i="26"/>
  <c r="K1340" i="26"/>
  <c r="K1341" i="26"/>
  <c r="K1342" i="26"/>
  <c r="K1343" i="26"/>
  <c r="K1344" i="26"/>
  <c r="K1345" i="26"/>
  <c r="K1346" i="26"/>
  <c r="K1347" i="26"/>
  <c r="K1348" i="26"/>
  <c r="K1349" i="26"/>
  <c r="K1350" i="26"/>
  <c r="K1351" i="26"/>
  <c r="K1352" i="26"/>
  <c r="K1353" i="26"/>
  <c r="K1354" i="26"/>
  <c r="K1355" i="26"/>
  <c r="K1356" i="26"/>
  <c r="K1357" i="26"/>
  <c r="K1358" i="26"/>
  <c r="K1359" i="26"/>
  <c r="K1360" i="26"/>
  <c r="K1361" i="26"/>
  <c r="K1362" i="26"/>
  <c r="K1363" i="26"/>
  <c r="K1364" i="26"/>
  <c r="K1365" i="26"/>
  <c r="K1366" i="26"/>
  <c r="K1367" i="26"/>
  <c r="K1368" i="26"/>
  <c r="K1369" i="26"/>
  <c r="K1370" i="26"/>
  <c r="K1371" i="26"/>
  <c r="K1372" i="26"/>
  <c r="K1373" i="26"/>
  <c r="K1374" i="26"/>
  <c r="K1375" i="26"/>
  <c r="K1376" i="26"/>
  <c r="K1377" i="26"/>
  <c r="K1378" i="26"/>
  <c r="K1379" i="26"/>
  <c r="K1380" i="26"/>
  <c r="K1381" i="26"/>
  <c r="K1382" i="26"/>
  <c r="K1383" i="26"/>
  <c r="K1384" i="26"/>
  <c r="K1385" i="26"/>
  <c r="K1386" i="26"/>
  <c r="K1387" i="26"/>
  <c r="K1388" i="26"/>
  <c r="K1389" i="26"/>
  <c r="K1390" i="26"/>
  <c r="K1391" i="26"/>
  <c r="K1392" i="26"/>
  <c r="K1393" i="26"/>
  <c r="K1394" i="26"/>
  <c r="K1395" i="26"/>
  <c r="K1396" i="26"/>
  <c r="K1397" i="26"/>
  <c r="K1398" i="26"/>
  <c r="K1399" i="26"/>
  <c r="K1400" i="26"/>
  <c r="K1401" i="26"/>
  <c r="K1402" i="26"/>
  <c r="K1403" i="26"/>
  <c r="K1404" i="26"/>
  <c r="K1405" i="26"/>
  <c r="K1406" i="26"/>
  <c r="K1407" i="26"/>
  <c r="K1408" i="26"/>
  <c r="K1409" i="26"/>
  <c r="K1410" i="26"/>
  <c r="K1411" i="26"/>
  <c r="K1412" i="26"/>
  <c r="K1413" i="26"/>
  <c r="K1414" i="26"/>
  <c r="K1415" i="26"/>
  <c r="K1416" i="26"/>
  <c r="K1417" i="26"/>
  <c r="K1418" i="26"/>
  <c r="K1419" i="26"/>
  <c r="K1420" i="26"/>
  <c r="K1421" i="26"/>
  <c r="K1422" i="26"/>
  <c r="K1423" i="26"/>
  <c r="K1424" i="26"/>
  <c r="K1425" i="26"/>
  <c r="K1426" i="26"/>
  <c r="K1427" i="26"/>
  <c r="K1428" i="26"/>
  <c r="K1429" i="26"/>
  <c r="K1430" i="26"/>
  <c r="K1431" i="26"/>
  <c r="K1432" i="26"/>
  <c r="K1433" i="26"/>
  <c r="K1434" i="26"/>
  <c r="K1435" i="26"/>
  <c r="K1436" i="26"/>
  <c r="K1437" i="26"/>
  <c r="K1438" i="26"/>
  <c r="K1439" i="26"/>
  <c r="K1440" i="26"/>
  <c r="K1441" i="26"/>
  <c r="K1442" i="26"/>
  <c r="K1443" i="26"/>
  <c r="K1444" i="26"/>
  <c r="K1445" i="26"/>
  <c r="K1446" i="26"/>
  <c r="K1447" i="26"/>
  <c r="K1448" i="26"/>
  <c r="K1449" i="26"/>
  <c r="K1450" i="26"/>
  <c r="K1451" i="26"/>
  <c r="K1452" i="26"/>
  <c r="K1453" i="26"/>
  <c r="K1454" i="26"/>
  <c r="K1455" i="26"/>
  <c r="K1456" i="26"/>
  <c r="K1457" i="26"/>
  <c r="K1458" i="26"/>
  <c r="K1459" i="26"/>
  <c r="K1460" i="26"/>
  <c r="K1461" i="26"/>
  <c r="K1462" i="26"/>
  <c r="K1463" i="26"/>
  <c r="K1464" i="26"/>
  <c r="K1465" i="26"/>
  <c r="K1466" i="26"/>
  <c r="K1467" i="26"/>
  <c r="K1468" i="26"/>
  <c r="K1469" i="26"/>
  <c r="K1470" i="26"/>
  <c r="K1471" i="26"/>
  <c r="K1472" i="26"/>
  <c r="K1473" i="26"/>
  <c r="K1474" i="26"/>
  <c r="K1475" i="26"/>
  <c r="K1476" i="26"/>
  <c r="K1477" i="26"/>
  <c r="K1478" i="26"/>
  <c r="K1479" i="26"/>
  <c r="K1480" i="26"/>
  <c r="K1481" i="26"/>
  <c r="K1482" i="26"/>
  <c r="K1483" i="26"/>
  <c r="K1484" i="26"/>
  <c r="K1485" i="26"/>
  <c r="K1486" i="26"/>
  <c r="K1487" i="26"/>
  <c r="K1488" i="26"/>
  <c r="K1489" i="26"/>
  <c r="K1490" i="26"/>
  <c r="K1491" i="26"/>
  <c r="K1492" i="26"/>
  <c r="K1493" i="26"/>
  <c r="K1494" i="26"/>
  <c r="K1495" i="26"/>
  <c r="K1496" i="26"/>
  <c r="K1497" i="26"/>
  <c r="K1498" i="26"/>
  <c r="K1499" i="26"/>
  <c r="K1500" i="26"/>
  <c r="K1501" i="26"/>
  <c r="K1502" i="26"/>
  <c r="K1503" i="26"/>
  <c r="K1504" i="26"/>
  <c r="K1505" i="26"/>
  <c r="K1506" i="26"/>
  <c r="K1507" i="26"/>
  <c r="K1508" i="26"/>
  <c r="K1509" i="26"/>
  <c r="K1510" i="26"/>
  <c r="K1511" i="26"/>
  <c r="K1512" i="26"/>
  <c r="K1513" i="26"/>
  <c r="K1514" i="26"/>
  <c r="K1515" i="26"/>
  <c r="K1516" i="26"/>
  <c r="K1517" i="26"/>
  <c r="K1518" i="26"/>
  <c r="K1519" i="26"/>
  <c r="K1520" i="26"/>
  <c r="K1521" i="26"/>
  <c r="K1522" i="26"/>
  <c r="K1523" i="26"/>
  <c r="K1524" i="26"/>
  <c r="K1525" i="26"/>
  <c r="K1526" i="26"/>
  <c r="K1527" i="26"/>
  <c r="K1528" i="26"/>
  <c r="K1529" i="26"/>
  <c r="K1530" i="26"/>
  <c r="K1531" i="26"/>
  <c r="K1532" i="26"/>
  <c r="K1533" i="26"/>
  <c r="K1534" i="26"/>
  <c r="K1535" i="26"/>
  <c r="K1536" i="26"/>
  <c r="K1537" i="26"/>
  <c r="K1538" i="26"/>
  <c r="K1539" i="26"/>
  <c r="K1540" i="26"/>
  <c r="K1541" i="26"/>
  <c r="K1542" i="26"/>
  <c r="K1543" i="26"/>
  <c r="K1544" i="26"/>
  <c r="K1545" i="26"/>
  <c r="K1546" i="26"/>
  <c r="K1547" i="26"/>
  <c r="K1548" i="26"/>
  <c r="K1549" i="26"/>
  <c r="K1550" i="26"/>
  <c r="K1551" i="26"/>
  <c r="K1552" i="26"/>
  <c r="K1553" i="26"/>
  <c r="K1554" i="26"/>
  <c r="K1555" i="26"/>
  <c r="K1556" i="26"/>
  <c r="K1557" i="26"/>
  <c r="K1558" i="26"/>
  <c r="K1559" i="26"/>
  <c r="K1560" i="26"/>
  <c r="K1561" i="26"/>
  <c r="K1562" i="26"/>
  <c r="K1563" i="26"/>
  <c r="K1564" i="26"/>
  <c r="K1565" i="26"/>
  <c r="K1566" i="26"/>
  <c r="K1567" i="26"/>
  <c r="K1568" i="26"/>
  <c r="K1569" i="26"/>
  <c r="K1570" i="26"/>
  <c r="K1571" i="26"/>
  <c r="K1572" i="26"/>
  <c r="K1573" i="26"/>
  <c r="K1574" i="26"/>
  <c r="K1575" i="26"/>
  <c r="K1576" i="26"/>
  <c r="K1577" i="26"/>
  <c r="K1578" i="26"/>
  <c r="K1579" i="26"/>
  <c r="K1580" i="26"/>
  <c r="K1581" i="26"/>
  <c r="K1582" i="26"/>
  <c r="K1583" i="26"/>
  <c r="K1584" i="26"/>
  <c r="K1585" i="26"/>
  <c r="K1586" i="26"/>
  <c r="K1587" i="26"/>
  <c r="K1588" i="26"/>
  <c r="K1589" i="26"/>
  <c r="K1590" i="26"/>
  <c r="K1591" i="26"/>
  <c r="K1592" i="26"/>
  <c r="K1593" i="26"/>
  <c r="K1594" i="26"/>
  <c r="K1595" i="26"/>
  <c r="K1596" i="26"/>
  <c r="K1597" i="26"/>
  <c r="K1598" i="26"/>
  <c r="K1599" i="26"/>
  <c r="K1600" i="26"/>
  <c r="K1601" i="26"/>
  <c r="K1602" i="26"/>
  <c r="K1603" i="26"/>
  <c r="K1604" i="26"/>
  <c r="K1605" i="26"/>
  <c r="K1606" i="26"/>
  <c r="K1607" i="26"/>
  <c r="K1608" i="26"/>
  <c r="K1609" i="26"/>
  <c r="K1610" i="26"/>
  <c r="K1611" i="26"/>
  <c r="K1612" i="26"/>
  <c r="K1613" i="26"/>
  <c r="K1614" i="26"/>
  <c r="K1615" i="26"/>
  <c r="K1616" i="26"/>
  <c r="K1617" i="26"/>
  <c r="K1618" i="26"/>
  <c r="K1619" i="26"/>
  <c r="K1620" i="26"/>
  <c r="K1621" i="26"/>
  <c r="K1622" i="26"/>
  <c r="K1623" i="26"/>
  <c r="K1624" i="26"/>
  <c r="K1625" i="26"/>
  <c r="K1626" i="26"/>
  <c r="K1627" i="26"/>
  <c r="K1628" i="26"/>
  <c r="K1629" i="26"/>
  <c r="K1630" i="26"/>
  <c r="K1631" i="26"/>
  <c r="K1632" i="26"/>
  <c r="K1633" i="26"/>
  <c r="K1634" i="26"/>
  <c r="K1635" i="26"/>
  <c r="K1636" i="26"/>
  <c r="K1637" i="26"/>
  <c r="K1638" i="26"/>
  <c r="K1639" i="26"/>
  <c r="K1640" i="26"/>
  <c r="K1641" i="26"/>
  <c r="K1642" i="26"/>
  <c r="K1643" i="26"/>
  <c r="K1644" i="26"/>
  <c r="K1645" i="26"/>
  <c r="K1646" i="26"/>
  <c r="K1647" i="26"/>
  <c r="K1648" i="26"/>
  <c r="K1649" i="26"/>
  <c r="K1650" i="26"/>
  <c r="K1651" i="26"/>
  <c r="K1652" i="26"/>
  <c r="K1653" i="26"/>
  <c r="K1654" i="26"/>
  <c r="K1655" i="26"/>
  <c r="K1656" i="26"/>
  <c r="K1657" i="26"/>
  <c r="K1658" i="26"/>
  <c r="K1659" i="26"/>
  <c r="K1660" i="26"/>
  <c r="K1661" i="26"/>
  <c r="K1662" i="26"/>
  <c r="K1663" i="26"/>
  <c r="K1664" i="26"/>
  <c r="K1665" i="26"/>
  <c r="K1666" i="26"/>
  <c r="K1667" i="26"/>
  <c r="K1668" i="26"/>
  <c r="K1669" i="26"/>
  <c r="K1670" i="26"/>
  <c r="K1671" i="26"/>
  <c r="K1672" i="26"/>
  <c r="K1673" i="26"/>
  <c r="K1674" i="26"/>
  <c r="K1675" i="26"/>
  <c r="K1676" i="26"/>
  <c r="K1677" i="26"/>
  <c r="K1678" i="26"/>
  <c r="K1679" i="26"/>
  <c r="K1680" i="26"/>
  <c r="K1681" i="26"/>
  <c r="K1682" i="26"/>
  <c r="K1683" i="26"/>
  <c r="K1684" i="26"/>
  <c r="K1685" i="26"/>
  <c r="K1686" i="26"/>
  <c r="K1687" i="26"/>
  <c r="K1688" i="26"/>
  <c r="K1689" i="26"/>
  <c r="K1690" i="26"/>
  <c r="K1691" i="26"/>
  <c r="K1692" i="26"/>
  <c r="K1693" i="26"/>
  <c r="K1694" i="26"/>
  <c r="K1695" i="26"/>
  <c r="K1696" i="26"/>
  <c r="K1697" i="26"/>
  <c r="K1698" i="26"/>
  <c r="K1699" i="26"/>
  <c r="K1700" i="26"/>
  <c r="K1701" i="26"/>
  <c r="K1702" i="26"/>
  <c r="K1703" i="26"/>
  <c r="K1704" i="26"/>
  <c r="K1705" i="26"/>
  <c r="K1706" i="26"/>
  <c r="K1707" i="26"/>
  <c r="K1708" i="26"/>
  <c r="K1709" i="26"/>
  <c r="K1710" i="26"/>
  <c r="K1711" i="26"/>
  <c r="K1712" i="26"/>
  <c r="K1713" i="26"/>
  <c r="K1714" i="26"/>
  <c r="K1715" i="26"/>
  <c r="K1716" i="26"/>
  <c r="K1717" i="26"/>
  <c r="K1718" i="26"/>
  <c r="K1719" i="26"/>
  <c r="K1720" i="26"/>
  <c r="K1721" i="26"/>
  <c r="K1722" i="26"/>
  <c r="K1723" i="26"/>
  <c r="K1724" i="26"/>
  <c r="K1725" i="26"/>
  <c r="K1726" i="26"/>
  <c r="K1727" i="26"/>
  <c r="K1728" i="26"/>
  <c r="K1729" i="26"/>
  <c r="K1730" i="26"/>
  <c r="K1731" i="26"/>
  <c r="K1732" i="26"/>
  <c r="K1733" i="26"/>
  <c r="K1734" i="26"/>
  <c r="K1735" i="26"/>
  <c r="K1736" i="26"/>
  <c r="K1737" i="26"/>
  <c r="K1738" i="26"/>
  <c r="K1739" i="26"/>
  <c r="K1740" i="26"/>
  <c r="K1741" i="26"/>
  <c r="K1742" i="26"/>
  <c r="K1743" i="26"/>
  <c r="K1744" i="26"/>
  <c r="K1745" i="26"/>
  <c r="K1746" i="26"/>
  <c r="K1747" i="26"/>
  <c r="K1748" i="26"/>
  <c r="K1749" i="26"/>
  <c r="K1750" i="26"/>
  <c r="K1751" i="26"/>
  <c r="K1752" i="26"/>
  <c r="K1753" i="26"/>
  <c r="K1754" i="26"/>
  <c r="K1755" i="26"/>
  <c r="K1756" i="26"/>
  <c r="K1757" i="26"/>
  <c r="K1758" i="26"/>
  <c r="K1759" i="26"/>
  <c r="K1760" i="26"/>
  <c r="K1761" i="26"/>
  <c r="K1762" i="26"/>
  <c r="K1763" i="26"/>
  <c r="K1764" i="26"/>
  <c r="K1765" i="26"/>
  <c r="K1766" i="26"/>
  <c r="K1767" i="26"/>
  <c r="K1768" i="26"/>
  <c r="K1769" i="26"/>
  <c r="K1770" i="26"/>
  <c r="K1771" i="26"/>
  <c r="K1772" i="26"/>
  <c r="K1773" i="26"/>
  <c r="K1774" i="26"/>
  <c r="K1775" i="26"/>
  <c r="K1776" i="26"/>
  <c r="K1777" i="26"/>
  <c r="K1778" i="26"/>
  <c r="K1779" i="26"/>
  <c r="K1780" i="26"/>
  <c r="K1781" i="26"/>
  <c r="K1782" i="26"/>
  <c r="K1783" i="26"/>
  <c r="K1784" i="26"/>
  <c r="K1785" i="26"/>
  <c r="K1786" i="26"/>
  <c r="K1787" i="26"/>
  <c r="K1788" i="26"/>
  <c r="K1789" i="26"/>
  <c r="K1790" i="26"/>
  <c r="K1791" i="26"/>
  <c r="K1792" i="26"/>
  <c r="K1793" i="26"/>
  <c r="K1794" i="26"/>
  <c r="K1795" i="26"/>
  <c r="K1796" i="26"/>
  <c r="K1797" i="26"/>
  <c r="K1798" i="26"/>
  <c r="K1799" i="26"/>
  <c r="K1800" i="26"/>
  <c r="K1801" i="26"/>
  <c r="K1802" i="26"/>
  <c r="K1803" i="26"/>
  <c r="K1804" i="26"/>
  <c r="K1805" i="26"/>
  <c r="K1806" i="26"/>
  <c r="K1807" i="26"/>
  <c r="K1808" i="26"/>
  <c r="K1809" i="26"/>
  <c r="K1810" i="26"/>
  <c r="K1811" i="26"/>
  <c r="K1812" i="26"/>
  <c r="K1813" i="26"/>
  <c r="K1814" i="26"/>
  <c r="K1815" i="26"/>
  <c r="K1816" i="26"/>
  <c r="K1817" i="26"/>
  <c r="K1818" i="26"/>
  <c r="K1819" i="26"/>
  <c r="K1820" i="26"/>
  <c r="K1821" i="26"/>
  <c r="K1822" i="26"/>
  <c r="K1823" i="26"/>
  <c r="K1824" i="26"/>
  <c r="K1825" i="26"/>
  <c r="K1826" i="26"/>
  <c r="K1827" i="26"/>
  <c r="K1828" i="26"/>
  <c r="K1829" i="26"/>
  <c r="K1830" i="26"/>
  <c r="K1831" i="26"/>
  <c r="K1832" i="26"/>
  <c r="K1833" i="26"/>
  <c r="K1834" i="26"/>
  <c r="K1835" i="26"/>
  <c r="K1836" i="26"/>
  <c r="K1837" i="26"/>
  <c r="K1838" i="26"/>
  <c r="K1839" i="26"/>
  <c r="K1840" i="26"/>
  <c r="K1841" i="26"/>
  <c r="K1842" i="26"/>
  <c r="K1843" i="26"/>
  <c r="K1844" i="26"/>
  <c r="K1845" i="26"/>
  <c r="K1846" i="26"/>
  <c r="K1847" i="26"/>
  <c r="K1848" i="26"/>
  <c r="K1849" i="26"/>
  <c r="K1850" i="26"/>
  <c r="K1851" i="26"/>
  <c r="K1852" i="26"/>
  <c r="K1853" i="26"/>
  <c r="K1854" i="26"/>
  <c r="K1855" i="26"/>
  <c r="K1856" i="26"/>
  <c r="K1857" i="26"/>
  <c r="K1858" i="26"/>
  <c r="K1859" i="26"/>
  <c r="K1860" i="26"/>
  <c r="K1861" i="26"/>
  <c r="K1862" i="26"/>
  <c r="K1863" i="26"/>
  <c r="K1864" i="26"/>
  <c r="K1865" i="26"/>
  <c r="K1866" i="26"/>
  <c r="K1867" i="26"/>
  <c r="K1868" i="26"/>
  <c r="K1869" i="26"/>
  <c r="K1870" i="26"/>
  <c r="K1871" i="26"/>
  <c r="K1872" i="26"/>
  <c r="K1873" i="26"/>
  <c r="K1874" i="26"/>
  <c r="K1875" i="26"/>
  <c r="K1876" i="26"/>
  <c r="K1877" i="26"/>
  <c r="K1878" i="26"/>
  <c r="K1879" i="26"/>
  <c r="K1880" i="26"/>
  <c r="K1881" i="26"/>
  <c r="K1882" i="26"/>
  <c r="K1883" i="26"/>
  <c r="K1884" i="26"/>
  <c r="K1885" i="26"/>
  <c r="K1886" i="26"/>
  <c r="K1887" i="26"/>
  <c r="K1888" i="26"/>
  <c r="K1889" i="26"/>
  <c r="K1890" i="26"/>
  <c r="K1891" i="26"/>
  <c r="K1892" i="26"/>
  <c r="K1893" i="26"/>
  <c r="K1894" i="26"/>
  <c r="K1895" i="26"/>
  <c r="K1896" i="26"/>
  <c r="K1897" i="26"/>
  <c r="K1898" i="26"/>
  <c r="K1899" i="26"/>
  <c r="K1900" i="26"/>
  <c r="K1901" i="26"/>
  <c r="K1902" i="26"/>
  <c r="K1903" i="26"/>
  <c r="K1904" i="26"/>
  <c r="K1905" i="26"/>
  <c r="K1906" i="26"/>
  <c r="K1907" i="26"/>
  <c r="K1908" i="26"/>
  <c r="K1909" i="26"/>
  <c r="K1910" i="26"/>
  <c r="K1911" i="26"/>
  <c r="K1912" i="26"/>
  <c r="K1913" i="26"/>
  <c r="K1914" i="26"/>
  <c r="K1915" i="26"/>
  <c r="K1916" i="26"/>
  <c r="K1917" i="26"/>
  <c r="K1918" i="26"/>
  <c r="K1919" i="26"/>
  <c r="K1920" i="26"/>
  <c r="K1921" i="26"/>
  <c r="K1922" i="26"/>
  <c r="K1923" i="26"/>
  <c r="K1924" i="26"/>
  <c r="K1925" i="26"/>
  <c r="K1926" i="26"/>
  <c r="K1927" i="26"/>
  <c r="K1928" i="26"/>
  <c r="K1929" i="26"/>
  <c r="K1930" i="26"/>
  <c r="K1931" i="26"/>
  <c r="K1932" i="26"/>
  <c r="K1933" i="26"/>
  <c r="K1934" i="26"/>
  <c r="K1935" i="26"/>
  <c r="K1936" i="26"/>
  <c r="K1937" i="26"/>
  <c r="K1938" i="26"/>
  <c r="K1939"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J701" i="26"/>
  <c r="J702" i="26"/>
  <c r="J703" i="26"/>
  <c r="J704" i="26"/>
  <c r="J705" i="26"/>
  <c r="J706" i="26"/>
  <c r="J707" i="26"/>
  <c r="J708" i="26"/>
  <c r="J709" i="26"/>
  <c r="J710" i="26"/>
  <c r="J711" i="26"/>
  <c r="J712" i="26"/>
  <c r="J713" i="26"/>
  <c r="J714" i="26"/>
  <c r="J715" i="26"/>
  <c r="J716" i="26"/>
  <c r="J717" i="26"/>
  <c r="J718" i="26"/>
  <c r="J719" i="26"/>
  <c r="J720" i="26"/>
  <c r="J721" i="26"/>
  <c r="J722" i="26"/>
  <c r="J723" i="26"/>
  <c r="J724" i="26"/>
  <c r="J725" i="26"/>
  <c r="J726" i="26"/>
  <c r="J727" i="26"/>
  <c r="J728" i="26"/>
  <c r="J729" i="26"/>
  <c r="J730" i="26"/>
  <c r="J731" i="26"/>
  <c r="J732" i="26"/>
  <c r="J733" i="26"/>
  <c r="J734" i="26"/>
  <c r="J735" i="26"/>
  <c r="J736" i="26"/>
  <c r="J737" i="26"/>
  <c r="J738" i="26"/>
  <c r="J739" i="26"/>
  <c r="J740" i="26"/>
  <c r="J741" i="26"/>
  <c r="J742" i="26"/>
  <c r="J743" i="26"/>
  <c r="J744" i="26"/>
  <c r="J745" i="26"/>
  <c r="J746" i="26"/>
  <c r="J747" i="26"/>
  <c r="J748" i="26"/>
  <c r="J749" i="26"/>
  <c r="J750" i="26"/>
  <c r="J751" i="26"/>
  <c r="J752" i="26"/>
  <c r="J753" i="26"/>
  <c r="J754" i="26"/>
  <c r="J755" i="26"/>
  <c r="J756" i="26"/>
  <c r="J757" i="26"/>
  <c r="J758" i="26"/>
  <c r="J759" i="26"/>
  <c r="J760" i="26"/>
  <c r="J761" i="26"/>
  <c r="J762" i="26"/>
  <c r="J763" i="26"/>
  <c r="J764" i="26"/>
  <c r="J765" i="26"/>
  <c r="J766" i="26"/>
  <c r="J767" i="26"/>
  <c r="J768" i="26"/>
  <c r="J769" i="26"/>
  <c r="J770" i="26"/>
  <c r="J771" i="26"/>
  <c r="J772" i="26"/>
  <c r="J773" i="26"/>
  <c r="J774" i="26"/>
  <c r="J775" i="26"/>
  <c r="J776" i="26"/>
  <c r="J777" i="26"/>
  <c r="J778" i="26"/>
  <c r="J779" i="26"/>
  <c r="J780" i="26"/>
  <c r="J781" i="26"/>
  <c r="J782" i="26"/>
  <c r="J783" i="26"/>
  <c r="J784" i="26"/>
  <c r="J785" i="26"/>
  <c r="J786" i="26"/>
  <c r="J787" i="26"/>
  <c r="J788" i="26"/>
  <c r="J789" i="26"/>
  <c r="J790" i="26"/>
  <c r="J791" i="26"/>
  <c r="J792" i="26"/>
  <c r="J793" i="26"/>
  <c r="J794" i="26"/>
  <c r="J795" i="26"/>
  <c r="J796" i="26"/>
  <c r="J797" i="26"/>
  <c r="J798" i="26"/>
  <c r="J799" i="26"/>
  <c r="J800" i="26"/>
  <c r="J801" i="26"/>
  <c r="J802" i="26"/>
  <c r="J803" i="26"/>
  <c r="J804" i="26"/>
  <c r="J805" i="26"/>
  <c r="J806" i="26"/>
  <c r="J807" i="26"/>
  <c r="J808" i="26"/>
  <c r="J809" i="26"/>
  <c r="J810" i="26"/>
  <c r="J811" i="26"/>
  <c r="J812" i="26"/>
  <c r="J813" i="26"/>
  <c r="J814" i="26"/>
  <c r="J815" i="26"/>
  <c r="J816" i="26"/>
  <c r="J817" i="26"/>
  <c r="J818" i="26"/>
  <c r="J819" i="26"/>
  <c r="J820" i="26"/>
  <c r="J821" i="26"/>
  <c r="J822" i="26"/>
  <c r="J823" i="26"/>
  <c r="J824" i="26"/>
  <c r="J825" i="26"/>
  <c r="J826" i="26"/>
  <c r="J827" i="26"/>
  <c r="J828" i="26"/>
  <c r="J829" i="26"/>
  <c r="J830" i="26"/>
  <c r="J831" i="26"/>
  <c r="J832" i="26"/>
  <c r="J833" i="26"/>
  <c r="J834" i="26"/>
  <c r="J835" i="26"/>
  <c r="J836" i="26"/>
  <c r="J837" i="26"/>
  <c r="J838" i="26"/>
  <c r="J839" i="26"/>
  <c r="J840" i="26"/>
  <c r="J841" i="26"/>
  <c r="J842" i="26"/>
  <c r="J843" i="26"/>
  <c r="J844" i="26"/>
  <c r="J845" i="26"/>
  <c r="J846" i="26"/>
  <c r="J847" i="26"/>
  <c r="J848" i="26"/>
  <c r="J849" i="26"/>
  <c r="J850" i="26"/>
  <c r="J851" i="26"/>
  <c r="J852" i="26"/>
  <c r="J853" i="26"/>
  <c r="J854" i="26"/>
  <c r="J855" i="26"/>
  <c r="J856" i="26"/>
  <c r="J857" i="26"/>
  <c r="J858" i="26"/>
  <c r="J859" i="26"/>
  <c r="J860" i="26"/>
  <c r="J861" i="26"/>
  <c r="J862" i="26"/>
  <c r="J863" i="26"/>
  <c r="J864" i="26"/>
  <c r="J865" i="26"/>
  <c r="J866" i="26"/>
  <c r="J867" i="26"/>
  <c r="J868" i="26"/>
  <c r="J869" i="26"/>
  <c r="J870" i="26"/>
  <c r="J871" i="26"/>
  <c r="J872" i="26"/>
  <c r="J873" i="26"/>
  <c r="J874" i="26"/>
  <c r="J875" i="26"/>
  <c r="J876" i="26"/>
  <c r="J877" i="26"/>
  <c r="J878" i="26"/>
  <c r="J879" i="26"/>
  <c r="J880" i="26"/>
  <c r="J881" i="26"/>
  <c r="J882" i="26"/>
  <c r="J883" i="26"/>
  <c r="J884" i="26"/>
  <c r="J885" i="26"/>
  <c r="J886" i="26"/>
  <c r="J887" i="26"/>
  <c r="J888" i="26"/>
  <c r="J889" i="26"/>
  <c r="J890" i="26"/>
  <c r="J891" i="26"/>
  <c r="J892" i="26"/>
  <c r="J893" i="26"/>
  <c r="J894" i="26"/>
  <c r="J895" i="26"/>
  <c r="J896" i="26"/>
  <c r="J897" i="26"/>
  <c r="J898" i="26"/>
  <c r="J899" i="26"/>
  <c r="J900" i="26"/>
  <c r="J901" i="26"/>
  <c r="J902" i="26"/>
  <c r="J903" i="26"/>
  <c r="J904" i="26"/>
  <c r="J905" i="26"/>
  <c r="J906" i="26"/>
  <c r="J907" i="26"/>
  <c r="J908" i="26"/>
  <c r="J909" i="26"/>
  <c r="J910" i="26"/>
  <c r="J911" i="26"/>
  <c r="J912" i="26"/>
  <c r="J913" i="26"/>
  <c r="J914" i="26"/>
  <c r="J915" i="26"/>
  <c r="J916" i="26"/>
  <c r="J917" i="26"/>
  <c r="J918" i="26"/>
  <c r="J919" i="26"/>
  <c r="J920" i="26"/>
  <c r="J921" i="26"/>
  <c r="J922" i="26"/>
  <c r="J923" i="26"/>
  <c r="J924" i="26"/>
  <c r="J925" i="26"/>
  <c r="J926" i="26"/>
  <c r="J927" i="26"/>
  <c r="J928" i="26"/>
  <c r="J929" i="26"/>
  <c r="J930" i="26"/>
  <c r="J931" i="26"/>
  <c r="J932" i="26"/>
  <c r="J933" i="26"/>
  <c r="J934" i="26"/>
  <c r="J935" i="26"/>
  <c r="J936" i="26"/>
  <c r="J937" i="26"/>
  <c r="J938" i="26"/>
  <c r="J939" i="26"/>
  <c r="J940" i="26"/>
  <c r="J941" i="26"/>
  <c r="J942" i="26"/>
  <c r="J943" i="26"/>
  <c r="J944" i="26"/>
  <c r="J945" i="26"/>
  <c r="J946" i="26"/>
  <c r="J947" i="26"/>
  <c r="J948" i="26"/>
  <c r="J949" i="26"/>
  <c r="J950" i="26"/>
  <c r="J951" i="26"/>
  <c r="J952" i="26"/>
  <c r="J953" i="26"/>
  <c r="J954" i="26"/>
  <c r="J955" i="26"/>
  <c r="J956" i="26"/>
  <c r="J957" i="26"/>
  <c r="J958" i="26"/>
  <c r="J959" i="26"/>
  <c r="J960" i="26"/>
  <c r="J961" i="26"/>
  <c r="J962" i="26"/>
  <c r="J963" i="26"/>
  <c r="J964" i="26"/>
  <c r="J965" i="26"/>
  <c r="J966" i="26"/>
  <c r="J967" i="26"/>
  <c r="J968" i="26"/>
  <c r="J969" i="26"/>
  <c r="J970" i="26"/>
  <c r="J971" i="26"/>
  <c r="J972" i="26"/>
  <c r="J973" i="26"/>
  <c r="J974" i="26"/>
  <c r="J975" i="26"/>
  <c r="J976" i="26"/>
  <c r="J977" i="26"/>
  <c r="J978" i="26"/>
  <c r="J979" i="26"/>
  <c r="J980" i="26"/>
  <c r="J981" i="26"/>
  <c r="J982" i="26"/>
  <c r="J983" i="26"/>
  <c r="J984" i="26"/>
  <c r="J985" i="26"/>
  <c r="J986" i="26"/>
  <c r="J987" i="26"/>
  <c r="J988" i="26"/>
  <c r="J989" i="26"/>
  <c r="J990" i="26"/>
  <c r="J991" i="26"/>
  <c r="J992" i="26"/>
  <c r="J993" i="26"/>
  <c r="J994" i="26"/>
  <c r="J995" i="26"/>
  <c r="J996" i="26"/>
  <c r="J997" i="26"/>
  <c r="J998" i="26"/>
  <c r="J999" i="26"/>
  <c r="J1000" i="26"/>
  <c r="J1001" i="26"/>
  <c r="J1002" i="26"/>
  <c r="J1003" i="26"/>
  <c r="J1004" i="26"/>
  <c r="J1005" i="26"/>
  <c r="J1006" i="26"/>
  <c r="J1007" i="26"/>
  <c r="J1008" i="26"/>
  <c r="J1009" i="26"/>
  <c r="J1010" i="26"/>
  <c r="J1011" i="26"/>
  <c r="J1012" i="26"/>
  <c r="J1013" i="26"/>
  <c r="J1014" i="26"/>
  <c r="J1015" i="26"/>
  <c r="J1016" i="26"/>
  <c r="J1017" i="26"/>
  <c r="J1018" i="26"/>
  <c r="J1019" i="26"/>
  <c r="J1020" i="26"/>
  <c r="J1021" i="26"/>
  <c r="J1022" i="26"/>
  <c r="J1023" i="26"/>
  <c r="J1024" i="26"/>
  <c r="J1025" i="26"/>
  <c r="J1026" i="26"/>
  <c r="J1027" i="26"/>
  <c r="J1028" i="26"/>
  <c r="J1029" i="26"/>
  <c r="J1030" i="26"/>
  <c r="J1031" i="26"/>
  <c r="J1032" i="26"/>
  <c r="J1033" i="26"/>
  <c r="J1034" i="26"/>
  <c r="J1035" i="26"/>
  <c r="J1036" i="26"/>
  <c r="J1037" i="26"/>
  <c r="J1038" i="26"/>
  <c r="J1039" i="26"/>
  <c r="J1040" i="26"/>
  <c r="J1041" i="26"/>
  <c r="J1042" i="26"/>
  <c r="J1043" i="26"/>
  <c r="J1044" i="26"/>
  <c r="J1045" i="26"/>
  <c r="J1046" i="26"/>
  <c r="J1047" i="26"/>
  <c r="J1048" i="26"/>
  <c r="J1049" i="26"/>
  <c r="J1050" i="26"/>
  <c r="J1051" i="26"/>
  <c r="J1052" i="26"/>
  <c r="J1053" i="26"/>
  <c r="J1054" i="26"/>
  <c r="J1055" i="26"/>
  <c r="J1056" i="26"/>
  <c r="J1057" i="26"/>
  <c r="J1058" i="26"/>
  <c r="J1059" i="26"/>
  <c r="J1060" i="26"/>
  <c r="J1061" i="26"/>
  <c r="J1062" i="26"/>
  <c r="J1063" i="26"/>
  <c r="J1064" i="26"/>
  <c r="J1065" i="26"/>
  <c r="J1066" i="26"/>
  <c r="J1067" i="26"/>
  <c r="J1068" i="26"/>
  <c r="J1069" i="26"/>
  <c r="J1070" i="26"/>
  <c r="J1071" i="26"/>
  <c r="J1072" i="26"/>
  <c r="J1073" i="26"/>
  <c r="J1074" i="26"/>
  <c r="J1075" i="26"/>
  <c r="J1076" i="26"/>
  <c r="J1077" i="26"/>
  <c r="J1078" i="26"/>
  <c r="J1079" i="26"/>
  <c r="J1080" i="26"/>
  <c r="J1081" i="26"/>
  <c r="J1082" i="26"/>
  <c r="J1083" i="26"/>
  <c r="J1084" i="26"/>
  <c r="J1085" i="26"/>
  <c r="J1086" i="26"/>
  <c r="J1087" i="26"/>
  <c r="J1088" i="26"/>
  <c r="J1089" i="26"/>
  <c r="J1090" i="26"/>
  <c r="J1091" i="26"/>
  <c r="J1092" i="26"/>
  <c r="J1093" i="26"/>
  <c r="J1094" i="26"/>
  <c r="J1095" i="26"/>
  <c r="J1096" i="26"/>
  <c r="J1097" i="26"/>
  <c r="J1098" i="26"/>
  <c r="J1099" i="26"/>
  <c r="J1100" i="26"/>
  <c r="J1101" i="26"/>
  <c r="J1102" i="26"/>
  <c r="J1103" i="26"/>
  <c r="J1104" i="26"/>
  <c r="J1105" i="26"/>
  <c r="J1106" i="26"/>
  <c r="J1107" i="26"/>
  <c r="J1108" i="26"/>
  <c r="J1109" i="26"/>
  <c r="J1110" i="26"/>
  <c r="J1111" i="26"/>
  <c r="J1112" i="26"/>
  <c r="J1113" i="26"/>
  <c r="J1114" i="26"/>
  <c r="J1115" i="26"/>
  <c r="J1116" i="26"/>
  <c r="J1117" i="26"/>
  <c r="J1118" i="26"/>
  <c r="J1119" i="26"/>
  <c r="J1120" i="26"/>
  <c r="J1121" i="26"/>
  <c r="J1122" i="26"/>
  <c r="J1123" i="26"/>
  <c r="J1124" i="26"/>
  <c r="J1125" i="26"/>
  <c r="J1126" i="26"/>
  <c r="J1127" i="26"/>
  <c r="J1128" i="26"/>
  <c r="J1129" i="26"/>
  <c r="J1130" i="26"/>
  <c r="J1131" i="26"/>
  <c r="J1132" i="26"/>
  <c r="J1133" i="26"/>
  <c r="J1134" i="26"/>
  <c r="J1135" i="26"/>
  <c r="J1136" i="26"/>
  <c r="J1137" i="26"/>
  <c r="J1138" i="26"/>
  <c r="J1139" i="26"/>
  <c r="J1140" i="26"/>
  <c r="J1141" i="26"/>
  <c r="J1142" i="26"/>
  <c r="J1143" i="26"/>
  <c r="J1144" i="26"/>
  <c r="J1145" i="26"/>
  <c r="J1146" i="26"/>
  <c r="J1147" i="26"/>
  <c r="J1148" i="26"/>
  <c r="J1149" i="26"/>
  <c r="J1150" i="26"/>
  <c r="J1151" i="26"/>
  <c r="J1152" i="26"/>
  <c r="J1153" i="26"/>
  <c r="J1154" i="26"/>
  <c r="J1155" i="26"/>
  <c r="J1156" i="26"/>
  <c r="J1157" i="26"/>
  <c r="J1158" i="26"/>
  <c r="J1159" i="26"/>
  <c r="J1160" i="26"/>
  <c r="J1161" i="26"/>
  <c r="J1162" i="26"/>
  <c r="J1163" i="26"/>
  <c r="J1164" i="26"/>
  <c r="J1165" i="26"/>
  <c r="J1166" i="26"/>
  <c r="J1167" i="26"/>
  <c r="J1168" i="26"/>
  <c r="J1169" i="26"/>
  <c r="J1170" i="26"/>
  <c r="J1171" i="26"/>
  <c r="J1172" i="26"/>
  <c r="J1173" i="26"/>
  <c r="J1174" i="26"/>
  <c r="J1175" i="26"/>
  <c r="J1176" i="26"/>
  <c r="J1177" i="26"/>
  <c r="J1178" i="26"/>
  <c r="J1179" i="26"/>
  <c r="J1180" i="26"/>
  <c r="J1181" i="26"/>
  <c r="J1182" i="26"/>
  <c r="J1183" i="26"/>
  <c r="J1184" i="26"/>
  <c r="J1185" i="26"/>
  <c r="J1186" i="26"/>
  <c r="J1187" i="26"/>
  <c r="J1188" i="26"/>
  <c r="J1189" i="26"/>
  <c r="J1190" i="26"/>
  <c r="J1191" i="26"/>
  <c r="J1192" i="26"/>
  <c r="J1193" i="26"/>
  <c r="J1194" i="26"/>
  <c r="J1195" i="26"/>
  <c r="J1196" i="26"/>
  <c r="J1197" i="26"/>
  <c r="J1198" i="26"/>
  <c r="J1199" i="26"/>
  <c r="J1200" i="26"/>
  <c r="J1201" i="26"/>
  <c r="J1202" i="26"/>
  <c r="J1203" i="26"/>
  <c r="J1204" i="26"/>
  <c r="J1205" i="26"/>
  <c r="J1206" i="26"/>
  <c r="J1207" i="26"/>
  <c r="J1208" i="26"/>
  <c r="J1209" i="26"/>
  <c r="J1210" i="26"/>
  <c r="J1211" i="26"/>
  <c r="J1212" i="26"/>
  <c r="J1213" i="26"/>
  <c r="J1214" i="26"/>
  <c r="J1215" i="26"/>
  <c r="J1216" i="26"/>
  <c r="J1217" i="26"/>
  <c r="J1218" i="26"/>
  <c r="J1219" i="26"/>
  <c r="J1220" i="26"/>
  <c r="J1221" i="26"/>
  <c r="J1222" i="26"/>
  <c r="J1223" i="26"/>
  <c r="J1224" i="26"/>
  <c r="J1225" i="26"/>
  <c r="J1226" i="26"/>
  <c r="J1227" i="26"/>
  <c r="J1228" i="26"/>
  <c r="J1229" i="26"/>
  <c r="J1230" i="26"/>
  <c r="J1231" i="26"/>
  <c r="J1232" i="26"/>
  <c r="J1233" i="26"/>
  <c r="J1234" i="26"/>
  <c r="J1235" i="26"/>
  <c r="J1236" i="26"/>
  <c r="J1237" i="26"/>
  <c r="J1238" i="26"/>
  <c r="J1239" i="26"/>
  <c r="J1240" i="26"/>
  <c r="J1241" i="26"/>
  <c r="J1242" i="26"/>
  <c r="J1243" i="26"/>
  <c r="J1244" i="26"/>
  <c r="J1245" i="26"/>
  <c r="J1246" i="26"/>
  <c r="J1247" i="26"/>
  <c r="J1248" i="26"/>
  <c r="J1249" i="26"/>
  <c r="J1250" i="26"/>
  <c r="J1251" i="26"/>
  <c r="J1252" i="26"/>
  <c r="J1253" i="26"/>
  <c r="J1254" i="26"/>
  <c r="J1255" i="26"/>
  <c r="J1256" i="26"/>
  <c r="J1257" i="26"/>
  <c r="J1258" i="26"/>
  <c r="J1259" i="26"/>
  <c r="J1260" i="26"/>
  <c r="J1261" i="26"/>
  <c r="J1262" i="26"/>
  <c r="J1263" i="26"/>
  <c r="J1264" i="26"/>
  <c r="J1265" i="26"/>
  <c r="J1266" i="26"/>
  <c r="J1267" i="26"/>
  <c r="J1268" i="26"/>
  <c r="J1269" i="26"/>
  <c r="J1270" i="26"/>
  <c r="J1271" i="26"/>
  <c r="J1272" i="26"/>
  <c r="J1273" i="26"/>
  <c r="J1274" i="26"/>
  <c r="J1275" i="26"/>
  <c r="J1276" i="26"/>
  <c r="J1277" i="26"/>
  <c r="J1278" i="26"/>
  <c r="J1279" i="26"/>
  <c r="J1280" i="26"/>
  <c r="J1281" i="26"/>
  <c r="J1282" i="26"/>
  <c r="J1283" i="26"/>
  <c r="J1284" i="26"/>
  <c r="J1285" i="26"/>
  <c r="J1286" i="26"/>
  <c r="J1287" i="26"/>
  <c r="J1288" i="26"/>
  <c r="J1289" i="26"/>
  <c r="J1290" i="26"/>
  <c r="J1291" i="26"/>
  <c r="J1292" i="26"/>
  <c r="J1293" i="26"/>
  <c r="J1294" i="26"/>
  <c r="J1295" i="26"/>
  <c r="J1296" i="26"/>
  <c r="J1297" i="26"/>
  <c r="J1298" i="26"/>
  <c r="J1299" i="26"/>
  <c r="J1300" i="26"/>
  <c r="J1301" i="26"/>
  <c r="J1302" i="26"/>
  <c r="J1303" i="26"/>
  <c r="J1304" i="26"/>
  <c r="J1305" i="26"/>
  <c r="J1306" i="26"/>
  <c r="J1307" i="26"/>
  <c r="J1308" i="26"/>
  <c r="J1309" i="26"/>
  <c r="J1310" i="26"/>
  <c r="J1311" i="26"/>
  <c r="J1312" i="26"/>
  <c r="J1313" i="26"/>
  <c r="J1314" i="26"/>
  <c r="J1315" i="26"/>
  <c r="J1316" i="26"/>
  <c r="J1317" i="26"/>
  <c r="J1318" i="26"/>
  <c r="J1319" i="26"/>
  <c r="J1320" i="26"/>
  <c r="J1321" i="26"/>
  <c r="J1322" i="26"/>
  <c r="J1323" i="26"/>
  <c r="J1324" i="26"/>
  <c r="J1325" i="26"/>
  <c r="J1326" i="26"/>
  <c r="J1327" i="26"/>
  <c r="J1328" i="26"/>
  <c r="J1329" i="26"/>
  <c r="J1330" i="26"/>
  <c r="J1331" i="26"/>
  <c r="J1332" i="26"/>
  <c r="J1333" i="26"/>
  <c r="J1334" i="26"/>
  <c r="J1335" i="26"/>
  <c r="J1336" i="26"/>
  <c r="J1337" i="26"/>
  <c r="J1338" i="26"/>
  <c r="J1339" i="26"/>
  <c r="J1340" i="26"/>
  <c r="J1341" i="26"/>
  <c r="J1342" i="26"/>
  <c r="J1343" i="26"/>
  <c r="J1344" i="26"/>
  <c r="J1345" i="26"/>
  <c r="J1346" i="26"/>
  <c r="J1347" i="26"/>
  <c r="J1348" i="26"/>
  <c r="J1349" i="26"/>
  <c r="J1350" i="26"/>
  <c r="J1351" i="26"/>
  <c r="J1352" i="26"/>
  <c r="J1353" i="26"/>
  <c r="J1354" i="26"/>
  <c r="J1355" i="26"/>
  <c r="J1356" i="26"/>
  <c r="J1357" i="26"/>
  <c r="J1358" i="26"/>
  <c r="J1359" i="26"/>
  <c r="J1360" i="26"/>
  <c r="J1361" i="26"/>
  <c r="J1362" i="26"/>
  <c r="J1363" i="26"/>
  <c r="J1364" i="26"/>
  <c r="J1365" i="26"/>
  <c r="J1366" i="26"/>
  <c r="J1367" i="26"/>
  <c r="J1368" i="26"/>
  <c r="J1369" i="26"/>
  <c r="J1370" i="26"/>
  <c r="J1371" i="26"/>
  <c r="J1372" i="26"/>
  <c r="J1373" i="26"/>
  <c r="J1374" i="26"/>
  <c r="J1375" i="26"/>
  <c r="J1376" i="26"/>
  <c r="J1377" i="26"/>
  <c r="J1378" i="26"/>
  <c r="J1379" i="26"/>
  <c r="J1380" i="26"/>
  <c r="J1381" i="26"/>
  <c r="J1382" i="26"/>
  <c r="J1383" i="26"/>
  <c r="J1384" i="26"/>
  <c r="J1385" i="26"/>
  <c r="J1386" i="26"/>
  <c r="J1387" i="26"/>
  <c r="J1388" i="26"/>
  <c r="J1389" i="26"/>
  <c r="J1390" i="26"/>
  <c r="J1391" i="26"/>
  <c r="J1392" i="26"/>
  <c r="J1393" i="26"/>
  <c r="J1394" i="26"/>
  <c r="J1395" i="26"/>
  <c r="J1396" i="26"/>
  <c r="J1397" i="26"/>
  <c r="J1398" i="26"/>
  <c r="J1399" i="26"/>
  <c r="J1400" i="26"/>
  <c r="J1401" i="26"/>
  <c r="J1402" i="26"/>
  <c r="J1403" i="26"/>
  <c r="J1404" i="26"/>
  <c r="J1405" i="26"/>
  <c r="J1406" i="26"/>
  <c r="J1407" i="26"/>
  <c r="J1408" i="26"/>
  <c r="J1409" i="26"/>
  <c r="J1410" i="26"/>
  <c r="J1411" i="26"/>
  <c r="J1412" i="26"/>
  <c r="J1413" i="26"/>
  <c r="J1414" i="26"/>
  <c r="J1415" i="26"/>
  <c r="J1416" i="26"/>
  <c r="J1417" i="26"/>
  <c r="J1418" i="26"/>
  <c r="J1419" i="26"/>
  <c r="J1420" i="26"/>
  <c r="J1421" i="26"/>
  <c r="J1422" i="26"/>
  <c r="J1423" i="26"/>
  <c r="J1424" i="26"/>
  <c r="J1425" i="26"/>
  <c r="J1426" i="26"/>
  <c r="J1427" i="26"/>
  <c r="J1428" i="26"/>
  <c r="J1429" i="26"/>
  <c r="J1430" i="26"/>
  <c r="J1431" i="26"/>
  <c r="J1432" i="26"/>
  <c r="J1433" i="26"/>
  <c r="J1434" i="26"/>
  <c r="J1435" i="26"/>
  <c r="J1436" i="26"/>
  <c r="J1437" i="26"/>
  <c r="J1438" i="26"/>
  <c r="J1439" i="26"/>
  <c r="J1440" i="26"/>
  <c r="J1441" i="26"/>
  <c r="J1442" i="26"/>
  <c r="J1443" i="26"/>
  <c r="J1444" i="26"/>
  <c r="J1445" i="26"/>
  <c r="J1446" i="26"/>
  <c r="J1447" i="26"/>
  <c r="J1448" i="26"/>
  <c r="J1449" i="26"/>
  <c r="J1450" i="26"/>
  <c r="J1451" i="26"/>
  <c r="J1452" i="26"/>
  <c r="J1453" i="26"/>
  <c r="J1454" i="26"/>
  <c r="J1455" i="26"/>
  <c r="J1456" i="26"/>
  <c r="J1457" i="26"/>
  <c r="J1458" i="26"/>
  <c r="J1459" i="26"/>
  <c r="J1460" i="26"/>
  <c r="J1461" i="26"/>
  <c r="J1462" i="26"/>
  <c r="J1463" i="26"/>
  <c r="J1464" i="26"/>
  <c r="J1465" i="26"/>
  <c r="J1466" i="26"/>
  <c r="J1467" i="26"/>
  <c r="J1468" i="26"/>
  <c r="J1469" i="26"/>
  <c r="J1470" i="26"/>
  <c r="J1471" i="26"/>
  <c r="J1472" i="26"/>
  <c r="J1473" i="26"/>
  <c r="J1474" i="26"/>
  <c r="J1475" i="26"/>
  <c r="J1476" i="26"/>
  <c r="J1477" i="26"/>
  <c r="J1478" i="26"/>
  <c r="J1479" i="26"/>
  <c r="J1480" i="26"/>
  <c r="J1481" i="26"/>
  <c r="J1482" i="26"/>
  <c r="J1483" i="26"/>
  <c r="J1484" i="26"/>
  <c r="J1485" i="26"/>
  <c r="J1486" i="26"/>
  <c r="J1487" i="26"/>
  <c r="J1488" i="26"/>
  <c r="J1489" i="26"/>
  <c r="J1490" i="26"/>
  <c r="J1491" i="26"/>
  <c r="J1492" i="26"/>
  <c r="J1493" i="26"/>
  <c r="J1494" i="26"/>
  <c r="J1495" i="26"/>
  <c r="J1496" i="26"/>
  <c r="J1497" i="26"/>
  <c r="J1498" i="26"/>
  <c r="J1499" i="26"/>
  <c r="J1500" i="26"/>
  <c r="J1501" i="26"/>
  <c r="J1502" i="26"/>
  <c r="J1503" i="26"/>
  <c r="J1504" i="26"/>
  <c r="J1505" i="26"/>
  <c r="J1506" i="26"/>
  <c r="J1507" i="26"/>
  <c r="J1508" i="26"/>
  <c r="J1509" i="26"/>
  <c r="J1510" i="26"/>
  <c r="J1511" i="26"/>
  <c r="J1512" i="26"/>
  <c r="J1513" i="26"/>
  <c r="J1514" i="26"/>
  <c r="J1515" i="26"/>
  <c r="J1516" i="26"/>
  <c r="J1517" i="26"/>
  <c r="J1518" i="26"/>
  <c r="J1519" i="26"/>
  <c r="J1520" i="26"/>
  <c r="J1521" i="26"/>
  <c r="J1522" i="26"/>
  <c r="J1523" i="26"/>
  <c r="J1524" i="26"/>
  <c r="J1525" i="26"/>
  <c r="J1526" i="26"/>
  <c r="J1527" i="26"/>
  <c r="J1528" i="26"/>
  <c r="J1529" i="26"/>
  <c r="J1530" i="26"/>
  <c r="J1531" i="26"/>
  <c r="J1532" i="26"/>
  <c r="J1533" i="26"/>
  <c r="J1534" i="26"/>
  <c r="J1535" i="26"/>
  <c r="J1536" i="26"/>
  <c r="J1537" i="26"/>
  <c r="J1538" i="26"/>
  <c r="J1539" i="26"/>
  <c r="J1540" i="26"/>
  <c r="J1541" i="26"/>
  <c r="J1542" i="26"/>
  <c r="J1543" i="26"/>
  <c r="J1544" i="26"/>
  <c r="J1545" i="26"/>
  <c r="J1546" i="26"/>
  <c r="J1547" i="26"/>
  <c r="J1548" i="26"/>
  <c r="J1549" i="26"/>
  <c r="J1550" i="26"/>
  <c r="J1551" i="26"/>
  <c r="J1552" i="26"/>
  <c r="J1553" i="26"/>
  <c r="J1554" i="26"/>
  <c r="J1555" i="26"/>
  <c r="J1556" i="26"/>
  <c r="J1557" i="26"/>
  <c r="J1558" i="26"/>
  <c r="J1559" i="26"/>
  <c r="J1560" i="26"/>
  <c r="J1561" i="26"/>
  <c r="J1562" i="26"/>
  <c r="J1563" i="26"/>
  <c r="J1564" i="26"/>
  <c r="J1565" i="26"/>
  <c r="J1566" i="26"/>
  <c r="J1567" i="26"/>
  <c r="J1568" i="26"/>
  <c r="J1569" i="26"/>
  <c r="J1570" i="26"/>
  <c r="J1571" i="26"/>
  <c r="J1572" i="26"/>
  <c r="J1573" i="26"/>
  <c r="J1574" i="26"/>
  <c r="J1575" i="26"/>
  <c r="J1576" i="26"/>
  <c r="J1577" i="26"/>
  <c r="J1578" i="26"/>
  <c r="J1579" i="26"/>
  <c r="J1580" i="26"/>
  <c r="J1581" i="26"/>
  <c r="J1582" i="26"/>
  <c r="J1583" i="26"/>
  <c r="J1584" i="26"/>
  <c r="J1585" i="26"/>
  <c r="J1586" i="26"/>
  <c r="J1587" i="26"/>
  <c r="J1588" i="26"/>
  <c r="J1589" i="26"/>
  <c r="J1590" i="26"/>
  <c r="J1591" i="26"/>
  <c r="J1592" i="26"/>
  <c r="J1593" i="26"/>
  <c r="J1594" i="26"/>
  <c r="J1595" i="26"/>
  <c r="J1596" i="26"/>
  <c r="J1597" i="26"/>
  <c r="J1598" i="26"/>
  <c r="J1599" i="26"/>
  <c r="J1600" i="26"/>
  <c r="J1601" i="26"/>
  <c r="J1602" i="26"/>
  <c r="J1603" i="26"/>
  <c r="J1604" i="26"/>
  <c r="J1605" i="26"/>
  <c r="J1606" i="26"/>
  <c r="J1607" i="26"/>
  <c r="J1608" i="26"/>
  <c r="J1609" i="26"/>
  <c r="J1610" i="26"/>
  <c r="J1611" i="26"/>
  <c r="J1612" i="26"/>
  <c r="J1613" i="26"/>
  <c r="J1614" i="26"/>
  <c r="J1615" i="26"/>
  <c r="J1616" i="26"/>
  <c r="J1617" i="26"/>
  <c r="J1618" i="26"/>
  <c r="J1619" i="26"/>
  <c r="J1620" i="26"/>
  <c r="J1621" i="26"/>
  <c r="J1622" i="26"/>
  <c r="J1623" i="26"/>
  <c r="J1624" i="26"/>
  <c r="J1625" i="26"/>
  <c r="J1626" i="26"/>
  <c r="J1627" i="26"/>
  <c r="J1628" i="26"/>
  <c r="J1629" i="26"/>
  <c r="J1630" i="26"/>
  <c r="J1631" i="26"/>
  <c r="J1632" i="26"/>
  <c r="J1633" i="26"/>
  <c r="J1634" i="26"/>
  <c r="J1635" i="26"/>
  <c r="J1636" i="26"/>
  <c r="J1637" i="26"/>
  <c r="J1638" i="26"/>
  <c r="J1639" i="26"/>
  <c r="J1640" i="26"/>
  <c r="J1641" i="26"/>
  <c r="J1642" i="26"/>
  <c r="J1643" i="26"/>
  <c r="J1644" i="26"/>
  <c r="J1645" i="26"/>
  <c r="J1646" i="26"/>
  <c r="J1647" i="26"/>
  <c r="J1648" i="26"/>
  <c r="J1649" i="26"/>
  <c r="J1650" i="26"/>
  <c r="J1651" i="26"/>
  <c r="J1652" i="26"/>
  <c r="J1653" i="26"/>
  <c r="J1654" i="26"/>
  <c r="J1655" i="26"/>
  <c r="J1656" i="26"/>
  <c r="J1657" i="26"/>
  <c r="J1658" i="26"/>
  <c r="J1659" i="26"/>
  <c r="J1660" i="26"/>
  <c r="J1661" i="26"/>
  <c r="J1662" i="26"/>
  <c r="J1663" i="26"/>
  <c r="J1664" i="26"/>
  <c r="J1665" i="26"/>
  <c r="J1666" i="26"/>
  <c r="J1667" i="26"/>
  <c r="J1668" i="26"/>
  <c r="J1669" i="26"/>
  <c r="J1670" i="26"/>
  <c r="J1671" i="26"/>
  <c r="J1672" i="26"/>
  <c r="J1673" i="26"/>
  <c r="J1674" i="26"/>
  <c r="J1675" i="26"/>
  <c r="J1676" i="26"/>
  <c r="J1677" i="26"/>
  <c r="J1678" i="26"/>
  <c r="J1679" i="26"/>
  <c r="J1680" i="26"/>
  <c r="J1681" i="26"/>
  <c r="J1682" i="26"/>
  <c r="J1683" i="26"/>
  <c r="J1684" i="26"/>
  <c r="J1685" i="26"/>
  <c r="J1686" i="26"/>
  <c r="J1687" i="26"/>
  <c r="J1688" i="26"/>
  <c r="J1689" i="26"/>
  <c r="J1690" i="26"/>
  <c r="J1691" i="26"/>
  <c r="J1692" i="26"/>
  <c r="J1693" i="26"/>
  <c r="J1694" i="26"/>
  <c r="J1695" i="26"/>
  <c r="J1696" i="26"/>
  <c r="J1697" i="26"/>
  <c r="J1698" i="26"/>
  <c r="J1699" i="26"/>
  <c r="J1700" i="26"/>
  <c r="J1701" i="26"/>
  <c r="J1702" i="26"/>
  <c r="J1703" i="26"/>
  <c r="J1704" i="26"/>
  <c r="J1705" i="26"/>
  <c r="J1706" i="26"/>
  <c r="J1707" i="26"/>
  <c r="J1708" i="26"/>
  <c r="J1709" i="26"/>
  <c r="J1710" i="26"/>
  <c r="J1711" i="26"/>
  <c r="J1712" i="26"/>
  <c r="J1713" i="26"/>
  <c r="J1714" i="26"/>
  <c r="J1715" i="26"/>
  <c r="J1716" i="26"/>
  <c r="J1717" i="26"/>
  <c r="J1718" i="26"/>
  <c r="J1719" i="26"/>
  <c r="J1720" i="26"/>
  <c r="J1721" i="26"/>
  <c r="J1722" i="26"/>
  <c r="J1723" i="26"/>
  <c r="J1724" i="26"/>
  <c r="J1725" i="26"/>
  <c r="J1726" i="26"/>
  <c r="J1727" i="26"/>
  <c r="J1728" i="26"/>
  <c r="J1729" i="26"/>
  <c r="J1730" i="26"/>
  <c r="J1731" i="26"/>
  <c r="J1732" i="26"/>
  <c r="J1733" i="26"/>
  <c r="J1734" i="26"/>
  <c r="J1735" i="26"/>
  <c r="J1736" i="26"/>
  <c r="J1737" i="26"/>
  <c r="J1738" i="26"/>
  <c r="J1739" i="26"/>
  <c r="J1740" i="26"/>
  <c r="J1741" i="26"/>
  <c r="J1742" i="26"/>
  <c r="J1743" i="26"/>
  <c r="J1744" i="26"/>
  <c r="J1745" i="26"/>
  <c r="J1746" i="26"/>
  <c r="J1747" i="26"/>
  <c r="J1748" i="26"/>
  <c r="J1749" i="26"/>
  <c r="J1750" i="26"/>
  <c r="J1751" i="26"/>
  <c r="J1752" i="26"/>
  <c r="J1753" i="26"/>
  <c r="J1754" i="26"/>
  <c r="J1755" i="26"/>
  <c r="J1756" i="26"/>
  <c r="J1757" i="26"/>
  <c r="J1758" i="26"/>
  <c r="J1759" i="26"/>
  <c r="J1760" i="26"/>
  <c r="J1761" i="26"/>
  <c r="J1762" i="26"/>
  <c r="J1763" i="26"/>
  <c r="J1764" i="26"/>
  <c r="J1765" i="26"/>
  <c r="J1766" i="26"/>
  <c r="J1767" i="26"/>
  <c r="J1768" i="26"/>
  <c r="J1769" i="26"/>
  <c r="J1770" i="26"/>
  <c r="J1771" i="26"/>
  <c r="J1772" i="26"/>
  <c r="J1773" i="26"/>
  <c r="J1774" i="26"/>
  <c r="J1775" i="26"/>
  <c r="J1776" i="26"/>
  <c r="J1777" i="26"/>
  <c r="J1778" i="26"/>
  <c r="J1779" i="26"/>
  <c r="J1780" i="26"/>
  <c r="J1781" i="26"/>
  <c r="J1782" i="26"/>
  <c r="J1783" i="26"/>
  <c r="J1784" i="26"/>
  <c r="J1785" i="26"/>
  <c r="J1786" i="26"/>
  <c r="J1787" i="26"/>
  <c r="J1788" i="26"/>
  <c r="J1789" i="26"/>
  <c r="J1790" i="26"/>
  <c r="J1791" i="26"/>
  <c r="J1792" i="26"/>
  <c r="J1793" i="26"/>
  <c r="J1794" i="26"/>
  <c r="J1795" i="26"/>
  <c r="J1796" i="26"/>
  <c r="J1797" i="26"/>
  <c r="J1798" i="26"/>
  <c r="J1799" i="26"/>
  <c r="J1800" i="26"/>
  <c r="J1801" i="26"/>
  <c r="J1802" i="26"/>
  <c r="J1803" i="26"/>
  <c r="J1804" i="26"/>
  <c r="J1805" i="26"/>
  <c r="J1806" i="26"/>
  <c r="J1807" i="26"/>
  <c r="J1808" i="26"/>
  <c r="J1809" i="26"/>
  <c r="J1810" i="26"/>
  <c r="J1811" i="26"/>
  <c r="J1812" i="26"/>
  <c r="J1813" i="26"/>
  <c r="J1814" i="26"/>
  <c r="J1815" i="26"/>
  <c r="J1816" i="26"/>
  <c r="J1817" i="26"/>
  <c r="J1818" i="26"/>
  <c r="J1819" i="26"/>
  <c r="J1820" i="26"/>
  <c r="J1821" i="26"/>
  <c r="J1822" i="26"/>
  <c r="J1823" i="26"/>
  <c r="J1824" i="26"/>
  <c r="J1825" i="26"/>
  <c r="J1826" i="26"/>
  <c r="J1827" i="26"/>
  <c r="J1828" i="26"/>
  <c r="J1829" i="26"/>
  <c r="J1830" i="26"/>
  <c r="J1831" i="26"/>
  <c r="J1832" i="26"/>
  <c r="J1833" i="26"/>
  <c r="J1834" i="26"/>
  <c r="J1835" i="26"/>
  <c r="J1836" i="26"/>
  <c r="J1837" i="26"/>
  <c r="J1838" i="26"/>
  <c r="J1839" i="26"/>
  <c r="J1840" i="26"/>
  <c r="J1841" i="26"/>
  <c r="J1842" i="26"/>
  <c r="J1843" i="26"/>
  <c r="J1844" i="26"/>
  <c r="J1845" i="26"/>
  <c r="J1846" i="26"/>
  <c r="J1847" i="26"/>
  <c r="J1848" i="26"/>
  <c r="J1849" i="26"/>
  <c r="J1850" i="26"/>
  <c r="J1851" i="26"/>
  <c r="J1852" i="26"/>
  <c r="J1853" i="26"/>
  <c r="J1854" i="26"/>
  <c r="J1855" i="26"/>
  <c r="J1856" i="26"/>
  <c r="J1857" i="26"/>
  <c r="J1858" i="26"/>
  <c r="J1859" i="26"/>
  <c r="J1860" i="26"/>
  <c r="J1861" i="26"/>
  <c r="J1862" i="26"/>
  <c r="J1863" i="26"/>
  <c r="J1864" i="26"/>
  <c r="J1865" i="26"/>
  <c r="J1866" i="26"/>
  <c r="J1867" i="26"/>
  <c r="J1868" i="26"/>
  <c r="J1869" i="26"/>
  <c r="J1870" i="26"/>
  <c r="J1871" i="26"/>
  <c r="J1872" i="26"/>
  <c r="J1873" i="26"/>
  <c r="J1874" i="26"/>
  <c r="J1875" i="26"/>
  <c r="J1876" i="26"/>
  <c r="J1877" i="26"/>
  <c r="J1878" i="26"/>
  <c r="J1879" i="26"/>
  <c r="J1880" i="26"/>
  <c r="J1881" i="26"/>
  <c r="J1882" i="26"/>
  <c r="J1883" i="26"/>
  <c r="J1884" i="26"/>
  <c r="J1885" i="26"/>
  <c r="J1886" i="26"/>
  <c r="J1887" i="26"/>
  <c r="J1888" i="26"/>
  <c r="J1889" i="26"/>
  <c r="J1890" i="26"/>
  <c r="J1891" i="26"/>
  <c r="J1892" i="26"/>
  <c r="J1893" i="26"/>
  <c r="J1894" i="26"/>
  <c r="J1895" i="26"/>
  <c r="J1896" i="26"/>
  <c r="J1897" i="26"/>
  <c r="J1898" i="26"/>
  <c r="J1899" i="26"/>
  <c r="J1900" i="26"/>
  <c r="J1901" i="26"/>
  <c r="J1902" i="26"/>
  <c r="J1903" i="26"/>
  <c r="J1904" i="26"/>
  <c r="J1905" i="26"/>
  <c r="J1906" i="26"/>
  <c r="J1907" i="26"/>
  <c r="J1908" i="26"/>
  <c r="J1909" i="26"/>
  <c r="J1910" i="26"/>
  <c r="J1911" i="26"/>
  <c r="J1912" i="26"/>
  <c r="J1913" i="26"/>
  <c r="J1914" i="26"/>
  <c r="J1915" i="26"/>
  <c r="J1916" i="26"/>
  <c r="J1917" i="26"/>
  <c r="J1918" i="26"/>
  <c r="J1919" i="26"/>
  <c r="J1920" i="26"/>
  <c r="J1921" i="26"/>
  <c r="J1922" i="26"/>
  <c r="J1923" i="26"/>
  <c r="J1924" i="26"/>
  <c r="J1925" i="26"/>
  <c r="J1926" i="26"/>
  <c r="J1927" i="26"/>
  <c r="J1928" i="26"/>
  <c r="J1929" i="26"/>
  <c r="J1930" i="26"/>
  <c r="J1931" i="26"/>
  <c r="J1932" i="26"/>
  <c r="J1933" i="26"/>
  <c r="J1934" i="26"/>
  <c r="J1935" i="26"/>
  <c r="J1936" i="26"/>
  <c r="J1937" i="26"/>
  <c r="J1938" i="26"/>
  <c r="J1939" i="26"/>
  <c r="I4" i="26"/>
  <c r="S4" i="26" s="1"/>
  <c r="I5" i="26"/>
  <c r="S5" i="26" s="1"/>
  <c r="I6" i="26"/>
  <c r="S6" i="26" s="1"/>
  <c r="I7" i="26"/>
  <c r="S7" i="26" s="1"/>
  <c r="I8" i="26"/>
  <c r="S8" i="26" s="1"/>
  <c r="I9" i="26"/>
  <c r="S9" i="26" s="1"/>
  <c r="I10" i="26"/>
  <c r="S10" i="26" s="1"/>
  <c r="I11" i="26"/>
  <c r="S11" i="26" s="1"/>
  <c r="I12" i="26"/>
  <c r="S12" i="26" s="1"/>
  <c r="I13" i="26"/>
  <c r="S13" i="26" s="1"/>
  <c r="I14" i="26"/>
  <c r="S14" i="26" s="1"/>
  <c r="I15" i="26"/>
  <c r="S15" i="26" s="1"/>
  <c r="I16" i="26"/>
  <c r="S16" i="26" s="1"/>
  <c r="I17" i="26"/>
  <c r="S17" i="26" s="1"/>
  <c r="I18" i="26"/>
  <c r="S18" i="26" s="1"/>
  <c r="I19" i="26"/>
  <c r="S19" i="26" s="1"/>
  <c r="I20" i="26"/>
  <c r="S20" i="26" s="1"/>
  <c r="I21" i="26"/>
  <c r="S21" i="26" s="1"/>
  <c r="I22" i="26"/>
  <c r="S22" i="26" s="1"/>
  <c r="I23" i="26"/>
  <c r="S23" i="26" s="1"/>
  <c r="I24" i="26"/>
  <c r="S24" i="26" s="1"/>
  <c r="I25" i="26"/>
  <c r="S25" i="26" s="1"/>
  <c r="I26" i="26"/>
  <c r="S26" i="26" s="1"/>
  <c r="I27" i="26"/>
  <c r="S27" i="26" s="1"/>
  <c r="I28" i="26"/>
  <c r="S28" i="26" s="1"/>
  <c r="I29" i="26"/>
  <c r="S29" i="26" s="1"/>
  <c r="I30" i="26"/>
  <c r="S30" i="26" s="1"/>
  <c r="I31" i="26"/>
  <c r="S31" i="26" s="1"/>
  <c r="I32" i="26"/>
  <c r="S32" i="26" s="1"/>
  <c r="I33" i="26"/>
  <c r="S33" i="26" s="1"/>
  <c r="I34" i="26"/>
  <c r="S34" i="26" s="1"/>
  <c r="I35" i="26"/>
  <c r="S35" i="26" s="1"/>
  <c r="I36" i="26"/>
  <c r="S36" i="26" s="1"/>
  <c r="I37" i="26"/>
  <c r="S37" i="26" s="1"/>
  <c r="I38" i="26"/>
  <c r="S38" i="26" s="1"/>
  <c r="I39" i="26"/>
  <c r="S39" i="26" s="1"/>
  <c r="I40" i="26"/>
  <c r="S40" i="26" s="1"/>
  <c r="I41" i="26"/>
  <c r="S41" i="26" s="1"/>
  <c r="I42" i="26"/>
  <c r="S42" i="26" s="1"/>
  <c r="I43" i="26"/>
  <c r="S43" i="26" s="1"/>
  <c r="I44" i="26"/>
  <c r="S44" i="26" s="1"/>
  <c r="I45" i="26"/>
  <c r="S45" i="26" s="1"/>
  <c r="I46" i="26"/>
  <c r="S46" i="26" s="1"/>
  <c r="I47" i="26"/>
  <c r="S47" i="26" s="1"/>
  <c r="I48" i="26"/>
  <c r="S48" i="26" s="1"/>
  <c r="I49" i="26"/>
  <c r="S49" i="26" s="1"/>
  <c r="I50" i="26"/>
  <c r="S50" i="26" s="1"/>
  <c r="I51" i="26"/>
  <c r="S51" i="26" s="1"/>
  <c r="I52" i="26"/>
  <c r="S52" i="26" s="1"/>
  <c r="I53" i="26"/>
  <c r="S53" i="26" s="1"/>
  <c r="I54" i="26"/>
  <c r="S54" i="26" s="1"/>
  <c r="I55" i="26"/>
  <c r="S55" i="26" s="1"/>
  <c r="I56" i="26"/>
  <c r="S56" i="26" s="1"/>
  <c r="I57" i="26"/>
  <c r="S57" i="26" s="1"/>
  <c r="I58" i="26"/>
  <c r="S58" i="26" s="1"/>
  <c r="I59" i="26"/>
  <c r="S59" i="26" s="1"/>
  <c r="I60" i="26"/>
  <c r="S60" i="26" s="1"/>
  <c r="I61" i="26"/>
  <c r="S61" i="26" s="1"/>
  <c r="I62" i="26"/>
  <c r="S62" i="26" s="1"/>
  <c r="I63" i="26"/>
  <c r="S63" i="26" s="1"/>
  <c r="I64" i="26"/>
  <c r="S64" i="26" s="1"/>
  <c r="I65" i="26"/>
  <c r="S65" i="26" s="1"/>
  <c r="I66" i="26"/>
  <c r="S66" i="26" s="1"/>
  <c r="I67" i="26"/>
  <c r="S67" i="26" s="1"/>
  <c r="I68" i="26"/>
  <c r="S68" i="26" s="1"/>
  <c r="I69" i="26"/>
  <c r="S69" i="26" s="1"/>
  <c r="I70" i="26"/>
  <c r="S70" i="26" s="1"/>
  <c r="I71" i="26"/>
  <c r="S71" i="26" s="1"/>
  <c r="I72" i="26"/>
  <c r="S72" i="26" s="1"/>
  <c r="I73" i="26"/>
  <c r="S73" i="26" s="1"/>
  <c r="I74" i="26"/>
  <c r="S74" i="26" s="1"/>
  <c r="I75" i="26"/>
  <c r="S75" i="26" s="1"/>
  <c r="I76" i="26"/>
  <c r="S76" i="26" s="1"/>
  <c r="I77" i="26"/>
  <c r="S77" i="26" s="1"/>
  <c r="I78" i="26"/>
  <c r="S78" i="26" s="1"/>
  <c r="I79" i="26"/>
  <c r="S79" i="26" s="1"/>
  <c r="I80" i="26"/>
  <c r="S80" i="26" s="1"/>
  <c r="I81" i="26"/>
  <c r="S81" i="26" s="1"/>
  <c r="I82" i="26"/>
  <c r="S82" i="26" s="1"/>
  <c r="I83" i="26"/>
  <c r="S83" i="26" s="1"/>
  <c r="I84" i="26"/>
  <c r="S84" i="26" s="1"/>
  <c r="I85" i="26"/>
  <c r="S85" i="26" s="1"/>
  <c r="I86" i="26"/>
  <c r="S86" i="26" s="1"/>
  <c r="I87" i="26"/>
  <c r="S87" i="26" s="1"/>
  <c r="I88" i="26"/>
  <c r="S88" i="26" s="1"/>
  <c r="I89" i="26"/>
  <c r="S89" i="26" s="1"/>
  <c r="I90" i="26"/>
  <c r="S90" i="26" s="1"/>
  <c r="I91" i="26"/>
  <c r="S91" i="26" s="1"/>
  <c r="I92" i="26"/>
  <c r="S92" i="26" s="1"/>
  <c r="I93" i="26"/>
  <c r="S93" i="26" s="1"/>
  <c r="I94" i="26"/>
  <c r="S94" i="26" s="1"/>
  <c r="I95" i="26"/>
  <c r="S95" i="26" s="1"/>
  <c r="I96" i="26"/>
  <c r="S96" i="26" s="1"/>
  <c r="I97" i="26"/>
  <c r="S97" i="26" s="1"/>
  <c r="I98" i="26"/>
  <c r="S98" i="26" s="1"/>
  <c r="I99" i="26"/>
  <c r="S99" i="26" s="1"/>
  <c r="I100" i="26"/>
  <c r="S100" i="26" s="1"/>
  <c r="I101" i="26"/>
  <c r="S101" i="26" s="1"/>
  <c r="I102" i="26"/>
  <c r="S102" i="26" s="1"/>
  <c r="I103" i="26"/>
  <c r="S103" i="26" s="1"/>
  <c r="I104" i="26"/>
  <c r="S104" i="26" s="1"/>
  <c r="I105" i="26"/>
  <c r="S105" i="26" s="1"/>
  <c r="I106" i="26"/>
  <c r="S106" i="26" s="1"/>
  <c r="I107" i="26"/>
  <c r="S107" i="26" s="1"/>
  <c r="I108" i="26"/>
  <c r="S108" i="26" s="1"/>
  <c r="I109" i="26"/>
  <c r="S109" i="26" s="1"/>
  <c r="I110" i="26"/>
  <c r="S110" i="26" s="1"/>
  <c r="I111" i="26"/>
  <c r="S111" i="26" s="1"/>
  <c r="I112" i="26"/>
  <c r="S112" i="26" s="1"/>
  <c r="I113" i="26"/>
  <c r="S113" i="26" s="1"/>
  <c r="I114" i="26"/>
  <c r="S114" i="26" s="1"/>
  <c r="I115" i="26"/>
  <c r="S115" i="26" s="1"/>
  <c r="I116" i="26"/>
  <c r="S116" i="26" s="1"/>
  <c r="I117" i="26"/>
  <c r="S117" i="26" s="1"/>
  <c r="I118" i="26"/>
  <c r="S118" i="26" s="1"/>
  <c r="I119" i="26"/>
  <c r="S119" i="26" s="1"/>
  <c r="I120" i="26"/>
  <c r="S120" i="26" s="1"/>
  <c r="I121" i="26"/>
  <c r="S121" i="26" s="1"/>
  <c r="I122" i="26"/>
  <c r="S122" i="26" s="1"/>
  <c r="I123" i="26"/>
  <c r="S123" i="26" s="1"/>
  <c r="I124" i="26"/>
  <c r="S124" i="26" s="1"/>
  <c r="I125" i="26"/>
  <c r="S125" i="26" s="1"/>
  <c r="I126" i="26"/>
  <c r="S126" i="26" s="1"/>
  <c r="I127" i="26"/>
  <c r="S127" i="26" s="1"/>
  <c r="I128" i="26"/>
  <c r="S128" i="26" s="1"/>
  <c r="I129" i="26"/>
  <c r="S129" i="26" s="1"/>
  <c r="I130" i="26"/>
  <c r="S130" i="26" s="1"/>
  <c r="I131" i="26"/>
  <c r="S131" i="26" s="1"/>
  <c r="I132" i="26"/>
  <c r="S132" i="26" s="1"/>
  <c r="I133" i="26"/>
  <c r="S133" i="26" s="1"/>
  <c r="I134" i="26"/>
  <c r="S134" i="26" s="1"/>
  <c r="I135" i="26"/>
  <c r="S135" i="26" s="1"/>
  <c r="I136" i="26"/>
  <c r="S136" i="26" s="1"/>
  <c r="I137" i="26"/>
  <c r="S137" i="26" s="1"/>
  <c r="I138" i="26"/>
  <c r="S138" i="26" s="1"/>
  <c r="I139" i="26"/>
  <c r="S139" i="26" s="1"/>
  <c r="I140" i="26"/>
  <c r="S140" i="26" s="1"/>
  <c r="I141" i="26"/>
  <c r="S141" i="26" s="1"/>
  <c r="I142" i="26"/>
  <c r="S142" i="26" s="1"/>
  <c r="I143" i="26"/>
  <c r="S143" i="26" s="1"/>
  <c r="I144" i="26"/>
  <c r="S144" i="26" s="1"/>
  <c r="I145" i="26"/>
  <c r="S145" i="26" s="1"/>
  <c r="I146" i="26"/>
  <c r="S146" i="26" s="1"/>
  <c r="I147" i="26"/>
  <c r="S147" i="26" s="1"/>
  <c r="I148" i="26"/>
  <c r="S148" i="26" s="1"/>
  <c r="I149" i="26"/>
  <c r="S149" i="26" s="1"/>
  <c r="I150" i="26"/>
  <c r="S150" i="26" s="1"/>
  <c r="I151" i="26"/>
  <c r="S151" i="26" s="1"/>
  <c r="I152" i="26"/>
  <c r="S152" i="26" s="1"/>
  <c r="I153" i="26"/>
  <c r="S153" i="26" s="1"/>
  <c r="I154" i="26"/>
  <c r="S154" i="26" s="1"/>
  <c r="I155" i="26"/>
  <c r="S155" i="26" s="1"/>
  <c r="I156" i="26"/>
  <c r="S156" i="26" s="1"/>
  <c r="I157" i="26"/>
  <c r="S157" i="26" s="1"/>
  <c r="I158" i="26"/>
  <c r="S158" i="26" s="1"/>
  <c r="I159" i="26"/>
  <c r="S159" i="26" s="1"/>
  <c r="I160" i="26"/>
  <c r="S160" i="26" s="1"/>
  <c r="I161" i="26"/>
  <c r="S161" i="26" s="1"/>
  <c r="I162" i="26"/>
  <c r="S162" i="26" s="1"/>
  <c r="I163" i="26"/>
  <c r="S163" i="26" s="1"/>
  <c r="I164" i="26"/>
  <c r="S164" i="26" s="1"/>
  <c r="I165" i="26"/>
  <c r="S165" i="26" s="1"/>
  <c r="I166" i="26"/>
  <c r="S166" i="26" s="1"/>
  <c r="I167" i="26"/>
  <c r="S167" i="26" s="1"/>
  <c r="I168" i="26"/>
  <c r="S168" i="26" s="1"/>
  <c r="I169" i="26"/>
  <c r="S169" i="26" s="1"/>
  <c r="I170" i="26"/>
  <c r="S170" i="26" s="1"/>
  <c r="I171" i="26"/>
  <c r="S171" i="26" s="1"/>
  <c r="I172" i="26"/>
  <c r="S172" i="26" s="1"/>
  <c r="I173" i="26"/>
  <c r="S173" i="26" s="1"/>
  <c r="I174" i="26"/>
  <c r="S174" i="26" s="1"/>
  <c r="I175" i="26"/>
  <c r="S175" i="26" s="1"/>
  <c r="I176" i="26"/>
  <c r="S176" i="26" s="1"/>
  <c r="I177" i="26"/>
  <c r="S177" i="26" s="1"/>
  <c r="I178" i="26"/>
  <c r="S178" i="26" s="1"/>
  <c r="I179" i="26"/>
  <c r="S179" i="26" s="1"/>
  <c r="I180" i="26"/>
  <c r="S180" i="26" s="1"/>
  <c r="I181" i="26"/>
  <c r="S181" i="26" s="1"/>
  <c r="I182" i="26"/>
  <c r="S182" i="26" s="1"/>
  <c r="I183" i="26"/>
  <c r="S183" i="26" s="1"/>
  <c r="I184" i="26"/>
  <c r="S184" i="26" s="1"/>
  <c r="I185" i="26"/>
  <c r="S185" i="26" s="1"/>
  <c r="I186" i="26"/>
  <c r="S186" i="26" s="1"/>
  <c r="I187" i="26"/>
  <c r="S187" i="26" s="1"/>
  <c r="I188" i="26"/>
  <c r="S188" i="26" s="1"/>
  <c r="I189" i="26"/>
  <c r="S189" i="26" s="1"/>
  <c r="I190" i="26"/>
  <c r="S190" i="26" s="1"/>
  <c r="I191" i="26"/>
  <c r="S191" i="26" s="1"/>
  <c r="I192" i="26"/>
  <c r="S192" i="26" s="1"/>
  <c r="I193" i="26"/>
  <c r="S193" i="26" s="1"/>
  <c r="I194" i="26"/>
  <c r="S194" i="26" s="1"/>
  <c r="I195" i="26"/>
  <c r="S195" i="26" s="1"/>
  <c r="I196" i="26"/>
  <c r="S196" i="26" s="1"/>
  <c r="I197" i="26"/>
  <c r="S197" i="26" s="1"/>
  <c r="I198" i="26"/>
  <c r="S198" i="26" s="1"/>
  <c r="I199" i="26"/>
  <c r="S199" i="26" s="1"/>
  <c r="I200" i="26"/>
  <c r="S200" i="26" s="1"/>
  <c r="I201" i="26"/>
  <c r="S201" i="26" s="1"/>
  <c r="I202" i="26"/>
  <c r="S202" i="26" s="1"/>
  <c r="I203" i="26"/>
  <c r="S203" i="26" s="1"/>
  <c r="I204" i="26"/>
  <c r="S204" i="26" s="1"/>
  <c r="I205" i="26"/>
  <c r="S205" i="26" s="1"/>
  <c r="I206" i="26"/>
  <c r="S206" i="26" s="1"/>
  <c r="I207" i="26"/>
  <c r="S207" i="26" s="1"/>
  <c r="I208" i="26"/>
  <c r="S208" i="26" s="1"/>
  <c r="I209" i="26"/>
  <c r="S209" i="26" s="1"/>
  <c r="I210" i="26"/>
  <c r="S210" i="26" s="1"/>
  <c r="I211" i="26"/>
  <c r="S211" i="26" s="1"/>
  <c r="I212" i="26"/>
  <c r="S212" i="26" s="1"/>
  <c r="I213" i="26"/>
  <c r="S213" i="26" s="1"/>
  <c r="I214" i="26"/>
  <c r="S214" i="26" s="1"/>
  <c r="I215" i="26"/>
  <c r="S215" i="26" s="1"/>
  <c r="I216" i="26"/>
  <c r="S216" i="26" s="1"/>
  <c r="I217" i="26"/>
  <c r="S217" i="26" s="1"/>
  <c r="I218" i="26"/>
  <c r="S218" i="26" s="1"/>
  <c r="I219" i="26"/>
  <c r="S219" i="26" s="1"/>
  <c r="I220" i="26"/>
  <c r="S220" i="26" s="1"/>
  <c r="I221" i="26"/>
  <c r="S221" i="26" s="1"/>
  <c r="I222" i="26"/>
  <c r="S222" i="26" s="1"/>
  <c r="I223" i="26"/>
  <c r="S223" i="26" s="1"/>
  <c r="I224" i="26"/>
  <c r="S224" i="26" s="1"/>
  <c r="I225" i="26"/>
  <c r="S225" i="26" s="1"/>
  <c r="I226" i="26"/>
  <c r="S226" i="26" s="1"/>
  <c r="I227" i="26"/>
  <c r="S227" i="26" s="1"/>
  <c r="I228" i="26"/>
  <c r="S228" i="26" s="1"/>
  <c r="I229" i="26"/>
  <c r="S229" i="26" s="1"/>
  <c r="I230" i="26"/>
  <c r="S230" i="26" s="1"/>
  <c r="I231" i="26"/>
  <c r="S231" i="26" s="1"/>
  <c r="I232" i="26"/>
  <c r="S232" i="26" s="1"/>
  <c r="I233" i="26"/>
  <c r="S233" i="26" s="1"/>
  <c r="I234" i="26"/>
  <c r="S234" i="26" s="1"/>
  <c r="I235" i="26"/>
  <c r="S235" i="26" s="1"/>
  <c r="I236" i="26"/>
  <c r="S236" i="26" s="1"/>
  <c r="I237" i="26"/>
  <c r="S237" i="26" s="1"/>
  <c r="I238" i="26"/>
  <c r="S238" i="26" s="1"/>
  <c r="I239" i="26"/>
  <c r="S239" i="26" s="1"/>
  <c r="I240" i="26"/>
  <c r="S240" i="26" s="1"/>
  <c r="I241" i="26"/>
  <c r="S241" i="26" s="1"/>
  <c r="I242" i="26"/>
  <c r="S242" i="26" s="1"/>
  <c r="I243" i="26"/>
  <c r="S243" i="26" s="1"/>
  <c r="I244" i="26"/>
  <c r="S244" i="26" s="1"/>
  <c r="I245" i="26"/>
  <c r="S245" i="26" s="1"/>
  <c r="I246" i="26"/>
  <c r="S246" i="26" s="1"/>
  <c r="I247" i="26"/>
  <c r="S247" i="26" s="1"/>
  <c r="I248" i="26"/>
  <c r="S248" i="26" s="1"/>
  <c r="I249" i="26"/>
  <c r="S249" i="26" s="1"/>
  <c r="I250" i="26"/>
  <c r="S250" i="26" s="1"/>
  <c r="I251" i="26"/>
  <c r="S251" i="26" s="1"/>
  <c r="I252" i="26"/>
  <c r="S252" i="26" s="1"/>
  <c r="I253" i="26"/>
  <c r="S253" i="26" s="1"/>
  <c r="I254" i="26"/>
  <c r="S254" i="26" s="1"/>
  <c r="I255" i="26"/>
  <c r="S255" i="26" s="1"/>
  <c r="I256" i="26"/>
  <c r="S256" i="26" s="1"/>
  <c r="I257" i="26"/>
  <c r="S257" i="26" s="1"/>
  <c r="I258" i="26"/>
  <c r="S258" i="26" s="1"/>
  <c r="I259" i="26"/>
  <c r="S259" i="26" s="1"/>
  <c r="I260" i="26"/>
  <c r="S260" i="26" s="1"/>
  <c r="I261" i="26"/>
  <c r="S261" i="26" s="1"/>
  <c r="I262" i="26"/>
  <c r="S262" i="26" s="1"/>
  <c r="I263" i="26"/>
  <c r="S263" i="26" s="1"/>
  <c r="I264" i="26"/>
  <c r="S264" i="26" s="1"/>
  <c r="I265" i="26"/>
  <c r="S265" i="26" s="1"/>
  <c r="I266" i="26"/>
  <c r="S266" i="26" s="1"/>
  <c r="I267" i="26"/>
  <c r="S267" i="26" s="1"/>
  <c r="I268" i="26"/>
  <c r="S268" i="26" s="1"/>
  <c r="I269" i="26"/>
  <c r="S269" i="26" s="1"/>
  <c r="I270" i="26"/>
  <c r="S270" i="26" s="1"/>
  <c r="I271" i="26"/>
  <c r="S271" i="26" s="1"/>
  <c r="I272" i="26"/>
  <c r="S272" i="26" s="1"/>
  <c r="I273" i="26"/>
  <c r="S273" i="26" s="1"/>
  <c r="I274" i="26"/>
  <c r="S274" i="26" s="1"/>
  <c r="I275" i="26"/>
  <c r="S275" i="26" s="1"/>
  <c r="I276" i="26"/>
  <c r="S276" i="26" s="1"/>
  <c r="I277" i="26"/>
  <c r="S277" i="26" s="1"/>
  <c r="I278" i="26"/>
  <c r="S278" i="26" s="1"/>
  <c r="I279" i="26"/>
  <c r="S279" i="26" s="1"/>
  <c r="I280" i="26"/>
  <c r="S280" i="26" s="1"/>
  <c r="I281" i="26"/>
  <c r="S281" i="26" s="1"/>
  <c r="I282" i="26"/>
  <c r="S282" i="26" s="1"/>
  <c r="I283" i="26"/>
  <c r="S283" i="26" s="1"/>
  <c r="I284" i="26"/>
  <c r="S284" i="26" s="1"/>
  <c r="I285" i="26"/>
  <c r="S285" i="26" s="1"/>
  <c r="I286" i="26"/>
  <c r="S286" i="26" s="1"/>
  <c r="I287" i="26"/>
  <c r="S287" i="26" s="1"/>
  <c r="I288" i="26"/>
  <c r="S288" i="26" s="1"/>
  <c r="I289" i="26"/>
  <c r="S289" i="26" s="1"/>
  <c r="I290" i="26"/>
  <c r="S290" i="26" s="1"/>
  <c r="I291" i="26"/>
  <c r="S291" i="26" s="1"/>
  <c r="I292" i="26"/>
  <c r="S292" i="26" s="1"/>
  <c r="I293" i="26"/>
  <c r="S293" i="26" s="1"/>
  <c r="I294" i="26"/>
  <c r="S294" i="26" s="1"/>
  <c r="I295" i="26"/>
  <c r="S295" i="26" s="1"/>
  <c r="I296" i="26"/>
  <c r="S296" i="26" s="1"/>
  <c r="I297" i="26"/>
  <c r="S297" i="26" s="1"/>
  <c r="I298" i="26"/>
  <c r="S298" i="26" s="1"/>
  <c r="I299" i="26"/>
  <c r="S299" i="26" s="1"/>
  <c r="I300" i="26"/>
  <c r="S300" i="26" s="1"/>
  <c r="I301" i="26"/>
  <c r="S301" i="26" s="1"/>
  <c r="I302" i="26"/>
  <c r="S302" i="26" s="1"/>
  <c r="I303" i="26"/>
  <c r="S303" i="26" s="1"/>
  <c r="I304" i="26"/>
  <c r="S304" i="26" s="1"/>
  <c r="I305" i="26"/>
  <c r="S305" i="26" s="1"/>
  <c r="I306" i="26"/>
  <c r="S306" i="26" s="1"/>
  <c r="I307" i="26"/>
  <c r="S307" i="26" s="1"/>
  <c r="I308" i="26"/>
  <c r="S308" i="26" s="1"/>
  <c r="I309" i="26"/>
  <c r="S309" i="26" s="1"/>
  <c r="I310" i="26"/>
  <c r="S310" i="26" s="1"/>
  <c r="I311" i="26"/>
  <c r="S311" i="26" s="1"/>
  <c r="I312" i="26"/>
  <c r="S312" i="26" s="1"/>
  <c r="I313" i="26"/>
  <c r="S313" i="26" s="1"/>
  <c r="I314" i="26"/>
  <c r="S314" i="26" s="1"/>
  <c r="I315" i="26"/>
  <c r="S315" i="26" s="1"/>
  <c r="I316" i="26"/>
  <c r="S316" i="26" s="1"/>
  <c r="I317" i="26"/>
  <c r="S317" i="26" s="1"/>
  <c r="I318" i="26"/>
  <c r="S318" i="26" s="1"/>
  <c r="I319" i="26"/>
  <c r="S319" i="26" s="1"/>
  <c r="I320" i="26"/>
  <c r="S320" i="26" s="1"/>
  <c r="I321" i="26"/>
  <c r="S321" i="26" s="1"/>
  <c r="I322" i="26"/>
  <c r="S322" i="26" s="1"/>
  <c r="I323" i="26"/>
  <c r="S323" i="26" s="1"/>
  <c r="I324" i="26"/>
  <c r="S324" i="26" s="1"/>
  <c r="I325" i="26"/>
  <c r="S325" i="26" s="1"/>
  <c r="I326" i="26"/>
  <c r="S326" i="26" s="1"/>
  <c r="I327" i="26"/>
  <c r="S327" i="26" s="1"/>
  <c r="I328" i="26"/>
  <c r="S328" i="26" s="1"/>
  <c r="I329" i="26"/>
  <c r="S329" i="26" s="1"/>
  <c r="I330" i="26"/>
  <c r="S330" i="26" s="1"/>
  <c r="I331" i="26"/>
  <c r="S331" i="26" s="1"/>
  <c r="I332" i="26"/>
  <c r="S332" i="26" s="1"/>
  <c r="I333" i="26"/>
  <c r="S333" i="26" s="1"/>
  <c r="I334" i="26"/>
  <c r="S334" i="26" s="1"/>
  <c r="I335" i="26"/>
  <c r="S335" i="26" s="1"/>
  <c r="I336" i="26"/>
  <c r="S336" i="26" s="1"/>
  <c r="I337" i="26"/>
  <c r="S337" i="26" s="1"/>
  <c r="I338" i="26"/>
  <c r="S338" i="26" s="1"/>
  <c r="I339" i="26"/>
  <c r="S339" i="26" s="1"/>
  <c r="I340" i="26"/>
  <c r="S340" i="26" s="1"/>
  <c r="I341" i="26"/>
  <c r="S341" i="26" s="1"/>
  <c r="I342" i="26"/>
  <c r="S342" i="26" s="1"/>
  <c r="I343" i="26"/>
  <c r="S343" i="26" s="1"/>
  <c r="I344" i="26"/>
  <c r="S344" i="26" s="1"/>
  <c r="I345" i="26"/>
  <c r="S345" i="26" s="1"/>
  <c r="I346" i="26"/>
  <c r="S346" i="26" s="1"/>
  <c r="I347" i="26"/>
  <c r="S347" i="26" s="1"/>
  <c r="I348" i="26"/>
  <c r="S348" i="26" s="1"/>
  <c r="I349" i="26"/>
  <c r="S349" i="26" s="1"/>
  <c r="I350" i="26"/>
  <c r="S350" i="26" s="1"/>
  <c r="I351" i="26"/>
  <c r="S351" i="26" s="1"/>
  <c r="I352" i="26"/>
  <c r="S352" i="26" s="1"/>
  <c r="I353" i="26"/>
  <c r="S353" i="26" s="1"/>
  <c r="I354" i="26"/>
  <c r="S354" i="26" s="1"/>
  <c r="I355" i="26"/>
  <c r="S355" i="26" s="1"/>
  <c r="I356" i="26"/>
  <c r="S356" i="26" s="1"/>
  <c r="I357" i="26"/>
  <c r="S357" i="26" s="1"/>
  <c r="I358" i="26"/>
  <c r="S358" i="26" s="1"/>
  <c r="I359" i="26"/>
  <c r="S359" i="26" s="1"/>
  <c r="I360" i="26"/>
  <c r="S360" i="26" s="1"/>
  <c r="I361" i="26"/>
  <c r="S361" i="26" s="1"/>
  <c r="I362" i="26"/>
  <c r="S362" i="26" s="1"/>
  <c r="I363" i="26"/>
  <c r="S363" i="26" s="1"/>
  <c r="I364" i="26"/>
  <c r="S364" i="26" s="1"/>
  <c r="I365" i="26"/>
  <c r="S365" i="26" s="1"/>
  <c r="I366" i="26"/>
  <c r="S366" i="26" s="1"/>
  <c r="I367" i="26"/>
  <c r="S367" i="26" s="1"/>
  <c r="I368" i="26"/>
  <c r="S368" i="26" s="1"/>
  <c r="I369" i="26"/>
  <c r="S369" i="26" s="1"/>
  <c r="I370" i="26"/>
  <c r="S370" i="26" s="1"/>
  <c r="I371" i="26"/>
  <c r="S371" i="26" s="1"/>
  <c r="I372" i="26"/>
  <c r="S372" i="26" s="1"/>
  <c r="I373" i="26"/>
  <c r="S373" i="26" s="1"/>
  <c r="I374" i="26"/>
  <c r="S374" i="26" s="1"/>
  <c r="I375" i="26"/>
  <c r="S375" i="26" s="1"/>
  <c r="I376" i="26"/>
  <c r="S376" i="26" s="1"/>
  <c r="I377" i="26"/>
  <c r="S377" i="26" s="1"/>
  <c r="I378" i="26"/>
  <c r="S378" i="26" s="1"/>
  <c r="I379" i="26"/>
  <c r="S379" i="26" s="1"/>
  <c r="I380" i="26"/>
  <c r="S380" i="26" s="1"/>
  <c r="I381" i="26"/>
  <c r="S381" i="26" s="1"/>
  <c r="I382" i="26"/>
  <c r="S382" i="26" s="1"/>
  <c r="I383" i="26"/>
  <c r="S383" i="26" s="1"/>
  <c r="I384" i="26"/>
  <c r="S384" i="26" s="1"/>
  <c r="I385" i="26"/>
  <c r="S385" i="26" s="1"/>
  <c r="I386" i="26"/>
  <c r="S386" i="26" s="1"/>
  <c r="I387" i="26"/>
  <c r="S387" i="26" s="1"/>
  <c r="I388" i="26"/>
  <c r="S388" i="26" s="1"/>
  <c r="I389" i="26"/>
  <c r="S389" i="26" s="1"/>
  <c r="I390" i="26"/>
  <c r="S390" i="26" s="1"/>
  <c r="I391" i="26"/>
  <c r="S391" i="26" s="1"/>
  <c r="I392" i="26"/>
  <c r="S392" i="26" s="1"/>
  <c r="I393" i="26"/>
  <c r="S393" i="26" s="1"/>
  <c r="I394" i="26"/>
  <c r="S394" i="26" s="1"/>
  <c r="I395" i="26"/>
  <c r="S395" i="26" s="1"/>
  <c r="I396" i="26"/>
  <c r="S396" i="26" s="1"/>
  <c r="I397" i="26"/>
  <c r="S397" i="26" s="1"/>
  <c r="I398" i="26"/>
  <c r="S398" i="26" s="1"/>
  <c r="I399" i="26"/>
  <c r="S399" i="26" s="1"/>
  <c r="I400" i="26"/>
  <c r="S400" i="26" s="1"/>
  <c r="I401" i="26"/>
  <c r="S401" i="26" s="1"/>
  <c r="I402" i="26"/>
  <c r="S402" i="26" s="1"/>
  <c r="I403" i="26"/>
  <c r="S403" i="26" s="1"/>
  <c r="I404" i="26"/>
  <c r="S404" i="26" s="1"/>
  <c r="I405" i="26"/>
  <c r="S405" i="26" s="1"/>
  <c r="I406" i="26"/>
  <c r="S406" i="26" s="1"/>
  <c r="I407" i="26"/>
  <c r="S407" i="26" s="1"/>
  <c r="I408" i="26"/>
  <c r="S408" i="26" s="1"/>
  <c r="I409" i="26"/>
  <c r="S409" i="26" s="1"/>
  <c r="I410" i="26"/>
  <c r="S410" i="26" s="1"/>
  <c r="I411" i="26"/>
  <c r="S411" i="26" s="1"/>
  <c r="I412" i="26"/>
  <c r="S412" i="26" s="1"/>
  <c r="I413" i="26"/>
  <c r="S413" i="26" s="1"/>
  <c r="I414" i="26"/>
  <c r="S414" i="26" s="1"/>
  <c r="I415" i="26"/>
  <c r="S415" i="26" s="1"/>
  <c r="I416" i="26"/>
  <c r="S416" i="26" s="1"/>
  <c r="I417" i="26"/>
  <c r="S417" i="26" s="1"/>
  <c r="I418" i="26"/>
  <c r="S418" i="26" s="1"/>
  <c r="I419" i="26"/>
  <c r="S419" i="26" s="1"/>
  <c r="I420" i="26"/>
  <c r="S420" i="26" s="1"/>
  <c r="I421" i="26"/>
  <c r="S421" i="26" s="1"/>
  <c r="I422" i="26"/>
  <c r="S422" i="26" s="1"/>
  <c r="I423" i="26"/>
  <c r="S423" i="26" s="1"/>
  <c r="I424" i="26"/>
  <c r="S424" i="26" s="1"/>
  <c r="I425" i="26"/>
  <c r="S425" i="26" s="1"/>
  <c r="I426" i="26"/>
  <c r="S426" i="26" s="1"/>
  <c r="I427" i="26"/>
  <c r="S427" i="26" s="1"/>
  <c r="I428" i="26"/>
  <c r="S428" i="26" s="1"/>
  <c r="I429" i="26"/>
  <c r="S429" i="26" s="1"/>
  <c r="I430" i="26"/>
  <c r="S430" i="26" s="1"/>
  <c r="I431" i="26"/>
  <c r="S431" i="26" s="1"/>
  <c r="I432" i="26"/>
  <c r="S432" i="26" s="1"/>
  <c r="I433" i="26"/>
  <c r="S433" i="26" s="1"/>
  <c r="I434" i="26"/>
  <c r="S434" i="26" s="1"/>
  <c r="I435" i="26"/>
  <c r="S435" i="26" s="1"/>
  <c r="I436" i="26"/>
  <c r="S436" i="26" s="1"/>
  <c r="I437" i="26"/>
  <c r="S437" i="26" s="1"/>
  <c r="I438" i="26"/>
  <c r="S438" i="26" s="1"/>
  <c r="I439" i="26"/>
  <c r="S439" i="26" s="1"/>
  <c r="I440" i="26"/>
  <c r="S440" i="26" s="1"/>
  <c r="I441" i="26"/>
  <c r="S441" i="26" s="1"/>
  <c r="I442" i="26"/>
  <c r="S442" i="26" s="1"/>
  <c r="I443" i="26"/>
  <c r="S443" i="26" s="1"/>
  <c r="I444" i="26"/>
  <c r="S444" i="26" s="1"/>
  <c r="I445" i="26"/>
  <c r="S445" i="26" s="1"/>
  <c r="I446" i="26"/>
  <c r="S446" i="26" s="1"/>
  <c r="I447" i="26"/>
  <c r="S447" i="26" s="1"/>
  <c r="I448" i="26"/>
  <c r="S448" i="26" s="1"/>
  <c r="I449" i="26"/>
  <c r="S449" i="26" s="1"/>
  <c r="I450" i="26"/>
  <c r="S450" i="26" s="1"/>
  <c r="I451" i="26"/>
  <c r="S451" i="26" s="1"/>
  <c r="I452" i="26"/>
  <c r="S452" i="26" s="1"/>
  <c r="I453" i="26"/>
  <c r="S453" i="26" s="1"/>
  <c r="I454" i="26"/>
  <c r="S454" i="26" s="1"/>
  <c r="I455" i="26"/>
  <c r="S455" i="26" s="1"/>
  <c r="I456" i="26"/>
  <c r="S456" i="26" s="1"/>
  <c r="I457" i="26"/>
  <c r="S457" i="26" s="1"/>
  <c r="I458" i="26"/>
  <c r="S458" i="26" s="1"/>
  <c r="I459" i="26"/>
  <c r="S459" i="26" s="1"/>
  <c r="I460" i="26"/>
  <c r="S460" i="26" s="1"/>
  <c r="I461" i="26"/>
  <c r="S461" i="26" s="1"/>
  <c r="I462" i="26"/>
  <c r="S462" i="26" s="1"/>
  <c r="I463" i="26"/>
  <c r="S463" i="26" s="1"/>
  <c r="I464" i="26"/>
  <c r="S464" i="26" s="1"/>
  <c r="I465" i="26"/>
  <c r="S465" i="26" s="1"/>
  <c r="I466" i="26"/>
  <c r="S466" i="26" s="1"/>
  <c r="I467" i="26"/>
  <c r="S467" i="26" s="1"/>
  <c r="I468" i="26"/>
  <c r="S468" i="26" s="1"/>
  <c r="I469" i="26"/>
  <c r="S469" i="26" s="1"/>
  <c r="I470" i="26"/>
  <c r="S470" i="26" s="1"/>
  <c r="I471" i="26"/>
  <c r="S471" i="26" s="1"/>
  <c r="I472" i="26"/>
  <c r="S472" i="26" s="1"/>
  <c r="I473" i="26"/>
  <c r="S473" i="26" s="1"/>
  <c r="I474" i="26"/>
  <c r="S474" i="26" s="1"/>
  <c r="I475" i="26"/>
  <c r="S475" i="26" s="1"/>
  <c r="I476" i="26"/>
  <c r="S476" i="26" s="1"/>
  <c r="I477" i="26"/>
  <c r="S477" i="26" s="1"/>
  <c r="I478" i="26"/>
  <c r="S478" i="26" s="1"/>
  <c r="I479" i="26"/>
  <c r="S479" i="26" s="1"/>
  <c r="I480" i="26"/>
  <c r="S480" i="26" s="1"/>
  <c r="I481" i="26"/>
  <c r="S481" i="26" s="1"/>
  <c r="I482" i="26"/>
  <c r="S482" i="26" s="1"/>
  <c r="I483" i="26"/>
  <c r="S483" i="26" s="1"/>
  <c r="I484" i="26"/>
  <c r="S484" i="26" s="1"/>
  <c r="I485" i="26"/>
  <c r="S485" i="26" s="1"/>
  <c r="I486" i="26"/>
  <c r="S486" i="26" s="1"/>
  <c r="I487" i="26"/>
  <c r="S487" i="26" s="1"/>
  <c r="I488" i="26"/>
  <c r="S488" i="26" s="1"/>
  <c r="I489" i="26"/>
  <c r="S489" i="26" s="1"/>
  <c r="I490" i="26"/>
  <c r="S490" i="26" s="1"/>
  <c r="I491" i="26"/>
  <c r="S491" i="26" s="1"/>
  <c r="I492" i="26"/>
  <c r="S492" i="26" s="1"/>
  <c r="I493" i="26"/>
  <c r="S493" i="26" s="1"/>
  <c r="I494" i="26"/>
  <c r="S494" i="26" s="1"/>
  <c r="I495" i="26"/>
  <c r="S495" i="26" s="1"/>
  <c r="I496" i="26"/>
  <c r="S496" i="26" s="1"/>
  <c r="I497" i="26"/>
  <c r="S497" i="26" s="1"/>
  <c r="I498" i="26"/>
  <c r="S498" i="26" s="1"/>
  <c r="I499" i="26"/>
  <c r="S499" i="26" s="1"/>
  <c r="I500" i="26"/>
  <c r="S500" i="26" s="1"/>
  <c r="I501" i="26"/>
  <c r="S501" i="26" s="1"/>
  <c r="I502" i="26"/>
  <c r="S502" i="26" s="1"/>
  <c r="I503" i="26"/>
  <c r="S503" i="26" s="1"/>
  <c r="I504" i="26"/>
  <c r="S504" i="26" s="1"/>
  <c r="I505" i="26"/>
  <c r="S505" i="26" s="1"/>
  <c r="I506" i="26"/>
  <c r="S506" i="26" s="1"/>
  <c r="I507" i="26"/>
  <c r="S507" i="26" s="1"/>
  <c r="I508" i="26"/>
  <c r="S508" i="26" s="1"/>
  <c r="I509" i="26"/>
  <c r="S509" i="26" s="1"/>
  <c r="I510" i="26"/>
  <c r="S510" i="26" s="1"/>
  <c r="I511" i="26"/>
  <c r="S511" i="26" s="1"/>
  <c r="I512" i="26"/>
  <c r="S512" i="26" s="1"/>
  <c r="I513" i="26"/>
  <c r="S513" i="26" s="1"/>
  <c r="I514" i="26"/>
  <c r="S514" i="26" s="1"/>
  <c r="I515" i="26"/>
  <c r="S515" i="26" s="1"/>
  <c r="I516" i="26"/>
  <c r="S516" i="26" s="1"/>
  <c r="I517" i="26"/>
  <c r="S517" i="26" s="1"/>
  <c r="I518" i="26"/>
  <c r="S518" i="26" s="1"/>
  <c r="I519" i="26"/>
  <c r="S519" i="26" s="1"/>
  <c r="I520" i="26"/>
  <c r="S520" i="26" s="1"/>
  <c r="I521" i="26"/>
  <c r="S521" i="26" s="1"/>
  <c r="I522" i="26"/>
  <c r="S522" i="26" s="1"/>
  <c r="I523" i="26"/>
  <c r="S523" i="26" s="1"/>
  <c r="I524" i="26"/>
  <c r="S524" i="26" s="1"/>
  <c r="I525" i="26"/>
  <c r="S525" i="26" s="1"/>
  <c r="I526" i="26"/>
  <c r="S526" i="26" s="1"/>
  <c r="I527" i="26"/>
  <c r="S527" i="26" s="1"/>
  <c r="I528" i="26"/>
  <c r="S528" i="26" s="1"/>
  <c r="I529" i="26"/>
  <c r="S529" i="26" s="1"/>
  <c r="I530" i="26"/>
  <c r="S530" i="26" s="1"/>
  <c r="I531" i="26"/>
  <c r="S531" i="26" s="1"/>
  <c r="I532" i="26"/>
  <c r="S532" i="26" s="1"/>
  <c r="I533" i="26"/>
  <c r="S533" i="26" s="1"/>
  <c r="I534" i="26"/>
  <c r="S534" i="26" s="1"/>
  <c r="I535" i="26"/>
  <c r="S535" i="26" s="1"/>
  <c r="I536" i="26"/>
  <c r="S536" i="26" s="1"/>
  <c r="I537" i="26"/>
  <c r="S537" i="26" s="1"/>
  <c r="I538" i="26"/>
  <c r="S538" i="26" s="1"/>
  <c r="I539" i="26"/>
  <c r="S539" i="26" s="1"/>
  <c r="I540" i="26"/>
  <c r="S540" i="26" s="1"/>
  <c r="I541" i="26"/>
  <c r="S541" i="26" s="1"/>
  <c r="I542" i="26"/>
  <c r="S542" i="26" s="1"/>
  <c r="I543" i="26"/>
  <c r="S543" i="26" s="1"/>
  <c r="I544" i="26"/>
  <c r="S544" i="26" s="1"/>
  <c r="I545" i="26"/>
  <c r="S545" i="26" s="1"/>
  <c r="I546" i="26"/>
  <c r="S546" i="26" s="1"/>
  <c r="I547" i="26"/>
  <c r="S547" i="26" s="1"/>
  <c r="I548" i="26"/>
  <c r="S548" i="26" s="1"/>
  <c r="I549" i="26"/>
  <c r="S549" i="26" s="1"/>
  <c r="I550" i="26"/>
  <c r="S550" i="26" s="1"/>
  <c r="I551" i="26"/>
  <c r="S551" i="26" s="1"/>
  <c r="I552" i="26"/>
  <c r="S552" i="26" s="1"/>
  <c r="I553" i="26"/>
  <c r="S553" i="26" s="1"/>
  <c r="I554" i="26"/>
  <c r="S554" i="26" s="1"/>
  <c r="I555" i="26"/>
  <c r="S555" i="26" s="1"/>
  <c r="I556" i="26"/>
  <c r="S556" i="26" s="1"/>
  <c r="I557" i="26"/>
  <c r="S557" i="26" s="1"/>
  <c r="I558" i="26"/>
  <c r="S558" i="26" s="1"/>
  <c r="I559" i="26"/>
  <c r="S559" i="26" s="1"/>
  <c r="I560" i="26"/>
  <c r="S560" i="26" s="1"/>
  <c r="I561" i="26"/>
  <c r="S561" i="26" s="1"/>
  <c r="I562" i="26"/>
  <c r="S562" i="26" s="1"/>
  <c r="I563" i="26"/>
  <c r="S563" i="26" s="1"/>
  <c r="I564" i="26"/>
  <c r="S564" i="26" s="1"/>
  <c r="I565" i="26"/>
  <c r="S565" i="26" s="1"/>
  <c r="I566" i="26"/>
  <c r="S566" i="26" s="1"/>
  <c r="I567" i="26"/>
  <c r="S567" i="26" s="1"/>
  <c r="I568" i="26"/>
  <c r="S568" i="26" s="1"/>
  <c r="I569" i="26"/>
  <c r="S569" i="26" s="1"/>
  <c r="I570" i="26"/>
  <c r="S570" i="26" s="1"/>
  <c r="I571" i="26"/>
  <c r="S571" i="26" s="1"/>
  <c r="I572" i="26"/>
  <c r="S572" i="26" s="1"/>
  <c r="I573" i="26"/>
  <c r="S573" i="26" s="1"/>
  <c r="I574" i="26"/>
  <c r="S574" i="26" s="1"/>
  <c r="I575" i="26"/>
  <c r="S575" i="26" s="1"/>
  <c r="I576" i="26"/>
  <c r="S576" i="26" s="1"/>
  <c r="I577" i="26"/>
  <c r="S577" i="26" s="1"/>
  <c r="I578" i="26"/>
  <c r="S578" i="26" s="1"/>
  <c r="I579" i="26"/>
  <c r="S579" i="26" s="1"/>
  <c r="I580" i="26"/>
  <c r="S580" i="26" s="1"/>
  <c r="I581" i="26"/>
  <c r="S581" i="26" s="1"/>
  <c r="I582" i="26"/>
  <c r="S582" i="26" s="1"/>
  <c r="I583" i="26"/>
  <c r="S583" i="26" s="1"/>
  <c r="I584" i="26"/>
  <c r="S584" i="26" s="1"/>
  <c r="I585" i="26"/>
  <c r="S585" i="26" s="1"/>
  <c r="I586" i="26"/>
  <c r="S586" i="26" s="1"/>
  <c r="I587" i="26"/>
  <c r="S587" i="26" s="1"/>
  <c r="I588" i="26"/>
  <c r="S588" i="26" s="1"/>
  <c r="I589" i="26"/>
  <c r="S589" i="26" s="1"/>
  <c r="I590" i="26"/>
  <c r="S590" i="26" s="1"/>
  <c r="I591" i="26"/>
  <c r="S591" i="26" s="1"/>
  <c r="I592" i="26"/>
  <c r="S592" i="26" s="1"/>
  <c r="I593" i="26"/>
  <c r="S593" i="26" s="1"/>
  <c r="I594" i="26"/>
  <c r="S594" i="26" s="1"/>
  <c r="I595" i="26"/>
  <c r="S595" i="26" s="1"/>
  <c r="I596" i="26"/>
  <c r="S596" i="26" s="1"/>
  <c r="I597" i="26"/>
  <c r="S597" i="26" s="1"/>
  <c r="I598" i="26"/>
  <c r="S598" i="26" s="1"/>
  <c r="I599" i="26"/>
  <c r="S599" i="26" s="1"/>
  <c r="I600" i="26"/>
  <c r="S600" i="26" s="1"/>
  <c r="I601" i="26"/>
  <c r="S601" i="26" s="1"/>
  <c r="I602" i="26"/>
  <c r="S602" i="26" s="1"/>
  <c r="I603" i="26"/>
  <c r="S603" i="26" s="1"/>
  <c r="I604" i="26"/>
  <c r="S604" i="26" s="1"/>
  <c r="I605" i="26"/>
  <c r="S605" i="26" s="1"/>
  <c r="I606" i="26"/>
  <c r="S606" i="26" s="1"/>
  <c r="I607" i="26"/>
  <c r="S607" i="26" s="1"/>
  <c r="I608" i="26"/>
  <c r="S608" i="26" s="1"/>
  <c r="I609" i="26"/>
  <c r="S609" i="26" s="1"/>
  <c r="I610" i="26"/>
  <c r="S610" i="26" s="1"/>
  <c r="I611" i="26"/>
  <c r="S611" i="26" s="1"/>
  <c r="I612" i="26"/>
  <c r="S612" i="26" s="1"/>
  <c r="I613" i="26"/>
  <c r="S613" i="26" s="1"/>
  <c r="I614" i="26"/>
  <c r="S614" i="26" s="1"/>
  <c r="I615" i="26"/>
  <c r="S615" i="26" s="1"/>
  <c r="I616" i="26"/>
  <c r="S616" i="26" s="1"/>
  <c r="I617" i="26"/>
  <c r="S617" i="26" s="1"/>
  <c r="I618" i="26"/>
  <c r="S618" i="26" s="1"/>
  <c r="I619" i="26"/>
  <c r="S619" i="26" s="1"/>
  <c r="I620" i="26"/>
  <c r="S620" i="26" s="1"/>
  <c r="I621" i="26"/>
  <c r="S621" i="26" s="1"/>
  <c r="I622" i="26"/>
  <c r="S622" i="26" s="1"/>
  <c r="I623" i="26"/>
  <c r="S623" i="26" s="1"/>
  <c r="I624" i="26"/>
  <c r="S624" i="26" s="1"/>
  <c r="I625" i="26"/>
  <c r="S625" i="26" s="1"/>
  <c r="I626" i="26"/>
  <c r="S626" i="26" s="1"/>
  <c r="I627" i="26"/>
  <c r="S627" i="26" s="1"/>
  <c r="I628" i="26"/>
  <c r="S628" i="26" s="1"/>
  <c r="I629" i="26"/>
  <c r="S629" i="26" s="1"/>
  <c r="I630" i="26"/>
  <c r="S630" i="26" s="1"/>
  <c r="I631" i="26"/>
  <c r="S631" i="26" s="1"/>
  <c r="I632" i="26"/>
  <c r="S632" i="26" s="1"/>
  <c r="I633" i="26"/>
  <c r="S633" i="26" s="1"/>
  <c r="I634" i="26"/>
  <c r="S634" i="26" s="1"/>
  <c r="I635" i="26"/>
  <c r="S635" i="26" s="1"/>
  <c r="I636" i="26"/>
  <c r="S636" i="26" s="1"/>
  <c r="I637" i="26"/>
  <c r="S637" i="26" s="1"/>
  <c r="I638" i="26"/>
  <c r="S638" i="26" s="1"/>
  <c r="I639" i="26"/>
  <c r="S639" i="26" s="1"/>
  <c r="I640" i="26"/>
  <c r="S640" i="26" s="1"/>
  <c r="I641" i="26"/>
  <c r="S641" i="26" s="1"/>
  <c r="I642" i="26"/>
  <c r="S642" i="26" s="1"/>
  <c r="I643" i="26"/>
  <c r="S643" i="26" s="1"/>
  <c r="I644" i="26"/>
  <c r="S644" i="26" s="1"/>
  <c r="I645" i="26"/>
  <c r="S645" i="26" s="1"/>
  <c r="I646" i="26"/>
  <c r="S646" i="26" s="1"/>
  <c r="I647" i="26"/>
  <c r="S647" i="26" s="1"/>
  <c r="I648" i="26"/>
  <c r="S648" i="26" s="1"/>
  <c r="I649" i="26"/>
  <c r="S649" i="26" s="1"/>
  <c r="I650" i="26"/>
  <c r="S650" i="26" s="1"/>
  <c r="I651" i="26"/>
  <c r="S651" i="26" s="1"/>
  <c r="I652" i="26"/>
  <c r="S652" i="26" s="1"/>
  <c r="I653" i="26"/>
  <c r="S653" i="26" s="1"/>
  <c r="I654" i="26"/>
  <c r="S654" i="26" s="1"/>
  <c r="I655" i="26"/>
  <c r="S655" i="26" s="1"/>
  <c r="I656" i="26"/>
  <c r="S656" i="26" s="1"/>
  <c r="I657" i="26"/>
  <c r="S657" i="26" s="1"/>
  <c r="I658" i="26"/>
  <c r="S658" i="26" s="1"/>
  <c r="I659" i="26"/>
  <c r="S659" i="26" s="1"/>
  <c r="I660" i="26"/>
  <c r="S660" i="26" s="1"/>
  <c r="I661" i="26"/>
  <c r="S661" i="26" s="1"/>
  <c r="I662" i="26"/>
  <c r="S662" i="26" s="1"/>
  <c r="I663" i="26"/>
  <c r="S663" i="26" s="1"/>
  <c r="I664" i="26"/>
  <c r="S664" i="26" s="1"/>
  <c r="I665" i="26"/>
  <c r="S665" i="26" s="1"/>
  <c r="I666" i="26"/>
  <c r="S666" i="26" s="1"/>
  <c r="I667" i="26"/>
  <c r="S667" i="26" s="1"/>
  <c r="I668" i="26"/>
  <c r="S668" i="26" s="1"/>
  <c r="I669" i="26"/>
  <c r="S669" i="26" s="1"/>
  <c r="I670" i="26"/>
  <c r="S670" i="26" s="1"/>
  <c r="I671" i="26"/>
  <c r="S671" i="26" s="1"/>
  <c r="I672" i="26"/>
  <c r="S672" i="26" s="1"/>
  <c r="I673" i="26"/>
  <c r="S673" i="26" s="1"/>
  <c r="I674" i="26"/>
  <c r="S674" i="26" s="1"/>
  <c r="I675" i="26"/>
  <c r="S675" i="26" s="1"/>
  <c r="I676" i="26"/>
  <c r="S676" i="26" s="1"/>
  <c r="I677" i="26"/>
  <c r="S677" i="26" s="1"/>
  <c r="I678" i="26"/>
  <c r="S678" i="26" s="1"/>
  <c r="I679" i="26"/>
  <c r="S679" i="26" s="1"/>
  <c r="I680" i="26"/>
  <c r="S680" i="26" s="1"/>
  <c r="I681" i="26"/>
  <c r="S681" i="26" s="1"/>
  <c r="I682" i="26"/>
  <c r="S682" i="26" s="1"/>
  <c r="I683" i="26"/>
  <c r="S683" i="26" s="1"/>
  <c r="I684" i="26"/>
  <c r="S684" i="26" s="1"/>
  <c r="I685" i="26"/>
  <c r="S685" i="26" s="1"/>
  <c r="I686" i="26"/>
  <c r="S686" i="26" s="1"/>
  <c r="I687" i="26"/>
  <c r="S687" i="26" s="1"/>
  <c r="I688" i="26"/>
  <c r="S688" i="26" s="1"/>
  <c r="I689" i="26"/>
  <c r="S689" i="26" s="1"/>
  <c r="I690" i="26"/>
  <c r="S690" i="26" s="1"/>
  <c r="I691" i="26"/>
  <c r="S691" i="26" s="1"/>
  <c r="I692" i="26"/>
  <c r="S692" i="26" s="1"/>
  <c r="I693" i="26"/>
  <c r="S693" i="26" s="1"/>
  <c r="I694" i="26"/>
  <c r="S694" i="26" s="1"/>
  <c r="I695" i="26"/>
  <c r="S695" i="26" s="1"/>
  <c r="I696" i="26"/>
  <c r="S696" i="26" s="1"/>
  <c r="I697" i="26"/>
  <c r="S697" i="26" s="1"/>
  <c r="I698" i="26"/>
  <c r="S698" i="26" s="1"/>
  <c r="I699" i="26"/>
  <c r="S699" i="26" s="1"/>
  <c r="I700" i="26"/>
  <c r="S700" i="26" s="1"/>
  <c r="I701" i="26"/>
  <c r="S701" i="26" s="1"/>
  <c r="I702" i="26"/>
  <c r="S702" i="26" s="1"/>
  <c r="I703" i="26"/>
  <c r="S703" i="26" s="1"/>
  <c r="I704" i="26"/>
  <c r="S704" i="26" s="1"/>
  <c r="I705" i="26"/>
  <c r="S705" i="26" s="1"/>
  <c r="I706" i="26"/>
  <c r="S706" i="26" s="1"/>
  <c r="I707" i="26"/>
  <c r="S707" i="26" s="1"/>
  <c r="I708" i="26"/>
  <c r="S708" i="26" s="1"/>
  <c r="I709" i="26"/>
  <c r="S709" i="26" s="1"/>
  <c r="I710" i="26"/>
  <c r="S710" i="26" s="1"/>
  <c r="I711" i="26"/>
  <c r="S711" i="26" s="1"/>
  <c r="I712" i="26"/>
  <c r="S712" i="26" s="1"/>
  <c r="I713" i="26"/>
  <c r="S713" i="26" s="1"/>
  <c r="I714" i="26"/>
  <c r="S714" i="26" s="1"/>
  <c r="I715" i="26"/>
  <c r="S715" i="26" s="1"/>
  <c r="I716" i="26"/>
  <c r="S716" i="26" s="1"/>
  <c r="I717" i="26"/>
  <c r="S717" i="26" s="1"/>
  <c r="I718" i="26"/>
  <c r="S718" i="26" s="1"/>
  <c r="I719" i="26"/>
  <c r="S719" i="26" s="1"/>
  <c r="I720" i="26"/>
  <c r="S720" i="26" s="1"/>
  <c r="I721" i="26"/>
  <c r="S721" i="26" s="1"/>
  <c r="I722" i="26"/>
  <c r="S722" i="26" s="1"/>
  <c r="I723" i="26"/>
  <c r="S723" i="26" s="1"/>
  <c r="I724" i="26"/>
  <c r="S724" i="26" s="1"/>
  <c r="I725" i="26"/>
  <c r="S725" i="26" s="1"/>
  <c r="I726" i="26"/>
  <c r="S726" i="26" s="1"/>
  <c r="I727" i="26"/>
  <c r="S727" i="26" s="1"/>
  <c r="I728" i="26"/>
  <c r="S728" i="26" s="1"/>
  <c r="I729" i="26"/>
  <c r="S729" i="26" s="1"/>
  <c r="I730" i="26"/>
  <c r="S730" i="26" s="1"/>
  <c r="I731" i="26"/>
  <c r="S731" i="26" s="1"/>
  <c r="I732" i="26"/>
  <c r="S732" i="26" s="1"/>
  <c r="I733" i="26"/>
  <c r="S733" i="26" s="1"/>
  <c r="I734" i="26"/>
  <c r="S734" i="26" s="1"/>
  <c r="I735" i="26"/>
  <c r="S735" i="26" s="1"/>
  <c r="I736" i="26"/>
  <c r="S736" i="26" s="1"/>
  <c r="I737" i="26"/>
  <c r="S737" i="26" s="1"/>
  <c r="I738" i="26"/>
  <c r="S738" i="26" s="1"/>
  <c r="I739" i="26"/>
  <c r="S739" i="26" s="1"/>
  <c r="I740" i="26"/>
  <c r="S740" i="26" s="1"/>
  <c r="I741" i="26"/>
  <c r="S741" i="26" s="1"/>
  <c r="I742" i="26"/>
  <c r="S742" i="26" s="1"/>
  <c r="I743" i="26"/>
  <c r="S743" i="26" s="1"/>
  <c r="I744" i="26"/>
  <c r="S744" i="26" s="1"/>
  <c r="I745" i="26"/>
  <c r="S745" i="26" s="1"/>
  <c r="I746" i="26"/>
  <c r="S746" i="26" s="1"/>
  <c r="I747" i="26"/>
  <c r="S747" i="26" s="1"/>
  <c r="I748" i="26"/>
  <c r="S748" i="26" s="1"/>
  <c r="I749" i="26"/>
  <c r="S749" i="26" s="1"/>
  <c r="I750" i="26"/>
  <c r="S750" i="26" s="1"/>
  <c r="I751" i="26"/>
  <c r="S751" i="26" s="1"/>
  <c r="I752" i="26"/>
  <c r="S752" i="26" s="1"/>
  <c r="I753" i="26"/>
  <c r="S753" i="26" s="1"/>
  <c r="I754" i="26"/>
  <c r="S754" i="26" s="1"/>
  <c r="I755" i="26"/>
  <c r="S755" i="26" s="1"/>
  <c r="I756" i="26"/>
  <c r="S756" i="26" s="1"/>
  <c r="I757" i="26"/>
  <c r="S757" i="26" s="1"/>
  <c r="I758" i="26"/>
  <c r="S758" i="26" s="1"/>
  <c r="I759" i="26"/>
  <c r="S759" i="26" s="1"/>
  <c r="I760" i="26"/>
  <c r="S760" i="26" s="1"/>
  <c r="I761" i="26"/>
  <c r="S761" i="26" s="1"/>
  <c r="I762" i="26"/>
  <c r="S762" i="26" s="1"/>
  <c r="I763" i="26"/>
  <c r="S763" i="26" s="1"/>
  <c r="I764" i="26"/>
  <c r="S764" i="26" s="1"/>
  <c r="I765" i="26"/>
  <c r="S765" i="26" s="1"/>
  <c r="I766" i="26"/>
  <c r="S766" i="26" s="1"/>
  <c r="I767" i="26"/>
  <c r="S767" i="26" s="1"/>
  <c r="I768" i="26"/>
  <c r="S768" i="26" s="1"/>
  <c r="I769" i="26"/>
  <c r="S769" i="26" s="1"/>
  <c r="I770" i="26"/>
  <c r="S770" i="26" s="1"/>
  <c r="I771" i="26"/>
  <c r="S771" i="26" s="1"/>
  <c r="I772" i="26"/>
  <c r="S772" i="26" s="1"/>
  <c r="I773" i="26"/>
  <c r="S773" i="26" s="1"/>
  <c r="I774" i="26"/>
  <c r="S774" i="26" s="1"/>
  <c r="I775" i="26"/>
  <c r="S775" i="26" s="1"/>
  <c r="I776" i="26"/>
  <c r="S776" i="26" s="1"/>
  <c r="I777" i="26"/>
  <c r="S777" i="26" s="1"/>
  <c r="I778" i="26"/>
  <c r="S778" i="26" s="1"/>
  <c r="I779" i="26"/>
  <c r="S779" i="26" s="1"/>
  <c r="I780" i="26"/>
  <c r="S780" i="26" s="1"/>
  <c r="I781" i="26"/>
  <c r="S781" i="26" s="1"/>
  <c r="I782" i="26"/>
  <c r="S782" i="26" s="1"/>
  <c r="I783" i="26"/>
  <c r="S783" i="26" s="1"/>
  <c r="I784" i="26"/>
  <c r="S784" i="26" s="1"/>
  <c r="I785" i="26"/>
  <c r="S785" i="26" s="1"/>
  <c r="I786" i="26"/>
  <c r="S786" i="26" s="1"/>
  <c r="I787" i="26"/>
  <c r="S787" i="26" s="1"/>
  <c r="I788" i="26"/>
  <c r="S788" i="26" s="1"/>
  <c r="I789" i="26"/>
  <c r="S789" i="26" s="1"/>
  <c r="I790" i="26"/>
  <c r="S790" i="26" s="1"/>
  <c r="I791" i="26"/>
  <c r="S791" i="26" s="1"/>
  <c r="I792" i="26"/>
  <c r="S792" i="26" s="1"/>
  <c r="I793" i="26"/>
  <c r="S793" i="26" s="1"/>
  <c r="I794" i="26"/>
  <c r="S794" i="26" s="1"/>
  <c r="I795" i="26"/>
  <c r="S795" i="26" s="1"/>
  <c r="I796" i="26"/>
  <c r="S796" i="26" s="1"/>
  <c r="I797" i="26"/>
  <c r="S797" i="26" s="1"/>
  <c r="I798" i="26"/>
  <c r="S798" i="26" s="1"/>
  <c r="I799" i="26"/>
  <c r="S799" i="26" s="1"/>
  <c r="I800" i="26"/>
  <c r="S800" i="26" s="1"/>
  <c r="I801" i="26"/>
  <c r="S801" i="26" s="1"/>
  <c r="I802" i="26"/>
  <c r="S802" i="26" s="1"/>
  <c r="I803" i="26"/>
  <c r="S803" i="26" s="1"/>
  <c r="I804" i="26"/>
  <c r="S804" i="26" s="1"/>
  <c r="I805" i="26"/>
  <c r="S805" i="26" s="1"/>
  <c r="I806" i="26"/>
  <c r="S806" i="26" s="1"/>
  <c r="I807" i="26"/>
  <c r="S807" i="26" s="1"/>
  <c r="I808" i="26"/>
  <c r="S808" i="26" s="1"/>
  <c r="I809" i="26"/>
  <c r="S809" i="26" s="1"/>
  <c r="I810" i="26"/>
  <c r="S810" i="26" s="1"/>
  <c r="I811" i="26"/>
  <c r="S811" i="26" s="1"/>
  <c r="I812" i="26"/>
  <c r="S812" i="26" s="1"/>
  <c r="I813" i="26"/>
  <c r="S813" i="26" s="1"/>
  <c r="I814" i="26"/>
  <c r="S814" i="26" s="1"/>
  <c r="I815" i="26"/>
  <c r="S815" i="26" s="1"/>
  <c r="I816" i="26"/>
  <c r="S816" i="26" s="1"/>
  <c r="I817" i="26"/>
  <c r="S817" i="26" s="1"/>
  <c r="I818" i="26"/>
  <c r="S818" i="26" s="1"/>
  <c r="I819" i="26"/>
  <c r="S819" i="26" s="1"/>
  <c r="I820" i="26"/>
  <c r="S820" i="26" s="1"/>
  <c r="I821" i="26"/>
  <c r="S821" i="26" s="1"/>
  <c r="I822" i="26"/>
  <c r="S822" i="26" s="1"/>
  <c r="I823" i="26"/>
  <c r="S823" i="26" s="1"/>
  <c r="I824" i="26"/>
  <c r="S824" i="26" s="1"/>
  <c r="I825" i="26"/>
  <c r="S825" i="26" s="1"/>
  <c r="I826" i="26"/>
  <c r="S826" i="26" s="1"/>
  <c r="I827" i="26"/>
  <c r="S827" i="26" s="1"/>
  <c r="I828" i="26"/>
  <c r="S828" i="26" s="1"/>
  <c r="I829" i="26"/>
  <c r="S829" i="26" s="1"/>
  <c r="I830" i="26"/>
  <c r="S830" i="26" s="1"/>
  <c r="I831" i="26"/>
  <c r="S831" i="26" s="1"/>
  <c r="I832" i="26"/>
  <c r="S832" i="26" s="1"/>
  <c r="I833" i="26"/>
  <c r="S833" i="26" s="1"/>
  <c r="I834" i="26"/>
  <c r="S834" i="26" s="1"/>
  <c r="I835" i="26"/>
  <c r="S835" i="26" s="1"/>
  <c r="I836" i="26"/>
  <c r="S836" i="26" s="1"/>
  <c r="I837" i="26"/>
  <c r="S837" i="26" s="1"/>
  <c r="I838" i="26"/>
  <c r="S838" i="26" s="1"/>
  <c r="I839" i="26"/>
  <c r="S839" i="26" s="1"/>
  <c r="I840" i="26"/>
  <c r="S840" i="26" s="1"/>
  <c r="I841" i="26"/>
  <c r="S841" i="26" s="1"/>
  <c r="I842" i="26"/>
  <c r="S842" i="26" s="1"/>
  <c r="I843" i="26"/>
  <c r="S843" i="26" s="1"/>
  <c r="I844" i="26"/>
  <c r="S844" i="26" s="1"/>
  <c r="I845" i="26"/>
  <c r="S845" i="26" s="1"/>
  <c r="I846" i="26"/>
  <c r="S846" i="26" s="1"/>
  <c r="I847" i="26"/>
  <c r="S847" i="26" s="1"/>
  <c r="I848" i="26"/>
  <c r="S848" i="26" s="1"/>
  <c r="I849" i="26"/>
  <c r="S849" i="26" s="1"/>
  <c r="I850" i="26"/>
  <c r="S850" i="26" s="1"/>
  <c r="I851" i="26"/>
  <c r="S851" i="26" s="1"/>
  <c r="I852" i="26"/>
  <c r="S852" i="26" s="1"/>
  <c r="I853" i="26"/>
  <c r="S853" i="26" s="1"/>
  <c r="I854" i="26"/>
  <c r="S854" i="26" s="1"/>
  <c r="I855" i="26"/>
  <c r="S855" i="26" s="1"/>
  <c r="I856" i="26"/>
  <c r="S856" i="26" s="1"/>
  <c r="I857" i="26"/>
  <c r="S857" i="26" s="1"/>
  <c r="I858" i="26"/>
  <c r="S858" i="26" s="1"/>
  <c r="I859" i="26"/>
  <c r="S859" i="26" s="1"/>
  <c r="I860" i="26"/>
  <c r="S860" i="26" s="1"/>
  <c r="I861" i="26"/>
  <c r="S861" i="26" s="1"/>
  <c r="I862" i="26"/>
  <c r="S862" i="26" s="1"/>
  <c r="I863" i="26"/>
  <c r="S863" i="26" s="1"/>
  <c r="I864" i="26"/>
  <c r="S864" i="26" s="1"/>
  <c r="I865" i="26"/>
  <c r="S865" i="26" s="1"/>
  <c r="I866" i="26"/>
  <c r="S866" i="26" s="1"/>
  <c r="I867" i="26"/>
  <c r="S867" i="26" s="1"/>
  <c r="I868" i="26"/>
  <c r="S868" i="26" s="1"/>
  <c r="I869" i="26"/>
  <c r="S869" i="26" s="1"/>
  <c r="I870" i="26"/>
  <c r="S870" i="26" s="1"/>
  <c r="I871" i="26"/>
  <c r="S871" i="26" s="1"/>
  <c r="I872" i="26"/>
  <c r="S872" i="26" s="1"/>
  <c r="I873" i="26"/>
  <c r="S873" i="26" s="1"/>
  <c r="I874" i="26"/>
  <c r="S874" i="26" s="1"/>
  <c r="I875" i="26"/>
  <c r="S875" i="26" s="1"/>
  <c r="I876" i="26"/>
  <c r="S876" i="26" s="1"/>
  <c r="I877" i="26"/>
  <c r="S877" i="26" s="1"/>
  <c r="I878" i="26"/>
  <c r="S878" i="26" s="1"/>
  <c r="I879" i="26"/>
  <c r="S879" i="26" s="1"/>
  <c r="I880" i="26"/>
  <c r="S880" i="26" s="1"/>
  <c r="I881" i="26"/>
  <c r="S881" i="26" s="1"/>
  <c r="I882" i="26"/>
  <c r="S882" i="26" s="1"/>
  <c r="I883" i="26"/>
  <c r="S883" i="26" s="1"/>
  <c r="I884" i="26"/>
  <c r="S884" i="26" s="1"/>
  <c r="I885" i="26"/>
  <c r="S885" i="26" s="1"/>
  <c r="I886" i="26"/>
  <c r="S886" i="26" s="1"/>
  <c r="I887" i="26"/>
  <c r="S887" i="26" s="1"/>
  <c r="I888" i="26"/>
  <c r="S888" i="26" s="1"/>
  <c r="I889" i="26"/>
  <c r="S889" i="26" s="1"/>
  <c r="I890" i="26"/>
  <c r="S890" i="26" s="1"/>
  <c r="I891" i="26"/>
  <c r="S891" i="26" s="1"/>
  <c r="I892" i="26"/>
  <c r="S892" i="26" s="1"/>
  <c r="I893" i="26"/>
  <c r="S893" i="26" s="1"/>
  <c r="I894" i="26"/>
  <c r="S894" i="26" s="1"/>
  <c r="I895" i="26"/>
  <c r="S895" i="26" s="1"/>
  <c r="I896" i="26"/>
  <c r="S896" i="26" s="1"/>
  <c r="I897" i="26"/>
  <c r="S897" i="26" s="1"/>
  <c r="I898" i="26"/>
  <c r="S898" i="26" s="1"/>
  <c r="I899" i="26"/>
  <c r="S899" i="26" s="1"/>
  <c r="I900" i="26"/>
  <c r="S900" i="26" s="1"/>
  <c r="I901" i="26"/>
  <c r="S901" i="26" s="1"/>
  <c r="I902" i="26"/>
  <c r="S902" i="26" s="1"/>
  <c r="I903" i="26"/>
  <c r="S903" i="26" s="1"/>
  <c r="I904" i="26"/>
  <c r="S904" i="26" s="1"/>
  <c r="I905" i="26"/>
  <c r="S905" i="26" s="1"/>
  <c r="I906" i="26"/>
  <c r="S906" i="26" s="1"/>
  <c r="I907" i="26"/>
  <c r="S907" i="26" s="1"/>
  <c r="I908" i="26"/>
  <c r="S908" i="26" s="1"/>
  <c r="I909" i="26"/>
  <c r="S909" i="26" s="1"/>
  <c r="I910" i="26"/>
  <c r="S910" i="26" s="1"/>
  <c r="I911" i="26"/>
  <c r="S911" i="26" s="1"/>
  <c r="I912" i="26"/>
  <c r="S912" i="26" s="1"/>
  <c r="I913" i="26"/>
  <c r="S913" i="26" s="1"/>
  <c r="I914" i="26"/>
  <c r="S914" i="26" s="1"/>
  <c r="I915" i="26"/>
  <c r="S915" i="26" s="1"/>
  <c r="I916" i="26"/>
  <c r="S916" i="26" s="1"/>
  <c r="I917" i="26"/>
  <c r="S917" i="26" s="1"/>
  <c r="I918" i="26"/>
  <c r="S918" i="26" s="1"/>
  <c r="I919" i="26"/>
  <c r="S919" i="26" s="1"/>
  <c r="I920" i="26"/>
  <c r="S920" i="26" s="1"/>
  <c r="I921" i="26"/>
  <c r="S921" i="26" s="1"/>
  <c r="I922" i="26"/>
  <c r="S922" i="26" s="1"/>
  <c r="I923" i="26"/>
  <c r="S923" i="26" s="1"/>
  <c r="I924" i="26"/>
  <c r="S924" i="26" s="1"/>
  <c r="I925" i="26"/>
  <c r="S925" i="26" s="1"/>
  <c r="I926" i="26"/>
  <c r="S926" i="26" s="1"/>
  <c r="I927" i="26"/>
  <c r="S927" i="26" s="1"/>
  <c r="I928" i="26"/>
  <c r="S928" i="26" s="1"/>
  <c r="I929" i="26"/>
  <c r="S929" i="26" s="1"/>
  <c r="I930" i="26"/>
  <c r="S930" i="26" s="1"/>
  <c r="I931" i="26"/>
  <c r="S931" i="26" s="1"/>
  <c r="I932" i="26"/>
  <c r="S932" i="26" s="1"/>
  <c r="I933" i="26"/>
  <c r="S933" i="26" s="1"/>
  <c r="I934" i="26"/>
  <c r="S934" i="26" s="1"/>
  <c r="I935" i="26"/>
  <c r="S935" i="26" s="1"/>
  <c r="I936" i="26"/>
  <c r="S936" i="26" s="1"/>
  <c r="I937" i="26"/>
  <c r="S937" i="26" s="1"/>
  <c r="I938" i="26"/>
  <c r="S938" i="26" s="1"/>
  <c r="I939" i="26"/>
  <c r="S939" i="26" s="1"/>
  <c r="I940" i="26"/>
  <c r="S940" i="26" s="1"/>
  <c r="I941" i="26"/>
  <c r="S941" i="26" s="1"/>
  <c r="I942" i="26"/>
  <c r="S942" i="26" s="1"/>
  <c r="I943" i="26"/>
  <c r="S943" i="26" s="1"/>
  <c r="I944" i="26"/>
  <c r="S944" i="26" s="1"/>
  <c r="I945" i="26"/>
  <c r="S945" i="26" s="1"/>
  <c r="I946" i="26"/>
  <c r="S946" i="26" s="1"/>
  <c r="I947" i="26"/>
  <c r="S947" i="26" s="1"/>
  <c r="I948" i="26"/>
  <c r="S948" i="26" s="1"/>
  <c r="I949" i="26"/>
  <c r="S949" i="26" s="1"/>
  <c r="I950" i="26"/>
  <c r="S950" i="26" s="1"/>
  <c r="I951" i="26"/>
  <c r="S951" i="26" s="1"/>
  <c r="I952" i="26"/>
  <c r="S952" i="26" s="1"/>
  <c r="I953" i="26"/>
  <c r="S953" i="26" s="1"/>
  <c r="I954" i="26"/>
  <c r="S954" i="26" s="1"/>
  <c r="I955" i="26"/>
  <c r="S955" i="26" s="1"/>
  <c r="I956" i="26"/>
  <c r="S956" i="26" s="1"/>
  <c r="I957" i="26"/>
  <c r="S957" i="26" s="1"/>
  <c r="I958" i="26"/>
  <c r="S958" i="26" s="1"/>
  <c r="I959" i="26"/>
  <c r="S959" i="26" s="1"/>
  <c r="I960" i="26"/>
  <c r="S960" i="26" s="1"/>
  <c r="I961" i="26"/>
  <c r="S961" i="26" s="1"/>
  <c r="I962" i="26"/>
  <c r="S962" i="26" s="1"/>
  <c r="I963" i="26"/>
  <c r="S963" i="26" s="1"/>
  <c r="I964" i="26"/>
  <c r="S964" i="26" s="1"/>
  <c r="I965" i="26"/>
  <c r="S965" i="26" s="1"/>
  <c r="I966" i="26"/>
  <c r="S966" i="26" s="1"/>
  <c r="I967" i="26"/>
  <c r="S967" i="26" s="1"/>
  <c r="I968" i="26"/>
  <c r="S968" i="26" s="1"/>
  <c r="I969" i="26"/>
  <c r="S969" i="26" s="1"/>
  <c r="I970" i="26"/>
  <c r="S970" i="26" s="1"/>
  <c r="I971" i="26"/>
  <c r="S971" i="26" s="1"/>
  <c r="I972" i="26"/>
  <c r="S972" i="26" s="1"/>
  <c r="I973" i="26"/>
  <c r="S973" i="26" s="1"/>
  <c r="I974" i="26"/>
  <c r="S974" i="26" s="1"/>
  <c r="I975" i="26"/>
  <c r="S975" i="26" s="1"/>
  <c r="I976" i="26"/>
  <c r="S976" i="26" s="1"/>
  <c r="I977" i="26"/>
  <c r="S977" i="26" s="1"/>
  <c r="I978" i="26"/>
  <c r="S978" i="26" s="1"/>
  <c r="I979" i="26"/>
  <c r="S979" i="26" s="1"/>
  <c r="I980" i="26"/>
  <c r="S980" i="26" s="1"/>
  <c r="I981" i="26"/>
  <c r="S981" i="26" s="1"/>
  <c r="I982" i="26"/>
  <c r="S982" i="26" s="1"/>
  <c r="I983" i="26"/>
  <c r="S983" i="26" s="1"/>
  <c r="I984" i="26"/>
  <c r="S984" i="26" s="1"/>
  <c r="I985" i="26"/>
  <c r="S985" i="26" s="1"/>
  <c r="I986" i="26"/>
  <c r="S986" i="26" s="1"/>
  <c r="I987" i="26"/>
  <c r="S987" i="26" s="1"/>
  <c r="I988" i="26"/>
  <c r="S988" i="26" s="1"/>
  <c r="I989" i="26"/>
  <c r="S989" i="26" s="1"/>
  <c r="I990" i="26"/>
  <c r="S990" i="26" s="1"/>
  <c r="I991" i="26"/>
  <c r="S991" i="26" s="1"/>
  <c r="I992" i="26"/>
  <c r="S992" i="26" s="1"/>
  <c r="I993" i="26"/>
  <c r="S993" i="26" s="1"/>
  <c r="I994" i="26"/>
  <c r="S994" i="26" s="1"/>
  <c r="I995" i="26"/>
  <c r="S995" i="26" s="1"/>
  <c r="I996" i="26"/>
  <c r="S996" i="26" s="1"/>
  <c r="I997" i="26"/>
  <c r="S997" i="26" s="1"/>
  <c r="I998" i="26"/>
  <c r="S998" i="26" s="1"/>
  <c r="I999" i="26"/>
  <c r="S999" i="26" s="1"/>
  <c r="I1000" i="26"/>
  <c r="S1000" i="26" s="1"/>
  <c r="I1001" i="26"/>
  <c r="S1001" i="26" s="1"/>
  <c r="I1002" i="26"/>
  <c r="S1002" i="26" s="1"/>
  <c r="I1003" i="26"/>
  <c r="S1003" i="26" s="1"/>
  <c r="I1004" i="26"/>
  <c r="S1004" i="26" s="1"/>
  <c r="I1005" i="26"/>
  <c r="S1005" i="26" s="1"/>
  <c r="I1006" i="26"/>
  <c r="S1006" i="26" s="1"/>
  <c r="I1007" i="26"/>
  <c r="S1007" i="26" s="1"/>
  <c r="I1008" i="26"/>
  <c r="S1008" i="26" s="1"/>
  <c r="I1009" i="26"/>
  <c r="S1009" i="26" s="1"/>
  <c r="I1010" i="26"/>
  <c r="S1010" i="26" s="1"/>
  <c r="I1011" i="26"/>
  <c r="S1011" i="26" s="1"/>
  <c r="I1012" i="26"/>
  <c r="S1012" i="26" s="1"/>
  <c r="I1013" i="26"/>
  <c r="S1013" i="26" s="1"/>
  <c r="I1014" i="26"/>
  <c r="S1014" i="26" s="1"/>
  <c r="I1015" i="26"/>
  <c r="S1015" i="26" s="1"/>
  <c r="I1016" i="26"/>
  <c r="S1016" i="26" s="1"/>
  <c r="I1017" i="26"/>
  <c r="S1017" i="26" s="1"/>
  <c r="I1018" i="26"/>
  <c r="S1018" i="26" s="1"/>
  <c r="I1019" i="26"/>
  <c r="S1019" i="26" s="1"/>
  <c r="I1020" i="26"/>
  <c r="S1020" i="26" s="1"/>
  <c r="I1021" i="26"/>
  <c r="S1021" i="26" s="1"/>
  <c r="I1022" i="26"/>
  <c r="S1022" i="26" s="1"/>
  <c r="I1023" i="26"/>
  <c r="S1023" i="26" s="1"/>
  <c r="I1024" i="26"/>
  <c r="S1024" i="26" s="1"/>
  <c r="I1025" i="26"/>
  <c r="S1025" i="26" s="1"/>
  <c r="I1026" i="26"/>
  <c r="S1026" i="26" s="1"/>
  <c r="I1027" i="26"/>
  <c r="S1027" i="26" s="1"/>
  <c r="I1028" i="26"/>
  <c r="S1028" i="26" s="1"/>
  <c r="I1029" i="26"/>
  <c r="S1029" i="26" s="1"/>
  <c r="I1030" i="26"/>
  <c r="S1030" i="26" s="1"/>
  <c r="I1031" i="26"/>
  <c r="S1031" i="26" s="1"/>
  <c r="I1032" i="26"/>
  <c r="S1032" i="26" s="1"/>
  <c r="I1033" i="26"/>
  <c r="S1033" i="26" s="1"/>
  <c r="I1034" i="26"/>
  <c r="S1034" i="26" s="1"/>
  <c r="I1035" i="26"/>
  <c r="S1035" i="26" s="1"/>
  <c r="I1036" i="26"/>
  <c r="S1036" i="26" s="1"/>
  <c r="I1037" i="26"/>
  <c r="S1037" i="26" s="1"/>
  <c r="I1038" i="26"/>
  <c r="S1038" i="26" s="1"/>
  <c r="I1039" i="26"/>
  <c r="S1039" i="26" s="1"/>
  <c r="I1040" i="26"/>
  <c r="S1040" i="26" s="1"/>
  <c r="I1041" i="26"/>
  <c r="S1041" i="26" s="1"/>
  <c r="I1042" i="26"/>
  <c r="S1042" i="26" s="1"/>
  <c r="I1043" i="26"/>
  <c r="S1043" i="26" s="1"/>
  <c r="I1044" i="26"/>
  <c r="S1044" i="26" s="1"/>
  <c r="I1045" i="26"/>
  <c r="S1045" i="26" s="1"/>
  <c r="I1046" i="26"/>
  <c r="S1046" i="26" s="1"/>
  <c r="I1047" i="26"/>
  <c r="S1047" i="26" s="1"/>
  <c r="I1048" i="26"/>
  <c r="S1048" i="26" s="1"/>
  <c r="I1049" i="26"/>
  <c r="S1049" i="26" s="1"/>
  <c r="I1050" i="26"/>
  <c r="S1050" i="26" s="1"/>
  <c r="I1051" i="26"/>
  <c r="S1051" i="26" s="1"/>
  <c r="I1052" i="26"/>
  <c r="S1052" i="26" s="1"/>
  <c r="I1053" i="26"/>
  <c r="S1053" i="26" s="1"/>
  <c r="I1054" i="26"/>
  <c r="S1054" i="26" s="1"/>
  <c r="I1055" i="26"/>
  <c r="S1055" i="26" s="1"/>
  <c r="I1056" i="26"/>
  <c r="S1056" i="26" s="1"/>
  <c r="I1057" i="26"/>
  <c r="S1057" i="26" s="1"/>
  <c r="I1058" i="26"/>
  <c r="S1058" i="26" s="1"/>
  <c r="I1059" i="26"/>
  <c r="S1059" i="26" s="1"/>
  <c r="I1060" i="26"/>
  <c r="S1060" i="26" s="1"/>
  <c r="I1061" i="26"/>
  <c r="S1061" i="26" s="1"/>
  <c r="I1062" i="26"/>
  <c r="S1062" i="26" s="1"/>
  <c r="I1063" i="26"/>
  <c r="S1063" i="26" s="1"/>
  <c r="I1064" i="26"/>
  <c r="S1064" i="26" s="1"/>
  <c r="I1065" i="26"/>
  <c r="S1065" i="26" s="1"/>
  <c r="I1066" i="26"/>
  <c r="S1066" i="26" s="1"/>
  <c r="I1067" i="26"/>
  <c r="S1067" i="26" s="1"/>
  <c r="I1068" i="26"/>
  <c r="S1068" i="26" s="1"/>
  <c r="I1069" i="26"/>
  <c r="S1069" i="26" s="1"/>
  <c r="I1070" i="26"/>
  <c r="S1070" i="26" s="1"/>
  <c r="I1071" i="26"/>
  <c r="S1071" i="26" s="1"/>
  <c r="I1072" i="26"/>
  <c r="S1072" i="26" s="1"/>
  <c r="I1073" i="26"/>
  <c r="S1073" i="26" s="1"/>
  <c r="I1074" i="26"/>
  <c r="S1074" i="26" s="1"/>
  <c r="I1075" i="26"/>
  <c r="S1075" i="26" s="1"/>
  <c r="I1076" i="26"/>
  <c r="S1076" i="26" s="1"/>
  <c r="I1077" i="26"/>
  <c r="S1077" i="26" s="1"/>
  <c r="I1078" i="26"/>
  <c r="S1078" i="26" s="1"/>
  <c r="I1079" i="26"/>
  <c r="S1079" i="26" s="1"/>
  <c r="I1080" i="26"/>
  <c r="S1080" i="26" s="1"/>
  <c r="I1081" i="26"/>
  <c r="S1081" i="26" s="1"/>
  <c r="I1082" i="26"/>
  <c r="S1082" i="26" s="1"/>
  <c r="I1083" i="26"/>
  <c r="S1083" i="26" s="1"/>
  <c r="I1084" i="26"/>
  <c r="S1084" i="26" s="1"/>
  <c r="I1085" i="26"/>
  <c r="S1085" i="26" s="1"/>
  <c r="I1086" i="26"/>
  <c r="S1086" i="26" s="1"/>
  <c r="I1087" i="26"/>
  <c r="S1087" i="26" s="1"/>
  <c r="I1088" i="26"/>
  <c r="S1088" i="26" s="1"/>
  <c r="I1089" i="26"/>
  <c r="S1089" i="26" s="1"/>
  <c r="I1090" i="26"/>
  <c r="S1090" i="26" s="1"/>
  <c r="I1091" i="26"/>
  <c r="S1091" i="26" s="1"/>
  <c r="I1092" i="26"/>
  <c r="S1092" i="26" s="1"/>
  <c r="I1093" i="26"/>
  <c r="S1093" i="26" s="1"/>
  <c r="I1094" i="26"/>
  <c r="S1094" i="26" s="1"/>
  <c r="I1095" i="26"/>
  <c r="S1095" i="26" s="1"/>
  <c r="I1096" i="26"/>
  <c r="S1096" i="26" s="1"/>
  <c r="I1097" i="26"/>
  <c r="S1097" i="26" s="1"/>
  <c r="I1098" i="26"/>
  <c r="S1098" i="26" s="1"/>
  <c r="I1099" i="26"/>
  <c r="S1099" i="26" s="1"/>
  <c r="I1100" i="26"/>
  <c r="S1100" i="26" s="1"/>
  <c r="I1101" i="26"/>
  <c r="S1101" i="26" s="1"/>
  <c r="I1102" i="26"/>
  <c r="S1102" i="26" s="1"/>
  <c r="I1103" i="26"/>
  <c r="S1103" i="26" s="1"/>
  <c r="I1104" i="26"/>
  <c r="S1104" i="26" s="1"/>
  <c r="I1105" i="26"/>
  <c r="S1105" i="26" s="1"/>
  <c r="I1106" i="26"/>
  <c r="S1106" i="26" s="1"/>
  <c r="I1107" i="26"/>
  <c r="S1107" i="26" s="1"/>
  <c r="I1108" i="26"/>
  <c r="S1108" i="26" s="1"/>
  <c r="I1109" i="26"/>
  <c r="S1109" i="26" s="1"/>
  <c r="I1110" i="26"/>
  <c r="S1110" i="26" s="1"/>
  <c r="I1111" i="26"/>
  <c r="S1111" i="26" s="1"/>
  <c r="I1112" i="26"/>
  <c r="S1112" i="26" s="1"/>
  <c r="I1113" i="26"/>
  <c r="S1113" i="26" s="1"/>
  <c r="I1114" i="26"/>
  <c r="S1114" i="26" s="1"/>
  <c r="I1115" i="26"/>
  <c r="S1115" i="26" s="1"/>
  <c r="I1116" i="26"/>
  <c r="S1116" i="26" s="1"/>
  <c r="I1117" i="26"/>
  <c r="S1117" i="26" s="1"/>
  <c r="I1118" i="26"/>
  <c r="S1118" i="26" s="1"/>
  <c r="I1119" i="26"/>
  <c r="S1119" i="26" s="1"/>
  <c r="I1120" i="26"/>
  <c r="S1120" i="26" s="1"/>
  <c r="I1121" i="26"/>
  <c r="S1121" i="26" s="1"/>
  <c r="I1122" i="26"/>
  <c r="S1122" i="26" s="1"/>
  <c r="I1123" i="26"/>
  <c r="S1123" i="26" s="1"/>
  <c r="I1124" i="26"/>
  <c r="S1124" i="26" s="1"/>
  <c r="I1125" i="26"/>
  <c r="S1125" i="26" s="1"/>
  <c r="I1126" i="26"/>
  <c r="S1126" i="26" s="1"/>
  <c r="I1127" i="26"/>
  <c r="S1127" i="26" s="1"/>
  <c r="I1128" i="26"/>
  <c r="S1128" i="26" s="1"/>
  <c r="I1129" i="26"/>
  <c r="S1129" i="26" s="1"/>
  <c r="I1130" i="26"/>
  <c r="S1130" i="26" s="1"/>
  <c r="I1131" i="26"/>
  <c r="S1131" i="26" s="1"/>
  <c r="I1132" i="26"/>
  <c r="S1132" i="26" s="1"/>
  <c r="I1133" i="26"/>
  <c r="S1133" i="26" s="1"/>
  <c r="I1134" i="26"/>
  <c r="S1134" i="26" s="1"/>
  <c r="I1135" i="26"/>
  <c r="S1135" i="26" s="1"/>
  <c r="I1136" i="26"/>
  <c r="S1136" i="26" s="1"/>
  <c r="I1137" i="26"/>
  <c r="S1137" i="26" s="1"/>
  <c r="I1138" i="26"/>
  <c r="S1138" i="26" s="1"/>
  <c r="I1139" i="26"/>
  <c r="S1139" i="26" s="1"/>
  <c r="I1140" i="26"/>
  <c r="S1140" i="26" s="1"/>
  <c r="I1141" i="26"/>
  <c r="S1141" i="26" s="1"/>
  <c r="I1142" i="26"/>
  <c r="S1142" i="26" s="1"/>
  <c r="I1143" i="26"/>
  <c r="S1143" i="26" s="1"/>
  <c r="I1144" i="26"/>
  <c r="S1144" i="26" s="1"/>
  <c r="I1145" i="26"/>
  <c r="S1145" i="26" s="1"/>
  <c r="I1146" i="26"/>
  <c r="S1146" i="26" s="1"/>
  <c r="I1147" i="26"/>
  <c r="S1147" i="26" s="1"/>
  <c r="I1148" i="26"/>
  <c r="S1148" i="26" s="1"/>
  <c r="I1149" i="26"/>
  <c r="S1149" i="26" s="1"/>
  <c r="I1150" i="26"/>
  <c r="S1150" i="26" s="1"/>
  <c r="I1151" i="26"/>
  <c r="S1151" i="26" s="1"/>
  <c r="I1152" i="26"/>
  <c r="S1152" i="26" s="1"/>
  <c r="I1153" i="26"/>
  <c r="S1153" i="26" s="1"/>
  <c r="I1154" i="26"/>
  <c r="S1154" i="26" s="1"/>
  <c r="I1155" i="26"/>
  <c r="S1155" i="26" s="1"/>
  <c r="I1156" i="26"/>
  <c r="S1156" i="26" s="1"/>
  <c r="I1157" i="26"/>
  <c r="S1157" i="26" s="1"/>
  <c r="I1158" i="26"/>
  <c r="S1158" i="26" s="1"/>
  <c r="I1159" i="26"/>
  <c r="S1159" i="26" s="1"/>
  <c r="I1160" i="26"/>
  <c r="S1160" i="26" s="1"/>
  <c r="I1161" i="26"/>
  <c r="S1161" i="26" s="1"/>
  <c r="I1162" i="26"/>
  <c r="S1162" i="26" s="1"/>
  <c r="I1163" i="26"/>
  <c r="S1163" i="26" s="1"/>
  <c r="I1164" i="26"/>
  <c r="S1164" i="26" s="1"/>
  <c r="I1165" i="26"/>
  <c r="S1165" i="26" s="1"/>
  <c r="I1166" i="26"/>
  <c r="S1166" i="26" s="1"/>
  <c r="I1167" i="26"/>
  <c r="S1167" i="26" s="1"/>
  <c r="I1168" i="26"/>
  <c r="S1168" i="26" s="1"/>
  <c r="I1169" i="26"/>
  <c r="S1169" i="26" s="1"/>
  <c r="I1170" i="26"/>
  <c r="S1170" i="26" s="1"/>
  <c r="I1171" i="26"/>
  <c r="S1171" i="26" s="1"/>
  <c r="I1172" i="26"/>
  <c r="S1172" i="26" s="1"/>
  <c r="I1173" i="26"/>
  <c r="S1173" i="26" s="1"/>
  <c r="I1174" i="26"/>
  <c r="S1174" i="26" s="1"/>
  <c r="I1175" i="26"/>
  <c r="S1175" i="26" s="1"/>
  <c r="I1176" i="26"/>
  <c r="S1176" i="26" s="1"/>
  <c r="I1177" i="26"/>
  <c r="S1177" i="26" s="1"/>
  <c r="I1178" i="26"/>
  <c r="S1178" i="26" s="1"/>
  <c r="I1179" i="26"/>
  <c r="S1179" i="26" s="1"/>
  <c r="I1180" i="26"/>
  <c r="S1180" i="26" s="1"/>
  <c r="I1181" i="26"/>
  <c r="S1181" i="26" s="1"/>
  <c r="I1182" i="26"/>
  <c r="S1182" i="26" s="1"/>
  <c r="I1183" i="26"/>
  <c r="S1183" i="26" s="1"/>
  <c r="I1184" i="26"/>
  <c r="S1184" i="26" s="1"/>
  <c r="I1185" i="26"/>
  <c r="S1185" i="26" s="1"/>
  <c r="I1186" i="26"/>
  <c r="S1186" i="26" s="1"/>
  <c r="I1187" i="26"/>
  <c r="S1187" i="26" s="1"/>
  <c r="I1188" i="26"/>
  <c r="S1188" i="26" s="1"/>
  <c r="I1189" i="26"/>
  <c r="S1189" i="26" s="1"/>
  <c r="I1190" i="26"/>
  <c r="S1190" i="26" s="1"/>
  <c r="I1191" i="26"/>
  <c r="S1191" i="26" s="1"/>
  <c r="I1192" i="26"/>
  <c r="S1192" i="26" s="1"/>
  <c r="I1193" i="26"/>
  <c r="S1193" i="26" s="1"/>
  <c r="I1194" i="26"/>
  <c r="S1194" i="26" s="1"/>
  <c r="I1195" i="26"/>
  <c r="S1195" i="26" s="1"/>
  <c r="I1196" i="26"/>
  <c r="S1196" i="26" s="1"/>
  <c r="I1197" i="26"/>
  <c r="S1197" i="26" s="1"/>
  <c r="I1198" i="26"/>
  <c r="S1198" i="26" s="1"/>
  <c r="I1199" i="26"/>
  <c r="S1199" i="26" s="1"/>
  <c r="I1200" i="26"/>
  <c r="S1200" i="26" s="1"/>
  <c r="I1201" i="26"/>
  <c r="S1201" i="26" s="1"/>
  <c r="I1202" i="26"/>
  <c r="S1202" i="26" s="1"/>
  <c r="I1203" i="26"/>
  <c r="S1203" i="26" s="1"/>
  <c r="I1204" i="26"/>
  <c r="S1204" i="26" s="1"/>
  <c r="I1205" i="26"/>
  <c r="S1205" i="26" s="1"/>
  <c r="I1206" i="26"/>
  <c r="S1206" i="26" s="1"/>
  <c r="I1207" i="26"/>
  <c r="S1207" i="26" s="1"/>
  <c r="I1208" i="26"/>
  <c r="S1208" i="26" s="1"/>
  <c r="I1209" i="26"/>
  <c r="S1209" i="26" s="1"/>
  <c r="I1210" i="26"/>
  <c r="S1210" i="26" s="1"/>
  <c r="I1211" i="26"/>
  <c r="S1211" i="26" s="1"/>
  <c r="I1212" i="26"/>
  <c r="S1212" i="26" s="1"/>
  <c r="I1213" i="26"/>
  <c r="S1213" i="26" s="1"/>
  <c r="I1214" i="26"/>
  <c r="S1214" i="26" s="1"/>
  <c r="I1215" i="26"/>
  <c r="S1215" i="26" s="1"/>
  <c r="I1216" i="26"/>
  <c r="S1216" i="26" s="1"/>
  <c r="I1217" i="26"/>
  <c r="S1217" i="26" s="1"/>
  <c r="I1218" i="26"/>
  <c r="S1218" i="26" s="1"/>
  <c r="I1219" i="26"/>
  <c r="S1219" i="26" s="1"/>
  <c r="I1220" i="26"/>
  <c r="S1220" i="26" s="1"/>
  <c r="I1221" i="26"/>
  <c r="S1221" i="26" s="1"/>
  <c r="I1222" i="26"/>
  <c r="S1222" i="26" s="1"/>
  <c r="I1223" i="26"/>
  <c r="S1223" i="26" s="1"/>
  <c r="I1224" i="26"/>
  <c r="S1224" i="26" s="1"/>
  <c r="I1225" i="26"/>
  <c r="S1225" i="26" s="1"/>
  <c r="I1226" i="26"/>
  <c r="S1226" i="26" s="1"/>
  <c r="I1227" i="26"/>
  <c r="S1227" i="26" s="1"/>
  <c r="I1228" i="26"/>
  <c r="S1228" i="26" s="1"/>
  <c r="I1229" i="26"/>
  <c r="S1229" i="26" s="1"/>
  <c r="I1230" i="26"/>
  <c r="S1230" i="26" s="1"/>
  <c r="I1231" i="26"/>
  <c r="S1231" i="26" s="1"/>
  <c r="I1232" i="26"/>
  <c r="S1232" i="26" s="1"/>
  <c r="I1233" i="26"/>
  <c r="S1233" i="26" s="1"/>
  <c r="I1234" i="26"/>
  <c r="S1234" i="26" s="1"/>
  <c r="I1235" i="26"/>
  <c r="S1235" i="26" s="1"/>
  <c r="I1236" i="26"/>
  <c r="S1236" i="26" s="1"/>
  <c r="I1237" i="26"/>
  <c r="S1237" i="26" s="1"/>
  <c r="I1238" i="26"/>
  <c r="S1238" i="26" s="1"/>
  <c r="I1239" i="26"/>
  <c r="S1239" i="26" s="1"/>
  <c r="I1240" i="26"/>
  <c r="S1240" i="26" s="1"/>
  <c r="I1241" i="26"/>
  <c r="S1241" i="26" s="1"/>
  <c r="I1242" i="26"/>
  <c r="S1242" i="26" s="1"/>
  <c r="I1243" i="26"/>
  <c r="S1243" i="26" s="1"/>
  <c r="I1244" i="26"/>
  <c r="S1244" i="26" s="1"/>
  <c r="I1245" i="26"/>
  <c r="S1245" i="26" s="1"/>
  <c r="I1246" i="26"/>
  <c r="S1246" i="26" s="1"/>
  <c r="I1247" i="26"/>
  <c r="S1247" i="26" s="1"/>
  <c r="I1248" i="26"/>
  <c r="S1248" i="26" s="1"/>
  <c r="I1249" i="26"/>
  <c r="S1249" i="26" s="1"/>
  <c r="I1250" i="26"/>
  <c r="S1250" i="26" s="1"/>
  <c r="I1251" i="26"/>
  <c r="S1251" i="26" s="1"/>
  <c r="I1252" i="26"/>
  <c r="S1252" i="26" s="1"/>
  <c r="I1253" i="26"/>
  <c r="S1253" i="26" s="1"/>
  <c r="I1254" i="26"/>
  <c r="S1254" i="26" s="1"/>
  <c r="I1255" i="26"/>
  <c r="S1255" i="26" s="1"/>
  <c r="I1256" i="26"/>
  <c r="S1256" i="26" s="1"/>
  <c r="I1257" i="26"/>
  <c r="S1257" i="26" s="1"/>
  <c r="I1258" i="26"/>
  <c r="S1258" i="26" s="1"/>
  <c r="I1259" i="26"/>
  <c r="S1259" i="26" s="1"/>
  <c r="I1260" i="26"/>
  <c r="S1260" i="26" s="1"/>
  <c r="I1261" i="26"/>
  <c r="S1261" i="26" s="1"/>
  <c r="I1262" i="26"/>
  <c r="S1262" i="26" s="1"/>
  <c r="I1263" i="26"/>
  <c r="S1263" i="26" s="1"/>
  <c r="I1264" i="26"/>
  <c r="S1264" i="26" s="1"/>
  <c r="I1265" i="26"/>
  <c r="S1265" i="26" s="1"/>
  <c r="I1266" i="26"/>
  <c r="S1266" i="26" s="1"/>
  <c r="I1267" i="26"/>
  <c r="S1267" i="26" s="1"/>
  <c r="I1268" i="26"/>
  <c r="S1268" i="26" s="1"/>
  <c r="I1269" i="26"/>
  <c r="S1269" i="26" s="1"/>
  <c r="I1270" i="26"/>
  <c r="S1270" i="26" s="1"/>
  <c r="I1271" i="26"/>
  <c r="S1271" i="26" s="1"/>
  <c r="I1272" i="26"/>
  <c r="S1272" i="26" s="1"/>
  <c r="I1273" i="26"/>
  <c r="S1273" i="26" s="1"/>
  <c r="I1274" i="26"/>
  <c r="S1274" i="26" s="1"/>
  <c r="I1275" i="26"/>
  <c r="S1275" i="26" s="1"/>
  <c r="I1276" i="26"/>
  <c r="S1276" i="26" s="1"/>
  <c r="I1277" i="26"/>
  <c r="S1277" i="26" s="1"/>
  <c r="I1278" i="26"/>
  <c r="S1278" i="26" s="1"/>
  <c r="I1279" i="26"/>
  <c r="S1279" i="26" s="1"/>
  <c r="I1280" i="26"/>
  <c r="S1280" i="26" s="1"/>
  <c r="I1281" i="26"/>
  <c r="S1281" i="26" s="1"/>
  <c r="I1282" i="26"/>
  <c r="S1282" i="26" s="1"/>
  <c r="I1283" i="26"/>
  <c r="S1283" i="26" s="1"/>
  <c r="I1284" i="26"/>
  <c r="S1284" i="26" s="1"/>
  <c r="I1285" i="26"/>
  <c r="S1285" i="26" s="1"/>
  <c r="I1286" i="26"/>
  <c r="S1286" i="26" s="1"/>
  <c r="I1287" i="26"/>
  <c r="S1287" i="26" s="1"/>
  <c r="I1288" i="26"/>
  <c r="S1288" i="26" s="1"/>
  <c r="I1289" i="26"/>
  <c r="S1289" i="26" s="1"/>
  <c r="I1290" i="26"/>
  <c r="S1290" i="26" s="1"/>
  <c r="I1291" i="26"/>
  <c r="S1291" i="26" s="1"/>
  <c r="I1292" i="26"/>
  <c r="S1292" i="26" s="1"/>
  <c r="I1293" i="26"/>
  <c r="S1293" i="26" s="1"/>
  <c r="I1294" i="26"/>
  <c r="S1294" i="26" s="1"/>
  <c r="I1295" i="26"/>
  <c r="S1295" i="26" s="1"/>
  <c r="I1296" i="26"/>
  <c r="S1296" i="26" s="1"/>
  <c r="I1297" i="26"/>
  <c r="S1297" i="26" s="1"/>
  <c r="I1298" i="26"/>
  <c r="S1298" i="26" s="1"/>
  <c r="I1299" i="26"/>
  <c r="S1299" i="26" s="1"/>
  <c r="I1300" i="26"/>
  <c r="S1300" i="26" s="1"/>
  <c r="I1301" i="26"/>
  <c r="S1301" i="26" s="1"/>
  <c r="I1302" i="26"/>
  <c r="S1302" i="26" s="1"/>
  <c r="I1303" i="26"/>
  <c r="S1303" i="26" s="1"/>
  <c r="I1304" i="26"/>
  <c r="S1304" i="26" s="1"/>
  <c r="I1305" i="26"/>
  <c r="S1305" i="26" s="1"/>
  <c r="I1306" i="26"/>
  <c r="S1306" i="26" s="1"/>
  <c r="I1307" i="26"/>
  <c r="S1307" i="26" s="1"/>
  <c r="I1308" i="26"/>
  <c r="S1308" i="26" s="1"/>
  <c r="I1309" i="26"/>
  <c r="S1309" i="26" s="1"/>
  <c r="I1310" i="26"/>
  <c r="S1310" i="26" s="1"/>
  <c r="I1311" i="26"/>
  <c r="S1311" i="26" s="1"/>
  <c r="I1312" i="26"/>
  <c r="S1312" i="26" s="1"/>
  <c r="I1313" i="26"/>
  <c r="S1313" i="26" s="1"/>
  <c r="I1314" i="26"/>
  <c r="S1314" i="26" s="1"/>
  <c r="I1315" i="26"/>
  <c r="S1315" i="26" s="1"/>
  <c r="I1316" i="26"/>
  <c r="S1316" i="26" s="1"/>
  <c r="I1317" i="26"/>
  <c r="S1317" i="26" s="1"/>
  <c r="I1318" i="26"/>
  <c r="S1318" i="26" s="1"/>
  <c r="I1319" i="26"/>
  <c r="S1319" i="26" s="1"/>
  <c r="I1320" i="26"/>
  <c r="S1320" i="26" s="1"/>
  <c r="I1321" i="26"/>
  <c r="S1321" i="26" s="1"/>
  <c r="I1322" i="26"/>
  <c r="S1322" i="26" s="1"/>
  <c r="I1323" i="26"/>
  <c r="S1323" i="26" s="1"/>
  <c r="I1324" i="26"/>
  <c r="S1324" i="26" s="1"/>
  <c r="I1325" i="26"/>
  <c r="S1325" i="26" s="1"/>
  <c r="I1326" i="26"/>
  <c r="S1326" i="26" s="1"/>
  <c r="I1327" i="26"/>
  <c r="S1327" i="26" s="1"/>
  <c r="I1328" i="26"/>
  <c r="S1328" i="26" s="1"/>
  <c r="I1329" i="26"/>
  <c r="S1329" i="26" s="1"/>
  <c r="I1330" i="26"/>
  <c r="S1330" i="26" s="1"/>
  <c r="I1331" i="26"/>
  <c r="S1331" i="26" s="1"/>
  <c r="I1332" i="26"/>
  <c r="S1332" i="26" s="1"/>
  <c r="I1333" i="26"/>
  <c r="S1333" i="26" s="1"/>
  <c r="I1334" i="26"/>
  <c r="S1334" i="26" s="1"/>
  <c r="I1335" i="26"/>
  <c r="S1335" i="26" s="1"/>
  <c r="I1336" i="26"/>
  <c r="S1336" i="26" s="1"/>
  <c r="I1337" i="26"/>
  <c r="S1337" i="26" s="1"/>
  <c r="I1338" i="26"/>
  <c r="S1338" i="26" s="1"/>
  <c r="I1339" i="26"/>
  <c r="S1339" i="26" s="1"/>
  <c r="I1340" i="26"/>
  <c r="S1340" i="26" s="1"/>
  <c r="I1341" i="26"/>
  <c r="S1341" i="26" s="1"/>
  <c r="I1342" i="26"/>
  <c r="S1342" i="26" s="1"/>
  <c r="I1343" i="26"/>
  <c r="S1343" i="26" s="1"/>
  <c r="I1344" i="26"/>
  <c r="S1344" i="26" s="1"/>
  <c r="I1345" i="26"/>
  <c r="S1345" i="26" s="1"/>
  <c r="I1346" i="26"/>
  <c r="S1346" i="26" s="1"/>
  <c r="I1347" i="26"/>
  <c r="S1347" i="26" s="1"/>
  <c r="I1348" i="26"/>
  <c r="S1348" i="26" s="1"/>
  <c r="I1349" i="26"/>
  <c r="S1349" i="26" s="1"/>
  <c r="I1350" i="26"/>
  <c r="S1350" i="26" s="1"/>
  <c r="I1351" i="26"/>
  <c r="S1351" i="26" s="1"/>
  <c r="I1352" i="26"/>
  <c r="S1352" i="26" s="1"/>
  <c r="I1353" i="26"/>
  <c r="S1353" i="26" s="1"/>
  <c r="I1354" i="26"/>
  <c r="S1354" i="26" s="1"/>
  <c r="I1355" i="26"/>
  <c r="S1355" i="26" s="1"/>
  <c r="I1356" i="26"/>
  <c r="S1356" i="26" s="1"/>
  <c r="I1357" i="26"/>
  <c r="S1357" i="26" s="1"/>
  <c r="I1358" i="26"/>
  <c r="S1358" i="26" s="1"/>
  <c r="I1359" i="26"/>
  <c r="S1359" i="26" s="1"/>
  <c r="I1360" i="26"/>
  <c r="S1360" i="26" s="1"/>
  <c r="I1361" i="26"/>
  <c r="S1361" i="26" s="1"/>
  <c r="I1362" i="26"/>
  <c r="S1362" i="26" s="1"/>
  <c r="I1363" i="26"/>
  <c r="S1363" i="26" s="1"/>
  <c r="I1364" i="26"/>
  <c r="S1364" i="26" s="1"/>
  <c r="I1365" i="26"/>
  <c r="S1365" i="26" s="1"/>
  <c r="I1366" i="26"/>
  <c r="S1366" i="26" s="1"/>
  <c r="I1367" i="26"/>
  <c r="S1367" i="26" s="1"/>
  <c r="I1368" i="26"/>
  <c r="S1368" i="26" s="1"/>
  <c r="I1369" i="26"/>
  <c r="S1369" i="26" s="1"/>
  <c r="I1370" i="26"/>
  <c r="S1370" i="26" s="1"/>
  <c r="I1371" i="26"/>
  <c r="S1371" i="26" s="1"/>
  <c r="I1372" i="26"/>
  <c r="S1372" i="26" s="1"/>
  <c r="I1373" i="26"/>
  <c r="S1373" i="26" s="1"/>
  <c r="I1374" i="26"/>
  <c r="S1374" i="26" s="1"/>
  <c r="I1375" i="26"/>
  <c r="S1375" i="26" s="1"/>
  <c r="I1376" i="26"/>
  <c r="S1376" i="26" s="1"/>
  <c r="I1377" i="26"/>
  <c r="S1377" i="26" s="1"/>
  <c r="I1378" i="26"/>
  <c r="S1378" i="26" s="1"/>
  <c r="I1379" i="26"/>
  <c r="S1379" i="26" s="1"/>
  <c r="I1380" i="26"/>
  <c r="S1380" i="26" s="1"/>
  <c r="I1381" i="26"/>
  <c r="S1381" i="26" s="1"/>
  <c r="I1382" i="26"/>
  <c r="S1382" i="26" s="1"/>
  <c r="I1383" i="26"/>
  <c r="S1383" i="26" s="1"/>
  <c r="I1384" i="26"/>
  <c r="S1384" i="26" s="1"/>
  <c r="I1385" i="26"/>
  <c r="S1385" i="26" s="1"/>
  <c r="I1386" i="26"/>
  <c r="S1386" i="26" s="1"/>
  <c r="I1387" i="26"/>
  <c r="S1387" i="26" s="1"/>
  <c r="I1388" i="26"/>
  <c r="S1388" i="26" s="1"/>
  <c r="I1389" i="26"/>
  <c r="S1389" i="26" s="1"/>
  <c r="I1390" i="26"/>
  <c r="S1390" i="26" s="1"/>
  <c r="I1391" i="26"/>
  <c r="S1391" i="26" s="1"/>
  <c r="I1392" i="26"/>
  <c r="S1392" i="26" s="1"/>
  <c r="I1393" i="26"/>
  <c r="S1393" i="26" s="1"/>
  <c r="I1394" i="26"/>
  <c r="S1394" i="26" s="1"/>
  <c r="I1395" i="26"/>
  <c r="S1395" i="26" s="1"/>
  <c r="I1396" i="26"/>
  <c r="S1396" i="26" s="1"/>
  <c r="I1397" i="26"/>
  <c r="S1397" i="26" s="1"/>
  <c r="I1398" i="26"/>
  <c r="S1398" i="26" s="1"/>
  <c r="I1399" i="26"/>
  <c r="S1399" i="26" s="1"/>
  <c r="I1400" i="26"/>
  <c r="S1400" i="26" s="1"/>
  <c r="I1401" i="26"/>
  <c r="S1401" i="26" s="1"/>
  <c r="I1402" i="26"/>
  <c r="S1402" i="26" s="1"/>
  <c r="I1403" i="26"/>
  <c r="S1403" i="26" s="1"/>
  <c r="I1404" i="26"/>
  <c r="S1404" i="26" s="1"/>
  <c r="I1405" i="26"/>
  <c r="S1405" i="26" s="1"/>
  <c r="I1406" i="26"/>
  <c r="S1406" i="26" s="1"/>
  <c r="I1407" i="26"/>
  <c r="S1407" i="26" s="1"/>
  <c r="I1408" i="26"/>
  <c r="S1408" i="26" s="1"/>
  <c r="I1409" i="26"/>
  <c r="S1409" i="26" s="1"/>
  <c r="I1410" i="26"/>
  <c r="S1410" i="26" s="1"/>
  <c r="I1411" i="26"/>
  <c r="S1411" i="26" s="1"/>
  <c r="I1412" i="26"/>
  <c r="S1412" i="26" s="1"/>
  <c r="I1413" i="26"/>
  <c r="S1413" i="26" s="1"/>
  <c r="I1414" i="26"/>
  <c r="S1414" i="26" s="1"/>
  <c r="I1415" i="26"/>
  <c r="S1415" i="26" s="1"/>
  <c r="I1416" i="26"/>
  <c r="S1416" i="26" s="1"/>
  <c r="I1417" i="26"/>
  <c r="S1417" i="26" s="1"/>
  <c r="I1418" i="26"/>
  <c r="S1418" i="26" s="1"/>
  <c r="I1419" i="26"/>
  <c r="S1419" i="26" s="1"/>
  <c r="I1420" i="26"/>
  <c r="S1420" i="26" s="1"/>
  <c r="I1421" i="26"/>
  <c r="S1421" i="26" s="1"/>
  <c r="I1422" i="26"/>
  <c r="S1422" i="26" s="1"/>
  <c r="I1423" i="26"/>
  <c r="S1423" i="26" s="1"/>
  <c r="I1424" i="26"/>
  <c r="S1424" i="26" s="1"/>
  <c r="I1425" i="26"/>
  <c r="S1425" i="26" s="1"/>
  <c r="I1426" i="26"/>
  <c r="S1426" i="26" s="1"/>
  <c r="I1427" i="26"/>
  <c r="S1427" i="26" s="1"/>
  <c r="I1428" i="26"/>
  <c r="S1428" i="26" s="1"/>
  <c r="I1429" i="26"/>
  <c r="S1429" i="26" s="1"/>
  <c r="I1430" i="26"/>
  <c r="S1430" i="26" s="1"/>
  <c r="I1431" i="26"/>
  <c r="S1431" i="26" s="1"/>
  <c r="I1432" i="26"/>
  <c r="S1432" i="26" s="1"/>
  <c r="I1433" i="26"/>
  <c r="S1433" i="26" s="1"/>
  <c r="I1434" i="26"/>
  <c r="S1434" i="26" s="1"/>
  <c r="I1435" i="26"/>
  <c r="S1435" i="26" s="1"/>
  <c r="I1436" i="26"/>
  <c r="S1436" i="26" s="1"/>
  <c r="I1437" i="26"/>
  <c r="S1437" i="26" s="1"/>
  <c r="I1438" i="26"/>
  <c r="S1438" i="26" s="1"/>
  <c r="I1439" i="26"/>
  <c r="S1439" i="26" s="1"/>
  <c r="I1440" i="26"/>
  <c r="S1440" i="26" s="1"/>
  <c r="I1441" i="26"/>
  <c r="S1441" i="26" s="1"/>
  <c r="I1442" i="26"/>
  <c r="S1442" i="26" s="1"/>
  <c r="I1443" i="26"/>
  <c r="S1443" i="26" s="1"/>
  <c r="I1444" i="26"/>
  <c r="S1444" i="26" s="1"/>
  <c r="I1445" i="26"/>
  <c r="S1445" i="26" s="1"/>
  <c r="I1446" i="26"/>
  <c r="S1446" i="26" s="1"/>
  <c r="I1447" i="26"/>
  <c r="S1447" i="26" s="1"/>
  <c r="I1448" i="26"/>
  <c r="S1448" i="26" s="1"/>
  <c r="I1449" i="26"/>
  <c r="S1449" i="26" s="1"/>
  <c r="I1450" i="26"/>
  <c r="S1450" i="26" s="1"/>
  <c r="I1451" i="26"/>
  <c r="S1451" i="26" s="1"/>
  <c r="I1452" i="26"/>
  <c r="S1452" i="26" s="1"/>
  <c r="I1453" i="26"/>
  <c r="S1453" i="26" s="1"/>
  <c r="I1454" i="26"/>
  <c r="S1454" i="26" s="1"/>
  <c r="I1455" i="26"/>
  <c r="S1455" i="26" s="1"/>
  <c r="I1456" i="26"/>
  <c r="S1456" i="26" s="1"/>
  <c r="I1457" i="26"/>
  <c r="S1457" i="26" s="1"/>
  <c r="I1458" i="26"/>
  <c r="S1458" i="26" s="1"/>
  <c r="I1459" i="26"/>
  <c r="S1459" i="26" s="1"/>
  <c r="I1460" i="26"/>
  <c r="S1460" i="26" s="1"/>
  <c r="I1461" i="26"/>
  <c r="S1461" i="26" s="1"/>
  <c r="I1462" i="26"/>
  <c r="S1462" i="26" s="1"/>
  <c r="I1463" i="26"/>
  <c r="S1463" i="26" s="1"/>
  <c r="I1464" i="26"/>
  <c r="S1464" i="26" s="1"/>
  <c r="I1465" i="26"/>
  <c r="S1465" i="26" s="1"/>
  <c r="I1466" i="26"/>
  <c r="S1466" i="26" s="1"/>
  <c r="I1467" i="26"/>
  <c r="S1467" i="26" s="1"/>
  <c r="I1468" i="26"/>
  <c r="S1468" i="26" s="1"/>
  <c r="I1469" i="26"/>
  <c r="S1469" i="26" s="1"/>
  <c r="I1470" i="26"/>
  <c r="S1470" i="26" s="1"/>
  <c r="I1471" i="26"/>
  <c r="S1471" i="26" s="1"/>
  <c r="I1472" i="26"/>
  <c r="S1472" i="26" s="1"/>
  <c r="I1473" i="26"/>
  <c r="S1473" i="26" s="1"/>
  <c r="I1474" i="26"/>
  <c r="S1474" i="26" s="1"/>
  <c r="I1475" i="26"/>
  <c r="S1475" i="26" s="1"/>
  <c r="I1476" i="26"/>
  <c r="S1476" i="26" s="1"/>
  <c r="I1477" i="26"/>
  <c r="S1477" i="26" s="1"/>
  <c r="I1478" i="26"/>
  <c r="S1478" i="26" s="1"/>
  <c r="I1479" i="26"/>
  <c r="S1479" i="26" s="1"/>
  <c r="I1480" i="26"/>
  <c r="S1480" i="26" s="1"/>
  <c r="I1481" i="26"/>
  <c r="S1481" i="26" s="1"/>
  <c r="I1482" i="26"/>
  <c r="S1482" i="26" s="1"/>
  <c r="I1483" i="26"/>
  <c r="S1483" i="26" s="1"/>
  <c r="I1484" i="26"/>
  <c r="S1484" i="26" s="1"/>
  <c r="I1485" i="26"/>
  <c r="S1485" i="26" s="1"/>
  <c r="I1486" i="26"/>
  <c r="S1486" i="26" s="1"/>
  <c r="I1487" i="26"/>
  <c r="S1487" i="26" s="1"/>
  <c r="I1488" i="26"/>
  <c r="S1488" i="26" s="1"/>
  <c r="I1489" i="26"/>
  <c r="S1489" i="26" s="1"/>
  <c r="I1490" i="26"/>
  <c r="S1490" i="26" s="1"/>
  <c r="I1491" i="26"/>
  <c r="S1491" i="26" s="1"/>
  <c r="I1492" i="26"/>
  <c r="S1492" i="26" s="1"/>
  <c r="I1493" i="26"/>
  <c r="S1493" i="26" s="1"/>
  <c r="I1494" i="26"/>
  <c r="S1494" i="26" s="1"/>
  <c r="I1495" i="26"/>
  <c r="S1495" i="26" s="1"/>
  <c r="I1496" i="26"/>
  <c r="S1496" i="26" s="1"/>
  <c r="I1497" i="26"/>
  <c r="S1497" i="26" s="1"/>
  <c r="I1498" i="26"/>
  <c r="S1498" i="26" s="1"/>
  <c r="I1499" i="26"/>
  <c r="S1499" i="26" s="1"/>
  <c r="I1500" i="26"/>
  <c r="S1500" i="26" s="1"/>
  <c r="I1501" i="26"/>
  <c r="S1501" i="26" s="1"/>
  <c r="I1502" i="26"/>
  <c r="S1502" i="26" s="1"/>
  <c r="I1503" i="26"/>
  <c r="S1503" i="26" s="1"/>
  <c r="I1504" i="26"/>
  <c r="S1504" i="26" s="1"/>
  <c r="I1505" i="26"/>
  <c r="S1505" i="26" s="1"/>
  <c r="I1506" i="26"/>
  <c r="S1506" i="26" s="1"/>
  <c r="I1507" i="26"/>
  <c r="S1507" i="26" s="1"/>
  <c r="I1508" i="26"/>
  <c r="S1508" i="26" s="1"/>
  <c r="I1509" i="26"/>
  <c r="S1509" i="26" s="1"/>
  <c r="I1510" i="26"/>
  <c r="S1510" i="26" s="1"/>
  <c r="I1511" i="26"/>
  <c r="S1511" i="26" s="1"/>
  <c r="I1512" i="26"/>
  <c r="S1512" i="26" s="1"/>
  <c r="I1513" i="26"/>
  <c r="S1513" i="26" s="1"/>
  <c r="I1514" i="26"/>
  <c r="S1514" i="26" s="1"/>
  <c r="I1515" i="26"/>
  <c r="S1515" i="26" s="1"/>
  <c r="I1516" i="26"/>
  <c r="S1516" i="26" s="1"/>
  <c r="I1517" i="26"/>
  <c r="S1517" i="26" s="1"/>
  <c r="I1518" i="26"/>
  <c r="S1518" i="26" s="1"/>
  <c r="I1519" i="26"/>
  <c r="S1519" i="26" s="1"/>
  <c r="I1520" i="26"/>
  <c r="S1520" i="26" s="1"/>
  <c r="I1521" i="26"/>
  <c r="S1521" i="26" s="1"/>
  <c r="I1522" i="26"/>
  <c r="S1522" i="26" s="1"/>
  <c r="I1523" i="26"/>
  <c r="S1523" i="26" s="1"/>
  <c r="I1524" i="26"/>
  <c r="S1524" i="26" s="1"/>
  <c r="I1525" i="26"/>
  <c r="S1525" i="26" s="1"/>
  <c r="I1526" i="26"/>
  <c r="S1526" i="26" s="1"/>
  <c r="I1527" i="26"/>
  <c r="S1527" i="26" s="1"/>
  <c r="I1528" i="26"/>
  <c r="S1528" i="26" s="1"/>
  <c r="I1529" i="26"/>
  <c r="S1529" i="26" s="1"/>
  <c r="I1530" i="26"/>
  <c r="S1530" i="26" s="1"/>
  <c r="I1531" i="26"/>
  <c r="S1531" i="26" s="1"/>
  <c r="I1532" i="26"/>
  <c r="S1532" i="26" s="1"/>
  <c r="I1533" i="26"/>
  <c r="S1533" i="26" s="1"/>
  <c r="I1534" i="26"/>
  <c r="S1534" i="26" s="1"/>
  <c r="I1535" i="26"/>
  <c r="S1535" i="26" s="1"/>
  <c r="I1536" i="26"/>
  <c r="S1536" i="26" s="1"/>
  <c r="I1537" i="26"/>
  <c r="S1537" i="26" s="1"/>
  <c r="I1538" i="26"/>
  <c r="S1538" i="26" s="1"/>
  <c r="I1539" i="26"/>
  <c r="S1539" i="26" s="1"/>
  <c r="I1540" i="26"/>
  <c r="S1540" i="26" s="1"/>
  <c r="I1541" i="26"/>
  <c r="S1541" i="26" s="1"/>
  <c r="I1542" i="26"/>
  <c r="S1542" i="26" s="1"/>
  <c r="I1543" i="26"/>
  <c r="S1543" i="26" s="1"/>
  <c r="I1544" i="26"/>
  <c r="S1544" i="26" s="1"/>
  <c r="I1545" i="26"/>
  <c r="S1545" i="26" s="1"/>
  <c r="I1546" i="26"/>
  <c r="S1546" i="26" s="1"/>
  <c r="I1547" i="26"/>
  <c r="S1547" i="26" s="1"/>
  <c r="I1548" i="26"/>
  <c r="S1548" i="26" s="1"/>
  <c r="I1549" i="26"/>
  <c r="S1549" i="26" s="1"/>
  <c r="I1550" i="26"/>
  <c r="S1550" i="26" s="1"/>
  <c r="I1551" i="26"/>
  <c r="S1551" i="26" s="1"/>
  <c r="I1552" i="26"/>
  <c r="S1552" i="26" s="1"/>
  <c r="I1553" i="26"/>
  <c r="S1553" i="26" s="1"/>
  <c r="I1554" i="26"/>
  <c r="S1554" i="26" s="1"/>
  <c r="I1555" i="26"/>
  <c r="S1555" i="26" s="1"/>
  <c r="I1556" i="26"/>
  <c r="S1556" i="26" s="1"/>
  <c r="I1557" i="26"/>
  <c r="S1557" i="26" s="1"/>
  <c r="I1558" i="26"/>
  <c r="S1558" i="26" s="1"/>
  <c r="I1559" i="26"/>
  <c r="S1559" i="26" s="1"/>
  <c r="I1560" i="26"/>
  <c r="S1560" i="26" s="1"/>
  <c r="I1561" i="26"/>
  <c r="S1561" i="26" s="1"/>
  <c r="I1562" i="26"/>
  <c r="S1562" i="26" s="1"/>
  <c r="I1563" i="26"/>
  <c r="S1563" i="26" s="1"/>
  <c r="I1564" i="26"/>
  <c r="S1564" i="26" s="1"/>
  <c r="I1565" i="26"/>
  <c r="S1565" i="26" s="1"/>
  <c r="I1566" i="26"/>
  <c r="S1566" i="26" s="1"/>
  <c r="I1567" i="26"/>
  <c r="S1567" i="26" s="1"/>
  <c r="I1568" i="26"/>
  <c r="S1568" i="26" s="1"/>
  <c r="I1569" i="26"/>
  <c r="S1569" i="26" s="1"/>
  <c r="I1570" i="26"/>
  <c r="S1570" i="26" s="1"/>
  <c r="I1571" i="26"/>
  <c r="S1571" i="26" s="1"/>
  <c r="I1572" i="26"/>
  <c r="S1572" i="26" s="1"/>
  <c r="I1573" i="26"/>
  <c r="S1573" i="26" s="1"/>
  <c r="I1574" i="26"/>
  <c r="S1574" i="26" s="1"/>
  <c r="I1575" i="26"/>
  <c r="S1575" i="26" s="1"/>
  <c r="I1576" i="26"/>
  <c r="S1576" i="26" s="1"/>
  <c r="I1577" i="26"/>
  <c r="S1577" i="26" s="1"/>
  <c r="I1578" i="26"/>
  <c r="S1578" i="26" s="1"/>
  <c r="I1579" i="26"/>
  <c r="S1579" i="26" s="1"/>
  <c r="I1580" i="26"/>
  <c r="S1580" i="26" s="1"/>
  <c r="I1581" i="26"/>
  <c r="S1581" i="26" s="1"/>
  <c r="I1582" i="26"/>
  <c r="S1582" i="26" s="1"/>
  <c r="I1583" i="26"/>
  <c r="S1583" i="26" s="1"/>
  <c r="I1584" i="26"/>
  <c r="S1584" i="26" s="1"/>
  <c r="I1585" i="26"/>
  <c r="S1585" i="26" s="1"/>
  <c r="I1586" i="26"/>
  <c r="S1586" i="26" s="1"/>
  <c r="I1587" i="26"/>
  <c r="S1587" i="26" s="1"/>
  <c r="I1588" i="26"/>
  <c r="S1588" i="26" s="1"/>
  <c r="I1589" i="26"/>
  <c r="S1589" i="26" s="1"/>
  <c r="I1590" i="26"/>
  <c r="S1590" i="26" s="1"/>
  <c r="I1591" i="26"/>
  <c r="S1591" i="26" s="1"/>
  <c r="I1592" i="26"/>
  <c r="S1592" i="26" s="1"/>
  <c r="I1593" i="26"/>
  <c r="S1593" i="26" s="1"/>
  <c r="I1594" i="26"/>
  <c r="S1594" i="26" s="1"/>
  <c r="I1595" i="26"/>
  <c r="S1595" i="26" s="1"/>
  <c r="I1596" i="26"/>
  <c r="S1596" i="26" s="1"/>
  <c r="I1597" i="26"/>
  <c r="S1597" i="26" s="1"/>
  <c r="I1598" i="26"/>
  <c r="S1598" i="26" s="1"/>
  <c r="I1599" i="26"/>
  <c r="S1599" i="26" s="1"/>
  <c r="I1600" i="26"/>
  <c r="S1600" i="26" s="1"/>
  <c r="I1601" i="26"/>
  <c r="S1601" i="26" s="1"/>
  <c r="I1602" i="26"/>
  <c r="S1602" i="26" s="1"/>
  <c r="I1603" i="26"/>
  <c r="S1603" i="26" s="1"/>
  <c r="I1604" i="26"/>
  <c r="S1604" i="26" s="1"/>
  <c r="I1605" i="26"/>
  <c r="S1605" i="26" s="1"/>
  <c r="I1606" i="26"/>
  <c r="S1606" i="26" s="1"/>
  <c r="I1607" i="26"/>
  <c r="S1607" i="26" s="1"/>
  <c r="I1608" i="26"/>
  <c r="S1608" i="26" s="1"/>
  <c r="I1609" i="26"/>
  <c r="S1609" i="26" s="1"/>
  <c r="I1610" i="26"/>
  <c r="S1610" i="26" s="1"/>
  <c r="I1611" i="26"/>
  <c r="S1611" i="26" s="1"/>
  <c r="I1612" i="26"/>
  <c r="S1612" i="26" s="1"/>
  <c r="I1613" i="26"/>
  <c r="S1613" i="26" s="1"/>
  <c r="I1614" i="26"/>
  <c r="S1614" i="26" s="1"/>
  <c r="I1615" i="26"/>
  <c r="S1615" i="26" s="1"/>
  <c r="I1616" i="26"/>
  <c r="S1616" i="26" s="1"/>
  <c r="I1617" i="26"/>
  <c r="S1617" i="26" s="1"/>
  <c r="I1618" i="26"/>
  <c r="S1618" i="26" s="1"/>
  <c r="I1619" i="26"/>
  <c r="S1619" i="26" s="1"/>
  <c r="I1620" i="26"/>
  <c r="S1620" i="26" s="1"/>
  <c r="I1621" i="26"/>
  <c r="S1621" i="26" s="1"/>
  <c r="I1622" i="26"/>
  <c r="S1622" i="26" s="1"/>
  <c r="I1623" i="26"/>
  <c r="S1623" i="26" s="1"/>
  <c r="I1624" i="26"/>
  <c r="S1624" i="26" s="1"/>
  <c r="I1625" i="26"/>
  <c r="S1625" i="26" s="1"/>
  <c r="I1626" i="26"/>
  <c r="S1626" i="26" s="1"/>
  <c r="I1627" i="26"/>
  <c r="S1627" i="26" s="1"/>
  <c r="I1628" i="26"/>
  <c r="S1628" i="26" s="1"/>
  <c r="I1629" i="26"/>
  <c r="S1629" i="26" s="1"/>
  <c r="I1630" i="26"/>
  <c r="S1630" i="26" s="1"/>
  <c r="I1631" i="26"/>
  <c r="S1631" i="26" s="1"/>
  <c r="I1632" i="26"/>
  <c r="S1632" i="26" s="1"/>
  <c r="I1633" i="26"/>
  <c r="S1633" i="26" s="1"/>
  <c r="I1634" i="26"/>
  <c r="S1634" i="26" s="1"/>
  <c r="I1635" i="26"/>
  <c r="S1635" i="26" s="1"/>
  <c r="I1636" i="26"/>
  <c r="S1636" i="26" s="1"/>
  <c r="I1637" i="26"/>
  <c r="S1637" i="26" s="1"/>
  <c r="I1638" i="26"/>
  <c r="S1638" i="26" s="1"/>
  <c r="I1639" i="26"/>
  <c r="S1639" i="26" s="1"/>
  <c r="I1640" i="26"/>
  <c r="S1640" i="26" s="1"/>
  <c r="I1641" i="26"/>
  <c r="S1641" i="26" s="1"/>
  <c r="I1642" i="26"/>
  <c r="S1642" i="26" s="1"/>
  <c r="I1643" i="26"/>
  <c r="S1643" i="26" s="1"/>
  <c r="I1644" i="26"/>
  <c r="S1644" i="26" s="1"/>
  <c r="I1645" i="26"/>
  <c r="S1645" i="26" s="1"/>
  <c r="I1646" i="26"/>
  <c r="S1646" i="26" s="1"/>
  <c r="I1647" i="26"/>
  <c r="S1647" i="26" s="1"/>
  <c r="I1648" i="26"/>
  <c r="S1648" i="26" s="1"/>
  <c r="I1649" i="26"/>
  <c r="S1649" i="26" s="1"/>
  <c r="I1650" i="26"/>
  <c r="S1650" i="26" s="1"/>
  <c r="I1651" i="26"/>
  <c r="S1651" i="26" s="1"/>
  <c r="I1652" i="26"/>
  <c r="S1652" i="26" s="1"/>
  <c r="I1653" i="26"/>
  <c r="S1653" i="26" s="1"/>
  <c r="I1654" i="26"/>
  <c r="S1654" i="26" s="1"/>
  <c r="I1655" i="26"/>
  <c r="S1655" i="26" s="1"/>
  <c r="I1656" i="26"/>
  <c r="S1656" i="26" s="1"/>
  <c r="I1657" i="26"/>
  <c r="S1657" i="26" s="1"/>
  <c r="I1658" i="26"/>
  <c r="S1658" i="26" s="1"/>
  <c r="I1659" i="26"/>
  <c r="S1659" i="26" s="1"/>
  <c r="I1660" i="26"/>
  <c r="S1660" i="26" s="1"/>
  <c r="I1661" i="26"/>
  <c r="S1661" i="26" s="1"/>
  <c r="I1662" i="26"/>
  <c r="S1662" i="26" s="1"/>
  <c r="I1663" i="26"/>
  <c r="S1663" i="26" s="1"/>
  <c r="I1664" i="26"/>
  <c r="S1664" i="26" s="1"/>
  <c r="I1665" i="26"/>
  <c r="S1665" i="26" s="1"/>
  <c r="I1666" i="26"/>
  <c r="S1666" i="26" s="1"/>
  <c r="I1667" i="26"/>
  <c r="S1667" i="26" s="1"/>
  <c r="I1668" i="26"/>
  <c r="S1668" i="26" s="1"/>
  <c r="I1669" i="26"/>
  <c r="S1669" i="26" s="1"/>
  <c r="I1670" i="26"/>
  <c r="S1670" i="26" s="1"/>
  <c r="I1671" i="26"/>
  <c r="S1671" i="26" s="1"/>
  <c r="I1672" i="26"/>
  <c r="S1672" i="26" s="1"/>
  <c r="I1673" i="26"/>
  <c r="S1673" i="26" s="1"/>
  <c r="I1674" i="26"/>
  <c r="S1674" i="26" s="1"/>
  <c r="I1675" i="26"/>
  <c r="S1675" i="26" s="1"/>
  <c r="I1676" i="26"/>
  <c r="S1676" i="26" s="1"/>
  <c r="I1677" i="26"/>
  <c r="S1677" i="26" s="1"/>
  <c r="I1678" i="26"/>
  <c r="S1678" i="26" s="1"/>
  <c r="I1679" i="26"/>
  <c r="S1679" i="26" s="1"/>
  <c r="I1680" i="26"/>
  <c r="S1680" i="26" s="1"/>
  <c r="I1681" i="26"/>
  <c r="S1681" i="26" s="1"/>
  <c r="I1682" i="26"/>
  <c r="S1682" i="26" s="1"/>
  <c r="I1683" i="26"/>
  <c r="S1683" i="26" s="1"/>
  <c r="I1684" i="26"/>
  <c r="S1684" i="26" s="1"/>
  <c r="I1685" i="26"/>
  <c r="S1685" i="26" s="1"/>
  <c r="I1686" i="26"/>
  <c r="S1686" i="26" s="1"/>
  <c r="I1687" i="26"/>
  <c r="S1687" i="26" s="1"/>
  <c r="I1688" i="26"/>
  <c r="S1688" i="26" s="1"/>
  <c r="I1689" i="26"/>
  <c r="S1689" i="26" s="1"/>
  <c r="I1690" i="26"/>
  <c r="S1690" i="26" s="1"/>
  <c r="I1691" i="26"/>
  <c r="S1691" i="26" s="1"/>
  <c r="I1692" i="26"/>
  <c r="S1692" i="26" s="1"/>
  <c r="I1693" i="26"/>
  <c r="S1693" i="26" s="1"/>
  <c r="I1694" i="26"/>
  <c r="S1694" i="26" s="1"/>
  <c r="I1695" i="26"/>
  <c r="S1695" i="26" s="1"/>
  <c r="I1696" i="26"/>
  <c r="S1696" i="26" s="1"/>
  <c r="I1697" i="26"/>
  <c r="S1697" i="26" s="1"/>
  <c r="I1698" i="26"/>
  <c r="S1698" i="26" s="1"/>
  <c r="I1699" i="26"/>
  <c r="S1699" i="26" s="1"/>
  <c r="I1700" i="26"/>
  <c r="S1700" i="26" s="1"/>
  <c r="I1701" i="26"/>
  <c r="S1701" i="26" s="1"/>
  <c r="I1702" i="26"/>
  <c r="S1702" i="26" s="1"/>
  <c r="I1703" i="26"/>
  <c r="S1703" i="26" s="1"/>
  <c r="I1704" i="26"/>
  <c r="S1704" i="26" s="1"/>
  <c r="I1705" i="26"/>
  <c r="S1705" i="26" s="1"/>
  <c r="I1706" i="26"/>
  <c r="S1706" i="26" s="1"/>
  <c r="I1707" i="26"/>
  <c r="S1707" i="26" s="1"/>
  <c r="I1708" i="26"/>
  <c r="S1708" i="26" s="1"/>
  <c r="I1709" i="26"/>
  <c r="S1709" i="26" s="1"/>
  <c r="I1710" i="26"/>
  <c r="S1710" i="26" s="1"/>
  <c r="I1711" i="26"/>
  <c r="S1711" i="26" s="1"/>
  <c r="I1712" i="26"/>
  <c r="S1712" i="26" s="1"/>
  <c r="I1713" i="26"/>
  <c r="S1713" i="26" s="1"/>
  <c r="I1714" i="26"/>
  <c r="S1714" i="26" s="1"/>
  <c r="I1715" i="26"/>
  <c r="S1715" i="26" s="1"/>
  <c r="I1716" i="26"/>
  <c r="S1716" i="26" s="1"/>
  <c r="I1717" i="26"/>
  <c r="S1717" i="26" s="1"/>
  <c r="I1718" i="26"/>
  <c r="S1718" i="26" s="1"/>
  <c r="I1719" i="26"/>
  <c r="S1719" i="26" s="1"/>
  <c r="I1720" i="26"/>
  <c r="S1720" i="26" s="1"/>
  <c r="I1721" i="26"/>
  <c r="S1721" i="26" s="1"/>
  <c r="I1722" i="26"/>
  <c r="S1722" i="26" s="1"/>
  <c r="I1723" i="26"/>
  <c r="S1723" i="26" s="1"/>
  <c r="I1724" i="26"/>
  <c r="S1724" i="26" s="1"/>
  <c r="I1725" i="26"/>
  <c r="S1725" i="26" s="1"/>
  <c r="I1726" i="26"/>
  <c r="S1726" i="26" s="1"/>
  <c r="I1727" i="26"/>
  <c r="S1727" i="26" s="1"/>
  <c r="I1728" i="26"/>
  <c r="S1728" i="26" s="1"/>
  <c r="I1729" i="26"/>
  <c r="S1729" i="26" s="1"/>
  <c r="I1730" i="26"/>
  <c r="S1730" i="26" s="1"/>
  <c r="I1731" i="26"/>
  <c r="S1731" i="26" s="1"/>
  <c r="I1732" i="26"/>
  <c r="S1732" i="26" s="1"/>
  <c r="I1733" i="26"/>
  <c r="S1733" i="26" s="1"/>
  <c r="I1734" i="26"/>
  <c r="S1734" i="26" s="1"/>
  <c r="I1735" i="26"/>
  <c r="S1735" i="26" s="1"/>
  <c r="I1736" i="26"/>
  <c r="S1736" i="26" s="1"/>
  <c r="I1737" i="26"/>
  <c r="S1737" i="26" s="1"/>
  <c r="I1738" i="26"/>
  <c r="S1738" i="26" s="1"/>
  <c r="I1739" i="26"/>
  <c r="S1739" i="26" s="1"/>
  <c r="I1740" i="26"/>
  <c r="S1740" i="26" s="1"/>
  <c r="I1741" i="26"/>
  <c r="S1741" i="26" s="1"/>
  <c r="I1742" i="26"/>
  <c r="S1742" i="26" s="1"/>
  <c r="I1743" i="26"/>
  <c r="S1743" i="26" s="1"/>
  <c r="I1744" i="26"/>
  <c r="S1744" i="26" s="1"/>
  <c r="I1745" i="26"/>
  <c r="S1745" i="26" s="1"/>
  <c r="I1746" i="26"/>
  <c r="S1746" i="26" s="1"/>
  <c r="I1747" i="26"/>
  <c r="S1747" i="26" s="1"/>
  <c r="I1748" i="26"/>
  <c r="S1748" i="26" s="1"/>
  <c r="I1749" i="26"/>
  <c r="S1749" i="26" s="1"/>
  <c r="I1750" i="26"/>
  <c r="S1750" i="26" s="1"/>
  <c r="I1751" i="26"/>
  <c r="S1751" i="26" s="1"/>
  <c r="I1752" i="26"/>
  <c r="S1752" i="26" s="1"/>
  <c r="I1753" i="26"/>
  <c r="S1753" i="26" s="1"/>
  <c r="I1754" i="26"/>
  <c r="S1754" i="26" s="1"/>
  <c r="I1755" i="26"/>
  <c r="S1755" i="26" s="1"/>
  <c r="I1756" i="26"/>
  <c r="S1756" i="26" s="1"/>
  <c r="I1757" i="26"/>
  <c r="S1757" i="26" s="1"/>
  <c r="I1758" i="26"/>
  <c r="S1758" i="26" s="1"/>
  <c r="I1759" i="26"/>
  <c r="S1759" i="26" s="1"/>
  <c r="I1760" i="26"/>
  <c r="S1760" i="26" s="1"/>
  <c r="I1761" i="26"/>
  <c r="S1761" i="26" s="1"/>
  <c r="I1762" i="26"/>
  <c r="S1762" i="26" s="1"/>
  <c r="I1763" i="26"/>
  <c r="S1763" i="26" s="1"/>
  <c r="I1764" i="26"/>
  <c r="S1764" i="26" s="1"/>
  <c r="I1765" i="26"/>
  <c r="S1765" i="26" s="1"/>
  <c r="I1766" i="26"/>
  <c r="S1766" i="26" s="1"/>
  <c r="I1767" i="26"/>
  <c r="S1767" i="26" s="1"/>
  <c r="I1768" i="26"/>
  <c r="S1768" i="26" s="1"/>
  <c r="I1769" i="26"/>
  <c r="S1769" i="26" s="1"/>
  <c r="I1770" i="26"/>
  <c r="S1770" i="26" s="1"/>
  <c r="I1771" i="26"/>
  <c r="S1771" i="26" s="1"/>
  <c r="I1772" i="26"/>
  <c r="S1772" i="26" s="1"/>
  <c r="I1773" i="26"/>
  <c r="S1773" i="26" s="1"/>
  <c r="I1774" i="26"/>
  <c r="S1774" i="26" s="1"/>
  <c r="I1775" i="26"/>
  <c r="S1775" i="26" s="1"/>
  <c r="I1776" i="26"/>
  <c r="S1776" i="26" s="1"/>
  <c r="I1777" i="26"/>
  <c r="S1777" i="26" s="1"/>
  <c r="I1778" i="26"/>
  <c r="S1778" i="26" s="1"/>
  <c r="I1779" i="26"/>
  <c r="S1779" i="26" s="1"/>
  <c r="I1780" i="26"/>
  <c r="S1780" i="26" s="1"/>
  <c r="I1781" i="26"/>
  <c r="S1781" i="26" s="1"/>
  <c r="I1782" i="26"/>
  <c r="S1782" i="26" s="1"/>
  <c r="I1783" i="26"/>
  <c r="S1783" i="26" s="1"/>
  <c r="I1784" i="26"/>
  <c r="S1784" i="26" s="1"/>
  <c r="I1785" i="26"/>
  <c r="S1785" i="26" s="1"/>
  <c r="I1786" i="26"/>
  <c r="S1786" i="26" s="1"/>
  <c r="I1787" i="26"/>
  <c r="S1787" i="26" s="1"/>
  <c r="I1788" i="26"/>
  <c r="S1788" i="26" s="1"/>
  <c r="I1789" i="26"/>
  <c r="S1789" i="26" s="1"/>
  <c r="I1790" i="26"/>
  <c r="S1790" i="26" s="1"/>
  <c r="I1791" i="26"/>
  <c r="S1791" i="26" s="1"/>
  <c r="I1792" i="26"/>
  <c r="S1792" i="26" s="1"/>
  <c r="I1793" i="26"/>
  <c r="S1793" i="26" s="1"/>
  <c r="I1794" i="26"/>
  <c r="S1794" i="26" s="1"/>
  <c r="I1795" i="26"/>
  <c r="S1795" i="26" s="1"/>
  <c r="I1796" i="26"/>
  <c r="S1796" i="26" s="1"/>
  <c r="I1797" i="26"/>
  <c r="S1797" i="26" s="1"/>
  <c r="I1798" i="26"/>
  <c r="S1798" i="26" s="1"/>
  <c r="I1799" i="26"/>
  <c r="S1799" i="26" s="1"/>
  <c r="I1800" i="26"/>
  <c r="S1800" i="26" s="1"/>
  <c r="I1801" i="26"/>
  <c r="S1801" i="26" s="1"/>
  <c r="I1802" i="26"/>
  <c r="S1802" i="26" s="1"/>
  <c r="I1803" i="26"/>
  <c r="S1803" i="26" s="1"/>
  <c r="I1804" i="26"/>
  <c r="S1804" i="26" s="1"/>
  <c r="I1805" i="26"/>
  <c r="S1805" i="26" s="1"/>
  <c r="I1806" i="26"/>
  <c r="S1806" i="26" s="1"/>
  <c r="I1807" i="26"/>
  <c r="S1807" i="26" s="1"/>
  <c r="I1808" i="26"/>
  <c r="S1808" i="26" s="1"/>
  <c r="I1809" i="26"/>
  <c r="S1809" i="26" s="1"/>
  <c r="I1810" i="26"/>
  <c r="S1810" i="26" s="1"/>
  <c r="I1811" i="26"/>
  <c r="S1811" i="26" s="1"/>
  <c r="I1812" i="26"/>
  <c r="S1812" i="26" s="1"/>
  <c r="I1813" i="26"/>
  <c r="S1813" i="26" s="1"/>
  <c r="I1814" i="26"/>
  <c r="S1814" i="26" s="1"/>
  <c r="I1815" i="26"/>
  <c r="S1815" i="26" s="1"/>
  <c r="I1816" i="26"/>
  <c r="S1816" i="26" s="1"/>
  <c r="I1817" i="26"/>
  <c r="S1817" i="26" s="1"/>
  <c r="I1818" i="26"/>
  <c r="S1818" i="26" s="1"/>
  <c r="I1819" i="26"/>
  <c r="S1819" i="26" s="1"/>
  <c r="I1820" i="26"/>
  <c r="S1820" i="26" s="1"/>
  <c r="I1821" i="26"/>
  <c r="S1821" i="26" s="1"/>
  <c r="I1822" i="26"/>
  <c r="S1822" i="26" s="1"/>
  <c r="I1823" i="26"/>
  <c r="S1823" i="26" s="1"/>
  <c r="I1824" i="26"/>
  <c r="S1824" i="26" s="1"/>
  <c r="I1825" i="26"/>
  <c r="S1825" i="26" s="1"/>
  <c r="I1826" i="26"/>
  <c r="S1826" i="26" s="1"/>
  <c r="I1827" i="26"/>
  <c r="S1827" i="26" s="1"/>
  <c r="I1828" i="26"/>
  <c r="S1828" i="26" s="1"/>
  <c r="I1829" i="26"/>
  <c r="S1829" i="26" s="1"/>
  <c r="I1830" i="26"/>
  <c r="S1830" i="26" s="1"/>
  <c r="I1831" i="26"/>
  <c r="S1831" i="26" s="1"/>
  <c r="I1832" i="26"/>
  <c r="S1832" i="26" s="1"/>
  <c r="I1833" i="26"/>
  <c r="S1833" i="26" s="1"/>
  <c r="I1834" i="26"/>
  <c r="S1834" i="26" s="1"/>
  <c r="I1835" i="26"/>
  <c r="S1835" i="26" s="1"/>
  <c r="I1836" i="26"/>
  <c r="S1836" i="26" s="1"/>
  <c r="I1837" i="26"/>
  <c r="S1837" i="26" s="1"/>
  <c r="I1838" i="26"/>
  <c r="S1838" i="26" s="1"/>
  <c r="I1839" i="26"/>
  <c r="S1839" i="26" s="1"/>
  <c r="I1840" i="26"/>
  <c r="S1840" i="26" s="1"/>
  <c r="I1841" i="26"/>
  <c r="S1841" i="26" s="1"/>
  <c r="I1842" i="26"/>
  <c r="S1842" i="26" s="1"/>
  <c r="I1843" i="26"/>
  <c r="S1843" i="26" s="1"/>
  <c r="I1844" i="26"/>
  <c r="S1844" i="26" s="1"/>
  <c r="I1845" i="26"/>
  <c r="S1845" i="26" s="1"/>
  <c r="I1846" i="26"/>
  <c r="S1846" i="26" s="1"/>
  <c r="I1847" i="26"/>
  <c r="S1847" i="26" s="1"/>
  <c r="I1848" i="26"/>
  <c r="S1848" i="26" s="1"/>
  <c r="I1849" i="26"/>
  <c r="S1849" i="26" s="1"/>
  <c r="I1850" i="26"/>
  <c r="S1850" i="26" s="1"/>
  <c r="I1851" i="26"/>
  <c r="S1851" i="26" s="1"/>
  <c r="I1852" i="26"/>
  <c r="S1852" i="26" s="1"/>
  <c r="I1853" i="26"/>
  <c r="S1853" i="26" s="1"/>
  <c r="I1854" i="26"/>
  <c r="S1854" i="26" s="1"/>
  <c r="I1855" i="26"/>
  <c r="S1855" i="26" s="1"/>
  <c r="I1856" i="26"/>
  <c r="S1856" i="26" s="1"/>
  <c r="I1857" i="26"/>
  <c r="S1857" i="26" s="1"/>
  <c r="I1858" i="26"/>
  <c r="S1858" i="26" s="1"/>
  <c r="I1859" i="26"/>
  <c r="S1859" i="26" s="1"/>
  <c r="I1860" i="26"/>
  <c r="S1860" i="26" s="1"/>
  <c r="I1861" i="26"/>
  <c r="S1861" i="26" s="1"/>
  <c r="I1862" i="26"/>
  <c r="S1862" i="26" s="1"/>
  <c r="I1863" i="26"/>
  <c r="S1863" i="26" s="1"/>
  <c r="I1864" i="26"/>
  <c r="S1864" i="26" s="1"/>
  <c r="I1865" i="26"/>
  <c r="S1865" i="26" s="1"/>
  <c r="I1866" i="26"/>
  <c r="S1866" i="26" s="1"/>
  <c r="I1867" i="26"/>
  <c r="S1867" i="26" s="1"/>
  <c r="I1868" i="26"/>
  <c r="S1868" i="26" s="1"/>
  <c r="I1869" i="26"/>
  <c r="S1869" i="26" s="1"/>
  <c r="I1870" i="26"/>
  <c r="S1870" i="26" s="1"/>
  <c r="I1871" i="26"/>
  <c r="S1871" i="26" s="1"/>
  <c r="I1872" i="26"/>
  <c r="S1872" i="26" s="1"/>
  <c r="I1873" i="26"/>
  <c r="S1873" i="26" s="1"/>
  <c r="I1874" i="26"/>
  <c r="S1874" i="26" s="1"/>
  <c r="I1875" i="26"/>
  <c r="S1875" i="26" s="1"/>
  <c r="I1876" i="26"/>
  <c r="S1876" i="26" s="1"/>
  <c r="I1877" i="26"/>
  <c r="S1877" i="26" s="1"/>
  <c r="I1878" i="26"/>
  <c r="S1878" i="26" s="1"/>
  <c r="I1879" i="26"/>
  <c r="S1879" i="26" s="1"/>
  <c r="I1880" i="26"/>
  <c r="S1880" i="26" s="1"/>
  <c r="I1881" i="26"/>
  <c r="S1881" i="26" s="1"/>
  <c r="I1882" i="26"/>
  <c r="S1882" i="26" s="1"/>
  <c r="I1883" i="26"/>
  <c r="S1883" i="26" s="1"/>
  <c r="I1884" i="26"/>
  <c r="S1884" i="26" s="1"/>
  <c r="I1885" i="26"/>
  <c r="S1885" i="26" s="1"/>
  <c r="I1886" i="26"/>
  <c r="S1886" i="26" s="1"/>
  <c r="I1887" i="26"/>
  <c r="S1887" i="26" s="1"/>
  <c r="I1888" i="26"/>
  <c r="S1888" i="26" s="1"/>
  <c r="I1889" i="26"/>
  <c r="S1889" i="26" s="1"/>
  <c r="I1890" i="26"/>
  <c r="S1890" i="26" s="1"/>
  <c r="I1891" i="26"/>
  <c r="S1891" i="26" s="1"/>
  <c r="I1892" i="26"/>
  <c r="S1892" i="26" s="1"/>
  <c r="I1893" i="26"/>
  <c r="S1893" i="26" s="1"/>
  <c r="I1894" i="26"/>
  <c r="S1894" i="26" s="1"/>
  <c r="I1895" i="26"/>
  <c r="S1895" i="26" s="1"/>
  <c r="I1896" i="26"/>
  <c r="S1896" i="26" s="1"/>
  <c r="I1897" i="26"/>
  <c r="S1897" i="26" s="1"/>
  <c r="I1898" i="26"/>
  <c r="S1898" i="26" s="1"/>
  <c r="I1899" i="26"/>
  <c r="S1899" i="26" s="1"/>
  <c r="I1900" i="26"/>
  <c r="S1900" i="26" s="1"/>
  <c r="I1901" i="26"/>
  <c r="S1901" i="26" s="1"/>
  <c r="I1902" i="26"/>
  <c r="S1902" i="26" s="1"/>
  <c r="I1903" i="26"/>
  <c r="S1903" i="26" s="1"/>
  <c r="I1904" i="26"/>
  <c r="S1904" i="26" s="1"/>
  <c r="I1905" i="26"/>
  <c r="S1905" i="26" s="1"/>
  <c r="I1906" i="26"/>
  <c r="S1906" i="26" s="1"/>
  <c r="I1907" i="26"/>
  <c r="S1907" i="26" s="1"/>
  <c r="I1908" i="26"/>
  <c r="S1908" i="26" s="1"/>
  <c r="I1909" i="26"/>
  <c r="S1909" i="26" s="1"/>
  <c r="I1910" i="26"/>
  <c r="S1910" i="26" s="1"/>
  <c r="I1911" i="26"/>
  <c r="S1911" i="26" s="1"/>
  <c r="I1912" i="26"/>
  <c r="S1912" i="26" s="1"/>
  <c r="I1913" i="26"/>
  <c r="S1913" i="26" s="1"/>
  <c r="I1914" i="26"/>
  <c r="S1914" i="26" s="1"/>
  <c r="I1915" i="26"/>
  <c r="S1915" i="26" s="1"/>
  <c r="I1916" i="26"/>
  <c r="S1916" i="26" s="1"/>
  <c r="I1917" i="26"/>
  <c r="S1917" i="26" s="1"/>
  <c r="I1918" i="26"/>
  <c r="S1918" i="26" s="1"/>
  <c r="I1919" i="26"/>
  <c r="S1919" i="26" s="1"/>
  <c r="I1920" i="26"/>
  <c r="S1920" i="26" s="1"/>
  <c r="I1921" i="26"/>
  <c r="S1921" i="26" s="1"/>
  <c r="I1922" i="26"/>
  <c r="S1922" i="26" s="1"/>
  <c r="I1923" i="26"/>
  <c r="S1923" i="26" s="1"/>
  <c r="I1924" i="26"/>
  <c r="S1924" i="26" s="1"/>
  <c r="I1925" i="26"/>
  <c r="S1925" i="26" s="1"/>
  <c r="I1926" i="26"/>
  <c r="S1926" i="26" s="1"/>
  <c r="I1927" i="26"/>
  <c r="S1927" i="26" s="1"/>
  <c r="I1928" i="26"/>
  <c r="S1928" i="26" s="1"/>
  <c r="I1929" i="26"/>
  <c r="S1929" i="26" s="1"/>
  <c r="I1930" i="26"/>
  <c r="S1930" i="26" s="1"/>
  <c r="I1931" i="26"/>
  <c r="S1931" i="26" s="1"/>
  <c r="I1932" i="26"/>
  <c r="S1932" i="26" s="1"/>
  <c r="I1933" i="26"/>
  <c r="S1933" i="26" s="1"/>
  <c r="I1934" i="26"/>
  <c r="S1934" i="26" s="1"/>
  <c r="I1935" i="26"/>
  <c r="S1935" i="26" s="1"/>
  <c r="I1936" i="26"/>
  <c r="S1936" i="26" s="1"/>
  <c r="I1937" i="26"/>
  <c r="S1937" i="26" s="1"/>
  <c r="I1938" i="26"/>
  <c r="S1938" i="26" s="1"/>
  <c r="I1939" i="26"/>
  <c r="S1939" i="26" s="1"/>
  <c r="G4" i="11"/>
  <c r="G5" i="11"/>
  <c r="G6" i="11"/>
  <c r="G7" i="11"/>
  <c r="G8" i="11"/>
  <c r="G9" i="11"/>
  <c r="G10" i="11"/>
  <c r="G11" i="11"/>
  <c r="G12" i="11"/>
  <c r="G3" i="11"/>
  <c r="D19" i="25"/>
  <c r="E19" i="25"/>
  <c r="B19" i="25"/>
  <c r="C18" i="25"/>
  <c r="C19" i="25" s="1"/>
  <c r="D18" i="25"/>
  <c r="D20" i="25" s="1"/>
  <c r="E18" i="25"/>
  <c r="E20" i="25" s="1"/>
  <c r="F18" i="25"/>
  <c r="F19" i="25" s="1"/>
  <c r="G18" i="25"/>
  <c r="G19" i="25" s="1"/>
  <c r="B18" i="25"/>
  <c r="B20" i="25" s="1"/>
  <c r="B22" i="25" l="1"/>
  <c r="E22" i="25"/>
  <c r="D22" i="25"/>
  <c r="G20" i="25"/>
  <c r="G22" i="25" s="1"/>
  <c r="C20" i="25"/>
  <c r="C22" i="25" s="1"/>
  <c r="F20" i="25"/>
  <c r="F22" i="25" s="1"/>
  <c r="E9" i="24"/>
  <c r="F9" i="24"/>
  <c r="F8" i="24"/>
  <c r="E8" i="24"/>
  <c r="F7" i="24"/>
  <c r="E7" i="24"/>
  <c r="F6" i="24"/>
  <c r="E6" i="24"/>
  <c r="I6" i="24" a="1"/>
  <c r="I6" i="24" s="1"/>
  <c r="K6" i="24" s="1"/>
  <c r="J6" i="24" l="1"/>
  <c r="J19" i="24"/>
  <c r="J15" i="24"/>
  <c r="J11" i="24"/>
  <c r="J7" i="24"/>
  <c r="K20" i="24"/>
  <c r="K16" i="24"/>
  <c r="K12" i="24"/>
  <c r="K8" i="24"/>
  <c r="J22" i="24"/>
  <c r="J18" i="24"/>
  <c r="J14" i="24"/>
  <c r="J10" i="24"/>
  <c r="K19" i="24"/>
  <c r="K15" i="24"/>
  <c r="K11" i="24"/>
  <c r="K7" i="24"/>
  <c r="J21" i="24"/>
  <c r="J17" i="24"/>
  <c r="J13" i="24"/>
  <c r="J9" i="24"/>
  <c r="K22" i="24"/>
  <c r="K18" i="24"/>
  <c r="K14" i="24"/>
  <c r="K10" i="24"/>
  <c r="J20" i="24"/>
  <c r="J16" i="24"/>
  <c r="J12" i="24"/>
  <c r="J8" i="24"/>
  <c r="K21" i="24"/>
  <c r="K17" i="24"/>
  <c r="K13" i="24"/>
  <c r="K9" i="24"/>
  <c r="H12" i="11"/>
  <c r="H11" i="11"/>
  <c r="H10" i="11"/>
  <c r="H9" i="11"/>
  <c r="H8" i="11"/>
  <c r="H7" i="11"/>
  <c r="H6" i="11"/>
  <c r="H5" i="11"/>
  <c r="H4" i="11"/>
  <c r="H3" i="11"/>
  <c r="F11" i="12"/>
  <c r="F12" i="12"/>
  <c r="F13" i="12"/>
  <c r="F14" i="12"/>
  <c r="F10" i="12"/>
  <c r="E11" i="12"/>
  <c r="E12" i="12"/>
  <c r="E13" i="12"/>
  <c r="E14" i="12"/>
  <c r="E10" i="12"/>
  <c r="D11" i="12"/>
  <c r="D12" i="12"/>
  <c r="D13" i="12"/>
  <c r="D14" i="12"/>
  <c r="D10" i="12"/>
  <c r="K23" i="24" l="1"/>
  <c r="L6" i="24" s="1"/>
  <c r="L16" i="24" l="1"/>
  <c r="L7" i="24"/>
  <c r="L21" i="24"/>
  <c r="L13" i="24"/>
  <c r="L18" i="24"/>
  <c r="L12" i="24"/>
  <c r="L10" i="24"/>
  <c r="L14" i="24"/>
  <c r="L15" i="24"/>
  <c r="L17" i="24"/>
  <c r="L11" i="24"/>
  <c r="L8" i="24"/>
  <c r="L20" i="24"/>
  <c r="L19" i="24"/>
  <c r="L9" i="24"/>
  <c r="L22"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<sst xmlns="http://schemas.openxmlformats.org/spreadsheetml/2006/main" count="60388" uniqueCount="3337">
  <si>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</si>
  <si>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</si>
  <si>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</si>
  <si>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</si>
  <si>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</si>
  <si>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</si>
  <si>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</si>
  <si>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</si>
  <si>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</si>
  <si>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</si>
  <si>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</si>
  <si>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</si>
  <si>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</si>
  <si>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</si>
  <si>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</si>
  <si>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</si>
  <si>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</si>
  <si>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</si>
  <si>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</si>
  <si>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</si>
  <si>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</si>
  <si>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</si>
  <si>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</si>
  <si>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</si>
  <si>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</si>
  <si>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</si>
  <si>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</si>
  <si>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</si>
  <si>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</si>
  <si>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</si>
  <si>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</si>
  <si>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</si>
  <si>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</si>
  <si>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</si>
  <si>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</si>
  <si>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</si>
  <si>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</si>
  <si>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</si>
  <si>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</si>
  <si>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</si>
  <si>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</si>
  <si>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</si>
  <si>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</si>
  <si>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</si>
  <si>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</si>
  <si>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</si>
  <si>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</si>
  <si>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</si>
  <si>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</si>
  <si>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</si>
  <si>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</si>
  <si>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</si>
  <si>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</si>
  <si>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</si>
  <si>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</si>
  <si>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</si>
  <si>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</si>
  <si>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</si>
  <si>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</si>
  <si>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</si>
  <si>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</si>
  <si>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</si>
  <si>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</si>
  <si>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</si>
  <si>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</si>
  <si>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</si>
  <si>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</si>
  <si>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</si>
  <si>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</si>
  <si>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</si>
  <si>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</si>
  <si>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</si>
  <si>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</si>
  <si>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</si>
  <si>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</si>
  <si>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</si>
  <si>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</si>
  <si>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</si>
  <si>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</si>
  <si>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</si>
  <si>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</si>
  <si>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</si>
  <si>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</si>
  <si>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</si>
  <si>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</si>
  <si>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</si>
  <si>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</si>
  <si>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</si>
  <si>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</si>
  <si>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</si>
  <si>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</si>
  <si>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</si>
  <si>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</si>
  <si>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</si>
  <si>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</si>
  <si>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</si>
  <si>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</si>
  <si>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</si>
  <si>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</si>
  <si>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</si>
  <si>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</si>
  <si>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</si>
  <si>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</si>
  <si>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</si>
  <si>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</si>
  <si>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</si>
  <si>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</si>
  <si>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</si>
  <si>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</si>
  <si>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</si>
  <si>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</si>
  <si>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</si>
  <si>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</si>
  <si>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</si>
  <si>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</si>
  <si>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</si>
  <si>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</si>
  <si>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</si>
  <si>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</si>
  <si>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</si>
  <si>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</si>
  <si>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</si>
  <si>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</si>
  <si>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</si>
  <si>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</si>
  <si>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</si>
  <si>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</si>
  <si>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</si>
  <si>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</si>
  <si>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</si>
  <si>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</si>
  <si>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</si>
  <si>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</si>
  <si>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</si>
  <si>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</si>
  <si>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</si>
  <si>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</si>
  <si>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</si>
  <si>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</si>
  <si>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</si>
  <si>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</si>
  <si>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</si>
  <si>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</si>
  <si>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</si>
  <si>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</si>
  <si>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</si>
  <si>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</si>
  <si>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</si>
  <si>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</si>
  <si>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</si>
  <si>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</si>
  <si>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</si>
  <si>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</si>
  <si>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</si>
  <si>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</si>
  <si>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</si>
  <si>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</si>
  <si>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</si>
  <si>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</si>
  <si>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</si>
  <si>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</si>
  <si>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</si>
  <si>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</si>
  <si>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</si>
  <si>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</si>
  <si>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</si>
  <si>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</si>
  <si>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</si>
  <si>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</si>
  <si>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</si>
  <si>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</si>
  <si>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</si>
  <si>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</si>
  <si>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</si>
  <si>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</si>
  <si>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</si>
  <si>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</si>
  <si>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</si>
  <si>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</si>
  <si>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</si>
  <si>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</si>
  <si>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</si>
  <si>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</si>
  <si>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</si>
  <si>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</si>
  <si>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</si>
  <si>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</si>
  <si>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</si>
  <si>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</si>
  <si>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</si>
  <si>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</si>
  <si>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</si>
  <si>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</si>
  <si>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</si>
  <si>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</si>
  <si>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</si>
  <si>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</si>
  <si>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</si>
  <si>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</si>
  <si>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</si>
  <si>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</si>
  <si>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</si>
  <si>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</si>
  <si>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</si>
  <si>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</si>
  <si>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</si>
  <si>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</si>
  <si>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</si>
  <si>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</si>
  <si>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</si>
  <si>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</si>
  <si>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</si>
  <si>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</si>
  <si>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</si>
  <si>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</si>
  <si>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</si>
  <si>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</si>
  <si>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</si>
  <si>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</si>
  <si>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</si>
  <si>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</si>
  <si>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</si>
  <si>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</si>
  <si>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</si>
  <si>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</si>
  <si>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</si>
  <si>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</si>
  <si>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</si>
  <si>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</si>
  <si>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</si>
  <si>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</si>
  <si>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</si>
  <si>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</si>
  <si>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</si>
  <si>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</si>
  <si>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</si>
  <si>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</si>
  <si>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</si>
  <si>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</si>
  <si>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</si>
  <si>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</si>
  <si>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</si>
  <si>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</si>
  <si>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</si>
  <si>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</si>
  <si>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</si>
  <si>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</si>
  <si>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</si>
  <si>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</si>
  <si>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</si>
  <si>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</si>
  <si>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</si>
  <si>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</si>
  <si>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</si>
  <si>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</si>
  <si>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</si>
  <si>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</si>
  <si>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</si>
  <si>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</si>
  <si>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</si>
  <si>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</si>
  <si>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</si>
  <si>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</si>
  <si>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</si>
  <si>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</si>
  <si>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</si>
  <si>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</si>
  <si>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</si>
  <si>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</si>
  <si>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</si>
  <si>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</si>
  <si>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</si>
  <si>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</si>
  <si>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</si>
  <si>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</si>
  <si>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</si>
  <si>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</si>
  <si>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</si>
  <si>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</si>
  <si>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</si>
  <si>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</si>
  <si>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</si>
  <si>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</si>
  <si>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</si>
  <si>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</si>
  <si>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</si>
  <si>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</si>
  <si>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</si>
  <si>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</si>
  <si>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</si>
  <si>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</si>
  <si>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</si>
  <si>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</si>
  <si>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</si>
  <si>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</si>
  <si>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</si>
  <si>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</si>
  <si>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</si>
  <si>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</si>
  <si>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</si>
  <si>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</si>
  <si>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</si>
  <si>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</si>
  <si>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</si>
  <si>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</si>
  <si>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</si>
  <si>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</si>
  <si>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</si>
  <si>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</si>
  <si>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</si>
  <si>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</si>
  <si>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</si>
  <si>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</si>
  <si>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</si>
  <si>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</si>
  <si>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</si>
  <si>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</si>
  <si>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</si>
  <si>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</si>
  <si>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</si>
  <si>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</si>
  <si>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</si>
  <si>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</si>
  <si>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</si>
  <si>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</si>
  <si>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</si>
  <si>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</si>
  <si>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</si>
  <si>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</si>
  <si>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</si>
  <si>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</si>
  <si>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</si>
  <si>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</si>
  <si>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</si>
  <si>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</si>
  <si>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</si>
  <si>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</si>
  <si>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</si>
  <si>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</si>
  <si>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</si>
  <si>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</si>
  <si>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</si>
  <si>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</si>
  <si>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</si>
  <si>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</si>
  <si>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</si>
  <si>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</si>
  <si>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</si>
  <si>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</si>
  <si>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</si>
  <si>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</si>
  <si>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</si>
  <si>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</si>
  <si>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</si>
  <si>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</si>
  <si>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</si>
  <si>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</si>
  <si>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</si>
  <si>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</si>
  <si>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</si>
  <si>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</si>
  <si>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</si>
  <si>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</si>
  <si>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</si>
  <si>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</si>
  <si>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</si>
  <si>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</si>
  <si>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</si>
  <si>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</si>
  <si>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</si>
  <si>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</si>
  <si>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</si>
  <si>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</si>
  <si>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</si>
  <si>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</si>
  <si>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</si>
  <si>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</si>
  <si>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</si>
  <si>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</si>
  <si>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</si>
  <si>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</si>
  <si>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</si>
  <si>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</si>
  <si>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</si>
  <si>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</si>
  <si>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</si>
  <si>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</si>
  <si>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</si>
  <si>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</si>
  <si>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</si>
  <si>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</si>
  <si>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</si>
  <si>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</si>
  <si>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</si>
  <si>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</si>
  <si>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</si>
  <si>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</si>
  <si>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</si>
  <si>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</si>
  <si>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</si>
  <si>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</si>
  <si>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</si>
  <si>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</si>
  <si>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</si>
  <si>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</si>
  <si>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</si>
  <si>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</si>
  <si>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</si>
  <si>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</si>
  <si>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</si>
  <si>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</si>
  <si>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</si>
  <si>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</si>
  <si>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</si>
  <si>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</si>
  <si>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</si>
  <si>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</si>
  <si>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</si>
  <si>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</si>
  <si>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</si>
  <si>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</si>
  <si>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</si>
  <si>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</si>
  <si>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</si>
  <si>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</si>
  <si>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</si>
  <si>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</si>
  <si>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</si>
  <si>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</si>
  <si>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</si>
  <si>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</si>
  <si>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</si>
  <si>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</si>
  <si>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</si>
  <si>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</si>
  <si>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</si>
  <si>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</si>
  <si>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</si>
  <si>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</si>
  <si>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</si>
  <si>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</si>
  <si>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</si>
  <si>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</si>
  <si>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</si>
  <si>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</si>
  <si>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</si>
  <si>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</si>
  <si>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</si>
  <si>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</si>
  <si>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</si>
  <si>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</si>
  <si>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</si>
  <si>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</si>
  <si>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</si>
  <si>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</si>
  <si>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</si>
  <si>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</si>
  <si>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</si>
  <si>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</si>
  <si>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</si>
  <si>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</si>
  <si>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</si>
  <si>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</si>
  <si>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</si>
  <si>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</si>
  <si>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</si>
  <si>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</si>
  <si>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</si>
  <si>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</si>
  <si>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</si>
  <si>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</si>
  <si>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</si>
  <si>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</si>
  <si>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</si>
  <si>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</si>
  <si>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</si>
  <si>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</si>
  <si>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</si>
  <si>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</si>
  <si>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</si>
  <si>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</si>
  <si>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</si>
  <si>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</si>
  <si>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</si>
  <si>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</si>
  <si>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</si>
  <si>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</si>
  <si>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</si>
  <si>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</si>
  <si>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</si>
  <si>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</si>
  <si>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</si>
  <si>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</si>
  <si>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</si>
  <si>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</si>
  <si>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</si>
  <si>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</si>
  <si>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</si>
  <si>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</si>
  <si>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</si>
  <si>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</si>
  <si>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</si>
  <si>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</si>
  <si>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</si>
  <si>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</si>
  <si>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</si>
  <si>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</si>
  <si>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</si>
  <si>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</si>
  <si>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</si>
  <si>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</si>
  <si>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</si>
  <si>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</si>
  <si>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</si>
  <si>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</si>
  <si>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</si>
  <si>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</si>
  <si>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</si>
  <si>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</si>
  <si>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</si>
  <si>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</si>
  <si>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</si>
  <si>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</si>
  <si>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</si>
  <si>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</si>
  <si>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</si>
  <si>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</si>
  <si>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</si>
  <si>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</si>
  <si>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</si>
  <si>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</si>
  <si>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</si>
  <si>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</si>
  <si>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</si>
  <si>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</si>
  <si>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</si>
  <si>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</si>
  <si>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</si>
  <si>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</si>
  <si>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</si>
  <si>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</si>
  <si>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</si>
  <si>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</si>
  <si>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</si>
  <si>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</si>
  <si>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</si>
  <si>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</si>
  <si>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</si>
  <si>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</si>
  <si>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</si>
  <si>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</si>
  <si>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</si>
  <si>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</si>
  <si>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</si>
  <si>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</si>
  <si>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</si>
  <si>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</si>
  <si>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</si>
  <si>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</si>
  <si>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</si>
  <si>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</si>
  <si>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</si>
  <si>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</si>
  <si>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</si>
  <si>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</si>
  <si>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</si>
  <si>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</si>
  <si>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</si>
  <si>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</si>
  <si>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</si>
  <si>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</si>
  <si>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</si>
  <si>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</si>
  <si>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</si>
  <si>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</si>
  <si>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</si>
  <si>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</si>
  <si>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</si>
  <si>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</si>
  <si>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</si>
  <si>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</si>
  <si>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</si>
  <si>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</si>
  <si>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</si>
  <si>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</si>
  <si>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</si>
  <si>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</si>
  <si>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</si>
  <si>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</si>
  <si>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</si>
  <si>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</si>
  <si>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</si>
  <si>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</si>
  <si>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</si>
  <si>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</si>
  <si>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</si>
  <si>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</si>
  <si>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</si>
  <si>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</si>
  <si>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</si>
  <si>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</si>
  <si>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</si>
  <si>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</si>
  <si>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</si>
  <si>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</si>
  <si>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</si>
  <si>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</si>
  <si>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</si>
  <si>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</si>
  <si>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</si>
  <si>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</si>
  <si>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</si>
  <si>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</si>
  <si>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</si>
  <si>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</si>
  <si>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</si>
  <si>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</si>
  <si>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</si>
  <si>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</si>
  <si>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</si>
  <si>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</si>
  <si>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</si>
  <si>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</si>
  <si>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</si>
  <si>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</si>
  <si>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</si>
  <si>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</si>
  <si>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</si>
  <si>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</si>
  <si>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</si>
  <si>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</si>
  <si>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</si>
  <si>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</si>
  <si>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</si>
  <si>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</si>
  <si>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</si>
  <si>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</si>
  <si>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</si>
  <si>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</si>
  <si>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</si>
  <si>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</si>
  <si>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</si>
  <si>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</si>
  <si>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</si>
  <si>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</si>
  <si>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</si>
  <si>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</si>
  <si>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</si>
  <si>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</si>
  <si>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</si>
  <si>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</si>
  <si>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</si>
  <si>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</si>
  <si>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</si>
  <si>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</si>
  <si>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</si>
  <si>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</si>
  <si>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</si>
  <si>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</si>
  <si>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</si>
  <si>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</si>
  <si>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</si>
  <si>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</si>
  <si>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</si>
  <si>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</si>
  <si>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</si>
  <si>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</si>
  <si>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</si>
  <si>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</si>
  <si>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</si>
  <si>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</si>
  <si>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</si>
  <si>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</si>
  <si>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</si>
  <si>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</si>
  <si>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</si>
  <si>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</si>
  <si>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</si>
  <si>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</si>
  <si>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</si>
  <si>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</si>
  <si>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</si>
  <si>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</si>
  <si>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</si>
  <si>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</si>
  <si>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</si>
  <si>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</si>
  <si>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</si>
  <si>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</si>
  <si>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</si>
  <si>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</si>
  <si>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</si>
  <si>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</si>
  <si>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</si>
  <si>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</si>
  <si>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</si>
  <si>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</si>
  <si>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</si>
  <si>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</si>
  <si>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</si>
  <si>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</si>
  <si>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</si>
  <si>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</si>
  <si>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</si>
  <si>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</si>
  <si>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</si>
  <si>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</si>
  <si>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</si>
  <si>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</si>
  <si>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</si>
  <si>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</si>
  <si>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</si>
  <si>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</si>
  <si>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</si>
  <si>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</si>
  <si>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</si>
  <si>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</si>
  <si>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</si>
  <si>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</si>
  <si>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</si>
  <si>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</si>
  <si>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</si>
  <si>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</si>
  <si>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</si>
  <si>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</si>
  <si>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</si>
  <si>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</si>
  <si>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</si>
  <si>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</si>
  <si>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</si>
  <si>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</si>
  <si>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</si>
  <si>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</si>
  <si>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</si>
  <si>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</si>
  <si>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</si>
  <si>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</si>
  <si>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</si>
  <si>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</si>
  <si>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</si>
  <si>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</si>
  <si>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</si>
  <si>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</si>
  <si>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</si>
  <si>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</si>
  <si>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</si>
  <si>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</si>
  <si>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</si>
  <si>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</si>
  <si>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</si>
  <si>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</si>
  <si>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</si>
  <si>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</si>
  <si>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</si>
  <si>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</si>
  <si>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</si>
  <si>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</si>
  <si>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</si>
  <si>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</si>
  <si>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</si>
  <si>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</si>
  <si>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</si>
  <si>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</si>
  <si>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</si>
  <si>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</si>
  <si>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</si>
  <si>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</si>
  <si>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</si>
  <si>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</si>
  <si>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</si>
  <si>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</si>
  <si>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</si>
  <si>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</si>
  <si>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</si>
  <si>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</si>
  <si>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</si>
  <si>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</si>
  <si>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</si>
  <si>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</si>
  <si>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</si>
  <si>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</si>
  <si>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</si>
  <si>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</si>
  <si>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</si>
  <si>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</si>
  <si>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</si>
  <si>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</si>
  <si>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</si>
  <si>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</si>
  <si>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</si>
  <si>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</si>
  <si>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</si>
  <si>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</si>
  <si>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</si>
  <si>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</si>
  <si>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</si>
  <si>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</si>
  <si>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</si>
  <si>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</si>
  <si>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</si>
  <si>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</si>
  <si>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</si>
  <si>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</si>
  <si>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</si>
  <si>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</si>
  <si>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</si>
  <si>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</si>
  <si>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</si>
  <si>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</si>
  <si>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</si>
  <si>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</si>
  <si>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</si>
  <si>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</si>
  <si>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</si>
  <si>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</si>
  <si>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</si>
  <si>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</si>
  <si>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</si>
  <si>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</si>
  <si>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</si>
  <si>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</si>
  <si>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</si>
  <si>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</si>
  <si>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</si>
  <si>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</si>
  <si>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</si>
  <si>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</si>
  <si>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</si>
  <si>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</si>
  <si>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</si>
  <si>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</si>
  <si>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</si>
  <si>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</si>
  <si>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</si>
  <si>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</si>
  <si>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</si>
  <si>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</si>
  <si>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</si>
  <si>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</si>
  <si>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</si>
  <si>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</si>
  <si>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</si>
  <si>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</si>
  <si>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</si>
  <si>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</si>
  <si>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</si>
  <si>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</si>
  <si>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</si>
  <si>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</si>
  <si>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</si>
  <si>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</si>
  <si>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</si>
  <si>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</si>
  <si>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</si>
  <si>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</si>
  <si>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</si>
  <si>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</si>
  <si>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</si>
  <si>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</si>
  <si>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</si>
  <si>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</si>
  <si>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</si>
  <si>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</si>
  <si>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</si>
  <si>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</si>
  <si>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</si>
  <si>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</si>
  <si>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</si>
  <si>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</si>
  <si>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</si>
  <si>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</si>
  <si>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</si>
  <si>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</si>
  <si>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</si>
  <si>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</si>
  <si>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</si>
  <si>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</si>
  <si>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</si>
  <si>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</si>
  <si>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</si>
  <si>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</si>
  <si>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</si>
  <si>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</si>
  <si>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</si>
  <si>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</si>
  <si>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</si>
  <si>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</si>
  <si>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</si>
  <si>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</si>
  <si>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</si>
  <si>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</si>
  <si>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</si>
  <si>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</si>
  <si>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</si>
  <si>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</si>
  <si>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</si>
  <si>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</si>
  <si>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</si>
  <si>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</si>
  <si>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</si>
  <si>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</si>
  <si>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</si>
  <si>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</si>
  <si>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</si>
  <si>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</si>
  <si>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</si>
  <si>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</si>
  <si>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</si>
  <si>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</si>
  <si>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</si>
  <si>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</si>
  <si>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</si>
  <si>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</si>
  <si>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</si>
  <si>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</si>
  <si>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</si>
  <si>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</si>
  <si>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</si>
  <si>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</si>
  <si>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</si>
  <si>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</si>
  <si>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</si>
  <si>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</si>
  <si>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</si>
  <si>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</si>
  <si>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</si>
  <si>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</si>
  <si>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</si>
  <si>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</si>
  <si>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</si>
  <si>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</si>
  <si>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</si>
  <si>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</si>
  <si>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</si>
  <si>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</si>
  <si>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</si>
  <si>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</si>
  <si>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</si>
  <si>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</si>
  <si>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</si>
  <si>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</si>
  <si>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</si>
  <si>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</si>
  <si>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</si>
  <si>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</si>
  <si>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</si>
  <si>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</si>
  <si>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</si>
  <si>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</si>
  <si>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</si>
  <si>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</si>
  <si>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</si>
  <si>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</si>
  <si>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</si>
  <si>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</si>
  <si>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</si>
  <si>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</si>
  <si>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</si>
  <si>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</si>
  <si>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</si>
  <si>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</si>
  <si>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</si>
  <si>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</si>
  <si>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</si>
  <si>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</si>
  <si>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</si>
  <si>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</si>
  <si>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</si>
  <si>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</si>
  <si>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</si>
  <si>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</si>
  <si>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</si>
  <si>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</si>
  <si>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</si>
  <si>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</si>
  <si>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</si>
  <si>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</si>
  <si>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</si>
  <si>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</si>
  <si>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</si>
  <si>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</si>
  <si>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</si>
  <si>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</si>
  <si>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</si>
  <si>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</si>
  <si>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</si>
  <si>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</si>
  <si>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</si>
  <si>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</si>
  <si>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</si>
  <si>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</si>
  <si>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</si>
  <si>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</si>
  <si>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</si>
  <si>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</si>
  <si>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</si>
  <si>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</si>
  <si>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</si>
  <si>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</si>
  <si>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</si>
  <si>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</si>
  <si>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</si>
  <si>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</si>
  <si>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</si>
  <si>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</si>
  <si>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</si>
  <si>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</si>
  <si>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</si>
  <si>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</si>
  <si>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</si>
  <si>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</si>
  <si>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</si>
  <si>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</si>
  <si>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</si>
  <si>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</si>
  <si>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</si>
  <si>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</si>
  <si>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</si>
  <si>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</si>
  <si>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</si>
  <si>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</si>
  <si>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</si>
  <si>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</si>
  <si>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</si>
  <si>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</si>
  <si>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</si>
  <si>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</si>
  <si>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</si>
  <si>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</si>
  <si>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</si>
  <si>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</si>
  <si>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</si>
  <si>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</si>
  <si>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</si>
  <si>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</si>
  <si>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</si>
  <si>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</si>
  <si>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</si>
  <si>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</si>
  <si>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</si>
  <si>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</si>
  <si>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</si>
  <si>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</si>
  <si>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</si>
  <si>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</si>
  <si>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</si>
  <si>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</si>
  <si>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</si>
  <si>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</si>
  <si>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</si>
  <si>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</si>
  <si>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</si>
  <si>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</si>
  <si>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</si>
  <si>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</si>
  <si>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</si>
  <si>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</si>
  <si>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</si>
  <si>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</si>
  <si>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</si>
  <si>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</si>
  <si>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</si>
  <si>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</si>
  <si>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</si>
  <si>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</si>
  <si>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</si>
  <si>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</si>
  <si>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</si>
  <si>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</si>
  <si>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</si>
  <si>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</si>
  <si>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</si>
  <si>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</si>
  <si>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</si>
  <si>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</si>
  <si>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</si>
  <si>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</si>
  <si>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</si>
  <si>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</si>
  <si>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</si>
  <si>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</si>
  <si>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</si>
  <si>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</si>
  <si>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</si>
  <si>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</si>
  <si>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</si>
  <si>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</si>
  <si>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</si>
  <si>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</si>
  <si>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</si>
  <si>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</si>
  <si>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</si>
  <si>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</si>
  <si>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</si>
  <si>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</si>
  <si>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</si>
  <si>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</si>
  <si>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</si>
  <si>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</si>
  <si>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</si>
  <si>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</si>
  <si>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</si>
  <si>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</si>
  <si>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</si>
  <si>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</si>
  <si>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</si>
  <si>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</si>
  <si>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</si>
  <si>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</si>
  <si>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</si>
  <si>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</si>
  <si>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</si>
  <si>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</si>
  <si>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</si>
  <si>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</si>
  <si>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</si>
  <si>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</si>
  <si>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</si>
  <si>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</si>
  <si>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</si>
  <si>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</si>
  <si>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</si>
  <si>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</si>
  <si>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</si>
  <si>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</si>
  <si>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</si>
  <si>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</si>
  <si>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</si>
  <si>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</si>
  <si>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</si>
  <si>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</si>
  <si>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</si>
  <si>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</si>
  <si>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</si>
  <si>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</si>
  <si>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</si>
  <si>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</si>
  <si>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</si>
  <si>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</si>
  <si>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</si>
  <si>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</si>
  <si>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</si>
  <si>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</si>
  <si>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</si>
  <si>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</si>
  <si>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</si>
  <si>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</si>
  <si>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</si>
  <si>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</si>
  <si>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</si>
  <si>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</si>
  <si>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</si>
  <si>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</si>
  <si>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</si>
  <si>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</si>
  <si>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</si>
  <si>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</si>
  <si>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</si>
  <si>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</si>
  <si>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</si>
  <si>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</si>
  <si>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</si>
  <si>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</si>
  <si>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</si>
  <si>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</si>
  <si>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</si>
  <si>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</si>
  <si>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</si>
  <si>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</si>
  <si>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</si>
  <si>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</si>
  <si>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</si>
  <si>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</si>
  <si>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</si>
  <si>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</si>
  <si>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</si>
  <si>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</si>
  <si>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</si>
  <si>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</si>
  <si>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</si>
  <si>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</si>
  <si>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</si>
  <si>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</si>
  <si>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</si>
  <si>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</si>
  <si>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</si>
  <si>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</si>
  <si>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</si>
  <si>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</si>
  <si>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</si>
  <si>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</si>
  <si>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</si>
  <si>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</si>
  <si>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</si>
  <si>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</si>
  <si>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</si>
  <si>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</si>
  <si>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</si>
  <si>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</si>
  <si>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</si>
  <si>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</si>
  <si>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</si>
  <si>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</si>
  <si>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</si>
  <si>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</si>
  <si>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</si>
  <si>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</si>
  <si>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</si>
  <si>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</si>
  <si>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</si>
  <si>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</si>
  <si>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</si>
  <si>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</si>
  <si>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</si>
  <si>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</si>
  <si>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</si>
  <si>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</si>
  <si>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</si>
  <si>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</si>
  <si>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</si>
  <si>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</si>
  <si>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</si>
  <si>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</si>
  <si>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</si>
  <si>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</si>
  <si>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</si>
  <si>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</si>
  <si>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</si>
  <si>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</si>
  <si>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</si>
  <si>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</si>
  <si>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</si>
  <si>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</si>
  <si>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</si>
  <si>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</si>
  <si>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</si>
  <si>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</si>
  <si>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</si>
  <si>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</si>
  <si>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</si>
  <si>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</si>
  <si>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</si>
  <si>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</si>
  <si>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</si>
  <si>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</si>
  <si>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</si>
  <si>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</si>
  <si>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</si>
  <si>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</si>
  <si>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</si>
  <si>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</si>
  <si>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</si>
  <si>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</si>
  <si>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</si>
  <si>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</si>
  <si>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</si>
  <si>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</si>
  <si>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</si>
  <si>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</si>
  <si>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</si>
  <si>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</si>
  <si>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</si>
  <si>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</si>
  <si>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</si>
  <si>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</si>
  <si>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</si>
  <si>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</si>
  <si>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</si>
  <si>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</si>
  <si>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</si>
  <si>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</si>
  <si>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</si>
  <si>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</si>
  <si>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</si>
  <si>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</si>
  <si>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</si>
  <si>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</si>
  <si>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</si>
  <si>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</si>
  <si>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</si>
  <si>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</si>
  <si>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</si>
  <si>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</si>
  <si>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</si>
  <si>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</si>
  <si>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</si>
  <si>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</si>
  <si>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</si>
  <si>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</si>
  <si>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</si>
  <si>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</si>
  <si>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</si>
  <si>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</si>
  <si>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</si>
  <si>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</si>
  <si>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</si>
  <si>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</si>
  <si>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</si>
  <si>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</si>
  <si>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</si>
  <si>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</si>
  <si>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</si>
  <si>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</si>
  <si>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</si>
  <si>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</si>
  <si>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</si>
  <si>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</si>
  <si>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</si>
  <si>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</si>
  <si>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</si>
  <si>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</si>
  <si>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</si>
  <si>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</si>
  <si>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</si>
  <si>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</si>
  <si>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</si>
  <si>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</si>
  <si>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</si>
  <si>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</si>
  <si>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</si>
  <si>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</si>
  <si>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</si>
  <si>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</si>
  <si>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</si>
  <si>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</si>
  <si>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</si>
  <si>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</si>
  <si>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</si>
  <si>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</si>
  <si>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</si>
  <si>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</si>
  <si>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</si>
  <si>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</si>
  <si>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</si>
  <si>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</si>
  <si>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</si>
  <si>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</si>
  <si>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</si>
  <si>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</si>
  <si>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</si>
  <si>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</si>
  <si>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</si>
  <si>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</si>
  <si>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</si>
  <si>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</si>
  <si>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</si>
  <si>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</si>
  <si>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</si>
  <si>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</si>
  <si>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</si>
  <si>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</si>
  <si>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</si>
  <si>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</si>
  <si>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</si>
  <si>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</si>
  <si>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</si>
  <si>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</si>
  <si>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</si>
  <si>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</si>
  <si>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</si>
  <si>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</si>
  <si>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</si>
  <si>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</si>
  <si>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</si>
  <si>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</si>
  <si>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</si>
  <si>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</si>
  <si>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</si>
  <si>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</si>
  <si>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</si>
  <si>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</si>
  <si>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</si>
  <si>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</si>
  <si>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</si>
  <si>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</si>
  <si>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</si>
  <si>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</si>
  <si>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</si>
  <si>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</si>
  <si>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</si>
  <si>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</si>
  <si>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</si>
  <si>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</si>
  <si>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</si>
  <si>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</si>
  <si>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</si>
  <si>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</si>
  <si>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</si>
  <si>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</si>
  <si>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</si>
  <si>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</si>
  <si>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</si>
  <si>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</si>
  <si>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</si>
  <si>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</si>
  <si>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</si>
  <si>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</si>
  <si>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</si>
  <si>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</si>
  <si>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</si>
  <si>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</si>
  <si>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</si>
  <si>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</si>
  <si>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</si>
  <si>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</si>
  <si>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</si>
  <si>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</si>
  <si>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</si>
  <si>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</si>
  <si>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</si>
  <si>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</si>
  <si>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</si>
  <si>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</si>
  <si>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</si>
  <si>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</si>
  <si>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</si>
  <si>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</si>
  <si>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</si>
  <si>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</si>
  <si>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</si>
  <si>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</si>
  <si>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</si>
  <si>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</si>
  <si>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</si>
  <si>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</si>
  <si>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</si>
  <si>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</si>
  <si>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</si>
  <si>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</si>
  <si>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</si>
  <si>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</si>
  <si>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</si>
  <si>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</si>
  <si>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</si>
  <si>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</si>
  <si>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</si>
  <si>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</si>
  <si>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</si>
  <si>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</si>
  <si>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</si>
  <si>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</si>
  <si>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</si>
  <si>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</si>
  <si>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</si>
  <si>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</si>
  <si>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</si>
  <si>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</si>
  <si>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</si>
  <si>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</si>
  <si>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</si>
  <si>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</si>
  <si>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</si>
  <si>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</si>
  <si>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</si>
  <si>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</si>
  <si>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</si>
  <si>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</si>
  <si>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</si>
  <si>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</si>
  <si>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</si>
  <si>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</si>
  <si>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</si>
  <si>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</si>
  <si>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</si>
  <si>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</si>
  <si>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</si>
  <si>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</si>
  <si>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</si>
  <si>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</si>
  <si>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</si>
  <si>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</si>
  <si>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</si>
  <si>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</si>
  <si>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</si>
  <si>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</si>
  <si>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</si>
  <si>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</si>
  <si>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</si>
  <si>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</si>
  <si>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</si>
  <si>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</si>
  <si>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</si>
  <si>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</si>
  <si>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</si>
  <si>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</si>
  <si>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</si>
  <si>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</si>
  <si>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</si>
  <si>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</si>
  <si>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</si>
  <si>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</si>
  <si>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</si>
  <si>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</si>
  <si>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</si>
  <si>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</si>
  <si>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</si>
  <si>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</si>
  <si>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</si>
  <si>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</si>
  <si>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</si>
  <si>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</si>
  <si>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</si>
  <si>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</si>
  <si>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</si>
  <si>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</si>
  <si>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</si>
  <si>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</si>
  <si>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</si>
  <si>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</si>
  <si>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</si>
  <si>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</si>
  <si>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</si>
  <si>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</si>
  <si>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</si>
  <si>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</si>
  <si>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</si>
  <si>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</si>
  <si>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</si>
  <si>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</si>
  <si>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</si>
  <si>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</si>
  <si>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</si>
  <si>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</si>
  <si>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</si>
  <si>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</si>
  <si>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</si>
  <si>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</si>
  <si>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</si>
  <si>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</si>
  <si>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</si>
  <si>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</si>
  <si>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</si>
  <si>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</si>
  <si>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</si>
  <si>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</si>
  <si>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</si>
  <si>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</si>
  <si>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</si>
  <si>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</si>
  <si>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</si>
  <si>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</si>
  <si>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</si>
  <si>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</si>
  <si>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</si>
  <si>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</si>
  <si>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</si>
  <si>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</si>
  <si>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</si>
  <si>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</si>
  <si>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</si>
  <si>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</si>
  <si>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</si>
  <si>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</si>
  <si>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</si>
  <si>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</si>
  <si>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</si>
  <si>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</si>
  <si>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</si>
  <si>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</si>
  <si>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</si>
  <si>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</si>
  <si>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</si>
  <si>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</si>
  <si>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</si>
  <si>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</si>
  <si>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</si>
  <si>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</si>
  <si>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</si>
  <si>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</si>
  <si>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</si>
  <si>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</si>
  <si>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</si>
  <si>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</si>
  <si>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</si>
  <si>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</si>
  <si>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</si>
  <si>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</si>
  <si>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</si>
  <si>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</si>
  <si>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</si>
  <si>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</si>
  <si>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</si>
  <si>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</si>
  <si>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</si>
  <si>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</si>
  <si>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</si>
  <si>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</si>
  <si>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</si>
  <si>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</si>
  <si>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</si>
  <si>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</si>
  <si>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</si>
  <si>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</si>
  <si>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</si>
  <si>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</si>
  <si>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</si>
  <si>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</si>
  <si>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</si>
  <si>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</si>
  <si>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</si>
  <si>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</si>
  <si>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</si>
  <si>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</si>
  <si>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</si>
  <si>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</si>
  <si>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</si>
  <si>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</si>
  <si>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</si>
  <si>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</si>
  <si>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</si>
  <si>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</si>
  <si>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</si>
  <si>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</si>
  <si>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</si>
  <si>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</si>
  <si>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</si>
  <si>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</si>
  <si>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</si>
  <si>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</si>
  <si>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</si>
  <si>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</si>
  <si>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</si>
  <si>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</si>
  <si>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</si>
  <si>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</si>
  <si>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</si>
  <si>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</si>
  <si>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</si>
  <si>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</si>
  <si>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</si>
  <si>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</si>
  <si>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</si>
  <si>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</si>
  <si>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</si>
  <si>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</si>
  <si>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</si>
  <si>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</si>
  <si>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</si>
  <si>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</si>
  <si>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</si>
  <si>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</si>
  <si>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</si>
  <si>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</si>
  <si>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</si>
  <si>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</si>
  <si>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</si>
  <si>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</si>
  <si>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</si>
  <si>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</si>
  <si>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</si>
  <si>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</si>
  <si>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</si>
  <si>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</si>
  <si>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</si>
  <si>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</si>
  <si>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</si>
  <si>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</si>
  <si>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</si>
  <si>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</si>
  <si>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</si>
  <si>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</si>
  <si>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</si>
  <si>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</si>
  <si>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</si>
  <si>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</si>
  <si>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</si>
  <si>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</si>
  <si>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</si>
  <si>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</si>
  <si>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</si>
  <si>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</si>
  <si>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</si>
  <si>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</si>
  <si>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</si>
  <si>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</si>
  <si>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</si>
  <si>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</si>
  <si>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</si>
  <si>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</si>
  <si>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</si>
  <si>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</si>
  <si>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</si>
  <si>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</si>
  <si>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</si>
  <si>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</si>
  <si>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</si>
  <si>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</si>
  <si>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</si>
  <si>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</si>
  <si>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</si>
  <si>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</si>
  <si>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</si>
  <si>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</si>
  <si>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</si>
  <si>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</si>
  <si>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</si>
  <si>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</si>
  <si>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</si>
  <si>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</si>
  <si>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</si>
  <si>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</si>
  <si>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</si>
  <si>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</si>
  <si>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</si>
  <si>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</si>
  <si>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</si>
  <si>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</si>
  <si>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</si>
  <si>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</si>
  <si>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</si>
  <si>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</si>
  <si>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</si>
  <si>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</si>
  <si>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</si>
  <si>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</si>
  <si>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</si>
  <si>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</si>
  <si>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</si>
  <si>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</si>
  <si>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</si>
  <si>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</si>
  <si>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</si>
  <si>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</si>
  <si>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</si>
  <si>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</si>
  <si>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</si>
  <si>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</si>
  <si>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</si>
  <si>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</si>
  <si>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</si>
  <si>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</si>
  <si>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</si>
  <si>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</si>
  <si>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</si>
  <si>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</si>
  <si>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</si>
  <si>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</si>
  <si>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</si>
  <si>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</si>
  <si>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</si>
  <si>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</si>
  <si>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</si>
  <si>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</si>
  <si>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</si>
  <si>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</si>
  <si>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</si>
  <si>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</si>
  <si>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</si>
  <si>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</si>
  <si>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</si>
  <si>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</si>
  <si>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</si>
  <si>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</si>
  <si>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</si>
  <si>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</si>
  <si>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</si>
  <si>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</si>
  <si>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</si>
  <si>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</si>
  <si>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</si>
  <si>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</si>
  <si>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</si>
  <si>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</si>
  <si>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</si>
  <si>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</si>
  <si>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</si>
  <si>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</si>
  <si>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</si>
  <si>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</si>
  <si>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</si>
  <si>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</si>
  <si>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</si>
  <si>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</si>
  <si>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</si>
  <si>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</si>
  <si>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</si>
  <si>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</si>
  <si>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</si>
  <si>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</si>
  <si>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</si>
  <si>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</si>
  <si>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</si>
  <si>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</si>
  <si>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</si>
  <si>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</si>
  <si>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</si>
  <si>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</si>
  <si>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</si>
  <si>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</si>
  <si>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</si>
  <si>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</si>
  <si>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</si>
  <si>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</si>
  <si>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</si>
  <si>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</si>
  <si>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</si>
  <si>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</si>
  <si>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</si>
  <si>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</si>
  <si>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</si>
  <si>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</si>
  <si>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</si>
  <si>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</si>
  <si>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</si>
  <si>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</si>
  <si>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</si>
  <si>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</si>
  <si>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</si>
  <si>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</si>
  <si>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</si>
  <si>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</si>
  <si>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</si>
  <si>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</si>
  <si>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</si>
  <si>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</si>
  <si>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</si>
  <si>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</si>
  <si>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</si>
  <si>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</si>
  <si>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</si>
  <si>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</si>
  <si>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</si>
  <si>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</si>
  <si>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</si>
  <si>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</si>
  <si>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</si>
  <si>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</si>
  <si>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</si>
  <si>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</si>
  <si>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</si>
  <si>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</si>
  <si>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</si>
  <si>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</si>
  <si>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</si>
  <si>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</si>
  <si>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</si>
  <si>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</si>
  <si>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</si>
  <si>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</si>
  <si>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</si>
  <si>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</si>
  <si>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</si>
  <si>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</si>
  <si>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</si>
  <si>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</si>
  <si>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</si>
  <si>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</si>
  <si>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</si>
  <si>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</si>
  <si>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</si>
  <si>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</si>
  <si>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</si>
  <si>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</si>
  <si>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</si>
  <si>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</si>
  <si>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</si>
  <si>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</si>
  <si>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</si>
  <si>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</si>
  <si>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</si>
  <si>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</si>
  <si>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</si>
  <si>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</si>
  <si>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</si>
  <si>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</si>
  <si>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</si>
  <si>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</si>
  <si>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</si>
  <si>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</si>
  <si>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</si>
  <si>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</si>
  <si>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</si>
  <si>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</si>
  <si>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</si>
  <si>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</si>
  <si>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</si>
  <si>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</si>
  <si>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</si>
  <si>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</si>
  <si>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</si>
  <si>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</si>
  <si>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</si>
  <si>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</si>
  <si>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</si>
  <si>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</si>
  <si>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</si>
  <si>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</si>
  <si>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</si>
  <si>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</si>
  <si>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</si>
  <si>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</si>
  <si>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</si>
  <si>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</si>
  <si>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</si>
  <si>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</si>
  <si>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</si>
  <si>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</si>
  <si>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</si>
  <si>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</si>
  <si>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</si>
  <si>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</si>
  <si>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</si>
  <si>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</si>
  <si>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</si>
  <si>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</si>
  <si>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</si>
  <si>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</si>
  <si>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</si>
  <si>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</si>
  <si>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</si>
  <si>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</si>
  <si>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</si>
  <si>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</si>
  <si>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</si>
  <si>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</si>
  <si>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</si>
  <si>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</si>
  <si>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</si>
  <si>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</si>
  <si>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</si>
  <si>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</si>
  <si>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</si>
  <si>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</si>
  <si>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</si>
  <si>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</si>
  <si>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</si>
  <si>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</si>
  <si>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</si>
  <si>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</si>
  <si>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</si>
  <si>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</si>
  <si>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</si>
  <si>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</si>
  <si>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</si>
  <si>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</si>
  <si>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</si>
  <si>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</si>
  <si>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</si>
  <si>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</si>
  <si>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</si>
  <si>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</si>
  <si>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</si>
  <si>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</si>
  <si>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</si>
  <si>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</si>
  <si>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</si>
  <si>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</si>
  <si>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</si>
  <si>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</si>
  <si>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</si>
  <si>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</si>
  <si>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</si>
  <si>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</si>
  <si>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</si>
  <si>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</si>
  <si>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</si>
  <si>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</si>
  <si>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</si>
  <si>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</si>
  <si>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</si>
  <si>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</si>
  <si>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</si>
  <si>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</si>
  <si>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</si>
  <si>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</si>
  <si>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</si>
  <si>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</si>
  <si>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</si>
  <si>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</si>
  <si>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</si>
  <si>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</si>
  <si>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</si>
  <si>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</si>
  <si>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</si>
  <si>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</si>
  <si>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</si>
  <si>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</si>
  <si>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</si>
  <si>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</si>
  <si>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</si>
  <si>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</si>
  <si>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</si>
  <si>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</si>
  <si>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</si>
  <si>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</si>
  <si>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</si>
  <si>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</si>
  <si>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</si>
  <si>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</si>
  <si>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</si>
  <si>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</si>
  <si>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</si>
  <si>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</si>
  <si>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</si>
  <si>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</si>
  <si>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</si>
  <si>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</si>
  <si>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</si>
  <si>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</si>
  <si>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</si>
  <si>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</si>
  <si>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</si>
  <si>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</si>
  <si>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</si>
  <si>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</si>
  <si>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</si>
  <si>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</si>
  <si>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</si>
  <si>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</si>
  <si>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</si>
  <si>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</si>
  <si>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</si>
  <si>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</si>
  <si>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</si>
  <si>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</si>
  <si>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</si>
  <si>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</si>
  <si>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</si>
  <si>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</si>
  <si>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</si>
  <si>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</si>
  <si>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</si>
  <si>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</si>
  <si>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</si>
  <si>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</si>
  <si>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</si>
  <si>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</si>
  <si>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</si>
  <si>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</si>
  <si>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</si>
  <si>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</si>
  <si>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</si>
  <si>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</si>
  <si>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</si>
  <si>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</si>
  <si>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</si>
  <si>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</si>
  <si>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</si>
  <si>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</si>
  <si>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</si>
  <si>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</si>
  <si>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</si>
  <si>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</si>
  <si>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</si>
  <si>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</si>
  <si>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</si>
  <si>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</si>
  <si>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</si>
  <si>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</si>
  <si>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</si>
  <si>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</si>
  <si>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</si>
  <si>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</si>
  <si>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</si>
  <si>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</si>
  <si>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</si>
  <si>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</si>
  <si>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</si>
  <si>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</si>
  <si>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</si>
  <si>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</si>
  <si>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</si>
  <si>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</si>
  <si>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</si>
  <si>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</si>
  <si>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</si>
  <si>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</si>
  <si>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</si>
  <si>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</si>
  <si>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</si>
  <si>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</si>
  <si>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</si>
  <si>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</si>
  <si>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</si>
  <si>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</si>
  <si>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</si>
  <si>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</si>
  <si>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</si>
  <si>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</si>
  <si>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</si>
  <si>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</si>
  <si>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</si>
  <si>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</si>
  <si>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</si>
  <si>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</si>
  <si>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</si>
  <si>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</si>
  <si>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</si>
  <si>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</si>
  <si>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</si>
  <si>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</si>
  <si>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</si>
  <si>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</si>
  <si>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</si>
  <si>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</si>
  <si>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</si>
  <si>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</si>
  <si>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</si>
  <si>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</si>
  <si>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</si>
  <si>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</si>
  <si>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</si>
  <si>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</si>
  <si>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</si>
  <si>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</si>
  <si>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</si>
  <si>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</si>
  <si>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</si>
  <si>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</si>
  <si>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</si>
  <si>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</si>
  <si>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</si>
  <si>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</si>
  <si>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</si>
  <si>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</si>
  <si>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</si>
  <si>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</si>
  <si>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</si>
  <si>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</si>
  <si>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</si>
  <si>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</si>
  <si>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</si>
  <si>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</si>
  <si>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</si>
  <si>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</si>
  <si>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</si>
  <si>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</si>
  <si>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</si>
  <si>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</si>
  <si>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</si>
  <si>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</si>
  <si>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</si>
  <si>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</si>
  <si>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</si>
  <si>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</si>
  <si>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</si>
  <si>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</si>
  <si>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</si>
  <si>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</si>
  <si>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</si>
  <si>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</si>
  <si>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</si>
  <si>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</si>
  <si>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</si>
  <si>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</si>
  <si>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</si>
  <si>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</si>
  <si>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</si>
  <si>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</si>
  <si>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</si>
  <si>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</si>
  <si>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</si>
  <si>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</si>
  <si>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</si>
  <si>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</si>
  <si>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</si>
  <si>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</si>
  <si>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</si>
  <si>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</si>
  <si>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</si>
  <si>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</si>
  <si>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</si>
  <si>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</si>
  <si>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</si>
  <si>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</si>
  <si>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</si>
  <si>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</si>
  <si>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</si>
  <si>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</si>
  <si>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</si>
  <si>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</si>
  <si>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</si>
  <si>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</si>
  <si>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</si>
  <si>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</si>
  <si>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</si>
  <si>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</si>
  <si>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</si>
  <si>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</si>
  <si>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</si>
  <si>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</si>
  <si>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</si>
  <si>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</si>
  <si>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</si>
  <si>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</si>
  <si>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</si>
  <si>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</si>
  <si>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</si>
  <si>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</si>
  <si>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</si>
  <si>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</si>
  <si>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</si>
  <si>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</si>
  <si>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</si>
  <si>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</si>
  <si>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</si>
  <si>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</si>
  <si>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</si>
  <si>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</si>
  <si>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</si>
  <si>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</si>
  <si>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</si>
  <si>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</si>
  <si>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</si>
  <si>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</si>
  <si>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</si>
  <si>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</si>
  <si>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</si>
  <si>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</si>
  <si>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</si>
  <si>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</si>
  <si>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</si>
  <si>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</si>
  <si>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</si>
  <si>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</si>
  <si>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</si>
  <si>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</si>
  <si>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</si>
  <si>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</si>
  <si>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</si>
  <si>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</si>
  <si>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</si>
  <si>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</si>
  <si>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</si>
  <si>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</si>
  <si>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</si>
  <si>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</si>
  <si>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</si>
  <si>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</si>
  <si>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</si>
  <si>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</si>
  <si>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</si>
  <si>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</si>
  <si>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</si>
  <si>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</si>
  <si>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</si>
  <si>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</si>
  <si>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</si>
  <si>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</si>
  <si>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</si>
  <si>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</si>
  <si>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</si>
  <si>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</si>
  <si>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</si>
  <si>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</si>
  <si>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</si>
  <si>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</si>
  <si>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</si>
  <si>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</si>
  <si>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</si>
  <si>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</si>
  <si>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</si>
  <si>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</si>
  <si>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</si>
  <si>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</si>
  <si>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</si>
  <si>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</si>
  <si>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</si>
  <si>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</si>
  <si>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</si>
  <si>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</si>
  <si>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</si>
  <si>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</si>
  <si>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</si>
  <si>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</si>
  <si>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</si>
  <si>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</si>
  <si>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</si>
  <si>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</si>
  <si>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</si>
  <si>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</si>
  <si>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</si>
  <si>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</si>
  <si>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</si>
  <si>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</si>
  <si>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</si>
  <si>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</si>
  <si>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</si>
  <si>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</si>
  <si>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</si>
  <si>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</si>
  <si>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</si>
  <si>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</si>
  <si>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</si>
  <si>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</si>
  <si>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</si>
  <si>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</si>
  <si>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</si>
  <si>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</si>
  <si>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</si>
  <si>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</si>
  <si>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</si>
  <si>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</si>
  <si>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</si>
  <si>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</si>
  <si>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</si>
  <si>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</si>
  <si>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</si>
  <si>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</si>
  <si>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</si>
  <si>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</si>
  <si>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</si>
  <si>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</si>
  <si>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</si>
  <si>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</si>
  <si>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</si>
  <si>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</si>
  <si>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</si>
  <si>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</si>
  <si>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</si>
  <si>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</si>
  <si>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</si>
  <si>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</si>
  <si>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</si>
  <si>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</si>
  <si>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</si>
  <si>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</si>
  <si>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</si>
  <si>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</si>
  <si>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</si>
  <si>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</si>
  <si>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</si>
  <si>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</si>
  <si>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</si>
  <si>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</si>
  <si>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</si>
  <si>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</si>
  <si>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</si>
  <si>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</si>
  <si>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</si>
  <si>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</si>
  <si>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</si>
  <si>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</si>
  <si>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</si>
  <si>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</si>
  <si>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</si>
  <si>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</si>
  <si>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</si>
  <si>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</si>
  <si>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</si>
  <si>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</si>
  <si>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</si>
  <si>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</si>
  <si>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</si>
  <si>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</si>
  <si>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</si>
  <si>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</si>
  <si>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</si>
  <si>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</si>
  <si>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</si>
  <si>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</si>
  <si>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</si>
  <si>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</si>
  <si>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</si>
  <si>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</si>
  <si>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</si>
  <si>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</si>
  <si>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</si>
  <si>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</si>
  <si>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</si>
  <si>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</si>
  <si>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</si>
  <si>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</si>
  <si>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</si>
  <si>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</si>
  <si>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</si>
  <si>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</si>
  <si>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</si>
  <si>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</si>
  <si>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</si>
  <si>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</si>
  <si>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</si>
  <si>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</si>
  <si>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</si>
  <si>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</si>
  <si>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</si>
  <si>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</si>
  <si>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</si>
  <si>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</si>
  <si>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</si>
  <si>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</si>
  <si>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</si>
  <si>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</si>
  <si>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</si>
  <si>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</si>
  <si>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</si>
  <si>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</si>
  <si>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</si>
  <si>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</si>
  <si>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</si>
  <si>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</si>
  <si>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</si>
  <si>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</si>
  <si>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</si>
  <si>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</si>
  <si>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</si>
  <si>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</si>
  <si>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</si>
  <si>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</si>
  <si>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</si>
  <si>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</si>
  <si>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</si>
  <si>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</si>
  <si>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</si>
  <si>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</si>
  <si>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</si>
  <si>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</si>
  <si>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</si>
  <si>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</si>
  <si>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</si>
  <si>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</si>
  <si>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</si>
  <si>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</si>
  <si>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</si>
  <si>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</si>
  <si>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</si>
  <si>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</si>
  <si>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</si>
  <si>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</si>
  <si>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</si>
  <si>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</si>
  <si>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</si>
  <si>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</si>
  <si>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</si>
  <si>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</si>
  <si>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</si>
  <si>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</si>
  <si>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</si>
  <si>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</si>
  <si>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</si>
  <si>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</si>
  <si>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</si>
  <si>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</si>
  <si>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</si>
  <si>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</si>
  <si>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</si>
  <si>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</si>
  <si>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</si>
  <si>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</si>
  <si>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</si>
  <si>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</si>
  <si>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</si>
  <si>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</si>
  <si>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</si>
  <si>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</si>
  <si>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</si>
  <si>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</si>
  <si>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</si>
  <si>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</si>
  <si>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</si>
  <si>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</si>
  <si>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</si>
  <si>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</si>
  <si>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</si>
  <si>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</si>
  <si>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</si>
  <si>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</si>
  <si>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</si>
  <si>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</si>
  <si>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</si>
  <si>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</si>
  <si>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</si>
  <si>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</si>
  <si>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</si>
  <si>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</si>
  <si>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</si>
  <si>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</si>
  <si>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</si>
  <si>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</si>
  <si>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</si>
  <si>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</si>
  <si>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</si>
  <si>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</si>
  <si>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</si>
  <si>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</si>
  <si>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</si>
  <si>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</si>
  <si>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</si>
  <si>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</si>
  <si>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</si>
  <si>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</si>
  <si>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</si>
  <si>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</si>
  <si>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</si>
  <si>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</si>
  <si>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</si>
  <si>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</si>
  <si>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</si>
  <si>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</si>
  <si>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</si>
  <si>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</si>
  <si>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</si>
  <si>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</si>
  <si>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</si>
  <si>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</si>
  <si>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</si>
  <si>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</si>
  <si>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</si>
  <si>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</si>
  <si>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</si>
  <si>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</si>
  <si>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</si>
  <si>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</si>
  <si>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</si>
  <si>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</si>
  <si>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</si>
  <si>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</si>
  <si>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</si>
  <si>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</si>
  <si>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</si>
  <si>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</si>
  <si>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</si>
  <si>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</si>
  <si>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</si>
  <si>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</si>
  <si>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</si>
  <si>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</si>
  <si>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</si>
  <si>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</si>
  <si>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</si>
  <si>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</si>
  <si>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</si>
  <si>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</si>
  <si>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</si>
  <si>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</si>
  <si>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</si>
  <si>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</si>
  <si>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</si>
  <si>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</si>
  <si>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</si>
  <si>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</si>
  <si>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</si>
  <si>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</si>
  <si>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</si>
  <si>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</si>
  <si>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</si>
  <si>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</si>
  <si>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</si>
  <si>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</si>
  <si>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</si>
  <si>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</si>
  <si>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</si>
  <si>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</si>
  <si>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</si>
  <si>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</si>
  <si>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</si>
  <si>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</si>
  <si>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</si>
  <si>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</si>
  <si>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</si>
  <si>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</si>
  <si>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</si>
  <si>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</si>
  <si>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</si>
  <si>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</si>
  <si>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</si>
  <si>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</si>
  <si>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</si>
  <si>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</si>
  <si>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</si>
  <si>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</si>
  <si>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</si>
  <si>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</si>
  <si>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</si>
  <si>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</si>
  <si>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</si>
  <si>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</si>
  <si>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</si>
  <si>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</si>
  <si>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</si>
  <si>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</si>
  <si>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</si>
  <si>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</si>
  <si>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</si>
  <si>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</si>
  <si>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</si>
  <si>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</si>
  <si>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</si>
  <si>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</si>
  <si>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</si>
  <si>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</si>
  <si>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</si>
  <si>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</si>
  <si>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</si>
  <si>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</si>
  <si>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</si>
  <si>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</si>
  <si>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</si>
  <si>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</si>
  <si>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</si>
  <si>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</si>
  <si>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</si>
  <si>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</si>
  <si>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</si>
  <si>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</si>
  <si>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</si>
  <si>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</si>
  <si>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</si>
  <si>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</si>
  <si>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</si>
  <si>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</si>
  <si>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</si>
  <si>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</si>
  <si>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</si>
  <si>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</si>
  <si>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</si>
  <si>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</si>
  <si>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</si>
  <si>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</si>
  <si>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</si>
  <si>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</si>
  <si>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</si>
  <si>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</si>
  <si>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</si>
  <si>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</si>
  <si>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</si>
  <si>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</si>
  <si>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</si>
  <si>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</si>
  <si>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</si>
  <si>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</si>
  <si>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</si>
  <si>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</si>
  <si>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</si>
  <si>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</si>
  <si>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</si>
  <si>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</si>
  <si>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</si>
  <si>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</si>
  <si>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</si>
  <si>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</si>
  <si>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</si>
  <si>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</si>
  <si>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</si>
  <si>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</si>
  <si>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</si>
  <si>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</si>
  <si>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</si>
  <si>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</si>
  <si>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</si>
  <si>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</si>
  <si>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</si>
  <si>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</si>
  <si>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</si>
  <si>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</si>
  <si>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</si>
  <si>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</si>
  <si>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</si>
  <si>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</si>
  <si>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</si>
  <si>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</si>
  <si>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</si>
  <si>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</si>
  <si>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</si>
  <si>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</si>
  <si>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</si>
  <si>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</si>
  <si>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</si>
  <si>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</si>
  <si>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</si>
  <si>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</si>
  <si>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</si>
  <si>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</si>
  <si>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</si>
  <si>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</si>
  <si>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</si>
  <si>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</si>
  <si>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</si>
  <si>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</si>
  <si>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</si>
  <si>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</si>
  <si>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</si>
  <si>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</si>
  <si>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</si>
  <si>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</si>
  <si>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</si>
  <si>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</si>
  <si>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</si>
  <si>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</si>
  <si>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</si>
  <si>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</si>
  <si>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</si>
  <si>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</si>
  <si>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</si>
  <si>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</si>
  <si>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</si>
  <si>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</si>
  <si>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</si>
  <si>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</si>
  <si>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</si>
  <si>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</si>
  <si>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</si>
  <si>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</si>
  <si>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</si>
  <si>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</si>
  <si>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</si>
  <si>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</si>
  <si>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</si>
  <si>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</si>
  <si>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</si>
  <si>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</si>
  <si>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</si>
  <si>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</si>
  <si>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</si>
  <si>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</si>
  <si>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</si>
  <si>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</si>
  <si>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</si>
  <si>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</si>
  <si>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</si>
  <si>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</si>
  <si>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</si>
  <si>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</si>
  <si>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</si>
  <si>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</si>
  <si>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</si>
  <si>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</si>
  <si>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</si>
  <si>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</si>
  <si>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</si>
  <si>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</si>
  <si>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</si>
  <si>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</si>
  <si>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</si>
  <si>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</si>
  <si>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</si>
  <si>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</si>
  <si>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</si>
  <si>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</si>
  <si>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</si>
  <si>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</si>
  <si>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</si>
  <si>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</si>
  <si>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</si>
  <si>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</si>
  <si>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</si>
  <si>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</si>
  <si>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</si>
  <si>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</si>
  <si>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</si>
  <si>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</si>
  <si>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</si>
  <si>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</si>
  <si>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</si>
  <si>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</si>
  <si>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</si>
  <si>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</si>
  <si>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</si>
  <si>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</si>
  <si>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</si>
  <si>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</si>
  <si>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</si>
  <si>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</si>
  <si>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</si>
  <si>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</si>
  <si>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</si>
  <si>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</si>
  <si>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</si>
  <si>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</si>
  <si>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</si>
  <si>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</si>
  <si>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</si>
  <si>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</si>
  <si>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</si>
  <si>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</si>
  <si>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</si>
  <si>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</si>
  <si>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</si>
  <si>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</si>
  <si>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</si>
  <si>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</si>
  <si>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</si>
  <si>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</si>
  <si>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</si>
  <si>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</si>
  <si>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</si>
  <si>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</si>
  <si>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</si>
  <si>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</si>
  <si>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</si>
  <si>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</si>
  <si>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</si>
  <si>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</si>
  <si>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</si>
  <si>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</si>
  <si>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</si>
  <si>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</si>
  <si>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</si>
  <si>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</si>
  <si>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</si>
  <si>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</si>
  <si>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</si>
  <si>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</si>
  <si>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</si>
  <si>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</si>
  <si>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</si>
  <si>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</si>
  <si>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</si>
  <si>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</si>
  <si>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</si>
  <si>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</si>
  <si>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</si>
  <si>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</si>
  <si>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</si>
  <si>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</si>
  <si>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</si>
  <si>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</si>
  <si>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</si>
  <si>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</si>
  <si>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</si>
  <si>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</si>
  <si>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</si>
  <si>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</si>
  <si>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</si>
  <si>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</si>
  <si>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</si>
  <si>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</si>
  <si>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</si>
  <si>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</si>
  <si>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</si>
  <si>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</si>
  <si>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</si>
  <si>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</si>
  <si>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</si>
  <si>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</si>
  <si>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</si>
  <si>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</si>
  <si>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</si>
  <si>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</si>
  <si>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</si>
  <si>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</si>
  <si>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</si>
  <si>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</si>
  <si>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</si>
  <si>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</si>
  <si>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</si>
  <si>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</si>
  <si>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</si>
  <si>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</si>
  <si>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</si>
  <si>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</si>
  <si>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</si>
  <si>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</si>
  <si>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</si>
  <si>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</si>
  <si>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</si>
  <si>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</si>
  <si>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</si>
  <si>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</si>
  <si>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</si>
  <si>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</si>
  <si>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</si>
  <si>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</si>
  <si>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</si>
  <si>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</si>
  <si>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</si>
  <si>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</si>
  <si>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</si>
  <si>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</si>
  <si>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</si>
  <si>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</si>
  <si>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</si>
  <si>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</si>
  <si>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</si>
  <si>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</si>
  <si>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</si>
  <si>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</si>
  <si>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</si>
  <si>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</si>
  <si>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</si>
  <si>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</si>
  <si>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</si>
  <si>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</si>
  <si>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</si>
  <si>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</si>
  <si>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</si>
  <si>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</si>
  <si>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</si>
  <si>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</si>
  <si>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</si>
  <si>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</si>
  <si>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</si>
  <si>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</si>
  <si>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</si>
  <si>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</si>
  <si>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</si>
  <si>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</si>
  <si>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</si>
  <si>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</si>
  <si>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</si>
  <si>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</si>
  <si>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</si>
  <si>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</si>
  <si>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</si>
  <si>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</si>
  <si>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</si>
  <si>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</si>
  <si>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</si>
  <si>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</si>
  <si>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</si>
  <si>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</si>
  <si>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</si>
  <si>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</si>
  <si>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</si>
  <si>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</si>
  <si>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</si>
  <si>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</si>
  <si>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</si>
  <si>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</si>
  <si>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</si>
  <si>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</si>
  <si>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</si>
  <si>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</si>
  <si>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</si>
  <si>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</si>
  <si>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</si>
  <si>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</si>
  <si>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</si>
  <si>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</si>
  <si>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</si>
  <si>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</si>
  <si>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</si>
  <si>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</si>
  <si>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</si>
  <si>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</si>
  <si>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</si>
  <si>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</si>
  <si>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</si>
  <si>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</si>
  <si>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</si>
  <si>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</si>
  <si>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</si>
  <si>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</si>
  <si>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</si>
  <si>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</si>
  <si>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</si>
  <si>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</si>
  <si>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</si>
  <si>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</si>
  <si>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</si>
  <si>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</si>
  <si>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</si>
  <si>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</si>
  <si>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</si>
  <si>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</si>
  <si>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</si>
  <si>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</si>
  <si>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</si>
  <si>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</si>
  <si>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</si>
  <si>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</si>
  <si>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</si>
  <si>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</si>
  <si>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</si>
  <si>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</si>
  <si>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</si>
  <si>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</si>
  <si>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</si>
  <si>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</si>
  <si>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</si>
  <si>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</si>
  <si>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</si>
  <si>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</si>
  <si>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</si>
  <si>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</si>
  <si>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</si>
  <si>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</si>
  <si>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</si>
  <si>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</si>
  <si>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</si>
  <si>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</si>
  <si>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</si>
  <si>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</si>
  <si>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</si>
  <si>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</si>
  <si>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</si>
  <si>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</si>
  <si>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</si>
  <si>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</si>
  <si>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</si>
  <si>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</si>
  <si>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</si>
  <si>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</si>
  <si>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</si>
  <si>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</si>
  <si>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</si>
  <si>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</si>
  <si>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</si>
  <si>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</si>
  <si>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</si>
  <si>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</si>
  <si>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</si>
  <si>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</si>
  <si>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</si>
  <si>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</si>
  <si>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</si>
  <si>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</si>
  <si>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</si>
  <si>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</si>
  <si>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</si>
  <si>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</si>
  <si>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</si>
  <si>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</si>
  <si>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</si>
  <si>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</si>
  <si>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</si>
  <si>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</si>
  <si>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</si>
  <si>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Sales</t>
  </si>
  <si>
    <t>Order ID</t>
  </si>
  <si>
    <t>Manager</t>
  </si>
  <si>
    <t>ID</t>
  </si>
  <si>
    <t>MaritalStatus</t>
  </si>
  <si>
    <t>YearlyIncome</t>
  </si>
  <si>
    <t>TotalChildren</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</si>
  <si>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</si>
  <si>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</si>
  <si>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</si>
  <si>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</si>
  <si>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</si>
  <si>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</si>
  <si>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</si>
  <si>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</si>
  <si>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</si>
  <si>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</si>
  <si>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</si>
  <si>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</si>
  <si>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</si>
  <si>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</si>
  <si>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</si>
  <si>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</si>
  <si>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</si>
  <si>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</si>
  <si>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</si>
  <si>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</si>
  <si>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</si>
  <si>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</si>
  <si>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</si>
  <si>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</si>
  <si>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</si>
  <si>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</si>
  <si>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</si>
  <si>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</si>
  <si>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</si>
  <si>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</si>
  <si>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</si>
  <si>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</si>
  <si>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</si>
  <si>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</si>
  <si>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</si>
  <si>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</si>
  <si>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</si>
  <si>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</si>
  <si>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</si>
  <si>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</si>
  <si>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</si>
  <si>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</si>
  <si>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</si>
  <si>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</si>
  <si>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</si>
  <si>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</si>
  <si>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</si>
  <si>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</si>
  <si>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</si>
  <si>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</si>
  <si>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</si>
  <si>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</si>
  <si>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</si>
  <si>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</si>
  <si>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</si>
  <si>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</si>
  <si>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</si>
  <si>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</si>
  <si>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</si>
  <si>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</si>
  <si>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</si>
  <si>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</si>
  <si>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</si>
  <si>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</si>
  <si>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</si>
  <si>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</si>
  <si>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</si>
  <si>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</si>
  <si>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</si>
  <si>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</si>
  <si>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</si>
  <si>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</si>
  <si>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</si>
  <si>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</si>
  <si>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</si>
  <si>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</si>
  <si>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</si>
  <si>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</si>
  <si>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</si>
  <si>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</si>
  <si>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</si>
  <si>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</si>
  <si>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</si>
  <si>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</si>
  <si>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</si>
  <si>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</si>
  <si>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</si>
  <si>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</si>
  <si>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</si>
  <si>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</si>
  <si>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</si>
  <si>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</si>
  <si>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</si>
  <si>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</si>
  <si>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</si>
  <si>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</si>
  <si>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</si>
  <si>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</si>
  <si>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</si>
  <si>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</si>
  <si>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</si>
  <si>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</si>
  <si>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</si>
  <si>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</si>
  <si>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</si>
  <si>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</si>
  <si>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</si>
  <si>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</si>
  <si>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</si>
  <si>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</si>
  <si>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</si>
  <si>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</si>
  <si>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</si>
  <si>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</si>
  <si>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</si>
  <si>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</si>
  <si>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</si>
  <si>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</si>
  <si>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</si>
  <si>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</si>
  <si>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</si>
  <si>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</si>
  <si>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</si>
  <si>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</si>
  <si>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</si>
  <si>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</si>
  <si>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</si>
  <si>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</si>
  <si>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</si>
  <si>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</si>
  <si>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</si>
  <si>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</si>
  <si>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</si>
  <si>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</si>
  <si>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</si>
  <si>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</si>
  <si>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</si>
  <si>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</si>
  <si>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</si>
  <si>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</si>
  <si>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</si>
  <si>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</si>
  <si>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</si>
  <si>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</si>
  <si>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</si>
  <si>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</si>
  <si>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</si>
  <si>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</si>
  <si>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</si>
  <si>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</si>
  <si>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</si>
  <si>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</si>
  <si>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</si>
  <si>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</si>
  <si>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</si>
  <si>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</si>
  <si>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</si>
  <si>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</si>
  <si>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</si>
  <si>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</si>
  <si>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</si>
  <si>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</si>
  <si>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</si>
  <si>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</si>
  <si>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</si>
  <si>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</si>
  <si>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</si>
  <si>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</si>
  <si>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</si>
  <si>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</si>
  <si>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</si>
  <si>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</si>
  <si>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</si>
  <si>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</si>
  <si>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</si>
  <si>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</si>
  <si>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</si>
  <si>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</si>
  <si>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</si>
  <si>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</si>
  <si>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</si>
  <si>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</si>
  <si>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</si>
  <si>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</si>
  <si>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</si>
  <si>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</si>
  <si>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</si>
  <si>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</si>
  <si>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</si>
  <si>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</si>
  <si>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</si>
  <si>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</si>
  <si>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</si>
  <si>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</si>
  <si>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</si>
  <si>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</si>
  <si>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</si>
  <si>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</si>
  <si>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</si>
  <si>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</si>
  <si>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</si>
  <si>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Sam</t>
  </si>
  <si>
    <t>Chris</t>
  </si>
  <si>
    <t>William</t>
  </si>
  <si>
    <t>Erin</t>
  </si>
  <si>
    <t>Sum of Profit</t>
  </si>
  <si>
    <t>Sum of Shipping Cost</t>
  </si>
  <si>
    <t>Helper</t>
  </si>
  <si>
    <t>(All)</t>
  </si>
  <si>
    <t>Sum of Product Base Margin</t>
  </si>
  <si>
    <t>Sum of YearlyIncome</t>
  </si>
  <si>
    <t>Titles</t>
  </si>
  <si>
    <t>Tools Used</t>
  </si>
  <si>
    <t>Pivot Charts</t>
  </si>
  <si>
    <t>Conditional Formatting</t>
  </si>
  <si>
    <t>Pivot Table- For the ease of calculation</t>
  </si>
  <si>
    <t>Power Pivot- To join two tables</t>
  </si>
  <si>
    <t>Filtering &amp; Sorting</t>
  </si>
  <si>
    <t>Find &amp; Select</t>
  </si>
  <si>
    <t>These are the Pivot Tables which I used to make Dashboards.</t>
  </si>
  <si>
    <t>Data validation</t>
  </si>
  <si>
    <t>Formulas like SEQUENCE to provide unique ID for different Customer ID, FORECAST  function, XLOOKUP</t>
  </si>
  <si>
    <t>Pick any region</t>
  </si>
  <si>
    <t>Totals</t>
  </si>
  <si>
    <t>Average</t>
  </si>
  <si>
    <t>Profits</t>
  </si>
  <si>
    <t>Quantity</t>
  </si>
  <si>
    <t>Units</t>
  </si>
  <si>
    <t>Sum of Average</t>
  </si>
  <si>
    <t>Data Dictionary</t>
  </si>
  <si>
    <t xml:space="preserve">Unique customer id for every customer </t>
  </si>
  <si>
    <t>Names of each customer</t>
  </si>
  <si>
    <t>Discount applied on the product</t>
  </si>
  <si>
    <t>Actual price of the product as per their location</t>
  </si>
  <si>
    <t>Delivery charge</t>
  </si>
  <si>
    <t>Based on their order priority, the ship mode is decided</t>
  </si>
  <si>
    <t>Type of address</t>
  </si>
  <si>
    <t>How urgent they want their order to be delivered?</t>
  </si>
  <si>
    <t>Product Sub Category</t>
  </si>
  <si>
    <t>Product frame size</t>
  </si>
  <si>
    <t>In which category product sub category lies?</t>
  </si>
  <si>
    <t>In which category product name lies?</t>
  </si>
  <si>
    <t>Name of product they bought</t>
  </si>
  <si>
    <t>Profit margin per product</t>
  </si>
  <si>
    <t>Country in which product is selling</t>
  </si>
  <si>
    <t>Region of sales</t>
  </si>
  <si>
    <t>State of address</t>
  </si>
  <si>
    <t>City in which their product is going to be delivered</t>
  </si>
  <si>
    <t>Pin code of area</t>
  </si>
  <si>
    <t>Order date</t>
  </si>
  <si>
    <t>Date in which product is ordered</t>
  </si>
  <si>
    <t>Estimated delivery date</t>
  </si>
  <si>
    <t>Shipping Date</t>
  </si>
  <si>
    <t>Profit per product obtained</t>
  </si>
  <si>
    <t>New Quantity</t>
  </si>
  <si>
    <t>Ordered new quantity</t>
  </si>
  <si>
    <t>Value of the product</t>
  </si>
  <si>
    <t>Unique order id for each product</t>
  </si>
  <si>
    <t>Managers</t>
  </si>
  <si>
    <t>Person who managed their sales</t>
  </si>
  <si>
    <t>Mean</t>
  </si>
  <si>
    <t>Standard Error</t>
  </si>
  <si>
    <t>Median</t>
  </si>
  <si>
    <t>Mode</t>
  </si>
  <si>
    <t>Standard Deviation</t>
  </si>
  <si>
    <t>Sample Variance</t>
  </si>
  <si>
    <t>Kurtosis</t>
  </si>
  <si>
    <t>Skewness</t>
  </si>
  <si>
    <t>Range</t>
  </si>
  <si>
    <t>Minimum</t>
  </si>
  <si>
    <t>Maximum</t>
  </si>
  <si>
    <t>Sum</t>
  </si>
  <si>
    <t>Count</t>
  </si>
  <si>
    <t>Largest(25)</t>
  </si>
  <si>
    <t>Smallest(25)</t>
  </si>
  <si>
    <t>IQR</t>
  </si>
  <si>
    <t>Upper Bound</t>
  </si>
  <si>
    <t>Lower Bound</t>
  </si>
  <si>
    <t>The data in this is not refreshed.</t>
  </si>
  <si>
    <t>OP_Critical</t>
  </si>
  <si>
    <t>OP_High</t>
  </si>
  <si>
    <t>OP_Low</t>
  </si>
  <si>
    <t>OP_Medium</t>
  </si>
  <si>
    <t>SM_DT</t>
  </si>
  <si>
    <t>SM_RA</t>
  </si>
  <si>
    <t>CS_SB</t>
  </si>
  <si>
    <t>CS_HO</t>
  </si>
  <si>
    <t>CS_Con</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</si>
  <si>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</si>
  <si>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</si>
  <si>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</si>
  <si>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</si>
  <si>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</si>
  <si>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</si>
  <si>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</si>
  <si>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</si>
  <si>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</si>
  <si>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</si>
  <si>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</si>
  <si>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</si>
  <si>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</si>
  <si>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</si>
  <si>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</si>
  <si>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</si>
  <si>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</si>
  <si>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</si>
  <si>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</si>
  <si>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</si>
  <si>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</si>
  <si>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</si>
  <si>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</si>
  <si>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Our model is okay because significance of F is less than 0.05</t>
  </si>
  <si>
    <t>Unit Price, Shipping Cost, Product Base Margin and Profit have significant impact on the Y variable which is "Sales"</t>
  </si>
  <si>
    <t>Predicted</t>
  </si>
  <si>
    <t>The dataset contains 1936 observations of product sales from different states. Corresponding to each product sales, data of 25 other variables is available including Predicted column on which sales is suspected to depend.</t>
  </si>
  <si>
    <t>The data is in sheet called "Actual Data"</t>
  </si>
  <si>
    <t>It is added later after the linear regression steps</t>
  </si>
  <si>
    <t>Created Table to make Pivot Dynamic</t>
  </si>
  <si>
    <t>Data Analysis ToolPak- Regression and Descriptive Statistics</t>
  </si>
  <si>
    <t>Created dummy variable using IF function</t>
  </si>
  <si>
    <t>Sum of Predicted</t>
  </si>
  <si>
    <t>There are two Dashboards in different sheets named: Dashboard I and Dashboard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</si>
</sst>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numFmt numFmtId="167" formatCode="&quot;$&quot;#,##0.00"/>
  </numFmts>
  <fonts count="12"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
      <b/>
      <sz val="11"/>
      <color theme="1"/>
      <name val="Rockwell"/>
      <family val="1"/>
      <scheme val="minor"/>
    </font>
    <font>
      <b/>
      <sz val="14"/>
      <color theme="1"/>
      <name val="Rockwell"/>
      <family val="1"/>
      <scheme val="minor"/>
    </font>
    <font>
      <i/>
      <sz val="11"/>
      <color theme="1"/>
      <name val="Rockwell"/>
      <family val="2"/>
      <scheme val="minor"/>
    </font>
    <font>
      <sz val="12"/>
      <color theme="1"/>
      <name val="Rockwell"/>
      <family val="2"/>
      <scheme val="minor"/>
    </font>
    <font>
      <i/>
      <sz val="11"/>
      <color theme="1"/>
      <name val="Rockwell"/>
      <family val="1"/>
      <scheme val="minor"/>
    </font>
  </fonts>
  <fills count="18">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39997558519241921"/>
        <bgColor indexed="64"/>
      </patternFill>
    </fill>
  </fills>
  <borders count="12">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diagonal/>
    </border>
    <border>
      <left style="thin">
        <color auto="1"/>
      </left>
      <right style="thin">
        <color auto="1"/>
      </right>
      <top/>
      <bottom style="thin">
        <color theme="8" tint="0.39997558519241921"/>
      </bottom>
      <diagonal/>
    </border>
  </borders>
  <cellStyleXfs count="1">
    <xf numFmtId="0" fontId="0" fillId="0" borderId="0"/>
  </cellStyleXfs>
  <cellXfs count="73">
    <xf numFmtId="0" fontId="0" fillId="0" borderId="0" xfId="0"/>
    <xf numFmtId="0" fontId="0" fillId="0" borderId="1" xfId="0" applyBorder="1"/>
    <xf numFmtId="0" fontId="1" fillId="3" borderId="2" xfId="0" applyFont="1" applyFill="1" applyBorder="1"/>
    <xf numFmtId="0" fontId="0" fillId="0" borderId="3" xfId="0" applyBorder="1"/>
    <xf numFmtId="0" fontId="0" fillId="5" borderId="4" xfId="0" applyFont="1" applyFill="1" applyBorder="1"/>
    <xf numFmtId="0" fontId="0" fillId="0" borderId="4" xfId="0" applyFont="1" applyBorder="1"/>
    <xf numFmtId="0" fontId="1" fillId="4"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0" fontId="0" fillId="6" borderId="0" xfId="0" applyFill="1"/>
    <xf numFmtId="0" fontId="4" fillId="6" borderId="0" xfId="0" applyFont="1" applyFill="1" applyBorder="1" applyAlignment="1">
      <alignment horizontal="center"/>
    </xf>
    <xf numFmtId="0" fontId="0" fillId="7" borderId="0" xfId="0" applyFill="1"/>
    <xf numFmtId="0" fontId="3" fillId="8" borderId="0" xfId="0" applyFont="1" applyFill="1" applyBorder="1"/>
    <xf numFmtId="0" fontId="0" fillId="9" borderId="5" xfId="0" applyFont="1" applyFill="1" applyBorder="1" applyAlignment="1">
      <alignment horizontal="left"/>
    </xf>
    <xf numFmtId="0" fontId="3" fillId="8" borderId="0" xfId="0" applyFont="1" applyFill="1" applyBorder="1" applyAlignment="1">
      <alignment horizontal="left"/>
    </xf>
    <xf numFmtId="0" fontId="0" fillId="9" borderId="5" xfId="0" applyNumberFormat="1" applyFont="1" applyFill="1" applyBorder="1"/>
    <xf numFmtId="0" fontId="0" fillId="0" borderId="0" xfId="0"/>
    <xf numFmtId="0" fontId="0" fillId="0" borderId="0" xfId="0" applyAlignment="1">
      <alignment horizontal="left"/>
    </xf>
    <xf numFmtId="0" fontId="2" fillId="10" borderId="6" xfId="0" applyFont="1" applyFill="1" applyBorder="1" applyAlignment="1"/>
    <xf numFmtId="0" fontId="0" fillId="0" borderId="6" xfId="0" applyBorder="1" applyAlignment="1">
      <alignment horizontal="left"/>
    </xf>
    <xf numFmtId="0" fontId="2" fillId="10" borderId="7" xfId="0" applyFont="1" applyFill="1" applyBorder="1" applyAlignment="1"/>
    <xf numFmtId="0" fontId="0" fillId="0" borderId="7" xfId="0" applyBorder="1" applyAlignment="1">
      <alignment horizontal="left"/>
    </xf>
    <xf numFmtId="0" fontId="0" fillId="0" borderId="6" xfId="0" applyBorder="1"/>
    <xf numFmtId="164" fontId="0" fillId="0" borderId="0" xfId="0" applyNumberFormat="1"/>
    <xf numFmtId="0" fontId="7" fillId="0" borderId="0" xfId="0" applyFont="1"/>
    <xf numFmtId="0" fontId="7" fillId="14" borderId="0" xfId="0" applyFont="1" applyFill="1"/>
    <xf numFmtId="0" fontId="0" fillId="15" borderId="0" xfId="0" applyFill="1"/>
    <xf numFmtId="0" fontId="0" fillId="0" borderId="0" xfId="0" applyAlignment="1">
      <alignment horizontal="center" vertical="center"/>
    </xf>
    <xf numFmtId="0" fontId="8" fillId="0" borderId="0" xfId="0" applyFont="1"/>
    <xf numFmtId="0" fontId="7" fillId="13" borderId="6" xfId="0" applyFont="1" applyFill="1" applyBorder="1" applyAlignment="1">
      <alignment horizontal="center" vertical="center"/>
    </xf>
    <xf numFmtId="0" fontId="0" fillId="0" borderId="0" xfId="0" applyFill="1" applyBorder="1" applyAlignment="1"/>
    <xf numFmtId="0" fontId="0" fillId="0" borderId="8" xfId="0" applyFill="1" applyBorder="1" applyAlignment="1"/>
    <xf numFmtId="0" fontId="9" fillId="0" borderId="9" xfId="0" applyFont="1" applyFill="1" applyBorder="1" applyAlignment="1">
      <alignment horizontal="center"/>
    </xf>
    <xf numFmtId="0" fontId="1" fillId="3" borderId="11" xfId="0" applyFont="1" applyFill="1" applyBorder="1"/>
    <xf numFmtId="0" fontId="0" fillId="0" borderId="10" xfId="0" applyBorder="1"/>
    <xf numFmtId="14" fontId="1" fillId="3" borderId="11" xfId="0" applyNumberFormat="1" applyFont="1" applyFill="1" applyBorder="1"/>
    <xf numFmtId="14" fontId="0" fillId="0" borderId="10" xfId="0" applyNumberFormat="1" applyBorder="1"/>
    <xf numFmtId="0" fontId="0" fillId="0" borderId="2" xfId="0" applyBorder="1"/>
    <xf numFmtId="0" fontId="0" fillId="0" borderId="1" xfId="0" applyNumberFormat="1" applyBorder="1"/>
    <xf numFmtId="0" fontId="0" fillId="0" borderId="3" xfId="0" applyNumberFormat="1" applyBorder="1"/>
    <xf numFmtId="0" fontId="0" fillId="0" borderId="0" xfId="0" applyBorder="1"/>
    <xf numFmtId="0" fontId="0" fillId="2" borderId="1" xfId="0" applyNumberFormat="1" applyFill="1" applyBorder="1"/>
    <xf numFmtId="0" fontId="0" fillId="2" borderId="2" xfId="0" applyNumberFormat="1" applyFill="1" applyBorder="1"/>
    <xf numFmtId="0" fontId="9" fillId="0" borderId="9" xfId="0" applyFont="1" applyFill="1" applyBorder="1" applyAlignment="1">
      <alignment horizontal="centerContinuous"/>
    </xf>
    <xf numFmtId="2" fontId="0" fillId="2" borderId="1" xfId="0" applyNumberFormat="1" applyFill="1" applyBorder="1"/>
    <xf numFmtId="2" fontId="0" fillId="0" borderId="2" xfId="0" applyNumberFormat="1" applyBorder="1"/>
    <xf numFmtId="2" fontId="0" fillId="0" borderId="1" xfId="0" applyNumberFormat="1" applyBorder="1"/>
    <xf numFmtId="2" fontId="0" fillId="0" borderId="3" xfId="0" applyNumberFormat="1" applyBorder="1"/>
    <xf numFmtId="1" fontId="0" fillId="0" borderId="2" xfId="0" applyNumberFormat="1" applyBorder="1"/>
    <xf numFmtId="1" fontId="0" fillId="0" borderId="1" xfId="0" applyNumberFormat="1" applyBorder="1"/>
    <xf numFmtId="1" fontId="0" fillId="0" borderId="3" xfId="0" applyNumberFormat="1" applyBorder="1"/>
    <xf numFmtId="0" fontId="0" fillId="17" borderId="0" xfId="0" applyFill="1" applyBorder="1" applyAlignment="1"/>
    <xf numFmtId="1" fontId="0" fillId="0" borderId="0" xfId="0" applyNumberFormat="1" applyBorder="1"/>
    <xf numFmtId="2" fontId="0" fillId="0" borderId="0" xfId="0" applyNumberFormat="1" applyBorder="1"/>
    <xf numFmtId="14" fontId="0" fillId="0" borderId="0" xfId="0" applyNumberFormat="1" applyBorder="1"/>
    <xf numFmtId="0" fontId="1" fillId="3" borderId="0" xfId="0" applyFont="1" applyFill="1" applyBorder="1"/>
    <xf numFmtId="0" fontId="6" fillId="7" borderId="0" xfId="0" applyFont="1" applyFill="1" applyAlignment="1">
      <alignment horizontal="center" vertical="center"/>
    </xf>
    <xf numFmtId="0" fontId="6" fillId="11" borderId="0" xfId="0" applyFont="1" applyFill="1" applyAlignment="1">
      <alignment horizontal="center" vertical="center"/>
    </xf>
    <xf numFmtId="0" fontId="0" fillId="0" borderId="0" xfId="0" applyAlignment="1">
      <alignment horizontal="left" wrapText="1"/>
    </xf>
    <xf numFmtId="0" fontId="10" fillId="16" borderId="0" xfId="0" applyFont="1" applyFill="1" applyAlignment="1">
      <alignment horizontal="center"/>
    </xf>
    <xf numFmtId="0" fontId="9" fillId="12" borderId="0" xfId="0" applyFont="1" applyFill="1" applyBorder="1" applyAlignment="1">
      <alignment horizontal="center"/>
    </xf>
    <xf numFmtId="0" fontId="11" fillId="12" borderId="0" xfId="0" applyFont="1" applyFill="1" applyAlignment="1">
      <alignment horizontal="left" wrapText="1"/>
    </xf>
    <xf numFmtId="0" fontId="2" fillId="12" borderId="0" xfId="0" applyFont="1" applyFill="1" applyBorder="1" applyAlignment="1">
      <alignment horizontal="left"/>
    </xf>
    <xf numFmtId="0" fontId="7" fillId="0" borderId="0" xfId="0" applyFont="1" applyAlignment="1">
      <alignment horizontal="center" vertical="center"/>
    </xf>
    <xf numFmtId="0" fontId="2" fillId="12" borderId="0" xfId="0" applyFont="1" applyFill="1" applyBorder="1" applyAlignment="1">
      <alignment horizontal="center"/>
    </xf>
    <xf numFmtId="0" fontId="11" fillId="0" borderId="0" xfId="0" applyFont="1"/>
    <xf numFmtId="0" fontId="3" fillId="8" borderId="0" xfId="0" applyNumberFormat="1" applyFont="1" applyFill="1" applyBorder="1"/>
    <xf numFmtId="14" fontId="0" fillId="0" borderId="0" xfId="0" applyNumberFormat="1" applyAlignment="1">
      <alignment horizontal="left"/>
    </xf>
    <xf numFmtId="167" fontId="0" fillId="5" borderId="4" xfId="0" applyNumberFormat="1" applyFont="1" applyFill="1" applyBorder="1"/>
    <xf numFmtId="167" fontId="0" fillId="0" borderId="4" xfId="0" applyNumberFormat="1" applyFont="1" applyBorder="1"/>
  </cellXfs>
  <cellStyles count="1">
    <cellStyle name="Normal" xfId="0" builtinId="0"/>
  </cellStyles>
  <dxfs count="64">
    <dxf>
      <font>
        <b val="0"/>
        <i val="0"/>
        <strike val="0"/>
        <condense val="0"/>
        <extend val="0"/>
        <outline val="0"/>
        <shadow val="0"/>
        <u val="none"/>
        <vertAlign val="baseline"/>
        <sz val="11"/>
        <color theme="1"/>
        <name val="Rockwell"/>
        <family val="2"/>
        <scheme val="minor"/>
      </font>
      <numFmt numFmtId="167" formatCode="&quot;$&quot;#,##0.00"/>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numFmt numFmtId="164" formatCode=";;;"/>
    </dxf>
    <dxf>
      <numFmt numFmtId="164" formatCode=";;;"/>
    </dxf>
    <dxf>
      <numFmt numFmtId="164" formatCode=";;;"/>
    </dxf>
    <dxf>
      <border diagonalUp="0" diagonalDown="0">
        <left style="thin">
          <color auto="1"/>
        </left>
        <right style="thin">
          <color auto="1"/>
        </right>
        <vertical style="thin">
          <color auto="1"/>
        </vertical>
      </border>
    </dxf>
    <dxf>
      <border diagonalUp="0" diagonalDown="0">
        <left style="thin">
          <color auto="1"/>
        </left>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border diagonalUp="0" diagonalDown="0" outline="0">
        <left style="thin">
          <color auto="1"/>
        </left>
        <right style="thin">
          <color auto="1"/>
        </right>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right style="thin">
          <color auto="1"/>
        </right>
        <vertical style="thin">
          <color auto="1"/>
        </vertic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border diagonalUp="0" diagonalDown="0">
        <left style="thin">
          <color auto="1"/>
        </left>
        <right style="thin">
          <color auto="1"/>
        </right>
        <vertical style="thin">
          <color auto="1"/>
        </vertical>
      </border>
    </dxf>
    <dxf>
      <numFmt numFmtId="2" formatCode="0.00"/>
      <border diagonalUp="0" diagonalDown="0" outline="0">
        <left/>
        <right/>
        <top style="thin">
          <color theme="8" tint="0.39997558519241921"/>
        </top>
        <bottom style="thin">
          <color theme="8" tint="0.39997558519241921"/>
        </bottom>
      </border>
    </dxf>
    <dxf>
      <numFmt numFmtId="0" formatCode="General"/>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border diagonalUp="0" diagonalDown="0" outline="0">
        <left/>
        <right/>
        <top style="thin">
          <color theme="8" tint="0.39997558519241921"/>
        </top>
        <bottom style="thin">
          <color theme="8" tint="0.39997558519241921"/>
        </bottom>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2" defaultTableStyle="TableStyleMedium2" defaultPivotStyle="PivotStyleLight16">
    <tableStyle name="Invisible" pivot="0" table="0" count="0" xr9:uid="{110E9B71-099D-45AF-8375-E614A3098EAC}"/>
    <tableStyle name="Slicer Style 1" pivot="0" table="0" count="0" xr9:uid="{576CFBC4-542B-445F-AC0C-50EB8EE7CCA4}"/>
  </tableStyles>
  <colors>
    <mruColors>
      <color rgb="FFCC0099"/>
      <color rgb="FF990099"/>
      <color rgb="FFFFFF66"/>
      <color rgb="FFFF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xml"/><Relationship Id="rId34" Type="http://schemas.microsoft.com/office/2007/relationships/slicerCache" Target="slicerCaches/slicerCache10.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36" Type="http://schemas.microsoft.com/office/2007/relationships/slicerCache" Target="slicerCaches/slicerCache12.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microsoft.com/office/2007/relationships/slicerCache" Target="slicerCaches/slicerCache7.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Working!$C$7:$C$8</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Working!$C$9:$C$13</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90FB-4962-B59D-45664B9C971A}"/>
            </c:ext>
          </c:extLst>
        </c:ser>
        <c:ser>
          <c:idx val="1"/>
          <c:order val="1"/>
          <c:tx>
            <c:strRef>
              <c:f>Working!$D$7:$D$8</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Working!$D$9:$D$13</c:f>
              <c:numCache>
                <c:formatCode>General</c:formatCode>
                <c:ptCount val="4"/>
                <c:pt idx="0">
                  <c:v>70282.439999999973</c:v>
                </c:pt>
                <c:pt idx="1">
                  <c:v>69109.8</c:v>
                </c:pt>
                <c:pt idx="2">
                  <c:v>31754.39</c:v>
                </c:pt>
                <c:pt idx="3">
                  <c:v>135248.81000000003</c:v>
                </c:pt>
              </c:numCache>
            </c:numRef>
          </c:val>
          <c:extLst>
            <c:ext xmlns:c16="http://schemas.microsoft.com/office/drawing/2014/chart" uri="{C3380CC4-5D6E-409C-BE32-E72D297353CC}">
              <c16:uniqueId val="{00000001-90FB-4962-B59D-45664B9C971A}"/>
            </c:ext>
          </c:extLst>
        </c:ser>
        <c:ser>
          <c:idx val="2"/>
          <c:order val="2"/>
          <c:tx>
            <c:strRef>
              <c:f>Working!$E$7:$E$8</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Working!$E$9:$E$13</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2-90FB-4962-B59D-45664B9C971A}"/>
            </c:ext>
          </c:extLst>
        </c:ser>
        <c:ser>
          <c:idx val="3"/>
          <c:order val="3"/>
          <c:tx>
            <c:strRef>
              <c:f>Working!$F$7:$F$8</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Working!$F$9:$F$13</c:f>
              <c:numCache>
                <c:formatCode>General</c:formatCode>
                <c:ptCount val="4"/>
                <c:pt idx="0">
                  <c:v>64058.379999999983</c:v>
                </c:pt>
                <c:pt idx="1">
                  <c:v>161630.83000000007</c:v>
                </c:pt>
                <c:pt idx="2">
                  <c:v>58285.109999999986</c:v>
                </c:pt>
                <c:pt idx="3">
                  <c:v>72477.409999999974</c:v>
                </c:pt>
              </c:numCache>
            </c:numRef>
          </c:val>
          <c:extLst>
            <c:ext xmlns:c16="http://schemas.microsoft.com/office/drawing/2014/chart" uri="{C3380CC4-5D6E-409C-BE32-E72D297353CC}">
              <c16:uniqueId val="{00000003-90FB-4962-B59D-45664B9C971A}"/>
            </c:ext>
          </c:extLst>
        </c:ser>
        <c:ser>
          <c:idx val="4"/>
          <c:order val="4"/>
          <c:tx>
            <c:strRef>
              <c:f>Working!$G$7:$G$8</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Working!$G$9:$G$13</c:f>
              <c:numCache>
                <c:formatCode>General</c:formatCode>
                <c:ptCount val="4"/>
                <c:pt idx="0">
                  <c:v>79253.140000000058</c:v>
                </c:pt>
                <c:pt idx="1">
                  <c:v>84858.810000000012</c:v>
                </c:pt>
                <c:pt idx="2">
                  <c:v>50887.390000000007</c:v>
                </c:pt>
                <c:pt idx="3">
                  <c:v>71583.159999999989</c:v>
                </c:pt>
              </c:numCache>
            </c:numRef>
          </c:val>
          <c:extLst>
            <c:ext xmlns:c16="http://schemas.microsoft.com/office/drawing/2014/chart" uri="{C3380CC4-5D6E-409C-BE32-E72D297353CC}">
              <c16:uniqueId val="{00000004-90FB-4962-B59D-45664B9C971A}"/>
            </c:ext>
          </c:extLst>
        </c:ser>
        <c:ser>
          <c:idx val="5"/>
          <c:order val="5"/>
          <c:tx>
            <c:strRef>
              <c:f>Working!$H$7:$H$8</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Working!$H$9:$H$13</c:f>
              <c:numCache>
                <c:formatCode>General</c:formatCode>
                <c:ptCount val="4"/>
                <c:pt idx="0">
                  <c:v>106073.62000000001</c:v>
                </c:pt>
                <c:pt idx="1">
                  <c:v>115493.68999999997</c:v>
                </c:pt>
                <c:pt idx="2">
                  <c:v>49464.309999999976</c:v>
                </c:pt>
                <c:pt idx="3">
                  <c:v>72833.589999999967</c:v>
                </c:pt>
              </c:numCache>
            </c:numRef>
          </c:val>
          <c:extLst>
            <c:ext xmlns:c16="http://schemas.microsoft.com/office/drawing/2014/chart" uri="{C3380CC4-5D6E-409C-BE32-E72D297353CC}">
              <c16:uniqueId val="{00000005-90FB-4962-B59D-45664B9C971A}"/>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title>
          <c:tx>
            <c:rich>
              <a:bodyPr rot="-5400000" spcFirstLastPara="1" vertOverflow="ellipsis" vert="horz" wrap="square" anchor="t" anchorCtr="0"/>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x</a:t>
                </a:r>
                <a:r>
                  <a:rPr lang="en-IN" baseline="0">
                    <a:solidFill>
                      <a:schemeClr val="tx1">
                        <a:lumMod val="95000"/>
                        <a:lumOff val="5000"/>
                      </a:schemeClr>
                    </a:solidFill>
                  </a:rPr>
                  <a:t> 10000</a:t>
                </a:r>
                <a:endParaRPr lang="en-IN">
                  <a:solidFill>
                    <a:schemeClr val="tx1">
                      <a:lumMod val="95000"/>
                      <a:lumOff val="5000"/>
                    </a:schemeClr>
                  </a:solidFill>
                </a:endParaRPr>
              </a:p>
            </c:rich>
          </c:tx>
          <c:layout>
            <c:manualLayout>
              <c:xMode val="edge"/>
              <c:yMode val="edge"/>
              <c:x val="3.2894736842105261E-2"/>
              <c:y val="0.18398247094113235"/>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144"/>
        <c:crosses val="autoZero"/>
        <c:crossBetween val="between"/>
        <c:dispUnits>
          <c:builtInUnit val="ten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pivotFmt>
      <c:pivotFmt>
        <c:idx val="3"/>
        <c:spPr>
          <a:solidFill>
            <a:schemeClr val="accent1"/>
          </a:solidFill>
          <a:ln w="19050">
            <a:solidFill>
              <a:schemeClr val="lt1"/>
            </a:solidFill>
          </a:ln>
          <a:effectLst/>
          <a:scene3d>
            <a:camera prst="orthographicFront"/>
            <a:lightRig rig="threePt" dir="t"/>
          </a:scene3d>
          <a:sp3d>
            <a:bevelT w="50800"/>
            <a:bevelB w="50800"/>
          </a:sp3d>
        </c:spPr>
      </c:pivotFmt>
      <c:pivotFmt>
        <c:idx val="4"/>
        <c:spPr>
          <a:solidFill>
            <a:schemeClr val="accent1"/>
          </a:solidFill>
          <a:ln w="19050">
            <a:solidFill>
              <a:schemeClr val="lt1"/>
            </a:solidFill>
          </a:ln>
          <a:effectLst/>
          <a:scene3d>
            <a:camera prst="orthographicFront"/>
            <a:lightRig rig="threePt" dir="t"/>
          </a:scene3d>
          <a:sp3d>
            <a:bevelT w="50800"/>
            <a:bevelB w="50800"/>
          </a:sp3d>
        </c:spPr>
      </c:pivotFmt>
      <c:pivotFmt>
        <c:idx val="5"/>
        <c:spPr>
          <a:solidFill>
            <a:schemeClr val="accent1"/>
          </a:solidFill>
          <a:ln w="19050">
            <a:solidFill>
              <a:schemeClr val="lt1"/>
            </a:solidFill>
          </a:ln>
          <a:effectLst/>
          <a:scene3d>
            <a:camera prst="orthographicFront"/>
            <a:lightRig rig="threePt" dir="t"/>
          </a:scene3d>
          <a:sp3d>
            <a:bevelT w="50800"/>
            <a:bevelB w="50800"/>
          </a:sp3d>
        </c:spPr>
      </c:pivotFmt>
    </c:pivotFmts>
    <c:plotArea>
      <c:layout/>
      <c:pieChart>
        <c:varyColors val="1"/>
        <c:ser>
          <c:idx val="0"/>
          <c:order val="0"/>
          <c:tx>
            <c:strRef>
              <c:f>Working!$L$7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Working!$K$8:$K$12</c:f>
              <c:strCache>
                <c:ptCount val="4"/>
                <c:pt idx="0">
                  <c:v>Central</c:v>
                </c:pt>
                <c:pt idx="1">
                  <c:v>East</c:v>
                </c:pt>
                <c:pt idx="2">
                  <c:v>South</c:v>
                </c:pt>
                <c:pt idx="3">
                  <c:v>West</c:v>
                </c:pt>
              </c:strCache>
            </c:strRef>
          </c:cat>
          <c:val>
            <c:numRef>
              <c:f>Working!$L$8:$L$12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a:t>
            </a:r>
            <a:r>
              <a:rPr lang="en-IN" baseline="0">
                <a:solidFill>
                  <a:schemeClr val="tx1"/>
                </a:solidFill>
              </a:rPr>
              <a:t> Sales by Category</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Working!$O$7</c:f>
              <c:strCache>
                <c:ptCount val="1"/>
                <c:pt idx="0">
                  <c:v>Total</c:v>
                </c:pt>
              </c:strCache>
            </c:strRef>
          </c:tx>
          <c:spPr>
            <a:solidFill>
              <a:schemeClr val="accent1"/>
            </a:solidFill>
            <a:ln>
              <a:noFill/>
            </a:ln>
            <a:effectLst/>
            <a:scene3d>
              <a:camera prst="orthographicFront"/>
              <a:lightRig rig="threePt" dir="t"/>
            </a:scene3d>
            <a:sp3d>
              <a:bevelT w="38100"/>
            </a:sp3d>
          </c:spPr>
          <c:invertIfNegative val="0"/>
          <c:cat>
            <c:strRef>
              <c:f>Working!$N$8:$N$11</c:f>
              <c:strCache>
                <c:ptCount val="3"/>
                <c:pt idx="0">
                  <c:v>Furniture</c:v>
                </c:pt>
                <c:pt idx="1">
                  <c:v>Office Supplies</c:v>
                </c:pt>
                <c:pt idx="2">
                  <c:v>Technology</c:v>
                </c:pt>
              </c:strCache>
            </c:strRef>
          </c:cat>
          <c:val>
            <c:numRef>
              <c:f>Working!$O$8:$O$11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0-6C8F-419D-96A1-FC6A97F23532}"/>
            </c:ext>
          </c:extLst>
        </c:ser>
        <c:dLbls>
          <c:showLegendKey val="0"/>
          <c:showVal val="0"/>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7787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Manager</a:t>
            </a:r>
            <a:r>
              <a:rPr lang="en-IN" baseline="0">
                <a:solidFill>
                  <a:schemeClr val="tx1">
                    <a:lumMod val="95000"/>
                    <a:lumOff val="5000"/>
                  </a:schemeClr>
                </a:solidFill>
              </a:rPr>
              <a:t> Performance</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Working!$F$17</c:f>
              <c:strCache>
                <c:ptCount val="1"/>
                <c:pt idx="0">
                  <c:v>Sum of Sales</c:v>
                </c:pt>
              </c:strCache>
            </c:strRef>
          </c:tx>
          <c:spPr>
            <a:solidFill>
              <a:schemeClr val="accent1"/>
            </a:solidFill>
            <a:ln>
              <a:noFill/>
            </a:ln>
            <a:effectLst/>
            <a:scene3d>
              <a:camera prst="orthographicFront"/>
              <a:lightRig rig="threePt" dir="t"/>
            </a:scene3d>
            <a:sp3d>
              <a:bevelT w="38100"/>
            </a:sp3d>
          </c:spPr>
          <c:invertIfNegative val="0"/>
          <c:cat>
            <c:strRef>
              <c:f>Working!$E$18:$E$22</c:f>
              <c:strCache>
                <c:ptCount val="4"/>
                <c:pt idx="0">
                  <c:v>Chris</c:v>
                </c:pt>
                <c:pt idx="1">
                  <c:v>Erin</c:v>
                </c:pt>
                <c:pt idx="2">
                  <c:v>Sam</c:v>
                </c:pt>
                <c:pt idx="3">
                  <c:v>William</c:v>
                </c:pt>
              </c:strCache>
            </c:strRef>
          </c:cat>
          <c:val>
            <c:numRef>
              <c:f>Working!$F$18:$F$22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0-C815-4458-89C9-502672B2D691}"/>
            </c:ext>
          </c:extLst>
        </c:ser>
        <c:dLbls>
          <c:showLegendKey val="0"/>
          <c:showVal val="0"/>
          <c:showCatName val="0"/>
          <c:showSerName val="0"/>
          <c:showPercent val="0"/>
          <c:showBubbleSize val="0"/>
        </c:dLbls>
        <c:gapWidth val="219"/>
        <c:overlap val="-27"/>
        <c:axId val="144902896"/>
        <c:axId val="144924528"/>
      </c:barChart>
      <c:lineChart>
        <c:grouping val="standard"/>
        <c:varyColors val="0"/>
        <c:ser>
          <c:idx val="1"/>
          <c:order val="1"/>
          <c:tx>
            <c:strRef>
              <c:f>Working!$G$17</c:f>
              <c:strCache>
                <c:ptCount val="1"/>
                <c:pt idx="0">
                  <c:v>Sum of Average</c:v>
                </c:pt>
              </c:strCache>
            </c:strRef>
          </c:tx>
          <c:spPr>
            <a:ln w="28575" cap="rnd">
              <a:solidFill>
                <a:schemeClr val="accent5">
                  <a:lumMod val="60000"/>
                  <a:lumOff val="40000"/>
                </a:schemeClr>
              </a:solidFill>
              <a:round/>
            </a:ln>
            <a:effectLst/>
          </c:spPr>
          <c:marker>
            <c:symbol val="none"/>
          </c:marker>
          <c:cat>
            <c:strRef>
              <c:f>Working!$E$18:$E$22</c:f>
              <c:strCache>
                <c:ptCount val="4"/>
                <c:pt idx="0">
                  <c:v>Chris</c:v>
                </c:pt>
                <c:pt idx="1">
                  <c:v>Erin</c:v>
                </c:pt>
                <c:pt idx="2">
                  <c:v>Sam</c:v>
                </c:pt>
                <c:pt idx="3">
                  <c:v>William</c:v>
                </c:pt>
              </c:strCache>
            </c:strRef>
          </c:cat>
          <c:val>
            <c:numRef>
              <c:f>Working!$G$18:$G$22</c:f>
              <c:numCache>
                <c:formatCode>General</c:formatCode>
                <c:ptCount val="4"/>
                <c:pt idx="0">
                  <c:v>470381.1925</c:v>
                </c:pt>
                <c:pt idx="1">
                  <c:v>470381.1925</c:v>
                </c:pt>
                <c:pt idx="2">
                  <c:v>470381.1925</c:v>
                </c:pt>
                <c:pt idx="3">
                  <c:v>470381.1925</c:v>
                </c:pt>
              </c:numCache>
            </c:numRef>
          </c:val>
          <c:smooth val="0"/>
          <c:extLst>
            <c:ext xmlns:c16="http://schemas.microsoft.com/office/drawing/2014/chart" uri="{C3380CC4-5D6E-409C-BE32-E72D297353CC}">
              <c16:uniqueId val="{00000001-C815-4458-89C9-502672B2D691}"/>
            </c:ext>
          </c:extLst>
        </c:ser>
        <c:dLbls>
          <c:showLegendKey val="0"/>
          <c:showVal val="0"/>
          <c:showCatName val="0"/>
          <c:showSerName val="0"/>
          <c:showPercent val="0"/>
          <c:showBubbleSize val="0"/>
        </c:dLbls>
        <c:marker val="1"/>
        <c:smooth val="0"/>
        <c:axId val="144902896"/>
        <c:axId val="144924528"/>
      </c:lineChart>
      <c:catAx>
        <c:axId val="14490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924528"/>
        <c:crosses val="autoZero"/>
        <c:auto val="1"/>
        <c:lblAlgn val="ctr"/>
        <c:lblOffset val="100"/>
        <c:noMultiLvlLbl val="0"/>
      </c:catAx>
      <c:valAx>
        <c:axId val="14492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902896"/>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c:name>
    <c:fmtId val="7"/>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Weekly</a:t>
            </a:r>
            <a:r>
              <a:rPr lang="en-IN" baseline="0">
                <a:solidFill>
                  <a:schemeClr val="tx1">
                    <a:lumMod val="95000"/>
                    <a:lumOff val="5000"/>
                  </a:schemeClr>
                </a:solidFill>
              </a:rPr>
              <a:t> Sales Trend</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Working!$C$17</c:f>
              <c:strCache>
                <c:ptCount val="1"/>
                <c:pt idx="0">
                  <c:v>Total</c:v>
                </c:pt>
              </c:strCache>
            </c:strRef>
          </c:tx>
          <c:spPr>
            <a:ln w="28575" cap="rnd">
              <a:solidFill>
                <a:schemeClr val="accent1"/>
              </a:solidFill>
              <a:round/>
            </a:ln>
            <a:effectLst/>
          </c:spPr>
          <c:marker>
            <c:symbol val="none"/>
          </c:marker>
          <c:cat>
            <c:strRef>
              <c:f>Working!$B$18:$B$197</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Working!$C$18:$C$197</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37657.54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45469.64</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31988.870000000003</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33087.450000000004</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41296.819999999992</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84B9-409A-82FF-E48EF07CA276}"/>
            </c:ext>
          </c:extLst>
        </c:ser>
        <c:dLbls>
          <c:showLegendKey val="0"/>
          <c:showVal val="0"/>
          <c:showCatName val="0"/>
          <c:showSerName val="0"/>
          <c:showPercent val="0"/>
          <c:showBubbleSize val="0"/>
        </c:dLbls>
        <c:smooth val="0"/>
        <c:axId val="2020350608"/>
        <c:axId val="2020351024"/>
      </c:lineChart>
      <c:catAx>
        <c:axId val="20203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20351024"/>
        <c:crosses val="autoZero"/>
        <c:auto val="1"/>
        <c:lblAlgn val="ctr"/>
        <c:lblOffset val="100"/>
        <c:noMultiLvlLbl val="0"/>
      </c:catAx>
      <c:valAx>
        <c:axId val="2020351024"/>
        <c:scaling>
          <c:orientation val="minMax"/>
          <c:max val="7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2035060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IV</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2532553222513851"/>
              <c:y val="0.2080003280839894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170312044327796"/>
                  <c:h val="0.16219378827646541"/>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179899387576561"/>
              <c:y val="-0.1026044400699912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3.5308034412365186E-2"/>
              <c:y val="-0.117792541557305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841827063283755"/>
              <c:y val="-0.1267455890930300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5920093321668"/>
                  <c:h val="0.16219378827646541"/>
                </c:manualLayout>
              </c15:layout>
            </c:ext>
          </c:extLst>
        </c:dLbl>
      </c:pivotFmt>
      <c:pivotFmt>
        <c:idx val="6"/>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351286818314377"/>
              <c:y val="0.2424921624380285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21930664916885384"/>
                </c:manualLayout>
              </c15:layout>
            </c:ext>
          </c:extLst>
        </c:dLbl>
      </c:pivotFmt>
    </c:pivotFmts>
    <c:plotArea>
      <c:layout/>
      <c:pieChart>
        <c:varyColors val="1"/>
        <c:ser>
          <c:idx val="0"/>
          <c:order val="0"/>
          <c:tx>
            <c:strRef>
              <c:f>Working!$R$7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DD80-4F36-AAB8-5FAEF3CA66E1}"/>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DD80-4F36-AAB8-5FAEF3CA66E1}"/>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DD80-4F36-AAB8-5FAEF3CA66E1}"/>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DD80-4F36-AAB8-5FAEF3CA66E1}"/>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DD80-4F36-AAB8-5FAEF3CA66E1}"/>
              </c:ext>
            </c:extLst>
          </c:dPt>
          <c:dLbls>
            <c:dLbl>
              <c:idx val="0"/>
              <c:layout>
                <c:manualLayout>
                  <c:x val="-0.22532553222513851"/>
                  <c:y val="0.2080003280839894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4170312044327796"/>
                      <c:h val="0.16219378827646541"/>
                    </c:manualLayout>
                  </c15:layout>
                </c:ext>
                <c:ext xmlns:c16="http://schemas.microsoft.com/office/drawing/2014/chart" uri="{C3380CC4-5D6E-409C-BE32-E72D297353CC}">
                  <c16:uniqueId val="{00000001-DD80-4F36-AAB8-5FAEF3CA66E1}"/>
                </c:ext>
              </c:extLst>
            </c:dLbl>
            <c:dLbl>
              <c:idx val="1"/>
              <c:layout>
                <c:manualLayout>
                  <c:x val="-0.14179899387576561"/>
                  <c:y val="-0.1026044400699912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3-DD80-4F36-AAB8-5FAEF3CA66E1}"/>
                </c:ext>
              </c:extLst>
            </c:dLbl>
            <c:dLbl>
              <c:idx val="2"/>
              <c:layout>
                <c:manualLayout>
                  <c:x val="-3.5308034412365186E-2"/>
                  <c:y val="-0.1177925415573054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5-DD80-4F36-AAB8-5FAEF3CA66E1}"/>
                </c:ext>
              </c:extLst>
            </c:dLbl>
            <c:dLbl>
              <c:idx val="3"/>
              <c:layout>
                <c:manualLayout>
                  <c:x val="0.14841827063283755"/>
                  <c:y val="-0.12674558909303005"/>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55920093321668"/>
                      <c:h val="0.16219378827646541"/>
                    </c:manualLayout>
                  </c15:layout>
                </c:ext>
                <c:ext xmlns:c16="http://schemas.microsoft.com/office/drawing/2014/chart" uri="{C3380CC4-5D6E-409C-BE32-E72D297353CC}">
                  <c16:uniqueId val="{00000007-DD80-4F36-AAB8-5FAEF3CA66E1}"/>
                </c:ext>
              </c:extLst>
            </c:dLbl>
            <c:dLbl>
              <c:idx val="4"/>
              <c:layout>
                <c:manualLayout>
                  <c:x val="0.2351286818314377"/>
                  <c:y val="0.2424921624380285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21930664916885384"/>
                    </c:manualLayout>
                  </c15:layout>
                </c:ext>
                <c:ext xmlns:c16="http://schemas.microsoft.com/office/drawing/2014/chart" uri="{C3380CC4-5D6E-409C-BE32-E72D297353CC}">
                  <c16:uniqueId val="{00000009-DD80-4F36-AAB8-5FAEF3CA66E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Working!$Q$8:$Q$13</c:f>
              <c:strCache>
                <c:ptCount val="5"/>
                <c:pt idx="0">
                  <c:v>Critical</c:v>
                </c:pt>
                <c:pt idx="1">
                  <c:v>High</c:v>
                </c:pt>
                <c:pt idx="2">
                  <c:v>Low</c:v>
                </c:pt>
                <c:pt idx="3">
                  <c:v>Medium</c:v>
                </c:pt>
                <c:pt idx="4">
                  <c:v>Not Specified</c:v>
                </c:pt>
              </c:strCache>
            </c:strRef>
          </c:cat>
          <c:val>
            <c:numRef>
              <c:f>Working!$R$8:$R$13</c:f>
              <c:numCache>
                <c:formatCode>General</c:formatCode>
                <c:ptCount val="5"/>
                <c:pt idx="0">
                  <c:v>415888.2800000002</c:v>
                </c:pt>
                <c:pt idx="1">
                  <c:v>295693.89999999962</c:v>
                </c:pt>
                <c:pt idx="2">
                  <c:v>370698.45000000013</c:v>
                </c:pt>
                <c:pt idx="3">
                  <c:v>368933.21000000008</c:v>
                </c:pt>
                <c:pt idx="4">
                  <c:v>372246.7199999998</c:v>
                </c:pt>
              </c:numCache>
            </c:numRef>
          </c:val>
          <c:extLst>
            <c:ext xmlns:c16="http://schemas.microsoft.com/office/drawing/2014/chart" uri="{C3380CC4-5D6E-409C-BE32-E72D297353CC}">
              <c16:uniqueId val="{0000000A-DD80-4F36-AAB8-5FAEF3CA66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Container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Working!$J$17</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Working!$I$18:$I$25</c:f>
              <c:strCache>
                <c:ptCount val="7"/>
                <c:pt idx="0">
                  <c:v>Wrap Bag</c:v>
                </c:pt>
                <c:pt idx="1">
                  <c:v>Small Pack</c:v>
                </c:pt>
                <c:pt idx="2">
                  <c:v>Medium Box</c:v>
                </c:pt>
                <c:pt idx="3">
                  <c:v>Large Box</c:v>
                </c:pt>
                <c:pt idx="4">
                  <c:v>Jumbo Box</c:v>
                </c:pt>
                <c:pt idx="5">
                  <c:v>Jumbo Drum</c:v>
                </c:pt>
                <c:pt idx="6">
                  <c:v>Small Box</c:v>
                </c:pt>
              </c:strCache>
            </c:strRef>
          </c:cat>
          <c:val>
            <c:numRef>
              <c:f>Working!$J$18:$J$25</c:f>
              <c:numCache>
                <c:formatCode>General</c:formatCode>
                <c:ptCount val="7"/>
                <c:pt idx="0">
                  <c:v>32781.280000000013</c:v>
                </c:pt>
                <c:pt idx="1">
                  <c:v>62757.530000000006</c:v>
                </c:pt>
                <c:pt idx="2">
                  <c:v>63944.80999999999</c:v>
                </c:pt>
                <c:pt idx="3">
                  <c:v>261591.94</c:v>
                </c:pt>
                <c:pt idx="4">
                  <c:v>296818.27</c:v>
                </c:pt>
                <c:pt idx="5">
                  <c:v>438566.17999999976</c:v>
                </c:pt>
                <c:pt idx="6">
                  <c:v>667000.55000000005</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In</a:t>
                </a:r>
                <a:r>
                  <a:rPr lang="en-IN" baseline="0">
                    <a:solidFill>
                      <a:schemeClr val="tx1"/>
                    </a:solidFill>
                  </a:rPr>
                  <a:t> Lakhs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VIII</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a:scene3d>
            <a:camera prst="orthographicFront"/>
            <a:lightRig rig="threePt" dir="t"/>
          </a:scene3d>
          <a:sp3d>
            <a:bevelT w="50800"/>
          </a:sp3d>
        </c:spPr>
        <c:dLbl>
          <c:idx val="0"/>
          <c:layout>
            <c:manualLayout>
              <c:x val="-0.19159097949030202"/>
              <c:y val="0.1388186188105042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620680227471568"/>
                  <c:h val="0.22325412448443943"/>
                </c:manualLayout>
              </c15:layout>
            </c:ext>
          </c:extLst>
        </c:dLbl>
      </c:pivotFmt>
      <c:pivotFmt>
        <c:idx val="4"/>
        <c:spPr>
          <a:solidFill>
            <a:schemeClr val="accent2"/>
          </a:solidFill>
          <a:ln w="19050">
            <a:solidFill>
              <a:schemeClr val="lt1"/>
            </a:solidFill>
          </a:ln>
          <a:effectLst/>
          <a:scene3d>
            <a:camera prst="orthographicFront"/>
            <a:lightRig rig="threePt" dir="t"/>
          </a:scene3d>
          <a:sp3d>
            <a:bevelT w="50800"/>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124648481439818"/>
                  <c:h val="0.27536870391201101"/>
                </c:manualLayout>
              </c15:layout>
            </c:ext>
          </c:extLst>
        </c:dLbl>
      </c:pivotFmt>
      <c:pivotFmt>
        <c:idx val="5"/>
        <c:spPr>
          <a:solidFill>
            <a:schemeClr val="accent3"/>
          </a:solidFill>
          <a:ln w="19050">
            <a:solidFill>
              <a:schemeClr val="lt1"/>
            </a:solidFill>
          </a:ln>
          <a:effectLst/>
          <a:scene3d>
            <a:camera prst="orthographicFront"/>
            <a:lightRig rig="threePt" dir="t"/>
          </a:scene3d>
          <a:sp3d>
            <a:bevelT w="50800"/>
          </a:sp3d>
        </c:spPr>
        <c:dLbl>
          <c:idx val="0"/>
          <c:layout>
            <c:manualLayout>
              <c:x val="0.2159110566443205"/>
              <c:y val="0.118933212417079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1543439882514684"/>
                  <c:h val="0.22325412448443943"/>
                </c:manualLayout>
              </c15:layout>
            </c:ext>
          </c:extLst>
        </c:dLbl>
      </c:pivotFmt>
      <c:pivotFmt>
        <c:idx val="6"/>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manualLayout>
          <c:layoutTarget val="inner"/>
          <c:xMode val="edge"/>
          <c:yMode val="edge"/>
          <c:x val="0.13340788808787821"/>
          <c:y val="0.18551455575745174"/>
          <c:w val="0.76774373674685403"/>
          <c:h val="0.76790025063504985"/>
        </c:manualLayout>
      </c:layout>
      <c:pieChart>
        <c:varyColors val="1"/>
        <c:ser>
          <c:idx val="0"/>
          <c:order val="0"/>
          <c:tx>
            <c:strRef>
              <c:f>Working!$M$17</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dLbl>
              <c:idx val="0"/>
              <c:layout>
                <c:manualLayout>
                  <c:x val="-0.19159097949030202"/>
                  <c:y val="0.1388186188105042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620680227471568"/>
                      <c:h val="0.22325412448443943"/>
                    </c:manualLayout>
                  </c15:layout>
                </c:ext>
                <c:ext xmlns:c16="http://schemas.microsoft.com/office/drawing/2014/chart" uri="{C3380CC4-5D6E-409C-BE32-E72D297353CC}">
                  <c16:uniqueId val="{00000001-6BD0-4666-9199-0826745DDF87}"/>
                </c:ext>
              </c:extLst>
            </c:dLbl>
            <c:dLbl>
              <c:idx val="1"/>
              <c:dLblPos val="inEnd"/>
              <c:showLegendKey val="0"/>
              <c:showVal val="1"/>
              <c:showCatName val="1"/>
              <c:showSerName val="0"/>
              <c:showPercent val="1"/>
              <c:showBubbleSize val="0"/>
              <c:extLst>
                <c:ext xmlns:c15="http://schemas.microsoft.com/office/drawing/2012/chart" uri="{CE6537A1-D6FC-4f65-9D91-7224C49458BB}">
                  <c15:layout>
                    <c:manualLayout>
                      <c:w val="0.28124648481439818"/>
                      <c:h val="0.27536870391201101"/>
                    </c:manualLayout>
                  </c15:layout>
                </c:ext>
                <c:ext xmlns:c16="http://schemas.microsoft.com/office/drawing/2014/chart" uri="{C3380CC4-5D6E-409C-BE32-E72D297353CC}">
                  <c16:uniqueId val="{00000003-6BD0-4666-9199-0826745DDF87}"/>
                </c:ext>
              </c:extLst>
            </c:dLbl>
            <c:dLbl>
              <c:idx val="2"/>
              <c:layout>
                <c:manualLayout>
                  <c:x val="0.2159110566443205"/>
                  <c:y val="0.1189332124170795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1543439882514684"/>
                      <c:h val="0.22325412448443943"/>
                    </c:manualLayout>
                  </c15:layout>
                </c:ext>
                <c:ext xmlns:c16="http://schemas.microsoft.com/office/drawing/2014/chart" uri="{C3380CC4-5D6E-409C-BE32-E72D297353CC}">
                  <c16:uniqueId val="{00000005-6BD0-4666-9199-0826745DDF87}"/>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Working!$L$18:$L$21</c:f>
              <c:strCache>
                <c:ptCount val="3"/>
                <c:pt idx="0">
                  <c:v>Furniture</c:v>
                </c:pt>
                <c:pt idx="1">
                  <c:v>Office Supplies</c:v>
                </c:pt>
                <c:pt idx="2">
                  <c:v>Technology</c:v>
                </c:pt>
              </c:strCache>
            </c:strRef>
          </c:cat>
          <c:val>
            <c:numRef>
              <c:f>Working!$M$18:$M$21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6-6BD0-4666-9199-0826745DDF87}"/>
            </c:ext>
          </c:extLst>
        </c:ser>
        <c:ser>
          <c:idx val="1"/>
          <c:order val="1"/>
          <c:tx>
            <c:strRef>
              <c:f>Working!$N$17</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Working!$L$18:$L$21</c:f>
              <c:strCache>
                <c:ptCount val="3"/>
                <c:pt idx="0">
                  <c:v>Furniture</c:v>
                </c:pt>
                <c:pt idx="1">
                  <c:v>Office Supplies</c:v>
                </c:pt>
                <c:pt idx="2">
                  <c:v>Technology</c:v>
                </c:pt>
              </c:strCache>
            </c:strRef>
          </c:cat>
          <c:val>
            <c:numRef>
              <c:f>Working!$N$18:$N$21</c:f>
              <c:numCache>
                <c:formatCode>General</c:formatCode>
                <c:ptCount val="3"/>
                <c:pt idx="0">
                  <c:v>49944.600000000079</c:v>
                </c:pt>
                <c:pt idx="1">
                  <c:v>43824.010000000104</c:v>
                </c:pt>
                <c:pt idx="2">
                  <c:v>99648.880000000456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IX</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Shipping Cost by Mode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Working!$F$27:$F$28</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Working!$F$29:$F$32</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Working!$G$27:$G$28</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Working!$G$29:$G$32</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Working!$H$27:$H$28</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Working!$E$29:$E$32</c:f>
              <c:strCache>
                <c:ptCount val="3"/>
                <c:pt idx="0">
                  <c:v>Delivery Truck</c:v>
                </c:pt>
                <c:pt idx="1">
                  <c:v>Express Air</c:v>
                </c:pt>
                <c:pt idx="2">
                  <c:v>Regular Air</c:v>
                </c:pt>
              </c:strCache>
            </c:strRef>
          </c:cat>
          <c:val>
            <c:numRef>
              <c:f>Working!$H$29:$H$32</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Working!$I$27:$I$28</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Working!$I$29:$I$32</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Working!$J$27:$J$28</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Working!$J$29:$J$32</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c:name>
    <c:fmtId val="7"/>
  </c:pivotSource>
  <c:chart>
    <c:title>
      <c:tx>
        <c:rich>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r>
              <a:rPr lang="en-US">
                <a:solidFill>
                  <a:schemeClr val="tx1"/>
                </a:solidFill>
              </a:rPr>
              <a:t>Shipping</a:t>
            </a:r>
            <a:r>
              <a:rPr lang="en-US" baseline="0">
                <a:solidFill>
                  <a:schemeClr val="tx1"/>
                </a:solidFill>
              </a:rPr>
              <a:t> Cost by Mode</a:t>
            </a:r>
            <a:endParaRPr lang="en-US">
              <a:solidFill>
                <a:schemeClr val="tx1"/>
              </a:solidFill>
            </a:endParaRPr>
          </a:p>
        </c:rich>
      </c:tx>
      <c:layout>
        <c:manualLayout>
          <c:xMode val="edge"/>
          <c:yMode val="edge"/>
          <c:x val="0.11810984564429447"/>
          <c:y val="3.4722222222222224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cene3d>
            <a:camera prst="orthographicFront"/>
            <a:lightRig rig="threePt" dir="t"/>
          </a:scene3d>
          <a:sp3d>
            <a:bevelT w="50800"/>
          </a:sp3d>
        </c:spPr>
        <c:dLbl>
          <c:idx val="0"/>
          <c:layout>
            <c:manualLayout>
              <c:x val="7.4404566616672912E-2"/>
              <c:y val="-7.9365079365079416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57064741907255"/>
                  <c:h val="0.25033784839395073"/>
                </c:manualLayout>
              </c15:layout>
            </c:ext>
          </c:extLst>
        </c:dLbl>
      </c:pivotFmt>
      <c:pivotFmt>
        <c:idx val="7"/>
        <c:spPr>
          <a:solidFill>
            <a:schemeClr val="accent1"/>
          </a:solidFill>
          <a:ln w="19050">
            <a:solidFill>
              <a:schemeClr val="lt1"/>
            </a:solidFill>
          </a:ln>
          <a:effectLst/>
          <a:scene3d>
            <a:camera prst="orthographicFront"/>
            <a:lightRig rig="threePt" dir="t"/>
          </a:scene3d>
          <a:sp3d>
            <a:bevelT w="50800"/>
          </a:sp3d>
        </c:spPr>
        <c:dLbl>
          <c:idx val="0"/>
          <c:layout>
            <c:manualLayout>
              <c:x val="0.13640873015873003"/>
              <c:y val="-9.0938102914428521E-1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361032995875511"/>
                  <c:h val="0.25033784839395073"/>
                </c:manualLayout>
              </c15:layout>
            </c:ext>
          </c:extLst>
        </c:dLbl>
      </c:pivotFmt>
      <c:pivotFmt>
        <c:idx val="8"/>
        <c:spPr>
          <a:solidFill>
            <a:schemeClr val="accent1"/>
          </a:solidFill>
          <a:ln w="19050">
            <a:solidFill>
              <a:schemeClr val="lt1"/>
            </a:solidFill>
          </a:ln>
          <a:effectLst/>
          <a:scene3d>
            <a:camera prst="orthographicFront"/>
            <a:lightRig rig="threePt" dir="t"/>
          </a:scene3d>
          <a:sp3d>
            <a:bevelT w="50800"/>
          </a:sp3d>
        </c:spPr>
        <c:dLbl>
          <c:idx val="0"/>
          <c:layout>
            <c:manualLayout>
              <c:x val="-3.2242063492063509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85947069116362"/>
                  <c:h val="0.22669627234095738"/>
                </c:manualLayout>
              </c15:layout>
            </c:ext>
          </c:extLst>
        </c:dLbl>
      </c:pivotFmt>
      <c:pivotFmt>
        <c:idx val="9"/>
        <c:spPr>
          <a:solidFill>
            <a:schemeClr val="accent1"/>
          </a:solidFill>
          <a:ln w="19050">
            <a:solidFill>
              <a:schemeClr val="lt1"/>
            </a:solidFill>
          </a:ln>
          <a:effectLst/>
          <a:scene3d>
            <a:camera prst="orthographicFront"/>
            <a:lightRig rig="threePt" dir="t"/>
          </a:scene3d>
          <a:sp3d>
            <a:bevelT w="50800"/>
          </a:sp3d>
        </c:spPr>
        <c:dLbl>
          <c:idx val="0"/>
          <c:layout>
            <c:manualLayout>
              <c:x val="-3.7202380952380959E-2"/>
              <c:y val="-5.95238095238095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962137545306836"/>
                  <c:h val="0.27961426696662911"/>
                </c:manualLayout>
              </c15:layout>
            </c:ext>
          </c:extLst>
        </c:dLbl>
      </c:pivotFmt>
    </c:pivotFmts>
    <c:plotArea>
      <c:layout>
        <c:manualLayout>
          <c:layoutTarget val="inner"/>
          <c:xMode val="edge"/>
          <c:yMode val="edge"/>
          <c:x val="0.19227948068991374"/>
          <c:y val="0.26304875953005874"/>
          <c:w val="0.6270776489651968"/>
          <c:h val="0.67834880014998122"/>
        </c:manualLayout>
      </c:layout>
      <c:doughnutChart>
        <c:varyColors val="1"/>
        <c:ser>
          <c:idx val="0"/>
          <c:order val="0"/>
          <c:tx>
            <c:strRef>
              <c:f>Working!$N$25</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dLbl>
              <c:idx val="0"/>
              <c:layout>
                <c:manualLayout>
                  <c:x val="7.4404566616672912E-2"/>
                  <c:y val="-7.9365079365079416E-2"/>
                </c:manualLayout>
              </c:layout>
              <c:showLegendKey val="0"/>
              <c:showVal val="1"/>
              <c:showCatName val="1"/>
              <c:showSerName val="0"/>
              <c:showPercent val="1"/>
              <c:showBubbleSize val="0"/>
              <c:extLst>
                <c:ext xmlns:c15="http://schemas.microsoft.com/office/drawing/2012/chart" uri="{CE6537A1-D6FC-4f65-9D91-7224C49458BB}">
                  <c15:layout>
                    <c:manualLayout>
                      <c:w val="0.32857064741907255"/>
                      <c:h val="0.25033784839395073"/>
                    </c:manualLayout>
                  </c15:layout>
                </c:ext>
                <c:ext xmlns:c16="http://schemas.microsoft.com/office/drawing/2014/chart" uri="{C3380CC4-5D6E-409C-BE32-E72D297353CC}">
                  <c16:uniqueId val="{00000001-83FB-4271-8543-C018AD6C294F}"/>
                </c:ext>
              </c:extLst>
            </c:dLbl>
            <c:dLbl>
              <c:idx val="1"/>
              <c:layout>
                <c:manualLayout>
                  <c:x val="0.13640873015873003"/>
                  <c:y val="-9.0938102914428521E-17"/>
                </c:manualLayout>
              </c:layout>
              <c:showLegendKey val="0"/>
              <c:showVal val="1"/>
              <c:showCatName val="1"/>
              <c:showSerName val="0"/>
              <c:showPercent val="1"/>
              <c:showBubbleSize val="0"/>
              <c:extLst>
                <c:ext xmlns:c15="http://schemas.microsoft.com/office/drawing/2012/chart" uri="{CE6537A1-D6FC-4f65-9D91-7224C49458BB}">
                  <c15:layout>
                    <c:manualLayout>
                      <c:w val="0.32361032995875511"/>
                      <c:h val="0.25033784839395073"/>
                    </c:manualLayout>
                  </c15:layout>
                </c:ext>
                <c:ext xmlns:c16="http://schemas.microsoft.com/office/drawing/2014/chart" uri="{C3380CC4-5D6E-409C-BE32-E72D297353CC}">
                  <c16:uniqueId val="{00000003-83FB-4271-8543-C018AD6C294F}"/>
                </c:ext>
              </c:extLst>
            </c:dLbl>
            <c:dLbl>
              <c:idx val="2"/>
              <c:layout>
                <c:manualLayout>
                  <c:x val="-3.2242063492063509E-2"/>
                  <c:y val="0"/>
                </c:manualLayout>
              </c:layout>
              <c:showLegendKey val="0"/>
              <c:showVal val="1"/>
              <c:showCatName val="1"/>
              <c:showSerName val="0"/>
              <c:showPercent val="1"/>
              <c:showBubbleSize val="0"/>
              <c:extLst>
                <c:ext xmlns:c15="http://schemas.microsoft.com/office/drawing/2012/chart" uri="{CE6537A1-D6FC-4f65-9D91-7224C49458BB}">
                  <c15:layout>
                    <c:manualLayout>
                      <c:w val="0.23985947069116362"/>
                      <c:h val="0.22669627234095738"/>
                    </c:manualLayout>
                  </c15:layout>
                </c:ext>
                <c:ext xmlns:c16="http://schemas.microsoft.com/office/drawing/2014/chart" uri="{C3380CC4-5D6E-409C-BE32-E72D297353CC}">
                  <c16:uniqueId val="{00000005-83FB-4271-8543-C018AD6C294F}"/>
                </c:ext>
              </c:extLst>
            </c:dLbl>
            <c:dLbl>
              <c:idx val="3"/>
              <c:layout>
                <c:manualLayout>
                  <c:x val="-3.7202380952380959E-2"/>
                  <c:y val="-5.9523809523809548E-2"/>
                </c:manualLayout>
              </c:layout>
              <c:showLegendKey val="0"/>
              <c:showVal val="1"/>
              <c:showCatName val="1"/>
              <c:showSerName val="0"/>
              <c:showPercent val="1"/>
              <c:showBubbleSize val="0"/>
              <c:extLst>
                <c:ext xmlns:c15="http://schemas.microsoft.com/office/drawing/2012/chart" uri="{CE6537A1-D6FC-4f65-9D91-7224C49458BB}">
                  <c15:layout>
                    <c:manualLayout>
                      <c:w val="0.26962137545306836"/>
                      <c:h val="0.27961426696662911"/>
                    </c:manualLayout>
                  </c15:layout>
                </c:ext>
                <c:ext xmlns:c16="http://schemas.microsoft.com/office/drawing/2014/chart" uri="{C3380CC4-5D6E-409C-BE32-E72D297353CC}">
                  <c16:uniqueId val="{00000007-83FB-4271-8543-C018AD6C294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Working!$M$26:$M$30</c:f>
              <c:strCache>
                <c:ptCount val="4"/>
                <c:pt idx="0">
                  <c:v>Consumer</c:v>
                </c:pt>
                <c:pt idx="1">
                  <c:v>Corporate</c:v>
                </c:pt>
                <c:pt idx="2">
                  <c:v>Home Office</c:v>
                </c:pt>
                <c:pt idx="3">
                  <c:v>Small Business</c:v>
                </c:pt>
              </c:strCache>
            </c:strRef>
          </c:cat>
          <c:val>
            <c:numRef>
              <c:f>Working!$N$26:$N$30</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a:t>
            </a:r>
            <a:r>
              <a:rPr lang="en-US" baseline="0">
                <a:solidFill>
                  <a:schemeClr val="tx1"/>
                </a:solidFill>
              </a:rPr>
              <a:t> in Products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Working!$Q$17</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Working!$P$18:$P$35</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Working!$Q$18:$Q$35</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15750.352871999999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XII</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Manager</a:t>
            </a:r>
            <a:r>
              <a:rPr lang="en-IN" baseline="0">
                <a:solidFill>
                  <a:schemeClr val="tx1">
                    <a:lumMod val="95000"/>
                    <a:lumOff val="5000"/>
                  </a:schemeClr>
                </a:solidFill>
              </a:rPr>
              <a:t> Performance over Months</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Working!$F$36:$F$37</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Working!$F$38:$F$44</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Working!$G$36:$G$37</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Working!$G$38:$G$44</c:f>
              <c:numCache>
                <c:formatCode>General</c:formatCode>
                <c:ptCount val="6"/>
                <c:pt idx="0">
                  <c:v>59185.16</c:v>
                </c:pt>
                <c:pt idx="1">
                  <c:v>69109.8</c:v>
                </c:pt>
                <c:pt idx="2">
                  <c:v>59137.039999999994</c:v>
                </c:pt>
                <c:pt idx="3">
                  <c:v>161630.83000000007</c:v>
                </c:pt>
                <c:pt idx="4">
                  <c:v>84858.810000000012</c:v>
                </c:pt>
                <c:pt idx="5">
                  <c:v>115493.68999999997</c:v>
                </c:pt>
              </c:numCache>
            </c:numRef>
          </c:val>
          <c:extLst>
            <c:ext xmlns:c16="http://schemas.microsoft.com/office/drawing/2014/chart" uri="{C3380CC4-5D6E-409C-BE32-E72D297353CC}">
              <c16:uniqueId val="{00000001-2DA6-440C-92CB-25D9E1704150}"/>
            </c:ext>
          </c:extLst>
        </c:ser>
        <c:ser>
          <c:idx val="2"/>
          <c:order val="2"/>
          <c:tx>
            <c:strRef>
              <c:f>Working!$H$36:$H$37</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Working!$H$38:$H$44</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Working!$I$36:$I$37</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Working!$I$38:$I$44</c:f>
              <c:numCache>
                <c:formatCode>General</c:formatCode>
                <c:ptCount val="6"/>
                <c:pt idx="0">
                  <c:v>73048.319999999992</c:v>
                </c:pt>
                <c:pt idx="1">
                  <c:v>135248.81000000003</c:v>
                </c:pt>
                <c:pt idx="2">
                  <c:v>66080</c:v>
                </c:pt>
                <c:pt idx="3">
                  <c:v>72477.409999999974</c:v>
                </c:pt>
                <c:pt idx="4">
                  <c:v>71583.159999999989</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3036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8121.5899999999992</c:v>
                </c:pt>
                <c:pt idx="1">
                  <c:v>23761.16499999999</c:v>
                </c:pt>
                <c:pt idx="2">
                  <c:v>6217.4599999999982</c:v>
                </c:pt>
                <c:pt idx="3">
                  <c:v>6690.8799999999928</c:v>
                </c:pt>
                <c:pt idx="4">
                  <c:v>10567.319999999989</c:v>
                </c:pt>
                <c:pt idx="5">
                  <c:v>6558.6049999999941</c:v>
                </c:pt>
                <c:pt idx="6">
                  <c:v>15219.364999999987</c:v>
                </c:pt>
                <c:pt idx="7">
                  <c:v>6848.5699999999943</c:v>
                </c:pt>
                <c:pt idx="8">
                  <c:v>9043.5999999999949</c:v>
                </c:pt>
                <c:pt idx="9">
                  <c:v>12503.269999999993</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23761.16499999999</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75157.496709999992</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50973.835000000028</c:v>
                </c:pt>
                <c:pt idx="1">
                  <c:v>43762.015000000109</c:v>
                </c:pt>
                <c:pt idx="2">
                  <c:v>41372.300000000119</c:v>
                </c:pt>
                <c:pt idx="3">
                  <c:v>57309.340000000098</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PROJECT.xlsx]Unit sales!PivotTable 4</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'Product Sub-Category': Office Machines has noticeably higher 'Unit Price'.</a:t>
            </a: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sales'!$D$2</c:f>
              <c:strCache>
                <c:ptCount val="1"/>
                <c:pt idx="0">
                  <c:v>Total</c:v>
                </c:pt>
              </c:strCache>
            </c:strRef>
          </c:tx>
          <c:spPr>
            <a:solidFill>
              <a:schemeClr val="accent1"/>
            </a:solidFill>
            <a:ln>
              <a:noFill/>
            </a:ln>
            <a:effectLst/>
          </c:spPr>
          <c:invertIfNegative val="0"/>
          <c:cat>
            <c:strRef>
              <c:f>'Unit sales'!$C$3:$C$20</c:f>
              <c:strCache>
                <c:ptCount val="17"/>
                <c:pt idx="0">
                  <c:v>Office Machines</c:v>
                </c:pt>
                <c:pt idx="1">
                  <c:v>Telephones and Communication</c:v>
                </c:pt>
                <c:pt idx="2">
                  <c:v>Chairs &amp; Chairmats</c:v>
                </c:pt>
                <c:pt idx="3">
                  <c:v>Tables</c:v>
                </c:pt>
                <c:pt idx="4">
                  <c:v>Binders and Binder Accessories</c:v>
                </c:pt>
                <c:pt idx="5">
                  <c:v>Copiers and Fax</c:v>
                </c:pt>
                <c:pt idx="6">
                  <c:v>Storage &amp; Organization</c:v>
                </c:pt>
                <c:pt idx="7">
                  <c:v>Bookcases</c:v>
                </c:pt>
                <c:pt idx="8">
                  <c:v>Computer Peripherals</c:v>
                </c:pt>
                <c:pt idx="9">
                  <c:v>Appliances</c:v>
                </c:pt>
                <c:pt idx="10">
                  <c:v>Office Furnishings</c:v>
                </c:pt>
                <c:pt idx="11">
                  <c:v>Paper</c:v>
                </c:pt>
                <c:pt idx="12">
                  <c:v>Scissors, Rulers and Trimmers</c:v>
                </c:pt>
                <c:pt idx="13">
                  <c:v>Pens &amp; Art Supplies</c:v>
                </c:pt>
                <c:pt idx="14">
                  <c:v>Envelopes</c:v>
                </c:pt>
                <c:pt idx="15">
                  <c:v>Labels</c:v>
                </c:pt>
                <c:pt idx="16">
                  <c:v>Rubber Bands</c:v>
                </c:pt>
              </c:strCache>
            </c:strRef>
          </c:cat>
          <c:val>
            <c:numRef>
              <c:f>'Unit sales'!$D$3:$D$20</c:f>
              <c:numCache>
                <c:formatCode>General</c:formatCode>
                <c:ptCount val="17"/>
                <c:pt idx="0">
                  <c:v>56969.530000000006</c:v>
                </c:pt>
                <c:pt idx="1">
                  <c:v>19498.060000000016</c:v>
                </c:pt>
                <c:pt idx="2">
                  <c:v>17870.489999999976</c:v>
                </c:pt>
                <c:pt idx="3">
                  <c:v>16286.109999999995</c:v>
                </c:pt>
                <c:pt idx="4">
                  <c:v>15765.299999999992</c:v>
                </c:pt>
                <c:pt idx="5">
                  <c:v>14599.509999999997</c:v>
                </c:pt>
                <c:pt idx="6">
                  <c:v>10910.759999999995</c:v>
                </c:pt>
                <c:pt idx="7">
                  <c:v>9279.4599999999864</c:v>
                </c:pt>
                <c:pt idx="8">
                  <c:v>8581.7799999999843</c:v>
                </c:pt>
                <c:pt idx="9">
                  <c:v>7616.7699999999995</c:v>
                </c:pt>
                <c:pt idx="10">
                  <c:v>6508.5399999999954</c:v>
                </c:pt>
                <c:pt idx="11">
                  <c:v>4321.2099999999982</c:v>
                </c:pt>
                <c:pt idx="12">
                  <c:v>1940.18</c:v>
                </c:pt>
                <c:pt idx="13">
                  <c:v>1527.8500000000001</c:v>
                </c:pt>
                <c:pt idx="14">
                  <c:v>1252.2400000000005</c:v>
                </c:pt>
                <c:pt idx="15">
                  <c:v>381.32000000000005</c:v>
                </c:pt>
                <c:pt idx="16">
                  <c:v>108.37999999999998</c:v>
                </c:pt>
              </c:numCache>
            </c:numRef>
          </c:val>
          <c:extLst>
            <c:ext xmlns:c16="http://schemas.microsoft.com/office/drawing/2014/chart" uri="{C3380CC4-5D6E-409C-BE32-E72D297353CC}">
              <c16:uniqueId val="{00000000-E579-4F46-B5D1-75932A7494CB}"/>
            </c:ext>
          </c:extLst>
        </c:ser>
        <c:dLbls>
          <c:showLegendKey val="0"/>
          <c:showVal val="0"/>
          <c:showCatName val="0"/>
          <c:showSerName val="0"/>
          <c:showPercent val="0"/>
          <c:showBubbleSize val="0"/>
        </c:dLbls>
        <c:gapWidth val="33"/>
        <c:overlap val="-30"/>
        <c:axId val="1095725839"/>
        <c:axId val="1095720431"/>
      </c:barChart>
      <c:catAx>
        <c:axId val="10957258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Product 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0431"/>
        <c:crosses val="autoZero"/>
        <c:auto val="1"/>
        <c:lblAlgn val="ctr"/>
        <c:lblOffset val="100"/>
        <c:noMultiLvlLbl val="0"/>
      </c:catAx>
      <c:valAx>
        <c:axId val="1095720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Unit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5839"/>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PROJECT.xlsx]Prediction vs Sales!PivotTable1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'Prediction vs Sales'!$D$1</c:f>
              <c:strCache>
                <c:ptCount val="1"/>
                <c:pt idx="0">
                  <c:v>Sum of Predicted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'Prediction vs Sales'!$C$2:$C$8</c:f>
              <c:strCache>
                <c:ptCount val="6"/>
                <c:pt idx="0">
                  <c:v>Jan</c:v>
                </c:pt>
                <c:pt idx="1">
                  <c:v>Feb</c:v>
                </c:pt>
                <c:pt idx="2">
                  <c:v>Mar</c:v>
                </c:pt>
                <c:pt idx="3">
                  <c:v>Apr</c:v>
                </c:pt>
                <c:pt idx="4">
                  <c:v>May</c:v>
                </c:pt>
                <c:pt idx="5">
                  <c:v>Jun</c:v>
                </c:pt>
              </c:strCache>
            </c:strRef>
          </c:cat>
          <c:val>
            <c:numRef>
              <c:f>'Prediction vs Sales'!$D$2:$D$8</c:f>
              <c:numCache>
                <c:formatCode>General</c:formatCode>
                <c:ptCount val="6"/>
                <c:pt idx="0">
                  <c:v>350320.84592621448</c:v>
                </c:pt>
                <c:pt idx="1">
                  <c:v>325151.0408572341</c:v>
                </c:pt>
                <c:pt idx="2">
                  <c:v>303664.54716737801</c:v>
                </c:pt>
                <c:pt idx="3">
                  <c:v>334886.17204348434</c:v>
                </c:pt>
                <c:pt idx="4">
                  <c:v>249618.07820457837</c:v>
                </c:pt>
                <c:pt idx="5">
                  <c:v>317884.08580110269</c:v>
                </c:pt>
              </c:numCache>
            </c:numRef>
          </c:val>
          <c:smooth val="0"/>
          <c:extLst>
            <c:ext xmlns:c16="http://schemas.microsoft.com/office/drawing/2014/chart" uri="{C3380CC4-5D6E-409C-BE32-E72D297353CC}">
              <c16:uniqueId val="{00000000-C7DE-4A1A-B14D-CA27F9C589FD}"/>
            </c:ext>
          </c:extLst>
        </c:ser>
        <c:ser>
          <c:idx val="1"/>
          <c:order val="1"/>
          <c:tx>
            <c:strRef>
              <c:f>'Prediction vs Sales'!$E$1</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'Prediction vs Sales'!$C$2:$C$8</c:f>
              <c:strCache>
                <c:ptCount val="6"/>
                <c:pt idx="0">
                  <c:v>Jan</c:v>
                </c:pt>
                <c:pt idx="1">
                  <c:v>Feb</c:v>
                </c:pt>
                <c:pt idx="2">
                  <c:v>Mar</c:v>
                </c:pt>
                <c:pt idx="3">
                  <c:v>Apr</c:v>
                </c:pt>
                <c:pt idx="4">
                  <c:v>May</c:v>
                </c:pt>
                <c:pt idx="5">
                  <c:v>Jun</c:v>
                </c:pt>
              </c:strCache>
            </c:strRef>
          </c:cat>
          <c:val>
            <c:numRef>
              <c:f>'Prediction vs Sales'!$E$2:$E$8</c:f>
              <c:numCache>
                <c:formatCode>General</c:formatCode>
                <c:ptCount val="6"/>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1-C7DE-4A1A-B14D-CA27F9C589FD}"/>
            </c:ext>
          </c:extLst>
        </c:ser>
        <c:dLbls>
          <c:showLegendKey val="0"/>
          <c:showVal val="0"/>
          <c:showCatName val="0"/>
          <c:showSerName val="0"/>
          <c:showPercent val="0"/>
          <c:showBubbleSize val="0"/>
        </c:dLbls>
        <c:marker val="1"/>
        <c:smooth val="0"/>
        <c:axId val="1969218432"/>
        <c:axId val="1969211360"/>
      </c:lineChart>
      <c:catAx>
        <c:axId val="19692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1360"/>
        <c:crosses val="autoZero"/>
        <c:auto val="1"/>
        <c:lblAlgn val="ctr"/>
        <c:lblOffset val="100"/>
        <c:noMultiLvlLbl val="0"/>
      </c:catAx>
      <c:valAx>
        <c:axId val="1969211360"/>
        <c:scaling>
          <c:orientation val="minMax"/>
          <c:max val="360000"/>
          <c:min val="2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843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 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31ED-4DC7-A23A-BE3FBC37D359}"/>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31ED-4DC7-A23A-BE3FBC37D359}"/>
            </c:ext>
          </c:extLst>
        </c:ser>
        <c:dLbls>
          <c:showLegendKey val="0"/>
          <c:showVal val="0"/>
          <c:showCatName val="0"/>
          <c:showSerName val="0"/>
          <c:showPercent val="0"/>
          <c:showBubbleSize val="0"/>
        </c:dLbls>
        <c:gapWidth val="219"/>
        <c:overlap val="100"/>
        <c:axId val="18596960"/>
        <c:axId val="18588640"/>
      </c:barChart>
      <c:catAx>
        <c:axId val="185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8640"/>
        <c:crosses val="autoZero"/>
        <c:auto val="1"/>
        <c:lblAlgn val="ctr"/>
        <c:lblOffset val="100"/>
        <c:noMultiLvlLbl val="0"/>
      </c:catAx>
      <c:valAx>
        <c:axId val="185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9696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93181.5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41790.6</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52133.760000000002</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46964.51</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78117.36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1Hxpb9vKsu1fCfL50Zs9dx+cfYHdpGbPsTN9IRTbIZvzPP36W5Iz2Iz2ji+ODx4EBIosqqkiF7tq
1arq/vdd/6+7+GFbvumTOK3+ddf/+Tao6/xff/xR3QUPybY6ScxdmVXZ1/rkLkv+yL5+NXcPf9yX
286k/h/YRvSPu2Bb1g/92//5N5zNf8hOs7ttbbL0qnkoh+uHqonr6h+OHTz0ZnufmNQ1VV2auxr9
+XbxkJW+2b5985DWph5uhvzhz7fPvvT2zR/TU/3ys29isKxu7mEswSecSkJsLiUVnHH89k2cpf63
w5YkJ5RSxgSSSlFEbf79t8+3CYx/gUF7c7b39+VDVcEF7f9/MvCZ9fD5X2/f3GVNWu9umg/378+3
t6mpH+7fvKu39UP19o2pMufxC062u4Tbd/tr/uP5bf+ff08+gLsw+eQJMtNb9rtDvwDzHaM32dc3
ThY3yZdXRUmeKJsjKRWARYlgz0ES4sRGAnNGkJKYYqSeg/R/Ne4wYofPMoHPdY4SvpuHfguP1qvN
KnRCORaMYZtgKmzxHC+lTghMOWILG+YdYYp+/+nHSfVbaw4D9G3YBJGbj0eJyF/x9ss2eV1PJzhn
NibSJgLZu5v+zNPxE0kBE4UoeEP+i6d7gUGHYfkxcALMX6dHCYz7EG+7bfnw/ZF9hRikTmxbIsyI
zZBgQqLnyAgGs0lQLjFHEId23u9xoj7OlpcYdBiZnyMn0Lizo4Tm8iFNqyFut+lrBh9qn0DcYQjZ
QkhpSwbR5enEgegjCaCCASImweMBfE/xealVhzF6PnqC0+VxkoXzrKyDN862zGKTvqaLYyeMKMIw
RVwpDHxhgpQ6QZIRoWwsyQ4oIHtPkXq5XYexmo6foHV+nNzgbFtV27ugqR7q+hU5AsUniAGnY4hB
+rDjdROw0AnjHCnMMVfA7PDE7b3YrMNYTYZPoDo7zon1V2nG7FVnFD3BCniaIoJjDHyNPAcJIXQC
XAEAEkSB/7MnzPsFBh2G58fACTB/fT7KyHQdQKr2ZlXF2/T+u8/5z4kDBZotpUCYQGxSyEaQnD6L
THCcUYIYzDIG/GHKHF5q1WGIno+e4HS9Okqc/iqjbVq9aipEgT3sghGFDJVwgicxSeETSqQE5YEj
jh9p+dOY9BKLDuPzc+QEm7+ujxKbsyytt6/p3CjIBoRQiZgCSmATBcTt6fQBMEAcYra0ARzIh36J
QL836DAyP65kAszZzVEC42xj8zUrX5V0E3GCGUO2jSFjpSC8TbFBgA0kS+D6FAEFgcC0ejptXmbT
YXiejp0g5BwnL/hgqrssrUz6/Sa9QuyhMDeQkJRzoR5Dy9O5I9WJIJC02giikw2xZ4LPiyw6DM+T
oRN0Phxn0JnHWWnut6+HDZYnVGEmbYqIRDuB7bljkxBzBMYYEUEhrxVTvfQFBh2G5sfACTDz45R6
QMjOyu199nrIEBCylWQUC8k41BV2WsHTaYNsSGEpKECEIlBPBYGk6Jlbe4FFh6H5eS0TbJyLoww6
p1ljKvOqfIDYJwoU0p3Og4XNbDGlaugEslVlg8gD2jaBisRzcF5k0mF0ngydwHN6nBHHydL04a42
d039/Sa9QswBSUAQkAuY5CBTAyN7PnsEhqAjIdx8d3u/zJ4XGXUYomdXNAHJOU7i9qhXudsoq18x
+gCtplD9gamkoGh6yMfZoGcrihUkrAjtM6KnPu6lVh2G6fnoCU7n7lH6ujMDz231uiDxE0JBKhXc
pgqIAp9QBEVPoJYKdSLQF/a6DwSqpyC9yKTDCD0ZOoHn7Pwo4Vll3WtOH3xig5IG3Qb2o2wzRQY6
EkBQgAm0L3X/Iur8zprDoDyOmuCxOs7Ys7rfBq/I2Sg9IVLZBEgbwhTqpxBVnnE2BKkQ1LDBmSkp
IPpAtfvpVPmtOX+DyONVTCE5Tg92/tBuXzPDIdBBAAQaSVCc4bYfkAc4YMIocDnOORCGCVX7vT2H
Qfk+boLK+fvjdFwx1N8y85pFHfsEIjpUC4gQCijAtAIHsgCQN8EFdH6gfVVnMldeYNFhZFY/Rk6w
WR1n7nn+0L35lJXR9/vzCuwZnwAwoGYCRSY2ZDcQ0p/6MWgz4MjexRXJoBfhl/TmJRYdxubnyAk2
55+Oc96k96+ceaoTBcHDJuDLyK4PcVLIkfwESySUIuiQEL36vT2HgfkxcILL6jiJ2KKE8tqbGyDK
8e+mzX+xFfIiioF/vGrrFohC0PyjJAgPNlSSpqVyJU6gSgHVIwzO9UBfw0ssOvyA/Bw5eUIuNkc5
c8+25fC6NdidogfuEtRU6A7aN5VMvCo/ETYAA73FCATxfU/KU3b4EosOY/Nz5ASbs+PkiJvXrryC
Cg6+FDPAZzdndiWip/FOSeD1u75hgRXI5b8g83t7DuPyfdwElc27o5wxu9h99tCbu1fMqAg9gSZt
ArccCOK+pfs5MsBCTpAN3agcGlH3EtJ3d/7Y8fgymw6j83TsBKHzs6NE6MxUVdaU5vs9+s+ZIvg0
cFXQ8wghZ9dOP2Xxu56FXS8ktBIfZIovsegwOj9HTrA5O84qxe56dv/y/DXhAZkbQAHXtesV3nUl
PHVrkGLtlrFQDFyf29D2A/rRs4DzMpP+Hp8f1zOF6Dgd3AZuTnMXDd/v0itMH6BjEFQI9Cw+psGT
5Q+SAZuHfjoAh9Jd8wIISk8ReolFh+H5OXKCzebTcbq2rUkfvt+c/xwYyk6gGQ7LH2scJhkwVyfA
niEBfmxl3K8zegrM2e/MOYzKt2ETSM6Os8f+zNwFxt++bicJ5C7QzAMkjB9Y/gDTBYp+0KugAJpD
jcAvsOhvgPkxcorN6iiny/nDl3JbRa9ZjICKK7gyEL5hERfUvtmk/xdWcknoAQZJCYOw9KgpPZ0x
L7HoMDY/R06wOT/OebPjncttkleBec21Q5SccGjuhX4SELl3Cea0JL4rmQsGPScCCQH9JJNY82Kz
/g6lZ1c1hWp5pNOoe7N+KKuHV+QEsIgImhKANHNo9YUS0jQZFVBDElAwt+muEfXXXtMdTr+36e9B
+j52itD6KBG6KB/87DVDEAFpXAKXhp5TWN/1ywJjhO2T3RHJ4d2OVE9KfL+35zAy38dNULk4zgbt
i8C8okgAMwb6eGBFJNxvjB+XljzLcyALguZSpASUwNVu6f53ovgoEvzOmr9BZH8NUzyO04+9y5r/
zjI7mC0Q8WFlCSibuxWpE2FN7hZMwoIhCctSDi07ebldhzGajp+g9c45Sp/2eFWv3owFUhtUlaiC
KYJ2mo56rhZAh/0JNGgzWIcPx2APhckseqlV/4TU92ua4nScMvWHh6p+897ANiSvu+BBQj89LFyl
Nqy32ys7z4GCScWB38HC1r1k8Etu+mKzDiM1GT6B6sNx9jd82ALbTv36VakCdDdC2IHWBhBvduro
hHA/UgXIZ/m3tRETqvAym/4GpCfXM0XoOFu1bmDFPmyL8/CKIg9hsI8F9Dc8XRn0jDfsOh+hSwtU
IAbrWX9ZV/wikw7j82ToBJ6b4yyo39bb4Dur+s/lt13TFiiiUHRTEh1a/LBbTCygqgBrWdk+C/r+
24+M7nfWHAblcdQEj9ubo+QI7x/KBBYdfr8t/zkk0NsIug40FUD74qFebeio5+DLpAJ5R33beemp
vvMCgw6j8mPgBJj3xwHM3T/u0PV4hx7RefbN/+vmZApafRl0N1KmMIa1J5O2IKhgK1hcDK0hP5u4
n6Iz2Tjs7806jNFk+LMrOY5dyf4LNA1qOyCG/pBxftmKDGgcNHIBk4blDQd82EssOozGz5HTKXOc
of/DkMHefv4r+jLob1QQ00EJgLZgqBhMZgv0AoOIA/UfUBXQfk+R77/9GF5eYNBhZH4MnADz4f9T
0e3ve9t+7ITobuvtbL+F4pOd/v756P7aYV/HydBvlcuDoejR4azu/3y7K0fbT7zf7iTPap5P1Zon
Ax62Vf3nWwuSHwY5LJC6b1UIKNx1kIftDsH+CtDDA0e/bb4EfDzd7S/051vYHkNBcOPQNQnV1t0m
Mm/fVDtNBLZ9hA4HBeoFhLTHTbXkj30rL7N4AHHxx8349vebtEkuM5PWFZwYTpQ/fm1nK8iBCpY6
gXYodgvP8L4/L7/bXsPjDd9G/8/rLL8NUsZWaRC7kBcMF57qK92ySieJz76QZnBC+UW26DpXme3E
ikZuW8mPhZLpHMrErVN3vjcrabsq/EHnJRxXJBznkWwv4yxhDup6b50JMS5TWbhMlVc54pnOW5lq
1CXYGT0cuSQpZr4J1GoMz7MaR84Qo0oz+1MU2cFMpFLq6ibNFvEwBssEYd8ZK7xGVYOh6vJjY80D
twQfuCUgle5a40Duhr0tAJant0Q1svRQp+hqtIRa+tgQx4+t8zg3wyKzrAVPMdZBlXuzfiTnth8s
8Rh9thBnbpgnbjnAlda5ipxGpXA1/qnK7dapQqVxlPG5bK1Y+4p/HATPoZr3T7bvGmsngEKHNAOO
Cq4Ealp8r9Y/td4LcJzzxhQrz/c+JoVHnJwkV0nPbZ3UKlsMI7pIuw+pEbUz5IXShSi6FS3lhyy0
ugUqfaJ7P+ZO18WFIzI8492wbOpoxvsQ6VAwF1dm1Enxpc1z4RJsFTqTvpP5Qa8rFm9InCY6CccF
wuOVQUWlU6t8SFhU6dyrN0Vs4lme9Zuh9T9QPJ5FHW110MuPuPVvRV5TJzNoZY95oFu+QlFoNlxe
+kHGdJU3zdyo6HY8jVtvXFotXiWWp1wjR+5Y1aylua+J6t3IBI490i9lMBY64O3dkK6bQlIngXFO
F1xIC5WzyrdKjXirNK/vcRD4TiwjLUNvWPmxX80CnCxjyj8UXQ/fq4pGZ1GoufU+L2rutNi6q5vI
0oGo2UUQN0uoRw6O3apE116QaL+xT4sOnpYuaAt4lsVqoPwmxfXolH2SOzWcxMr8wjENvaJJeud7
Qahx1y5EmMaOGtA2Gm76NqI66ulWBitYMh9or6gvDZMbaudUj2Xj6SipNlEi534cfhpHPlNeHOis
pFRXdBi0Saqzgo5kbgck0WzEC5Gm2zEapMNZYjvjWLhNW37MWQlYdiZ3iqbvZ0WGG02lW5fBJlHj
6CR1mros5LFjYkkusNcUDsIu8dCpPxTNVWS9g/3momVc4pkKpU5GhHXc9utE1F+8stYsGEddj3QO
4sfW4kkPp+yE69ltOh+z8cqXaaSHfPiUtLdlOxROXKTv84F+Luvqi4iLWUibj0L2Urd1el+F5goH
Za6RMRdlVNtwH9sPvMg/jcyxqDfoWgyxM1rjzJeNy6i3yUc71b1NPwpjZn2Gzwp7LJ0sxAszeKmO
SsvXOfIXIkcJPD9N5GSZHHRBh5UdFPMx8HVUtxdD2ywCXJ8GWbmordCRfbeqovJO4Cui2nWjktsK
efHMt/uthdisaJp1RMLZWAIssoOXcdB9HMNMywotB/E5GETsWkGzYkma6ywLHGrTDzISN3Fk1tQa
T8M8sGdBHyZuEPr2MqXcaZLhojXZdcirbYarT0HcLqgfzxnMJJ0GzedaLklawc8J3ulULiuEGh0p
D2nbCl2hPHCs/GbMvEiL+Esl5VcPbCnjYZ1SsrWqIHdwDQ5dVKFT9erStOxjCHiiMLiIPLOJinBR
l8VtPxTrovUvYV/VO4/BBaR0S4euXAgUuV7qXcswPwuVlTm2H2baYtcxLWc1TUINglWgfY8Hzpi0
i8RHDynMPC2DXumWxrdNNMy5jWMdcuHBHDKRxmNWatJ72lR2piuRXYs6nqMognPUcQheY0h0HpOL
LOVu1lgaznw1CHlp+ugq5MO5ItYyF8pFuYz1wBp/JuIW3LWaZV11PpiIaO5n1CEZXlVeswrLoNKx
9wWz5NRKg3dqqEuHD/1tHnPsjh4rtdfZl4+/G9Wj6/FsXrf+0h/DbRwJdze/hyoLdQlTqUzMyou9
GQntGRpKPVL/U1tkgx7b/iFO/EIXXgs3ieSzGl16ObraHQiV+Bh1o+a9+oJr79rnsVt1JdHGqxyo
EH6WPTn15caLVqJS/twr2o/jarAHTxdIFeB6F1k89jOjbCcomkp3lh1qO+eLDHuVFrxMHBOwYt7w
4MbrGFqGpllBbkedoObKqZA/R7S7sFW5Smv0gbAZDcvYjYQ45yL74KtyExn2sY7BhcmRFi7f2iI1
bmH609GkoU5VOUsb3wnCQLoirXKdN5LqphY3VdnmmqHA6YYxXHVKcge6OqTDMuNB/HpPTLCMY9TN
+hR3cxDJLuK8fO8F/SUXrXD8VLxHla3DqLoPjCi0asg9qVKd1WmsU3hTeibRbdKW+0ODKq5zqk5T
JSEGylonAfmMe1+PeZy6Yem7gRpjcCFW5/RJ1uphjDSPRkvzsf3ak+aKG+X0fvKF27297suwWxrO
T1VnILSbvpxnpM3neGAXfk35bEiSFew8fdNbWad9ewD/ArFnQHDNEbpLirLVxMtcEbVSQ0PRp6iv
iBt6eJtb3ocyaM6I1yidkiyd9769IJQb7dlniTCZhsKwpdtysJxmSLVSAz3LcbToBvkuZL1rSfEx
kYPSTaIC93OYm+2QjLMGdqTeMiAiYR3MSwvX2qN94+SmTmdRKc5BP0702MCjmNf8cpRwgTbxuaNy
8CxdtAxMXV5Sw3Vg14kWxuu0zEl9EWA7dWSi8jOeGntTV/79KO2bom9HDdfQ690Db1VV6Qik28bO
XJup2O149mDsvNQxymw9kGqWDOHCR2pV+wXAUxNvJtlN7Rv/tPVWoo9bXSbi0qYdgE27+9GQWhd4
WOAB3wZllS6o5TfgXAqnEeKm4xBBfbnGdXve25oG+ZpnjGjPAmvBb3kjLMzhfFwweCTO5iwOzzqv
+TBCkz744oRrC592NX0X98wVdVR/2t262gt9cOD2omPso18096MFkzgJ7I+d6DSz0k5zKj74KHmX
CB7Ag45mVYY+ihLnc0GNrml836at7ebAtmvDMt2rYqNi67Jr2s8UAqIzUqI7L73l6dA7bVxmuiiy
99If3Y7E5wEvVs3Ary3cXYR5OWoT3QD9XFtNf+MFhmlGG3BNo1ohpSsYpUef3e6vDsKjQ4dMJ/EQ
r3Y/Szid40i9kyF/qMIenvlevM+FuWrhCjmtZl1El9I750NxYakSDKedG8SO8GKl61Kaea9UfNm0
X8Y2ybUfNdWirBbQMEJmPO+Ew6puVSeDWNU9J07bJVck49kaXD0a8KxI89uuHj6NhWjWTYeWvUV7
h8QD1pgNmZN2Rjiw1/66z8bCocYKlxYH5qPKbJ5zWs7laGY0T+pNprrLGESOmZWFRhcprtwckzUq
AzMrk9hlTZufRjS+QbVs5yGGDCai5E7WIdp0Sa+HYuwWo0lusdUAV7BM7AZU3oRRwHU6VgBjUzte
ZL9DjZOmJp15LFw0mQ/TH3Ur4CXNUqXqwfilN0tH23dkCDc+6jpzOuARu1FVdhrmYeokXnneD419
naY9BELfXBVJZC0iZVk6T2kBDqupnByFOq5WvV9J14orp/JK4ubQ7+H2GI0zOw8BxM5eFcLaxJTV
7tBao0596vLYS85EUrwLAhG55RjXbhsEmybG1qJiMD2sImnBpfHMib0gXtYGh7Emg0ncrGLAnroy
X7e7F1uafP3zz/07NPBNyTuz2B/srKjTVpoW7v7g4wByGZdjD8zIfnqK/bHBHtu5aK3LoqH5Outs
5Q6FDbGdLAJ/5CurEWh0WhMU6yDPQsfC/gBcGR6Y/QveGbQ/0f7PvMeXaRi28wJ2Elv3bSkivX8b
2R7kF17u+FJ+6hlL1mlAPCdlXT4TIbZWOUarpLQCDf3QxcL0KV2JUlENCZy/hvDxTlBfN+Hg3VCW
w23ZnX53mv27/U/4sO91pPcfxlaRriVFvVt54Jh8KyqS5cAro1FiA15Fd2oqX6xa0c2KxC91HqJ0
pUrb3niq8XUcyPE8VLuMibB8QaxqKQ0dN/DIBBelhYKLXgZobg1CgB+o0lmcF8jxURWeB54fz/oO
l27uKwWzcnzX9RAUeq/G18L3Y7cMm2AODAbYXFy0M78bmEt5lrvIouwKtCezxkmEXJ8W2BlEmzsi
QWRmcKCTbLDOMk8WwNu71Kmi0L6IAmvG2+wz8JFsRX1lTk1Qvq8TqweWmM6KGM8HlBRndk3GSysB
8iCTdBaMg5pbKGfzCMHvV6z3T7uWfQJ94W4sx2iVJMBSq9JbN9Y8ruJ8ZRKWa2rl9DpA4VoNTaMZ
G80pr8A/pDmEijrJgQUGLP48QkCSIZE6zttyU+z8LJUtmRV+eZVQWm4wKsUMdeU7inB/1o2QTNnJ
UM3rJkUbDlJHwEv/AvUGcvWUrSDHp6uq9cKrWtVc+zBlgGqkX9r6dIwstc4oBLDKStJNioCJhYVf
3fqDqXVgKWCXwgJHEbTxRyH8q8wjAgSAsJ9npvVvujH9Sgrw312VO6gv65XqPLIe2u5TESX9QnRi
PINHRLoS1ykk476/5LgFjinkpuOW2LS6UCy8HuocxJM4/QgqDKR7uRouKG8voyhUi6jxv7CsHlZ5
Rr/EvQg2kddGs55XhZvXJjyvvdqcW6Sj2vP70m0wXw9jMdxY3EJulLbgLWN8zUDIv/GtKl1ZbZM4
GfY1ZPX8sh9K4sgoH1vdhsBY01Di03z30tr0cuhY6wQKRTM21vjWCH4Z5V2yNE1/Vg1WfqmUd96F
KF5KUlcbv+9uYxFna+Dl3jiKS+mmaRNel7Bo/9TEfBn4uQ4gNbkehpTqsGRo3eX0o+ElBxCjdt4x
IldB79e64z6epQqiql189ICNuBDEyKpioVrFbTajSZmf5wWLNU18uuJx7xhGLv0uspdW1QSQIsX1
Mq4w190NqkB4GCk/41ngX8Biykr7Mc4WfeuvDU3TeZB493Ub5deot90wbcViCGikR8TghqHxU1v2
0dLUC6u3s1WTRhvS2tmGwZNbVnxu2eQ2Me06CBhZia6v5iJIP3gjiq5F2rjIK6tNl0MKaifGzQU8
EO1ILKBz/sYHVUZouMO9rlOvO2c96CWS91dmQGqesbFyChqxpT1CHo9Yzty6wkRjK7A2Ht3UrRxm
TZn7jt80D2FcBxdNLz95CXnfKmAy/Vgu8m4or0p4coPCT9bIz9yxGckKBdU8b4PGSYYRyBH1MOgQ
5jMxWXtd+P7MqqN1maT+VTjk5x5J2hnIkykkIIkTjLFLUmuTywGujiThjI7vRztWcxUm6cKE8RpW
CoP0UoseBAXtZ0O9oV3UbDRonOUVM8mlAUqDHE/SfsGHqnBkQ/JF0Kf2JrCGC+DT4Rw2/ZQrz1qM
UaMubDtvIVbH1swXw7kXjXhdxjSBxwarhakVP2e8Ay9TpsPCtr01bXh6y6zuY90i+6z8UJSWuWn6
xo1A5bj0glrjHghjYrNr2ycVsKqYzlKKZgXudSSAnddlVgLJ7iI3IRWe9cxL3KqX936SDIuxa4pN
H4+uYOMc5zVzQSud574EaY3T20El9bJlLaRHoMD1caiWud20Tlmnp2V0W+LwTLSeP/PrzlsPypF1
vkmyvFiPcbXBWWVfgWapZQUPp86HjkBWUCi1FruX/TtjTvMCQrJVWAJSo93bvjyFFNiD6BhYa78N
l93QJstQ5cPMs0FLsspeMSe20sYZSAOyjZVb6zgovqYWGmaVbeF1CHqxho1pm5mJBi/RqMnI+vGt
yXsCikIRr5NiJdPO9i5wHBN3lEMN/APmWlOH866PxjVVkMDXSZjMYiaGdVBRNxBNCFluJ539R/uX
oVLv+wakjqjOukRTg8d1K3D77W2UFWZlt5FjJ8xeD7uX/TvM+hHywLr79nc9xMa1wzhxo1ima1rW
2Xr/LoU8HBg+jbI1730C+U7q7A80xpdO1odclzviUvA2X+OQK9eGHTEeP/P21OXnYQ6xf+ZX0Wdw
89xhkRJPxu5PsH/5OWDyp22HSay7MsRO6UMO+nNIIYDP+qk9Tk8IS/BgyP6Lj29RDpItC/zE/Tn6
yZf2H0qLtw5Mp9iZXsH+8MQ+aJTIIQUOSmd/ICg8rmvcC+fnD0xGHDrLz6+gHmauqe15vmOL4Ah9
TWkfz7zMkNGxOAt0lQXhbH+4oBJue6fgIsPy2vjCXvGM15DUwYvwTLMG8bT/9rfcfdhXHkh3XpzN
8mGA5I0nSevytoEoOljv4lTecJVkDt49ATCv7hRIPjOWDZk9g0c8W0NZAw74JST4Xtlnc4njd6oe
14nXFwuLJMGwiasSRAEoLIAEkGfrkNqf+3RclW13HyRZN8eBw33vrMH5Ok1ErIFYQIAcGAaXQYyG
p0ibGHg6a29plBhdRvk7Y8TXIMsvFCtcn6jLDPlbnkWZRm10Dkrs17Jxq9ZcFn1j674xws25WUHa
/bE1eaKhVOCghHzhldXvBJ9a26W1bRBc/yh8JxzzpVX0d1GSENA++t4NrIY6wpfw6/VwRjLrq8eB
ACv0Lu3obRh1N0Ex5LMGy8t9BSH1DCi8cXdHOub6UMFyOM4/lPRB9qDkMtleJHa7xMmqtUEBsssu
dIOgfqCp5QSk34gg2iSWv8DI/4x312xBuaIiDqwh3QgWekAQA/i1zq2B/4VNP++bjDm+n76zonTT
9cqpk0RHhdApoxeYNe8NiGEBiOlx8b4d2DXLqkhnlC5qY91XsG7bVZW5wEX/TqLxNsrafoloGuhS
Zad1WS1zq1zHwN2iyIvWee35y0QN17nP2/PW+yqyAWhRERkn6CBB9qpKV5ycFT6JXcNr4J0xoVp4
pS7pGOgOQTag4tueSF8X3TiXmxLIlpNHUrkKdAhVjMQR4JMcGgL9963iui5uh2jovmJITaGQFkny
ebC6edF7K9R45wXrlqpVZ3VagJskO3p+bsvwhsLmn1pk6p3o3XA4Kxh10ro9KyRbcjO4qv7cdhUF
edO661RxGrUoWmQ+fZ+H73Mcfui9oAQRtiELmYcbq6mSmeq6ENiruYadPTxX8vxLRhIwuVKzFhzJ
goREOENDzLwrOJvD09PpDhcITqMG14Ni0q7k5TQ5FCESkgWa5qxfEgSzEJYzzGkGRN7fJTI8yzy3
SO5Lq+udEbeZUy1JTBWQ6BRKDlHl6TGEG/i/3J3Jlts4t6WfCGuxA0HWoAZs1Csi3DcTLEfYZgOw
B0EAT19bcmaGM2/+dW9Na2CZokiJQYLAOXt/Bxy3HvqTRS6ITP2U6DS3b1PSePnoku9slY8Ri1Qe
GC5yPnVojPxNMPMx63pR5ZAU3ydhbEtG+YdmYPveWz4iKTsil4izTuPaAW8dsiqiT02IP3g0tMWd
7s5DLX8MzU7U4t0g05/J5k2lHsZTKmSThU6gP0iDrwsmyMmixRROjG0eQVHNA9nnjsVT1nqRKRj0
++DTIGeIkh2DECQbOBJLvGaemcYMXYo4iFF2GfwnE61JNrrpvDGct7QSn23qHVfT5BCKxszhFIw9
oYXpv0oMcrvgdq+NcYek5TRS/+H2j7e2ySVCVwicYSkUxldC5/do8Ohp4hpNa1Y6E2tSzAMku0lC
ZZgdBsehbxAImTo3XljnTRvnQ+0qSAxD0WzjCvcmNvkcVA8drAKMZowhQqgu4ZbZOO0Lz5KglBVG
brn1EIq/LJB7zssg6p1LQou/djbFIJYU9u1Wzon4PEMeKcNupnk4T++4ZH0+R/JRLA5yE/ncGQaD
asN9FTMIdvHXYEg5jhcn0m81/C/aPSBbgavF3+nIfl1o+jJDD8HV8L8m+2o2Qck7nrXO/FDwIWch
3jbpULKtT3IeVx9uhjTcrilbVK32SSz38zY1ZdxNQ8aE1fk2JSbnHCG9L5zJGO3a3G7tMUzqpui7
LspSdfvzFWuKZEKkPocUSh7by4kjY46QD5owxg/SMF+o96QI2UodTy/BVC/7NrBVOXnHBUbaLDs0
wSCC5xf91Amy4YmeqSaP5ibYq9sd2a/HXg5VEaxNnPe8zuqUvAR1exFyeJlvenqg2xbuxzycr0la
5VSnPBtD0uxZfEiNGo88sC8T7qAZsjPx/Y+6gXSjbPOFm5+G2DEXfVgsw/yw+bB3CaRvgUbnQTr1
4p8CksFuHGEdQJHJlewPNXX9AZnTnHdIZsxwSgabu7oTuwgabLY29EsDarxoxUsoA1lS6aAItiPL
02p74+bkRaAPHQn9wIR/7hzuBkwX9Eg6bcrVj76pZW0y3N9zrhYckxxw0knY5LyPH1vRrXncL2mW
GFXgbsfZj5MmRwTRTvdLEb2HsTbmPJ07dFQWDYJ7865LydsEt2XWjcrPldZo9jzdmzAVhSIHSX7M
cpLQDeDsrJQYDKIV7gEzfRTyUQ6pK6zbgmyu8jAcg+u6TiYzIyvF+uB5/VSOqy37cL2mnkXH1yJI
mhyCg0BWqNeB4f8HB/M3oONlGO3cVPUfzyL96+3/xoM8bxjQct/rdfXf374+Q/MGsPz1C/9AYn49
7PQ/8DL/1w//hzANpjsETvEX0vBfYJrfZlj9DcH5tdefRA3Qwr899pT+RdRgNqkgBLgBjAWkFMrh
oleiBgQvuPc4gW2EagTMSfYXUYNCVExLCuoNz5sBY3UrNP3zDPztAoAg+hd8JKb4kfE3pAYl+iiW
9FDvHcWY9Cz0b3zJb0iNZ2lolBj8szZtmjqex9zz7Pd+0s6dayEd2lTSemHuk1QsaEXcNfbDSLuh
/SmJjoYfo18T+SHizlQf1QqECD4Dbzf+zQ96T/zADMbJkg2GDSBqhnRB+GA3WxcKQU77rufMJMUi
hPyMcBq9CtuAuxxm0cj2gKwwrncmxrd+D8Tckazz2oSfFngzb7lIgqnok3WJdi69+dBTuKXVxS5V
HCOzHDaM7jXp3tNx3ZrTvGEG3v2S8nrbi0k3Jms3FzRF2wn5LEcREWTsVcCKhI0Q2WUcphZZYR8Y
t+d6FS8VMn4Y9asnIUB3ieqz1TOw7t2sw4/RSmFdsgno0kFHNUF6AVZK0mAXJ4NXL1BMp7pacqH7
tFHQmPsVIfXmJPe/ocvd5LGaSSuyRXQBrNVAxhB6RVepPYAilrdqhN/fdKxXEP2Whe9sbdtnJPwN
QefNhbiMIdSWLmsx5X132Lp0kft+gROfURMz8qWHVgedYSOwLlMdArTxBs1OYGKQQUckRuruVTL8
3IQiXD+wduLsHWRhpr9T5cMyB+313V8aDpFlImFbDAORMFGoYuCNaKi+dtHq0tKL1+EqV+A7CbPi
w9qzLp9Gn4F14ZuBMG7AKuV6Ivq04GnAaw7ZJkEM1Xk3hopK8gH9j4I6tjhi3qSDMH4u4q1vCyiV
o3eqpG7Iz75ekqVYVZT25bAoPTw1LUvaUrddDc9pwYNmiqiBnpvBL4q3XcTgLdgs4boHiuJm8hNu
KAY6D5qnGxCzeABrWkWwQxR10EdgoXYyPpN28euSMEisuTOqTxFetKL97tEJIRjpB4RRY1VbiIKJ
68CKeDPnpQfzkl6hfU/hYerGKNh527ySpUj9tuEXXkfKfoQNyMdjug6bOs1pwoMoH/UkiSjHZgm7
CmNcRKs3/RIOZaX9tRQpgBqvW5p8CSxiDGSXRTzPU9nraipSD2Fs4Mz66Ij6ENEFaR1IuhxahnqY
Jp9eavRFmecPzbH26VBE0vf3yaK8cg0Hu+sneDKWc/bsVzZ+rxr2hXEv2I9ibvadt6Z7YEIqWyFL
42aFLNx5kp3jMGI3Bqs/YrL/ah9pE2G03abSTIsaM1gzCCQix05umdbLNkAOdJ2Ki6AlMRCebix4
Xfnv0lrVe9I2/qkNa4BCMOb33FNrYVRVnUYdvNergrQ8WPpOEyzVmy+LQAbLHo8XCErRxu8qkXbI
NaNRZDodh8cpXL6tNHXf+2g0O9xmCIW2TT9yj/FDv/Ze3q3KFL0x1ZPtDC9MvPHMw4MU3/Ytpn7Y
dAS5SinIf0mt94joJgypLBVXz0M42DLARNKHa5jMJP4axloc/KquTmvr8YyjZyvbdpJ7UifQ3+zi
z5cA/ewuTSR+eYokYvyAlW4EXwKsz/8QV73JGbClAx6kNL7VIMSuCCrcmcR+VSQSbgSPkXxHpgJg
Vkd8NzrZ7xfnv7NIZPDO0r01PMka1j0vFsmC27r4qYsR/+mxjot4kEg6RTzt5Vq3uyR1wH6Sdd5L
qpqz22RcgiP2PlD8GVkbUH6FZNjtN21liePv37ZjS/bWW7y9MICUFlADpzrqBRgoXP4HC9u98BNb
f1RDCyNQtX25rmGFlqNInozWlXSOG/wcHeDvbrAGskmx6RjD4vi8mIGViRwA4LAkffCUjF/GpCaZ
Gti8k4Q2+aATAuNXUZBoiS2A1SxIaaC9u4k2b5Ry0y6kW100NeJpm3joGzbAFNOM7pz23VreSBxY
3TONywnzn2Qd6pbyZCH0DZAHPwtqZFxrPHq5DaKw1BgUdtD2k4em8bYjBGee88XynYqGareREXdi
GuBv3BJwRxDt9p0Ygtw0dnup42A+LaGjRb226aOpKn1qOcAVJQdYnnXXPFQzNIge0fMe/VWaQau1
+34e7QHxeL2Pzap3aaoF3LeeHuxqGdrqFjw0k6fPTUgVPBf4XUhmp30wmySvnGmLtl27U2NTtwOV
y3PfwYsemIl3qa9dCQIQ164jUd5MGMoCQddHyt1cDLSi5TxK8IbBEkGQiX14IcTLWVN5u97UEl1Y
bHYr137RbXGfa3xXrii1+cgEz4cFqgcb+XhQ/hZfVjK7AuAByzyRRiVnkd0NMqRXX4bjJamCfs8r
55dNAokMEfl89RfKLlp4wUF2aO/TuDb7NJnHfcqrttiEjz9GAcOlDJJJejOt0rWb89YP1z36fIdb
rA52id/2BfzRfserbTk27RSgZ8SnADjTnK5IMp3iuKq+hhMhCEL2xX1JtxgEKOFs185bWo4c2ES4
rXEWSgCnTWqGQo/WFLFyat9QrwYF0qbFXGETBfd2325QB4y3hTtSUZixDYARE8LE7CI0pnGY+DEa
knUfGe5loJEAGcP6Bg81bDnCAthZKmT7lrZrPvEI5keourJOZZBL4egxgphcNrAN81qD8my7CC4q
qNlTPSt/D2c62aW10BdhewROKes+UwRsh0gQtfPI5j8OnZ4Krk14a6FqZzuwLlwKP2eaItVMQ1ea
BuJ9qH2cQ09seUBAL3nc/Qy3WWNQT+yFzeKdG+ic16Kq8zaM5mNYb/BIjYTvZGlUzCaMisazA3yB
DWkz99EZ0TrM0jgQJ7Rg6Arruj1qiSvnRAzKRxmbA6thIHE3/TAjPt17I5vKdBzrInLa7ezayVKp
qkZaPNvdGDYM3MioMkGmuSQaQZ4OAN0wTlzRLUkNeyiJD9HK0DocXCtqMDBvMkgh6QwB1LXJ3xsT
C/wdHctnnWzF2Lq+qJbFFpi3WZXjZlSmoReUkEjJwxSG8Tnm/rRPyAZJprZB4XcjZCpOU9x2TZcH
8UozTMNY7ZTA2YNX14JriL82LkReqYCGkSisd6sHAzaa3VZUYhNl6vegUesGsI839wdWtdNhWKTI
9VpDuQAilhtfb1At8J2MAzyaV1oXhq/2KGGUZlsTV0UjKN0vAETRFya68FY4oyTVXZEgnjuvkcfe
JRHuzioeeL5osWYpJdWumiXSQcC9cPWbKWtiND664pYfiIqgmKo1Tyq/LjSBp1FRr9rZjX9ablpP
WPl2j+FC58EAXJfUvncIaggxRgy8rIYxem6DAFCHsrC9eDseAh16+xWIVTaPK39aImBTpB22A0tE
fWrwONx8UDdUFKDh3jOpfLuBUDhE0yoyDInjYZsjhTHDYRvgGc8+X4OrNjNszS2GzGIdz6JAVVdl
aHAB0tnCuMO9ETHtAUu5qZUGCsrHuOXy54DO6Ytc56gtElChw9X0Km3LDrZbXcZeFQenZWEevB00
aqBIfgOWn4m1f19NFOTmppYkQAjixcdaeA7gvCSrO88JadYMMYo37Na06sYAbdIFFpoe3+oNGpwB
6sCPoBYmvgX5/9eZNWZDQJ75nxPrvx5l/5pW/9rlz6z69rDP27ylf8ybeasO+7NOJcGcmbcJARHe
Yq6z+6QZf9SpoGIZU2dRdpsA/P44PZSM/1mngtkZMKijrAmPMbjVxPr/L1m1j/T896QaxYSYlON2
GKiOxkx3t4k7fk+qW38MoiWMyEGhimEXJMh8QpeeSbMNhxFwSTf2h2WqvKxa4AgYyTAwaS6K387Z
vyT3/3oYt0cKo4geAgPo178fhvOX2WqnyWEaB4TjMkjOiq/PbPG+p70qqqkNQCWPpFxFAl7tRlnX
gQl/qT4v5n/9u8bg42L882ykeFoBHuyBqAMP+vyHxAD5o11uOefBmyOE/DKSpfVJcCQcQw47btvw
WcT8CZTqZ2lnFCgMChxZB5e+78F+hVo/bA10qv/m7EBP+S8Hhqcpx/fnYiMtZt7tMv6mfRix0Mln
Mz8wDRoVac6wj9rp0R/q5NJhMpzMGIjhw81lnl0Ay8IacFGA8KA1LOibtI6HEo/PiPd8rU56HNKL
byTMaYYQmSeXJejdgabd0zYE0cX+9SJBRhQ1hd8+WlAN/Qbhe01r8+imxp4aYj/BExjPBt5dFjZk
uFaWAOkdvB9kSuJT9IZWbycgcXlqtr2NIUUQt5Fj5fc/Uw75Nwoxdky8LRe1HNgkr9yXC/o2SOQa
lQdXpJHfNYh16rYxx5/dX73WvUuGmYPWeuGVysOlHXZGlaw6cb1BaAbrAp5AnyuBqo4SUBAqqeIu
3E1kemDt99SKp6jd6rMUMt2nk3JZOEl7BgD9nsOh3yXrGpdLevZIl2N06C8Sz0ra+WkLQIodUAa6
XYZGtMe57mF0LhIBcQLEkyGMkEdgZAfZ4rBE9xPcXXckI5yKsE5/qNsF6WvQUc2njsZ2b9TaFa7S
Sxa3VSEc/GFYSSc8gkkVjUqQzvh8P9nmRw8nD6MCkp50+sl69zSk1RPG+ry98SFGT28gTsnpeWOI
VhbdI5wYEPTBNITYD4lmbDZslRZLhSCYhqPK2awvVRftFxArWbyiZoJE0S6cgyfH5wODsZNh4r93
mHwkhoXYHjHMgxrWSEnG2ha02z4kQCQzAmqjJChqOo1mekZEsuPsyXfsa8Uc2Y00DDDk8k8pQrZi
9M2Qk9B7o5DmMyF/+JFFANqFsEc6x/IlhM/lbbouevbFh0HrAxlNe9s8tt5zpccwF0CEE5d5UMBx
Axjg2mL7AXsnp6OCQrWk/h72rwACKuWOJWBoeG+uq/WXXVKt4RPqgFwh51utj633ZkZ9S9vFL7ZC
lGtbX+UD7EHUHUQ5EDqeyZUkKGGK4ZWuU7f3ZaV2IRzxooXhdu35fKEAIItmWii6gGA+pDI8DWuI
RCqO1hMBIozyEgYW6r7oIfQ+vb50qqbF1DZjdl9H6PRsG+nKDgAMzmb9GFcL3c3VqE73VbqaUapx
f39/AVj3wU8D+dsm9/Xitv99j9d97+te396XZpij+5bQw3ojL/tANyjeMtEnFErFSDWwbrUOL7cl
1JKxMrLyE0IngLHqBmNuTTQs59cN/Q2E6zCzGDI/Pr6/DKlfu/y+iCaTitspnXO4/n1+3/HXyl+v
961QgJZkN0vq107zX990/9TFawI76L7rb0diPa8+cOuXavGANkx+++sIX48tqQjMv1+/c19r7wd/
/3p2P7D74nQ/XHQhfd5yeHWx9DJkTz/WMELzImiepPKfN2FBekW4eSqqLMCR6azqKtnpFtEiB7MO
CKe01YwcY95OtdHvm2j53q2PCNPbj5hZ4dJ38anfev2GTe5jFK4/ldlOIyo6c4S7cD3HWpUSycQh
dIvLcF94R4KOPfOrKnmQ83yALfgWOmhQ0gYlIZq1b9sQyVEcPoKeTg92Um+CKoEO1q9fpUxLtiKz
iZcZxE8q+4wiI9ujDPah7i2/9P1X30uuZkzg0LQA19F/b7Bexx9Kg6Xo4/nQh82Wc6TugPlamdce
dLDea/aDHh8IHO6Tq+Ux0ta9D8Jhz8nysjBbuiYKyrmH99zRQaB7nt70Dlqk4XBzxxrJYxOOadal
LS08ZknW2LGC/YNqWaDD4CeBNWzeUi516pUA3FBfZZZ8bmxSsqYL0P26R0L9HxPu3y/T+hjXK5xU
Erqd+i4YqPG4icdijiHIBrVZS2RwGLTSIV/jyMEgrXbJgqLHCXq/p2BcWeTZqEQtxGA+2BgiHFKO
eadRbQwz67yYmj4xVx02xMlFAEF416zf5637ETn3rL0ZWBuEJ6LZdAhIekgFhroKFX+PvfTAi1QL
y721Hc7RT8R7KfJoiyKaqc80NNl8EvrbYuI2Y/Pq5yHKT8o4xjjqzQGMDaTZKYphFtxhM0XOpaoh
087HSAopqItbFJPoQKMMpFjkU+INPXw+hjrgsf4JbhBomH+m8/TdT8ZtZ6ukHKfHydSfmzQIi4C1
9ZFNKyoJVzipTfgpXr/1ugnOeBJdB25mMgcyEDD54bzXUbcPfbDAvR8/B930IzYmQG3LNJXWRX1O
QHcWw3j2Y3OVSQT7ZHAPjgAGdkBGaUD6bDPzmHst6gs8tIBgCncLA/bYQjhCPiQklCUEnp7zogIN
+zEOarvzKsSbUVwhOxt2mLDxPK2wMCtbs2JRgjwNiGaOqORyDM1LQK7ZtdztQPF9bQbPFSjcs7BX
3sime8EtftQ0ftMI1pVspBc3A1Fj/QeugNGg6vB9TB/AWiYRLeF8vu04EDkyB99QR3UI674rCaS+
DGrQ5xDVnLGXAIXrUf2Vjo+tkwZXYjiHAQYow3ORTkmuSSAvmDrsyavBBFL3VsfhW9vpz6CSkxwl
l+ZcczAEumJIzp8Q+R0Fhf3izHAgTQ2gqDJgdaNuF08rhlwX/kwTgbYVnA1kTYyWHcCRcdwnHbCo
aelgXI8v0DqRdLNbic96Y2QajGKieQclF8yR1mGx7nt2jcPx0bRLhBFqQhmNSUu/QlWfgXivwKwn
TwmbnqCwIV8mMOOt+GL4dsXT7j7OoAgycF2ZJqcpgVHjNvtkGtSpVzZ5A7S2pL5+PyS6QvOoI3ST
QIETkr5lPEHvUtdhXldraRjFIDzbpaBDgMpB/an1NEU632ZtOM+4OYBIimmn+ghmSQg4Pe5OrIJC
oJtDbewlVqZCRZB36UE9GqfX8+zeBq4OyiTYAP7w8esYiglugP+xVVWXbVH4nrlz0vi4iryGRC7f
W1TmJMb7hkogQfgHUscnEc0PFCFt3Q7vqrRDrU9rL3hq5vd+6z4NYygzrzmkZ7sOgN06VhdhlcoH
JmUE2cya7kFOKM9peots6vbJfd2vj30ZI5aCfiuG8f2EQeYgdfD5vhUfuxkWt0EBOYb/B4IgZh+g
1g/8H2rpKu4TsEtd/+D61F4CA0aj7uxDMNJSBQRg5ySnDGJV5woXy6yZR9yNgasKEKohiG2IupGY
gfd6P2H9DZO9hNXESiCYb+eIHzFRMbuGKmDXzUekNzjf7BjKnJoR8l7sMKRxbzRXn7xvGMNfeDuS
yFOujBfeoVdlOH3ag1gUCkCVThfjSinO089Kuf7RoMju0aCiL4u0/rbVMzQZ0OC48HYEpmvA7zEb
XjWut8P/A5Q2Fajumo7BjyDd6pwQ85WMYSEDjsqmkF9aZZJj5w1PS9PE+76Prj0VxRS49SHpRFN6
4fiTkPgREKA5OVU9bpifH4OeCh/8SkPykPL67N1KmaC2H70hPgaDXk8bna/R5i8PlfHegNL3jqxb
ustoIfokZMG+ANXr20Ucu65FZXgNMwYeLghPELvJpFFYSfXRoiACzh3KTYHprNGEijtIxQ9i2foH
A4St5+Jhaevp4NvpuRmqUxihhj9tN3FKjXvL180+RCaJTj6bTlUnftYxjjEV+3DR+BmU8eVQXIeH
jYqrD+MDQSP9NPXo9+niHXz4zYNiXzAHtMnlbEbkflY/BLN3hHR9wLgEkCjpHyGt8mOPWDiPaM8L
1KtTjP2knHxroVEOqJqzNWijZHuQt5c02H5sCWxsaFCIDdxHmaIkmB7arUIyBM6njID25B7n6iEJ
m+cU1QeHhicCouxQdNK7UTLuezKYJ5o+x02BZrGd7i/6tkQGBiXuvrisvvMhTmNtCKEUgxQyOlQt
jRGI7PtSW8Moyl7f31dGI9wBVMlhy/r+ORL5P7b/15VLBCgxhLXaw+DMVY2zHS+our4voW5r/s9v
75vMtz3uS6/73nd7fXtfev0qzAWCvkqCgrr/0P0L0H9T2IUA6735RFAKfLovvb78x3VJH8Gf/7f9
JnT8DZjWgkcOyt7tm+8vLGgnL399303d8uuTX9/1+lNNkP65ZYSZCriOjlMI65i1v7b/7fMqWlO/
vH+pSGL9xxHd39+/b13Xr3OCekSESphPYLj9ppgoOur7otTLUVbBB+k8RAW8fQSjKBF4hvITJlLY
q6HyHzcCHEkJCwIQKd6xrRaV9wKIUc8SgI6rVKWouicU8b9pDKtA3aFVr3LFLBXdUMzR0F0ttPYs
Ut2ymxIur0m3zDtSgza9v9WVL68NwfwSpKZmt41bdPGX8GPr0WgPgd5mkvKgjOSGirU4Xg8om/CP
SZKEYPxRbu7N75jFlBRRe8CkD/LS1o28jPWMCTNCjGF+HYO3W/Qxmb3HlqVKISyy88Xi8FC8HNQ7
mx4YXP6L1acPSMTdRfeYn+C+lKA6YUeGFCPt7QNUr7hLHyanBcHDcZmaPzaDVeUuwDFnlIEBbunD
/TTiSBxQsS7ur20zoH7GIieANo3S9RAAqoK75akqn0PIyVry6qJuLz60i6Wt6BG8l5/VWxQX8iEi
5BogUzlV/RSeg+pJYmDDOcIXIp3H8OIGc0Fvai606t5PAQUPettirsh2EWQDzCdQQbTIGDoQGzuk
6RIKg2k+smAery5JJGI3TJqQRv1LDSBpx9cxW9JlOiR1BIbNo2ei1YFPyDGdjIEgA3WBBdl84xPg
cdU2n+cUzm0FlOXiycRD5T6W7i/hZr1LSj13I0iRL9FmB+2HhLgE2olgKO5bjTbtUbYGAB6z49Hz
1PUxSor8Qz8nrLA+e0mRzl8YnecTphktye3demspyC+gU0bwGl7X1QzSCmb9WfT2duwR9bauiy73
hnVfSvRW7VoaDNnqBxaBo7qs2xofaOdCFL2rcC/a9pPDg9PHosqNoP6F3T66f47KmvCSqMNcg26t
4WJAs90wM8bgjnRERmkHdQY3OAOsJAyhVsIvgdeRy31Jom4TCRiqbNNuvDbdhcELRAkZJVMRosS6
lHL65FbU88SbK4Npsyip1+ISB1JcQqa+zOE+jYy/u6+tiJ2LOATnT4akvaDe/o8t75vfX1Bd18br
e+jRYrdaoU6h7tIishiJm9slqjtAxsntHKpbo7+/+Gsz5M5HPYRdRiSCtD27evvjhTQVSuPu738t
EtLaW9YO2omg8um24XrbZWjX9W8b3j+6f9v98/tb5jUoVRUhAOLbPq8fvP7qfd3r21RNYRGtCHlf
173+6Bgu3cmun8I2UUOGEmnx26EDe0cKEKW7347v9RdfD2+6HznmeRkA1Mbgt25/04YGl0att3/d
7vVnXw/lH0d73+Qfh3Hf+L6dVs2LXKfr3PJuX0UAP2AKIysYxTuxsgsmVllhVitVROAunsBZ00M4
hp+BaZCHdg76vILyUyJKb3KR1PQKk3e3scU98CE9h555QXXECCMVnJqZ6Vr0VPqnQQbBBeLjUwVU
HJ5iUVvlHqv2EyytG/gRlsEsXgLEuWWCZ6Ojk0KmC3eaZyHuzqiCHjt6oXfLLeuvCSrcBskwQcaS
lNtmUPDUBOAc1IgWHMBfW1GA11vvGq/yc428Zg91A+loCF4Kb4MjDgLWLGa+yShm2EEp7VPlbHV1
vP/aeTb5pOtvI6Z0GGfjP7Im62Y9H8is3/Qa/SwAQdRvIXnKYWzOpejFFxR8SGRFbrugPMvLtjV8
WaPlRawyOt6UDhBgCuVsBrWikf6y8OQJXAaqFqO8qsVybv1PyNPoGVRY6XCNSvTnHDU7mPeHJNtw
npINgF+dvuPUC4B6WfREXQIDwMA/t9UZcT/PqnjcOb4gdUqjZzqmKp+Ah6B+U7wNBkGhoNddjtob
gdkEBlqM2/JoZqzqB4XJQKD3+NHS7N0KCzpYvOdtWr4qj6LGwCKxwAwKu2b87FpavesWsceEofEO
jeS6bRj+h6h90lPQ7NhsHonmD9pC0MGtHJ3kwZlIIAVDsaWK5zdeqkpAlChH0aQ/wFfdzhSzGW3N
I1ExOG7UDQ5pFF9MYh1gvqCGAL2OD+pry+MERc52fK/+D3XnsR03EnTpV5kXwDnwZlveF1kUjbjB
kemG9x5P/3/IYrMotqY1/3I22YjIAEg1YTIj7r3hBJCLen2btSHCJyksAZJfxsqXlHCu5Jl51hu2
S1kCc0+vxlXb5sZFCb1VWkI/bjPz2IE+OLqyu0ZpTNvFCAcsoO7b+yLo/lJTD/2L1ANoM8TDpq+7
ZknuDGkfKr5rN1GlGWI2k7abJ21ZkGRLFw53xJZ4KSdyDQJLUoCrt+gODKN0nw/+qbG7ZmumCVkO
KJGUs3N1kw3h37pvR2dZB3Vkc0eRadNI8nVos3nNygFCsPLBFy2buPvOrm8W9ua4jGjIty0Sexsp
Zn0ty/1/joL+RXX0H8HGq0IgkOH/e6n2k3jprWCrgkz+P2/1WtNEIZCqqnVtAHor16IoCJwZXT8a
UqkOat8IxL1Vay2F1vO6pZkT/HlqvvdWqlUQY9VUeiQ56IPSlUK1/jelWk3ht/pQnQRjzdWn5vaa
aqFgaH8ukkIlKVOli4y/Ci07GqmsPfbIAZBMHZ210prqY6cDI0pAxKO3wqyMFtt1Vi1T7Tobx9Hb
7O/OFZcSwb87V3G+BV7mLyjHsBmbBptlApok77aDYNXemoZPPrgo+T+BUnUw07rfePpYHm5DnDsf
zUBPpD3kHZi12rMHg4d1LbQLaTKLIZV5y/vWWjUL/Vm1SPmmdXf2+nGm+P4SIF64mh7AVyMvIGwp
znPr9Sve7HXNbt0adZ7u0d0PQ+HuxZGZO+4+dT0TqZxpRtiRq2i7tg2p8MkeO1sX6Y5So1hnd6MC
0ZitOdJNtrIXtm82Zylz5e95FISbIdTTQzj62SGeBt+Fwcn2V6fU9MuEMMVgBmV2iPJIoiA4HeYb
eBzRQczFfQ/HGpGypecN7aoHQHMKEXdaeblrn/zpaOz7HrodgNlcWWeVVj05ciHdAeOL1pEE2LjP
2+zUToMrRQwWPA4jR0ynRmiSZbYOAHORF56z1uqaNEc9nrxc0h8A4lZLFWL0ipKG8eB7eXf08uqx
SBJ3Ifuy0V4QRah2UJss06guwM7rC/+OdpMGQXD1iYnpWZk5QehthWmOqnf5r5PEhWKj3Whllm07
UgFo/QXNsO/s6OMgfLlq9R8mhA/RQlhI4m9ua6chbDe60sXnEtWrB9eVACPpwAdL3fQfelSjZlD5
YPmpFJGLqNb2aP43u9zq2o2tFAEqAKG5TO0xu6i9rc0NKfKfI1hV5LSddp+nhUy2rY/nYVeFT+Io
fj+qOim4+m5HlqaqmzCm3qbEZTBXQE+uHd9tfDB32FSIjLWXON6mVWD0t6NfIPDU+TARo3QDlL/Y
kKGyL3mF+FYrJeFPv++WdeEnrzXlMLR1pOBo1Kp78LRIX1BwcFdZoxtUM1xPmSGXb8y46SEdIbpw
8gc/O8kkaU7DNBSQqkDrl/lKTLBz9xWeG2YkvzZmdpH/sJCbKNz4VQ0TsnO5U5AJxkzTtvVBco7S
TmtQMSl0/kHvZpnq5X01bhVtTPajUWus6CJd2aPKGHngMLN6qXXwOITzOg+w/buZJ/7GSoxgmfkS
8nytFNokTH5IddIfI8vVTgmoSTu04vGpjTuyswV08nRme1SGEWggLW1Ew50zGv11SPUFZwQfPR7i
h1lR8kHXCe3JV/c6ulexhXxQ5oLHU4cy+RF03qYPm/7ZgDNlpcU6mt4WYuCt5+5ZZb2ZiXiZ3Gz+
gGd3BHtmlUp4gA+RHP1StxZ8bsYXyFMIr6gmKmvjgz4aQARsB1yj4YaHjBrFMXCct9A2RbJQT7Ln
D5/C3yJwJmzLjV6jmwDv1QkOhGwuXcdUefr6fICYWEoSNL7p239FZhBvqcVSb1Id5ICAMEDRjiYN
I3H42f4c+sH+1+HncysU4OZSzRpf10b5sSkmuMjQw1gPwkcSci6517mbDe4ynv7MYlDMUecdlkRk
/SmVij+/mlHjFIckdZJ5LyESJeJup72fcfMbZMe1mTjjzz+jSMtjQeH2YbBRJKjarLsP1LI8ILEY
Lgyzzr95Ubvz2Dk9QYMLtrrtJoAX7fxbu68DL/pWJRmKOEFmb8w4qp5YsG8TiDTdWD/03pjeSQDG
LwmqdNB3m5fBMPzNaJr6UrHq5iVtC6C/ZeWfE6PyNqVnKXOlVBKEugb/tQXuDTxG7kkZ2cMDwL07
a/JXdu+zCB3dbREYKRt6gNKTv3FCazXUyHO6SeS/KvW5G3rrxR1SadMCOATCitsj4VejqPXoOXa9
r/WRXGLnIUeihos/3H32JP77y91HJ0LeeLpmTzgnbsVf774RdaHKlM3gZ6hEGkRwPl2hHI2vuowA
bTeorBlyV7s0I1sxLxteETZB49Wrq8NYDdrF96TngQd2pXQZiNbYjQ6lJkeHJC/fjoRPspO7KKWM
+8kvYvvGJFcj4m7ToVnclVrJ//HfXE745IpSgN/cW4aeLXtgwwek+4xDVELzSbLRe6nN8GxND7fh
GneFqcvPIlT19bfQdlQ/hGZWbP3MJO2OrYjybLpDtlQgri1Kv/Z0FENgSuXpnd10Wx7JVRfqqOVN
R3Ksg9vxEKO6Hv06+zlO6uFERRln/BqX2ZWyU0vUCuzUkQ/SMH4cnFzZhppZbj/5b7GRm8sHYZoG
1P8+cTdolQzgTX9zOeEzKAypXdxvxKniwsL/+bTEkS9SpHYLMD+wHeLhCx9Ptne2Ur6YA5tpQFPd
dxAzxxHcN8QQSqBBIEFyTYDZ1NCRL0oAQkoygM6EfXhWfVl9fLdGx9Meg6B4ROwkPCuTNc0JS+VL
dYv8fzpvnH7C+1VuP8/jJwjrfe7286a5m/X+mxlpbG2jHMxuqAT+0c49fQ56mHoKGmpH4RNHtyES
E4jnzAEyvMX9LtjvXfcPEEoLZOrHB5m9E/BJEjKaiQD7tOn59UHu/UBS/VKTfgah/FCPpX1vW2F4
rFDImosnmiXBj4bc9T1Ln+BYvPtt/NW7vx0BnWSFOkxLiB+9FTgf4oVf86wfsfstKJ2LU8cjqnt2
ohzc99vsejT5ZEhdyzBAq9LxKwoM4h4T02IQd5s4EoF8HeHEazpXFM7rxW3Fhc0/+vICOIT+UMRw
t9PWSffFtChOMmDjvqyhyjqZcmrH97USXq1scmkuMltBn2T7wHhFTXduuwPpnaKuqEuCbayDKPlB
QQTskdm/JiyTl7cI0/jpGruqtc2tpVFerRWTRdbNzrU/rAaMX/Gm+vRXnDa7iJzKkF61z39FeNaZ
xTvI/il5sYIQqqEUKvk4dpGZQnJOlb4II4o2FEOkLzmFpodg+NYm1t6lbHA0zZJV4buZo0TNP61z
r7NOYJX3jjcsZL43xlioBzBW3qbKZfVgTEfa5BNHwnebzXK0p25x4qgLuouSIl3XWQ57EF3tV3VR
Vudo9N4GMZE1Ts+m8B+fCBn5yM7FRG6gQYpmE+cpk1NcRkSLQCdC6vW/v3nmv58Ui80hiq/0sAby
bE1/gw8LLs+AICr3vvbTSKm/UMVWDs37gLghd6qw61pndUjKUCNHv7u5ipQ/TBygwzcGhn6Sgkin
voxyj+ZXR31o9JM6DcIfhECZ0T3XoTT/MiFmewdNplINlnXjSPU2GwMrPsG6DReBmrwUPbLxRmZU
56pvqrM2HU3+TDeHzTU2CvWIHFu0b/VWfRyRkrizrGBfUqJ41MDH3k1zBcDv21w1WbrefcmyeFhm
qlRsqw6RFHEUdsPbUfx+dJu9HXmdFe4jtSrX//23Acn6r9eYDaFdNw06t5AO0mlV8fGP41swPMJB
Ln8C5BpReLFyZ1X6yDXGdnGXS30LAA3r6rIUF6motBnQErKdeXy13+fDCKx0Z5XbIbWlI5pGRrse
nOzDZcSEuFYAAHWB9hbCwXkZguQdpa+Gml6yvCTRTIIEOQz+62l3vZoWr1Bz0davU/lB9oEhpZnk
HgtUJLYqMHQ063ztGPHRRJsxLB+0BLoJ9DPvdbqiH1kAJsuD7nrRBfn7co0aJOXdrkh+6LK8Lvpu
eAnaxF3Sr6HbgVtx70RETE3oFIeoYdTidp1uT6RV5IMl7tkOIaOZAalsBe35beYWiPQ9RFWvTedp
p1X3UNZmYMz8BxAS/oPaNeoigIS/Er73iLovooXSu5di2j8ao5+uVNcNFtVkCl8QW8kKdB/i62LH
6b3bKTu1exEofJIThosRmP+9mLhdKxEbV2iO9COQ6p1e+Euo0+mp8Xr2w9ORpSYZGjCpsVcKb/nJ
LyLE5HSmCL2dZExnltOZ75cVEcIvwtSgv15WuD6d/utlKyf7wzfb/tfNTksU3TZoZmyYvPK1T9/s
2gzkcIhS9wfEvAX9XaEvNmPBDl1mm24iMLoXZmEgcG+UIWn4kT0hFW+mPwWGtm9Z82u4COqnIBF5
CxeXFKa4pJ0b51jVklUQ1sMp0JH+QAQ6bk75XniABA8ntIQnolIeuiuvk/tZzEcdTsh0hpgna9vM
LCuO1qMSDKfr9NtVFLJISMQnxjLzlnlpN7DmpKY8KCHoA4hjHIqhkmJ3n1CbmTxyp5eHD8G3sGGa
8WUbmky8DPKcywnX9dBtAj5Aluau3CrOjhUV8FXOmp3fvc2OwicGg8xCPxOHdmcdcnkotyb88jff
LdB36rcrCJ+TGw49vN/z4L/b/OufNv+QzwFcsv1i/88bin58v77uPIc6jpPX0veoipY1uQsN2CNd
ZZSsQet8+rLcviVIRPUn+1U4gjQnVHxThkQroDGMb/HCJ84cg7E/tT94k0xXvV3r1+tffyjqCH9b
/EmjPqnuk2lorYsv68Xddc0wLRzYgt88Hlivuzw86A2EZv4u91EdGw/USrwF5D1Q2i5EhnQ0w71Z
qMDjptle6Y2H6QTd5T0gXGRcOYE2AHGFxrlY2yAigpKUYWcbYXpJ0cDkV0CnTssg3/1nVmTeb7Mi
8y5m5Sn407lKJKePWdIl2zHvaQqhAliR/fQ60DLo55hHyla4xGRjx+02VMu/E6VK72JZHRc9uF3+
JXQFbFah5i2QGUp+hG2FKsUkjF8McrO3KgPIF9J8r5UlzUvX117G0V14XgFAu2/8BR8X/6EtNP8B
ldOl49XSWbj6oM9YyMJp7YyQb1zT0XEEsgGltABuupI55wIc5NmajnID8R6yKTGiCv9M9NCoj4U0
opBK2M0vLtLUafthglwh5BtZYrERAFLat2VBdiNiNRfm2Z0smT9qqLgvQ4s+v6UYw9rM8+HFbbIz
VIDuEvn+H16E1q9NfqDBKbQBpQGIgXCSwhbmUw6s6VzAOcXYf0c4mM39LO3BLJt6bxxZp91nRoLi
tVXrf2ut7+xHwKoPpG2rDWjibi5MMbT5FzMdi4sw1ID7RrcsdyVMX0mNoxca98Jq3LR9aAP37ygu
mr3aSvmJ3Kp+zXOhp7jMug718SnFdc1Vxbbjr5A+jua3OE1ksZzGXSJcjJT5TizCEoeVMspn8kKs
uxD3+mg6iKEuaitfUfYyjlqcPYjkvhjyKLmD7JOfhAW7uF/GGvX9azUgLM1bfKYMSM6zQN3pYa8t
xFFi9vaXAlRNN+VphF8fIohNtWt/qe38s1/rZJZDYVDOO6Q53D+t5Az700pOock1ikETA1PXdPKb
v77a7EKt6qEyM6QmOrSPXbdELr85hf0QAUeYGFleVvZwaznKorTammV1Yj9XGTsRPJlJBwB45miX
GDGRo5MFySZ3HB+eS4cSfEhnICtN+ge+LM6sDILkm5X0+6jJKxZYMb0n2kj9aQ0DvTpkAxSmnR9J
4qdkuODU6WyPF8UoA8gx4yG9S+EwOda4bhLYXX6rRgEV6KBepFO1fpw+PbfB9IPqgFwaWbD3iRZ9
IVkBF22pQPIclnf1JUPAGMrSBmaQBibFzxZDrhtbVGy055oquqs6+aWJh+4S1u6eV2D0lFtnWotF
B34V0Jvvgz0C156FLf0AqljZiInSaakQqR79DMS2mcLTlziv3PVtoy325jfztu9+jxUuEWFKOdr/
LdpDuTfsb8OItsE+iZNNktTqRtO8HG2595CrbfkUrEx33Bphp59Hs1s0KWLp2mQJFx0Vir1c90dh
8Y5587eZHKyGUO7mN58IoYbzqjRDte7I8ZbfQw21jg7tva2Wmmy/8sH7mmgpIkXoQe6zIUmfFUDO
wp+5brYd/BApZjJSX7UMwfrEVJwzVDTzXtHrR3PyGyRIVpHTu+sU3WCKSIM/ApIvemVA6qozH2hQ
EjzWGUKnJKyQ3xOGyB+BF/CnGWHEU5jXfgjzglUROv4f6Kj0gv/XI8W7kc7wlq2ycjDN6ZH7sHPt
tS7NnXTUvic+z4uly/ZBDJI9hqtiiEHSvPt0vx7amUoi/BqTxrGMAAQtNP45S8R+MkW8IcN1RTCY
hgZF/eBL47ALW4fE6DQMhjzXdVYiN5dJ3yLaTKjpplAz/Rrma2ZEn6PKngufhkDHwiicYkVH4n6e
91WyVfrCAYkvyUsIEVR0JzMf9XIT1bbPtgMzHFLqgRliDsJsbEM5o8V+FFbkj9kXz7ieKDyJ2W7c
MLTukO//Ecro2CcA6DcNshozUQIbpg3IJ588+aJf424+yaByfa21fTqv0exhb3SQTkbJ+9pESfRU
ta20VFSfT8qAMq45yu0iNiL5qzx6W1lpTFqqfAyNYADtweK5R6No20XQQ9a1ASZTeWn9kz0NhUw6
F6rdHFCrf0LLBc1SMSvszu7BMcn6Fq4MaCfhc5AzPZVSBEXXH1DfuJ1XSCoijoDpD4Xvx2dtrF9H
y5GfQpNlmp6QHBNmmXf62or8dCnMSo2DpWZ37voaDD4HJCf9CISJxuuLZfjwwLxSeQJCNbc146/G
hcAAzdt4GIwiOOam8iK+YsJFbW7P/jY4o+9qHbxIv9C4hTqn2JApgE3pWEYu6bZTu23LxKxakFD6
tF+TXLToe4QYdgjU8fapmyHcFYGOfj40sFC1KbkP1V6bBpQXKgqGHI0oD/O2cxY3lzgSYSJCmGKQ
awuNNlep1lTdg1kINn6tupa2zLIgeEH0lbZ04zB1//PcJ5oW+FYbvMiu4e7BsqVzYaoOyCPLBOIr
TNpx7NtUcS9hGX51K/MbBFgLko3b7xw/Sx5rP96XcTu8Cn8w+VVd/q3f4hUFLVwbZ6Ic2ptOtBSm
KJGKaqiYuJVNb75mrDf5CNuxkjWwWH624uOH/MZk3gbn3XRlGGpGoQdrMeuR+4DIPE2XBVruI93A
8kKjPVpIB8xeT5faqMF0ZBsOM68rvpI4GGnNZbr7lszkI3ofPOxB8RU5Gh350LheVaOcfy1U/Rjw
ZUecxHeup49T2KfTk0ZaCD9LJR3UVngIClv6AH/QMjrKhIml7QT8gZWAckYUi78DoIkhteq5MbJK
tBsvOlvNY9AjLwVemmWCT7Fx0QdSCWiQApbwGaZCBcN6RJftl7DUoJsZO5+Zn0vOvT5cRpJ72Vxx
UmkRqagKG1rjP8hO4U6TxYR9cFvz/If9pDFlDMjT0SV1AmKROGYLD0TKBKFmmAa7yl+/EFYiIcuY
ttCvXDStaAVi7uUWvDwiAQrj9dh0DWPfWigPIWilzw0xdQ0QU9ehNHJ0i9AHp/gJbDNJ42siOp9M
m3tzKbZcbmbmtBGt4qXYkJkQnK6zYZtk9w6PqsAvCDyDOGqq5rG0GvTsJ1yD8N+gEN0/k8IvMBG3
MEfuHsOxumRqivBDFDwiM7e02mR8UZWYZypIJFJc5fDidOjaOuR4TxEtzESYNFrtMeklFZ1V6mus
LmDNG1DsblWI20roU0XjFvxpOfXJvF2Z7xQdzaYfdLuo2reHGlzyGdHak6hLJkF3r0D7fdZLo6D7
XFwfHClyDhIcS3ClYfJSaeUpqEjwNyJBDPLdu7h8S2dKXhdn3WDtixjmjq/28KJVRrKpBlpVClOE
qUCZDrnSItLsDtDxKITc3e5lb0ge25yGb9ebWTNzBK0T9rgiRAz1dOPD53lsukze3fy3WHHN60Mj
Gdn1emGGjlY1IhPLJjW6kIlGgwEh42U+dXgRg5oEr4Dyh72w3E6x79zoRRjiHN9y1a1WO/RYnc75
3XVQiZb/sMSiJ+6/HiCNduF0ekcgZkrLfdq1RCh+JK6f5a+1ryY78nL+Ee1u79gjmDeP2HwsUE5M
q4Vw/m5aTNS58bWq9HwvNpq1c25Mr70IIyrLaqG6tr8WptQ3ylF2+8t1k4uW519FZtEVrrTh5iqI
2rl9b3SLkH5KCw2VlkVXDuYGiPpzwNYHnQ0fAM84OmcD9pxF/lB7hk8U7oTPnPID4SBRi3OLtbDG
AQIwWDuwTV2b8wbMMpioqAXr97ZPI71pZ5yoZB7kyPSXYrfsZo1/TyF7bmZe9yAiSj2mgINy81aY
hWXau25K9AhTQe98hqw8CFp9TA85Eik1q6WTSa+C01jUJBQVX4Y00dBRyLcb2lqKqUqSX53c1jeD
443I4tOKOBvSduH1vXLxrapd0FhFuXjIjCz66SicfDRyUo/I/rNstyLF4RuJTqQa+3fQnCibTENV
UF8SfjZ9d8IaA3lJHdvZ22aEQKDUfhWvjiqDx9zmEsoTZeft6eOBiFPq3tdxXx0FZK1W02jrO6VL
sZJXuhikxL2PIquC2ovrFiEgb+Ks92uIiMDrh5nGEz+7vRfFy05VKv9Yuz8/uYVptap/JFUljNsr
U7wfxZzb/Ly9LMVRoR/byi7N0/Sxyu1w4pCwfWbfCBgmNCAVKxlgGTvuyfeh/t2jW/fUgJmeJXWR
fSuS+s6Jdfdvs/7epgM9/2h1tcxAEP6sauU1RSD9qxeZ3jyl4LFDeB/Ov6RZx0ENrWNo1dYxMKps
myrRPdxpbVzQWPhtIrUfTEQOWc1L0wa895ACb1VvfUvN9Wm8ypz2yF1wb3u+/uP9IPbCqyf852Ca
qhXrLPlttDchIB2hl0Hb7kpSi5BrSrYiOB0FBOeiqN18lXZWcB+EhrHLZSTk/aaW4zmCs95CQpFw
JRYHvH1KOv6cY8leF4DYDrf3n8X/jRXrPXqMivVCW11qaKpLC3T7tgui+AvxLwpafd8RNqdFi0Kx
x9CdamfJ6NcXJTUk+K0zEZE1SrCoyzI6Jk1D91FXR7O8gBwh2Rkf3YkPlU98KDoQIVs8mbeBbjdI
j8b+9uaCN9CtoVcF45NSVs2ahPeS5Jt/UqlG3vVUsu9sieYcSj9a0DF0yaWHL73m/MKEgDJN61Ng
0KPCLssehUy64toBbRG1VnPWIT3wdkqSItAT1cqqUUpuHl3X0YJ3refCMn6geZz+ldN01nKA8dFN
aKArR9l/jyb9M7Wp3MVAUnxmt1n5kNGqDi1r8z6u7OIBzlCAOm4UrcSkFtTW2ZUcOqcxKVwoGKH4
SUJyK0xJjqEteAYb/C6q4bp08WMcavER2fV0kRvgcVdFJSeoI1IO8WOKK6gKUUMRh8Iphmiavh7J
Ko0r85Tiyy1GmLxuzbWt99Iuoiu5Net12jf6QfjSox15Ro/JObfTEfQLaS5HtBoSEx3KFhsXKh5N
8xDcQVCO14rdDy+qSuWst56Rr3VpF5ZX85QUT5HoITSqFKJvY6jhRQye9Ni4hXsnkXS+1Eba7+k7
+nqb10od+g1dAxfCp8rVN7i+kJqRtB16eAwBlRIv/1YbiblAbDE7BJ1snRRl6ObcKcmP30TknqxA
xtRfNLZnF4/8pzblQYQF+eSDNc2x0qDkPEVmirS8WdPcYJoR/dITMN9ZE941YOauz1sRk/TvyYRe
l+sCeJxWLc28AOzByj8NtSI9GTb6IxDbvyBx0l5kOgzGcSY96anRHwotVmbdFBXSk3MdFrRXEbNx
6FcLmtqDLoZaOBOXVrM4vlPQLRRPtxjars3WpRu+/Qahp8F69eiJXtGp5NCP6qVJLFrnIogU0+OA
Uq8CD/siBuqlpz7PUAFwq7MhMnBlRYXMD2qS99Pi7+qMByNbI0EJis8L+YShMEKbkyi9y7U2BQor
0ezU3wrPzX0L9RWDDmFTPMKn/RQqWxIqMznciA1KG3Tj8unZBbo0/qsCXKZk7l9WQscbeCn1oxEj
49IpzXjoc0XZW8hMQJkqVWlxBfPEwc4xx/ZR9qxy13r2B7/ea+ExG7PviZdoFz4+cznWnC8i0wId
bO7QP+MirNC1XpTWda95GZUkKAqVRbYTk61XOwsKcfFamAH6vOswsNSFuBqc2WFnqZJFcx23WrVK
FpLSdKgVu6VxkHUqK6WloB/q1v53nr17Or14j8iX2ZtcRV1MDrLiOEwVLnbT64rGZj+tmKbwvIKb
B3f0pHXjDwO9n832Eo92MxMhYUS2BRTIa4zc+WJsfcBrKu26/3s7pv9mMUlbZ0uxUfqjAbHyaTem
gev0FCePX4MAcba2aO4UemBeohq107xCHwPUUn0Rvtyq0DEv4mYtTDEx0qfu01m9pGyGDLnkB8OE
gT3Sqd1Bl0tHi/OfA7AVtKKV4fuSjQISYGl0IxSDm9AOOzPkb6MkVfvUs3paU1hqtZenQYQIU0eX
823mdvKHc8R1aJb49b//dykC3JF93L1afIfohQQOGlz0v/5/VaVc+V2idV/VNk1W9E4PZ9q0nlCm
QRzlfsxnPZDrSxlYtCyZJoJpUdEVBhPUAVD8Rn0ejWucTRTYxwQlSBoE0fjYRZVZtkzkbn89ahEK
v/r696P/fVyHbFFteONa1CkNAMEzXyexJrbFwvT0MNqLwqQwI70PP5hi9hZ8O7dG1nr2KfhmelXJ
D4pRSpR7Bc5olmVne4g2yYTuEAP5em2eOJq2JgHrP8Sjk57pPUNXH7n4XkaTBBRIqHt4GmjBRGwi
fVuP2BdodADtW/Nn5M4q/to/zQiRmiTuw12u8Eo2c3r32D2dOj20GpeS3ytrYaa99QVBifQ+VSnG
gc47aY6WvARxVm2gZ0I1EGYI2RBF9eHYhe3wpKV/hclI1084gHtNt6c7m0vDNAgWmS1XtONjdtCl
ueOnJYBRuWc7wW8gLiYngYeiAL/B1dSdL4jgpPeNkxaXqjVOiQeX0zDCYEuTPQWRMMugpJG7tAWY
MLJREXzn4fgKJVp70ORQ25oo1axosFm+2tZ3qbb8759OdBvl+b/vf9Wcqv0f739SVKZqgQUxkAWl
Kcin98Wo8daUHDN5glmfIFKGWtiq8kNzQO4ENfzGRetdc/d+W9z7nqevhSX8VNaQWLjZsGnIvAMD
23SdnmwHE35m6qPFMLfURpl0Z6ut1hr9pSjM/C4zmzlyv8NFuNKsbxHgQv5TmGJCV50Hs2wADE4n
WZBzDpU/PgpLDL2r5JC7yKq0QH6XoQpvyRora501LuLRIVBJFpn+vJTr+GAARnjuA1AJCKo8gqTz
tkVoIckL9bae4FBoBeiWvRAP8fWRF49yUCO/qZc0CpVVhOW8ZB06Y3XWKXpdB5p0IIAfG/GHCX8K
EWdY0xkiOM3N72jZmPBncvhxrUcDS9mJ0JR7PyrFjLAp9Nr2nOYgP/rcAfA9BUq9fKpl8+5THkCY
N1+ADCQotoPwZHyOjreUQa2iYTd15J2hCOPvYIBIT17ovuq8+1FVw0JIMtYz+zFR3eRetvwzZSfp
SW38fi/LcL6hdEtPkJSCNWJky6oDnXqBgJNeeFeH9xV/EOSHjQcJIY2HAoFhhNbCAmEzzCR31llN
707El9u95ErNnmbv7d5BATaf3WxxdIuxp2hhsu07+SSZ1VbpN9dNnE/yYue7+aOAUQjghDjS/aaY
9ZkD0nzI2ex5pJJvcQgRKbNKCkeWB4p+VgLDmJslKyhtMsWATIZxpkvD/YTo3Q2lgcI3DWrdY9lC
Sv81LCxQeLuy4+SRprCi1bQYkNuJTvZwJwyygaSdySw/ZY06blM6ISCyPbWlthAZW9DAh7TtZDrc
THu7Do+8ccJLX1mzOOviO2HlZpRQvwimt1F4EUMSU+Ia4VexvPjHp+c+a/ncpvdb6x/TcvhZua32
GJm5Law8CLXHUBo/WNTcrlaVqOojzfs+zLWQohakXmkJl5vjzvBDmp5MRzCxx+uR8MHDRH2qo6tb
QN/VnWXQYlLLFJdym9Wk9EUXx4oOTzEJ4eRb1Ly39Psatn3SxAfVduHjSYN7arpkXEqUOi9ZkgcL
2gvWj6lRWKhWU7fo2+CvkP3kDyNVuJ1pyDELoZzrbcCmoyqRwUAdxoPe0RySQrK/m35FD8bafkkd
6NZ6riSPGSyxBaq0+h+yef9i7tJWyZbZPPJS5WXK9Cd4FZrBfgp93nr0a4T1xaeXnm/05UA2cyfS
172UF/McObKd+PSK2SSo3mZlBdF7MXs7V8yqRr9t1Cy//935txN8JMfnRlkiMpIWNEhMax8V4V/p
A0gxIBRrty0SAyKJZYcO6gUqbQzYL3ePeemWc88xOxrfmLMGsKskqWddD/Ln0Q7GHW2TpoosJplC
eWl72sBLEtP0LKD0RV0cUTrPnmmqMS8GOo40Ru3QbNc3N3B/irXRquZjMxoXsRFEC8Kf2QCeH8IO
gfXKk4u1V4fWo9RqlwCq1MYzfH2j9cVOrrL0qyEBzQ9Y5h51hBv3vqMaSycz26ekMp9Elvs9NKnS
t1Da/SrXUNvpn7MulxYwJq2jbkNLXigx3Kkwa/a147Oma9BOPKqUYBFJ62z0D8cLbZPi74j7/GX5
vflVyxGpdBJ3fIa1BiXSNNvH3ppaVThq8xCH6YBKEUkKWapbhMJ8/YxoNA2ErNI/uWUur/tGrw9m
p1tISPYOSsBWstOkrKd9dSfv7aLIaHoPGdAJsmDd9Ll1ykODbvEII9ypwIIpAXYNTWGyeBEGdv2l
KlX28mraPfHi0mZN0isvgYXGaJV30qs1ji/8S8ofLACO/0PaeS1Himxr+ImIwJvb8k5SybVafUO0
xXuTwNOfjyxNl0azZ/bsODcEaSmVCshc6zfOVDk/LZFtzK4IDzie97tK8Of0Zp7ejcWIeGdZfRti
Q3vVAtw+m0CrDkkDEVJLURee67OhdbY12LbNEDjqaxhYuzB1wyfR3Q3c3PvJG+NdCVUaphTeQCS1
ku/o5uOAnXQ/xwq1qs7uyufIT4ONbinGEXnM4MYNLJTt1Cp4SYT9SXhT91NJ4k3XWebGLmJ9N7Kn
WRZG0j1kWMFvjA7XEQc0Kw/EoNx0dVg+NlnM4zI0sm9WNW20sm6PSRGlSycp3SOJf+dykEV0VhrW
ILgXyAZk20W9kKdqFnMqO11OvXm4gbjdMYneTSM7uzhlLR21SPeogTarQaj1ra9G+gG5B32Dkmv2
BOAx54Vj5j+N8FVM4fQ958W8HOpcvdcrvP+U2HR3WP3pZ7x5uPUqp/rWBEg8z2Ny1/3V6WrxXGYm
ijr89JApgpmNuq4DhDecXS1qlddinB14Gj5GcvUxH4x5lSLr6256BPn5VnWtJyv5KEvC1yFFpBFa
NvMcf1snJ5FXGPr0c2YAE7AjXLehmQRPXV81ty1qkroSh0+yyrbaQ0My+Q4d9/DJxUMQAmWkbmVj
bLkZcDKSAbLo6SPxOBuHBBWvnmbA5KPNbo10au/sVmkf2zA6BmlCGEvr0x3+Uch0zFEtqNOI4+pe
g8GS0T3qHb7uv7t1I0jLzHsxEmfclYTpMk+A4tUrtz4NsyiXPMhihuLYarCsfEX4yDj7WhGc4+gA
NZd4paxShPXFQMXkrW6yudGBASCKOg9glVEe/8sCXf+AU0R+1HVBeZJa5ebUNPUDAKcy8gy30lx/
Jv9JMmbDs7Y8iMndYu+h31fzi3zyUDd327fS3HYtzW2yZzu/1oc/9fzrONmzmef8fYXf46JEqbei
zqeF3/ukU6Ruoe2d1KYHM+nauMLPSobyMAKKwjwrRYrgzw2NnbILkIFi182wEq7zQ5hg6wSeMX7g
Bi8Q4/R3siQPyNJYWx4U9VKzQjFL4iL33XvuuA1zbTmBW4IDiD+9M0b+ITLi+yjH20hWyTMlIl3T
BZPCG+OPBqJb9SbPgvE29po13mr6OZhXqGNWofaGhwuwk9x6DLVYPbJ+wEoq07/VxHmfIs39ObV6
+FzjgbIZc187aH5i3ZqmEYIYDpp9WeDWQzQK9lZrPThlVj4mZY7BkV282LmIT1ZHbFAWB/CKPLWs
dlMPefkyYvy3VLSDXSAeqaR5tiImpYO/L2xuc4EAZFCvJ60BMtooyp6lRLvuM0iw23Gavlp6MUuu
9e2ayLT73JX6g0Gy9XvWk0IZCighQIPsXWqQSf8PPYhuFqvW13ScW0sNK+KWpIaeZTfsgct1VqrZ
J95lPyCK+D91/bVru+acwiw2d76DhSfmAxZxndQ6Yy6KYxqRkjWkC+uzWiqbcLCy75qSvvXg06tI
juOs5dikr5rSbJYIvbMEnyG/hNQ7ZCzZK+slIBcwpxEqSMcLRM4Pu+AUoTKHLSDOZw1ZlFZp4IM2
sYVyh9B/BZp5S5g5+VbDC0bux/Nf3LLKlyxKk6exj7SVzx9zTiOv3eRAx28sdFXR+QHKMkZ9eMRm
qdgVbuHeEG5Eoa5GEoD/GKIMBgnlMcjsZsMafLoxqlmiSC+MfaAq4+dk4B1QDh4xc7++GeAfoPNH
vek308oIB7rNT6ShGt51U5FFXLTzE0wZEawvWuutW4KwZpZ4v3i1Jy8mXyEiCvVrgNzBOrXd8IQ8
Vn2banhcBRD0vmkojwSq/T3Cymc5tYkHMsrDMKatIz6sXr0kRXab2Yn9PUvTn7ki6ienqsr/tvSV
lhnvYgk8qjzNMHGWxfbeMqG7/RkJ0g6J5qRdMT6D1vEQmv3kGh0PXuQyDlbvwRhIk+o1i+JyYSst
MumiMu4HXUNag/pkShBdEqsQHsbSKIdkLzcishg11vuibLXRvKui8t6b3PTkaxGCSYifPqQ1urcD
0Y5XI5vuI4nL9dx9aTnVr8Yuvxpj6r4oUDyXmdCyPcmfX23bqMjnNSRvunL8gnjzA1Kh+mM914eA
8dH6M8Yv/amK/eIO0fe3nX+RTOpGTEWwlPt9GRcgwTXcRHpp7e0UL+2thTP0Al+3eOukPStLiOPk
Kt0chW0ZTMcvDWdxvz85cR6wQFIHcZJlPyjEKRisjqzEgF71nxtkF7u0GSI7tl49rDN3eG5N+yyR
hBJ7CMs9Pc1VCqSB+7B0UiQmZm8pVVdvXKet1ohQsxnCZQgJkGj40UYwV/XA+uW41UPsu3hHT761
TOJaO0+Q1Xn+a8Tifg+PfDBjcjjf3GW4bQXmrzrqHyZjDO46fMJ2TjTkdw20gkUR2Pnnuo7ajevY
2Vapm/xz6NivnW+Kc1RN0SNK00dZPXq5u0M8AYmfeVA+svszcSM/maHavkTFzjT87LNXlPaRLDH6
n3MR7+VH+DcIdCMIlNc+LiBW9RSINj0KDQltWR/kwR2guurJaMdV7iGvrqYljlgtS3BW8ifA4+8P
1zrVacXaLGpjIbtcG2QRpKhYw1nCE0/g2jXoWXrvVbm3Zrmh3tpe1G+jOKtOQTUW+4Rl4SEDuXBE
i7PaGXHXoRGSaSig93Ap4ilbj1k8PCDqj8iwmzfPSVv4i0HTus84t6I6Ho/GVzzSyQGXxc+6bDZj
4uNlPVlb1wKLujAwtuiSIAoWKj66ju+037sgejT6KY9/9YAp9jJjNjTkBfwuuVfnbFrhRgef59u9
bCOjc2nD2e9dm8zJ/XWcl9Q4c4lcv7AHPBN3bUQBw51EYMKNxTOjDCFnzRzpNnCUjSnSEqgrv8ju
0VODPcv44BdMxX3oF9ErsRCNB8WQ3Kaz34aKtM0mi3Xn0a3JYkdIs/zEWZ273/lRaxXigHqOI7U2
FduWxQDGVsglBRXrzUpPx9eiCo4RovU3jZoYWwzI2YNUSvALyGmWm8YvpWxfC5LLL06XlKvK7aY7
w8H4cDL0cm/4nblJlDQ8opQSbdKw0Y5GrUU3aovFNaCv5MUQ6Sd0ALqfoFw2XWKGX8cE3Y7SHkM8
aAaeNFUe7oK6N+6dMAnZFuvWN0d8YckM3SDNDXETSZqCPZTiOOcnxcxSkA0ggt7OTG0c0DfAPBCL
ZPuMg8VrXXrD594dx42TI9pvzrisVjPxXFO8pzEV1QleE3berRl97ooYuBo/j50sengcdk0gHmq/
be9FkTzqcy+vMNJd1o6I0sxFgndEPpXwe26J7pZ8Al9FCRnpCpLCe9kh0xwRy/8Nthq7fqUgOXUn
q5zciXZ1Gm7JFRjY8QwQLgLH25plw5NBTZVVo3XdU2IPNk4IvfjSBuV9zK8jWGAElSRJES7yuDyO
Rh98Q8YWYn8Qmc8qspMyfqEk33lQf/Jb03jBjnzadVmOOd9cxK+yQ6eVO+3Syp8l8sC+/ed1uv2B
VedCOzEIEOsg+LFo+AvDWxMTFGm7Up6El2tgm/DsGaupv1NFlhwagYkRdMniyS9Ylph65vwowQUG
LTfxte8Ir3E/JrcsC+gelflTWWELUOLoe+2eqShSyalTCK6zsvLb1NbMJmn8Fo1ISerOpw5IfZoe
WyK+P+tWOwxdkXxpmx6rTXxQzyjEI0XIvmMXFFp8DmCNLm2lCL6gOI4At3UZ1AsnIQoKTmMCN6HP
T4LSyqInnAExJyU7HyJ49ZQIkr/zE0S2/S6NyfSxbR4HysX5L7IyQOb+nMmY/wOmgYaBauNuhrTK
Bxgd4RvfBE7oPBmkdlcJyrPlCyrOCyBmyRagWHN0VQE3U57WWB8f2/lwacnN0VvKSpE2ZCKnEfPS
DGlo1Z5uJM5FwmHk2QdMzIeiEFgvVVNrmzvIUmgDdehWD+TTHnFmY9Hp4lygKZVzahO7XzdIazwj
VRIs5l3Qz6w8IcZg/ZCDMiVikBN3G9Vgzy8HNUnAbRm6xrOTliz10ztdL8MfHXLArt5wl1RBsbRH
wDCw+746rT199jScDOGyWA/qmECLTSL7po2xgYN/qO4TNQlvLOACGxO3roMXmp9Cn4BaCsjmRIjO
O4IPRY86m8RTDieOd6UYf/rAm1uTHwh4PPAeffwsEs9aR179NohAeHQZxLa1+j1olEiBGqmuOtWj
y6B4vtK8bbpcydcV8aT6NikSAEDb3vSydQ6wM/qEsP9XzXK1kzCS+IBLscdilyhj47OWbfBM3plz
DLIyVJTxq9G7xCCRl1rM+83nMrVWQgW/qSia/bnsfzUzzr1FzHlTE0/ZuVbszNWVERfnwEw+Z07m
I48GV7dp9BdkDP1bWSUPsuhl6YbAe3z6UG82ur7sMlGv8/Eh6YzxGM4CiGRAIBPPZ9eDrEsCPEeS
/MQTyu3Zt6mPeTIDjlPfOmkzBdWxwdPqbm6f9N7Wn2Xr2KnWqfYeg3po9hg4Gi/J5G1I0tmP6uCE
93UoHtOZBFaYjbfTssReKZNurJUOPaCixNxTEH9fybsWn6x8541udynK1sxGwV8bt3hu/bLmrRlG
sQgOAeOiiqISazcV+M8Hv/hhjI5yajDWuZEL3FDbRI5a3VzWvLqLSS3Reb3HyK9lOZOg7iZwhiFT
EoKuZqnGLhNDoCYMT2UcZo/WFL+vn9j1DbmVPc79rS7zXk39lI4g/LMWjm3ShWtTfqIoK/cs/d2V
MHp1Z08W/4AsnBZZ27o3bRIWz0obrOU+c8y7cp8RH16KRO8exyEst6VrxBuZKPSTzFhkiemdEr6y
lzw+l6o2fgJ99nRZt4P1MlaToagb1sbOAfMY5cbtW7aXcVt9ttrkHMyxzj4uD3aWW68iwQgZ54/o
rvIjf+8pTbONAs98SPNUX7hgVX60+sZMml85XIfXvHggGFxAIvzjRFE+1rxvwtULU5v3ffKqdV5V
yH0y5QD2Zc4ROYRb559T3pAy0iOsYWVrD02yKsZvroOjCXt1n3/nEipBe5tGTnLqrCJCe61xXjtM
S5q01b5nRacuPC2Z7lMWSQABbXeTRsJ7ztr+Sfaos4gNa5Q+t2VabTs3j/YautMP3Rx8kz0chCew
zxhvSp5pq3bWG6nnAx6mArHJTFu5Wjiyr7djKh3bWKadEz9nQ3Rr6Gl1li+fghIDyrP8Gc9t11Jr
BO9Kv8f5Pj/Ef377e6rz1/f/DLch86ORqPurFhJC6o0SqMP4NHmHWtHQ/I0yMEmeZ/arvojtoyRG
yLOg89kAmXCcVnHjK2DJen+DkrEF2F3Awyc2cawwBCF7rj4lTuKtbR5V29Fs443t4/knwcQSZBzP
GjctNpp5BWEtQtToaPNk/eSY3qfcTfQ7WVKD2eIqfkoiojaanfsHntv1Ksgd6xXG9Q8HoNx96TXK
bTL1wyKDYXY7ekpFDGK4D9u+gfzX/bBQqn2tiayBXejHl9joomVUp+dkDMRtEcNCj1y3uMXr2d/F
Gk7XNbvTjD3keuyq/nHQ1emURt0XbdL7x7HK9WXc9sHG9sgqlLzrfng21ul8d7tEi3EH9dtvY40O
XGZiylWZgbESmld/1bjbc710XjAV9LfQgfOtXZXdfWiXNylQ3tc0M1Yyr6S26BKNogjPTlzdCyWM
98MQ2Uc/h4siD7w+QSgWFXJrM09o5lX1v4TO+5YMTVR5n8PCR2jTUOuj64ztHSkxXqVdNK4Na6g2
deKbdzVPp6XwK3fjChAFC1jbqDZ1ifPg+uqdAQzuqwZgZoF1Vb7wnbJkw4PxuOq+hFbef3NdjGMq
gY1SPHXx1q5V7IlVS7x4th0tajPsvwfQ4TGfE/g2GU99bnq/rF65Z1O8a8nOr0YHxsKY6Mu21XCC
ykJ3m5itdyyGZtjZrnLwpyJfayMs9rTpFyro6pcp74ZNDy5uU/gdO/C8vdNL8HsNoMNvXSLOLsnW
n6SciNk4+Emjj40oddseUmAxku1Hhz9ogfk49dAW0tMQhPG9PFSVqh2VBAjfXJUomAFGmWutS6vQ
boQzwj8Q5efBLc+VnZdPoHKftNpL7xBRUp8LRfuEC4hzq8dlczNa9RkiAJD+LI7Zwv2MsQY9qVHw
4MHr3gdOFpkQsQvzpBB79tZTaGevwiZqXHZqvZFFZbTv3JLtoa334rbDSmoRKHn+aipxtKrVLjzq
XncDTNMF/5y9KYuFHmcVmk1JGQbbbBRv9ZJekxDEJFwzd5Fl1Ma+KE6Rr/D+eyYzkt9VafzM6qS5
HYeYO2kS2kGIpv+kujypgYZnW4IkP3jvivvM7Y2bYXB2VmqG0RJBLQJ6JhD0uVEdfXHfD45zKKfk
GzlGeggUEvZehC7ZpRyhiIvZPLaR/pD365LI8ieWMd0a6D2vtbloG7a3VD2t2+foM28irxyXom0U
5F9sIz9eTh2zY5vEistdirk2CXhBubqyDMVtKULvkDfjuRpj687N2i27z7XpGT8KobHCi9tvwrT6
89RmJR7cbr2po9epBugbs9MZu7j5JcxH4TriuUlC71T5swp/lUKrwHhg0cU80pHw83eqiLJFye18
zpSuPOfzmWNq54yH/lFWyca+aLKtEAa2Y3MPwE3ZraLV3xJSwkXjWE91ovZ70dj1UhadKJiIvCVf
YyW3n9AWFg9ZVyzTuVQWMDYxmcCmTB2U0zQfQJO9naWJ0W/70P56rbp2u/b1YBST2uDqv0c6dnME
xfur8kv3MFRNvHc734MSOmS7yNQCDGKjZhvWRnJLKnHc4LRQ3U0uflIeBrhHIYKzx5t5V2RFdkSP
uD2E3P47vDLck4FS6kYf1eluqFp06AF/PHRTgvS0KdSnMr2vawvUgTtl9+hax7verGucdLz2boy6
iLhXWr/qPia7FXd6koIt0PLmS1x3xhKkXnY2SLvuAFKpu77skmVV6NDtiKLuNZvZhKXMrwxRLV3H
0L7abCx0tcZcrcweNdYQy4ao4FkYyhpxkfKXCaks5Fn4GvR8QhEmxdnKo25Xj5hHcSttE90V28EC
K6M6LrEFO9RfVKv5pttZ/Cu3b0BpIrDAzXy2yT2/OqFRLqteax6Qe8HZMW2LkzvUmGqRE/QDpTnD
MOqWeUMmoCqGJXZ/6U81ZJvl5axJbNfMN9ALi+M0GdaNDo5kFXpC+2yK8YYYiEui0tN4ZG8a1a6+
RqE1rYWrVgfClM5D3oifcCt4UJK1Z0fc2PdZ08VHLGNR8sv68Tbz5u2LZX2LtTKAltGOOy1su60d
sERCsui+A6X73QMmt9DybJwdQgQI81rd1HnfvRCeIEFCj2heOLtVkd3roinAATQ71QnSvTN59l6b
YvyDoi7Zjmpr33lm5a0iMctVDbG3G/VoPOUlcPwh8vwnyzSbMwYNhwRmqjAERsike4OhxQYJAb4t
GWSsGSzAXQHf5coWUbWX0K8OYXOQIm6LqBWtTecuOjRNn1S1zx9UvyBk2lpHq+7TpWH2Yt91WrCe
XC1/hYjxk6zLcK48qB2FEf6I5meulXiLsscjJMJn4W70cKzvox6P5D7JHwJdeMQru+a77dWIeXba
T4WURaVGznOlYuapacmrO9blqsgN75zNBwj2YqHH/FB9W8GggUCQtppqp1yHfu2dZUfPs82tG5ve
4lqHshv8FosHyzyL7JZag33GWmOuuEyW2to2ANXQi+llVIJw7RZlfqMEBADhB7J+7o305MXeFycx
vJvIYH8dNo+TYURLfdIRrPVgudf+wfFc7aaEoLKc0NcGeoIovpc2+j7v0/GunA/RLh+zfMPmONqV
7BRWpt3pL8idfjXqYfhFfg5nF8KWGFc/1wpGQE3rFWtB7JvHZRpMByXlQW0q1v3Ac2Snjhin402o
PeM57ez8RMkRacy5XzVsUfATXk0udliGWo74ToEeyQzL2WAtO6AHlBQbVx2dU1F1XY+SUvdoFU62
k3XXg9a4f3RpXJ24mgP8i9UIioRN8+I2osGwy4w+9Yi6r/rMMs6JF7JFBQsBnnsbGxMUAQgJ4HsQ
ghRYDy2mqL0RtcEWkAjVY0aeaQEpe9jLOi0zsPCYWkjFinuOjcj5SS4KF4Rl6wfuQ2CwSsYK5quq
KHje4UiKKzNMk4WPdnI0zqGJShEsBJPPShOlr0LFk6wHDjQDl10C4OEBVHqPzJlhL5PBrdc2GHor
xJ4jxd/vpJZDvo+mnPuhVJVV5Uw6qT3Pfxgd8RDYwQ3c6CBEHEghwJJ0W1+ri3viaVCSsTeGx9ZC
G7dZNUGprZ/tYoxvBuIahELa+jkpC/fWS8wnfj/20zTC5oEO/gdD3JnVYq5UsIpd3KrqSQBLgrhs
iKvGv23L77JghyFOug5e7o5TT+cEaayFobUDzARjOl/qUPvY6ni3LmRRNrBbQCNFQQOGQaWIcTy1
chbAs0ba4DnVqeswkpdnqVEma2QjrdmLqmnJw9LncsqTiN9VqvYbJPPRTbSQnFRUqN2Z5vk38sDP
wNt3MK0MtEVurNrmBZDF9201O+EWPBZZwTr32oQTs883s7dqy7mXda1bHHQsSXdF7OoITMHs6lKb
LPyAGpyao6lSjbdknYyzOo7W0vDD4D7kU29HZ0x3ClvLSg8m2GjjHEK4A8G66i3V5DUNctMrdbg4
sfnaQ+q7Cfsfo1GQaO3GcuO5BG5LzGQPjd+wFpvPtAT5nEulLMtD69yS5R03fRe1a8KmpChKmJBC
SV/9JEy+YCYwK6Io7See99qyjf3gESxKtDbj2r+zVX4UUfKVzRUJ+K4GvN9ZvFrmojzg6wqq1vKI
DsBro0kfnNlkeqWIVD8bzQMe1BAbVRvpFZ8vGEkElJNVr073vq0L+BuaEi3LiXiAmVjpKsK0914e
qhBKIKutbqMF6ltd3XYdCRu92g9pbV76CU27JaFnn5LC8jZlPOPEHc08tBGRFg8N6yfs75oH0WDy
jgjuk+n0ay9Rlft5oe53jfZigFg9ESDwL0ULd81lPIp4k+llXKO1iwNGifz/FgmmlFxs8d318VOO
cyEO3GsRO2ZzuMdqGidOL522lue7x6RWPuHhmjwIGJJmVzdPwTjWTwVopNJotdsyUOonzxDWskej
micsRVxY/K3WE5rxW//WKgBVQd3yb/PY/qFNU/wSZHG9j9SQjJAXJC82bJm1KZpoJ1thRKDdGZol
6BVasZlA5TZRHlXXVB94fwBjoXpweniLYWEvbDaaR0eZAAz2lrGzjCZdoSJiw5hKGgSbQI/BA7ef
M0IJ+Fe46oqUAa2jqm3Lgte7kjgWIZYQ/U5goms5Vvf6YFtqZYcV0Ty2A3TG254439yZFV6zKSaQ
8bI16Yn9meNUXYrAtHhhjYO6kZ1zkZLfHEzkDOep1CDJ13VHYOwydhj8lUNCeys7G32rr+rQ9S+t
qd106Ftk1e4yNhIk3jCXxs2PqZIpVJZkWJMtZjw7y/H6ux7p+00WTeXJTY6gT6InBSsnTRVPiub0
T1k9fIJF5d0UZj7sqh7ypmIM4q5rkaCLeg/ukII9taxrta/VhJ7apapHrAD7QsQQ1BKd25gdM0Dz
8OAKV9zJ/nkdpWie5NHWzfEsd3LBEi9yVsCn02MQQPyG9fY9Jzj1FWdtfQHKw7rLfCveRYN7aNsp
O3dW8typSfACH1k/4GuB4rU3BC910rYbYu3jRrYCHmiW5Ai9g2wtzBoDraI/B5FrfOq+NlUW7PSw
UFelsGoUQ+x61cBb3TYxSU48LZBB8krcQdax5fxxms6nppZV+vJdh3enZqaVm2QkfBBYDz4kzE82
f96jZwLjHbzgk8Gv7d5Pi4MsKZYw7+JgfJCleMqRQM3Fd1mq+aOhb0cV6dYq/DTVaAe5Azk6OWvc
TsbGB5myim3FuBt99e1gKntHEcHdtZoFf3nAa/JZdrrWp2anrcORTPGHhiKI1UXlwxa4dpZdiEew
10HHTPy+nN+zYbRqTXuGD7+JRDu+upONxW0LqHnUcvVG1Ql3gZ1euWi9wH/HpzOaXVDkAV+lt7PU
sFxu75x3uINOiGzVfp9hhumthx5CyYcG2Vm2ik4J3rVC9sF+xRYNUQlir5dZm8ZdpM0EcK+DVEyA
ZZzyA3Jhb4eYpcIhnQ/y7Npw7Xdt+NDvX3S5Tj8BiMdUc77wdZwsXvtcr/QvunyY6jr2bz/l317t
+gmuXT5M3wQzMO9D84crXae5fpgP01y7/G/fx99O889XksPkp9T6scIUMnq4/gmy/lr820v8bZdr
w4cv4n+f6vpnfJjq+oX9T1f78An+p7H//L387VT//EmRd6hZHRrFEoEQlnbRfBvKwz+U3zWRimJU
nrpvoy7lzkyKyyyX8mXAu2H/8QqyUk71ftTff6LrVa99VPLO0/ra8n6m/+/12cyw9RZmzOr8esXL
rJfrXK/7vvb/e93LFd//JfLqLRwIqxL95nrV66f6UHctfvygfztENrz76NcpZEs6/8s/1MmGf1H3
L7r871OBqe9WIw4/CzMem9tuCJ11DSJ+KYthP0sGmHkDcodWMFrWUsUDe6W4TaFv0wZTv6b2WFHO
zbLjMOItvQC8coKkXh/0As+mlWwO+rVppt4NmF8YdLKqn7z0WHmsAku91Lf6aDhY/fbcVkS9STMA
vZzt2i5mbtLXTVq6wdlD0lOeWsOUKMur0ZvuvA28Vl2t4HzfiFE5btKvftQoexPJ52WeZXiSJnM8
Ss2KB1CZO7PK21vElvIHhejLyfLas2yTvSru3I1n18MKWnj+ILvpCVZiIcGWg+yi+ypLpJylKbPK
DmlZgOEyY8CC80Vkw7+8uu72Z8fSfYKo/+HK3ojyku5/C3KDCFzuipsJJNa4wDJ0uJFlzCbD5ZDO
3qlz87XB/N3FNhW6FANdCvE2THaWB9nP+z2LVSXhpjAh72oljBajjskCyFN5IEqISOm1/K5T4ro3
oC/H7bsxIE//6P6uFnHF1MVaWBXI9KHhj8ubfdtrkXMrz1K8K3p8W28+1LMgilasT/kNfRgwtOGp
TwLUGv6YQ/aQh5LtLSpQdr+91smzMHX6HTTInx/q5SRl4x7rcrIPslFWOanYYAEs9hV4ezCT5Akx
crL4ipxlbtfepV42ynp5dj0Ar7OPsjhJATx56pJM8ev4bawc1piRv4qMusXzLBs2QAD6ZRRPurdA
X685LyqNIAmmRgq/WiDUhO3sYRN7RXsWgdqea610Dk7vPsmqaz3yW09W1rrsNegqDxlw5I1tBv1y
nEfKuss15EzXSnkd1wnGy3Vkg1pOn7OibraSpivP0IG6f+PrfqDuIsLnlYtL2+VccnYlexdZWNAO
7cpDlzMkh3tQW8NI0TWvsuagVIrNua+o9Z/OW82o1aXs7rd1PxxbTbcXQdNnqyY23rjTidJ5LtEN
2NHXg1E2iHUSzZdV77p8ZF7L9iB2oWO/62oovpDDJREb+YJFhM4/xmnErE0DonSTuvYxnEEROESq
X7ICdaDZSePaI7Q1DdFgkS31/QfQT5IBPt/ISmd2C4X/ahEAWRW/sUFoGh1zOyBzNEcAuVMeIrKo
CFciiycPCLJn+Mq1/UU0r5R60nO/lmzYpR9QC7FG9aRBOq5s7meFgk3U1vEKx3PceUAK5sBBsngl
fK++L8VY38s6ba7rIHVjOUSMdiPLsvnDPIMa3zWdH+x7uxGnXrV6TOzJEC9kOUaF/ujqt0VXDPnq
0kDwCTzA4HTfQsxtSNzrPfrLQbm6ztDl8dtcH+rCeT5fv/1QbauRslX04b777RL67r3y5iJa+9OS
GIL27g1zee2QAjxe+sjyu5GXl4zwI3UZAHpawvBDH1chY5ql0YuAF7bNZ7M5eUh/n43SVO5als29
SC4jPtTLIjvofgvy/3MjOndaEPiENeVBYs7MSLm5HnC5fiuaQbvogImcZKOsv4ztYeMsg6me1tdh
RNX9VV9W2vKidmtCOIQGJRADNI0oAgSsVWvFaV6NscuCQ5s74pTHORvTqKn28ZRW+8RIXfVBWMQO
1MHNl7JPPXdMJCNh9EBGd2TdiEPeyio31Isli1GBPEijqdkSs3D0igdn2vGa0+4gs+p38izDB1Sf
ou7mWq9j3XbKdAvtIrp6KqDahTaU1tbhY0Pxo/J6IKzHXwLqexUpiFhfmiPTQ6ry99Vk72a+5FAo
pGS42vUDhHXenPrGvFztXX2eVqBj8MUTk76f0qhC4wPfHa/LEKpUfPuHjp1H2GXim9vmYllD6j/7
v/tGhjN96CuczzWXSSv0lAONFEDXII6Weg3hpDzYGeg1iUtzZUdEJEE6vNUVEKuKocJhZx5xGSzn
EeEc1KtCd9HMLTU6ZtpKzmgP4U52+ThknhtqbYTqOyNka2FVq1R3nMG+A7Oer90GoWH+dfYPO4Qn
oiXV19CO0fWwmvSuqhO8fzEz3FjwXJ5kXynX8ue+aj9ZpGmAPih6rSwcjVeS5Aw0uB5AhkkozjBi
1UBXTbZKtoFsdVyADrJVji068pCqZ5hevfSZZ2mSJ1/Us58U8Xoi8BX4qWtRtlazE5VszQpcZWoT
QFOjofLrdQvTT5s7hEpg8Mxn14ZrXTi3guDQtnYMW0H2kweBGvOl4f9oO7PltpGlWz8RIjAPtxxF
kdRoW7ZvEO12N+Z5xtOfD0m1KKu99/+fiHNuEKjMrAItkwAqc+Va9G78nKnwzcNAEfU6QS7xYSW5
xATbCYzQLCzB12uny4cCfdWcK2BNhmOWW3sCjhfZY/yNPijkYNRvAX8AioURVMNDp32rLA2QVTk9
T8VAf56SpFTCA+2bk6sOxU/VPwfprCKAyBd2mS6r5m1eH0byvf+7Vf1RhxtDUdD34eXxYA2utdf8
ns5s8Fkr+MP6U6RHwUtYzoegItvfuvH8qaiK9bgQo9E/V9zpHbJRwRJF0yLvzjYaM+L1Er3in8KS
4pUl6cobTuKNTPXdkvmUUyhmDbctflJSSKkweAUIeqd7UiEcP3RuaO8Qu7K/KHN0J8/ha0QK8PNQ
Ro61CxsL0mUTdqphVc9WtZf35DmOjKPp5OsP78o0VfIGPquqcbTiV++rTTxRU7/zTCOPn5Uswe9I
vTGK5jlZ5BuNNIVFx2xuW3VQhru3IUXR4CyHOXcONEeXZ1tBz46FiptGc6MnOXgAPMoELJ6M4LbQ
z5XZHo3eRAAmm7Jxn3VDz02WCTO//ycnS9v1or+1L6CiQySmVW/LtnPOEjLp/nBnu/P+OkG35+SG
Oyhd9TKBVmZr3UKffom5XHdO7suiCC+LGNA73ocThU/5FA4wfGTbfWslsXIANZ1uwDYNO3NZflbc
cj2iivCspBs1Rkel6JrheQpqfR0NCN+KbQRxewIV9dNb+F7FVBUmVEGZenYW0wA6fZfUNm+Ry7Bk
0/dkWF/FJ+FmTB+pl9Gy06q+eTtl/je4Q4ajFwTDcfJHUOhyKgdu74qCrsVbwMeo6s0jMTL0izao
VjKG6iza6tbcX9a8xmRFPPnr62xZ16qn189xWULGZeZ8Uoc62H8IsRuVJ2rgfQ6tGiWVzjNv3V6J
wA7OKqdyuI7FL5HidqDKeo2UsX2NvLgklILEtNYCeEYkSNaQs+sl0SZQjPVvryaR7FFDWAdBJqp6
M947EAxu4lFLtjLsvRBbb4z3vTs7qwEOit0Hhz+kP0PqLYeP9mK8DctMO9Z5ndrIqbDI6D7rUznc
BXrQAk7KnJ3HzvIRUvt65dfzcJChHJLOfVLNPj7JqIpj7bGzxk2OgNB9sYw8Mwgeacy8Tqlg4Th3
nXXjT80crb2uhWXAy/7QaP+O1nC8zPxEdMj+ZPpy4dEMh10TZeCUqnoNvGd4rB01fKYRAFyl/ywH
I7ZbEESWf5suNrcBqDrPCuIuy5BqfXefB/ptZXqvE/QeCIOF0KCYaEXLts7cQxu7xIO9zU994fx9
jac1EHiXjbrdElD11bQO+nC6keHclh1gNDtay1BxU+MpL79kSfp6NViRKtKXtnMw0jYBdVMYJG3c
RbcMLtGYf1kcbKBYL85iiwoLEPF1bB4MGuXg6ifAXyZJlAzlYER2DI6mCDYfHNch2i3mLrRsMIJf
DM1FJ2cyAqRSXIpNIzz2FsDHTTs0844qPNT1bhQ+qpG7iqcy+5dX5ppI8khsarjBs8ynuf/jfIkI
Iae9RFyv8HZ9cV7XABQMly8gdA+q/50VwuGV1EjorWyad86u0m7pzAggErCGP+s2Dm7jBWO9kujO
jpz1FBrjgxxaWFPPpd9Aa99OD7lNk0cW+9lePhMU00gyWPXpMnIpozWKNa4S+XO8eeXTZb/xpqTE
3s3tlrnD8qfL1cS6oVYd0OGU0nqTlPUtcEG4pQDAPo3hOo2Wgv9iKdTYu7XH/G9xXYJqv9umlRtt
r3OCoUhXUx+8riMOyIz/P65zvfb4P3+erp/VtWHBUFallnEqGn3fx7p1aH2D9620743TVLEMr16p
cUptI74daQFGFtI4iWkQ7yVGwiuacrZa69FLskyRSFlbhsqIesSmCiB8apNq2opR3JcrSvhIE9KW
5qt6FblR8nqXLidwPqvSNKYbNDG2qN9F5pqkhnkbVZkFdJt7fhvwyENigrEn93fxk8uZ3G1Zte3N
63uNP0YHsnzKHT+Q4N7tUnc3Fq0B1/E/NnVxoH9HZ06tX+w5zDuIJS8hKJh/7XWrPMh8MckEja/P
hm8KtCjLfHEMfeaebH1SdnE20s8xlCewEtVp1qzy9LuhOCRkgtXarmdaa//nWFkpjYI/HBtGtNp+
LhVDWcuZCWjlcpYvtjJVEP978/73OPRgFVDBJDPddPuBG0uGOjBeJY8AzC7vcWKSQx32wTsZ7hRo
Qeob0LZlwVlzAprPqC+bZgbGeTQNAMzxs7GY/axLbif20msZWhWt93AkKQCY5+JF10jCkwWCcHQJ
5o3+ssbMO81D7ITPAc1KLxwSfrYm7zEoXNgZem/7onSeGt9GTfI6hHf+0AcQmuyVxrt4A8jKHmPb
tE5QhI8PMzQp1mR0R0jQpgff5NBECizYVaRvnL7k5jXGdnKa3dcJMksOrpFepspI5o9WEm8doDSb
0q1Scp3dtC+0yHgsabTadiV5MtOykNRbbL5ituuysJtLiDgmFljBzJbflvr0VxdY2i2pYeMRUtNb
NQ7Vs9a1brQuXiZ6xR7bxTV1rXLW7PGmNRwvQkg7m24TRf/7EmnSrAU63SzWcs3rh0kDuL5jYDEl
GPaj2NPWa9cVEh/7y1LXDyNu+YCxk14+yHW54kXzEueQx3oAYQIbO2PZT7qR0t8A9advS2FLv7oa
tWkGdyv7RQkH800kpPWXmOsSV8fVdl0GtZ94NfM7Ret+/EIK7YWGSuVTW0zWvujM8qbN6vSTMsNZ
BvDxz18DxgjBizogLSNUQJNKn4wBkZeQAaqhbWzsKns/NJehBItXgq9D8X6YW9jA01sw1uuhs4xz
loAHGn33K/hWzb8NNOjSaeKB5asulYk0TWyeye0aZ4luxnaT1MZwLNq/08Iyb0Mono50kvJfVSno
VNIZWtSQiGFFx3w8khIS77SEyJkc6oYmqYvn49iOWuPW7v9E0symL3qJk+VkTBKpoxW6uo2nALr2
IOkz2qA5GLMWKjdjRcJ+5jmy7q0qd/9OUzM7ggYuSX1GWXZsQEStE8fX1jKpcVNvG3VdxLtV7ijm
uSoROAqGiQ7ARSF9GcIaNd17od8hQu69ei21rx9npAHONOC9sOssvnZZPK+0IvJfug44ktYX04tf
RdbKa5v8xXeQHSyKwENFoVFWikXPbmfQ0UTZwLvVUKe99GmbcexfhppQPcBW82549Upf3f92bpoG
0doZ2JK3S/en0QGPMepI413Bc872wnZC+QwU+0TN8DgE1VZsI5DLeXNxL1OyvtC29bKCSUPX1tP0
euvWSnkDfYq7TWjb/aYn8ZeGFoNHta/0+yGr0pXY86w3N5kKjNxbQL20P/Nqpn3156q95Q/QoFSS
Jd/obmtWTeD5d2AB56dSaR/FHuhZtUt90yIxxkWipt11JnCiFp7Nl+i7Ecbjz2EOkCvgtvbYl+18
g/pJdaOaWfDEdhAMvZ3bP6Pvegv/iURCbzY92jG0MK9v1vBN0vmEpuMGCouUHqg3+Xkx0mqQbqfJ
Sc+g8Zz7vFKUtRJYPM3ezoKcVKnYorezq/dyFo/Fucshx4oC+zHk7fXAd9G4kwNN7OadFfuoNqIc
uPrgkOEU+49lmbkHib1GwPNOJswCc9qnwRPkfvmzVqfx1leB/RcNjWOxUpZrq3fSP9sxXs/mNH4P
UBfbznXyPqJZSiT/NUJ4otI4WmdRiJpooNDwkUO1uYfdJuNXpKjhvS86y6HnbCwVTrCLiHIomxPn
qrkc0N+gRNbRgzO023iLQ7xe6vKjSevzpJQ1TSHLnubdtGVtasDjsanP7SK1q/ckfI3KK58mgImH
wVX03TiXyhcyWJcIg6afVTZBPGTHtETl1Ie1hW8dFfA/KD1rR5h12yd4FKc7uM9vjJyPvVaLqdhZ
kz5sJFYOhpr+AYWddpRR1UUzPZX9DXzuzQOby3U/15QlfcTcRCi3bcjDFQbZkblpp8+Onm+kBRp6
VLbDyKlspMvZ1R1t5dq2eqZBcZ2GWq88R/40bWHdL2w6ZaDFlUNoq+qtYi0HsOYZdxFOwdaaOi0F
3Y+MeyOVgsUj4UtP+386zQNEIGvaYel7rabxMVru15B9WdRwUottPY0L+V+z3+a7q6TnDO4Wdb8K
rcDJuRH7R9VPCcljYzymU2iuZlg4NhIojutSchYkzT5+W+pDWOLeK56WNdEeyhU93rSZtWlbO3+w
ypSNppnE+1pv002jR+w01ZTG+U5FZ9Ssfwxl5u30Xp2RIkCfWrSrxdZ6/bwelbF5FMd/tKnLXDr8
aE29xsiUtG6GdTeN2kYKj1eC6EvZ8l0dM0S9aOcPw2epWl7cF+7of59fypumgSTdhXO6Kzp71xfd
ZzfaQH65svQxPQ9T34fbRKHV08n/NUyWLuN8IEOX9u1eRm+hLa+b9/VyeLPLijISu0S8xYvdXASS
3uLlkhLqfbcrCJjKhbVaDkXp29umr+fV1SZnC3/mWS88aGwlxnLhJaRf/3Ve6w40BUnkkFRIaQ2J
sy2q5H3MdcUW4rU91aifKB/Yt1Vl3V3+HjKE9Yq2aP4A138RVbZLmJjc3KEK8Db1MhTPBxsZ3z/8
oK5Wmj6o26blzibsAmVj/ARQ398HQIvBsGor4SBogio7mSY8oRIlk5ygh31hoTL/96S2Sc6vpRIt
0lD6NnPa3cpkQkMKeeZVUtrjWcYB8ji7fqKUKDZliXkfSNf1lruVc5ktbnLCGpVF8m9grw2Ih+K/
TCpvByWfjAc5zG3vbJyhCbZXW017HSVENVhluWqyLUaqfViEw+RAthq+1Zqcdz76MDguwmGhnRiI
UX+XgHfmrtd20Nlma7Fd1yAnB+6pcZzLGuKwc8076wGvmsulurfrgQJKd/NsDh8dvHP8Sem1P1wX
rzx+BqXZ8eXz9BsYlKCEWURbITWsHw29oM/aMe+bHBV6xCHrxyVATBIgh9h5b5LQZSJgZesy8de1
rsv/utZUtF+9KNZuXT1cObbVPMkh1goU7zW/e9W1aQtIkfTZMw+dmrZPfZ95D30WLjkqtGSGAH1V
XyX6MiZxRS0+116jHdpxHgq2Mh+jr9eTGeqyvtgmc/QeRtaXUVdqL1EWvoxJ5DyOA697VWKEBxlK
6443O0e60Jqz9PBksRc8xtpRBhIUwkxPL6P5KVr6fsROtL9PelBTtUUz2LpDOm+jNfxyZIbE0IH8
eqnrUsulHJK4yG7zYbS2CB/9mj6/ZQ2VzqvTwGUyb6lsqX6+C9QQkAU4/Ycw6+/qOZ2OYpJDCavT
Hj1sHTJHwsg8wiUfE6dagAcSxaluq9GMHZSEkd2+ka1EIo84OZUDHI7+ptU0bSXbFLHJtkTOrrbr
jA82WcCk6rdS3aLbhjSAAhmCL+wdaRjNos6hVtPjhU6MdtdXwrBiqreWpUOR2SMuuFPon9zVS4F0
TspsR5tBsquWaurVOwX6n6MGgoaSXrSmT8nZfoDJy1C8JSXHi/cKkxc4PVXa8DL3g+Oy1OJNZr7J
aBuS3aKLCE2jL3MJU5evwejv9pr1xe/07wgy5ffi7Fp9BUme/qnKau9p0sO9mMMMIT5joA931CP7
y1iozSFXy2QjXitolG3gxdTRlgv4aB9fLnBZcnQ+XIBi4rsLRG7j7qAyBfVKm0t7ssJkzZC0iwwz
C0DfpOnrNOlvIfB0T50/RZvGiqIfFY0csw7/KUJw5m7QCxtSiyL5PCr1owQAoHQguwiM++tM5AHD
H5XGJtjzza/pnFk7xF34Wlmw1qdjBj/MglnpF7DL9SC2HOEV6G3z/dXuRfWwqwBKkudCHOzDVBkq
AqZc5tKni17U28LTUxzxZbK6oC5X3aJPIQe76EhUyWkdA8Fql8PVLbZpDsLNPJAIEsfHJS7rlDWF
YrLQG0Ov7dP1MHR9c9uXQJfe7AFopJMxQrS3+eeUlsN+bt7FFG007pPW+9EHY3EHV7J+rpWdDKCG
RubZ5nX8Yq+yvdjFImftMmdIGv3Mu83VHCAoCacdRdZfFn233tX+y6IBglh93kSus9bpnFr2FLIB
sXzX3o9j8l1M18OH/QeNwl8R/QJPu8wEX6bvongkW7wMr7HOsloVRt8vOyDxXvYzfTVsADS5x9jI
KlI6ef3cpDTwqcpMM0pWOfAIV86nyaYzHcKav5Gwcz9r3D/J4Wn+aY7r+qgbACHRLzKe+ZsPq1Bp
1Z9Key86X8scq9Jf5/ia4p+aIEKaOymmrTZM6ykr2BWT0f7ecn9e9ZC43NdND52HGrD7CrP5e+PA
/QBf5LROG7gcnWEqNlRU4nugx+PBdidlrztN8ehqXsXOhz4sw4NueSEPm6LhYewb/euHSVpbK7Ct
msVjW8N74E66czAHb8pQneAFkv6g2tklVm58SerxLp3c9M/ESOik5O3tCX7Nmh5TIkJFNb7UQ38n
+bPfRbyt8R8jaGJz1zldwBu3Sz7DS5E9CNCh26pUt75YU1PTABZ+EkBFEar27QjH1gXmkJUGUE/U
MHbGCHtVB9/uvjTyfl0UJmrbCxIizqPLojK/3ciiE2hJWVQwFDR2OpdFO23qtjGiJWCHeU1RneEh
UKv8hLYBOxDEyS5DEakX3lgNE7kTGFaW1x2xL6Y6VvOTLPG2jpgQ9Fw7saLxZ4a+3wb0SOMVJB/B
abb15L5ZhPS6MMz/7EIQU63nfZ9m1d+kbLQuEVar9qsQkI4H0m5nNzENVG/5VOgAmvuiTDUcyMhN
kj+9Gi14sJG5VNi6yGyKNtVKh/NheSAH9qYYZ9JrU5bdZyVcoqJr3lXxCKDq347aVthLLI6AjNpl
RtJ7fIsXRxCX5kk34CE+j6SqsqJRm+fX/M5gONlupEAtencbv5/UP9rkBaXQ7E8yfeo68qb5TgPf
dKKBHYqw14C8j7Z1qoDnU2J3P7XdzlJb52hPvuVsSJckuxwiRVBGaMyLO1J05xjx74F+CL3KlNa7
Q6rTxC7/MmDWWwP0/0s3wvRxtcONszXTJHz5Tby92PXIK0A2NnCRFdB7pEnNr3TJScpYdYN6RdnY
QtCO3IVXauPKtLMWydjKeGmovNQtSUiSA3dh3ZUrYdmEZwVKKwW+QxmatvnfJ1WaCTgvn84kqQro
b5eDAk8l8EL0M9r5H9viiEPTRhFmAPak2tsJduNSc6tT3EzTY7gc8tHaNmUBu/sykgOAfzNqeOlc
LF7WqfcdtWIZQekIHwfIPiSRg+PVFI91dhx69ZuY5GB3XnFwVb29zGyiOjzktfUXEj3dEe5PZIy6
MekRBy26NUToFjWmoSTfvhjFI5FydgmXsRlkf+WpqoKXScYTWyZtW839sBKspTbQfcN7OR4ZS4yc
yQGWNHgLktPVDH0vAM6y614n1A0S29Ws3ie6g5SR0noO92RF5y/X1f52qgJ3EyfG9KnpQ/Kolveo
q2C5wrGEPdTWlKM450FVaahEaF28LvRPN4hW+2vxujxqzvbk/EFn8fTJggv6GTmAoq7rbl3Uyn01
wC0mkYVFd3Y15epB1tFrfjqNNUxb8epNN9xq9LvChsknAscRP8R6eSvLSgRISAj7lOpJRlEOESVb
zuokq5Gz6iCxryZotGz0Rk308CytZxs2h/pnn2ZWCh4RNFEokd4MfJEPBjS6Z7qyuTXXQfmpghxj
pQ4osxX80XwSPgFyQc1GDeLxpgtyABdLTpXttLaOorCCFY9hphehsQLNkJx5KMHXUpo02yims4nb
WFunfvZLYOggAuBX2U7NK1SAlxKcspTg/KU0l5ID8vqxvROTOO0GAhvVM4edRIjD7iBykvliuy6i
WR0Y3ay7E7vaKAOSNGhm0a+vnequym/K0H/0Z8WE+ksorYJMh8hKgyN19uM/M57lkKssnrDxOEUL
JtnZaAevxAh3M+FyegmFujLfdh1lKeSpN573EhbtdH9NAUyKSVuAHyk3kjgQR9SYI0LYTb3hBms8
iCPVG2rehfYCQUZ66xRFzo3P0/dm1nl3ZYuuQWZFCCr487xWayd+aQe3WDlz5v9RudXdMJCQX43z
95INH3/VoqWDpK/+SszsizUk+fdO4b+W/uXpM/uBbBPmafPY9QUJAdPSzm44zjdT4HS3leoNqPLq
/7pyMZrvr2wtV1bC8q6cCvIsRfqdov37K/dd8iUuM3Ud52Z/P0f5DhIz2LhnU9mbxaT8YQx8z70u
0SHDrt0tFP/eiZ7//pY6OqKCQ6w+JBCarZ2mKr9aTfeygLaZ/zfURlQ65+QPRVPUl6B3ko3Oj/4h
SH1lT/92fBslcXMe23jeWt5cfHJCH8Lo0NR+IKTx+jE0PobiB8GPziAJ+OFjTLP3r48RmW7xy8eo
ebE5G7wnr7uR33M1IF9BESL7BBVs8Wi03FaWkempHMDy5c6U34mJt61m4zVGt5ehTA9nsEoybI3x
Mp2+bqdZL1NpDKDHHKJjZzajTW+E1rNfaNkjWy2ACa31jJ6A9dwHSxIGEaSj2OogWFC/C9cVJMfP
IIyyR9t/nY4kGPXEyCKbYHbqqWvN10OznCXA322lB126jOyon8mtpAaJ08UDOQ+qPZp6UGGp3Iiu
g6mRXaAEMp9gg4VDSf1TzKiLIhWzRIlOjUTl8zSdykp95L3FX0dlCR/mNJj1qV8YVOSgt33P+zFk
0BH0j4erA2kEotW36Gmst0Xr3yDX2a0N8mcHKd6lCdxXMEy4kKGCsxYvnNfeQQp/mT4jx+tCL2v7
/vYCHJiHMFz5/uDui0irjY3ovWuLEU0Fdy/C7iIWL2fi1WFxW7WLt2rBznRDi+o6JGH3c2h80oWl
dhlNtvpJKGzFt4yuviVSfYv8dR4Cw5fI0qgNGsmAhfmDNW2TFg4leQW8vA2KcYxKdEKWl0Uplcvh
Em22Bl2+lOavB29Spu1U8vY7hPZNbCoGIIVo+g6wa1OmXvIyRXVJqx924aZNIg8miyq92N1pYRhz
/en7Yr/Ga7r5F69vA/cwci/jwtguhzbR6RYZuoh0G7arN1jiMqedATvIbjFPs/Au0Hhwte1Ap8Xk
jF89zw82o5Hpt1LdcYqHeZ6alw9RgxMvtcXblB38o8J/WmfYFC7cyDE3bh5S4FyEWQejGR+rif9S
KWv0Ons2Ka+NhuI8pqZqPMOys1V43qCZYnUnJWW/Jko1eqrxOqeHNBEtOjbIvuRA08PmKN42tW4n
aCuegiA0ZQ0x90iLnsKMNWRJgzwYeKQkW2VhkaBg1YXP5VRV0O8AVKqMKHwuIO6HrMVdzyPss+vK
6NE09H1nV5n2qzdhWy1TxfS7+UuEOB0a7LYWmjT0DtROWy7/lOZCYO4UZnXin9JcOMtVK6xP4p2X
yrh4qY4THMJvfvXKr0mGoaO/n/u7YPmtcVdLTsMxj5xxndue8kkJpn+dTaP+ahvezj7EKTFa7mNT
j/smT4xjOLqQ7ixfWnAQT1M5Ts9W3xrHsptSVA35ctbQfRvsXt7Z5cvs/xM/xHCBzn0x2Oq2tB0S
RJCYHOcm1I+T3tobJOGNldiujt8NySXo1UrmXd1GPtubNkQh+4NDW9ZPeeJuWtdA4kvRwns5ZEX6
if5VB8TjPyY5g9fNW8Mpn24L0csUYxk30KbYLhRov0ZHIWD31P5xNRtTEF2vkDnF6xUcC+zWwhrn
rfUgTLcy4xpsK9lzMGQHRYFlk+6leFVlY7xrUflES87VD+2sVnfqUulVwsw7qh0Qg6XSy5O2eWrI
OSGzUKHbukSII2vMg0YP2WUS7cXdpkHcbNJm/w450nalpF75rS0pR1p6Fh4zvy9f0CO72OsJlSIE
icxtldTVt5J3VU0riicj92EryiaQxou9X6bTARVcp1dIrj4HdvcFkYtig/Ze8jyopFvkTGzDYpsW
m5z9v4lTCtILuQrX9DiG2tozZuj2lzuatZ/7qf1q6uF0nFQwy2JN0kxbjwN3lDI00K/YdjMk2B4i
PAoEebu6ibW9CF3MjnFnaYX6lGRj8hA1+k8xS5Qbueo+N83p6xKles7eyMDDFIr5zLtmftQsbgLU
461nsRVhuBlpcnw0LMN6jhFq3jigrvcSIRPMiXTnIgD7LLZlQm/D3nrJA7h6EAHiS7awdocvwKXr
g9/X+jZcUl8Odqu13tsLtkXfl/jf2Yc5RX228lfhGHZ3ST64u0Tvi22Rh9lnaAyNG3QpvXXot9nn
IaxpWnYCZ6V4DOPZJylRQo8pwZoBn0+fDXfiTMp4fkogIQt4dRrQ2dpkQaF/0rshehycdrjpE9tV
ScPZ7W3JwzJdDVrgH0xjr1lN0/8Uh1JAd3XM9LG9vYQj24feDCJUoKcqWFjmcrwzo6J7aTf2aA4v
qtK0CE6N6UqGQdktDJMKMrCLF1XSEnEFWllkmI0omAXW8Exl2nt0O/ssZv66MBQFgNzLpGZJFxW0
DCGYG/E62vTdN6d2l6Ts766PW7Ij6bSKyJCgBfDuMSxP2+vD1x+3S1PvuwDxhaLAgnNG5uXyrJaJ
OjnoCDKkkwm7O3tIbdj1S5Ut68b2KZr9XduFwb2YOtVF7zisf4pPTNdJV9uvk9pxro5aN/yU+P/b
SVEHWgy2Bz5a17jkSZ3x3osDoB5lMxjVj6kOjkrM2+Zz7rfFpzzx/9aWt67KqaOVy8vkGTpB4zK0
fx2K9xpMxqo5X4dDQseZlgbVxlMOvrl0Fo+GOz8wCqTPuP/tyHDyfDWkdvUEJERfW1moP7q6Nu2Q
la5PEMH1t0ODWI7nuM09+WVjowCY+DxXCGlMRVX/cKvw0GjgbVcFcG74CRAKzYwfKO+EX23d0dcJ
5bbLkr2y0D46+euSwwxgqRus1yVpKT8FfHejthm+KoXeQ83I2UQP3gqdg+Fr3nBNORsW22/jCmOG
JtaDsHQ9tlm4E7Vvn7TK2XaguKggTt7KsO5qhMJR5BSlMNEMKzPdOb/ZRVrMJoHBwziJeRc8uzmy
wStOTJ/nzwqpjsvJe9d/iVEB/Nz2c2Tsgs7oNuHs+IfI86avDnLW3VCUXxqtiM8pDNGrEV2PrxIW
RYlygCMYnU3TWZV6793Eie7vQ5oVNzQmm9toKPm/LtO52xhFiu6HjKfW7KAVMc3tiKgQuqD2vDVU
Zw+W6advTcFBeOsBXbX3cvZmv5rEPlvaJV4o7sVkLYCRETtP1eAgdjGJ83+0f1if7/i7z/Pr+vI5
PUF0vK096NbOo6ttpym2yRfyn0MPke2kd/ddnsD7Xg0upYs8/lEbjp9swbaT/6k7SEaWCZcYY44R
eokdVGFi7tL/XupqeVvuMj2G0tceMxTCFzUEs7CWb1FTrj3NTXdiE+2EDubTuyFVV0avw4vNo9Qw
A+1AaVS94MYGNzVXVuN2ZweW+c9RZbw+gOPyNewCI1vCvLbozrCGQN/3T9jcjv9a7dcwmV74Af/F
Nt9+Y2ZjjALTfVtaaNIblfMYNZH5CNpzoH+YL3qhntIWZguJbEyjvbFtw4UrUWdTssTXcwTVYVjD
dSsxk2LZq7oBTadTY7nELFeAfdl6dwV1cwlPB38+QRvxINGy7Ohx3zIuxSG1GW9HB9SK6SvZTYoO
5he1pCThO35wliFUf/s6a6NnBUW652wyNtPS45qkhk7XU1OsZDjPmnEDGbN68aZjCBBmzPMb8cqS
IYIbZxkuS04pnHyyZA69TtoF7dkKfGhRFI9kRbjWJW+yHJo6AyaOHNxJcildUM5o4kXBToZaEg5H
XUWzqK/C/FNA3ejZTC+pFAmoKyifr9ObplLXntNttdZApTCIvcexolVNX9RCy6GHdsJpARp3PewP
/44Y3PZYjzzqP0SAnCItvpQ8frOGw/59M0YG+vC8s2T6FiQOKRXbMDnOC+1+Hys7IdK/2C5+SPUh
2a9qWGCtXNH2VmVSldBhNaUOVp0cGVIyuQwFYSOYmnCwLqYrpuZtkqB1JOrNJCMJfZuo045wCgNa
qWO9uO/S5Ij8oPMMNNh5dnT9C21c9RmSWAfJ8srdkt8et+JsHcU7T6Ss2sUppjxP7won1WGlZXYS
WfGWlvp6J9NdtdHYidY/LrOXSUhp7IH3Rw9iUt2elyqIn/fyCcbe7Y4hesAr8coaOjW4XNX7RzEN
pUIH0eAkN/IRUNeubi3dVgGA/POJIP1B9Ut5EkurZqg+zT/8OOoPkoBrIMjdz1VXXhJ4Q2S0dzxo
H8UpXzKqsYi+x+GjfMHCpKXt49fpTVaWm9DWoW/OE/cQ8RwAu+seWq/KPll6nH/KeE8yxmS8DyqD
77ilm2tLD5sbcYKQnm8MiBLWMuFtOverDBLXydm6dhHfGcazgCZ0HkIbIL0z7Dvw3ScVReV6GKMf
0OD+YXfo+0A04h2yEDVGJ02170wUv0ycSsXdWDGgmXyjqLF+sBYIvqZU0w1lcW2BXjSP1IWtlV/W
6c6FtWBABulrl0QGbKcpFYx0UZJapFwWO8ha/Z3913hqhmfdq8PuQOvyCIQ1AamwZP4+5ABLJyrX
RkRB4+p4lyysJRPoDLBq5hH38L4v4NIY/EdUvPxHW6PKwuuxt++RsX2EI4Ccv03r1+B6J4nQ/Vh7
GLs/5smy4nXqhfZCH/6X7wx2vLYWduB6WVJiZQ1Z0qpqNPuWK1S9TvK2Q73b72l6W3Z23JdsZPyC
9iDDWlc3IaywnyN2Hry2/DtMHhW9hYK2l7W/DauW1QTI/Ba27GMuq4ldLqp0ZnO9qKzW9TAq98kA
cAJhsn07J8kRXbD0mGmKuZ9AIdyHQwGMvdDc584ndV3pVvFNj8JvUTiUf1UxeneJM4YrYwQCXYfF
X51XfZuUMP+WVXmMNE7iPE86P+ZSCdN7BCper1Jp4/ur2GYUb6mD1dAff68M9ZU1BqXp4QhmSzhi
3pnRhrzQyvzOJpMWCg430JDY8NxtSu7tGZGY4taiZIMwj/V/WLuuJkt1JvmLiMCb18Pxtn3P9Asx
Fi+MAAl+/aaKvk3f2fl2YyP2RYFKJXHaHJCqsjLtR7LF/Esn7OFBGHgdBA5kh9sJXFiLP6SvAGnk
OnaprdHez83r0E0QLa3sO2eU7tFSm1UX2I2tkY8Z0tgTvyHZLoF2/bdxFo8no6U8s419lNz3f1a5
ftbBcrJceK4xW4J/Lv7lU2XB+JJ2zRvtkWm3TBvlcYDYPI/0A9lF4N8Sywf2oZi+9jFkB5bwLoWB
ld02IXZuu/GWKg9G8VLHUKqAVISxTpFnhORcNl2tiOshOTjBS941dpgwFKu3PC5CPunxdkod+6oB
cTs3RmAm54Dbm6GMEN6iAXIRkFsKGb5kW7INqP9b604aQ5iu57dBgC6kc3K5rRjH76+pNAQg+XjE
pnH8AvZcDxKVjnbsVdc0t00gvdca5DUnx4d6X6K0o41y8sKeg8J/8jQGJqz6Vz1a2pu68PP6/cIA
P27OIQjiGMguMqMwXhq/69ZJz+2bMKAtkLdpeUTCAIwO0RRsahOqCJkRsbCoQb4TK3k6pq56H2hv
AHnQ1w0k/TKpG5v/7EOO1GQZ2E4S5b0sRldJ+Y2xLsBxyzrTkXOokunO1KYzyZDlmTneqTE6YdJY
a+K/RR1OP8b+p3ngQwHLvbTfWsgyrEB8lDwmVuRvRx8YGwEaw4uZBemmb7jxUmn9t7KSUDNPwYOH
Xd0P0D1bK6kmaeY/kwC+lRcU9GRg1tT0l0nKeRJkVedJbYWAFuAmWjTkp7RxtLCYRBYi5pSf4kiC
pJ1Guigb3y9paMp1BFCccjpaEgk0psoqKw2F4KkB4XVogaXnIAKDhlby9kGzszqsap68jaW4eQ5q
vVaD+DZwv/uFkqnfie/4L15hgYfZl/Yt9/Qcuk88OeI3W1/y0TI33Pa9RzPjr2kU7yaVP6JGVGMA
bE2CunHqFxbSxbkjjwZloD75fAwnfjIeqdfpUJzvxmDaESSoktApH1pE9GaEkIIPgZLl7zbugoGC
RKnJmfzkx1xCHdF65Pcf13Na7NH9vDuDfwPlKbqnrZcIy2DrT2BJB+ZGBWmYDVBg5bigKlPoaNXQ
pAjaTpvFNmXB1dDeGhy7j6kf1Dgl65rE7zBez10pSvc2ijJD5W4aIFwA4qRUNTQAJrtoZTks2X3y
xm553Y7FcFmcHU8Re+f14yc3CLmnG+mULbjAX0EQE1x4VTvWqkM84BBY0WttmtF15Di3rAG/37oW
GMhmF9RcTassjTQ8XcZyDTwRRA2W55M0ixpk1ht6MHVkt8fevrKiK9dCOdNIVCADt9I5AIIZn53/
ePjR6qVpGSBbRFm6Yjt0FT1ibDLUZdKlTsSHyxAZhZHZQPUBm6GmkAbeJ79kMKpkTY5OaqA8yKo9
62DaYrbNK1hjvW8h02Ynq7IuITdhGPZdmk/N3km74sAsZ7xNEIKERlzWfJWQe/S0WPvli2bvVqb3
1nmlDGlS6WbNXhQGmEeCfrxZWHKeVOruhZ4INuv2iBG586QIuLa7IBs3JhT6VqWqVHBVpQI1tWxC
BK2Ci2ULA7gadbQH10YC+iuUHoCQ8d0PpyYwl/C6Ad4cIZ/Vx2S9SsUO+miQN0Y65wbMsLyVuWgu
pguFem6WLsR3QIGip+14rAL9nnquMtEVeEuKfe+q8gQ1lRahAabF+VavAb/zopa9rxIURbc2e0RS
U8OP0g2zcdCUuQlCwuVWyC3h0wBBs6fV5JjtoyzjVw5ShY3vi3RD36hKfa30lD1Cyc08U6+Ngu7C
mh68fxijJmh0sXGBuNhkVfBuQ+XqfVRp/vxdRFUtu9STdSN/+iqCPJ5v4kQ0m2UhEfE7C7LFF1oH
wWHQb4xehiATKFVqxX9l5OlvLjLvzhkg3s0jsNaTnbuOFxqtYZ7amMlnM0t23egbXwthQMmateOO
3HKk0AsDB/t2Gszjf1p2MrV65QrQcNGyZSTY0SJYYKv11h5Vg9GmdKZuSyxk1M0QW//UTVSXKMv0
tok2y2gkEJTQ2e8Yr4XnAZpCR57jp6SunSBaXrk+ChHUaOYojsikBi5RdfUM2EOuaPqpi5RBesnr
Lp+78Sj0S1xrv+aVkPG4ZjH7Rr2YO8516PQXb5qm547x7qZBR4zGEsNK7toiuNKYBHLxrh0tcAbg
jmDUaO6xwdpHIFh5TrVJA6Zo3NJYOZjGgwvCQJrXO337OHZpSGP1FKdPbvm7xn/eTmTAuvcRGx5F
yXLQchXDyVXkToANW/vMtGto6YAvanZBNU1jOc499TJWmMAApsaWuoMBDDfLgyv1aBLDBn2FAMFw
oi4t6fn9vZdnT6OiPSmGNn/QVNSW1Ym9wwZjgNxNUh8kavev5IKkTHKFBsVhmdCVXN+hEAAICrUI
NX2Z8nmRuGyGgwXo8goMEwFS2bW7ypoAaObatrWVqTkJRLZ4sLb7Kbqriyq6Q7VksU8hb7TSyacx
UWbH6v5Ko9SQ83hkQezezU55i4dLi/+Bed08AFOS7uTxfpm03Iup2xgZKGyDnDlrFFwBQxLEunly
8Mv52AuUIgVam/qf3v4yHYtN7yEIXnf6LuuLYe+iWugxTpyfSTaVP5geIHPgVc8l6NL+5pC33nMw
VvXsgBfvsK9HHLrUCgUOSw8eeGRWqQtNe2bE9cUrNOvV5NspKtPXupHNVaYxcNrK3DOR7HIAx7dI
Rlmvy6T3LnbrGSJZ01Sd5jejNAN8R9KkQnkf5JE+NX0EwFsyjFD5xUCr3q10BZl374oDT2rJYE2W
wDSxz8mrahcVDGp4jh1A1rXgG4eb2TMvsRVMu7j7WSFWpZm2/ZsjjVV7Y/bV6RDUKIDPxkm7x/EQ
2++jUbcotlPTI4jdzNMnX2+fkfIYNlmB3X6rsBCuwkfw1sbr0uuv1PN0sClMXc5DYzSA71CjvS/e
R+MY5fKNUwExpaZ+zA98ybZ6AAbTFBTWiAWgEH5QNSqFBVoVfEEekbf3wRWFs8DgmfpbL55oPAK3
29q0gulEEws1saPilkk+NUU6Hj1VVtF0Prs66oq6sRvhexoNZ2OC1jZYOMDP2FTiTG7kMWlxtet6
kMUeAD7qQ98pG2Q8R22uDYiKrFqlhi7ujMGvr8C+aECzInXqirrC/2etxEn/mWHFeXAPQkBwmBf2
D4/7/EQvp75Ngytk0HZdgjd92JrxsAWTXrtetnpqgiuK7kQmAZq+re5bAEkjPMozV75FRX0A8Y72
y3CMM4RLp68czAKhh3r/G3iztL3T68Me5aVAbapJnoO6xUxvDpNMqtsU2WyVjyy5FKoqNU8BjxaQ
BJp7H3aHO4yvS1EemQUuxYVkBrBQ6PpovQd2VZ0daaDAv9emKmzk+M0ISq69Pl4aMKS99r9rYfSv
sSljcOSCFS1oAuuVg/9rmxlCbskJrK3vc0y3sV+NH3Zc7EXD0vu+sZJHs7QAjC900Fe1WfpY8Ko9
44nzlQanJKkvoKi+MOkWZ2vMizWUcSGwqLpBjzfgii6pibQMjzA1MsocIx6EO5VQj7sh4+B8BySu
uLdHr7kWwI+uuiHQvySt1NZVY7IDdXNkLKCOKZ5zQx3BgLNdJWCG+RJljQS2QvcPXuJnJ1SduiG2
Q6s+5/xlKuPkomtjAAJdwAAgJNuttcqPj5XqKjeu3PS4SS6IV0ITLW6RDAMKaw0qm+RI3Q83Q60G
sBi40QhUMLXfUdkBhq26+ha4iKmriHmmtwJIq96/yoBVZ1TEuesPD6QkUAKQCRG6yiPqQClPHtAk
qr7Fzfsa5KFBcQ5cROBIxgNJf+iQTNtMDWpAZNUYDyilNx4KHmxbRClv5FGmmQXEQSBXiE6BZ9fL
3GmFp814IGfbQk02H1tgrjCVZrRqTYQj241diakMa1fbysH5akJT65CDjmnVKWYYZ4rqE3UhUmM9
Oz1/78ZyTLcpSpXXsuHuvmYQDKOzuoufes8rka7pIE+j1KXT+uJsdyI6IaiTrSir1dkdqIIzNmzT
1tcAUi77I7ct/6QDtTVnx/IIlFwSGVaaQHZKnbWjTHcjMEDzSsuEP9dEpAiqhOs8wbbHLAB0S8oh
vwtyvNHk5N03EYMJGIKTNP23xTRkLiQR7FKEcVf0WeglJV9nWpdv534dT4qzPLUOc9+I8PJtKnal
JarSze9G2eN8qCYDbzevX6DEFiR18likpzIW+Rm7nfdm8jOAff7sJ1U9nMr2RHaa0UWBBRpVnahm
rKunwObTEEEw2EMtpRVp5opsjhrAn78KGUBRm4UGhK4QRkcaFUi7JC0fJ2d0niQHTGZMbz3XnCey
WNp0AH1Ef8eVabD0ZpXVvXciD4aMxLrlUEJrtdbFjgqlkrwBhxRNTSAle0QxVrCiLkpijev/cifP
avq7FBCXFln4oC8cVEpPTXnqVJNKC/1+TEpghqbyRFc0XNm9BDmxJcHb+DEnJncaJ896qsHn8+cl
jWvt0GwgpZXu7CLO16QbfihVdViN/5O12eri0gOAf3GKIl8XummdpFv94lHenw3RvzdxZvdnsrk+
+PUcuzjR4KQ8erA1II724UIjEhV0oHQGr1qp3S9pqmnwkpM+Nl/5R2W5jTQDmShNRY3WgaJSeVGP
XGnilHTzxDmj9c9ay/L/XovsH3dc1jL/uSOtbDJmnVCLjccnHkZNjspbQvD6H10cd8znrMNjZRnF
duJzl0aREE8Ks73YjiYu0uTRAa+2Y2dmQOyQbb70AVA5ZIZxJBs1zK1Rz6walBmApPQ16XCCAG8X
98ZnDfB7P9Ne666pvjPLf/Xxj/AdVNDzBfCk88W/hvRIei+QyjiqYaZm/i9L/L/7QAIMVV7g7944
veOcG+naKyJ6KJMi2bbQqZ3ZISwPyi51rTvXDj/yi+k/pZNpvf5tUuSb7cwO8d8nyay2XmPLTs+C
ofiyLzV5R02XegW0MsPFMiEQd+emakOeJ0r0VVdslqw2dkaKM6orjPHT1KIPtaiponnJwQBXhy5V
UELdQcX07pooMXZ5BCJYstnIUK7azmOgBmX1ZkBN/SHyePEyatOONSZArcquW3mw2EVcvds9MLYd
GuDrXpwKZ8gP++L/b3vVoH6Nsldz4ktlr0B5CU3mcU6WNaCtPfdB+7Tkz4rBbHaD48twyZ8JpDAR
hU397ZIU6+34axHb8kSm2Z6EVYSKMsq5TVqUnxOrflpu3eOBs2uaZAyXZdpo+Lw0DYxGMS9NC+mg
cr7rXTOcDFQIcndCYLAAJOVa1K4bai0vUQcgo+s8gifUeEBdy3OpbOTXmhEUFIEg2dEK81xa4GMV
AXYfFDSpRT8abE/nlRbTsmaT5ju8b7wTDQIH9pA5RX8eUMa/lqWHHbfayMw7D7z46tFGalaZfPBM
76tiBFWX6tJ2xWExcm0iyk9kc30QHAAUfqPB2U2t6yIVvl1szPy9LKuN/udlaVKgIZiVCZ7jHIVt
EC07gNGaBqnpPpaNOI4KY41dlew051B32NnRfsaPgYOgLu1nqOv6g0AhElITS5dGUcuG70t+9mOc
egZUEO8iOX0LOhyJYk8fziAUxx6P+p4y0hU1acQgEZu3O5oagWUdrw01hfrLClEFgn9raB/+sM8r
f7rJWATpyvOZ2CLEMRykFz+a9qC/eRBiDSIn/VH22RC2MvOvEPztzqDxQDnhWAXfjOZCDg5UicPK
A6d8I+v6wqAjsqYBd2dBY+o7lJ2btduI9BIkcXlNJmAPkNpKf7jm01Ab0zcLRelr6NgytW2OdkgR
I/bAIdyJd+74Vuo2X6W5Fd8x5tpXGsARALUVakBDid08UGvgX45M1FHI5ugZCagVHQWBklw8kE10
DlB24zA+NIgMbq1YE7eoSMyb0er3XG1qM6SSqCc6LdlqYMyHIjBEHmPPM4+IqhyoqGUpdKEu1J2d
I8jP50HyJzs1I1JLRyd193/a1bJgh9aOldHtP/krO90gn7TkhIKcefCP6ajeRf5YF/PHW+ptyA2Q
SHaa6mK3LGsCU3/JfBE2GpcX10VCRwKTfxsivK5RaJY+8DwA7LeCYoNsAxYatlG/erxFGZ9oizff
BwpACPYjyEGexNz+d2+zdZ6XHvRDH5AMynBKKXhYB1b0G6kzwLiL/LtMf6JGr3m2+37cJHg0nhud
VScD2dXt5NvYVIJ8YBWXfvfDMuNQm4ryNzi4X3pntF8DTSK4j8j71dV0/VDZKN33cCa7z5g/hKLT
jbfRHg7CNYrfujcd+zFo3gDahEAX2A+9nq8SMUyPusmyXWQ3+bHxeH6z/SReG8Eg3oCk3411XvzS
x+RLX2TjyyDkiNOnwc6B0dtnfLOrjTd41avXIxyoXK1uOqSen5yaNnXCOs56UGA7/JT6xvTYceMR
PB3OGzSaoeYU2d0Z+mH1A2javpMdPwyiMkMjLgy0dfctTwCkTv21FqC4DgSY8VUrWXppjASHfcsa
vrfOxs1S9gPgGshkKQeTu+MONZTJJjNzdofiF3ZXRSjwQsChRrzeKe8MaK/5q7rEJ56KG5lQw6Uh
My0CK1lJrdrHWpdthQJ94E+t3Zt+ka4QNhZHS7335oEI1QJTVN1RL3Gj6lKayWWZVFR4649JChLP
j4UYEsZrfJmyrUYQEWyo3xcmHy8x+Kr02x9E9jYpPs4678dTV66YoyjfZuK3uSUfaj71axlPJw6s
a2/4R0jYrBwXLB5VYV1nzMIEaQwEB7ItYRxiZvILCjReaJBMbmJcTGt49+dAuCNNFjsnrfWdkOgo
7Kr9UqW28WAiaHb+i31o2Gd7ZnZfnIK/+zcAAIXEXoH/my9BlJkPMkY11RzJYtHA3/ldkQQ5ey64
QQmTQKVqJfgXurYD90Rk3+EXUz0PkGTadyjh3najZXyZ8OCNey/5jlcY6FN4rp3H3pluUKn2QZSB
gmQ1Eznd6lmqmbxCYCh263kmOTgRisBopgVExa3PIDru/TOT7ql7gCjSTCfx9S8c4CNywE4PtRfx
poxb+wEI8WyLP0ZwFnkKvmGIV+8tbtXICyQW1MJ7HXrUFuhVLTP/Aemi7Vh7U4yaxGQDji7jR2aj
shCI2ezFmXSxDkxh3ioRa7thGrqj23TjGXl2iI97VfPQ4DGP8ryBfcU24inKAe5dJQ9T34IxrPZq
pSpif+WazsK/fbapt/7bZ4tr/dNnSzUNIruq9otKtxLJy5BbSXeci7NUF6j57khlX9zUHlBHwg+1
yHOxQmQVFHIUrvNbr9lYKRgDZqOLtO3Gl4m2Qhqb4dTaeVsJMbMwkRF+62TkVYp3dOycJ6XiJVXD
et3b8hhi514td5b02FEDJOQi3F5e6IqaPqvAUBa57noZaJroe8r1aFW2ntxaWWwdfK9OHvxRlbSN
oPoF8uSMEs/6lTxG2zKR37SeUf0jQuixx0eJR4m1pPU/xfjnS3Ka4EQpAC9Lna2QCY79YKMbEdx1
PB81KFGxaRSsmFu8WxkdkIEDYEFPrgOItJ1PX8gt0kFz6tQ1InADzhpp2nXXTrkNMWr51PS/uUl8
83cMUETIWHn9c1uWO5RyI6+Hb97WdJJpV6quKOowg27Ia84a/ZibLmTHtUn/qjvy15gF/h0SzfIG
Nm1UrCt/ywjckPceMldqWeij78h/zLz3ZSvEjfdTicp2UGuDYXfrAzMWIruYHuhoS91az7LDfPBV
o6jYSD91EctMD1mjIxPdoLrUJ+BqnDrDyjAGZxOwQD87hHbFS2JwtyjPuHu/I9RpTnGHOE0xmd0Z
RSaglyhBVH2GQGdkbuMaReWVJ8WWxqnRvPRb5tbmTjKzRw0LmpTFw6XiTYVS/sIBg4zvyhUZ04q/
+1hu34c158j+Km8a6L1Ygv8SSgt5jeQttNb7Sy8igAmhLxV2FSQaRQ40P1L3uMTOq9uC8a1b+QhN
yhUZWzVCVz6QMoeq8W6LvTZMUH/Mo721NmoADSV2Bg5e4ydOXzR8hZJLl9v4ztFl4j/WVpFB4Qxx
c2qQoyoEQrr/9DvwCzHw+pPl00zqT3lqQLM8pLWWORASQiheNWbpWRtbFm5xBT1Yt9XBBX6tjci6
6P2zoeBe1JCZrqZEWKGbjWyTYqfi4QwS+ecpLkNyyck2BqyFfk9ib5YV2lR/xukkAU2f37OVBlWy
Y6Aauopzp2NgUnBhxHku2JC1m1ob8F3l5Xg2lM75uCcfMtlO9c9sWnLpkw91q6p07HAZcQ2vWhsu
BCVbgYSRYOl7kyEa2aJeHv1C+g0Ih+Jfs62gEXJ3Wq/aDqX2myKQn4KUeZpC5ScBeXoHNPsZZ8fP
0cw/gps02XfiZy3VXoCCti6mBn5AYSUjlOLH7NKMBQP3Uq/dowjNDJsuMRHjKeIVGCPZTxnnG4AU
GbAfKYRrnCj51WfN9yp2uy/tiLy95ib6AzY8PrgnuY6/Y5Uf8NIawILToprfyzcuXq74PjgMv4tM
jOf5UrN67Wi02FOxvEElkRqhxhVAZo2gxZM4DXapiaI90GF8BfDyHmKd7aM/1cEZxYJtSHatB/li
1SbNLY+s6S5wJPYvakICrgBkjCrnZKO++MmvIKcrdPYcV1O7kmDkO1MzCq0866pZbNTtRc9DpzC3
1QRAuGD8wt24eg6Agn3gfhTqZpsA17JuXVY8O7KrnhF5Bbyx7h/IMa6KK1BS/o16bdb+lKwZ50Wg
Vwda1SLB91CtWakDLR5E4kDdYnKmNbBA9o66nV8jPYgA95a6YxpxnMZaf22pm4IrND0gu2GFNIpM
vHZsKtBb0KjvDuml67BDpVFdmu0NIYN7GsTWNV3VzqjvS02zJrAt5y0KMtpjh80BQkllHl3wvxVd
6EoT9RfwZYu9aVTOtDKbaEAAfgQTvFHiYFhCmVldURNDFeAYpWiW7t/8lmk0g1xo2tL9vy+13PKP
pf74BMs9/vCjAY+L/jAYj1ECkWUNKiHVii6XBsQfzrqyarmCUEJxWga8FJT0TVX+M4X6y7CvVly6
dPXnDYoOGUnDA8vh/7xM0nx8MLoLfZLZuNyVjG7b2NXKtY37qU9xdlMfYplC3dmFLmlKXWevUN5s
DpqVVncdpCEdpILOTDF2UlOPDlAgWlSHo2m92wRdZflWg6jRZVTfAGCje75t+xy1Eh9zaUaVAS0n
PfOy2CcdtdtTgScR3XUZGEGvI1yRX5mfYGfeJ4O7yes0COc7fiyMKBUKt8HhLejeRc9wSm6MbD0v
RZOT/mvhieQ2L1X0Rr1JUq2ZXQItuFogIdqBYaI/ur3eH+crrxjer/5iIxfp216BLzbmUcM+rhab
q5ZZVqWBxdaAJTTMbHzjQe8WPNSDB26qBEzq1I2cPHjoTUhoi9y8JcqjgbzaPumcIaTBxvaDhwrx
lrIR+mWeJHooBaKIB5EvQERZz9nNt6wraFKan/XkXDVXr3/avXdNPFwwWPwo42cvLcDNFOjRwWvl
MwHSCYYeKyw6IgGzfTGRB9nLZrqhynyljzgQFE52BwI9+z5LM++KB9KGetRoE9icC6v7OYxxjkxf
B0ReHTQ89N0ILAZeGZ/awlbn+cb92n1c5ZnxbqOrobDdr0kyFiu9Kr2v82i8043gMe/7/N5xnPwe
vNfumXfTiUwQh8jvOwDxbxGeZVDNk3FIbsNwn4CM6Y68qOlavs+tSlyoJ9Msv29Z9Vp5DEwaamUy
SQ7OClcz48NiGyqrDf1Mz3fkQgNFX6LookIRD9lozaSBnGjc2fl6uWvs9dYul2CgXtaLrcI8eIYE
Xsvw8YGzavJPttvd0zT6kYCLaKBUWn9a3WhAw5vNH2H5EXKcKAXYv66LiUXtnQy85Lx8st6L0pUB
mkTUpOIXRr7cbaOVprnep5+qMSPASE3QVZELNcEEDhBucGP+qWhRbwgguleWfbjcVu+Yv9ca4NaX
n3RoB+2o++LL8otDgBS8/31xWD6dZE5wq+KvtNb8NwxkraKu423uTrV9BMOGUMU04uCZEEnQqlJ+
y3j3ZBZl/pRBsvHo6ToQusoOPTtLq7rrhH04wJ8+33agMjr4ZW0/9yC6IyfdNY2wc/X2klqOttac
qlz1EOB7HKTxIrqRXYTquXUwbYEVAXNyExiPrSvbOx+kV52fG49kGgxQe8VlnJ7IJoe43pdppYfz
BMeMH6WxjfreABMnIHrYVw/ZgRYHJ25+RFTEWFGXJgT4Z9FcQ96TaZgQSizk0O5ocVSblOfMYr9o
kD6ulhonpHDj23z3zhJAm6XuhhbzvVxcdbu+kj81QZZ9q3LPOFNPYnu4izxzAJ0IfqBJk/E9kCpr
GiRTBYnMld1G8kjdfKqtvZciWEcu9BEEKuP06ZEMmgeNl6CZ9D19ANB66Me4lzhK4kwl0lc9tYb7
yfb6u3oSPyMRBF8g7T5uoAg47mOJbtJra5BuAaOZBcG5bkso8KGC+gt4Cm1Q4pbdqR5SQNfM+9k8
QIGvbxrwhSBGE76fuEGhtp9xegs2P0fq4zSwevUJqGdlHGLihvWg4WPXcfRK+etYZ9973ldPNZJs
+55D4gdR2uBJOVBqG3vA7zZ/0xDk/J45AEDmwv6dW8WtK0bza591I/RATXbvWumw8xtTHqPGzRGn
yHWwBtryKR+hjMsg0PlDTYdGqf07xXSvRDAY/6LRNrIK/GsUOkoSVB156mtgtjByFJ8ViXyBRgW4
nGFf3ISqPi8CD2lEBNRmNxe19+SG6oj31UbltqyWZj8iIjqA5PEImm+Ud2ircvxZegnQpYH5Ctnh
BqBEo9xz2eUvzWCfvdpIvqOepwhrwKOvvWfql8oYkVqzxvT7x0xRQIyCZlZuDNi2ZelrLcuQIIpZ
8UJXLHbz+Ur8xfY3v1g3dDw36+JTnk1zrfEEZrD9p6zenGNzxkfNmdwDpdfmUQ9Zso2jNSgz+cjR
kTOtUjR8T3aZFSs2IbF7rYe63rmgH3g1y3rms3IL39jklt8egEKCOG9RzXxW2EvDnnUg0DYD7UX5
+4iToUoNMAVnrMCjbNbC3CjsfJi4AXiwmyT/D30RZv0qSvvoFOSQHQFUJq+u5eQg4WKINQ0gT1hd
U2gIWutskmtgqKLT4haNTrId48ILpY1qTgGgxqkvh+EpESbbgKVMbufuBCI2223xkUxveOqFMYHA
tTjTIDXCA2EYirruqUerydx4X802xPtqsaXF26FnHSJevpmviDML8kNn4RvtlXpcL/g+C8o2pC41
CPKCmDPmV7sJANhUHhwEYqGtpETI9pc1Zg814d9r/O0uVgPt13oA92Qy2vWjlhsn4maIoE66z1Fr
tZHqSwGNvlTFosWtgWj3oy2mkw7x1w0ejt4p4XESdv5kn3leWS866NJn2rqeVUewUNbrGKi5L+QW
FY19NvR455vVgKJ69zt9YziHcEWDmMV9p+vdqYsHf63Hefq9Ly9VYwVvQw7a1amb0qNeFuxRTaTx
Nq+goWMCLmSluXvIC6zjctP9GSPgkySd+I5sqQgHO0juct8wIOY6gWXUqiaIKOfvvg4UWXrIMbK1
geTpAIZecH/Y+lrSlYWjqmC9j3ABruZRdWUl35xOQsXdR5mQakCK2cc7DkDvzulsJGV7PIk6bCPA
7+9NuwDPmfvGQ2pd8aXNf4ykG9fcRdCV/pZFMmT3UJZTGlx3TqA7bwW4diGmKN7MSephn2cCWnqx
2HfuoO11ZDpvAiXhIfJy09dGyjNxaAcM7J1pJd70poAcJOovNJGVTwyl9yjdxlXc1pANxSP5Scv6
d9sySldM1/lGsBbMQDYelCjRKI/0kSO3KM5u036bP7H6UdwaZF/kUSb9HooF2XNQ1ueq0oKnDIRP
RzxR1LdQjG/KXuh4W5hJYh9dD1Qp/7ZPSGSsKoM3ezz+5AUbfnmZHFdAH9qudrlZp6tGl9m4ohEv
SadV1zjJrhIjdM006CD4gQpqqe5i8/Ji3APb1t4PquEg1kf2Ajbq0sBiq7jHt01kDiGh3AjvhjPw
vWe70YHwbYtd87JppwM7vCqIpnVRtgqs9h65Nb5hPZ4esWaYN5Y72iZVV7E7vl+R7W+jAJaCPgdY
yV2G/56jj9TBlk9e/dy27KeFKOPPtOFbBOLEm1FG+Rr4qfHa+z4ie0bFt6zw3NBkk7aK/NI4+8SI
QIFi6juIyGGfEx/JRI2nosh0hTQFtFzrCUK0AK9uM69HtbIquCMQF9lAAAD9G8u9IJBTXQP1+GW9
+dWcOn2f2Q4eybUm84Ota3hLNDk00Ace2xDTMbKfEb4Vvuk63+ogydaG45TXINf9UzJVfCN71qPW
G/XiUPP8afPy91gN3ZOfpN0uiqryEJcOlNLUYuQxWVBcT7nzDaH9bB15E1t7uj/uQSFIGHVqAsaa
TeQ55oa6AsV7D+67g205O7csARcfu8eJRSjtz9PygJwGCgyh8HAPZZD/Yuy8luNGtjX9Kif29SAG
JuEm5sxFeU+ySIqibhAyLXjv8fTzIYu9Sal7ek9HB6LSogQWgMy1fvNWV9pnxYv2WWCt/86zwjN4
1c6N05yKt7NAXQFZ7JVHomtchT70i5Xk/sekrnbkenVeYbg8IaRYPQQEY251sigbQLc3O2Op2Agg
dKLTn6GBdwehF7M2tUP4sMIa4r1oIaDIdTXOkeGDkHYsdxnPCuNYtX6y6sp/tM0mOXVj7C2lorf1
Z32bG8kpN2Z7JiLwa7R8E0wJiwW3rfYNvY0WzL+e3NutNaL1wh8iMcPuUXUqBIfmR+0YvPXtAhSN
Db0NroGGeHXrkchibzh9ESrOPEM7vmAX81YvgRhoZN7qZf8pi7y1r0xwDJom3ok+DDYkOcjrORPP
RXLlqNtAComTZKfFafNZ9giaUGwjzPkWLLbS5U16vlHUYfu3ZSk8T74MlozpuDvdQhousGrcz+Ql
bauPRdlKxL/fy+tfhv1fWn8b+965m6cqHaXdTv506EeSrlihl8eBCMAmqzTjMQMShs1xNv3Ivbti
6L0/jKn8aZiO89wmGjtLf/BOoMCr25g2LZR1NsJUkvebOopqGylBTuxpXgO184Knnw+JOxlLVf36
zpl+51UXiEns0xJzHwHzurfSGoPisX1jYr/3w5OBtXmXPgu1Vvmd9hXaNKmxSUzAxWFcFmdI8Nka
2FP5qbK175LaqFjfeWzFP97HqOEUrBTPfG0t/piStQbCuNy8F916KDfYIwebxPb9kzlCvTKHF4l+
z/MOa7rAGy+OcPqT3rKRCUtP+1rHtw7G8KgO2oJsQQlChFsiZ4VJWFgUJ2lDk85Fcy7KVqOD2ylb
2Svqz7L178bGVkDmIs0QUFWyC8sE1pUY0Orl4BzLVmWpOdf3lYVgwNi8lq2TGz/b2Hau+NGuULj1
04fAnwkMbXhCqdsU3zM4xCtkNcSdUuD6Nyp2/OwnebXGSWo6Q/lKDlYRW9upyI17IyrMZWdawWun
Z9c0ycVPiP3gG932R1D+OdwOWuAbXawj5M+7An0El1CMm57MpvNADwyf5O0v63WRWVu7qG7uQ+6o
p/dwu49ZhjHSuyFRWgTN1mwDxHAnDIneG7RCYPih3KNggxJVAWqf4MqiNMP+KIvNmL8VJfWQt8PH
1vHXomyNVOhh/8+x+QRGp8zSFdK2J7O2s707L7BAI+LI5pRpcJZleZi7ePmU7aPYDk8ai0+pZxC1
/R+emQf3Vj+IqzrFFymGYGS9sQU2Gm1krzGd/oCl59+ztr31ktX6aNBrSOg1r1z/PRf6FbdeWV1Y
m9apjTURSgDCQ6W+hAbacNzX3kMW1Ohx8/A/w5EhB+V1AUGX3jhPQMUxR6yNa5PXzTLXsuFz5Bpf
O9eO/9DLhuFzHspMSrZKavzDcjFaHXxTxZDN5572a7RR+pE0SaeFZ09TviaKJ24Lyi7W0lMeBV/l
Mk1uEBxYrgvH6OKDXKy5gt8gZPhiLdW8pK5XO3jJWal4VczKX7K+GVqoHXO96J3le1dZj01nwovB
LRcI9k5bSDPpi429eKY5wbfUgwZto8V2iZKgvzgQqIEaNMG3CGsAU0V7Q7dDb/vryFgLp/ssNV4y
VjZnJJiyM6ve7MwOJNqZg/LJMcLwaEThxtfT8jFJou7eim0ALT3OoAMxl2XlqepOtiqd2Zx83/ly
a1VH60cN+ePI4ohdiyUULC+JkMm+8oBw3cbsM+VOlsLStVb/+q//+X/+9/fhf/l/5PfASP08+6+s
Te/zMGvq//6Xpf7rv4pb9f7Hf/9LuI7hmKZAw8J0UR+xLIf271+vJMHprf2PoEFvDDci/VHUef3Y
6CsMCNIfUeb5cNP8ktCtK3aGO6sqwKS/NvEIDbdt7R+kzkmfZ987ZXXbx/p9EB9hrGxjucLqTbPb
ATUzk4s1BenWkbpy2KWKRTCW4fbmMhiHzS9leMSXACDM+zIjis1oRTYmxSAEZSJ58GPvY53sXKbJ
SuU3fsCeGPTsfDCzdDgb82GImmqT89BDkenP1qRqPyOmn+7MTmXFbqZWBR7J6W5d5FjZWU6Am4K6
+OdLL/S/XnrLEha/LNMkB22JXy898ni50te29dj04bgjCeyDmtKmdSqU8rWKSZrMy4l+ggddOqK6
lz0sOE9QtVVgYn/fq8o85ZAGzod5enWW2TCGFrNi5WCadfCahJW+ioy4P9tYYh7LAp2MkdzUpwnR
Zy6v9WPuiv40GO+5q+rhNOIn40neZlo13rVBZByE0HnmQmmw/8Pv0jV+vzhCJerL1RFAQyzTMn+9
OL0Tlw7Q+ezxtki3ChNefi4+kaHIH3CU7R6g6j/Lx2FYZ8pGPvJkce4FXCt7GAu8ivXA/UoMuF1b
ZpqhmsaDKchqzBpMs/mst9XZnteIvBSvWaTmL6ZSYBlU9HQdc3Gs7ftAyat7gPYbEvbmYz6r6Zdo
2yJ3EHtHWYdkWLxtCvQfZascUIXDxpx1+Yma4VpbhQLenpEuCU5F+8nOUO33MiiPg4dmhtHH1bL2
YBEGzSPe9ebjb32Fdl9b+t7BueO3pb10mNNb0z3MjdJ+bup82Ek9QQ+Wv+pJE+EfVe+mT818IFJY
VGaEABiFNLS6RQf18JC6Rfakt1q1UbQpX8tWObrvk9voHPHeu1u8URS6utZFE38Ql+8ae34qa81G
NpS6GvyHX4Rwf/lFmKrqaPxv4phtQ0O2jfl2+vCk4smij0jJ+I8mryjs49Th0mvIK0ueYVh+0txa
/yoXYULphpNvesNFCVyWaEqFFWQUn6Wr7M0lVprH3uxh5cfKLYpi0cxubyEgQLx3yghzmbg8ykGy
QRb/n3W3yXw19rZ17YCyGQ0n2dn9pB1V4WhH+UkMsVEusnAEbUWiSN0JJ9q/N/+lz61CVO32Pzx7
fn3szxcTAShLqJbj6gjRudavFzMOKlVLUtW72kM9kopN3YUGf+FeDxUX0HeqrbvEzV5z1VzLta7s
UVUBLL1e9CjcIjxLGrFw4B53xa4mzzA/Z6v56frhAMno3LWYt9FBVuPxQdBJCwin+VO2rGINeVdd
TR80Nw4XMtgiG9RUeWsgOxMSJUDWXRFttoyKAi0bz00eLHAu/3xVXPsvPzFD2KppazqSu6owfrsq
rKiEnzWJdVWxyz0bs2EG0iYxELbZ5VZqovpWFK2G4iG0pmT1QXo5x9BAyiXLOvTzIMY6SMlLaWXP
HsHBDVazqqtIQYs7rZcSCpibyHNghewfzRkxGPlbuy3sl/detQU6zVaxbuzn0FDhRYhihIq/k8V2
rusdGErBaPylTvYr5lDTrfPcT9aNtcNSWyiv1SzvvbD9STzyGMZXRPcjlLqsci9bwhKPLa/Chku2
fujtirrGIFe4p6DV55/A+IWfU7GJ9HraZSZAlblezQeLZwRBRVRT2PEj2O8AxjedRVe7w6M+E0gK
iMikbtkpzaW5rR9xUEoawnJYhAV+hrxzr3l7zL2LS9uEyMxPjXd0UvtzkrXNVVblvLpWCTmMjSzK
Bi2BQqVqX//5N6Kbf7l1XPw2XA1zAdcU7MLn9g/PodFVed2NRnkNAm2OOmcvUV2F37Ie0KE3WOo9
mZ8QeB4AYPT1gm8Fihjk973XgrTSBt9UVDJsK3z6daRbdSobmPHkpkoIxxUtFquPKmJSyNXKohNO
66Bop8cusFEV8bNNODviFbmSn5GJBWo6F9lhNDvHnlVu5mJaIT5aOuawk0WIRm9TyiJWyOsQqNna
MfiVS0ZQ6On1Opys5gP1GrY4K6OquhGHCFRN+0RAdbtRr80UIQmcwLQb9Rq3ufzOM8wP1OvCH+p1
26ft7RTyPCPEHHDfemy/6rrdPli669/FHfzXARLPq9HqOIWranoCoWA/aX6594JCe0VVpNnwTPW2
slsUoX9ekOvqGwe8U8cOQtZbovn6Pq3hT0SA5+Fy2qLNfULxxaluxQRuFOvGseyCJzTXBfgconWV
Xe/HmowAtAJ7ifpF+IPlU7ZIp9J7jrtJX3nKkNxlYEN3bd7pezmT2ZABfJ+pV1P/6hYD5GR8sjpv
WOqYxhGchpvszAdZb1bNuK5No11q1vRWJxtkv4FRhqoatzmccIuJVX3n+ERQMtGmXxCAP0hnyCZq
juYwua+AGK1lZI8B/AnsU+2m0nZDSMBe0w2Db+CkX5ywPtRe9gyZIb5TeRw+jGyM8LzA4NrMuyfy
XD52dn7+lKdTjU1A0W1l0SqTdl93AMdlERNm476u1U3UGvkDEXZtlauJfdXLPLlTS3urjYN9lVVD
6DUrT/emjTHX6aKsce64dff6JLvoRbaXwVpMg1A3TKy9DBgFMkM21zWDDTa6UyGEs1hykG57VTLt
IaxMgnp5vTe8qvzZ6fFXI5ocOK+1t2SbLu5Lzai3IqkV8EATcg2wODdF2ObXv5snifdDWpRbAhbd
uuywxMvC4lrMbBRgkLgkz0SUTMkxbayTjFuKOnkwMQ6Qfa2Jp5QTluTkh/Gzk+eraczH5yiGoOGU
lkauhR07q1sBQSPnRTqLG5pJsYJYNBz6qqnIwPVdH5/rKC+Xtaa6D+iTBlvDKUIcZ/LxFOtE54Ek
2o+WTqLAygPnG5yqdZL64qffuseuISMjhwMHcB+EH4RbAE3T5p+fhMbvb0tWDUI1VF4MlqZpPFN+
fRAShiobfVA6DOM1Qqy9R3pJUgaQm7p3g1bbIRVGRETWdXhHBU33NDVWieENKvmWXWgPUZexHujL
9HvOrxJwmXh57wGG3ydR7YU7e5ZYkTorLSKr7H86dy1FVdrZwFZ+wsIRY9ylX9fpbR1hgD5etmKM
L23Q6PeyQSUDcv/Pl0H7fV06XwZTZd0w/2dZcof94X1gDwM4b0dtL2+YdtudmaTc8irOx4h4EQYw
9Am9zPebPvGNlRiM8veHgRxRJID85d0fFOjZkSmLlv/8lYX22zrH1hzNcfjLOTw8xF92njBNNYwG
w+hyW9BPnl2hhO6HX4gJJ3NQHrWdeFu6nrr9s1q+4ysNKNVfq310G2/VqtGGX7DaeO9dR429MsMy
Q6NpLcOcqe2Gz7qJlkuerMegRjiYlMcqi7Xgqvjl2yeMEMSqb6F5ZL4mVuP86b1fhkXef9iOy/3D
eyTE5J3ONliwsTAsV6iUf/059+M0hNVkxrvRg+plLg1MWboJq22bhSYBJPvaTz2GujPhpG/je0Bv
1af3Hp4iJvJD+rDofQ/XRh0qQzgMWDkFCEwnvHNggebBo6mm5aGfW2VRHnwSwaM1+KdAqHhV/Xt8
1psxPGFN+6b2x3/+DehzdOHXfy43r2OjEiJ024aT9es/F6pFOpLJ8nc3DpdRLG8RGWL77ln3MxKX
aKhU8yGe/BodcOq7MYPThkD1IrZQcfTbDmE+1SZs7evGdkTLOWC/AHX3Q/m9XXLCnOo//Jr5Ixlz
NODDP8ZUdf4lrmvoRHiE4/wexVJx9c3tMKi3SRuLQ4td+BKkEAi23vQ/h6mLBB7Ac8euYEqKIVzI
ehBA9gYtRhLQYRZ8dtU8wezItC4aOYfnlLyo7JblZnb0A8IuspibyFLXUa8i6hiyWh6a4kDG7Btg
q+hnWlxYNPJGynyDjJTnvM5Sw0sig+1VeEmzSdWyPDVJZx9IIvfbphLTPdxsf8WjXH+Z5+kaL/w5
TW/z6ApKjxbJxKK4aH7ACwQFye4C0P7s+HF+0Lm7tTk81KJA5bfnSXmu0N24yF6yWhbHtpx2sJ+/
ynpZJRvlYexKb6Wx7F/eziAr63nKWhu6RZtl/lbWfTiZYzfbdozq44e6tMvSU6OWK7Mv8ZuUQ+Sp
TMhfWz2p0o91so9iVvnsgdYRsPjrt8aKmj2ho7pbVlrl3ldRQUxgjuHiqMHPdJJsBdtPN09RoROu
jzUPmbxW6Y6ynDu5v2x8LWR1O64Tr7ZwVZvicYmAMm8Uq0kf7Tawz5Pw7iwRUJqr2sTTFnWjmniF
mCn5G18cFZH+fO/Rm+pPRLBtHu0iZr3ISBJx9r6xsVmWc7jzRAinI1rQmmfZQyRlvCM2TgB6bpR1
RizWhK6C+9uZUnfcpOM4rW5zhKx4oym6s6ttWMcoxc3j9NrJ1pqr2evbDLlXPhj4W75PamtTuILo
WWzlrGIqvEuY+AfHVM18CR0QR4rCG3eJejtP43vihHXLi+wu5xlI6y8ahDQPsugFjphZO+A6568g
D6WPnkZi6Sc5ynd8ZVcV/E3kt5J1hg4dgVz3RfYPRYg4h6cFK3ltxsH7YuR1eHLQhuMZ0230QIgr
Qo/iakxIYeEn4a4bywyy5aDECxxb0gfZBYyBAYUNN9JQ1/O1Holm63aoCdfJ16RPks0wiXAvFL34
lEweCxA7+QoCsl5ZTa4fcR0drkrXfdNKL/4KLoqlRNZoF8d34ztWp9ZCNmTW8LMrbeUh9PL4NNVN
spInIDJ+dGY4Y96NF6T6kLEf+FPIkyTeU164BuqrQ7JNit7d1kIpPmO9vRzVytvoSQ211CWNozTH
PirJPbQEA5c8XaK9FtsqHGsuGZFHdVEMoVouPR5inuZnD7JVs8JuZbHz38pioLjgmTBevU1V8Rsu
idFcHLdVHzHECDeeTiBPFsusUu+gNO5ufZsBfjZWAfnGq43vcja7sJUtJrvmkl249qgrg7imxlG2
3WoymBApiLfbV3WUJjuwZ8FqZf7mRsL+ChERaEM1L03isW/feY6JRiTrtvJ7tLkqTobI3r5zbzl3
wImz23eefw4btA3ytTxrYoJgn2ybTPp8gvkgvzfx5v72vf7pO8tBQ6385Tv7cYVgP3m3uyYbNr0S
m9u2cvcFuTk4aG0BsEPpWFrIj2PSVsBWyYkUoW3uXNniKDlsxSzB1u3Ws4HUEZmOj2vbjAuZ5+hB
VG+80HmJjQAjaVmnIi8anOTHW23R6eoCqJ2XKfEqCHkBGPFjVJfwOSpU3liCJI/wLpPHMsWRsncf
ZAdAA8ZahUq1lsVCjfUrg2VHOQQHMGfVB322kXW1Q7K4DZdYoY77vEuWb8OYtw4acDltie623iWP
qm82d6Nmbd97pOXY8s9s852cq50a98wVybplWRRH2U8OrfwBOzZ1qPeyLhvU/jSK6HUqp3bvGGWy
IrIbbUUzmAc1ztKzP1Ss1IeVlxV7J86xt1KzdJEExfhHMG2SzK5/jsn0nR20/snJSS5ElZeBCUf4
bqoFG0u98R8GDx2ZrNPTL7rmkCtmEIBZdjqN/jUyDYT4mym9yjMPY24eomiw9kgDbgvHQl5In+xj
EwV/GL1ekiZVELe0HPMc8tbYiMLXYNNhmT3GpbtUPTAPSr0uBcIcCSiLr46vXpDQntOfRG2cgYsc
ARQIQj3/obT+9xJn18/WoMZL0Y/eY40+5QobBhXax/R2blj8xeG384at7zzAh4A2FwT9J1DCEJw1
EAW/nA+Lbvh8eV1s3LFAwRz1802FBsjKS7DQyTqNBffYaV8h5i28Tq9f3RqqfYBq3E4llvHJFdah
TOdZK1dbOhNGR8bQaXdZGJPLkSOJRXpBOT56rlYcbMyk13JAmm0nPXK+QC1JMMjp6z0wfedpcq17
2T5ZETFdrewvQUF4HnYjfufzmVLXR+hL2E/cds1+UIN4U+qV98WrNreBhtOt9XbKD5pKhAuTv8+3
LwJqdqFkXLiYDcFZJ3+zzOcJAS4d8rDNPk1OMO50qOCbtGnb17gYF7KDYsDPw7svPSK+VF5dB/Mp
earahLxds2q498FAnCwUMFeyQTHrjctT86V1DLF1kCrdBvGgvOSCv/x8TiTuytUUOAkpXBA/eCSX
t8uVY6y+AO/iXy0FhxpvNhGWI6oIxA+BpNdmsvztMBXVDheS8dOU47MyX+g4RVcBAcz0bE2KCwQv
0hcTr6RnklXP5YiDRwieYJf7MbZht8Q32W8T7QTiWRapy1kIRjZovv2oDJhzzm/TSonMazEfnIS1
XWlEylq+PkO3o8H5HlhDfXuhFmk4bXN0f5ZykOzVgd4dWU6eZckaWhfXjZ7XcJ7rW5a52gEG1cIG
FfOcCEV5iP3iqHmd/zLYORcHsuctFllVGjAnNR3WstVK/WSlkLrby+AjSNKfSeGoF1maZ9RBUTxn
84zI0yGsTvzSLDnvn2TxJMBvElLICeypc2rNjtVpVw76rrfbO31ugOsGiexDszIUOx761n4qIjzs
wGU5J8/U//w4BhYuO9Pww9e+9MJH7LvtUoJgrhEvAztolg7vyG1pqCJeYse41TvHuNTwTa5TpQZn
I1Xv3jpnCgm/oU1Xt7JOvBCGZtngdDNPVmf4kKrRQxK6yZXUOAH/wP2jtRLa9NZJ13pT8zOTJ6pF
/r0tGm0NEl1dg3c2UOKyopfEV6x1qrg5xjYUyx5Jdi+Ii5MsDoa+A4PGKir3zMdsKtb5mMUvflCR
yZhNvVhIxy+4JTjbSvXeWqNkiFcoNo172dqp9leRB9WdHKr468lQYSwkZXFP8OVZnifNRHmQXyqd
54cy/vdfSramRB/ll1JQ+GSxEJdbb5zUk0R53vCeczEjAb7w2MncxAJkl5uMwAdkqK94BNjnTrYU
E3if6NZJzhnOncw0nVZl46/Z0i+BJUWP4ECmZwO0e9zADpYltc9ZoqHGLkuOZuyNSY1vpaQYT4af
9/eyzWvcO/S6nDtZ0n31sURa8lYCVfnSDrZ2kW2Zn37TAjO8qYarOMyTGxH9+XYKtUoW3BveSWqD
I7BaLTJ3BBAyfzmvzdEs0BLnKFsz3vMLLRXkaWQr/u/cUwlI29ZXny3bTZapem6sKt6TGsufJsuO
trGiaitZ9BO1OTuV99lWrZBfMT6l/ojamGxUG06VG7V7yGolfxriLt9kESF62dp7RnqqR55ot7EN
OilO8iS7phlS5QTqWbjPJw3avlvj+JCQfWciFwWGA+j/pOrrS2JgLZDEqbYiv15fzBKfX0A5fIwC
MBYjjg2bW2UZuDSVtXYfpZ3YE3oYsYSb51ABgqRG+rnqg/0wgVFHHDF71Nw+vZRhcFEVTckBi05s
2DQDO6G51Qzr5uiNIM68tMwfZR1GV1/MVAeINVeFbo9p/LwRGuUEowZrQc9rnr6MHzSgU16AuaMs
yhF6sQniTr3KGi1grTeaSbyRbcEY9/eEQW7dZY9+wPC6LYgkyaJD2BPh/u462cMXpHKak6xuFGCN
/EC7gyz6dSlgGkEXkEV56Cv9yWiS5CzP5E7QK0LeXlCW+KLyoJorvDdW/FCS+14M6tpQ227Nk6bc
ZE1ur+TALteUa//H7V9bl+60GiGbA8tjliky9Ls4ibZ6MGaPsruZkZjV1Ul/+/qOL9gDmS9ujN/U
Er4ofHx/ibMTyt62YdzH9ozMVpzDe5X8FA/2BiTfcJalWxWGG6QNh2ELofZtODr/BtDxsVuidLAP
isFeJwKewwgK9r6LnPR28GpnNlzwDm6bIzOT1sjdDUP21s9w237T2hj7uUERrvrY187ks5szSMB0
FQ9J8N3byzDze7squn9sl+N5Nads/pJ8Q5bLXpWkiI5tAzdfuqO/F6WIznsR6hDyM3NnaIp0Zvn9
/N4qx9bAMleVqw57hwzWXW1oP2VK2HICJNqqytrKlDCrtvOIEcG1YRUqe3mR/Tz26BX7ae9ubh5K
uvbctWHz4Aq3fEiM5JNEwhSR72zsonA3La9OUrKL0YJWCck4377rbCVKlZ4Cti1xHAYFKKA/u0iN
rXgIyhVSOMN67PN4XNhudo/uYbSXAKlbnYRJWUNTr27mbnh+AxApBhTQLdXhoiGkHEwCyG4GcQbd
P+NZtmIxhsExvg5J3PubwSdOVyg9apqanqvnIHbXGtmxe2M+jKhf3Ptp8W3Uq/ggS7LeafW3obJO
HlRLGVYjm7Y700DrOESc+jjadfdkxm29bsqg3vRzUSiavbciP1zK1lxE7l1ZiYNslFVF161cQ9Ue
ZAm/HOR5xzQ/4sH+cTZV24R+ZT3glN1clfjc6ln/oM32531KCt31GnUh22Sd5SvYWIU9AaG5v6xz
43NTtfqpi9LL+0BrHNSFLP420MhM0uIMgg/WE6aY3s4kB0Rp5u1y3XGSS8Y6AdEFjRCWb+8UJdOP
mddbf/nECn+j2R7or4boEZE0ohQzCwF4QF925kmW2kExjxhjfJUleQDyPy4jnM63Rtoj1N05/rUj
njoPltN4YaPMd3e46uoY1e15xiYwzVPfK8HVCgBJJRkekNMnXf6TImStVyKwHCRQuXzyEFXVMTEM
5SxLYw+Pdui1T7JU2X13qnJn2iZkzk6hH+AoOR/if38yQ7fdNnH5KnskWvnWQxbHJFmaooiwJRQN
ErSQgCYsaxcuatmXvkzcO3VuSOeGXABmRRAWmn7eu3eQjd9GwHb9ORU6dB0z2XczRMHQJvEgUL+c
9PqazjAFm0f7ri4Io8gOsq6fxYAUsLC3QXWuiAfb3WT22TKHpRXrIWDpTFzkoXcHbNjw0N10GCqx
oachcGag8zi3CPiLg0FITfaTrYALnzpc2XZSWStzLSxRLOcohbVcDY39hWyQ5blV8fzvYD7h3wd4
CWVurz++f/KVMVgVc53i0ypi92Pre78hN0+Y3XwL+r58JThLOoQ//4W8q34tyUbK+goPesJmdbFT
h7B8DdgmpUNhfepaFjxIcLLlnuvfh2e41BwroNn3jY5izYSP0wsbCQTQ50/VXCc/yTrZKvv1XRX8
3uq4/dvYvPKqpdsH+laZDEhyTYBIEkr8BwAoa1n1Xi8/5Vbjn1tH1FvXjKcnkXhnBZOOH/MHIJO9
/IAp/K3GrnDyvVmRe/wl2qgNDkql3Scee4hQ/uXkx9qdMOtxxp4ACX9Taz7IBmPSg4P75wiHf+nl
RgWyMW4B42FMKz0fmm3vlNoTf0pl2yd+tpLFpAZpbBK2WchiPcRs01gp+FWot0tD0Td9H0Vghxjq
gnBclNx5R6UxtCc5cRWVBFbnYmAxsZsRa/eI8KITPDr3CIyti0AfLu5MDooHLEJV0191sJ5IZXuN
MF5QDEPSME6LpeYm4kWxMqK1SlbCcyuNl6qoX0fTSO594p9PfzNI0UZ1leW6dc6w1VaUKGattPJ9
UJfcMatQfuinFW8sa2cZlrlJFT3bjmC8iY/z8pVFoxbsrOaXryw2+KkupzQoH8YxEQc9cZUlMlDj
ZxXRpGXXmumJkEv3AiYtE3gmyF5BIRToZu7w2XUQ7UXwKT0ZnSJ7ycF/18tQ4IJkmhUQDYm7F6Gc
5QxF076dVhZ/Oy296qTPN6XSayvyh+nl/RAZ6MEV6vm9JtV4jy/AZC2ryixOsgF3kewC+b09qQj7
fs5S7mXeM8+4hFm7dCzNTUzm83NX1atkxixFNiYGftE4pwgl2Luhw/L8BmZipFdF8XNSNm8jNS+9
jZQdkn+PLPXUuI2UaCcsJh/GvNmFeFV8rbPtgGDVzwonykVZdNaziUrHOu/68FyVSnyslEHfuKaV
PxJpIbdld+J7O7ULOSrOx9c2mMKXhmD8ClRZcAkEqVXNJH4HCTa+RrUXLP00Kb+FvYPKA5mz2OON
qhT15yl0SzRb6uAOuchu71T5K4v+dFUOglgUxkvoPY3OFxacYGrb8OdsdBLDenvNUs1eerkZ3muN
p+8cJ7Z2uaGRJAJ/j01vP7wKK8fGhnerpnivLS+EVjPdi1dq+VMHhWBZ4BGy09w8f1JJVUH3dKdl
IYLiqR979a7BLZH7Ln+SPczB2fnTmNzLKqty62XkOMFe9p/8ztyWqZasZCtB/OaCPNqDPJWscoJh
hdVO+yBLTWC48I3wMZFzh2GlbCw8lZGG5ctYvpEDgi2+yL5DnlaXNDRhfIeKgZlOmD4Rurp0SZZ/
MUIw0gJJn0PlOGBrJ0gdtZZ/Gb0RNc9W8KPAy+NzoX6T3RUNbNLgsLCXRXQZ7LzpX3OjLXc469Ub
WY2P6aoRUQqXItX3uR6Uazlpp5iHnJvxycoaKHmG2IMhi69xLvDtEYC7a7vDnyrvPF6FJe9qosnX
ogFlFIwdJK+sj5eWX7U7VLwUEqRz+f9z8G2q+Wx/O4Hm4wIaNTnqK7NiQwOzHz2L50hDjKzVCnMh
6zNtmFaF3xu3blU2fOjWOMnHbhaLpb3KOvk8htISnCTijzBu3EVta/glNJN4UXHezdCD/qSqbnBn
WWWwmOaHKOuDbuvCzVjLolWa5OEJFJxk0TOeO99qPgVGJS5D6sekMZmss0zIxC0Sh1G3sMj5f4fN
vlL1jOAEwKZjpLnuF2HgJod1onpFrKXbDHGjHD23bI+Qu52NERbKQzQi+BbA8f5idu1Fl+OnGBmo
Pqx+FBkWFYPd9Ci04j1ceG52sYux3SNjPe4ir27u0lFBVRgrkk8kiP5Ioy746as7Uzf4HqWmPzuJ
M+BGw72nzCSzKCq1LcyA9tAEE26tXWauQ7Q/n9T5QcHuffimWDVa1sTE8IvsdrGhertRqfxVU+vG
c/Z/KTuvHceNrl1fEQHmcEplqVvqPD0+IWbsMYs5FPPV74fVtmUYH35gnxRYgZRaalVY6w1J5x/r
hiCEqs5Ayo6ZlqVfVUxOraMZyOyrOsb8Sgusz7Z6ldrvuT6RLbfKkvWVauekE1W3+hrska4+Nhgp
fvW6bdwdPSJCX/eKymOflwusBtd7a5fsiZwN7B/XdwW9p8A2Thu+egsHImnv66hQrr1BUCfH2NDm
r948iLRDPBj6V++Sp9GBFDtkjPXJrUciBEtw66vXMXB6dkwEx9WjRKJbB71DR1VVWduMw9JLZAvW
e8tpXA6mE2Gasr6uMZjTAfs2qFqzPEm/7o7RXL7jPTRNISxL+agKvt6/rlLr5sllevjvCDVMQHkN
SeTlB1WVNSbDpXAwTVrtIwvb9B+DpQNnVEc3Fl/LQxzFTfZNjPipalTjVBFX6U8vAVmqaqrT1dCf
7Itxn67334emObGoPCUXdm9TV52pv5kllqb3Z0ucWS++cM4yiVjx1LAohXPboJWzVQ82CiafMIE9
XsCyvtxfLKqwH2m06injQP6v14fCIRE5KtOdGnt/Mc/MTo4v64d7ex9rxRnt6g/1yvdnJ6XpbwiM
GV/P8F4jz4AqutqtqEJLcFoRAS7Z88oq+7s5z4XThapuYpXxz6VDKg39FiQHLK3Y6gAsHr4u1dCu
zrVQdPjxqZ7/43FdnhzMKCa1sL7kvD7HjXtORapuz5qPxEhg7ozUZ2+GDm4wGsGpifkvV1XXyTzO
TaJ61J0g/mjxcFPtxuRbp6bV2cYCvvo0JFQwVwJ3BuVsvxdEA1R7VgTTaRET5ED1cGx5yJGAKyQG
wobWIBWgirpLg4d2LVS165xmr0cQxVXb2DQkqcnx16Fu6jaRqdR7TL3Oe8xyue0Da7mwCNvExtYO
N/KGHYEv1pWsZJ+tBqoeI8G2cR0t1nvv7eoqiIy/blPVr3vb2DnbFZqrP5tcHubZ1B6ANOS+XTyq
YrYTBKvWQl2ptoSE0RYcdLv5TwdS4xAQ13vV4FQbDrNeV+f/tKsR6lbS5NG+Zbv89Yr/68XUvUYb
/CSAuEbmCP3mYzTv9dUecV4LcF1/FbUyUMyhlZzcWN+1qnofM1qxvtEDbTyY0ktDx3ASDKXb+OTV
RX4YRZx/JFH2rCgli4xS/i26f48IAKP/3yMirem289IhDxugIBr0HcGrLi4fTN3b2RZeu/cmL08R
R7jX73e0ZtYfrap5hB5TPKj2r8HerHvbocDRzun77gmteZgtNo4dE7GTgHRf6x2xparCZna6p6/G
upQHAH2rkCtt1VrINk92nLH1rXrMV4fh4R+Toaa96KuN0+rtNGmzvsnzqN/c21JfeN5XvVLeTfcu
w0BONVR3qsZ/9au6lGhh/Odx/3PgtL4D1aMK9UTX8P9qu1f51bGwqzF+2eAIs88goG0DMi5TWMdz
/Tjhxkhmp2r0SwM3RbcEVdXTR9Lst3HXwq3kW96rRrd1V1OQ2Uq3WYv2qTXKlybRmUvMxDv5QUa4
ZGyzZ9P/VH2qBcRpevSIPG7uba6Dj0dSwqYzMqd9EWAFXqoXNVwVuRWwbdd97+s1VJst9BTRECGP
ZuWPR6PQwcAURf5IMC5/lMQ+jgIViCaqjJH/XZ9S9agxYDk78NgDOs7raNUBd9LYV4OFZFiRm+fK
yQb5FhUY/joNVniBH78WTjJ9Nwow661TdOShG0zp8hiARCnn89xAqmfjGD8hpIlBowYDM+PoHI6F
Pf8B0X4DCWWMw7wfwRpZAZglG0GBPOnftIgk3mC1SHd4SG/reZaetHXfBXep2lnTPL3VEjB54qKs
b/jZ6etJGJ0SXIkQfOz5+eVFeY2WAhHVrr5Yjkke15vzmuzQ33V1pQqZyOpoSwuxpzh+dP8pCK3B
fZ+Y1orENw+6L7+rznv7f8YuUyNWbNv/fMb9VpH5wxlPvp169r1dXd3bltpPHhJks9d38J9Xurep
N5MtSC/7uBD+M9Qv7eTQuCVCW7EjHxGGxajei6395Bdy16YL+P3iOfAgcmpV57/VpflUY79000mk
vsneWMLF6/LLMBbB2xL1ckvcxeMzoNeWo7u32P7vzLUarF66iwYERz0pHVoD3xjxQ3U6SAW9RPxc
2HM/tJlTY8MW81PHe50yWuVsyUCBZVB1dYlM+ngG0bryPqbgvYjw+c6n8apqUDlfi1Ifb181YRPY
8qenr5rrHYul0p9VLciIkLjoBpSW9w38ObThsVtuqjABwu7KyNKBKNBWNvZfHS2ISixXfH/X6U7v
wvBfexBVCWNmqOP9CQ06Abc0FocyTzCj/+fJkOODXWmBvgww4YTuVNg7tMfcpw7QzZNdeelxtj2Y
ZUMNtGQtLKIijwXW82bEaYRdKW29FR+sdpnYnlJTY9PENsPWTaCrY+/z1GOalGrTg57M47YgsvUT
FZ7GcH+2KO1t9awwHyyt9q7zQFpNdTSwzfHt1L8PowOHc+l+QcjyD7PsqnOBWQMigPfLFHj2mbSu
XDZpbFbnznDx7pq06ISlAzFnCJWu09ZvYgAGzgrfngju1W8FG5xDixX2VvUWkAsf27H4IBidd5t+
XEK/T+RLvSZVUZlZQsfDxXGIA0wBYEhhK9KX+lka0fJVZOX47+pPbXELhH61+EJUCF7KehUtlfhX
VXX8py1fx9V+iQWtusVYuh1zi3NsgQNNQpDxmAux84TewopN0mfDaWHCNLL5KQf3LZh06y3rJ/uY
eXa0z+sh+qZBI5iA0vxsFiRHy2HurqleWI8T2c5N007lbUqELg9xDBOtBOWFHsYYnQyZ4RUpzejJ
XAtOTc11XIlsKeH+HRhYNulyxDWGTjWMJfoX4ev0rJ6hCuEmgMDjPbRUcGnCXvA2R8rQtubfrLpG
aZNEOq5QfXpIBhDh0eCIa4qOw7VqBJqvMnKJRFC9d4i1Wtgd0CcLE6Z7h+Y6zaMGcNNrSpRzS+l9
WnGE1rJovYsLsfjb2P901+YID6hTvwYHyRI0IQjm+GjAdUUBa9RwR3W1B8jD9m6MCxI/a4dqU72O
wTEXsXbGAIdtNmgQhlqxeLegAyHue3byU5/zF9k02lsNtOsoF9vc502pfZaOtlEDZhy2t32T2Q/q
zqgEqqOsV7AZeSkMnfzuX1YQnZOz2mXWLXUd80ZEctzHhYaDyD9t6qpNRbNZwxn7OZgHOIScjIZ5
8vnH5F5VOG1uXoPqTVWsigkiLAD9nabK+8Nr5z7bse/OdzYMvu39rma9P7bqIZRz5B1Uh3orEdgH
LHxiROZXV2wPKr7WS/Ex4/l+G2ojDknoE3Bul/ngNdLbqWF+RIrAtQPW3bX3//suZ0ia9x7zJc0y
hyfEiYYn2AhIfVj4JJNJeri390lJonhZfI6DDFMdWa7rD4RYT+om1c7fi+hDN64hLs+6ke0mwj76
7jfd0T+VqE4aHNAd8H5psUS+3/DrD09q7nYIwNdZsehOEseoI8gs6+bU8q+7+UQ/QQ//acX9Lx4X
P37p/CkFQG+VphEOLk5JhKHnXRpQdXTDdCvzTN+auQEYWPqPs4GqmlKkSgfzEOuJ/6hqqn1tUqOC
RUSHr8SvWVYA/mxXvNazGT1rxQsgYSgva7FgybRNmynZqypw0dVGuZkPTbogbOn3D9Lo5puzFAhZ
knXfQKlaTqoz8aZ5jwtzuVO9+N1Ol6LEh0f1tgWKXjM4LtWpmmBaALW155uqORExhkg+RBxvSnO7
+k3nq53GAKB0mwNI36jq3a/6y+hG1ad1jGy0bqM8rXXPn+BGG/Or7yPbaWoYmbLlXV41WD0cJqb3
ea2pJt00P5CJzR/VeMm/7AGbeFaddYQPjOh5EDYBfB4WQKZAZAOkmImNjplcscdiCzgx+9T586y7
7B7t5JG8lL7lDY3PyNqZbGxD5s3nqR1qwJVmtpmLGb89bcAloP+MOyd4ys4uk82zB7c7n2eyrXnh
HWyi63vfC9y9XeWfdVprgPRdbSNITx5Jx54QAk6eg4jJ3YCj+JtPoNvuUGg2TNtC48KerupKc4Ab
NTUCjqbL15pqY4F9e72KHgcb4k+s0oRiiZyxJI96hNuxjOytX5lEcbMVSX70puc5WHdEAdK+Ma+P
BMZcnS2zXTbvZgLLG/mMM7//KQTG9nuFxN5LrVvxKfaL78EQ/xBpHByixAiOWaQR2+I4zCqZ8F+0
vDvJnB/cFc3gy+mUtjV/K/o5foJNse2EM3JSTzVMxL1A9iCLQJ83xltvGb8FhumHOoiwrd1HRDs1
L2wtEkT6DPBnjPvNMPLrIUpQ4jnVYduFZoj+FAQ68ufkCUNzERCASETsAD17EE/rSW7JdOzGsWdd
1vP0MgFbDEXVPfaE42Mi9n9kTonEbGN1u7gymn3daUU42gBMzXzYoCsJ0Cn5brj98qNr+gP+hSe5
ODerbvVLIMG2sjgNuyBpy9BI5j+j/kdbor7M2fcXUth8FvI7KoOHNCi/DQVgErPuoeJWLyZotXBs
MZc3tW9xmW2ctmFZaTrsx4T9Iy8/0f3aW3wyZYBp3uTJXzrbhK1jf8AGaM5AjjmdYPYS2ulAyEDT
xo25lDkAK+c3MzEXAN/sKYOkEhsGfIdMuqtLFti5wGyqqbNr4oKsXmLydk6GR8FU9QfQoj+0sSzf
+ujPBgndAyS0d43oKPuE5VpPBJCKZBWcmnIWj8Xb6oZ5BY/JX7I0qDIRXgAiOf7K07i9GrOFGVr+
1g+D8W555wEE5UaLxJsBL2RboWywnZgDiHjaJ+zFr/YynSuh48SVFdexw/PJgCKzWzK+DBK9wyEB
T3pO4lPQdDvPxDwxqloscuzxuTeSls1n1xwSF9HBYeifgH5s7XYeQSHbZ6PytVBPkgKkXf/qLRUJ
y7latn1UtmeRjqe2B5uL1BKpWeDrWq8fxxGOWWWXAF/BdSFbT7Y/8bBQqUkTdT1ucQOuDEnkXn0P
mDOuOaJv3EPXJ2hnJvrGBQEpkF44Lgs8BhsLoNCISuPMsdzfjL3G1j1qT8SwQ7vpZlAc+jkNBPzw
pknMXTM38txnCKff1GUD7y0P/9W3mDoNZeUOB6n3p6om0AU6krvUUwzV/fWAGI+gNDLDYlrGA2SP
Eraz3YZYvU/oaCzyLILE3Du9ftPNujkDJF/4hSU+dimcj7dyBmTSm/Mv1ioXmswSPEuxqsmzMwhZ
/eKzayKuUMabqPbwoMr9P17wc/qe+hzgZq9JwtL8abreq4j60CSnd4rhqu68dPi9lnw9IlieattF
wLdGu5kMfFWuItlDcGvzLEE/GONVV7yVydLs8h4gctv/Kjw0SwDqesim1vVu0RL/NrTRqVh87TVC
4Deak4th9e+l01V7lEu+d2Wu7bxI8uUh7Ij6z/Cou2IghU+i2pDVq0yG3+LW7lAyTNxD5pJQqcd+
Hw1tueH9ZpeimA5BwgdS1Gi2mIUzPDYVH5aRi7diJK9vNhxdInHI0mK/EFA+ukI+FEWFtE9WvY+1
vhGrNww+ldhE4ZlGRjPbd1X00NaoSmT8GHVjeKoj4zMxPUI1sr3onDc2/TIMO5iLzlkzNUHMPrNP
uUDkou2aP4VRVSGe1Jbe/olKTxpOdoo1ucwxTI2fu9Iyjij0tnHvbFFArjz5qufio7H1JAysiaOv
X1wTz433rTWiLxyDTW2D4mQabBIyP/vs2mAJ+8yfN558qLs89N3ZDUVQYvhe1P6+It1z7YEstrHs
rqXTE81FjgQxNXhYndDRpJT9OzH9NBSD82lVMYwsQk43oQfHMUfzxJfnSpt/BR76V07w3RkL7D+t
8VSSeQoTQbqYxXnazA5wvsoM/A1h6OnIySsnu4aaTV40l3TsmIP9yd5jnmGG/er0aeXGB4TuCexq
+2DPfrBN6wHvjAxyqhjTiyoG4aQXsqOXvGhdqMNuAYx3ePUzCBZElsLC1cK+a/9MLefDGeffW7Mj
B5bYD4CxLzUsRG8mjmi7frNFB+GbxGx055X5G7LiznViuQ+7Nm+PdSyLp2IGh6cl/bPol9Dui3xX
sKnbmhCzEMVKcfgyRrC0hbvpDZyVG1NYCAL52bEt/PgBW5oItR8ruSxB4ZwidmpnkWTGOR0tGJpJ
uVyqNBuPJSLID0DDrYMhxPw4JEXMZhZaK/CYZj+MGCOSazJ2dZp5T0UXJ7u4fWx6aD22cEmmYgCJ
dgZb4rLB5zBB/HezoiA3XaaTN7eBxDtCOG+uFWAXuIjmXcrjoLn4DZSp/96RtN+0ntOjtp+gMdwD
A7JmLJmQyNe/LQ0nJ6MZqk+tIScaZN10qh3b2UJ5lWHHdPk5OTB9Engtn9CKO8DJYB/AqeL61wvr
kwUMZ0WoWp+T2/d4+Aodb00H/wziIp8xgigh0/r4STydA1vWDJ9GEA1hAUrqM3CQQnIWv/2MK6YI
dAybTyhkE6LaSLzFmnXGcNC8oj8ZEJDwoq2qpmIxr6UGi2hKPpcuqzfwkmww3XG3b+yJRda2z4nL
mTiK7eHaIeJ6lfytl8lv9wDOOCuzAG3roIBqmXvOI3ttIkrBk7a02luX8ZGN9mZweZdIDGVIeU8j
GsmIwvSxtUZBUfMBGgXsN8ZBz51sY+MCGd/ruiYxTpE//CEnxYw2CBz/6pWczrwf0BPZghRyN7hh
WeFgWPmtcUYvnEVm7TJCwKHlDAezygI8ydNxv9TXIWvmYy/T6Lrwt2ip+wBm8T1PIvFEILUP0aRi
yWo1/YYUOop+5fLk2jMLdtXOGwIJoOtQ7iYxxUlWH9J+A5mh21urCWpfphsY8dnNHfvqFCw4rSLt
iAdLvfxW9RU+I9VyaHDl28118AE4eNu3Ywrxhd9/tID4nRtf8Ke4YEMwHO4W0Nqeu4uyJA6jnECr
bNHBEVzu0xTKkIjQ+DLG/MnVsqu5Tt1xTuDKLfp226MdqqHDxsItID4QEECLNXI2fVB4oV5UJCJZ
Hro0cl/GOiCo7hR72Vt1OFYENaog9rcZBnChJLO8k0ntbme/Hc4IdbiPqTBS/ukWcAuScJlhM6GW
bKFvXpU+lFYDSNd6mJGm2w3OnF7gdjQHNv4O7+yGblpzNFDMEJqMLh0/VcSh6t9tb+kxYhPOcUCK
JklSQsizZ+y6LqoOVSzyjZ2+S9donuJ5MkMiar8xe5NhHsV8Lp1wmIc6TGSs3dxa9tfJnbSwJF3/
KMUoNmg284frwTnBeqOsCPNkXftEtBtwQw/wp2pRoCwdDLQ9w0CZHs3LEFFaXzeyK/TGPf8S07WT
ZBuxUQzOceTjmFr4jwi5H4ZYy8PB1282AZ2d5c5zaHTauQuqdyFc76HstF/txBc1OYb1aNdNuZNz
9oe0wO+0iIrjnPNU9W36kA/jFGrp7IUTLgMd6z6qECwrulucMfKOdnOEe5AYYEr3UYTpGtIdwtN+
2ZM9XuwI+NZUJ5ukn5yNFPyf9LVZnDUxQAG1CIzOU3Xy5wFnEL9qHtAcu+otRyoLqIiFJaKJ5QZg
WXZkonAv7RTg6DKxeTLaQR4g2e6SSYOy1ojlWDi5BFpZv3WyetZ0AG8IbMuDJ+V3Q+TmxmoNm19Y
zo8vsG9LP8GSW+KTH+NatMZE+yHJdshBs4OPjXmrc/qog0Sc4SjpZK+W36S0wMqxLdjyo4BDgc/6
Zpkm3If64HselXbYeQOxDmSaphxtaOneSJVO1wmQIZpFcp/78YeHWM1uCkzcTEW+W6bY5TA88AEN
g9i7caTvhJd/YAg0bRtCZjskV/VdnoAmrLQYoRWzfign9LBkxBJVuLYVekjC7bV08DZdkXYbESUH
YnD5OUN619VN98Ie/wGzyw4Z8/TJMgztUPNDCqP5KQfAMRapeJacZ2OHRLPlkzcR8Eq6RnJi1VuT
nT4nu9qKp0NRu8Y2BWATCh852fQWi8lheyOHTQFCcut42XMSiIvr+O2uQyKXvHWh7wfoeMfF0wMY
v4icMIdDpRmyYt8j/L70boWcV4oXA3rq+2jWd9Lz2xC6cr6PAoeZJBLxDpWn7wa6O7uml+OrURAW
KmDfNKaJ1VcQ4FlqIfzVROm0xfzxla/KJ8bi/yD8me+FhtPFbG29HIxMTFAOtL7X4mjSImhnRgUw
n0l8JMRn4LluNLCBgNq7djOwpdg3DgrmDUoQoMOr7qXJoXBZJAIDcv7tBII+n+w51NlJ2z3WYMw/
P5FZGC8izZ+1qFk2g25Ej0Ja312bPPwy1Oe0z8SpnJmubQ04V0U2o/YuHqdMqKcXvHe3Bi50m6Yx
UESqIqhzETilTJ47swTkNeVoOsZNGCGwetA1zixD47RfhbOAgrCrAmsk13mOgmzZw9HEDCODkNov
Gif1qUgBAgTNCcvL/jyNYjirq3sRu3Z/LlKgU3BqWKk9wu3g2w9zmfsHvtz6bOV6fXaJd+27pbrO
iP2ekURazmnBoS2Al7RRT/M7kgF9Ph0aEozI0FyIXvghof6rMIL2nDXlR+sXBFBKe2yPS1JwRA5g
Nfv5jCxxP59Hq0fL3JN44bpGUYSOgzqLWdqnQVsN8erDNC/lmVWk5BA0RTunrz7cBFRAN8QVzyfU
IvHZLexqoyVVwlnKj86qYPvKPjTJrg5h932k6e156Vv0skbn0DIdnls9A7uYsC0Nm7Z6S7Pud9mV
/ddnpa7Ux5QsDtrnc7T4KL/04hCtbpTqnKGu/LW6WvPxfW/bupx40xTuFI1nN36H1FQz0e0MpP45
XZCVDbz0wyrj0thIvclOXbeQcF+2xpg9G1qQ4mbPH0byzUGGEiUIdvBSRtGGSWp9A81tqOQ105gu
kNDdJNkcFWGiR9FhyZvjKBuEFUpcEdPkNHbwEjU2a8BgJ+us3gFiHuSFveWdtF2NX4XlLxt1KY2k
5vgbWWHSAaJEKgT691tVBhytRpt4DYZUZ4AO5lnAMd/UHjy25qe/5D+Ju/h8shEacoPp+JyOqeOB
hQ1qIk7qu6rNqTq3a6GqqrAR8+DffP0q/1d3hBH9v0aPXiD38ygILpYHox43mC1/53DSb6SNKtzO
1WwERsrsODRFQFKHAXGN/3flp4ilz2EbtOAzhdcAuaMYQPzt5z8EnhJkACdD6x6ivE9OuVYg537r
sQnc98nwXEb1Q8Y8cEYlG4e0uviBnFxMoFxC0+rxmF3Mm0QbnnC45u+8rNVCgNGkE+J0eYmaomTu
Xoq9McbPHlmxqHjFd/291X3rMKxhAt1xivMUIxPZtuZlNrC2OUBE8F77lt9wMPjgJYvqLVA0SOwH
yhgi5TCetMrN+On481XMCLI5nibZNRFnDBBvaIb8HOkCXe5OY1sFGevCR3NCC0ZzwoWsc6hNgLR8
ywyzILZfUTwq6zo7B9XyB182/jSAVk/2WOKtaabdNiFFZo5dcB3FYh0IKtewxjYpR4it08rqpheQ
GgeOURuR12nY53F1c1IyzghZIdpfHiDaL1uyMAGjEHy2JpRt8bgx/SX7BPXfXqIytTdYIpdbqS3N
Q4ZwhmVU2kfNNLv3ptY/5fgSPeOdSU7aWbrfp0wcvKXDe76zXz1PVAd+AuUxIo7+UZURigmp9qOP
7HqDPO0AYlTkV03n3CODYVfnifgR18k7kaQNDtz29yEWzwiier8KQTyNdcEsNfeWR2xfyjhtwlbH
ts2W7k8i8z6xAOYoT+/6I8GSF1KDcFz6BqIV0ZJtFcvsZKI4v/UKezmiYrocFlIHW1Ca1nbROrlj
+7it6jE96M0a7wiISJVEWjvRu1eA/tgViuGlhE9ipVXyPdJqFyY4yQTzNav1aiWvJDvdcpcXOerf
O2l8lmPXoE4OYZJsP3kYvFpSPw3QARrLLZrL2bNIswJyazYzSe26ucgvTVGPF2eN3s1AfUerbY7B
0GrvWF/vRGARUoWxt436fDfFafwOUvCnwGjq0W5N7c3SHQ37DH3c+X0BstGpkn3eTv73lvh1G/hg
62U0Xwh8xtvcRk5pIIN8RJF/66Pk/kMGo7XxMs+4cQKwTm2dyIOEe/aa2B2sdzLhv1rkg50g/aPF
kJj9tGE9B1Ver94j9jGwBvFsNRGhDU2Uv+f1L2QFEnKkSR0urRu8gjaO9nHiQRhuFjy2lmy5EWL4
Yza70zKL7nWUnf/cI2yRlOCZMZpuDyiBMx2p/HfOmz2rnHdGLi0P7/WvbjVSNaq6KtTw+933tv/5
CNXtLpGa5xEr004xkU/YH6up8ddlNWJ3rOrqSq03Q6IzSNX/dXnvvw9Xbar4T5t6jmqbja7cWno9
hZztcrTfyrJmUV0vdY8tDOHUv1utwWZDsPbnGpDdHX5sf9W/bv0qxUwaUHO0fZyJ5qyKel1mR7tC
fEzVbTn/XUe9ml3kkD5Usxm/OIbOz8EvrA0govhFtdWFy+ye2uNBtalCh5uuJ2P08NVUuNlTzDR2
v6nDufFko+b/1aY6Srm05HdWreP14V9tqSZDwxj0072NE+cGMXvrVtm5sUv8Oj44NVLjldY4V722
9WtUBAlL39T9aH3jowCI/Grq2nReIlHsXAyInqt54fgUzyESb9X3BMTFIcUA8khiBNYy7ERM9raG
GQzboc2JpUTlo1sN8sFO84PPGnvByZMt0pLlJ5hjh4wj/6VEsvWAuMt72ebeFfqhvtM4djGtxO7j
2E0pO3z9MZu6M2IoxQX3XoGlDkBuUFTLzgoMF9OTAv24avkhPGQn+aCDVwL6j2XX6t/RWyu3YnTL
nb4YT6Sbe46YPTKNVTZtJOqGB7utyPToCDIZJkQ5tt7bbBj098YbAYx22cqmIJKU4w+FBVVsfab1
H5bsJSdlAI197Hwso11vC7hzL3mCSEE9VT+J5c8X1dTGZn8N8uKkaqqAKBzvJdTvrRqv2rrefA+c
oX1QtSGpFjJM02PXzQE4tU5sqyIbX0oRldBgk3GnxeP4otqSis0u4KirqgW4cl6SpviFDM1fA5YJ
qWqikmBQ1meoojD/TEZHPKvHBPWSnHSsC8P7gKHH7sHW2vyk2hp+tw+dFl0DSQ5/rrboJcZPxlLo
mHhm897z4zU8wbSt2mIneS5KMqiqyakGULd59bua11VTMi7zRq8N86Cq6Syrl5mo+NcTSiywTYBK
CvOqQK7AQZ/SOvWOqWR+RbLlb9Dt1xC5sD83om/39v+OI8RfAoe0zL163n3gYCSvE9k4TjbFuEHB
qXpEMtA+WdOqn9MkU6jaVDFUevXYrUWcasA5zXlZNZ+g5vzTcR9sZIt3rE396d6kruY8qh7vbX5a
/NKDlt1PmwSh38r0sTJJGQvMer+u7m2u1gEiaIOzGqGRYfoaVsZNftRMwDCdiep4WtuYoehF9x4T
CNpF7Bn2qmqIqsANoYd37TnyXUTRCvJZY4Xr4GQUxTEVAlD1Wh1FX+MYDM4EqSbOXsJ9t4IcfFtl
E2FeqzZJ9aMpQe53Y+++T2U7HoXGjk315pPMjl1bz9vYhis/dK53jlo2JW5GdE7XDIFIWu6+eUPJ
ESwQH6rmFEb2uuYJVC3xI/fNsh1UkrriWTVVfcxuoqiXB1UFMWVv8HD83qDzsDWnJnhzkkFDEizR
dk4Q+G8GW6OjXrKpU9UKqRf019jkqMEW08UTDIaL6oxAdLx9M/m3HjbjbPG7qusnfX1o1rHd7YKg
fFADsSVmTzf3OCNhXBiqtpGVZyckKlQB5/sgqQdINCx5k1rY1Nrkm15EuHNN43QDdJGN5ZrL0cvl
XnhDDvYzTg4laiFv8fhc122xDzSMofNx1b0c3VeCBA7JX6PfVaCy3rVsIDqV69/6OGN1n8vi3TGm
mX0+sxymMTl7ccu7LAl0Z3RE8/dBm0i2BNEHctBYcEyIPwe9fVC1ph7bN886MTsmOxcvSw9U0Nkz
zQD6VoYUdRmJdzkRycobUlLQaMyjUcbeRpATWKN83mYA6bJLcrvfE8ZaY2M+2/nide6tcmObRXwM
zC3io/6Tu/rBqMLMj5at3ayy/dabGlY8fjPfeNPIcFQT8eqcs4tmQYtMSR5vYreGamiiIYhqVvWj
K4enKGr0N5wMFeImbO0gei2Ia2UNe3Vda/h8ZgN00VqoK7HuMdzKfozLOP9qMqYoOWvW8JLK/Pfa
9a2jxMbiKhz04Wa2uJeiKT7Ze8vffVtch6kwfmGzsc8C6XBYusl5CdmQl+Swuw64hJOFAeLK3+IV
fy3KNozxxni3U3lKAPL+bhQIw2lP+f9j7Lx2JMeVNPxEAuTNbfrM8ran+0ZoK++9nn4/Rc45KtTO
LPaGEClKlSVDkRG/wcbkWbeLG5R580OhEafNlTjfu0NckvSOvjDpq469C5EhbL0QffqkfTT7oiYQ
YEc/6/C7Gsz20Wu0BZ2fu7tJJUaYx2GBcbZL0FYFGWvP+tMcD/nr0MULuzANL1JNK/RGAU3cwry3
H/1uIg/VDRVcDWN8jGpz4ZfFzQFUcHxqKjRCLCU/YfeEiUNq1yeCfvXeXGjlrMyNZ6b+/PmZHCQJ
ih0gqH2skOgnqZVuYr2NCN7YG1N/wnXwOZgZgQyG2kPg6wVu3zmoL0Ur33SnRbM2y58sVmtv/exq
T22jH2Qf0qfeTYeH9ma0f3UMzm9m6HgvWYk8PxYZb71lTLhoY8K87BsRgiPWjKvpUlPRW3yueiL3
S60nWfyc48QrNfSAy+fGSw6hX1pvbVFhtptnR9nXeZb65Pj16VorzeqpHeazqSYqshb6KanS+T5b
ilYdbua41QnXUCu7pj/0rmKjZaTb96OuOax5p2xDRAfNAGk0lj2xxTdmmrKbTK/te3XQ2OtP7bw3
o6hHsHapyy4pSGBi89TfS+V6qqxqLJKqBWHUbAhPQ58RlmxCDNNcqw4hDKEcJtVi+QMkAWyOXmDP
ZC2AE1EdW53es6vO5y6cXq9V2aPVZX+JrOQ+S/u/zCIuzhkRr/u+r/4uUMB09vjKVdtPOwbVG+90
fsratzUczdg0o1ZtAJAjLbKcJWoJBo16jGCA6QcPRuKOh7CHTKmlavDAmwRJwO7n6XbxMJI26edi
DfQgVbcyH2HcEWVYjl/b56pBvqi2FXQZg5qpnK/twskPYZxS5HGbAzCGYjmkJUnkpS0yGT0RAgqA
c9jta2blb6VfhfdS87zJX6CVOJIvO4c2Vo7KYMcspPPuVbVz/c7G9wPESAvohR4VsFQWxy9SCWty
TOjVz7dS1VqgHJDx0qNUyymPz/7ggRxejkTGM3uYh+j6h6XJtqZtVKfBs9SsbCDEOqCJItUI7/e9
bS6B6OXw0LbKC1wMeyPVVHesxxoKrtTk97WBfkrtrH6U354tOK/RihX8NJffvQCLJl0r91ItMZfn
0cxxu5HfZmfIIMUIQS01OVvk949pSYiXxDKpNUvL1a1SNfXFJllAIHmqGKvNojmpNpmhAPPPN2cs
pk0cBM53AMQ3NVt40vE+Ndb8h7jF+0Qk9GvZQRchKR++4PPNp56p4QaPzvIeBEd6Kgvbv7TGHN74
vhKdyEPmpwIRzwc9i99T5Nl+tZPzbE74tTtu+SvPChvL5WS8aCWmxm4M+obYT/TrTCK+IYLPwkAL
3Pg+HfMYJE4Q3JAiPcbj/GrPubFBjhP4Rpnad+3cFfMmqzQeb97UPs0epFBsO30gGopEtv/dQeFx
2ycw0N2hIp8WVD2AK6DncOhUNDY7WCxeO94Alp/PdVP9wDZTOVtaNr1aXcVjNz5q+MG/47v2M5/d
LQl6lLtL/xDa4e+qy5KHKI7QrU0d5QBNX30vrVhj0toeNFe330L7SEos/WLM83AwlCjeu0p6Eyje
T6br6sWso99mVPzoxtAkvVM5Jw3EKFk2F+MshMbGOk5RYIL84IVG8m0gSZROlgsUqSJZ6fBiJ9Xo
7fSQ9FIFEOC5KI5E5GNSfpiet3mM+QvqxGQJtC/VHHgnyyPzCfA93Vch8pimA1hpAAvfNL1/a31z
YX3fD7n2bKjNBSJ6tSELFRzUgoiYhdwlgZeReK/K3Lx2jIdx/KbjeGI8Fa3tnqasQ/5wBKBcb4kz
KidNIa8Gp6k6wJ3XkQfxjctPoB7qfUoEbIe+kr3L7XzxkZ3PfB6R2LSDr1Xm1i+zzkebJv3BIXEP
uNsJiZhSKOYY3o5e/HPKMV0cB7RzsVr8M0ODKVvdww0waLZWH7ZPJG+1o1VZ4SWwcqLyUenuglw1
3kF+/hisuPxjooJJLuh31HUV5O+QYH1RIg4xtN1GRaTujHPf8KwWWvRYgVKRmhSV1WoHiPMEx5Ye
UvilDtJl9G58yCrPyKhowP7iE9iIfYwXw0OvmerLRGp17+nkuqVqIaR4n8VowS87e9CFL4MBGXu0
+1tpMmAfHJ3IrnaNm2gvXm+0oDwBEC01adIMC8G3Nk0ucsDy9TkbfJmZu0SnQvMXtc+ye5l8IK1m
VD5JDU+qYJ+6PhY6y86RlQ356vYiNU/XupdISUEIOEjSS5uOR8i593IbFg0HSMGk5MCrgb3ockDg
KtM+qRIVNAI9mFXHj51O9mHZqSzFOBD4UyANnKUHoe7h4heoQK2nDNz0gvhqcv3NWTQU28ibXqaY
cMdkafpL42ONltfhJc1CvnRFG/+xWxtdaeZOz05oP6fDrxJP3FdimtvJsEasSXLjtRzLn2GC0ITs
I0SrbhGn9E4gRs1XW8PPUOm9YS99c0MPLhU2NVvZO6hkerBft46++cj3vgQMU0/ZxQuZQUBFi56l
QByl2FeJX+yT/7bpU5RtgspDvNvWo+cpGEF5+R7a3+YxDSPjxS064yWZFQZ9MC1nqcaK1521GXiI
dNEG23jhAzY5WXTtnzekkUdUWk/2cngV1Afg7j6C6HDbKqVznqVI4obRrhnGsxPEznOLNvr9GCvQ
zHUAaIUZwI7GkeYonYkIhk9oybGm8dt8C+q32XOBxj3A5r/PV3d/ikzx9zD7AUZhm/IMl07H4q7p
rlVpa816V2t8z6SGiWlxnCsAdteq7nPUnB19gBsP0jQaM+m8Llax9aiCF2mbZv+i5bwYUqtbpT+1
Vl3Qgz8qRW9PDyXgkLtrEyxIHK0Gb2M4efTouLzmLdpZ9qSbG3K7ZIqNIXiWwlPDo1oY873URt9t
7qPaPRZ6GiXbuVmiwHXlbGRvEfGVTy2d0FmTxIe1zfCS356q8tHry+ZJi2CV/XbwFh0b9VkKniMU
PHqy1Wubbw5vdaSOtyj6qM994Me3tWb/tXZIWKegvNE0x7XNxa6sHa8nbfoBwQpkhLbWaE+3ehQ/
tqOX3fMNzO5JoV96SBAXqWGUaasb2fTS8Flrzfb8oU0Os5riR936wU4rqwyQT+48SeHWRAkdCAEw
1GkrVQWQLrmYetglcFRf6tgvX/ykJLzmxdFR2rIoJ1YZAzEP86LcTpWvbnj2/bN0Ng08WgtUig0T
+E+pYoeVMszugy6qX+q5fG4JFN6h91q/FAkit2ao+FsVOiheD8ON05k9F4CdIfCpHYlUkFKaXb+o
Ux0/NLF7lp3ShM+YRvC+8c7aNJT3kzne2HXYcz8H460xh/LijXUHKmgKsrs6KPd5uVfUodw1jVPv
NCuYAR75zcFUDOeuT6BoxL2fLPZje3zcvjSGX8CH72/9sr+z+gDF9pCcFLyEH34XH6wQwYPEYqVT
MAPwSq06jZH9a3ZzEGz1We0DmBNKCKZb7fVdyxxk2zD7yD38hfRsM4MS3o6RApHU52su2T7wMbDr
TTDoqjJcQEy8abUTHQM+CAS4VSDpgJT7Xr9RZ7TmWk0xSC7ATnKVYzrq76y7GGxAL+xKQ73PuvSM
GbVyW3Ul9Nh+cM9ZDwHOMN7iZohZ/rmsk0F7Zn3ovsyZpV0mMtrEO1qCiUaxyfKphTO1UUecdFEn
Jn074QbglX2yaWe+kSyG79T+SQsb73ER4ZsgMdhTZcJ7DIxbs4nVg4IxyqaI3ud5fiUjtItarTwU
duve9BluMAQC2FyLaUAB3jaqG0TLvoCwGHGha/tD6YT4uOq6f9/nvzhNeEFuxdig+zxsHdMgc1so
2m3GXDWzRvXJSDnzUGXzjYXgbBACEskULBcTHU7elJwabagvdefXe+wjh13jOMFt6tbzTm31L8GI
fwCIqW4fzFA01Ll8soB/PFW6+abEUXXKUGu8RSYRXAnflH3aOO1tWRRESfQB/tbsb4Nq6m8BEpy6
GkHGtk62eV0evWz0zrkxVbuUeQNLKzPcGLhpbeu+O1nVgggMOm1vDnZyACD8A6mm74uZ6MkkS77l
avVb4HDdFnU2Ing8N3ajANdL2vZGo0QnAbgWWhKs2DuDr71hw7ZRf1SJPsGrM+ubAaDBWVkCHkbz
JDNqbZlWM0XhMerIg6Qhwix5gmRENLTqm559723lPk3h+SKOsk3jJ9DLf2bXqC7k31S+hEmN5pp6
mYpKezZheJg89qR77XpIwN841dbIw+i2y6vgEozMMDKN93cK8eVJuxK5vWF5esuMkJXTo0nhRG8Y
9TLBTIih2lVdH0N7+uGaqns7ukm7JRTYhoRCr2AHvNXILdnOOehDHCECyDRajmlZUS+Rki8QAfLt
EEe/mqzEJTsyT3zL+wTECvJW9YEL+qdOsYgZCcOTfcCUo62sRwIj+iYGXbbz4+bFcxs4Zm6D+5tq
FOewZhyMFXM7D32zLTtiAnX+iKapettHkXbbLoVjYljpQMJM802oB/7e7EDqhZrOCkVxOsZeq9kH
SeJuAWUdoiL4pZB5QIkhQlGIUMbP3hrK9xZZcz7apy7Hxs5x4TTpATkQdYSe6jE9vgsagDzzEyuS
dkvesyrNe2zNsw1uAG9prIb8ecdaINS7CXLxw+gRYK/1biIrHDwjrMLns61AKPlqBw7fjG9HkJcb
bLOYVbAo7BIVDo/ZErye0+Bge4v6bNX/Clw/Q6DMAN7o6ikgBjMHeOgfwxmrRh3C/KbToDK1vwdI
gxGw333jAeerbYeos7Mx81bdIjRd7NWiA6HcKRiwaKqCfCR6MUHgk1go3Zepmp7H0G5uCTVm27mb
EEXL2gfYy89EmpuNhZ782Zt0UKC6b50d270ofu9dlMR3L9aC06ni7nvjerdlxDBrNgrDWFpVpxmF
JSxUvw0AUY9V133D+8CAE2wHe6VMprsBr6Jbh+BxsRCIg1R/SR33BvzDxCx79LmCw7eRVTvRjQD4
UhzvdaPzN00BiSKLKwIVbWCSdSutU+VWxcZK7PYIdL0AFOdZgG74GBwgM1+cnKSUXqC5hXTsS2l1
LlGeQtslcXwsp9Y89nXl/ZV6r3CZOrX1f852vYPzzrfUWyAyys/I6Le5lQUXfQzwR6zUZsdK3Tv1
AM+OFjhQcCekpBSfxVsH4d6xCoIeqrljznjnjdbwmA5oFDnUEJNJ9q0ZvOaZYt+sRTUUzrVqM/M/
2zUUMWy+7i2fuaM3WOAY3QygZ+V5Bz/wvW3oob6mMfRtWTJvdDXgVfRN42auY9KmzD5+pbm+z4Nk
uqgz8k0IRT1pcfDbWhyioOrcolssDyOrMz7ES7GI55j5qN2qZt0+DX073bfxMnJT88qgfaojprpV
nR7LwFHDbepwG8GEnZWW9UfXp8w8rOg9SXV0Ds3i0TJG+zDmEevvpfDdu9nr4KG1WrxvuqfUaZJL
yPLgkvpOtDMKCACwsaMbyzaf9MCAveGNPFHYPQ4grojvxftBqZ9mDCoJ7LE46xaBMy07CQbMXjLS
UIWBJZrW4nUFAvO/hdKRL+rRNi087DKMEEktvwSpMWZeS5gFvwYH2fMlEaDM+l73sXXFcAuOBGag
HhzroAeNNQXDxIrT51hCI7cISp95UIubxpwe1XAeoXb49m5ElWY7LVVkCqZtb3KzzNQFaOaEKbyS
DunJWQNd5JnFDYiM0zDBSAGudN+Z3ZPS4v+Um3Gy0zHRnLeCmQsXAr8F/mzvDFMOp2B278dU05gK
dtmDR2ruEjfV+wzc6A2vDdCGxfdwiNI3Ncclxmt/uYXPwy1RAmcJFdSzzkon5YFyPFe7k2LiEwbA
ylN2vvRGAxx7tVJKBbCnD1JgqnPzIqfBtfI1qoP8nMUlQ/bYOTsMu4GHkFIABFfM2wLFtMgpbN4L
e2sy5N0NGpTeGqAA/mvDIWn4e0iO+HcxAdZTMofvIVJwiI8eJqzldo4zQnBf8EYAtHeJxt1F/zdV
tmlf/2Fd0960Q3asx5rPJKjAxMHSWk0gCbXwOOv67IRfi7w0viAhjyLn+KwngXVKB+V5Jgiw0FvV
Y2UuxgPxN7UzTrE3hmTrd148e+cwsu5jUmnbVEdWqVVzhP8MEOP2jWvq062Wxq+jyio1rAJkFEMo
w4tJU+Wja5M0/D2gQO9XBYggq7uDTcIbLFdpX4Uj0ulPNzjaC7BdF2lsZWIhYDJOawuuPk/7Zlek
tvcIC8B5UKfXGQTfowEYwc6D5lDFyZeSiQHylRHQypJkqlTnVM+Y85UZAE1FOSadGzJ/MlLgL9Yu
DzpjW5VFf4IdUbx2Zt2cRtgiW6nqidOAN64t/EKV5o7pMv9P29k7vQx+TbYyHYs4nW8Q/njsZ8De
pmsnDwFSLg9Bo9VkhpHCdHon3Vu1XR1LaOBGADtDSZCYy/h5C1PDHZAKdkKSjEWwceYx27OKfjCI
czCK77LsoQsBi33P7VdMy9pztmBmygVXF4KwOJvOQ7TgRmtjUs8AI8IFSSrFpEfvimL4+/i/TdIu
3bPltasvZcB19VrodJusSCkF6NnoIKe1ugp2/mHCEfJkha9xA1LAfxmbID0E0Hnt1oBbNIwvCJWj
bojn3VVXQzBCghvKTBYMbuyg5L0IbsiOzk8hSY4/JrcJLuCyrHnPZJVfIpvyRlsVXLKTbCYzESRY
WPx7Q12A9nVbHQWhUjlOC6SQuWx2KXrg1kGD14O/SRRtiSPQGoDF2pNV+eoo+S5RAxxyf5n9AIp5
uXDNckbZWvGJtpao816gitI4ztmUnaRn5LRcGWQRg7+Pb5eTSC8tVKeN7WTpTn5lgtY0CViEzxZX
v2PQqEdRGHG8LST34QyG82e33L/RjJxTjhq15IClSOT6y2bMEpmUFsZ3Us2y6hiWio7/zPKbcnCf
Ad4ZJ/mT8jNwXg6jakCcpK/2Xln+kuPSMYBjvtzG6x2WRsFL5T5ZF2shja5tY6l3R6RW8GQC9HHF
/srTAO2WDPU4peNe1evvggeWYgBG3dXw64inIjmSVYONGVHlpIzxbrOXpPcV5xWqwbce5uLea0Lu
qI2E6KFNmhe593biPgzEfQ5zbTCsW0OE3h5Td9JbxSV1WP61IZpt600DO6wDoW6CndwuuRuyVeLx
mWxkU54CK9R98srdxiv6/IKvowf6TDaXAiICz4ZyrPB6Z2wZkhkgAjBnrIYxAv2wKUc7OFKARHaN
/HLdnNMeNJQdneTvjU1DjLrZxW3yZR71i1y561WCWroprHTaybWWq5K0Bev/VkN8ZcEAyD2RI2RL
2q6Pg9SlMFIcQ5ouBKKJ6OPQPcuNvz6acmnWp0H21EQ+NxUY9p1cCvmRel9zfdqg0LdE0JnlWtWP
drENQe7yen3N3OlngFfGIWM2wFP3olV5C9M2POQzROdWn571ZeiQz3YW285xDmaQwNjxbVTonCjh
NugJWUle/K8//OE3yCa2V5Dd9VC/9rzePdRkcCjtDX0nQ4B83zvkxk82gKzxOYXLe724VzjFh7fm
A6ji8xU0SOMVEazJuTkYYa7N+9gNvyldpu7XK8wgeNEdF0r3Orio/WOGieVBfkvvVw+pPasHNBr7
edtk4W076Aowj2UcWl5rOVK2/rXN68oZ4YAw2cmT0MfpgSkMS5flQdBHpJ1MONbr47N0sKuZDqa+
HZBgO8kTPHbWcJpyi2VJtc+dAeMjdwFX/uvftYv07Idghb3cAK6wAFLWZ2+O71x9ATAahV0v8jYM
b8uwLE+SVNe2gujPMiJZ+uzsfacawKykj06gMEZKfynWt/XDI3rdlP1z5Q0nrzG38iRcD8FW4Ki8
tw0JAhkLWbA3RxS6z+sbvj7L0ibVYHkK1b4/NID0jqETHWSfKQ+79FiP//wISl3ummxdj5H6dfPT
fql+ars+tmVl238PPdjKkeBPzXMAV26TAo8pUkBuvQ3Ceflw6B5E00BnoTrpB3woyNMzL5A7Ptg6
xqDOQz63Tw5zA9aHtzoRi1kt8NhOnnJAKUPd3VgLVnUey6d8cLuDac5MJRpd3alBQeymR2BmQ4L3
ILyDKV/sIs15qHdBVD44mBevN17+qlSvr9Nal8b1Mfl0SDGk7anHflAeRinqZbiWLT2BvmTGcJ7k
6stJCvCME5gVHrveh1a/lbcEVjutsvmhdXCNv3ILESVZt0y4Bu8h1X21hUsRcsG6WEnPxMGhhsQL
vmFM9LeoB+6OjMlerrEUctvjZXqCUC5r5Cn9kU/6xYuN7KDO401ilgiUed1JBhmNUbuFs1uinrsL
i+D6BTDaX5Dys7OcUO68bDHStwsbxo6GX/PgPWIW514xy35iv/h4nh1yeSLWwUDVVOfMcevv09tR
2/UTxPv1KpaZw0iaLJ+ZzM2snW9BFxJSCbyAv8AlG8zEPeRHpQu5NSgnBrooo2btrzpmMtkCr1sd
J9c5TwBzyOceoUeiURzZ2wzHsOvs6rqKirSgIOema9dBGC71fW0kxkHOL7/Lt6Px3OoPs5G3B9U0
nuSurrdWtvKu+xkbU7QZiwKlfyjkfy/Q1oFDkW+/1K8TO5anJY40LB/A+O+1zM5h57f5cIcgu3kC
mlZdhLUzRF114Vn4U4ZZdr2/cifWMWa9MXygf6fQM83Jq3cWBGlkMRwDh5OCl8BlBN+hELgvuWRy
Z+SxDlRijxbwYL/AN+S/g7l0WEf09U5eH+hlvF8vwrpXtqTL/30q5moj7KW7daiXHyPV61x8rcvW
tXGOsP1gQoswg0x0lc4+qXgsShf5s9cpl2zisMmrdt0kr/03rP76oZTf+WGWcT22zN0tsIBbEoLY
Y/Chl/kryRFC1/KazAVyMNtgMr+htUI8OeyTU9GEobqX7tdNf/mCRoBBuiC9zuPkSZUZ3VqsbdOc
kXLQUIrUgIktkzD5d9biipKU+oe57PXXl/MIE+duLNB169lugKcfbLJU8xa93oIk1A9XfohZX3RX
V88yLZNJnWxJcT31Mi2UKokgNK8DCCBrZ+myVmVrLdbbuLatf+PTsVH+1iHUwRjGmCkDZwcQID9J
Xd48rnjCMn7Zf/3xc6kVm0gZ1A/TSLmF1ydv/h5AtD/L4xqhpAtoerkHYdchuSFPyj9vytHXoQpQ
TnNyy3T3mQoSwBRZl3CfOCFC8JC96451DSg7pFj7SXXwfw5anZ+vv355kq9kj/Wduc5nrg+ztHp6
3pE/+e97J1vXXrL5uS4HXc/6odfnP/D5KEUjsdHar9qM1KyMK+vsQY79p7a1i+y9zrNlcy3kfqxV
2ZLj/vWsH5Yz0ls6fvpT/9T26ayf/lKwDPgYzdVdCKNvecXxcCZXUc3Xtaq88FIQSoGcCY2IxfsS
ZluLtW3O8ASFfkefqjXYvHaS4VZOvnb9sEc2fTMAIUQK/vpEy8si78n6sqwv1b+2rYfJeyf9/qnt
/3sqf84Xcn8Rg/Ybdy4ObUxrl7mwfLjW4rqSXesfYhX/1P1T23U9sZz2+hfkPJ/6XP/CkHi3mjL8
UTsv3MrQIGtQ2Vq/0TKGrFXZWidka+dPbZ+q0s/vEQzof2o1kghJYUPk4+Uk9870Vh7h66a0Sn0m
lM2yOquyg+4VL+vwDpgK2vhaV+aFRi51GfmZCwVElKzMcq+hIz+w2nkrwwPRfyRZG5SB/6arXQcN
WyWGIKNLUc6QMBF/2/3TcLs+Co4s+tc+62Owtn16XKQqe8egSQlZuDC9BnU2d52jp/NW1r8JAAPC
Rcn4GrRDdLi+8XJR1uI6rK51uVz/WpUd66sr1YBAyt/Dt9Q/nUHa5iwBO6ElvEbrYH+dWF/3y/1Z
j2zwKmHxlp0tAiPGEiH5sHJcu8mxUsjEYK3K1qd+MoiubR/+cdnz6ZDBq5T9bNyBCnysoVLgGiA9
iJQbGkiO5cNV4ojXvsjQ5WdJlp3kypRJn2enWXU2TeZYJ3nZ1zt6ffc/BDM/TBXWrrIltzcqeiJ6
107XIFfuIHpixBEyKTpa2cPslaRjUHPRpnt5Ra9xSnkCxlmPm7/kRf47qlWrwR7rbFInDcnBPM/O
CRLBsMQhrUlRN2QrN2vdtwIF/bPQ2pSL7rAzWxiQMSCvkQ9L14Kjqfs3wtm2SABEKto1clXlvtQZ
VCa9Kl7LGJ6J8Mn15QbPLaI77TWe+enyy0X9cIuuS9frVZc1i2xeX/OI5OTsmdNerrL82bWQH7BW
5cJ+aruu6mTPZzLn2lN2r/+SHob61sZab4ONIVZxQe6/d0U8Hg2EAPc6jFmqUM8QIC3O+Eyy19LJ
nRkOMj3LXs8D5qknCd5NdfASadlRW86hJnV2VwZ1u5Fec5eNJ2UuzZ3aZ4D0hqHYNBGvuhRe5ppb
2wPgqYEpuk0T96BGoZXvkQzCcJmV/Z6oJKjhyTk3etA8wMki14xoLMTzzMG9KFZvU398XRDtzwEy
sM/wb+odqnEjqhxUpS1D8ChLSE/UIyoQsV2lz7HnoCxodndTjBaCA2zhoJPbP3qWPz+mVfMTvuOp
N7XyfcxNXLVS/1teMiWv8YG/+IEKUjxrXntvtr57ROvJ7PoBCQetRR1nGDZBU9df6hlML0vy8k1X
U3uLog7wqgjZLrVYbAFMQslzblXoN6nqrkIiGGWoEhw3RozV/bjsIZSEmcCAo0CYaMemsMv7eUqq
e9mSIisKB92zPEdYmCC8VcTBrqyQH/Kn4atJ8uzYqouUX6ZWBnYkKHHslgDwxvVZucVFjOq1CuHT
8DESVVEw3LVZASbIawfWw03hXkBqkF7zCLa3qH5N/RQ9DksB0SV69NXkG7KaylmaygyTbnQXUeUq
ED4zLLI1TvDYoIb9qJIJfUwVTdtO4xiwgmBHbHtAq1Kba5ljKYqH7GYahu5eSzrvYV6KOgO2Z/Ns
wa6mx7oj1LN0q5UOrmgD2RlzwmxuHHV0YfzfUxLN99caaA6Ufx2eufX4KrK8B1Rmom0Vtht0T429
o1nmbpqaHI03wPSFoZkX2wHqDKxV2+m2nrQbrOCRwcABvPTC8raCanfbLMVa5fk8JgUx1AFpIxtu
Wqlf8tlMja1mGtpFimIK/tNY9JWynTxY7l6YEmxG1OC19wGMuvbYf02G/C+DVDq4cOj+vFsmfGaQ
iaAVigqVmH7+TbrzS5gn+tepSUArIIjzGowZsGt0sB5mjVyyNSXWTeXm/UXv4/aUpnFxzy3QoPy3
6nMzKjxcWWreqUb/WqMadOdGycNgVw3UV6V+jnsSRw5ij3upyg5SoW/Ir+f7etz0GHdspqV7rKWY
8sVguZbjyGDT5CjQbhkzdh8OtvJvTjqbN3KqujG1e8cLT5DDcOrMkEU78MGpdusvaIPkTxjOyfW8
tTG3D03X7nMVWZutj8VyH2QvGBXOBO2LhrWybd5AtGie4Z7394SOz1LDaLd9xrQOMlQ2Ita09JA2
xyg/H5S4r6qLHheugQC1of0QsVg2FRh0t+in9bf1QFi5TFE7kR0OShZnZDAT0GxcCt1U2iNim9pW
qnJ5slRdPlUOmLDl+tjjCNClWiZ68dEe/1z/nTTJ/aNd1HDOluuH6jSIvGzy8KfnmRkHE+UU2ZSi
CmYY7mtdnraxRULyQ6Pslj0d5I7d8ABwBgReMGzAdWGpUFYMSnr9V10H4am3hwCN97D6VpYH2R8P
YX1IdVSbqllxCFgrLm7hxAPPTRAFt91SDAm6J67hHz/s6PsUO5n3wLfjPRSG+KYcMzwMl0K2pM1k
lY1lg42iWqxFDX6D/9JRDrn2Xo/uRswB/z+HpO4AvkLVjp9P03YFIrdP432pEg3cfvp10lv+yFSU
enObtguPgrSjabUwYFGkvIuWIkdg4k6qk++jWBj5A+R1NSa4vuwuVZTLN2sn2cJB74YPX0cemYNj
l6hKWFYenhiTolycdwsoPspSsvfToVKVP9yiOnpyEAK/Hip/7cMRmW7uuxKAxucdy6+ayhiy49Nc
2H+l2JOCXJrd9KadqvTGHSMAJxrKm11GnlElW7FPilB7UctwuHX1+kceaurLYBfqix7W9x0D7D25
aZguiA7y9esN9L+cutVvbKAl727GqUjmlHcpagbvUaV8gY8cPMhOswzu/CK2H2UfSOF9CqHuOV96
jvV7Mmjmq+ZHxZuWnKUL35zsRW0a6Jf3YZ1Ot32gpXfjUiDupw8bM6nZtJt5w5gNGm+pSh+IpiRy
fPe3mgy4l7rELmEupe+ZV6OjrRntVqpG3wwnA9fUXWlaKOJvbKvrn7GxQrrIGvV9BKHyvemxRVDh
6x0XfuU7ULByZ2e+eRqxzHws7fEVCE331Sq/z27jfrEUt71kZYR0kq13X5sZIIXqWPkjIjpo6Yb9
n8Cx269AtvTdHOMibjf+qwb4DA3bdgDvyVYctvsZa1j4wv9pghb5985PbbrlgIrN5tty8Oo9fm0l
CnNO8Zopln1p0m5Cc7svXnUY089Yv29kpwKM7RUExheYvOqdNNl+Q37BHcqjVEfUJM6aNyVbqdax
az7OZOmkJmfsBvVORetNhxF9E0wzuITCCo2bGq0YaNG1jwqbnd8RdI+7HVg8ZD2Rlt1X/uBcZE/f
+t7e1AaL5w63k9ln5EEwJnrv1arfwvGJLlJ1ItUGphD1N1K1MSLCB1L3b6U6K9N3l2/+vdSmPntk
vM4fjRh8jz8GpzAalKc0a9W7yIdGHPrYVQ159QjQZ4/sRP9Ueu1bErfqDWCF4UnXW16VGFX5KnFv
pYO0o4t4KJU6u5cmKUxUjiIbAkPd6RiuFrjHZnbwJN1j6GiPufnUNMXB7dwKw8J6j4x5eWNPTnET
dZDlFrHg8kZRKZqucpGZVadd7PWIjttR8xBqDlbgk/WKQlj6VbUqb49uZnmSKhwdIPV68V6aI5KU
Rg+WYOmm9ZO/QdMPVE0+4q6stgDFq/QrKOrsCB3fOejkPr7alnGTu4r1YoaZc1cmFgCLpVs7qb8n
0JJnPm3aHdM6DTcittylmLXU3xLBa8Dv/qdt7SJbltL+rnpdO/7T8XoLAKaz44d6nJv7UamAS/8P
Y+e13LiSbdsvQgRMwr2SoDcSS14vCJVUBY+Ed19/BqDu1u4T50bcFwRhaAQRYOZac44pHdB3qLoE
v0R/ctV/EkNvPdf2AB8o1+U5Cw0LsnGZoojrp5eudG7LoYORnqvIcF+rOlc9p4rNS1q4BLBUFbQU
uLBP2JE+FeBXm1iuHWRDZ7XgonKG+KPVEIiZhlPfuaINjoplJ7soDdUHqCrVanl5e3pVC7f+bOkb
ISMSMRzG0dhTsy2g7hbmzbVgjnO524AttXyVZJWEjAuj6lxwTz1bReh1vh4fK+Dk/9rxfcyyu/jZ
io8E8TMYf0+dAjX2lv0husfz8mqx7bDRKrETlrY4fK8uu3VXS4Ytl3b0fWSg6TdTJOZOtXq82z8v
YdriZCEvP9qhqWxSTerEUvX23kTveyDrpj5rhrC3VpKN9yM5Ll7XqPUTV6OK9Mex3xk732DzKH9r
99HpE4akgzS3twerkeITTyKwSMF9nm8fF22W2JhUgmlTlWV1jfWm2guj7I+R05ik+/oFsQStDR8L
sSo3PpyZegEWy+/8tzgYnpJIKH8UlJbfb5TlGqg4aX6Naf8RKor9qll1Bu1Ymx5CCzY4Q5TgDgu1
s8tmqLiq+OmpS2NzRzkgvXOwAqFxrk3qZ9zILH8K37gBv2M+VL70gBxk1EmMsBmEJ4Ej/mSQkfW2
ewyI5qibX12LZhlOcf3oNswJ267U7tBttMhzSFjCd2V7FNd8f6/rBhlUgz0jDdSUtDitzU7LI9uu
aAGCQLi0CVgX8mt+aXbvPuap+6qNsXIRnetyDsD3VmFaHZfV1oA8l9txe9DjDjCVxrjs0BZI3WTt
uE8BhvRV2YfqpSsL/ymqpjfdDPTrsjbNCnBbN++WQ13NPkWa6d8va2EX7Jq0SH8JqftP/kQvUZr1
Q2HY9pO/G/zMfov5qdw1g9rs7KYP3qW+q/rKei9QZBGZU1b7PujlKzF3686MnF/MI8+EPMhr5SvA
8wPMG20XaqvvbfOOSNJxJll3drIMO2BHIxcR4DUjMv4scYcmMLXQDtqnnwNqozK80mrNbU+k4LWd
F3wxRq8mG9lbVpcdNGzltZ5I2yKy+oTYiXcO2hJ1A4GjK2p38mrMCwsU78lRjEtul9MvqgCvbRGN
72M0Cz0a/BxwoEDupfprPPXj+1BF5nqYt0fz9v8+3gG59HO87/i8DvK0dR04AN/+/fo/2/9fr//f
xy/vq5c9zm1XbERuxuueCfut6MfqpttC31nzNnAZ1W3ZkTP5/d62HAIosr4V87b/9Vx+OcFZKe4u
1vlNXBbm7LZ0y1rd8s3I/rVNJT7azcX257Bl5xC77qqq8BsExZ2SNSaGSTxfg1b1wcbmWvc6ODZe
NmjyblkMgv+X7J71lVaXGz1M1HNQYsTjJrWsQGhXz828WFYtQ8F0/72elV7HdA3W47/3Ltt/Vpdn
LNtg253yCEHbz6bvV/pZT7npTYNzV3C6PjriPyCSuW8Jfia+VEV+cH28pPpg/xqtzv0wANBRLXT7
O9NxCBxN4K3IVI3ovuImxnh8qAtla+ju9AKRod+1vOoCPH3GlnVY3iPMkPN1ZWNeSMJ2r36r0eia
X5vwijuds/aEbsQkdcAwtnrdDEe9CmF2z4E7S6LOd7iOGUrMuUy+lh3LooPVvXEQWeFE7+yDSEUB
XKfxb5mdKDcA0a2n711ixJJpguliwI4BQm6LFUMQfDHxUO2UMut2TP7A4ht/S9G8gxjpX6KYJPik
bbq7qO60vRo32cEfUnENA51MDKWYntMw/YvoMPvLk0Pi4I+KENCxiP69kSezM4Y2uJayrm9yXhgq
w8NQgkucDzD02YpUI9kwm+KqpfjiQSarm96V7XU5fjmMgKcNoZEjAWjAaZI5kx3JPFmyXXILgHWQ
q1an90CHCIgwCUYzWnXYkoNWXc2gTXYl1ppLkmGqMAYxnW0HZTHueOtkZ310kKCMT66IzANlD3l0
x6k/ZuUwHBQ1Kk6ZIQn28bvonNQ+iKfeds5JMZL1WlEkidrE38ZNo5LAoFZbx5UDRlegywCgunv6
E8Umje325kN7ghuMdpA7DmqgsuseppaoH8Kdh8fIBI/cilXXhhSlAqk+1fSg1+GgGs+D48Dyhnv6
QvZMtyqjcbj45FCBoM5TrxzDCBIW/Dh+mzB8+On0O6mdjU8e2Svd6xquTTR77afoAS3p38hSp99K
Yvym8Iu93AwolAeOvs0afpz9Xuy6+RWcmPwOdGAFEQ8DEyprBNKJxOS3RJeot+LDRWvAFDDrT7BR
h/uKIPWZxj8BXasurjm2oJC5ApgZFfus1gDJAO8brjG0Fgblwz4XSvToK659tTXctEsQfCg6LHem
3++7tB9fhcXcSdOCR0dypWhjLsEGqMNrhABwExR9t1+epcfJoTJ67ZjbWu9RS5RHHEExU9VZGWy6
BHL4zep7kxgBIi6HLI/+sdGa9ywb//een8OHbOET8gY/r7NsK0sHHxoNvHVGYuDVLBqiHBulfW4J
sDwOvpqBr+CUZPC2qVv2OD3mVYh27mZsJDmX86ouRkxLwpSHZdVPK22FOzFeEfKASc6ymRTMCz0P
yXsqxFicBjcpSbDg0bL4OWZ5tGwjaZyjax2JUp+jxvr/eN4EMKrAoP5fr72s/uOtbXIEDoyEVv/Y
9vOU5f2HqJiOWfpaj2H4yD3XX8nYNg+6j7eiy40H1bX9ndGHynrK+TfbrozvrVLul7XlScJwH5o2
cy+mqexBF01Xt62xFDZ589INdrkyejv4aALlEUOR+yU0bZs73A7ggK8DLdcjDgDK22bxX4oZd9BB
4t9lVMX87NTN6xx3v07MtrhQ5z6pQNwvGAXKS66V4Rac6bRKhFpefnYsexlg/es4QSSPbOy12j4j
kSG5eX6F5SnLgT+rnTXYK7uv6Fn+503+10srQ4JfSPefUzSqADPnN/l5gWU17dU9za/46Dm9Yp/b
ISCAiOhQEl+ULsRCotv3ApLjfWrNd19NojAQofO9DacvkUqps7cpFVxsleCSWAX1/706byOpu79E
82LZhgRT25CLRhdk3vuzYzlu2VZWarYVPakAy2pjGfkmAgvjtfFIeb+sfkcYF1ypVm9aMGJ/64rx
2S6YtFdj7T/kU955SMW6m97G0DDtIbtzDKAqMRC3y2h2/V6iqoXgGKHZJ7bqYKYuTJD5Lt7banTN
U7XcZsx171VYu1QMqF6nZqVQWJfZE58uXFPzdl4SCwKKOQnxTqboq1+n1mdh+keVQmYACQdfU1Il
DKWfZNFY4PsoMtDQaP8Oo3v281x+GnX8oQiq1NwtEdCjGjLNjjQsAWrBBOmZTVn/5Fd9DdOcCcSy
d7DD4hRmWAGXvTkRnme/m+rVsjdOw4zMS5hyy96xsdJrpYj3ZH4lOh75XVqVD8u+WDjUnAAtMSaP
7opGVa4xSUI8DswpulseLQs1C94mXS0PP5uWR6Shhl5Mjs/3s372qnZm72IaUatlm12H4CadGt8p
cND1z3E/76P22aUW0jr6k86xU0wqFU6khyFxC1pEPs0TLdVOrtNqJxUfFZ71SNulE6iYZceyGByo
QWtlPqZSlLHc/jxH85XPYiog2/3nZf5xiGnHeMiWF/95tY6YjnVnj4X3/brLbj+NeYt/HDlZirIm
Dkt4huViBJtfXukrLII4WP/xxGXH91suHzDMVH/rCvH8vc1YPsHPm49uwlfQt1v1UIeN93/+TT9H
/+t1ta8sgNvw/Rnms7A8+seHnT/c92da9ny/aVtkdzFgV6ziO7Nx1JOcD1sO8EVFmWd5uOxZFuNy
+peHwmlBN/S/XTpCF6Xtt4w2iFMb6kudROW6IsAiiLCaBXX+Ycp6hKGHprFTD1boTzvbbf8gyx29
FLCiGn12ekJ0pLDIo3Dhg7l9ewjT5qvKfHfLmOnkgDCNSj3yNGucUbbup6UQkR23K6XiRg5oVoDD
d1xqjDXpVk6VPDPP3GPCexJ15646Lju4HuNj5ZeIi9snLRh4MWx+ELGTa6fWZzvGf1mieqKgs0mp
bkmhf4SyPyt0PUdJJOIIgqGYG35SoemQ4Pfd4yNmmuomp0jRblWTKPdqzJS3IM/ovvRPgrEI8XLz
pn7osEmlyeV7m0aIy2qSfXb4eVZAJc/LKpBL5KYq98sOPGgfzYTjqmw6rJzTQ10+1Kno73sGQo1d
wULPmZL3E5IR4GUxHyR4UgpCVkjIIfagbG3IDs2wGrCaChe9oZleO20gAWxejKl/q3p8/Jk82UFv
ovpnIakWr/GYDVtdwhpbtuUQGHYTKWsUTP+9rZ0YSIA01XclKXrSMf27bF6Ao3ALu7xvLHBNaQMX
Z2AMcz/Niyg1ir0z2uNqWeUOYtzH0CgwDNXfm36215Z4iczGOC6bHKXU4ZINE3Ghtdws25aFofs6
bSKYjcsh/9gBMc8Y6+83XjabuqS/O8r8sLzxss0P+5XlNobXjBUd6/lDLjujRM1PpgWAcN5kUla/
2rbi9UEY32SxkRiC7xtNi270zP8OUekfes24ACJPzwNhVffLwplg/YO1Mrc/29Kxywlxg8yfqEqs
YGn0DTKv22NiJuY9xX7z+7ltZG0m6ZN+FDY1KVoOkzY/JWNoMgtn971OQlK5rWQq1uh82R8Wpn6a
B89x7dxNLqODbirpFZWtuHfdRLkzo1MwrxhR/K/FYFZvLVXL4yjSeVqI34f0P4QZP8cNCZSjdOLW
u7yQrUqL7IronsC79lrI0fv+Rk1FFKA1blZQkes7WWXBTVAku+mxfCj8YDgthy0LhmT6iligYr+s
LsdqUNY9s0Q5vjxr2YajIsWSkFyYww1rVw3c+zQ33Hu43NPRMNr3wK+ghMzbdTvrSJKKV37s4Pxf
DoOAeaBzH16WIxj53auRZpyiie+fHKNmrwSudY9Z1L4nQazcaKFDlsEw2ffLDq0B7qkWNGeW1WUH
wBRxLVMGjCRvKJBjw4ZWsmGsu4j7b9KZ559jQ2qnhJnV9i7Vy3jrjCgmwFmGtwI3hEc8S7IxbMho
a7sp/a3hGpDD4bfcQD1HN9HUeEONhPrBQD3UMVJCheYsk2XB2GUiLYs0T30aGG0UAXF4CmEh/kzq
8wEP/+vRvApf7yVvyPIjW8NFfzdHq/iEQx+XR8Q1Z/Svj83sEmpnCePyaFn0i1ByXjCpRTi5bARd
2+5cnY73EAN8keNj+C28mnXeKsPu6lXVJ8osDbPY2fjws2CMjNVhWc8W10MnshcxG4/a2UlTzR+B
bCKcR9biPzJLwG7QICkKwN09Lgu9bIaJgKNq5m/856Geup9RosPAqHOwj8vurptwiC4PY7AzIP+T
mDYH4HyadlD2vs+YMxJBksAZiR2LFuJyFr93A3s5zVWZHewT4g5wmGFfEBtlNBQsdu2fsRVfPrSI
VJa7gfgvz9QeAnIdj7LtXm1O6ykiDmzbaOI9HIW7GWZVbcLLSPfEHSfbLH/vz9leHi3/AXpY4UYE
nCuFlLST2upelQRi3xDUdrQMWRwsJglJGVcrRW13vbCeUv5q0xxw6GPqUPkP8xXQKsbkDkD6STG9
uMLEPJvS8llxbc//rOVRBrRhU4IF4Xe30441ZIugtGh0GQUkviQdzv84MViUOW+WW4NQtLW1omQ+
9X4KbmVofoosVDaGeZZ9NRzr0Oq/F4aIhqOvz2cuG98zTS+PWH7Lo5uXQMeXh7njdtpmebhEry6P
lkVi+yVqJxcaxqydl3McS2GUGHQYdPyfX6zCtfNDlAECmD2i85+5LJY/+Ge1zQzIMhq5mf7sYZpm
jeJyOuTiOV0eNhMFrzyzR+/nP7N8T39Wl0eu1hNvhYGXm7eEE8jCmGV/PwuzFeGuFeYpmbX3y/dg
WUTzak+LYztF9XnZVPgm4Q6Bw2hkiTXolkQDS+n4/3ZS/kq1uiJ91MjxgM2use+Hdqv3hwTIFyZ5
zunMhygFMQbLYlmNIyjEWqT8rRhS9ieCIZvVVNsdqShKPJxsR3oGMV2NHMZVkBGtG5JP7alOySxG
V/0dtZ8vNx0etWIG6zIeITdWEjiHlX6kdb7Rsw7faHLJZBmuYJTRKJ2K8GyhhbkEfrum316v+jG7
Zho/Eblbmp4LZfWkls2aW0ZBC53KYlG2B3AD89R2Um+47/X91JMgZDlk0tovTdXkW0ETBhV725HF
UgfbqCGIUuQrpcvojyAT9PjB5aYR3wlds9ajNiobX2mIhen0Lex/8HTTkyHSQ14U1O+IJIpq8Vb2
JZmFY7oFvxRtTIx+smnPYVCpK34ccSaHUno1hoywPQN+RU8S09JVVFqvQUxRBS/VGihbtO3LOSO6
MVDhUqKgOb2eCr0n39ipvQJERe1Qa+yGv7XNiXE6l6gUnj917jkYk3gdEbDl57EK15SI0kijXN2p
gG+NGDo+oZll9zf2cWSrKKnWw2Q6Ox/WjVI0+0YPOQlw6CJhcaZFiFe87gW6mP7ZdebSJUGQjMfq
L5uf7vneommwY2zrkCc7QxkxAivo/dte2TGimNb0H98ZPIcbZ8S/XyhWApsImY4zMfYUeHMc8GjI
N/nDg9wd94lzG0Ag7el4qmfEtKRnOCQwqDn/6AKXLp75NgAY7ASOStZWK2BO4XoKlb+NT7ZMNVzm
b5AeW80lDac/JjvXec0PZckkW7H9q9TbzzKDjqRzia61viOsaezpN4Y2iTlqLDwKomeZ1CTgWvjE
cHB7KeUEQ2AKnxI1XVvNjBSBtbwa9ObF5/fCg/K6IpeZfNCMFo7De1mlG8GEmLo1qpwRopd5aUtl
mwW1fxshrk+l87tISdUL1OBj7JRt4zAR7LXOmweAnWWEJ7RyW9MNvxQ4rCs5kE2sDdOrW1KwoACp
KX9sIhLhGhnRwdCo5LmxeoO44KyNMfX8sHscNWdLEC7ykRApliJUuq3MkJTkMym1djuVQ+uNYVps
Fec5VPJ8ZcaZv6nSnPpMl29NS5HnKeQF+4bKYKRpd8EQN6Apx0OrfjDzD9fuaHebtnqoE6JaK/K6
qOdvLLd405oOPAuAJMcg9LjpnlHkGsCO4nBNime2YjSorSf4qyuXwNRVMw7ZKrbDvSkUddWB7LJi
8QxIrBSIJMF8pYyPStXLY9JXHIihqtbuNSMw2Te+BG734QdlBdRJfsXT66QnwNfS8BNxbubV+hMR
ik8dekm6LtBS+5MLMnXubTRD63jU2oaxtSmZIQK2fP0v5RsQJtZb3JtXOdC0T92z0Dks0/qLoTL6
554ebzpSh5uiPvtTS4BsPu6I57VIl83D/fib5Gzq1Y9J3r5rLYHyajPei5iRfzvNuF5JIZBodBp9
gjt0DmSyRTMM2DDgO7GuZAsQLP7oOEmrqiAUWDGUQzEwyAqFVq6bHede9VKbgj+RAiej2FaZ6d/I
Nmw2tHbi9VDaT9aQeUbeciNQwNCm6SsZ96mnuTS866qJVnWdvaAXxeTYMIcekoi8JNSbVkWQ8JwT
izJ62NRK+gzM/wY6zVnVL50Fga6MEnz3/cGJ9C+pJF9ZpH/WpUFYYAWZX2UORYV7l/ftuHUymgWR
hpbdSdERhWPwqlEFHTJgf/0oH9S4vJZzoSof50bsH6O2iV7o+cAhUtm6Eyu4d9VmUKzZ7lzcdWG8
iqRFtWQW6pbBcJAaPwoZGiELeB+sF+6aVrCOtUOVRXc2QoxVkcprlsi/mWEfytL6qCMmXoO4D500
84Sa7hGqUA/yG/Jaeh9fvdMfG9LMAlDVXokCfdMaMUSevks8SyGNXleacaWY+eD5hvLpQDYK/Q4h
emRsBKFSemNbu3GoHol5ow2diR1VgJ05UckM86d8ULeCVO+tE1roh9GsRCZfM0W+uqqMj906CJ2Z
IfarM0Jo4+nzODWpB3/mMaymTzlYL7ocb5211jOr3FrBcJlAcyYW5Lma/EnNsi4SjLUjaziDUqej
JupD4vvItK1dHymeE5F1/zZGxbsbpI9W0Z4HC02j2j+HTbqv0eAkA9+JuKm3INlA03TnEHAggjbA
aFVqeknBDFypPKPi+oQqb6b7spY9RdwRZhx8aKABZFcE5vvYDO9kU2crO1WeageQTRPpb3WWfPbg
9IxyeMNf9gfZLrpYYzd10aEV2eOIjXydqvJX0QIvj+AwdQmKas7HgyBEbCdpA6D5M6gd1dOOBiQw
tfoQtO2NTCMyBB3q431j/6lFDZqCX1gytol6zwXIXwDKK0X0RF6qOdim9Kw3+S0BzbPSpt7cCNfd
DZZ7eMtqAH3Qhg5yMBt4+wli+RF5REiOJmnsJ0Ix5BXfMBI+G2y6zhVZ+FR2qAo35qeaNedE7V9b
PhRTv5cIEQakz/TZrZQTd74HxGXFqm1tTn1w1Uiml6a+a+J+P0h/W+/rPt/WnBZuEsz86R0OK3p7
EeP/HhSwXVwjqlT7hjw1tSZYbHDPiYT12RoJ/ZR820dcvb3j/0lTIpQT9Gn5UL1YbXPW3ea+ddI1
eQ63ognezYx5IxYyohv69M3GUw+fVHZrWjOkPAiiPye+G3QEwMbnDBsqrWdEM2wcQ0Vg3O4E84yD
y2xZZleiRyvGAZFKrYrLpX2xGorKU+oMKzg8d2k81KvShgioCgRHRhY8Siv9UzRDtcqatPdKtyUx
EtNhFaqHTnV/2QaDyDGEnJ0H3cmoGWUXrf/eNlx3U6tvLWDedt1dDKp3kFMSD8SdpaR0Q0sflCja
KZC7LzAIEToFlNAMaodVZ3CSbU4jkScTN3Qt81rddjH8O86qi/vMyx7qDEZUlyjqVjdgNtRV9IsA
+MaHbc8PHCPJm/ulDm171gCRMRsz947fPCpiBLvptu+igTQ+KhG6l/a9qt1t0IEUrSMyit3E9VJK
BBUNjhRhvJerChcPg7BSxOsyoCLQqmpGxTrZZ1PnHAiZfLEj4D38grdd8aU1jI3HnstTwteJo7NQ
JAlzPQzFmK9LGf3SuP14uJNQNZHfM0XlOYjkX0JGw5XQWtpKxpNfOwSV5L81yHXOVOGS0EgE8yOH
fM780gblyWKwGDT5tXNpGpIvAurqgoHombH2s0PTYm0Gc1aEPnyOJjOAxOmGq+PyU2ONXuK0c8Ig
v+YWAVJxDUe1fEn0kqujX1vVpN6ZXTYwGE+TlXAYg1kpuo0g+ttRz25OppwJWeYA723on0zZbzTd
HBhYEZoR2bAdrPZe6YfiECnJvREwICeTNtfNfGdQmSrLqWdAG3Y7TNpGbWUeBaEnKwx+w7eCnZqg
2Qu1kiuAL43yl6LfRySTg28ZA8nADd3Ka1aAMQNxL1Ypatv9ZAaVV0PEdPt4HU/mpWpdtKntH1M5
ErV8jghmzSlCA3xEe5cUG6yM93EnxFbNyzcgC8c2nyA+yxnR/F4KgqsHV8OsL8OnQtiMhNBAORQJ
VqUaMO6UEZhJJOi5s0O0ZBINaffr2MLcY424QsyPuAUB2fUjme2WvhXG+Kir1rmMuQJDznAiCJWg
K/nHtP3OSxuIw9km1KxdZA3v03BEOfOUokhdkQtSbjKN80SU+BUnBrKRifm6hVepGecSvPmiQOab
tW1r6CGven1StK1F4NHKNZUHIcW2A3A736TkCg4qVqgRAfVupsuR/pFwY1OME+jAty40fuuWMm59
vQOWjIUUoiHT0zQFb8eI0HT59ksF7wADE2ITQ/wrjPGbKISRlBh/DavJV9ZAud+EmsR9kxKiCV5Q
V2+Ro+pQ5WwvIeV0pbh8S2xT/6Dg8ocM5eLUJXStdRr3I1FFia79AtiXeUhlMFAamqcm0pyfsImo
EXu6TmPfSXbChEurDcPe1jqHcUBcrEHN1dBTmtdYK8FRNycl4tsmK7Gq0+IpTnPsSNYRMKY3ScbP
feOS6kuRYmWl4a4ncRxq53S1kLAX4mvU3M8im2IPIVvB17S92Xn/Ztf9JyTR/TSOa0vX3uUQmdCS
exC9mC/8oTLhk/T5mj6IWoiHLrFvbe1gy4izS+e0NFBKlUa2+xabDYn2mfHoN79aoYLqhiFKghiJ
O6rte0OYX1JTnIVmcekGDXlO9DEq1b4rmHV0Mu+9MFLvCRx50jtSMd023wbh+Cv0zQ4toH2joUKA
S+zDbJ5eHfeXYymIRPSZxZc1w7ppYgbYDDDB1wVerEtvhGJLzPmqq1r6DeFOKfJLnj6BzXNpdvp7
vpPrqgiNzRBrzMQ6jUP1KN8oumWsnWMdAOyk6Id2gWxwt0VzktubvlRflTSl1dLqO3+AuTf4hOGl
YNBKu10HXfMZlkjvTePA+KLOUwYYvb0yGVUy++rv1OTASNqEOpySUhW5a012Fm9DHkLqKmsfbW5e
GtraceKv0Q5fQ/qU49hma6WDDRi7+niwxxcponTj67tU0JDO8aHiQQ02FjkwUrSvSR7MFWpm/n7M
f821qjU/CPRKKo1KK3l1yi7GRDpaydMw8Ottkuq9LXqGHJ3V0CasaQ+HhES7tgtD+avwychIwuLa
BOHWIEhk647DqUj036mCYTeMIb/PvKGy+USR9ERDXG4VNCqrkit+4yo2c0OXS6nv62s+bl0owONI
uR09V+n5SQCdTWILLHEipHS14hrvX+pTC4miL+mnZ9VWgJrHBclCvknrKar3IYCNFaIle1VJ/as3
wE6lT5pl57tAau+2puztaaB+4qLmMYovKUGdwuv+gjfzwYi635Z6eJ1ADkP2TZI1abBQCKa7KiTC
9X7g15RLEcNh/oEkBul395d8y6vvErEccY/SCDrPOvvZ1YbTWAEjgTNHlrxR3XWV+Mj5Z4FEuUWJ
q++UOXI5LMZzaqpQ36O83UYR8zSVsX9R9M9co8hAENXPt0NrUwXjjufRBW8DwLfhgVihp0TTFY8E
rN0zRlJ/1Zc+6qEvd3gpHeOF2vajnbWMNhGmmhOKM6KrsU6c0sRlmsotyjcY8HJtIrKl1ltWyGve
VEt/LzW0VBmaCQq2vyQnb5X3xk1JE0qGwnjt6FtqQd95pP/MPBU3OIemeAwma6+lDNBFQCgfdydG
AJD2mMM6OuzWsjUQGkMSpmB174bBrfjDjden89PjrBzC7pYKZmpWhZ8m7olFEeprWBHUMOqSPKj+
EQBpukXDdR/b3Zm2AkY/Jb2KNGg8JoHnfia3jsaD9hHkzofd1s+1yhczMZ/JvnjQrdwTATmFRABD
ASdIdjzWFVcLti4U4vvaUF/bxvyt2B11ZZRutUF2XaxSjIn5/benyMAx0R3K9pqUcMC5ASCDm+HN
2ps/T14dJThPkApBap8T3Zoo3NWfRTlsS1t5TokkXtmh0a97ycBbNVEz+HxbGMW0uXSxigt1ZYr0
KP3mdy6wUITtBJQS+VPVPtipOBmZVa91pWVMlSO/VwFUD7GieGLO521dbYMVnCj6WH6GWbgHXHGs
onCrJuZX6FTUqSq6gCSpEqUY7fSxuCYWgaJVmR6KjsjUVi02qMI/Eq1GLqqT0G1Gmzih8Rw36N/8
HHCwueEjnNrwzo5yRML9OVc0+E6WFq4wPfq98ctvsFD4/t8pVx51ooQGS4aPSvIOMzE3J32tBCpq
rF6/jrDHPKPRPu22Oehu9CB7Ous4AL8afz7ZYfo+at1LkuOrJm0B+pXkb47665j0Fxkjz/ODD4YQ
HwSrhitbdluzGN/bYvblqfyQK5mLInCSsMd11HaMzedK5bCjixd6xkhpVo10AuB1qgnhu2uSSJHU
+TlLiVOS5q/M6QUddOVtCvqzWoKQdvOLzi1c2M6ukdJZZz2Qu7zZRH30GqWVWP8tzeLTNNLfflGg
tdTlLYPW2NgZNxerIm3JbMDjnaa83/jkx6NywqutFSd8Rg+60iFOx/mLy2I/9mAJQ7JB41ilqNfm
Hd9GNOeTMDyVnioMrgAvSN6v1XUzDTFJiVGynQL7hIPywxLlezpNdx2cL9pq1oUr5MVKoLUprefm
Eg2mE+z0Kl7bfYvgWCEtKp6umJeOUGunXWkaGxO8Ab8/GnmU6drRubq6Se32ZDpA0UcGPjgtkHX+
qMJwfw02xRubesrKYETHtzi/GOlzKxKPANX7Kmxew44W+PwVnEYiphCWqNvA4ouCf+I6pf6Oivir
bzdXKrd3PqB8Zgn40NJS25BCdEpF9tCE+ls2WIKJXsiwFj+V40J5Eg0/jHn0sEgFApWiDMXjYs9s
7IFQ7deiiT+Z/T7iAm0OYPPJVJ58D9/Lq1mcq8J/Y3iAHiNkiOJTqD8rNHIqjbCVdjSTjZPpe1RG
lPXi0WDIUAbkQypnaRfKlbnmy5BR251ae0tedu5J0+qZ0w/uNptA0UwiTfZ5dcmlQoOAF9g4ifLJ
vHc14oUQke/sh0nBN5mBrCQkKxic4NhFPZNGyAn09pX/4evMmhtV2jz/Vd54r4cY9qVjui+0y5Is
eVW5bgi77GJPSHb49PMD1ymfU90zN4RIErQnmc9/WxaxRWzxYG2HKtNulBQES6JEAIlwWKi5oYo8
Q9sOgyf3yOOiRTmQwdRrRnavDBWm8U5SbefdzzZs6GP+l1XqrxwkHBjxFzr3qpqwcSfLyTKY0p/6
b64ZYcZNgIXt9MNSesM+d5CkI3L6blNH1kz4p47RKDvez2bUmKg2pk+lDxN7ljbPY1pW25YZetlx
D2tLCpBR/UC+8GtTp5Oyi7vPqHR7U2u9reP/dMjsXA6p9gqPjHtNBd0tVs2AnOP0RWkwVM0NpvZ2
p334wuVPwww78/03IzabJSUid4VtgOkZmDirgvdkMyy58ibqpilbqBxCBw6f7/wIPf1HW0HfHhiE
/cbf48SMQToVq9rTr16C6be1KQblJKeniyYExrChT3U433vuM/552B4KkiVGsWyH+Diq9n1WnIvY
bBdx2j2IAPQ5dd19WZiUNJ1zoqMmd9z3srcw8Q/kZbDSu3iCDjwlo2zYlwdTDbplVRr8IzxS4FGV
3ZCPIVYykD0Yfr1ict3xtzb2ojUJ1LFYve2MIDQxm4DZodo4EmhOgSdqYjg4NAblOraKcxm33/ps
Clrs43brG9nPLhqrU43TRkB5W7VYKRuBxw12MMAHDGPtheq3aHBOXvBTrwww2ZI8NJcFZxG5guEx
fsi6Z9+IcBdyWaOFgREskFgv+hovhz7vl64Xs3Z2rG4BprqNI1W7Jh6jNd6xrG4psfQZ+VBadDAb
qi92a96yxn601exaZW66VkozgmgRfMNjBAm7q29RM6lLiB4MgxPp0CF2iMohRapmOZU9162OWF3n
O9YntHVUCIa0kmRLkCln6QcDLGyjuvbriJI/6yhV+i3gChYqSNxB3Lu6Zw2nkLvkitRdJratoWhq
H7UUQ0DVwPKlzQtoVRSsrOI9iSXeL6LbpQN1Zi21vL1u7uusbhZDADBVjRSfHCd5bSjycbfJlYWA
9FClebgP4naaQOsvFhKXBdXKALuTvryoWQawoltv+QQ9+d8lFZallijMXetjRc0Smmx5EyANbJiM
3Pk2v0qRU+xsVHQn7W2Lvm4JR6VYe8LCJX0A9rCnxJpGUvGLxqYDL+MHgzNCsi1DXCqY3i36Mmnu
JJnpq4p4o8mQ/0Bd/hRYcpk21G16HDW0jrImc6liH7cSxw/uCKE0/aVsIvVUd+omY065GByU09FI
Yrmpnr3CNLam2sgNDpH7UcbOwk7EOtQJbBkDbg5BYFaHjnp74kJwj5P+2RaQTNX6CdSM71+MUH+o
yPpRFd+kOWV11q341MY20SvtBi8GXCSkiI61A34qS4r2hdEriGLxg0y9bD3WBjfjrvqGRc9aWNP8
M0caN7Z7K2EkTaP8WdijsXP0HDazmQ83ZjVhQiV0GuI34PA5Scm8NiVPHO3G2gz5WSidiQC7ohDI
H41llm09Z2mZLR1N+EssVwRcTlSvRbwksk1gADX9Jc9pz1MkA39hIy2tpWmaU56CPFpmfK1tPltf
q+1dHCUQmPjbI/N5Lm3esbR4SvREVGICm2ENSMZ226vlWRCLk+yI1Wd/CPI7lRIKvyix8PlW1mFS
YfddlSz3eG6tGDYEjbSgzsyyHLCete0W+TIO2p3Jwp144YyI1cYUW8BiA4+Yjdee8pDwFrSyr6pt
1veZ7q/beLgaHarL1mmfKh+tJzSgcisIomGIrs99NNJJ+WmSEkRZJ3grDLtZOW5zE4ChUjj0dIxR
goGyuV2849/MRzTEl1ZtFMKnXRQwrUvshkCYIAv4tDoVOp2wkYaETcEv2fKxW+OPhOq/OJlDzXDT
C32PUUk+Mq2w+M2ZhfbeB9arqv9s+/Ed6xnCLTAKt+RlrGwVZxyfOrT/ivkWZ5u6vVFTFBRAhrjX
VIhMqHsoXXvbgTHbpPjEYbuuQuXFK0133WglgWtRkp9A/px1Orqk45lgOsBeS1VjpsM6B3EvM1bW
tVuMfcwlnhjJitv2Pjb84cb2VbANlj6mgJLjBHm/UfCCh4f8UCupuindCx4XTAzV4bnttd1YqVSF
+/KpbkFE7K5e6oGoln3naUwU05FXH5zCqn5JbSAy46feRheX1T6LYO6KbdtDNWI50PQA0KGnMGff
lejGzwF5JEpOmDXhTquuUt7LvH0xAnK9Uv+UNHArzea9cynoFzEleNiVjzVFAfLePHx/hU3xw3hq
fZaHMe4NawQ6r8qkXgud4dA7RBdkcXynmAXu+dbAT24s8kUOFWWltaz5nMkTvyrEh2p0b3WrMmOx
u53G2LOdTLe7PH2Du0F6Je6n4L2sjHWnvOcdxfyqwpjyi5VuQyxwIRuuEiXeZSqBzqVvXGTlxTd5
xW/bkKuAD3kxFB70QEBwTXrWOqy77rZw1wbs2ZXbm6RtNK/DkJ+5w8bMgo2FWSCfK3MBD6TYDPEk
2K1ZdxDaBkF+LN5jRFYsFeIHXfX8ZSgpvYa5FfGIwkka5M1Z2ChzlR/U2rvvSrADfVWxdjJv2wqY
bezFD8eZvFlMlkZlBbGu5VvR1HEbeGN1jqaNRfUtg0l7MzfZqSTKiMpDkdi822qKoPH7XQb9EU6u
zlhKsLqreLj4l+2wKiTjsF9oj3ETxfwO1GuFvcRK03VnGRg717atlTl61yAKTVRu1LTzKuvWpc9C
JuvQQcSLss/lXvbVY+sU41aPjWjdlultD2UM7Bh0zihTueXPQ7Cx2yT4CPdgtSBxTOEYY1HpY1NB
dXhtlFVz2xbufSr4QMWYLrJCK29rry7I8N643PTdAk+WGngD17Fz6Q8U+Skz1mH/1jUaLuIOsHzc
aM+GDbOwqL4XEicXFF1MhbK1VzrnDERsVYxmtWTSuvaRDrZArHjmTEEb3UdcDivfbmviC2+Ssuk3
GH/DXPRvvTE4BTZrFZZlm0QvwmWnJNRjtO5GI3+ASU7/wZCLeZTjXjSjvJNNQhnGDp7TAfzT5L4U
4CBdKsPPnvzg2De028gy2lUtsmCjpCQjSM396VhwNLP6ua9bf2Fig7x0BnXpVAPjszG+m727Kw1i
suOfjs0PdMzSH7JHW6s6NXM/hRAjMQSHziieygQyRc2PS68e0XEcvBKGT+CHaz8qcfFo9IXjmT8m
xQkTcdxJKk83lr7uHHWY1yn4y7oN7L0H5ecGoeKTNsWMB4UC2p7zATjme5UitkRHlFN83fS+i6lN
nD56Nji17pBRhBfIjZ0P59YAPbBM/yW8wEBhVFn63bhudKj7bXkamiTdQsvYD61/Ji4E6Qu1iETr
oeo4XDMYhmsmrI9y7E+m2ZyZpWJbHB4Snx78OhUIQdUmMRt+3dPsDBzlbMehyXS2yqicGDtp1Xut
Jwc96x+UYdRODVwgHR7wJo92WckUt/aMDz0xmoWwq6uS1yN1roSbAZ+bjjJTQnoq3fBQg6VRc3vV
zbo+aoTFxqE7bJS69lbVmC89M+TXEt2lODMsA8b6vNxiq7SHM8mtPFF19P3F99QmTszvDRKnlY/A
al4TM3mry3Dk169vO8n3YkaEF5K3vrHH6ntgUISM40lOH4OgGWQ86bkbLE0syqgwgNhafMxt2W4g
PjHC3sR1/MT3f++8lUXprQLqBZRpKfpXnrpQOpZVVvDRV/19pTsfRVpf3aF6AIXwl3qs4JPvEJzl
4SglfZYDpjaxd8BRFVKDbRNKNpEH7qLJRsmSXwV1dnzjgFHam+Z37lIKeGITmiVq5Pms1NIVsTv7
trcxf7gZjGHr8A8SQb7NGLh9W/lmNNFPzM0ElWfZb3MVWhvy97D8EE51JWeKarTIz9LcaD53TsZ0
3JW9XWa2uB+LNz1x4ab368aNoNSpZkEuA7rTYoqfUQYIdr727ugfAJruOhy9Uw8lbSU0rBGgXkdS
hdPrhTe9NWqLOApPRa6QWmlkRxu1WiJktq0HS11Dm7OYXXTLRthbresD3MYKSQSLvNe5MA5r/P0T
86ZkURqg6CTdMUR47cmaEX47FPFHmMvJdKreG0LhfZPKadpUcZjesgibMtCG7lkbQ+9AZWPZV2SP
u1akrXtHPIZFeTEagiCwqeZlRKsug+vqUi1H722d7ISlkAQuX0aDSnCVkRzx1LuD/o3pX1+AWPWA
GD3hTjCntrJWinVXnOtR1Q4iazedUIKVTJiUFdUuFxrzVmrCkYj49nqxdsPxFGUMQH4oxVot6pvA
Jbg9UIldgHGkeUq19lIFuXL7Le3LddlWTAHq4KJoTPo7kb8HAHoyJozSC5RopQz6q13Ls6nWu8xL
h3WtMd9N68SmHmQgFkpxZPG7Sx0Yb4V5CAxGTXICHeCwnx4ch9y0kLm33gcZKa8Uv0zpPoOgbHti
4NC0HAwWpWHANKIP9DOClXPYqeeoa2B7aPsiSLONRnnAzuxLr3sTlYfpaCEJUhzguhalfq366BGG
JdNRfKisukWoIexbMRoPvhHfm4wpG9dptkk5br1Cu/G5kyMWXTY5ABnRlOs4phpJYmcclQtd9sYK
GiV7bsBkp4AXU2VUzdFyR3m4HVpt49Q1sxKKjR6ZBYtCSY9mX777cfueVGAV8bjQ5H0qm4Y/DZI/
P/+mh/Z71FsfTZvj16+vDDUttpjfg5cNGCtIVu12+EZJFsC+ECXFM+Vs5ONjaDnPsdPvVN3Yy5Cp
qlLrR+x3kHuYcHQabohW5TaL40/NVNZSLbhhYA3ReubGktxh1e6tFNgGJm+mYZLDluwp6t7ZDpW4
tM6vo++tymE0t2GtPXnksErpvYTNxIiPwqPSQaSAaEcKRNYfrYzc01ynwJ25Tyoubo2fnzE8amFe
tQ+ypRZTB4hhc8c+IRwj0M4v7jOEDAtvHI6i8VbRaJGiRBcQk6OBTwowq7ux3PLesLLXsiKrTFEd
vPYhpKnto2dSXjY8ZAWW+9DVGhM2a8WQCwKNRwI0XPMpIaATuQn2YpZRvgq1WSmwVCWpoX2kn23N
ITMU38CYmntT+LvplgcucB1FYi3MUKBNR+rjS+tOGtWtVfbuEqyRZTehdQtFGpe0sau1gNPTuTAf
+/qgN6DBAXBKqfzAyYGoR2qri67EQRJequ7w1Xbg5WmqsS519pTgGRsjreC+Nm4brXnOVEpguCJN
ivStgrC78mwmJUwUO9QqEwyIn1SE7YQaDBQHmP361XfpapumNI+N4+CHUpAMmTBmY2jh5BQ0m/rU
FWZ90vKoOVGAGIH1OmUHfaRbVErR77PKLO5jU0nuWVZPj+eGvEL/iE8Rt03bxwvSDwNtWVpqtf11
mI5K366JNZTnuQk6ADiEZb58XSTugphx3O3X1lgV99Rh5D10sYdCxbxjbjKId72Vnrr77DD1Sgkw
3fBqw9XXhSiko9LvdGU/94Ns3d/1kvj66arzBm3JLkRQCWzNK5vbKruqlzDsLGxc/mpLI3epYepz
nnvg3TXAdokpaFtJdzb79teGtd2da4ru5o92k7kBVjodgNZf/TVp42JhHsFJ9duv5pRotdsAhtF8
0bk9zQeip0LrwlpkU+jSv8Rkej5KH+JUXnT1zbxre3kyZcCN66iPm0evDNKDLqkliqBruHPU7h0Z
CMsU+U29FE5/6lQG3/nUofSqZQBZbz/vxqkXbxE2mKvPCwd+dySrkKLZ9LRliutcon12nZ/K9Yor
qIt5mp+pi4hsHH03oCBB966R2Y7ltLKcdyOUp6fO058yqfA6VPVsSK16mK+jcSaljFIe5wtZAlKf
FJ6/mY/WsbUc4PSiqknzu3ljpbLcJCV/LayywnDZ2DleF11WLefDMJrzO54w2pVkMDOKT32yaAxh
XQFqfV0nqYae9YDYUqTQN3VtRGdK7OEm7/r0AgQ/MQeK4g6LOmeVB1F7n2CpuapwVXgYSmkvfdQ3
j8y9ymXQ2elzTfWN/53VXcMRPzsntZxvorfEIlWa/LtZFh+EyiKXLMXVbePsR18IZIOx8S5GiOyp
m/+se2YUGZgKCEe+bNWCgWNUL37PjGZRHqlWQcnNcKEx7Rj6AdHETHdaeo/5NgQL+QCIOBj1KN/T
0rlzYPi/RV384oqwfFVZEzB7q7wXHex2kcTpsImKgGgUT5N3hMnjq5k6DEFT4PLcFiQFkspRYfLT
Snk3H9ACzWGQ8Iv1vDsfKCOKQ3GQKkx3uNRnvyLo1zYUs9W8W08XyB3dXbe9i6Pe7+cg6zmHPg2O
ZnUyD5dj6agbxdBwIZ76zNf3wAS3vbTaz5c6HxCV32xFBaY1d5mv3ysqPP82BO/PJXw2FOm7sU2I
iwQCPZMWlO0aacVEghbhib+Zsq6VPn7AxCBalppVf89S5Va3ii4AI74bXT/8KTPrFYK3d+1s3SUC
uUY22zkpVRVPHhSRGwdH79wNi9eW/3+mg4sb7bfOb79ZOVYuobVGPcAXNCbjnXAK+6W39XwZBN14
72lRvvHsDLudrGpvYPe7W1Kb/TOxptXKkIn6DKMwxjApvEg1uRejrt8aRYbRgmF3QBNggU0Sylt+
OABFQZ7cJiydtgZeC6ckMdNtI3FJSQUAV5Z0wymxjHprCFgFwgT8b0wtO2nNoG9xtglOmqfbW/4o
zjFJEALkDLj8y24EpJNtgbR/Z1hxeMdshCmd5tg/gvQGXwn7vWYdvqjqYLifu0bWqFCV+atr31Z/
dDWQOd+rZHxv29pi9G2SB9hT8ZHss23n422K2zLljLmNgue2lUUXrjviQldFqYL6+d1dplckK8f+
uNajsbubN8TLOksDO4nNvKtN/bQWJW5gFNa2YGgjuDumlo2rT7DXI9l/nhfGFJVd3S9vAMHfR9L8
MKqi0g/X/1IXHrY36JRYDbq7nBQVOJYdYmB0CXcGrsIrSDv9em7rcte/Y3YPRx/HTTAh+s1tTmes
ugF7pnmvC/3sFouy3bw3Xwh9mreLSc+Dzsw15o1lWj7BzfyHvtrgc5ZAuba+b373A/9Y6Vjbneem
wnMFlm7lLi+JUO/TtF6pege7ggJKvVFik++OOMhwjRoRPaYyJtSy9OrscFuACDA1UptMlp/7lSwx
4KOO+9lz3sU4n1LTtPm6xHwgt4L6bAOp4zntYgPTVWfNH9TdXLgXSsqL4If5/2gMLFvdKRol/vnE
ueO8mQ+gQwUOnk4exwL6eOLZ+2BagMqwNG5b6j/nIJPQWnAN/E7VsALksfKLXmBUYY3ocfIGwNFw
xIfQc+8uChDeeJJ6+tyeOd4Ddh/qgzdNd6VEFqOEDf1FfsgLXKGsgbRpfxByPbc3ISuirimuoDgO
5kQ98aox0GVmETmrhZ1yqBx+TYv5YT2QXCr6FitzSznMTWWccHTe/3w4t34dbz2Ea2mm/Pyjfd79
o83SXW2fyWTdudRQyb0aDqE+/NqoanUXNbzX0YQvnoWO9U2LER+oRVJ8B7R7t8zCflUc8VxrWr03
bcPculocrr3MwPUDD/hnM9eAz1B4CN1lPA00fJnKNLqSeEmoMQMmrAxlXRnDwcVlyx9iYwUrnPFP
9LeDlNnHUGDq2VT6t8CqVBikucuKvVNuuutO11psRVWg+4XaGcHOzwRL6xppl6tnr4WnvZBPrtxj
mJ0fhI7NYOSMEBL6ZiOzIr22KiDaoKTaRkHC9d32l1wgWzfXtgyKG02W6UZFILbPmyB7dodhTzFS
vGqdkaN68v1DFrbxvW8GP+enG3WXb1D2+dnJs/bWD0AZ+umE6XXAoATTiuEGCjswt9hJvsVYkp7m
jSH65iTNBnqt5WJxoLBKlxAkT4Yemf1i7oOWc3oITRsNnHn4tfv7EnP3rCiuWZbmu69Lpwa0YFNp
63UjkQb0/bjHt8W7nfdEggDNabG9n3fjEhYL9NR951a3DoBgva+ogMAOU6NlLpXyOrTgqrEw5Ysz
gltHfVq95ml2hebR/SCi+dQwH/2oWhtJlghIsM/HRe4iE1goLOSncrQXoG/JehgybmBOcvsMnXiN
Tnkyl8sdicOcrhWLiGjp7bz7dSBJlYwcZHiWLeXuc/SstMSIGxhSH107lN6mKqD4dr1d7UOjuZn3
5s3cxZr6zbtyUheZXUC9rHbuol5V9sJF15WhUmeV3mKioCO+WkXT4blPqfjqMk2piZaWRR9uqz9Y
0is3n6foWros9cA6f3bme7rVSJawSsu5QzDERX4/x+f5nZ+V/LJ4jgpKwaEv6m6zrOFh3wdJJu79
ackRqSVcnd9tbtXUq4QSGNQdLOFQruiXUnXdo9Tj8oiW5cqa2HpUkVXhN2ZfisrBUjaGT+7wQzzO
By1c7VfwQIqdWsATrFuj2AoHvmtaG8FT5OfOumgxR9DjHh0V8k7Cc1qkbn1mP44pLBsvD5SPDfia
/yFapqRGWVuPGddaQ5BNjr1lhKsiThEQwRR4oJq57rnWxbAM62EsfQqnjs4KE5Eda3NM3Q2zjhfz
UccA6Rxqxz8Cz2MwGkXpbVHZ5a0DYw0IvYzepJPdlCK2nkujcNBUBNiBjFl0LRQKCFMH559ngqVW
FNXd8A2+yOeZNiPWshgq/QK2RMXdkeljl6JQwsAzuot9H98orc6BSFJn2w22foi5R0CHyRoQ7Tg/
Mr7V2yFTnVuTz2ftJIlxl6fE30Wq4jz2k2URfrwLKU13WzX+OCyyKYOhcQbtBNSZUrjEdWtqEjD4
T8W0+exXl2ZOtoXy64z5SD0MJCR3pk8EIeJ2MO41jMTm3jaa8KGw8ayIMHpbz7vzhg6mYzf3zOwn
FRDGQ18d5jY6aCblQCog3d73GpNk2jY42CItT13YZeskS+tnPYp/zF+1ZvyMrC58j/mtUkwfCLqY
znGxKjqY0zmpQ02hjM3qeTQm+KDzP0zxeY7wUm2hu9mvc6QNLyVJxQFJlXfQ6sE7AHmCb3U6gISM
RbBJuDeUpGFzSMyH/nzIJNhYKU20SXuZNYQUmOj4SNVdVLx7XJ7JUR8CTBgWluqyFVPD16ZOIwKA
Yb0+jghp101P4noV9cYxF3qyjqxYuSKSP3f8Ct+tqL2YVWdc0S0IYPHqv3X1s+Y8T13NsL8UXvSr
6x9XNUeVjPVcJpQRX/VSGE+qXxaPQfu3nah91Vpb/zyieX878uc5hVd026r0IaGMsiVZvFJ77rEo
/gFEVXM9P0w0DAGiaVN4MQ6T7lnFt+tQJtN6bX4o8KBVyFT9Z+u8jzN8eTMalKy9QbkRVnBAMmJu
U6DiG1B55WZuR/hO8XRu1LLexRd56g3o54nF3KuxtcbazR2quXV+OG+ka4GVOU28KHDO+NV/PjJo
wffGK8PDwDh/Cfhr7NKewpyWSXHxhSYu8yNmoc81YOrNV3vvB9rONQDu51P/2Re26a++Nd69CzwO
GmyH3eA0byyMPvkdZebakRneJXWD9nt++NWnGoA7/uwzH7ZVC7OWlmCZCJph8Khg/n4QolapT08P
dQXG1/xo3lQB9y7oSeHiq63V3UGevvYTe0w2cYaP2XwyEkecmv64DuVKQJqqshmuXDCyv12DiZOz
FEOvwq8p0Gph19d60QUjA3EJ1FBcZDo4aMR9Y+UNevb3A7u6xcDvq7UwDGcF0mqs5hPnDdbK4lLt
yqnn3FB18MNsphxbdBoZSTPXEbjxRBiCXMy7SJnybWXgtDTv6iaSUQWt5nHejexoxQ1Sfyw8Xb8k
mfk4N3cR3q21SYZcPIjhWmlAvSwhnP18VLHUM0ma4x1B2eZDJcbPS3up2Ry6uCnwU+IkEI9hja8Q
69HpZWkpboK5pRi3HblKV90nmeS/v1pzerVMw8INSFJ//Xq18yUTXm1WYdAsUelvZyf0jNvFps4D
eNGTWfqnO/rkp/61K6sQJZoHhWY+Oh8Y+5SRfd5PVfGSaqnYzXtDJg8MlUh8Um3txcx1kQVG0QVv
t35VUc9e95UzQGUKs6WPUcFtzlSI6CTfAn4osc+ae3+e6Bgh3GnpTrke0cVSqugC3yxgadHdJeRf
HDGQPzRK715VnacfvB7VkeddZJs8VVOz8NDZlAlwet0k7rWvjXhJIT46zkdrOyYTY0ieAw32dG0S
sdN3instEY1tRBn3m/ksXe8oRzZxfOspqfc8xsf5KV2lVY84vYIATk/lxzFAbimU7bw7JMPLSO4s
HlZV8VgF/np+Sq8GG9NGkq+bNtWfTVRjSeSe6tQA8VBVxMUEWZ1IynZOnbTAXmLN9uGFmg/DkJrY
Df0+3CtwGL5OGcdxYBDFYt/i1mpYqE7C9iEIm/aBoCVKhynkUD9gF8sbAmS64fWrh9b4T11spKe5
P6kn1dZoEVrOu+V0wQnFna41n9OVmbXEU8Tbeoa1rZuhPPcCvT0TAKj2pcK/VcUkszHs4D28a8I2
fyfDKYMnGExZAyZq27F2Efp38ZNlV2+eoYj3xNehv9jym6Fbcl3jTHikGmmfilGTZCB5zvdYkau5
q3TB+fROde/HlGy4QY24k1hldz8WXruYn89GpJi2tnz1C6iKiuyZjCmJdagQVa7zyHavEAdOc9c6
1l9aV0WDqNsaL4qKzvwecr+TS4d11F/vIWEN9fke8ow51fweSlRDT5GQb9B3240vE3OTqsm4gxyQ
rXSMPZ7m3bZMxEoPVf3JrKtfR0cvMP62qya63AEaZRvUzuAkhhI/q+Skr9RBLW8hw3d7qSXVDttk
fESVKF05+OZ9G4b2CgXa/OlWhypVxo9aMkxgQh4jKOfs0fPL24p6Zt5guNAZ4rXLZLjFLyvD/i7t
iiOVOSKjpkd/7DaYPBMzbNZL1gH0lrIbUEcQA+3XmX2basba75XoCGzkLlPqruu5Xbo6XCCEzuJo
WPk6rzsiI4KGMwwvIvjF693PC3R7wzFJ1dKmeD3HUY+mCRd02pNxAIsnL4fPg20ZauuybHEkmA7M
XeajXqvnBwAEXPRjACqcwDZpGVgnk/rmyZ42826YdvZhJFxy3pvb5x5aBn4E6OPgTC1ipO/TuV1O
xlFoZZuQ1JvlbMCO0vWpwOj/IQogTFYaPIvZCN0Zqyfbc5MH4PTws71InWWj6dV33DZQm7fvuI1z
D4P+chcUpr8LsA7aumEqHpIOkKNW1Pbd6NQlBtDNq4pr0wobR+0W61QS0Jo02vRSqZ5LVXsKyqTD
UoegrEF4VysmQyXWnOTYFLIjA8QYcO0fggtrDMTYIrhDVt4dDb2276xpY+rwFq38bogje3IUa05Q
MA/o/+BalmZS7vWRacVX/6aqoo1as2Sb2+bT2hAW/hA12XbenQ+oUfmBbb1189XNgUnlVHl2Rrxp
36XSr85uqyy/OuAsw9QsHn58XaYyHLmtR0R980nzgaaJ+lWShj6SCy40t2m16Am7jrL9vNvmvr0R
UQEbQiUbxwusq8uS7tB5kADm3WoYwjVONepu3nWS/KkG7rogpvIfUKhvqrqxrsUQIGDz7rU+Nk9A
F1jwB+pPaFjqNi4LljRz27yJIlEd0VwhW6avOubGxh/LYl+34gUuMNJzz9dXmurG990grIupvzXU
FhDOEFexx8YMyet0MC/z5F41I3Wlgg6t57bPA37xYgy6dpj3sFK0Lp54m7vPLZGlqXsmrX+/Tpzm
KqyIWlmXTtsiJK2rlwAN1ec1WFxA15bjC+IXd1l6INMx0L82DUARfq8PX3u+/7k3j1U9Lhdfx9p/
7P0+bx7kfveczwNz6h70Dqx6GgB/9/x8vunYZLjzP5zn9QHsx6DbB92QnFA2Jicr8e+bbGh32LEk
p6/2+dFnm+wBzDqYDXT/ahYlI/1i3q/G9kcaQMwnn+HkZ1Z+mh/Nm0oOeKroaUOA2F8HfE2N+r/t
m060y9Ugu4k7cig/L/N1hbZShrUWT9590/XnzXwtJgXt4t//+t//9X9+9P8RfOSXPB2CXPwLteIl
x0+r+s9/29q//1V8Nu/f//PfDuxGz/ZMVzdUFRGppdkc//F6H4mA3tr/Emod+nFfeD/UWLfs773f
o1eYll7tqpS1+mTB634aEKDxeF6sURfz+rNuJyjFoV68+NOUOZym0dk0oUZm9uhR+rtJ5rm20NuW
Gwz02rnLvHEz6S5FCd9XLpSo85ioEBKQboI4MW/L0TI+N9mo3ZoMrTdgw3zWuCWZt7Dyi62iBc3i
q998AMyNAM08wjK5iCiKWmInhdudLJH1p/mR8fvR1APnFME0Dt5pyNLk5Ovavo6a/K6IoNL65vC3
PU+oeyv0hs3//5O3vD8/ecc0bNt0PctwHd1w3X9+8pE1wOMLIue9JMb1ZOtZfts1anpLusX0GPV2
Bb4xtci19X/ZO7PdxpV0S7/Kwb7nbgZnAqcO0JotybY8ZqZvCOfEeSaDw9P3Rzpre8isdNVFo4HG
vkgnJUqkRJHBiPjX+tZAMhmyjR50yPTnx9NR5YINLGvvXKG4uUoN1QR409dXbmhXIBR4rvcsEzmp
KgNcff98XLTVlzKpWtJngvsSuf5lSDX8XtXuk7hp73RMU9cxWu75WadtonPhYTGcHyaCokqvK8Dz
p/eYeA/WflJXmPdb8x6tRbIc7Sw5zGuzPH6x/b54sX1FV8+6tsJo6QlSTz2vAdZRy3Nmn39/oF39
pwNtCZXz3DYcgeXLMF4f6NbJHDqsfvaNGZEOXgzHbz7CfupyUE1QFhj7oOXNx/h5dZeDRa2zbP/0
uqBucQrDEd0HxlgdmdbBDxtzwqXW0BKaOT0pnUk/PC96njEt2tqPVxWm9U2W9LtKv3DPYFbpa+k0
42PTLIaa+fCRgJiNmmrtWZsazq3pidO8PmWUw4y5VuDk9KyLCrzxspbO+OjV8W3PHPMtbcCbDSbI
D65VV0douOwTuKWj2Z+kbQfHtivO50dAAofTj+fliZxnCHyyyLyF1CE/InPRV57x/BLe2hjZ01s1
xahWI/2TXR6h8ghAh4CwD/tr1Stvh14IAt4kc0lOM30XX/lo2+uhNdVPKvT/HWIh6+mhNYQXGR7W
G90hJCjMzZTAVN79q61Ob690WAjzqfG/XjV/9dwcfsmLoQr9oHnz8H+23/KLx/Rb/d/Tu/561f+8
fsibfmx09dg8vnqwzpqwGa7ab9Vw/a1uk+afre/0yn935X99m7dyOxTf/vHHI9grZkfJVA2/NH/8
WDW11gIR3otzf9rBj7XTN/jHH/+7Insie/z5Ld8e6+YffyhCdf/E2SkME6E2SrTpSui+Pa0Sxp+O
MJicQfrkuHjH//ivDGpZ8I8/dPtPVXVUy1Ex0GEhd+0//qvGYDOtEn/qmuMQagA5zXSF88c/v/yP
W8/Twf71rUhYOt/mxc3IVF3HRAyN4EnDn4Hn5s3NKC1tqr6xRfzi37TZ/ye02ZqscJJsUkJBzCk9
pLFksX9+mJCKQ9aJEkT7EpxE3pBDPsamSjo1i2gvcE7Oi/MfBZTH3ulLA4Fr1qrLMecmlE+c3ec/
gESA7frCsXGoT5xf8AcQtdKC0DEBajUoiCawZVSoEG8pgCxM3xLZbn56fsHzq7pKuzc70LgjJ++G
Kuk1Y3wc3Vlao0CdaLR/LUGGxzv0ZjVdNA8GrB6lG6UXt54DczduCpC88wvnx4QLg599sep56y+2
iYxkeldTlsALUgQVr/eOD+ufG50/0ryNpz3Ni8+fc35jWmyLAYpsrMTanrgL8bSkGI22182EbNx5
cV49/yEj+MExVApQ0zue/6R/PTRLZdhlefT0iufnn19r1jB6c/QtU/YMM1Ic+dqv+Pu0PD/9/AcL
UQ5rZVo/P/nLxy82NS+GeEw2SGdAIrGP+S3z0tN23m7ixX5/Wozcr3raERn6/GHfbimxBggtEtfN
i3f/ek//3p6fP/SL7/1i28/r56X5z4vVLxbnVaEVQUJK9I0NvXepOcCmn0/veelfPvd0XbxdDeg+
2715Usm5mOZLh0DYllSt6Qp7/lPUeaWuFVJbQftWvbXVAGg/v+f5hW82O6+wxquAlC+wY5wKyYQV
npdENuUL/fXwzXOQ/gk1sqa3/LQ4v3ReNS/Nf+YNzZt8fmjOZOL5cTpvbl40u4Yt/37v8wvnP/Nu
TAMGRtvBlZ0+jwY8RH6cFyW2Q3Ud1aPYqp291RO12GNqL/bD6KbIz9sEoPT05PzHSUBzLp9Wza+a
n21ISAJpO2JUqMuoWxmNEkGmm941qjC6buZFAJhpfvliM5rlq2C+REwdwc8BK09vaBRsbtGhQh24
iek3rYZEnLtKhd/W6j8DmfnkjUWzSCkcZgHKub5qP8cJnKyq6XsQRV8HpodSilLrVCFScigybLlO
eIB2ieOwByvMLHab7gFlftFHibW36eEixsADvKq0cWT89SmfvsZgMHE8TMjwdgKoy6kdh1oHzX16
+C+fq/9a+/SS6R3ze//lQ7cO8Cq+2fS/sRmd0LAts8S7ect4JbjnzHt6WpyfnTfjpBNlft7Bv/wk
KMP3sCLy7ctPgzAWIfFwXcx3MnWiebtpn+7npWb6Zs/PvX3N8+rn1zw/R7ELMNPz419tVpMV98/5
3c+b+M92M2/2eS/Pm5mfc6P4E/KzbE/Zr9qTZlLtteluOi/Nz80PuYOfULQMm+fnZVB33Auntz0t
zqui+b46v+fNFueH6XyHnFc/vXJ+0zjtdl56Wv/8+GmbgaGsBgJGViOsQyyPyoWJD40Jq4egV9JD
QFpR3sEJwkruL/q267c1AimMf8LdwNNZ5U6sorMmBSExLCpmQfE5lnCsnMENl9yfES0HQGEZOrlb
JruPtevmO9kIvCqqXMax86Abfrwqwn1cP1iKc0bGcYpuqNSWuacFQGmuh0wf4DbDo1Tq8ks0IjKU
9DDWoX7hWP548ktvWxe9gzkSpUASlreqreD6yOuPSYiTIaWoOojWXeejeeFTr1hG2rhkjrJ2p9pJ
6LprEz+PGQeIQfJlm6gTXDWTCwv/Yl0GX2IPZPLQWTu9xilILh14lniTFn2NfjjpNplNcGJcnigH
fIfXQpD1mEMgt6wjQwRY9Z2LtTmOH4fEgTLuxBnAmz5fkY22TzT1A3kR/UUaFkd1qCmKYNEaLPtG
Mst1ZpYbF1nhssxJc05dpV8bDcFSsguvLdyPK8uH6vgoszxdBW0e8EuqYmPkYYSNZvyYJ+Gj3Yz6
WnSf1Pqm9YtTaZjw2nZ5qqbrwp7aOTPYjhU+w2KA5xCHKiZ0B55n6wG4tEe8nleGBXGW2ai9plXa
Um9ypHFO/oAsHSARcmWaRU+HHKpfafpX6lv6PgWHDfXQBhYJyC5trGMWlp9M0+tXreMt2uHKT/19
pBWHqOi/IyLO9kpJADhF6pbfomg2oqm9RRIM48LLgvCMmBePri7QmSHedw2Nagm8fQMtfJm2LpwQ
5gCWdul+iUQeLLRac46DnsKqL8l3cPPwjDkFsIhXXgXloAjDFgBo5axQUG+Fp24N37TXOmRMqAWR
GRZgcPla1tid9Z3zKQu06FK2xXjVfnRuMO7JrR0yq2nWyjcl2HklWirioO9zl5ov4iTiWCC81qN+
0uHC59D8zMKGQlm4y8bEsC1gfcgiQCKaVdmyAUa5IGhzE2RJfVYSCLYIMf6tSqeyVwGcKSUMYZl5
/roz03IHUO6TH7ff8dT2yLIhdYDYkfi3gOXV5qUpDgFSfaIXLgq9sQ6O7wGDS8JlX3xVLN/bdG6C
nhOFQ5mr7bJpxd6ti+9ZaZzM1hObouB0WCP1rdfGGBZbNz6VkZSUnjRI7PXEew4SeDhp4a6I+QK3
kXOLxt8Nq2aC6Di+5OIZxXUxAnln2oLtkOAM8uwTPKcrq7GqdR2O3Cq1dj+/YyiCYBWoAzyh+pR5
fvHJgXAcihFvq71JuT7qOK2miZVFjSO/pbePiTpxDsjwu5XnpItYZSrX1Yx9mQ/ioEWUkPg+PlEc
4ktvTgCJzkhAqA7Fqc8sppHg3leJi+WaoMa+T9orDEbM0IYpgXQNqn9ThOlpIOJ7QfoM/IPBuRuR
Q4BjVv2JadJsbN0X2xIqnNYy7V1GzU2lB86O9KZ0JKQH6H8B0TI3GZDRhS5B/RHit0fPbm57PTn1
HcM/GRvDOs/Nu4C4kE01DjvZQc/sjXEBVEosG7+q14XTbMZIPhoVseB9Bya45sIH3lnl8NsWaQMY
ylS8bWv6JD8Rjsp7izuSTzCaNLpx9MrJLzg8EIOzsJiYoz0tEjLXQLZYFRsIZWWufZgUtVFuhHPA
vApzqcI2hcCU6D1+bxhQFOuTDznqTlTm+QLbATRqoz4vOxf7vGzKhRqouAqQ1ixU0X9sGpmCzO12
BT/uQiOpfZQI/fLgPJTjzor6Gy8rT7WHEt5pkG8ppb0pBGVlOmkKaeHNbY5QBUt1XsH1AOjZ6PqN
xIWxGkP3DGMJhEalH05dhJ1aD5WtjGl0gyCJN00KN73IJ2aMXWwaT2s3eQqYIGnWZdlfeLr1EQ6C
WBoT+DV14fTn46fVkGnXkAzvufoiUDJtsehcgNUJjxqMP3lnMB6Nw2zpj/4h0giOqWoNwjT4sj5F
8MhlitjjUeSi30DgoXxa4mVj4umm99x4ZcvAWQ4Nhp+osQlptI6xL26p9tNFceVRNR/cxMu2hRbs
SA5vwUDBkxJVeqOTsbCg4ggNO4uJ1FWxeriNeYPkUEpHO7SXxEMqh44LjCtN35YR1GPHtZeUU9pF
ncKNGKS2MG3HWfvWlRx7hMsF12Tn1TUoH0U7680Tc9UXZQ8lprQ597q4xZNfx2dx8wF8Cxp9gi09
mrumiR8YIOTLQQI/bFx3k3st54eFQsGIca02qH7X9KTPKiLoW22oT7ETrofIiEB+Q2xAyrEYh8E4
4DQFiwpwoUUQvKQu3S2NMDrXR1jjjYskAwRbaxu4Ub370RrypdG799BnR2iMKOCSllDCwSMp2TxI
DSxDF6dTdqP1La1w/QD3CvH5+tnOYyQAH0C7yfqp4g1kYJ3YB83CtmiUQFVBmhH0E6BYj0RIWcXS
PpVOK5YuKVgLAODlosLqtxtI6mAIn38ivyk9GyU9otYKN4pp3fVy2EC+ucvG3lg0YLTANRKDQgUf
Vsl4LB3sCrFZ32atAcJEhxJI4eYCVlCHV9RErihCb1k7iFdGErL1DH7ENQR+6M6ogTALN/uca8OO
vW5DQ9KsGvko2xDVpdGvAI6d9AlQxwDP5IRWSbJqsnXF9AVT7AOhuEa8raPw3kujZD9GygU8s88G
uMJAjP5edfB0muADDI244nGwLpBbJFsjRGhtDUdvOtKFkBd5ZjNYKmj5QLcIBMYQ3ytnoTvh10KE
YIUNOgowzdAYqwZy9hxYCygPWImy2LZRduswQdTSHu8t390EtejOATnIhWdq7drososWItIaWwyA
YTW/qek5lEjVVk3TnFy9rBa+1AlA0YpL09LutYrAQ8LnLZgElg7G1I6KeoWEE9/BTRuLIy/iZ9Ov
ehMt9Zj6x1CTn4uOXamRA28pHpa2ae8rYPJHoQXXRp9IztFm00XB1wnf1MX7Qeu/Jx353MAtQZj5
4qzOun6pG3hTIyNtJ1QkRYLvOphVKDlJjjfWuHPcAMuPGlx4khTGwFHEoqQGv8iyyAXnjqsrjDPv
rKQLrVb5sShGFLeqgcddLhOSfNDF6mdtQA20jY82e1yOLSjDUCT1yigp/JR2v4H6qO9o4yBJu6jj
sujaMeSX1sbzHWMoDh0OXIBeIWpJDDDd9lAGFimdpXUoi12WDOGZq6srvz5DzCgOjTtm9OcnP0EP
UTgmKjMv9C3DB2APD1hj9ctaTE1nQtqM1fertJVfMpWYOWy9HHFvNfrOLSO2gmEdNtViO/iGxcAl
ve6NzFkpQI58Xb3WOopouprdmG37lXoV0L1Chd4ffEwit1g4faAd8Tav4Va2O0T9cGXJJ8mDKDio
NoHWhJ5RnF84hviI6dglfaIkVzsujtwH6W5ZDocbAUU7sXdDOgqFQf0HVraxxfK9hMpD8DFOX/SH
D7IZHhRTbnyd+pPQ8+vUdcItBCBvhUp11yYj+UlaVdDmjfYCKSpZvVK7jKzqlPjcjAN0121sR+dF
JC/M8GvlaBdVp1kf9AxXa7gvFPrbfeyDS4u+DXDIlw3apYXhmmTymCPnqMwhVMB6dRJjQRdNWRAd
EBCqIdpV2QkuPmjMChTDvr8SWgfiytMulIJt5A259L5H+ShSLB16vrduRMJMQxdB6VYJtGxaf4sc
ad35w7lXBeom85MPsFb9bVaNMQQR80JjvuKuyQ+GhrOKy4veARLbVdIx3dE3I+j14LEdwlvVz61V
5nXfNbzptivFmRjkd8u/k0Yab7p6+N6lvX5vBgCWYqWYOpa9vsaLh1Yur9tzaxUJzd35iFeV2j8W
DRVPt1X9raOc/51BKjVD2/6dQbr9O4P07wzSq+bvDNL/ixmk/38X/4WqU5T/S9z1U/V/k+RV+PV1
9f/pPT/K/476p6oLx1J1U9B3pPj+o/jv2H9aumaZris0NAK6zap/Fv8FxX/dcQk6VBEHGBYqph/F
f83409R01KhoA2xLg4f2n1T/tUmF8yxEM5GhQSTRDWGaOouq4Lu+FKL5HfB+MJjorqGZr8q0Ci+V
KI8OdVFeNr0UKysJgi0sv/gYwm1ctlqZY8CMV6AAjWIMQL60F0oTw7AuUBWBSMuOZqMtS6awQEZl
9Vkj5HltliDeyFfZuuAtn+Qkr9QkL8V0rxVdpqlqCOkcbIxwljnA2htFV1n6o8vAFLodP9WyxpQV
K6m2UDxsAJmmAQgH59O69lfmppN39i3U18fvaecIKFSkTgY/yZudMwMihUjNZluVkJBkvi0TyKcV
WtVEE0CvPf+ysAplItKQUMG04Ytz7Yea4+V3/+X++dlc3bI5x37SbhDIFxeDYTTb1KlPutHFKyC1
oJMza5HaTEFWhGaE3UoNU+Y4Abm/I2QUb86f+fvrfHuD01vTzbdyul7irEhA/2xxowbLqJLXfpVh
bx9MsVCNgGGeDhKIofCXCpnWsmP0viBgzVHXWarXC72olHcOya8/kY67kItLuOYbNUvTB56nF02D
uZORhIj6YA0crTy+c+DfiGb44iZyGY2JD8NCRmi/2U3tO3otS6Ad/SgITHEo61O8je4Lj0gfq2F4
7GfexQhK2NGk2JGv2Z3squoZqZXasdBJhk16yzpEIQbN33+26Zx7cU3PH03QPmg6oiLAtNMReiEu
NUup6YFoWtg3X7Hc6gtC8L4wEYmiwrslNoIkX48O/+93+vNhNzVNczUTuZ8haLVe79QL4qhz9Lzd
RhSxlpmHILFQ3Xz9+7386qjTs3Vdx1aRZc1SphdfDTOlFomYIOra750VSfTFosrhECc6KYu/39Wv
juLLXb35gS0Q5KVvJu3WGUKG34nE+xB9LRg0LrA7kMGFwzgMhvPf71VH1vXTj+fYjmXqjgWi5G2D
PAQxcYYdF7Rmq6CVlSbbual6aEI73YyFZiyke0kdtD0viu62sYm1HEoJ0dRwIa3Z8UomZBR05NQo
IF52cUJ+kE/2mrRod52WufWhj4+l2RPa2bqSiFxQhT4TZ4qnnXsDhues8r9jjRh3Q3yqHIIB/dgE
DD1o4RGqnd9ciVZ5MEoz3L3zzacD+ua0RSZqq4L6PALNt6ctob6wZJi0ITa9iTeiD6/0BgNK4POt
lEBeNSpZqB2ABlu6tzUJo0ylMIWbSZupQFOurewmIReHCV9XQMETi4JZMgiBEVm9pJNkyJmYSpbq
oq5GJizM/MKxx12BB7IkqFSMmn40NSM672tSnTIF2mWn7ryPA0WLhRa1R0WLPvz+Kwvx873L1FXu
XVNjZfLvzaUauQmsQzMhIxG/x7ptx0NXRt/6HMxj3d2NEQj0sWUyqDPNfpdRxyTG8vvg1hdqE24K
puSOfv41i/lfVT9pocX0WSE+Bd4oKG7m4dI1CQBrTVDAjcWMRWLfui3xTernCNfZXQqQFbw390li
CzWySUh7kilBZZ5KKGCTHlK3bnDFsc6I0qteEqQ3Df4J0osjik/k5zm43LRGFWcZM4j9IRqxtRP6
qy3Crtx3rcQt09058hD3qGLztA1XuXGjquYdNZqbKjLNnWspxdIiTrWR4JrzbJ/EWYCVRbE3o13o
q1zruI8a4T1QIwceg9MwieX4d3oUngDAX1YWZNdQRguCib8MhVYsSatCye+XKcdukdjxXnNONiXR
VNnJor1Frt3AuW0u/S48xDVGrb64K8Fx4KxNMDzJZG+QyLSIRurZA3WrRSKVa5Ez05m7X4LK/JLb
1YnSjZXXE2XDfNCEdWuMxkc7hcivuCDlhGUtPFu3mNJlI5Vs7yzfkZQGq3BLuAvlbwG0IquaS0qU
75xVPzdcDp0iXaMppntn22+6dH3tmzC7uI5a5o6LtN86knk5Efa3RJLh4AqQ0sEifqf9/+VeTe66
JmLW6Ubwuv0HriqJHSFIQVHva727avPke1sRPjAqd/iSCD2wPr5z9fzc90K4yp1AuMKF26O9ueXU
pAhD4mnpe02i7ywmnRX8VaUQs1k9mvY0X6QeVPBoi8IcT7/f+c8XrmM62tQ9d11V1603F65PdSvq
ZM7XtfOPQDY3eByVM2Mk+KNAIQgK1Fa+KqSHvHOYxWtZ/dTbZccGmX6ao+s6h/r1cU5VT0mbjuNs
tPaFyxW2hifK/K8/9GdxFj6mjBmWpkTgTpz2RU3jSbJL8mjJ+8hsxXuf5ue7Pp/GEcLRUDDbdIle
f5o4VEZhMXe77YGmrNSp2fCLeO36NcUxB+p50tUC2yL6D9/IL4m1pSbmROs06G5zCwKHSXTz738Z
7Vc/Df1hYSKOhvFsvDktyjKn8CzteqvpMM5gpawLC3+YDOV94Q/fZd0hpigRZAhL87nvJegn8uvB
9lSMk+BxeuEviNVt9szAD4u4FYQdWQWUgEZbNap/KyLtvAkBb9AVkVskDB6ss/NyDL4HhgfpMWbT
v/9KbxXa84/u2si9XUd3Gau96Yv4hqIoXqDXW+prmCRXjY/d0iaPOpPU2hKBeFFGIUxv3SCVm2ho
oPmQPhNzuvCZZl/VqvWojXRdLAk6P65XHcqFleXWLrRtfWV3CXwhTEer2PeoIWCFUDUYLMzSjys8
YTRh7pEkwQZrOF8Yd5evc1uFyLXzOUawKtN3el/Ga4fU03nOyFhg7dcNmrNp/YueHvhEl7L5RHYG
GtsEwS6wE5KvUNCO5DdTMkZ/ExhnAKoSOEuYCfPge0RashnQ4ZetoezonpP67PXWigEgmgKd2uRI
rOSyi/KPaV+iKZgGs01gbZrks+J0d9AonH2SiXrddlP/x9JX8A10LG5TGVsrEHjIeO/4VNoKrx4J
Fx4exzolLC42qmXi4RzSkMl0ufX19yfA3Ot73TdypnmCv47Gm+uMmJbOgFBWb/1WxHjAh2qpTcgS
eDLdqoiddE27UGDqiReWmAr2KFhIzDXvKBhf/v6zmL9q6emAc5OmFRL226bPGaQBg62tt25qy20H
EpRaQPyh9QgNKcVwDE3AD0UIO7Ly0VGqibhM+zy+tN3izDUSNA6iOno5uGUTZhRD1eFgw+jCWwab
NZ36OFEGMBqCOAU+pFBl/tiIVp65vlFAo4VewMG4ZbO3ldNGq9H2pjxIUj8Ewqh16oTfkww1hmdr
lyATvY2ZUrIH+UddmxhwfSToLA4Qx1EQC4h6owvjpCs4Le6G+ELIweoH3fAehZ3fWW3Evb1w13ZT
fmhxouplEB7DUl8auMmBiyX7d44tJ/Wbn9lScYogazEtlSmN1yc9/DMqtRHNqWPEjwSc58A70H8h
O9PfGUj9opG0GMIa2JGgVNrq9CO/uLzqJLbwAop6W/jZ96gACG8XO5rOk9ORXBygushSNBBGZtz+
/iv+osvLXBhmF801DMtW3w6cS9gFBWmUNM+ZuW5lVC+wQRmIBeovmo7QD07lytaorVkU5DEeqHi9
BkbyHv36ZZzkq4LoKMNsw+1YTEGVQRWhedt4qHneaXZ/caJTPtUsW9fpXDCwfX2MGj8sNS+C+JsF
oK678pDX0aNUUd8oJvzV8Htt5+9NZs2dlp9OAVNzHaExNUdm1+udulIB1w1jbovI60Kl1ErbDxQK
FK1lH31yq5eaVRcbxdV3zDJca55zBmlerlDQegs9N049vulVEDRyQ2Y5aRThcBuK7tAo73WBfh6v
8UOa3DqxUU7Gpjf32bBtpBlI2qTOyQEzFrZFOwja0FIxyxFR8v33J84vz1iGSA6GJ5Oi7Zt7oIUY
FidlD9EiOwe1RG4CeyWG5YLGWSf6mRxRF5jJSnnvhP15RO5YgllSTld+EMMxXv8iUS38XBgF4Oex
+dANxpWwGR16AeizoK8uGa6QKcT4M+7JjbD8xltEZr0KpMI43IM0AXTOoqwvN6oT78cRjevvD4z4
eVKED2gzeFS5mB3zbavRYfMbg5pEOzyCj7QqhGlBM9tATz1n3PgtCOkdSwOqK8IGmIo3hUG8rTEW
a7vSYLFHCToEDuHvP5Xxq9+LHjK/FKNbhwTm14et8aWn6ZlabYfWj/BYDsGZkplnSQ2epx/ovNYo
gIAp+wQeStVf0XE8KzQmEdvIQTyXwoIwwxu9779B/u5uWuFfBYiOLvzs4Cr6eCgdcmhpaY6lW7Yr
yyNQPKSjeZFxX0Cgdd44iMlCN3DPx4LbRCbpwoXqYK0Dy5Uf6vI8KxghwA1st2d10zwmvflxbJP8
TNEj+55Ew69wBdexhNXbZUF/nghua3o1ohkoVogB/P+8RXZcy7JojG360m8t4QExhWSzWyXp8OaS
CD7A4cYo113WYt9qzdswaK8spfoede9OYv+ir+Vy17Fd1YY84LydxA4jwXQ/rF4UGgkZx2pr7ELF
87aap094P0ucdRVCcpl2+wTbP1ja0twHg/6fj6kYS5mGak3ViJ/uDEVWjE3hGCWxiMNlZaQS3aOq
EiJKoqsdiEf4XoJs1OwYGVr9zun6i4l0/JfYwQ0GMdjz384+Qc3wIwIDgFfYsF1bP9hqTv45KnyS
Lf2SvHHFndR7I9Fv/qYIyuCdq/gXrYxL7J5rWMISBhCm15cLPaWM2A6z3GIRQmHsnuneMnLqGi1v
qq0q9d1vzFDoF2NJ+pSqSxq17ei046/3CY0ob32wPNtEpu7nXLOjJdJpciSYtNmETXWDhp1Qo750
bxXTAW7Sel91OwgOdu+VWx9p4ilSHrNIxYIyqfu7MAyWMfTTU6sR1SdKAwgvuWaNHYSrxNaVO3D9
SxzD5oJ+cnxUwKDd10wx1apX3GhB8qEeJPKquooep7RQoj6Tqzohy0nXMdxwtTPsRYp3lzVFtw6L
1N+lWq9/iA3js7SAU3dan3Glt865L6YNGcJ7jG0yu4l901T1mtkc5dbw6EbanXkfunF0xvSXd+6F
qODy3FBOpiqrq1EjkaUl0pnCRnnXfNdzp4UwKi2gJPftKKJvknl9RDuLqg1vbUYQV3lnwoOvPLks
UsJqF07gudeRTSCV7wOwbcMTXCdxX2eCUJeBqHKvjrKtbqPFaTTDuIRReE9Ppj2rJjJOr6kHs0Ba
DbjygUFQfF5AKSEWKlFBuzjZfT9Et2rlAx/oRneD43P4BIeL3nNDSnduJrQdGplUoxIibgbGQg56
fhOF9hcN9MsXNRZXmZN8atJQ2WQaqaaD3Ybnbd98BUnZIdbtEjBiaY5QrUDO55Muvg/R8ZFTk4zV
itCuAaAVobPrUCLwT/R6PyLbO1Jy+4DFqt2K6dH8lB2MznL0jBT5lh1ecGcPL8gIbvbDZKScHgmn
MPcNyZZJFnZHwmy6I6Fx8mlpfs6LJ+JY5W1DkENRrJtHph6t47z0/KdLfbkuOubkHLNINwPwLXh0
eXjudUN47hs9c53+UKJ9jPMD6VlKTt4oQqbSrh6IYmb0MnrNPvS7dj8vkbqYrBP8FWQw+eOlklfj
JXJVLffKy/kZKn/DZZhExs4Z411eWccm88zT858ya5chfRUItjVA+DruyQlkcE6oCaBPrTDu+lgP
dsQgb7sGRljTeQYuBYZUe1eW96Dd8k1g2z4ZS6Z3Yzj5RgyZ+KAEeX6oA8YyCt1ktSiU6wb18zWJ
ZVcysRsioDPlJCrmjt2w2cJ20lemb3q3fhCX+6CufbTsPAQwbJwPIyrauj+rJPmHi96Ou9Okf+zg
Fy6aKGxPNfJjNTpAcfeuysRFqqn0yZksSg+RspVvItWKroxcRldMMMk12lmSfweL6XdLBgddDeUB
Y1y0bHTbJTYsSrZFXtiAwTTv3opq8nGMJqVvBabU6sf7wSAHklDG8TxTvPFei9O9Ygj3KlWr6j59
SKYnjTpIzvo242KAv1oyfLnzPXe4sZqMYFlR3pXEGSBE8zPmyPVobeUtJTqGxJdWHeqX8xJd146x
Bipd+Eiia+gjEfpaHe1yRC9bxg964ph722ksVPeJxfltLIzGgwSCYHtJea3amiJYpXyXu2mOckFs
k70ITF9uokwXN2qaxSR1nVqAuGt35Gu70nPvZJBZgIIcDI0xO5Zhm6x6AR+CFKER/G69IaNVVF3s
Uz0nrV7K9sHvjY+y7Q5izLJLq9P0C/I8PIIInX6lVGlzXne4WK0i+BpY6bDQMKMwB6GWm9w307Ws
0bgD+0pvxrS9Gpze+pRGU3atJPtE6ZX6o9nfm6ad3uuhsdYLhYnjbErHhRfzqQ32pTZYD9R/+01f
jc0O9lv80bQotE/PW3Ds1kkBkkv2NKu6k0PSMhC+YvQZdm2AObIao/tsCB9oSJKHTPd4eXwDTrA6
OSK27oNoo/theo8zrL1CE3weDPeFUYpbhwTTSyft7/y28u7McIwvokb5Mj9KjJB4VQAexMTnZMpk
Cr8Gc69X3GRIlLS8G3f6MzRIOfNgNA4JJVB4wKDk9QwU1sjk0q7QxHDnepZBQCCaVc3Oh7vEINw6
sdXPfddjEcojTE8k0Z2TZX9dAT28aaY/omf+oM8djeSDGIOONJl2ztxu32UaNarpYQS+5SbMipXV
qQ9uWkmUar296yz3Y69nMeM1i2tRQ3+sGPZO+HH4uf7GD93tpNIh4O0c4+RZNuNxQn2S2oTZ4aeL
rI+drVNCGVx0VbmmwbOO5FsXa5NAIkJ9fNDxTjkQQsqSDOjI5DHGlVGJNkOvU8/r6/gEyTS4JN7D
LX1/k0rTZWrM1w4q/ohDoTFjY5f2uLIQs+9RppPiVLrj/+HqzJrb1Nos/IuoAjbjrUBoQJKHOHGS
GyqDzQybzcyv70dKd39dfaOydXIcxRKbd1hrPUd/rd0Yp0RYyuxGdE0bp/jsYkvW+r7vC/8wr8hn
S6iprGh7UATYwMRiuXFnejKuHQA8vbtlT4+bXQsHLsyKmUY/0bfb48Fmb2CUvn7Qe5VeLL/be6lh
nqwk+bXlQ+xkGJSK7qPVpj9OAhOsYs7GPyD2p/40VpmK6Kj9sHWXfW4NKfbDFONWYxSggeuzuW5H
RRuxs618rxGgKIT8m5fla1liPBshh6Rb/qGt6qAkwefQbcEaWbwK6r4Jk17rYs0xN5avSXHps/59
6AAjmepvMV0s7uM0MMEyWD8AlL7q2lrhRhxfKOfDZkGS4pYAKtfJBkpGDanV1gXDxLu5Ds+YgtjO
yic4Jfe7LpulxEJJgvXGLd+BOBytzf5jmtgKcSAu5jmZoPKV2mcz5bfV9P5uw7LsGiTCGkQ8dp74
IHAwBouO/ppVKMmtaTvt3XGDL7l2Z5qh4my02zesAM+dM22hUclTqbYTHLWXqSEck5apkrjWCqvZ
kXceQYU/9Lm2xwVyKFMntCtWju76Qcf5IgX71dVVGJykxQSyhuTe9JSsNv8s2VArIymehmm+OPIr
6KMJYIUNaUnHA99bOsEACVWBzbw2qfWwz70/noELIM/Bq23V8AIy59Uh/DDEqmNgRKAy0XAdMmR0
sRKAEmu9p6oYvf224SwgIvQ0kKRxd6mym9Se8mX5lW/kv7ebEeoKkFghjJ+N1G+MSqbA8w6Nbobu
Ru/p99vfbM41ln8mAXB8vrgnTUGnQetUSnnRqnVXs8SVgiKkDTopnnWliV1vE6w/GUVQmd+h5t3W
HuHPZPNRJb1a7s2y6PcdSJPZ1ZpIXwwVsarCuYB5Pkxb82Zr9BEN/qion0w/Xh2OBMv90IZJ4osV
n1oj9IC0P7ErNx8V+/ai9z4dsmGbu8Rx9papAfiCS3gskwGu1lLqxHtipZtybdyvLksLZ7sSIDqe
lyzLg02kB2TsF9PIvw7bNoDvs89MAj8bRskpvrh+rD+8ovgUfVvu5g1m30hlsXMn+EQ177E19d+c
SfzsDALBaAp39qv1lGsso1N/4qybl3DRfZghJjRjD4l+ptka/NwhBmXWlr0M9XmsrlOSRpvp/ELF
ARats8tIOTbotHHitms4oVHM4DDW4QLLvgoLffluGxp8gHl+UpLk7ZzN584AbQKjbonkRByvmatD
AiFapPoGK2DEZdBFhVzzF6yfT9PdFTnmmRs2nVxi8DFL/PiqJ7dPpf54wn1+ZZxjHQAXy1guoo1z
lzaXOaNtSBlXnqUhBcliv+naXae7ao/xtwkxQdY7ss/DqU5V7I2pQmXQp1PQ2ozgH0+OhehiPG8X
gRn0wO6miw1NMVGUehfqftnFJv2N3NWzBF6jj1f3/hd21ipjFxMagIXF5ir1ID0rBuOtRY7b/V+B
z6GJhFv8YTWQkw+/5LFD775r8n4MgWeaHFdwYQku7WO7A1Pa1XfZh1rAa+ferS3Lo5kqgBdJ/XtK
ZbN305Ks5GlsYxT/Mi4Llgt+A6JQSzQyJm13PbarfQA1sasXcz7VXsosh3vmTqMJPHvKIYjf6bXQ
88fjKpGNzDO4AuGaffx4YC8YuT2qfqURmQY38KQG20KiVlcNyaPs/zvlYW62tXdAB3PU3797PEUL
fskbt9hvqsb+1TXxVmdN7C3bT8+mWBIjwjIGUXI/Ok63a5NtaHE58Fvu+r4NDbwyMS+vOW2EOrpD
LU6Fx40fQ1yMGbGKy/tXxox31c6GY9lg1J2SNuK75Px4aDd3iKzG+NZUac1xYru7x/NAxjgqH1/O
drFnTOeSgQeudi3LLH585WfbUcsduqDZinrLmI+5xAGsOqvl3ejeM9kv0b9vtcyvYj5SI+YTbLEi
o8vD/19peYHLkQec9nm8tGAuyDF8POMNlgfjtVDhTIhPEw3YVug1EgSA46idVVf+NmhM9ywzvLMg
rZhzfLoJ4lvPmYsFMz94jfLYoenQ3jzua4bLxwcOw5175K47Wefl0aCD25uz5QYbBrmc0KprxcTq
Wi0SYIavy6jTpMlFDsi27V0VpVg2PSOJGfLhmSuVClRzAuKpR3Zi01wL77xq/hbMJdHgWEqPWkev
WkGzmEdtDow7F33V/b+rOUSLly17zHd8mgYQ176RbcT3knHxLzfi8eWWW20fPyIknEeaxP+Jm3g8
+0ibsDuj2MMgR6Wxgo7X9exfNoXIGoOL4hEY4YyeQHDyvykZjx//+JbYAiso/PIeFM3f/u/v+ff4
+F9bzWhwk2sq+Pfk409BXOHl/ufHSeU6oQlU+F8UxuN/XB4v/vFn/r0Se63ebXNz/72kRybG4w/C
CAY7vljvrTnl1Nz3F1xq9rG3F27TKSjTxsTy9/iqun/1n28fXz2e+39/DilHFY1j8/Xx/ONhTjFr
o539nx/lpr0dQWR+ejxFUM22V3X7ux8aWmUvaXc1KYDh49v/PGwFjXS7dbzbjy850zFs+4sdepU4
twa1eNbBKfbnLsH0110mXbOuaCgdSNY29OOhqA9LbSShXFxvp993gUuxwnW0hs+lMIYAFrMNZtz5
w41I7nQOZxim2UnUzRa66Sieh9XowRU2yxVEd5BLltw1xJIdScPGwSJQGkJVGZjl/FHpi37Yspr1
qYf/yIbtwLY31397tC5PGaMO+uwvtfuDii0LFQf5Dmq8GwAhLNC5cvY4ZfXRL8NN2eYLghVknwvR
zkmWvLdM7LGGblqkb+5P330m9zVql+43GLwKEhOJBa5p0P0nw1dsdPzVat4Vk5Mf6nvugNqcg+7b
X5oBcVGzdUdaq+dtFVHu4w0kkBxGH8MTYQyXShEX4I3YrH3UfsJJpl0JqUfMLIHzFpbp1AA/dWsV
1FX3O/8yT91LbiXmjoB96qcUPsTybBZw+yx7D3QnJdMh/5gmA9r4QOMBOS6ceutcbB1dRcEWYblT
5PKNYREzFiZiigoJBLbSpr3Rtt6lFvLHMj6NOiiZspsPKvW8kGGk/+xO7e+pAc9Uet1fmY5v2tCt
+1GfZZA3S5wW2a+6iLQadqju3WWJI2Qwlal93Y0Ht238OFVoE3JqI6OB5zmaHw5k5CPuzwz51mtK
ntdO5slFQ58SGyso7hY1koCV5Q9yX/rw04gezUO9q5twzHOD2/OtkH9bK132oH2KyLBT4tbsFhto
bji7SZ/cg4+nnsAEnYixtA2MvuNmr0rGWkZ50zSVHvtk+0DjWN5cS7ZnS3lxPUE9xAk/vwiEZ3kt
37VK9rFr3U3KBWw2w+raa5XLoz1Z+gmb+JHR0zc8/UVsM/oATzGxBkygiELMsaLWLZJjb8pfdLcT
4eFme0hdc3rKnZ0+UvI1Gmt5OQ4pABhXhRPrTQTpHRvF2qUhbOndGYHVe0Kya/5D/kZDsx5y1kS7
gr1snEwv6Jh8KhNqA6QGsaOcr5MJqL5cdyCqkLjAdBhr7bQhqA/ypbFOtdNIIjrgHje1pA6+E1wT
9N0bk0RUUdkPt3C4w28iD0Wh1GVgPtR7KLOs2lOBtEmL8Gbv+2LI6uz9LttRPZHJUiS4CzfbvI0p
E4aejPJjqbc33UD9Mdm4VfssW2AsTHXk2KSHo331w6zEeFoRDdODngmynHp/ZIFLWxFsRv4uFsSl
eYNjsWhpnLKWIlWlTRVUXRVpWtUz/chl6LbzzBirWQ+tHJ9ts1KADpjJMOc6jSPBFDpgtTGvvP3a
tHSQmDgrk7VwqVuU9o4DhbflYK70X3cNmNQUxQi/Hfo6JvrV9tmwStba/IfWyk8ycSwCwfCnUskD
iXCQa9UbueO2X3MZ8f/7y2DuNSP7kxE+tTTk6lNyt2GW++41mzPoVgKvedcg57QVO2nmfhd0TuST
INjm1mklkaUWQisIK8Ccm5dhYs5/87xdXzgBEcJMI9m+3TKe87LoonXGYAvRyDlpdHMGiu+4pndP
na6NjYkCTOggD7Q6iWp8LSeMpxCYNs0/4rePO7glYeoX2ZdhEX8T+9oSolqwx9EmW9wnwcXz1hr+
NWtFUG82tZmqubTvV9Esuhlgk/Hkpoomzp9qdpTuwRErskwK5Wt3f5jJCLIYzTWDex5cH4JZp0gF
kuX134PJ2TgI/zPp4OHSJVh7gL+s/kDY8cPcLgOzg0zFxnrusg50WQEyHARPZZNcEPcI52MayiU0
PfYXd0Jzi4IuZ7jOSXWvJs2DrdKTr5ismHmNHkHDfT+k2Npd9+isjRapvDuRyq7w/P+yDMIipJA5
a/LMDL/1U+NEFSIsRluglDMvi9JWpchcOa21tWAw5M9HSx9/rQ2EVzeZ+Fl1oCWE1HBfMfc8u/dk
LvdyNNPA60lJ0t2B5F9RwobP8sjJ0/7PXE9/TH3BMU6x0+hky6kFEjop5B8tsOzVEYe1XB1moR55
FZq8oHI+TFSwzwYM64JeZjci3dyZo0Bdo7bvuZlaUZE37xu5xFnCUiOd6+LALkfj44bRox7bY8rU
K0J5pda3PuGUrbLB3rNu/sGw0Q4obtHumGCsl81km+OrGFe4r8xDM5icUSNXps/PFByPTx2/vjV7
okydI4ntd4cbqoCUYrhRX3xl5I35yI/GRjz5m+ejrHUBKZh5Fbhyvs0pYSc6Iov9XN97LK9azz6k
IVcbl+esjwE7Ba05eE8lFSCgV/WihPyTl1AnfGsqr0vZfwdjSeoTwxeICxN0az6L1Mlw5FuEcYqY
7agrjWsGJzuGpRvM7VzGLsv0fcWhHaaptUWzmojfWsw9rK0Rtu+YP/U+NxcxvRKggH6u6EB/3C0x
kwSFtf7A0lG/TiyQwgKgDNzKpoEoAJCitRCwYR6/LGjET1Na/p2NVAbCcKwd1wQLnkr8rirfPFiz
4oxl1nU01Ia/24X+ykLtxFxmPdmjKuNeucE0yOSk1RsETm/5rdm+iLuh8C+LD7S7QlOJGstk2bb4
pAqg+7sxCtAvZUUwCblOhEDRwxJB/mT47eLtwAEXzy8keQJhYL16TO2CzNHN0EHOO4t5xLmlnkXy
OilRf5FVGlZFaj6jUWi+oI0vI68ZhtAYf6gxkW92UYzXJct/cLl1bwN5oDE6E4hvySc5oPX3fJy6
WJfaEuj3b1HG1eHgmOVZTO1yyqC0EEOSRmRLGZ/QNWKPBDHlL+HU2e73eoXDjgiQKQnoSLKnlycP
Tx72hoGegFGSDf7laJrdHLrGvD0Jfs07m8iGU9VQQpLwvByAx5Bzmv20l+lUFd70Ip0svbEzJSdd
1m95NR4ZQRnI0arPwR6mQIwqjaxa/yyHpwIR/6WbfzOQ6K9lgU1rqJBWZo1/LurRCuxRmPsiX066
0Y9cXTr2DW2c4oJl1owC5lAj6mG3Rdm5dnrFGTmzJKF5adIkPwrpcLRTppByjgjZ/JN7Iynmk0CF
lxp7K09ocBM4l+K/w7jJuDAgTQ7Lye6301wAhcoxK5EoF2kyc56nwj5Yq3BOLG2P0zC/AnIdbmuh
dO4gxhTJdjV3RHHt8sR2T2j3sgOR9/4dtTvv5ua7MrOFCol8hMbwj/D5fruDLk5+Ia6LYIwgsPw7
86gO+jpO54p9004QvU2MtXWpl/QDax0DUded92WxOXvgv4dKb53TkOWkYlXDiMTfIbgrJZUsSdaK
ecJiHQXRJ6CVSMCZyd3i1DVyw37JSZ/f6UkNjF4WVgQpxCJfAjNaY657J7dEoM/9eNxUlZyQ8py2
rDLDyquQVXFSzMqJBKMq0Em6PKnSXndOsn7LOsOOBY6FXW0iZc6WGuKQp6pg6XP5xajqfe8wUgY7
QJ6sU4M/Tvx8l6J3fPIZj+/MrgeyweLN0PsTJxIhIZsDUUtNGcEc2U5HVt3b/odhJdNpEkyGe2Hv
hjWn6CO1ITTpsgNpkTiWetxG9drS9qY1Xo1SW6N67PTdvf+MNxpW5K4JSwI7/2kyYj0Rkf8zhex8
Jb/JICjjOSXxJKpGjzrJgQeZ5S4TFUl3R0erjoCZDmLpmsu8nhFO0/gVPeEpma0OIs8PiDBRnDvL
KSmJeOt6d43mhuSiuXwuYCrcFHhxxCfLV0iISaG0d2NhK0NcfrF2xJ2K5c9KrXhpWhpPhmsX705D
LpHjHHhjkqOy3pPWTvZanmg/nflv4jbOu1H8IaI32fv2sl4sb/JOqtnYw8FocvMyu2YNDhjDar7W
kBCvyVAar9P8JksTAwSyhGtWeOWthpkdMMo/lAhOXupsZDxU5c51qm62Ry+XeqimvTol7ajuh5eE
CuZzrZR700hKMiYb8aoDRCSHInWuJOOFyU7Uzq033ET3h95Kh0i59ygQiKQ3X39h7XWpV/2YAg45
qm17k9lQXFhRrK+KDFNt0+g1xoL1k2197/rNe3k8MLY7FqX5IVvB8k6HT2MpUluo3TEDpevbBlDi
yv1gerUm/ZyZ2c+ZMTFTa1JUYdEkpMP4/XUbk5q+gGwX1ED8WkXz0orSCDR3nBkNj+zYt0oEbYX2
2ZOzd6JikEzlEvVsbuFoRz7axb1FoOLedfQmGrO6uIis3w+lt8UNg+J9bupit+jMPHVtYp1js27u
CAl8IKxLdCMzS8quWLwL3tHl7KeIt3M5f+Td3LEz2qx9J5vlbNOwQpbowynrsNXWqRGOmZmSMcZY
0YjLKpVfGjvntxQITEuXtcL/IRp4acC4dya0SFIlMxLztIQMHw9GRibyY8aCgQnoGjhCfmf5zili
NdB5iqIOHRLnnwTU6ID9SBGZFdDpZixUkK0sgwz7N1pUDSiF9A6LkZ/RG6j48aCpGZjnwi9Gtnn9
Uq/t3kF48zZxxZ+LqR9xEehE0OREASbph4Z587kSADjomk6IqdrdmoiZkrGR+62s63CdxRi2ymRz
3DnpqQZBEai6I5tlG7ujLeec8T+Tu3WFc61l9x0/LFvbjoYi6Q8D0Lp9l3vft367ViPg203MKl7c
XLIUab5jjB34SPj5PtOM36ulU/+u1Xwe6IkPhQHPvnDqF5PwoFs95ctTkrTxuhpmuNbCjgCbuwc4
OHo4EViLeih7X3uiisRQ9XsAFRlB3QWlUDG7O8lE4slOf/nmJ0lG4t1vZ3R9TvWj1fCHLkDQfzBX
l0HCR2y2nBONNRmZLYa/ORMdkgGhoqye32qjUFdy9Ta7zg8jGYDEBCb+CQsM04FDOUz5EY/9W5Nl
Mkx8UxA5NlN7DJ4T5aA1TkXZIV3x9e42xnrtfngQZYOsS+zQtNc3UgSt00gQoqf3iBVMRMh10/CO
DgN9h4dOYETwhtRmAOZOBiLr2u2vY6HCbVmO0z1K8pv6tTu0hHuyn0D4jhlkSFsZEbSsMCy4SNbp
isqhRJSDCI+51kb8VJN0gGvHBvCg8auDLGeYVPoaa79B+odKmtBrCDuV1toiNMjGQKIzPVTJdpwa
KcNFInovZQhCku2nPDhWa33OYFPg0MP53dlJLmAdGxPxTdqx1at9WTG4MhfmP04yXlWt/Vjq5U9q
Mgupx3QMmm0lxmmzjFOrrU/b5PpXqZXqYrSDF6KmqlloskTtDCNqAELvud/fL90mKBcwwmL5XrRQ
3wv33A01573VhYp8OW717j3AqJBHQTlF8uW+nZvlOAgc8k5iIrlkJEMtgb5OzgEBiiqq28LblUX2
vRs1JrXM+GlS0fNIcuRQAcFRA5Mn9fJQJqsbp3ZkGD3aca1vQrdh+GXa/nDU/NzckTYqDokikXTi
HnVu7eEv83D94AlSoTFKz/uZJVtVtr9YkznkT8HgILiWK79c96mZiV3u6HEN4XG3iDF57RgurQv7
2hH3QgzOOqPNG167kjS0sUyRQ4xAhYfml2ta1RkZ7LQb6tUIu0zax/He12sM1qYhF8cVe29AUlOz
txmF47ktGKN3VI61+55pvsd4UTaHTs+WsJPEL9XJ4kachjFv1oKvQdGb6ERsTY1xxn5HWLxF8izn
LB/DOwEcI5QVZFkvLhaqnFM9k3LpDu2FQDEmP71SN9el5nSG5cIhvO2WpPSfqpw5SM5sLS86e7f0
wxsVlOLDKhDLZP1JeGYRWnj5WX6m+3RQ/mHTofdR5Xhd64Za3SkwcNubwabsPpFyz4ZZ1SHJuCs9
Nb+4Wa60/46WMPI03rpyG86ccGdrdUpMN/OvcTaNoChaLegF472MAFA/25sd5VvaGr+zCmoRXJS/
PU37YQGfEmjtR1P22QWJnUeWe/F3tu+jLjOtjgWWe9sjusvERRhZXvLbNJunpHjMbRlkryZ7sj7D
/DvyqfY13TkZDZzFxWf/UrdVH6SD1OLeLihksRYGW9pYnLP1B3temqya8iXZCu7bE8MiTysYLMjl
KoafzDCCgkLk3Z1P66Dcc2kMBlliBe+O17EVzepuj4H/7G/il3ILPcr1rDwv0hkQ8ht7M5/GU9cU
Iw06Rwl15EuTfBqual90y15RQ3hq38iiODgpV6brLztmjuQR021IH9tICsQdkaR/KivCUyuVxylI
FUnMWKo6ealwFgSFA3CMyDKfSQIyrNkW/I6pB/KKYdBaWn8SgxGNVQ68y7N9bN2Z3E97AThxj+m1
Pe13hZFYx9MaMXLkfjCtXrwI/nnW4jn4RwgjrhPQNSkrxyd/zY7CRdLFhDYNiVAUB5dlS5k54H4I
sJtXoz15mlMdCsZ+0WT90FfNi7uFUEcjn/OTa91ahixC48TRtJfUsMmUMH0+AWbPhVypd+Em8xlj
X3uQm+4ELeunxXJY6ItOoiKRnPsWkaGPh2q2/0pma8z+8i5ieJGfCFF/TjxpXTIlflNT6n8qZb3Y
Cal82dp5kZHlV3eaC+6vk7FnJER6WkL/g+OMN7hPKnpN58i8JX8v/Pa2zeOyqxiCFfK+HhvStwE5
KwVTVdyjvE9d2VfnVE/VqVnsFxLgloPZcWhtZcd6L+CWkRGtWqHz+DNQro0KPmmlKM5nUR6WkgS2
e6YzdYD4WrjNsR77X2YLokgyEjqwLkPhMYnuVo/qjaJqPS06abdbU31rqJHWbBCnyVeE1i93EnJJ
myaznhNptgiXZWC6ehjsu2TdZYOZnRVJhUyFEnrDzsZg3pe0AhsuDCOFTEKgwQXJXHQXsu+bJfVe
+oxgQm2RegRR46eLcC3QnRTj+IL3AOsWid/tcOzMVsTLmto7EJWHoWD8VhKLwKBhhkQq6GnIwoaB
ZHAfdEFjpOxi1lIroMlP7tXxiahsfVod/OW8x8nrrUoqJyp8oOhWx1XeS5MJTdYk11pfjvpi+eeK
Wvo0VbjMHdmjdzKrWzZV2nFJI14HfblWvK6t26C3WbMbHOIgK/BPmKlRHWr2lKyglv60SYtWWbsW
bS8CW7eKUBgb/MBmmCMPi1fo6ckOO8jESNP5XnGtwGpbFaVCdmpQUD3VUrvVq5pOo1P2Nz9NiT6Q
WXWduS4zsRhnu24RmywJQQho4bLylt3DXfvKzi9lQqjuOg2EwDUVp1WjF8Hj4PcmuknyRqtdO5jm
iXvHLV8pFfVOPrdp8SRMhr6bNYXVHYXAm+nyERo4yKUErViOV6byHeA55XxJHJYTmTK/tA01SjIj
PiJy2EY8YPxuCtk85y755W1n/fAYtARYgXhJ+Dv2TVeLb/p0HKaPQQ7WG9mTw7NXDG9Nj36KftgM
SpFW3+wq+2gdZ/poW+Z7YH93BIlnR1ujFc639TKRUnjqzaW8eqZ12PxF/uA22KBBNIGoOG12HoVi
Oj6u7g0CeholaVsHyzSGqdFVJ41VepKbb33uv2b1xodIpztfWyEDDNIrksVa3IhETOhIB/tpktsU
ZAQRtIzynrr7w6rXFW5ZtTxby2wyH9Ctrxuq8V02f8Mn5997XGI15up5lWI59ov8rMlxD7zC7Rya
fgRF1ro8z76R3pSu16wbXpuEzpfRjRvbzDlDDzMD4/usCEy9uRMuRzektbZPXa9yTAB42zZJ3Q+N
XBQUtejgWjIUBpo6c9bw8ablT8M2nnAnawdsm1lkKkRuHPc/XWOzqcjb4ZS3cxoOuSr3m1k6OKiy
/mjhdfpS1tun5POde1PzZvmjOHb00buSa3nTJ/1pXjh+CrdEs0ocdyDysr3W6i5ssbyR1eqWxDVR
l1m+5RcMjeXNNC6pYrndDqJGQOK/DFChn2anVedy4lOHY6iPPSfRr5PV9Dezr056134Rtsb4GWfO
yVOKgmawA9Ol4nqgJuEMvDLsH86Tl4UWFoHd2qbJFzTC36zZm3d62ZWgqpPqxey54FvwtKErciZk
TPOuftEy/DMx6BISCj6Aow4j9HSsfWONxmIwX9rlYQq2w26snMvipP1t1PWrwZkR9mNr7qv7XQRk
9LJ34FffVrRNMwssu9pa5oLj8Jpqrf7iZ+feOWC2qv6UjKcCZ9H75356boequlSYC2g8S+M7wkQM
3IYa8IJt8zv94jRfE2l5P0QxtGx/uCkajH+oDl22S2kaMLMcfzUL2cjsMq0zwMefdAR6bCruCX4u
9jp2cHde23hAT867wuFUVlP2PC/irfWo9SwjY0Jyf/BYUBG5MYKV9cUzNogXQ0AeISPkbBU9KiKC
jOMJSnMwdPiNenve0bLOfGp5SAf6bW2b52M1jgf4pMap8+3iNUEY5+jd3uVcDGoxbbHDAOO4OunM
SKY+zxq2QOmL9JvKGbumdZ9ceNcbHIzE8+J1bX5WCYUIYR35S92M5qFnO/qN3TYyvRcme45VPpk1
grt6OEuPnO16vHfPpAuo6ahhG7paqf41YaH52YqOW6BrPzsjk76p1/mpiSdubIVeypliyBuSdb+S
EhW2Y31rtymnfqJFb0upX3Vm/TvS8b8MCJT5vTb5e9Yx3uk8/GLzqiLLWAUdrRHYFKFTPcmrLCsF
i70kcafzOYQLO3lWtfPLS532kDnTF1NLn1SG4HYsm+WQOD1NW8Jfo6zqxV49cuiTCWhEMRfMSaqE
kF2Cf4C0Ti8z7pIZ38F3RzH4LMv8xcBtyKLEdHZck7g8khPuv8jpTecvEcalA32qZTb1eChsw71Z
qaVfSWMK01BjH/S9sjoVOxUfeKNs9O+DuqME6syLxYy8b+wz91BpU32FyIl227bHrxkfboa95TfE
VMWB8SEt1Za6J9mnxs6fffl7ZUW05oZ+yQqiDyTozbMpNtgArYO+s2dVL2rxx0Mq9LVnhEM1YAPk
dj2y2eW8wAtz2lgbko+FcdBrnhRbJBuECv5jXtWgMW1kJtjdML5yVF9fvPXTdTXChIVA2UmojBGQ
cDceuuHuOrijRO1tzgJym8W5TybxtTP0//7WkdzvSItbI1VN4xF+cRZWzQKFGMYvYSnpz3UU+ddK
vgJbaL9NZpK+zmJGc1EUL/6caU8EHxxklrwx1VkvvfAz5Hm++0Iwc/bNeOwixkUCcG8CH9/nW1Zt
l8G3XcYp5fpWtkzaMJnFqkKEQZsj4tnFEpX6qvu+JaywMBeAoNvQhynFzMFHzUawwAgqZaSFthFh
N3d5+War5QB33cNfUjU3e8UH2Qg2uStS8/1EsGDEdhdFpd23N7OtPxk1eIfO1FEwmLM4UZFzSVBs
7JaaBX+yahwzVLqBPixbNPr0stTW69Wh4A9kO0/UdxoYScManqaNlleWqfltZfcwjN74ygv7XJWC
Uo48ZD+W2XwESNHv1FAmF2Tfw56tJgvWRDlPJYpiryTUeEziKaXgrfvxk7eTAWEKjQMstYiaurzf
ig3xTKdrPdNWjlh+7LjW7GU/LG25t95Xuy7fulRTb9Rv6e4R829L6qO5oceet2G72QuDsmF130eh
j1+R2NLiuvX6wmrHuIGbCh85zFg4bDaQ60/lDMb18aBNBssePJDML3iONdlRdf508PIt5r2qzqj1
jNfEPufj+F/cnddy3EiWhp8IE0DCX275QrHoRVK8QVBUC96bBPD0+yXU05zp2LmY241QIMqQYhkg
85z//CZ7qLvQvITFxJpm0NY4rvm8GE+9r4lX4zPvhltv8qOXWBPRHY4ir5Pj17vcdslfmGN5N7Sd
vCu85QYFbOgHWN4Q/7CAGxzKmRJ1QfjKmLjUD13TdqujwYVgenZlsyNKpk7E/WDlH6kP93JKa/MV
nlQMye6pH+lIUscgMd4c22vclXeuNWp3NAyQgGL8mKslbS9GpAVdzTePacqrsxjDyRpdLBTd8Tud
hXFGOGZegOyi0zQZxcGf0My0Oc7jPjxQgJPMciZa1djdiyhsdhXaOdRm7UsMKk5kavmRWyL+tgz3
Th8Xe4T/cr90wx9j3T/OZCXtJquSV5wqgrEybczjom+R3+iXoeitjT1ry459wjtKYY2/BZf/f1NI
bWS7/9mH9H/a7KPsPrp/jyFVv/NPH1L/H45lW66L8YIvCMRCRv6nE6lv/QPVKeJjyOU2Uw0fifs/
nUidf2B9oSgevmkyBla/1VW/Y0jNf+g4/9i+x8MqPfS/yiEVALLITf/F+gAlKv9M7KMMLG5U+fnv
clR6cGHVYrDOdu55JMRY7FpFR7a9/ZKT3X0eRBKxkFif5gKLGATfcM6QCL67U6PvB8iQp8iZnzyn
+N75ebxzFnaYCgt6AjOib75hXqsCCIGdiRPWTJwghqDnRVf4ctM+FQX2XKHPKH5wX6M5VXPedB9b
3Y4K2wPHI6DIdpfrLvbSCV6apnx3ZvsghJntk9Dc1pnxg/GdMoy40cuE9Yt+c9O7hBsUSpPPIvYr
G03nqUuAwASUF4b0dxiUnHCtwzt+IJOj9uECpJNuHwshNnwt09bBanHvzvG9VfrinOvEMxTv57aO
v+H/71y8xpt3Q0NUzrhYt2Aoy32KnnuXdQuSiofYkf2N5qXLRndBKaoq809VziQC5WtS4aC2QM9P
2MShQ6TTnV3d4b5QAW8NKeZZhbEVeNNC0gqnbTQAstnuH6Fr5semrd7oiyHFyLK8yOUyL4tNd1Pq
Wz0HAL81oB+dqwFf/1Bc4ra74sazcUQK4JPOL7IQTwXN3a4s4ld/adI9rCzrMBcaZbPZkyYhf4X5
dNe34X2ekhLQ6BkhS2OsbRKGKsxCilM2JNbFUTA/rCDMZSygOWz65SBqqieDeWFGG4QBwTbMgOii
BI2B0xxCrPvp4auD5Y/6Ednu1QYz9JitpL6nFqEGdTejpClPGfy2U3Q0sNfZ4F3rEEkWwxyw/eca
3cSmQRlyTFQoAO5Qp0WW73jaPFZwLdyufsebJoEj6i+3ocaUout1ZJE+LZ1y7xMRYhxy17eOExOc
ppfvAPR+U0ffYOG40FdFVH6mDYOoeHrEyqv05vQ0sCtCTZ3eY68CsAbTkoWFzZZu3MkhgtJTG6fe
8d7gptOatWO2733jp9Yk36AOhX793OYeiZ95wfsy3A81fMG7J9k6A99uY1cf7khcTSQzen0PcDbR
NPdUROJaVCSGIYkNL9T5WR1mCFscZL+M7zbkzH7X6+SPRYBKIbYdGRlbB0neSY8sKM/rHTZ6bFaz
hra8iD5GEaFlCO815Ap7HJ7eUhN+SAHuLvqdxFVy0+Pr9ugW48nUlMpIf+wm+3NMcuuYldEpLbuf
YUxuU5bPMR+oeIDm9pSzFe1fGBnUh5JXjaOMw+gc3fM0OPdtxjxIcTVpCzUXH94mSy94GPVbM60o
bYlng2uxwd6X9aPut40w34kkYZILXx8A0TkYNSIuTLZ2LSOVTYOyQJaPlSPHo7OMzpFAlZdYWUw4
FuE/XNCxyF9q3fpeMaSN2/4SJTAHa8Sp+h6a0JX3BLhwNRLvMeWK6z0PzFjchmDAG6ymSqi4RrJR
MIZJg3MUcOo1TwOwIklNY/gKhA5pOD1NFh5WU4f0dCGFMtaLTwEySQlY3DduT++YJ88Rzpm7SMgr
jDx42iVTvKIBKTbGTFVK8hdWGtMGyOe7PVAk4xtpam0aeJr13uH8fGu17Tn83jiTZMwBTGuB2pl9
MpySCVcwo7d/EeHjbUQ+hZfo0asRzmdMm54sEbjC/ZmXZKYUaWrtE5CUCGXUtoqsmM6qyba+Pp5J
KgIIbfs9JdJb5pllwB7AaW55yF3GFn734n6X5fw4Qd1VF6U841hEGlhoXlNPK3k3bYfJJ1EU43SN
BMDBXEOJE0sVnlwyMTbFoqI1lUgLoTuTvWR6l7OW7XSCvcjR+IH6vbXbn8SZRFidZhtMJ1H14Dpw
aGNhHPnWJn+BOD6AnTFGPMywdjZ0jDR9YaqdPMQnRqf757Rsg5hLhfyjKIFtpyU3/cKcmdUHG1bo
F/nPCnn1NkKsW0XevcCtE5mbru/8DBZ1k7t4ByCg1hzfuwwyehR9pSm1H4LiEOzJ3o21dp31edlB
uFC822Qb1YYTuAWxo7iU5jRnnBnVdFOE3TX2IoHCgYGoB/J/mEwsYfsZX0xsmTihsaoxYugRuYyj
Q98UL/in6GxmE35oXYJGQpJsNuJiqS2pYA7PX4jb/CAKoX1MRi5OxBmxxRJPuPf78m4EmksS17vx
ZX87ETaIumd600hCRKf9holtt809HeAK55xYLxeGHyRaQeF1Nkl2h0+YdWExYFEuYaInQh5pFZAY
O6x4uG62U3ZM4V7tmdz3u9y0X7wqemkczd03Y6tB/iuinWEr57CQSUkyewxAh9vcEeZR5lkEpxKq
sYiyjzqR31KE/C+Ld+ossDu6vQgFwH6kySujdDgJoNtDT5IL58zJm4Hvram5K8clZ0gXRGbX7KwS
3JnpVDQ4SQC2cGpLDlmdnCQzCuTc/svoxN8SJG8R85TE8Y+6BQnbq8cbEq54qUPENwv3lfkjvmQM
AwCz2VWhjvBXyWJiB8L5pXkh2KrC2sZHA0HHx2RWg7qXkZIXiqDM5qesRNLe8xo1FpINYVnaKVHh
llrfXh0sTHOmow9z4byTcIkr+STPS2L4FzuSu6kicrVFKhC2XMgMh49GPcTXMHVukrnAvcMet73O
8LkMk51Mmo+52BWpuJShywy3tn75Zs2ZPx9ItO2+xU0b1FHFmougb5I+rVVCPt6gxXdiGfOrcenK
iIvPnsxruJgnIxmcs0fVhGC82SWDf9KX8A+/fy1S29q2dkV8jsxODCi24ZQXZ4N8tr3mzvf23TBz
4mVG847PFJFbkg1a4kHospjt0rZGR8GAIBsYZghOOAkNl7XF+tFyISKFG95GraLLzBmXg/btljdX
79/nyipu9NC7r6jeLjksQfiDVnQhc/TdSBvUTZACuHKz51TDhcxVu/ZAu3PGJQ/iHh+gG1oIbaMu
3JlF97Zopn6MrRol30SSWcSQc4zxQPpDMPBhM7SPFbLlUOYfFslju65mJy0zpNeay2LVJV16cpEx
epb/gNUqA8ycSjCx5leIf83O7XpUv2gwiI7qII3r5AtzhWE10osz3CpOj8EA1I69bCdi2ke/mc5M
75J92seorarwjPNxsq2WhZrJZ+2iCgRy8s6TybeeAQbsDJNw4RFrSB+Lgpu6W5JdbzNlbONM7OhT
T4OPexPyDoJdzfgjp+Unjr495It3y7407d3KnHeR6/SckWoGVoavmFc7y/A8TqO/DTupX3N3H8ap
e0AHwowxEm+228CydXDw8JjmrzVXpiXQYTw+avS/uykMOg3aG4wLRn/DqfAcvNRdbFwctsCZBny7
xFQWLYRRw7BgtttIDvQhs3ZhvcdD886XY8QONvOSGv1xyetTH7aPcWLCUloMb0Pg9K7hS2i7/jwY
5ms39PPZYHyHrQPTPd10KCUkY+4RVofEQvuU9/bRhha1A6Ustpii+PB9o/zsWPo+W95yapfjmKb9
DuLFeIUJ9s7Q+AfJALAjyuhHsgx7MYbw7HFlYKaHMy8Onhdcs3waaZvxjBh/GRi5bqKyqxAYsijP
0kX8i3aYss2i3KTUJNDt+1hJ81b+kmb9MeNq2VTmtRCQdJApMLIYzLeGgLkh662dlQKk5gk6BhxV
KBE9oi+hSjEJb1NGzbJ2zwKWBM3QoMPFWR7dBrwN0Aq3BrcK7G56zsZ6gIJCyJvNMH7fTp5J10Fa
VquPpIu72SMaYgz8NNAqd0Ru0eO+6PeU4IVIPxJdvyN2inKzAm91fQbOPhGnCAS35dn96WF6Yuv4
1Y5ayXXS7oiV1M9OPl6q4ifEb21jj7W7cUBP6Vz151meGbvjBV+2h6TqPqmV3qn0ygnKPr4+w97H
NtLOdMXcHiCrTYiVGecpigAsBKciGlGDNSOcZj86I6HSiLQBdzcQgrjekvkmmvVzagzOdSA+a4us
9XNxZHVQbpWDW6J7TyG8dKjNek/bGSGJbuYhi0f3AMGZsO84pvjK+zvLIr93GT2WOPTaWaVdEHbr
59YUd8j/SdZN+1dPOflkY/pedHLjplpNriGUwgLB/sa2sfrr8AIhR9V/GOb0Cql+OMPQ5vTwCOkd
ZLLFpOzU1uav3Myfxoal1DGuHsTozeiPUBJwukFneYcUV8ci52iF3U3p1LQxrQlfXjjnccbJJ4Ef
numIQxvzJXJV3Osgq6OT40DEHrrQhaEKvzjiboyoJSJdBGaJHWPU4tc4M3eObO3TrI56TylbdqO1
7zIY9DhOQoXGBbjVOmy+tB+pxKIBLCDawO9ETq5My2l2CPzDZ+ogdGghzLLiXT/HgccQZdM1DToJ
xrUbYcQG7vAE6WVRtvO6Bpi+xMcOSVFK1kb+y/MYC3buITVi/wi8P2E95X9PLGA5PeyffFd71MuK
tr8+5RYxrWn0zS355rIE6XFEy17O9CbNo1XTzfvLSJK8Ezq7qMZjRa8/DGwdtg6iAfB3qqx0KXep
BZ0mr7Jn3x1vkIe3JyzFnjU/bvBBmQ8zebCD/pymOAdMU8lHSghrbJBRNySwewowc9/D9wdAnawG
9BNRYv/QOvsbJA++dvHm20WKcUbLvkcZZRq43RrlXso0QeFczSgSHAIAnCDLonY3dMhmYts6wO+U
27H63ncaBusJToRCvsskri4VS0FS4oSQxuLJmwin0K362SqOow67K3EIiWv1e73z3B2oL3teBn+4
X/2dMaVLP8sofk29xr4B57ku2uxt2C8n4xcQ43s0hIHX6wiPluaIUhczCigaojDFNjSGG4I75q2G
itqJpcUekuHZDztoszBwBIIIzxFhvtm77Of8Rsiu3i4yvXV1+XMofwnpww2VC6M/lNKhDVhsS4mi
XEMe71glxE8cKJbePZTOBEsjSomnrW5dR4YPoUaypjsxjhQmXi2YG0D7v6Jd2NO9aftCw/0Iy+vH
HMrYaWCiXfR0lV6j057OgzzNzMSrvL9BIskwdgCj6iCRup7+LGTjnj1zeS3cQ6Vl4bZIWVyq0Lhm
pOyeeioeJzXS3Sg19lGsPDetV9+Gqi5BxIlzQV5eDVuDA+EhTm4n/aUe/W8IU5yN0784jbccTEd8
yirigZRzmVAT6VE5DF0fXx1QLVtE1wIJwgjxRSYqWnLEfS0q0qcpbhjkxcAy2zSPnsBvA3qx+do3
QEM9pDpOJ108lkvyBj26ezTiQpkGyY/FPsourc+ICN8cc9pee79/Spb4eTE9jJE7FrAEAmc/RlXQ
DXzXv2+u99PiJ1GwsPuSPj3hpbGv255tRx0Mx4OuiHZrvUf+aBU0RtnjexveC73fzoWrn0OlihA5
wtlw0O/GREe6WwznroCfGBoFb2EGkOds4qbMcVYAezvGRsJKlg2ntZn0Wss/5NFkbmOnGx9i2SCb
kL9Ks8vOsUGUNAS/+84VLwOuM7uaKfjJpL0zRqS1vTJkkdo9xnLDD4lRCu5XMLM7u7x03NrqA0rK
IpcIbJPQ45VhMKY1GKdhKPDpuNPZ0RYAC5xqt55h7/mky71ReHTNIrtTlysJr1AMtSfdjVHx6BKJ
jHsltoMacs6GXYIhpt4PgEBGQkunnwD858dQqyaKkz0+tP2jZjeovGpGqqZztbwiyGQOPV7eVpEm
d5Wmb4n+vRXupU2sb9L0suOSMCckPRcNBKd2jXF07JNlr+vvxIQSgjrgZJPmaD1nTzzmvofluVt/
Z3vAUacPmhS73iJdmODY9k1Yl1R0WoZCo8Z7x82926x3vvu1eKsJ8GzqWgX8EC46+Q1Ka2wbCn1r
OUzq0iZCujzmgpOeZWWpYWc6O5KCE/0eIs+VpEhUS5ULh4ZLSJTEPtRNh++Qbp7svHxatD0l2cNo
a9mRyBCcytzxrTDjrWuG2BAWBRnvcjjnScoIzDyQSLTNXHLHYSguIVnO2QU44dYyxc2Ms8sB3W0d
SN/sN9MQDzvdHetA/HUwy7JGXMSPrI/hCAFFypzKrccIKcAnaoTFp33WRY5h0hLddZxKx/Ve2BTf
usL7QToFefEdMawLdIHNenE4iZIH655gkUEMmA9OUCWZGfSBPrV1gJsUqAwKTnNq3sxc5/UtfsGm
p54cVcZoZ+Fzsb5y5HQS2j693wLlAyCEl9qPc45fuoy9YxKZGBRl77BBH9qUkt+zvZo5E4ciiyo+
lL/uG3xReurEeOBwPa+HGcYv3Gl1PxUnCzj9jEL60pupf2DY1YqJJ6DE4GcwOS6ew+01IqRngVIC
mEO3iXzRe10vRtMF0RJje0Ku8uf/bkTRP/939bdNSGfnGSULsbP8kRx5znF9x7Y7KG8X9Tms98vY
bw+umB9tc/jhjwRZx8AnsuPbtVEThXGDYNMaJhmgJ6Ccoh/TkcmbKL2jSGJD0J8lzPCjVo28SPVK
11VkvVu15rL1VN/Uqne9vvTWzN8adiu2mKELfDFsB2e04NBY/akMq73nsvxim0jZKIaHvgutw2Sn
GvhoUUQMWaEVBprvl4em9B9X24Zxtk5xXY1HajDWhML361OcLsBSdhHMxaQdTacjUS1JybBIQgtT
uIGObIKvjPRUEi/VFxtYpc6uWGZs32NyB4L17yxRSy+TL4S1GVkfuJrbBbaGpkPrxMnRLEffAi7O
9UlVGOv6C3W5D3zoOP28foU1kD/EDuCwuAnClMN6az2sZxw6iF+LPhWIn2NOM4F8O/T0/PT7Ulmv
F3UQDtn11OkuFJa+CobaQ4eK9K8KfH4ZDn/n4pSVYhOR4HZaqtCyFGJHAIGQeHU0Zw16pdr+oyDB
KChy+9YDKTisUrH1YMKF3ds9l7zr4lBp1o3HOW9OLi4dOL9UYReBd7Pa9EuQdJTqNFcwLfLwmMGm
uUxsbNgV0PWsF+N6gHNfBeutONHaUx8pN4Myyze2n9RBhOHh78OiTo3PwRnYZQ1GpEGEZVAwON/0
Mu3P6/cgcpxbfn8joDme0D5RQNMKOsmPRvrzDa3egjyoxy8rStsjvkXfJmG7Ozsp7mC9mlddHZok
PgyamA9dF7/oWEFdJ2/+8zmj1Y526nhnd6rsmzwUIwx4fe/VNEwFiMQNZhYvC2qm4/oDRFB3hJdD
91TPGfBQOyf8JS209WajHS1MH496BsteyGjEulW51plcaJu2Lovb0TJPY+53pw40FBV4xQIV2vEV
igHd2DT4e5mpd4U7MujVE9gCCG5LkSTUi9ZbZlxEG4/bgkIDpyXaUm3krmYtP/x5YHs0h5vetS5j
V56ypbgOfg58URolsVS/qsGIbxyBX9QGwG2zxHN2Ttr0BMlGP6Q93bPEmZu4h04YV5ZMcR1biHSQ
4JONleU3GF8up6HRcPsYIY/TYmH8qH1vIpduKgXlrIqLF5ZQkDEbbHAcsR90v8MLZyre6xm0x9bz
t6FZ5N6G77MxpPeZtMV9kVWgDt2YHoeGGltHZ1QvGEwnqIVEfYFHwYeJEdLOMTpoWE0cMdecWxTb
CH0vXwd3gtFjerBZyvBGjK5ziD3/AeBWxyFobnI4JjPuu0tPDYK11JCw1RHwvltlnh50SEohBJ9W
qlwCBPxjPUekv3j57wPxe4BANsXZ4P4xzZjJxxhDJj4i6WqORGBYphGstxp1d7319UQMgzaYwhLS
JhPT7fqEHltUf7Vd7L5+bv1f1h+2jOSlA18/NLrmBKMlnEBgpVgyl+Om7xraabYg3mi2hFS8XR/9
OrSycn//Utk6QJPwPLawmCnRJjdAKaxvvEXtJODkQRTqXjDpgkDpQj+14bzLqQjnjpNTNojGx7b/
Abhi8R+Qm1HIoy/D+FLPXDF+be7ZCvheWB4jUwt0Ns5zzaoqZ5bNQrNyQHmJjCXK8N6c8apIcQXo
CopJI5RnS7Cu9VpWHWxWgQ3pn592rHN5d69Jn/8BurKtnP7NrBouL6TbQ9U9Jxk9bub5rzLD6yo3
6w2f4wm4dbiFP/Qzr7H1nFxYH6asGb21e9EVzophBmaWvxvyms4SHEPFwDlkOWki/5z0ptmjmYLV
3H1irQKhrt/7MP9S/82aAcYT28J91ZpJzPLFxvVJ55wlSFfVPmF+iurJIRit7emzC6wmKiLP4+QZ
O6xlC5iBah9V9FQVr3mXHkITSVJpDmyyrHh2jBlsV/MpKH12md57XRyEeawmbPHzWLwnxeixrt2Z
MzZ1nl7cVULTd3URfgvJEOvdaq9b+Z51sEZzMYEONRQLSwyHDqfh1i3rW7zvUPE6XPXhGHgi7y8K
llVVPw6OsIZqhl/oAZr03pwt1FwuWynWgT/YGSBhi7tcQ2CopfdTNR2lUhMpTzw/f+4ZnHJiccU4
eN2Wz62LXDhMsmgLnx2fTcn4358gGEZTszXD9G7hPxtBF8sJwnHVJ8eurkCMcZWDJthZF5dFEQq7
LZQTRj3fFhnujflzB+l2N5oY9rAAKv/sfUuDuxVYeG50GMlNGH7vDWDKpNlXTXGesHTFcOujZhJA
mtihKpvbvGKao91rog5C5iSOnz/gmNQPuYF+prx1cIgxEvccT/7P0S1vG+S1m3hMPiBu7Kdhj5HR
yI72EHqwrrLO3PtVGW1rqGcalHkNe4girraS7PgBzMAbjwaQX5VqCLbwFbUEZoFgdK2nXxELHwdJ
+Wnqe6YQN8Dnlphu81+aGE9Jx7dqt59TvVy9Mt9lMrp0AsanYzwZzk3o2j+hnGUFYkfwv6dJAq4x
QIYb7ytXM2fakY8H8Um5kHK1G5f11noYlD3p7LGWFnH6Xi/4+s8uJVuGscwBEsKrsFEpp05egvTH
MZP1eFOoJYCZA3bPckDs1aUPKCd9j+oNOnEb6Kh5A6f1pSrOuN/hToq1A1W3FL2PfA5znhSEcZBW
Qw/HyiujzPweI1Pf5P0saIWYw6k+E6yCL7MHLQ1adRCxBJaqcfJAk4IaNnJvBy3dJaZogiGCBw1d
MGMoVHoACpSF68F13YeuWNpD3QMdbxJVzM2eWSvXmx/OArk/L2hiXNVxjGN98kJ3PsZ1qOgE1Sa3
0Blu1ienu7Qr8gDEtQ4MdZjWCq3Qx35bADVvC2UEKKAnp6ifgQQQMDYwgzduyTWcGe0UaI7OF8+A
TrlDbsdyKTYswT6cMRsOvL8kGLFNeslE15HIdjgUtDyB/m6qehvP8Sev5J2Umtry1h9qCwYGMQZA
sUj5qGO3waUz7tCrqZuw1hDct3sjy5FAetGrkD1vp0haqkVbvWNEaKp6ZBhkDbAyNFx+hwsKEypP
SL47TVWoZofB6WhV9DNf90vDPusSXYXfS6a9X38+VS+EwR6TbtYWnI5ohbBVdBps89CAtcH62Hpr
PWiiusF9saA+wjePUsU9TS6+pfny3bS6ns61fLFHqNPsBQYQHCATdukM6Soz3JTD8KZ3CZDwqIaF
lL8OLo8BUOAQRC5xwXOCxqpzDHYjdYgWLtgIWU8JNhysBxt+nRdq6alf32G3VCWSUon4tEvFto80
YCwjTQ4YGX/LNZbF/aSknoZbtbu61Vmnh1HjBKDWpvei3UicCN9eVlRu8mDeOX0ge/9ppaD9f+XY
CUv4ZCT8Z5LdXZZ/xFXx8a8kuz9/6U+WHVQ6iiXDtYX5mzEHie1Plh3cNlK9Hce1XaELKHX/wrJz
1TOkfjge2m9CFEl/+GLZOdDhbKLAKY743f+SZaf/LZfF0BVbjwRdg5dhmPy5f2fZwQvyAOqNJtAS
95Ir/w4514Hr4viVw2GWVIk1zj/w2SbBAPcpY4LBzmVMOGuxMxI+eJl9AMZSFUiQQECF2DH11LLO
fqhRRlmssZYVYFjdmvtBENFWJpfBPNa6rVgaFGOSqmxS5dmiVmmWJQqkZWfNEIyBxA5QzrxgMQs/
YDUAnserfyMqxw1qx36h5sSbqluH16q4VEVhq8rMr4NmbSeRTMGsJzsCJDWSx3mecQ8V6HoTC1zE
eng6KJz2xYcNH9Sq8F0PkSp3lV54l9m4ia930eRjELage/n64fWJ9ZCo31hvff0HM0bIG98G8Zvw
SC3aX3En0YhiJLFdVHG+HnRjKC649Dgnm8rdUSW8r4r537eo7wvylLbzAr4dGW5/DodlC/iGp03h
0xn4vsamloA2h9hf0DyMHbNBz4zwRf3rQEYhFC8n87Yz0WIFRQ6zuHFtTFSLktCrNCFBON1t4UAf
acBujqVqa1L6G0Gf46iGZ1Stj0MPlC9FjjVI/e552Lf4s/sQyrTd6bFD78QA89JVdPEtfZVHfzWo
Rsuk4xpV62VAHj6hCbgxVVsmVYPGEiyujK2N67T2b5lq5fBup6mju9NVm0cTjEJPdX61agK1+Zep
msJRtYe8mqukXxzoG1vVQIZ0kkh6fkSS1jJRTWap2k3AZxJAVAtqqma0Vm2pNkqPyej4NNOxTqp1
dVQT26p2NtJobEGqODt7Cjup2l5Jpd6pRthSLXG8Nsdrn2yoltlWzbNFFz2pdtrT8YoTNNil6rRN
Wu5K9d6eatP1tR+nMV+f81WvrtO0F6p7X3/AUR29oLU3VP+PBNNkLMCr7gEARoUEtEAC63OL+gFH
wQUKN4gBEJBXtsdeYQqzQhfwpZhvJIBDJEEefCAIF2b5YZkbI5DGkuITNDA5aLnmOxCXgMkU9lpO
92+PyfY7U//bpI/oCLK4uGgC65BZa7HQifoAm34cR/njlOzq5vrg16Fk59IKTEBZAOGrKxTFsPjL
aT9f1nsrnpfp5byZFtdTY1na+CTcN+Sw2NG3KVlAdGdLXCrIdap+siculsZ07rE02kHsn9nScu3w
l6vtYC81g+aWMgcpLaPoknmBN+H/AcpVp57Yj17xHqchwiQxjycYfluaIqqhShpF8PtmjaFpC+Xv
RDINndAnPkAjOzYFjlAHxdyw+eagRsPOFBilIvbgsxh7GFs5Uc3qIUQdIAgGxJDWNFqwMtYfzG2h
PNWYiKIgQ7WAje++bTIqSB/BH0Mp6pLcST+zaRz3saoZIUg2EHaHP2+tj02U6WmW28fO0DDtDgkJ
WAznVPROcmJotOytGmdKN/Q/zNbPD6up62/vViiYRtJSHqyfJNUtBheTtgXNaoMSr+3EnJhx+W6z
E9AhmLFa+Fwrx2tcZ6FG5jFMtB5HTDOqCJjEx5wvVpWZK/LX6w0zLrwGE7EEnV7qQZ+axclM5EG3
o1NSqnQjPz5A/Z0PY9p/MwkKCRrPmw6iKp+dkA89GeEtFRpiQz0EUtFmKk22Sr5GPP0gIjkIaMnP
ISRoQV1b3jCgR+6QaD9Lc/TPiY1uuLRPmo3aTrnj/os97+qv++XmKxsPyCUhBYY5SUyY5VQE6wkw
KwR2vdVV1WOvD9h4qBHTChM7dsJ25SvYOBzU5pUjI/FDNRZx+xnPhF4GmsJnSU7Eywql8S7qzTnA
ZeATwEDf2wPYsLl0DyCWYQBx2zzhvTh3323yHwyCdHC6AWtYFM7sbgVeG8wCoA1ORswQy3N+JV7K
2Er9JONwE3yUBmD9aQRh8w6vlm4TpljKFoy1PSmSk232h3bGSWD2zkkhaa3VLM5j8kG6pPUq8kfZ
YGX2t/e+3v09c8uW6Dp3sff7Y+hS+lcdD5L1Q/mCze3JucnF/EOWaGeW1DEDa8SpyK4FkkxVyIoi
cTcppJVc5+yAKoKGjbp3mfFGaoU/7MNmgaZCPENAApJrVoDVxmE1FMah+kbaVUY0vIaPOzFl+8GH
5R4aGnkBjjUELRgwfu1BqjoYXT+A4CXB7FMF6GP8pPcsEENRR3s/hdWCofBw0u1x1zQLH7g6LFPL
AgZ/nbBfZMl7n6wC8kpjNQdUUC9Dr00KMeCUE5p7qlsoSH8hxX9Dj7tleEDR3x/W5W09oEitg6+7
64SH7KWBcCi33cVVxN461Kf16o+wN4VEqxaC9YCcDqIV/fOGYcNNGuGLUuu0wM6kjA7UAQCB7L8u
/L0GwSK4OjESLSxs4JJhDKsRArDvLf19/bu/5ynqBf3t7hLqGuY8ykuV0RCUHCPsPfy88JRj/0eY
AJ742tm4nWMEpwfrodNyjJ8LPhEczsCU3aY5wsH9hR3/tMdELb4IC3/Isp5OonzWQoeAglKdmbEV
7asvE2ufdKFsYzktcYl90sN25RqUEInPtY3xS2xAWYi+5022T/nFxGvwhkf2tWwbMyMEoMMMQfXS
K+T+ex6y3rT+guC/njaKUzcM5vnruS+gPg0tRt0qhIBBkytT+yQJl13vrUOydMjpNNWT693ft0wn
O5uSpR2rJujT6tlqnautn2NtOxX2fVhYQRu18UpbtqXA3spKc/0mHd3lxh584pQ0kDK0afukLf8A
NzMCQwOUbepqOZB+/rAOUNY5+XprHaKUa4e83lwf/PqZ/+sxt5skM6CI+GDVTn8dsJtsT0Yz7r4e
+tvvr08gAPjzt4YJew9NA61ZL70awEriPsxViGtAaWy9icwsRIfpdmJBH6bq0IQMhyazYln8awv9
urveQr7CnO73yE794LrNft0t4D0W6DaDfoLoV+Ikt1+3nHUk267DzvW+VNeRbXm7EfYUHb9Ba78e
PH3qyNLoB+80Nv/L3ZksN65sWfZXynJcSHO0DqRl1YA9RZGSqF4TmBQKoe/h6L4+F6hbFfHiVd3M
cQ5CphBBEgQBh/s5e6+NAccs1fXlxyAl4VDckbFUQBsrdUA2MKAoLnhzU4nkNPhJqMkbhIyJDx+I
dOhqZ40cDacMhml5+XXw5lthquk0df946LetIly+Yj1k9MYuW+VrJYpyP6FHgZowzz6a+aZ1+e3y
Q2Vi5inMj5SJMwFMnX9l1VJlu8uv03yh6KFTZLvLr6M5cLn+ehWjscNlKYcuPQRFmKyKirUA+oaa
GtT3i//+l18vif4rI/iAF7/8bWgMd6/k8vLnP7YKx9BFRjw/4fvXy7t/78hl08v/o0qy1eX/3+/4
66XEnPdseE6bHyQt/u+NLu/9x1587/avt//16v+Fv9Hhgcog6g4Fv08MxDg2rEejwFoazqpaN6U5
7UQ/Pgw5Wtsp6g2E3NXJivHttJic8FflTzGchFXhlU8JRVUmsxM4tFpYW92X5KQN5QtLYaqh4zuJ
h9V6ot60qiaiX0Dusv6gb46Y086WURM+DujtVwpv05XjTQsrVCN4J9tcNY0zrtPIazdt0T4gh+NO
41Klp6tLJHLXPUy9C3m6Es8ODX3qjmQhdRCwgIVrYQRm2oBclswfE0YJQlGFJlHjxkdjt6Wxsa6Y
n5JVBNXObdtmRVcmXHZ1SSpb3v70HUJi3KH3l6HoXo12iNaO8wK5Qy5kGSckynRQB2vCpPQ3E9PI
otsAXVVMtC/USM3cS3QMGZfLLmmSq1DjuKVUx8n7Uwx90WvotvkpDD/78SP1AHybub/oYiwOQR4+
t53Iad+Ge6tiQZoXA3J7c2u2JWqZAHJ6UGkLUAifkB5WpfBs8kmpSAAW3wQ1KzdVt8+adD4BEtfQ
9gliHLm38lSwXOM5GXyEcBu7HguQMBl8opQoWKi5CdwIj9LEU5d9CPwXiinXzajS9wyQpahqcqxQ
pdA4mHPuIfnzG1nvRI5tEkuVy8B5mzwXPnvuNXvStjo08Fawj82hWbLK3hLZwjfrIPkKZEo6kwWg
yW3fxUQi4FAHT81c/040QoQpnLSrkuXjOte7rWYhnh0yRG1wAqjr0VVBk/2OJku/irlTLy2rmzaC
Vs006I++NGivGtpxcpiAZsxWc9sBM9f6V73IA+rRg7nrA/3e7Ym4MUm5BT5lnSPLvXfL9ASghNX7
7H5p9eBGYUJrqwF+oqGtPQobK0Rq6Xb2MWg9Am1imGG9x/6n1jXX/AMXk6B8bvoannrEAEfGCcLy
kGEyYm6F8xHWejxtbXho9iRuvKgW+wRy2JWQ8bXoxhEwlJbsMy09lZWFpYnzVdf9YmmVuKuqaqXD
4VpbPWY1V03mZjAkqiiPpMIY33JgVVdNS59vntO4Qg77vnzWLJdhFa4CTbYaXSZmkywgGidv7aM7
QamDjwG7H+HKwYITsK06ec4xhI1io6XkHeR28lKZ9ofd2GcLlf9L2RTPJUMU0B3o/26lxLIfJtxZ
U98doYVEjUXg6MAq0jLI/IJJz+3ApG9VDyeKtZaDkKsnd9MpVHM75l9iiu6LsXFokrgLMUCRlg/y
Gitjcq7LYl8Fg0UBS/ucdP0ph/qOGWsHkwDqBamwyyxw2m2SoiEeiRFc5t3sikttYp29e0T0za46
qLixtoRkE1bkQLqL1ICZDUnRwoEGH5D7NJMmmeah+dWIRs46/7pJDaxtvvrJJHfGNJk9NMVpUWQd
kuk03kZKimXWeFcZiSybwo5pNuktUBTERclsJQGzTDRjvTQLRj5ZMQmlQbo0SlTZCUkYmd/Fy9qJ
E+Qpu7AX96XU/KsU7HcobW/dVtYBiXZ1pw10l2O9Tzbg8j8pSzdbnzFqKcZMraOWNa5Fby5qm1Me
97dBZzobyH194T70CjiP5+QtoBnxGTnGwR4RnBp99D716dJyQ9ivRhAuGs6vTe51R9CvT2YN5gRn
Vb4ZOw608dR16VcZNdHC9Wq5K1AC2ygtrPKdMgWfqRMcHT159fxhNznFA2D5HIFp8qkKGWCrCNGc
WEM7N3ez+8xxN3glVq6uq9tUwozA7dgU6bkb9XwVWI61pkORrtsyKjbeaBJTCLE6BCVFOPW7Cvo3
ROy0XfrHNkivqF/RsWrSey/qHrVxVkTiXhqakB7aQD6LQ6jGpk0ZaiIZkyLqmGtE0QswDljtxVcf
luj59e6LcOwd+nRBUU5CGiAdCTqoXFDKnE4Q4Fk9uGGCcjJb0FdsF0QF47/RM4+MP+xxpZkbK2KF
4VWo6IMsXqTZ1TpW3RaEfstMmJCMgKWny60q3aaeOqamcNemhzOujKxqKXL9c8yDksbnC5r4HKoy
fJyi6T4Qs+pL4ZVcFwlwyVBviH4NVsZbJyuUw2Uid9ShEE7hDlPWKcCs5guiOMSI+niUS6dF/eRl
DuGnWvhq2ccp809DSV817IsItbt6tczkqmA1vKl7+6AcxzlB/DuitUBH6VndJkHISL2ZqFnA2CzR
SPlSlIcBV5Z3VarvuAtXuN7A4UvgO2jdnouQFnoVtw7uASNfhUwaF31HpFfUJ3dOVNB/GamRhITz
kuK+ivlGmiZ9qkO8l6lm/DSK28CmDGUVtPcHa2QofHIS49C8l2H8aE3ae+tFdMowMy31qUv2LFdP
I5IMpgXhjdnpRwsh+NYub3B43rpT3a5yjyCHTiMzxGsBa7YBKAeLwTj0q42CidJWWBJUyH2ZAsLZ
0sxHSXcZ7Xsp7nBYKrhisUmZRztbBXhx+GoLGo+gKAgNxuhtddAmICKGJDZObXOb1PxHYqgf1HQd
iYyOOzF/MV9ZJgGDByOjA+Ela13Kg4ZsfF9A3dhZWAr9eOn5aXLDzK9dBlI+lkl9ILHjVkZVcyg6
68OCro0F96og9XMJo9dYDz61QPDNa0fhEPR1ke+i1v+hh8ODmjiOWlxVYFNIbuA+Rovea7KVVzGD
7YyzbpvoPeLTJJEmaWa7FqFU67IhzkaP4Ut1+UdaYO2wK9R3Icpxir+4mm333Y9hBXkGU0DTa27E
iBJgICVo5uGCgV8HdhH8ZM1BFd8KlEeCWQ5FZpazW9FISbi8FUCD82LbE6R8BXOV6RP2sTVC9E2p
+jOrXG7UXHU1+pjSsl3KnogjETyIpaGPD7RD7wuD2OyerIA+xfmtQU5GRX3E8TQtp+xso+ZcJaJb
6W4yHUezvNMjoR+0tluUOQzLmM62XpdqKaSBTmKqyjuvq6k1uyBWA7OHbYlJogYwOou4Kj9hditZ
KWov4KHp1rL2gvcxFssicTdUm/LbgASSmxF7aVt4bwxHSDiZzNPF1jGZqEE/gbw61EJceR538EgP
Bu60+bBWaUQHpl+TtY6eFB0njNvhVprEOwpNr1fUwCNkTqVFM6BAMOrE8QY0CXF1a2IKwRE3yZe0
p4hMP7oIQuU/itj6jDTmWqlU2iZgarUgBWaAYAY7vn9ASjRtjaJ01k6q9mWP15kUkGlnMjQwIILl
7tthlokZSD1svFvUdtPeWzNN0pZ2l9RL1rDLzG5OiRXWrL3orhYdBUpP4kXTaO9uQbqu4siq971e
E2LhAIFvU3I/5LByUpLDWiNyNgWdG+4dH8qBmDnNAt/IaLAmQcSKCyQojh9+Rc0xzvVNxv2VaaS/
s7PyDDdCerr+4Nf6qg/6ZkPmMPkPycquqtemo3CuWuOJ0O+UPTLvssB+LsmBo4B3p0PEYN2X47Em
dWI1NNhJRTGdEeN0SxB4GpD5enVh0erkBS7iUu0woHUKnJCNDXFtDWdFjC2UVaIW5HAlFbQ6KzNu
WxqdmESHHzaAglXn4j1KFX8iLtBfCFy2LsozgOnGuidBZWH55AH3WvOmAGljWJnalSwFUxj6YlCl
ENAThjlyt+nb9AGQEYiBKPs0c2TgxHY5rMfcBpS/hoC9QoBR/TTCrN1Utj+s2oTG9gjbonbIy5V0
B5OwKHe6T1BVjHtpnXrxmlUOdA0Vb+gtHlOHd04Lu1x6DZ6a3rwRxPow60rWBFrBOYgQRZBH8KYY
+4lwiKZtmDivNWgMBjx37RfQ+9HkvjtD+5Ao747M4vVQTdQY9BoGNhFpDdYncxwIcsn4dIb33GVA
tYQUKITAA6qpZLkWjhlndg9eDhGRC9WMFhMlfQpAmQu5tdbmTwmNyY5vfDiAMCv6JuuuikMXRR92
JBHY1nMsgPEEYfqrnrgr2YO9cYLupzVO6JDmL9Ap93xnLNssQpgynEg4dB/divvHmHnPyaRvS9n9
VIQtG2Gwx6G/ZVr/7ifhuA88Jsu555xFkyNDwveHAsNJtfaqtdU2L+xxlU8brHWoRFwuyGKwolVn
DscCcV3h+zhy5LsxIfAv+8BbTyQML6KARnOQZSRKAfS9VsLAo+ZUw6G1TrSGQChBeVyEU/YoEp/j
hCODr8xcEUZ1w9qFSpCtHVrmpIzCHuUahERPEzG4J1YpBtmui2bikJWjj+elBisStj/o236Fapof
ovAYGJzaDvHrdfBZ0TyD/GVu9Q5HpihAX7Ueo7ZvuyvuzwEUyo6baOCuYjrreGxpLXh2t/a06skJ
MFOtYi1wz5Cce7ShrFLw6o3Y4rM0+hRTOKHjsl+LcdmMwJihFMuVF33I2qboxznZQL6it2JEgE0k
9RF8tppOMbGpi69wApIQhuMujMYP3DHkKpA+5fvzDgicKnpYk9oEfLvSXgBCK+Qe8sQc4dlszfva
6G7NXCNtILrxYr4l3EiUUrP+h+lNoNK4P7GQrxSenigKHwPpw04DpGrOtJtwBOVLZDYr5DC49YxC
34bEba5YhTIDSJUOYiwjKniW0TWMasDhQZCibU09QhEMZu8KJvaSQ0FJb3ZOQd0mro/eDRBdYyHG
Qi0i19KvEyoMES4ORu3+3ayaVxfDUjYh+IvKJoTvFz+N+jschtcAigRsELvElcfdGboIAN7mhI5R
prjijcE5GtCLDiXC/8EiKxA5BZZ3caD6lGD68VI4O6I6demAikg9ks7sH+v+KnWxUXSG8YFTD22m
6tRGYxnPbz2AKrnRW6KruiT58upZX1yJK7Ingk1jhsE6lClzTRMZDmsHlDQtYR3jCOxdK4qNss9D
oT2q/ssLqXo7+mNvVyBvXfdNsx+ldLjLmV3GnE/u/JTVIn2ihZy5hghO6aUShkICZr4PS3mySYpF
mRjoUNA6NmKmioyLmUMSkQeLk0fHWqeJFrOw29yGGk3BKrEYHuJbDwJEoMSHTpDVdmQXkP4x8rHP
IWnt64qeuc50tPbEcV6jLkB6LnRfr7gg+UiDGJ6VqrUFcM9NrBlz4jlc7NKBqlS6t1GL21PrMQZ6
QbnWJ+8RWOoXhNKvWVMCrB80OQgOVio+33FTwUnpgS4YkbtMopTZufZiRqGHgw3WnIx+WGl2S2oG
8NOptsAmkck5mbgtKwTkjfbYjDpdYlJcV51PnNdT5qslEPyOwRjzpd6GKOzh/FTJbmB1v2yz8oGb
5hEZ3Z0MOD2ztTl/Tzpc0mUPF3nppBzArgJvPgWcLSKcHfiRsQ5CGELCO5u9/lqQ8LrxkL/MKTgx
xrvQlPchBWjAlcfERmJAwuRVFIS31OP6BSFit9KmfYrMomr6B2eMH6JuOg9DdBdE4z5qy1PbABep
T+h4Xws+go8jXVY/ypDFBn6zxp44vbTrAXY3Nn+J4SHfTAr5mDcxoQ10OCTBu+Gbj5OBQxqe1VbF
1VccynphsUrocCxubO3R9cZdaQNaVZ6+qCM49IXPx7Ur582aOoCE3qNJquvAdDC07l2CSCqYQDv9
FdmdmTJBZFW6lDHhem3GGVNbeCdcu161k7eORP02SfnmZBUlBP0o9OyLeJM3U6mPPP/oG18uchoc
mfAfaSPdVTgzM3KmCZXYplP5FYTJfWoXD4RJTEsqlpgocvnhcT5vm0S95kywF1PEkBRXY7Iw2+I9
jet9Xct7ktiWrkVgrxj21ogKzijvbTs+1I14lnpz38tsEw60igvXvyMemMpyV38lbnLnBU+9pW7w
LF6HLSl+Iv1RIg58raWG00iBDOzkUgShtam7KlvapMmtDL161qLbcopek7bBiHIymxopU4nwOGjd
Y4EeulDhja8jWNDMI0b3LzAJEB0h7i9dwzx1nUFEd+lQRWKmTbRRK4GGtM/IBndh8AJgSttn7Xin
+SwFpUCBFp2naPvfWodn2x6qtf+/DG/5nkZfRZ1H/yDE+37WXzo8ZBX/Sj0UIZ7nWCY4OflLh2eg
0RO28KTn6BbKGBRwf9HuLAOknTuL4wQdHtMQqAH/jw7P+FfbNNHmkW3smtL19H/53//+Y/i34Gdx
+w2xa/74///IVXZbRHnb/K9/Mf5Q4Ql2CwCe4wKDFCaLfrB65Y/3c5QHbK3/z3Yi8LtSajjlvekR
8kjHuh0sMnDLYRuUYfdYWEO+V1bkrqqImYgGowjcUlRuI1/dE02dPWScwEFWXHeInlHm56fICUmZ
gIZDwEEmPO3Kt8a3SCMZBHRPt4eCsuOcfuzRW9zk8TjceHNAym9fxF8f9PcPZs+Qvt8gfvMHs4Rn
IFi2hOUazgz5++2DWflYJl6oulOAxWXbQ8Q1WuvHZNU2NBf0GoWU4UqHprTNifheKtW4yJRYKZah
9bMNp/LgDd1N4ZChYOgpdlyltSj5O+dYJ+VaoBqjMBBaS8+CD4O4Do6u66dH3/U/u6SPdmIAzSWV
/iAzyrC60XB3iMvuQAJQuyWx6It4kf5QOy5zX2JwtJzIyQAAycFUPYX4tuGWIhsJUj+haTIQYU1E
yC3CRnd1YcliZsXlLq3wEK7tXAtAubvavTOVJsjTEaFeAG3p74+pw7n6T8fUQRuKbJMFF5XLP45p
JBF+eGN7Cqax3XSKkEevA2oRtDJ46CgP2CWdUcQc7GykRVtCId7aov90raDZRl5FIYl8ldSH+tB1
ML7pLJFs5BB8UcXbeqjte8TzyVkP0NZQwHoEI14tat9+IWGtw23q9Lj4uvwQDGIdoDTMyXiZiJkX
PURbFtqhg6Af3wd+CdhX2zRkdJRGVpysQQ+3LNBYTBO/gcvKTW+AHLFg71paYzqxMKPR6w+m5Fh6
060bOtkTCP5VJ4mebxGhHxO9uBk7dSXLiG7dOLXQ1exzErmkYcFCfzLaU2Wr6toEdnERm//60c3y
j3FkHvX334f+zxevtEyBilY6XMOm8QeoUgLIoWaeUn62P5JgKg5uUmOHopG1q0OmnvC6gGhDtTgO
nRXNodRrx8/XlREe2gq6mpHbJ4Ug4zpq87UZwm1vKU9V4unv9xPR8D+cNuiJpe5Kk8AjMf+YT6vf
LkVbDAE6sCA/CUNrruLEPqLusNd2CKSKhCvvP3k7eJ///H6eMIS0XEwn0v3j0scNPk5VHRanFXlQ
4Y2m/6xaIoM1jQxavdat09gSdROZk3dfcUEtBHBNx1PFwRPtIlCWOMuzOXKbbqkDods3Gc7kRwzk
jkaH9lRgK1wgzC23hT+LwhCfHouJ3KHSoJTXCN85/ifHb97h38cyjh5KbZv1iuU4893kHw+glExO
KTdFJ9sy37BlhQcZcvIPrPAZroKK5l8CnFOyGmxQcKBr9VP0vMrYkHR/johMXXUiXLc6TzJHRsOm
1G8vPxLL+8mKTu7NiEtw1CcSr8QUHIaJZVND/pGhakZ2nU8HDrLf9IrKhV/1iOWQyFz0ITCm9CsR
VdaGQM/0JCRhUgTRyGePqCiWjVej7gN8iJXEJ5S6apVRXvWmhiGgbDZBifoVcsYAcCBd6mRj0XU0
BjwjVDQ1iMxtQ+SJVlOT9VnQrS4B2a47LxLHZAKUmDYHv8h7SGB0dP/+uNv/fCK5cr49YuGDSCut
+fr77cQV0Ohz2/ah3bnLlozxhY5T8I655wsEbgbeDs9DX9NbMMLxMyEQ7qeZ6SuCy/v3KpE67UjL
uQm1mC5jTwRda0j/DIGSReW8bdcsB1MbP5VKTlZi7vFexm9x4dKmdUcSZ6ne31YpdeXapqPWQXV8
t2jwQ3A8WxVKS3x2EJ46QOJGNd7GJTLfKZnUyrY8bR/k+n1vzCxTo8LgPbndcqooT2u2qDYoCyxU
kM5a0/J+N0yYvixWWafAJtnKr187JAQ3c8PyyZJ3tdEMz25jt0yu139/gA0slX+e2iZ0A1M6dJ50
i7sKE53fD7FTu0zhwasd28wnQ48Y0APmKP0gmkFUiyDSmaY77u7ywOXH4Po+qp95m1rTxmrz6zm6
D/2AYtZvf/ptE1vGerW4vPivV+sa1EEUPFBeX1738rAPclWDgMNbfG85OSSh5BQKZrOnCayFvdT6
Otvje9z89sTLA99vednBkGXHxrOsp++/wQdjD369+eglfBm+VGLfhPi7/1+f6dfWf72u/pkF7gil
ZN6H/7uLv+3s/MD3Pl22+X5TVWY36BT1usMz2briUMybXTYAwe5q30f+8sjlx3g5/JdfCdhYJRWR
LxLCXcdSGDf7tWb6h0g3vJ2NWa1Rx05n6Otwe67hRPmbFl7Xsmce+9TZ0xdGyGQzto+j1n91BSJo
lZjXsTV9iaGFEzRGD20Cum2A1hQmw0eZwZikhweoFRvlchjwL4vy0VfyFNOMQ8jhBNupzp+NiOlq
YU/HXAn0anqwBU174IZfLpSegqvMtbXJ+pReU+Esyramr1YxTUh842QYoFjH4a4n9gxY1Mwmo97W
OwqXK92dqfW1RSIxn7PG2xhzBwfh1n2fM4yqjteIXEmvL/7J7AzxnzaZ6yxCaytRHxjOM4amkxN9
VnF36hIZHyOTxVWA+TZx6lu9M26Aqo1EyfaSmmFesiRFs0u/YJtxGdAyc4EGmsU5NCmEBMSwcvm+
Wembm9Wz1xoIVgS6yzZprFdWWC5jC2Vk4XnsVUk2teMuS6JSF0lSXhdJ5aybubbhWfrLhKEGY8ZV
YspTENCs1VrqpZhv1uC11a4GRNPktXFtV0HFn5OXhPpG2JDCrqfDZ2yX9+SXkAjpGOc4qI9eRRwf
OJDzRPt4UTbltkJAuUWtpuX+A6hfQoOhgxaCTHLV/ZCg2+qUqO1WT2kCgPC4Ma23pCV3sShNqKDl
JW9o4YLSGjQn3+Kq1w8F6E6DeIV0jMBN77TKOZBi4SBXIqCJSFjSONNoE7s1fmSd40AW6RQPP6Iq
PWcy146GyyhZYJpAfbYJdE3saQ81K23gBCMht1/67TWZ4WpBoAF5u/SCCT+N6qDdEaHB7T2srit7
3Dpkyu8V4BlG9ZwjDVMVV35swB4Kg9WkYmY3GUNxIh/J/EEKDTp5gS4iS2lW4cBECT0VkoNPGHrd
GXtW+xTjIUYuJ2P4kn1ylQ5PFpFxCDM2WPw6PK/xOafrdA2K/wqkM857tOKbqsdaYnQfpgyvca6n
xGSdW+7zC2JQrvMque+QhcQk+kQW9TS9x1hlpTtf0w9taj8NeBRv+tIC7akQIBMLU1dUAFtWepMo
7kOzNJaKLKR1UJcnzTZIIYqjjn48nm8ZeBhorODK8ym8xvmD2ZVbgad/1RS0EJSwCsJ9UGONA1jq
1mJojaf0k5AnwLxl2wPXXk6lwPSLApVZd3dSWYtOpRfXAe7DstbSrRidk22IeuNIeoRuaCy8xA0w
iYybPJYfHRkmDFjpldskT6MCuwMzfMTmYF6N/ojKOxFXoKLtpUVJFFlocAdlcuDSAqHuvyN/anHe
JJwH4AZZrQO5GYFqOcF46h5knJKzDROYARHBGnFM04SMpnHpiuD1OKnGoos8V2dju3mogJtu9Em/
1iTy+0FyKQ95uZuYXy4cuhpMtjZx7D32WGE20NyuCVbO9q1RvXIO0Z6EdrYzsSEv6KoBB+rBpEyV
/aq5HL+BRt+6JCB4YxURiCTwtYshuXYdsmDgZuuUeqx7gxkqSuU8382QtKWhVQBoPfdn31TFkj3M
V7OxjuXQh51CO56PdGQjwLZc7UmLTEY/J3jupEV+Dh5jmmAe0QtbSrXHoXLhtAVSMECmSKaIqEHV
YB3snHEyZVU0xVZ8l0JH6YyxuW2gccc1yaU1yUB2YtZbB6/WqgTIvPBbz9tMXbNA6QfxpE3ekq7r
kSYtsYglGPufQwhYA3iuRS2REULYrQkbIdrbvi0qzdgPPv61uHSadY++bBU6d+1koOAYWTS2mXeo
x1JhQIPsIlJqsqkwtxY+dvTf2qG76TvXOGTlEtiAfR/BliVTEMRijb/e8jP67nV2D02TGegcaMa6
iAq4n291+w2g5jUJFvTvcvPBNtxr4vwkcRjh3u0gBo8+mdJNNN0blcST0uLOpzkxbDrznQuMbFQV
PSYMnCS1NwYi+mobMqueEvzOZU8k2zAnqIPbHTyRr8ZaAT6I+W9NpFCViDMdkOl1rkbiv0ZljMUA
0pPzUlfDKWToLLNpqwD8bKQECVtY4VJltOmjMIU/AaGW8isGMAzYC18bRmpDbr4WkbfvTZ0ZtGne
61oaUsApGAEwMqxGFJ5KowFb4WNYZVolNx7ZhK1PIAmFiVsZD/dxh2euCI+i83+qPPmJ1h81RDfs
7GnKlro+vKClgVgWYqeMrB47RAmWIR7UsYJDtrJ6CscBvsHWzp+dmlbBxEm+6DA/ODWrptCukAJe
N+CUGGCwD1s/IMftxtHXXwybzpcnrJ6cFk87QR8Vy8sWlx+X/5IlGNwIJxwOPljL9eVp8/N1DswP
l8gAZLOTdm6x02NMSuU2SALq4a34urxG049HmEvqueJ+urEyYYDhkhr4mzRfTvNr5O4dSrr2A9FY
tCpsPTwhNWiuU2Xi5fNq7bXL8NjPuy0nYqUl9/A7QxtIkaSnslUZ2LGY8BSo3um71Mr608j0Azrv
9kWzQCdC5SmuKbv0RzxAw8oTKnsj4Xdz2ZRDT95hElAewQfC6q0HGkcWzB2KTNpOl1frIHI0KdYe
rV/C8hY3InfbKxcXy0an1PLol96LPW8Jg/bY+TJ8GZVo1gN15utetfYxSLhllJY3vk1Buu51p/oc
5JwIrSp1z5SHaESAi6Pfebuu0/U7gX9ocdlMWBSRS+sDfYYgmS2vb8ZgDg1s2mrTizp6kob7dNnS
JhoizkLjWQXusI4kAXSZ1gQnOMoatETd67Q3VBWIBAChuwEqYuGY8b1XY0I0RiCYsnU0GtyGDs6V
z2KFXDIibz6GAmxmPbnhjZKFh28VyUgH6YIVvPtwOUB6Wt1yu6qeUxv0BNdBf6gSAmJt3BWrQhj1
e1HQ559ftXQiKPxFYZ9LNLk75M3dLldRdU7B9X4fbo/Zrhu6/rtmRx6Nds06edgvDpqWauvKLewn
kmLvL68WqOAMF5OyQYXyrC7t4pBx3p1qE+1vhnTsvU29vw6ki10fCVx31v2pgSkUohzoW3H2C5om
l1fradSVyqVTFfAadgOVReljeU1H0YKaNYwIprPiR289a1NqvHd+KFZVV4vrgojLk0F18HsDVDhE
WqYfcdSqlabVPt1lLTyN7OPSJ738B+TstO71j4yo0pVl9cVxtHrz2BV6iMGTt5jzDTnhhANJMnXb
6eg7sjn26ElWVTzKD/LwvnelVlRXW+kd3baOjnqpmlWG1w96tJle+93ushVTPnvZ8l6nYtDM68sG
wovd91E7X/bH8XFN5GMkTkmK/chrkKj3sJ3eOwh93zsU4q0tCs8/keeDnLeS3gqVrfsm+bIuW1CH
QG3uZtUNg6d9CEfSG1ti1t8aNNKXd7G9Pluy6NRvUpbThxZRzRoFuv8KUP/7Y8PUox1KcOFt4NoZ
ccwMTfPi/hV1HZtyYBBleAuiYNGiBSb+8VQY69FKw9echLTLu/j4jmcj+S6KtYi1QTVddVHurTmZ
yKEYrO3ldVrN1heVdJI7e6whn3HP3TiOFr90Qb6/vE44UEqAwjrcNYYWwOmYQAhCUH1menB12QJx
Mw1uLok7NFbW3iAJZhPDDVaGLJ4KyHL2MA3vkYvn3hZjdADjbJztSoCbTIZ3Lh5BPcDxb9yQ2T76
NDT+8xOEkV5Tl7QfU8P0d8JhYeOHsFz15nB5okFI8bqlrnHF/TxdmyJsNo6bP14eLAuXELSxdE69
7QLpLzEiXF41TqZzj2/mIa4bZ08EnbUmOmV8d3omN07wjuor2xAOUey9VFQoRIrTZfcFUvMlZS3z
mAf+cKOnkb24vGDXDW+tLZN71ZjmVUQC4fry95yuKlk3/Ws5IjSYAKXt+gHhyiSt3WUXQYbD6g9G
/TpuiS63A5Avl2diXycQA8DkXRSj6e1GxurvB0i2M1IVvrhDq29zrZ62wnOSFxFZq8tLAswbV+hS
WLSL2r9rR3RInsMiTXMb77bM9XZRNZV+WzaReT21vYa2jc8+lOGeMs/0VOQ26zOd3O2YGIjXUjC1
V+N0S5tDzUpqtLdlbVxFsZXdKxzv33sFdwyjfdHfCOBLJKrSF7g80ITTKQlk/thNSHJaL2GNO6jk
HabVZW/VBMW2aiJ7H6aktxWGT43YKM7fR6dR+ZKw+Yax3EcTEDYAYebTotbVI1IL/55cs/RqMFPy
1ecPkWoHutDdmxtUamNitaA5UjiPbh2xPOVxTdcwa82nGCpj/+Zy2gGdsd6MeCuM8MfQcesO9ASE
kmXUa5MpQeu7clGUKRBLBRG1jp03uCOwqky7OhYhumEdH+6WJHpJMKJjb1xJXkXVddxV1RmbRbGP
JZbpnpQgfOD6thfWrM9UKXr+zv0P7s5juXFmy9bvcuf4A0ACCWBwJ/RWjjIlTRBSGXifsE/fH1DV
p7pPxO2IO+0JgqRKLJIikLn3Xutb97Gankas29eCzBrdJc06p4JlifmSZP6SmWFNW9FLsDRNb20g
NI0bxi8fjouKD7kVaR+9W7wUKKciYF04aioxJ6OT0EANCGnRuTqCqjqwWlAOEYO3yexuSK8+aGMc
0ti1X1sUUGvT7LpDK5WJMJ1zFNUJdEeIcqdJJdXZr5zy9yEAZbRy6CfNf7T8hNoNQfZyc7CxTiE3
PddDFe7d2Rz19/F//3fLP14OYjYa/77bWuE+yKfz8mvLEyyPT4t1a7n590Eu496a0Etr1QIxpnaa
zfxJB0nIAs/VaSgMJ7cZrzxXASFZS7ddkgMgIK8GO7OxDjU17QtXvUbhN2R4HhtiMA+1xNgN1Lc8
VfMhaXX2uiVD8jHH4GyA8AcZE/Hh6trGdieo/XxEu1R+Okofj5pnqFNRp2o1WUW57ZANsQgM8dbt
CKIDhrz8g24EIJLAcD1l82G5lZzxhERIM80byeUM4sPmpPSfhabxhmBPFCR3cRgBhk42jgimMeaO
4BEAnLOBsuq+RU1QIGinAICr3DiIYyy7us8ccXGCutkvHw9nWUOQEQz6IqmRtIEORG3QvSxvju4o
dFTirfRybjkW00lZX4niWTUqlV3uRC9GR8Zy06hnHUDJukn4BSBDfFaGPiuflXGJjELbLY8tP80b
tuhSoKxtx2QDVnWNYqPCkuJs2CgEJXij5YWFcNo2xRwJUaQzPHRCX8Yfbc927BlxBHKIRnsI8VLM
BloMatEmayktHU9sjZlq5bpYx8sRg3gRsPDiae5IUIXGjZ4PvahoUKPP34/fz27XmEGX+xmw1nU8
2C2+BXU0/PjQMDI8TBjqtwGXKkYsekqx3LYbadNyiKMU8OPkaGvZxc26U/VjayEc10MGqThlBzzJ
zkVqs046Shx/xRSagUjpabup7l8jK9o5ReUeisDDUVKuLdJlT6GO7xk5LjCtbqAJ2UVybbsDQpAZ
NFXO7CIjNsctbnh50gb/e980P2LHRxTSIjVWlbhDwV3u60LepxOAWnPoXxcSwGIpXuz/y62ayRkt
fq3HLhGCaFDYKw95LV6nyJNXP4Wd2ToPWlGF58nENUPgNfpxfvXa9F23ThsPnUilUaeTWLLFCQDi
i1STvY+ZtmllD9DelGhPknFvG523FZ3R3mkoS4/gnV7RTk5n4AjpOW+s8gkgR7KJxkBecQuLXYy3
bj22oY1Q23N2fuGLU0cYxcnHVOKNKP2iwac0ZmlY45wSe9QE+b3b4kasaBBDwy/0skJqOj4H6BEf
kgKloUhTYKlg/Z7Q35PFRgz2qW7p2SZhHJ3IDsecb1cTmjuDqPUZZhwiLYcR6+wW6+9vgHJbFem+
wXQdz4iy5QAQ8cFrdINy1ry48wVsYWv8PSSaka97MpR5O9r3IIledCxwazZg/kkr2lcZaqQDDAwb
aIg4ZJqcdI1THh+27SYGqlXzIZwhGE5jU4K78SEUFDozAgS5pd0hZgsTPiDTqPe9KC6oaczT30OB
FJZccYQ6WlZ8+aR2r/JihEUm3d+vv5/t0BhkES3OXI4FSLscaDmhKnZeoT0Mx4WhoVR8H5G3vktN
+B5/sRrLLeSc6DAc+3WhMaTDAMZh4TREM6wBaIW2xZz2LUiYidOtecgQ53MmBoSBtjOZJ8U6hZ1x
/p47ZDhwNdS8sVvQvaBX9GPvJiBTiBlNiHBY6abP5mh2KIMlx3k9H5a7OhqWP95lnfa5xMtw7Od3
shyQe+MSy/O52RX6OHw54FFIt8Quo4zTgUzkU3FXdPrzghkOfV7CcsBZ9+eW/69bPJlY5RWz/CTG
d6hmetlyy1q4BP+6u/xALx1EqLI8/KXoLlwEvMwvgWXGu79m7aziOubPHLa/j7kJovI4xK+rzaQU
H6wQm3A0xCFKeMSM8qUN5MQIFMGgO//qQk8IxVSs7awaAM3iDJzgOThGWZ4Nz01L/JVBtmHqRmvU
5dpuIgcrUdGWJgGExSsGSxo1lv7oK9jBmQ8EvTcgPqqR60Uwe/Q1BQkyredBKSvicpDs1leFHoGP
mj+SdibnGUu2yUz0WN5OUnMO+ZTrunbIBTnqQ5R86i0iNhunUzUa/WFhlSyXLXTbND7oGTII8R9o
r7VEcokUiWI/nGzLQo6fFT7TAETDC2YjjrPgmMAUp0Tiop05nGpmTvb87/teS+iK36ZHs4/zjU5X
DSm/WGeVV57aOt+mwmctnlE5qjXJoUhRTu5Cv33+Cx/4SwL4t8cCyRfRUxUTV74XLZ6QbYna4BpP
WbxNQ2TxSZHkF2aFyPsIeVhpITFvk44rxMl0xXSXYswsrOckT6qdPsTu/SDNXUuZ+8kMhgAqz7Jp
TKuJvwYI1r7SLhUz6Ws7kEg31QGPi+AgnSm5CFQ8J79qdhHZBx9eZl4jRqzPmV0PZ7cT+GRuoe0N
T3kzeXc5GoNCaN0pxrK7QdqLq5+RODFvRrMfo2C8x/dKlpsicM6H1EaD0CMqpjF7xjRz0nqDjADm
L/HtiQwfsj7J4KuamdqEWUBLOZ7LFce+Q/HSP5p0eLd4+nQ4gX3/SCIrZRSJJBASx52JXfwhQ9Q9
Skk+Oxr9tekxuoH5BJhEK7+R3wYfp5qv1vFgrsm+SC4GOjGiuESxk2aaXJwymJjOwO7vssB7Trv4
Rw3G6LrcoxfPFrCAB57GXrJuPNt6w/K+HjXH+GgtTW7J0kZ9Aa3lbbCq7fK4U3ZMEczQOEqR1K91
Vu+LIrafvL54r7HGbbxE0FOqlDyY46y9nuxncG/1G6g741gSLQB3PW/ecJLZmyHIGQrNP3XRRVd2
SoBCCRq9AXxjEaoaake9YG12yKF5I3HlxHbe+6osg7+HmLYEZiV7XVchrZwdPBsCMu8SGTf3y0E0
ZYR4YiCPr8KTzD7R+FRajXggs5+JJGkpDNh4NHY6PrSM26k9Xiulua9iJD82J5aRQUq71bABPATz
rTGayEiIhuKAAJZTx1YJ8BprfMTnqsHnIcVknEbiq8ZO8VFjhh7SeMTUriNzKyf/5ExcgdJ2rI96
aJuHJk9/ZnWrr9q8LF+hRjDbiBqabbj8NmTJBlsAgdjqk1GtdNbKry64eUl3CEqhvw5udGqGJFzH
MqjIvR7SYz509RoFF/1k/a5pNJsX4bCMGCR0elYzIfsb1BVK+7CVADZXxKmyFHqqeawrMPuDUfg/
RaKybdMgJdqShHns66p8rRlwgCtN74F1IfoiLkF6OYETpvkchUI9S9wzDsaMCKvAsR7a5j7nXUhn
zA5KqPyynOmRdMU5Ih4FJ74a+R3+aix1+VOap+1VmDV5c9wzHER7ml4xuXGIthEBAGR/Cu8P2pBa
b86Q7uupyL56jz4bFuJgFvG/V0M5XhiL0vu2hXN0XNt8JNvYfCSo52LH9NEz3SKakqpvbVZ8ybw4
VQ9on9Yt0gqsO3W/iXw5Pgp7Ko9dyLTNx0/lF4hFciw7Z9Nn7+l3ufhm0qzEB6uvndIIv9yGrQQm
D+ba7Tu6K4xJTWOffJxqz55H20JW7kcwtxJoVZYXBkTt2smIES0TGy5KPY7fXdgDLt6Qd8/rUESl
IXQAV7SbUi+anWaN6qYyFPYAx6PvQxBt3NKRPzE1DskObN2SLuGeCmzCXMjCdwSQwQ5LNsScVvce
SYWiLhreDC8QL5WtRwwQWQjMUDdfbL/6c3f5KRNOhqQ2W8Wi8aubHLg4D6P1jex2PCIklO3AMlvf
qnr41tW45WKz/9XY+nTXwbcLQPBBnouQv8UeG1yLDrBNYuM9XctsLeuAWWk00jehvavL717G+B6J
R/hs+QwCmJKMh0B3nafJ0OcxTFGtLDHh1NvbdmD90lX3VTBMfsuxPGwQ72T3aTADZb1cW2V1xByH
JM5vfVTv0CbGL1Y0vOsJjDjOD/cTT91j5ZrVz14WjGZ86M4wKWj+kN/aJNilSpvLcpHSIrWxGCVQ
XU4jWM5nf+qDbcyOYK85E0l3jgbSZ+jg26TGexoF0xETrbpak7Mx4Ga/llzZs9h66aTsbxnnfC4s
dR9pQQ66zDWOfIkAJ9k4LWo9yTZt06rTaEl8Kp26FVX6bFRYUGMxfeC9D8mINKlrGhU9NVpjbGqo
rdidy+6N3/mW1BaB0hUnRs2oeF0B/F2Piv7W6JWUaATYvk3FQMBfs4bzLL9Bzlhn+XGodCwDVbNP
g1DfVTigaZiGB0Er6UCbCUeA7K1D3sEjYX0ttppK7G1o0pcRftrcMxWmYOxIBrUSX22L3HRu9Wh5
GN5zeUoTgvMsG54mFrzgSPdoAi9hX+NED9/DgJiyKdW+QkNjRhcP1K4B2LGRK/L3ZvhhQYHGpilI
ONOsYp3XnXHXxO3roJn+yi0y+xK3zUddG/UtDUrw13N/U7q1/em+Y3sJ9o2yjefeMNOzpzKD+CIt
ByfapCe9zrFHTM5nXBobLSxAp0hJHire/yOA/HzdxHG8byYac25RqWNnC6L/ao/qTLnpnrEIi5ge
jBekMvQVosLBsq8XV6uFh2Bb2jVGpL1lXlw+lbWod64Ch/fnL6jMdAOx+llmzQAgMCG0PYp3qJFB
CPRhenSL+VPRxa1KInHUk7Q8lz5zXAOru+js4SmcBu3OUIQvzPdsSZ42awoR2mANCjnhhma4Bdk0
Ej+SqfhR24a1y/jrbzHDYyJonM8eSey0StiKreE6V3dKMciAc/bSDAgvDDey3r3uJQ/j8SJ7d0RQ
2WhXoVvZGSrOLCXCNpVN/3moi72jAYUo1EMf+wgLNcHWIpqGs1aMlzQ04pcI7y+yqDFchXns3RNf
5N1zVo6Ivw2AdGi2fg52SrRQaE0HxlTxjVDPum7cU03kyCnQtVsjAr6FTUOHVJoTzIzkmtugiRsI
1nhIVbhL2nTamSEGsqWYbrJWnf3UPPZ9491SQ0MAE0UPbYbsYYDSdsclyincu7SnrCrnd4j+SQO5
zgar6rdx/5KRInKleeHeNcrJqCs6G09+uM+8cVoNvlFiFLbKzVSRuxjl/K6yK+/E070kev+G1bd9
NQeC4f0e8rhfle/z5PEzCuEZkBUgt2MzskPLGCDwbtKrVfYdPNHIO2n9qHDr41o26bumkflIaLC7
S2iPbcqGFKvWJYDW7jEXKdmccqtqXqVOLz3IwnU2nyakZBQrM6qGx2S0v/Qyk3MJ3z8isc/OFlt7
4j/nJKyi2auOBm8i/JeAYAwW7TT87s87Sm04SASw2yICDOI+ClHB4eu67stlYSHSINzSL0qRBxnR
A8wB5ve+ttFx8ODmircA1iOWOsLLbIxpa8H1bxfmSXyxG3GzHKYsMtKme1ODCdAjwj4EHgSelNkH
I/zmM+sZArV19oseDVM1w8kuPXlKJ1NGT5VbRpvUiouD7Xb9OhdcsCdpp2drjleGBu8cNT0tDg1I
DT574K8AEPtpFZlAbqzQ2pROkb7BV6LFQr8+V7ieaOZ6XzqLBWTWDO5IfF87DdSeTnr3kSkUBtiw
O49FFJC1Eci9QZLkvdkyy5Lde1ZUAcPbLD0PjrFvPMUaFgXf7MCBUyZ9VN/apjDK5hrFYpvqOE5W
lehy8DR2iz86Yf6EH77kbfOixEugJoW+IXgEqYTxHgHulgaW8QSaXX/iBK7Jr1VMRi2Lws+qL4tU
HPx7vdWiJsEc25GL5YU+AHi927N+IItqzfosKlXjf2SVL+A9Bgjw9+w4sPN5JsGlOVwWeIv1uXaH
+kytfAfo/Tj6qscGm16rBCYee5N8k1smbb44FGe2WaxuzXuoCFgYACOd9US7AkhJ7lzgM6xwVoht
j1U5SfXwkqTp3spUczYIjzT0THvwAxiiQ8epTDiNfIOlVMV5+wqCNkqj7E65Ir3Tqsk4kiDxsDyU
JQZy2gxkS5mOd6WZPAfkvj135EgiL8VCHdXyMareumE/0Dp5iiNc85qszH03FM22xL7tFvRJHOOg
woITppxwI9f5PtDY6mQwoxhXfAjJxDcu7A9bttVTPMduNFkmv+b8WFEEwS0ZHZOUWGw0QfQRtx1Z
V7bMD8QBDW8KXVKcD0AZMys9aprV3BKbLyzjj4MLLkmSLBHQ+gNZh9olv/Fp0JSqVXhGCbMKxi+Y
G5S74mMIAD7Eg+8fyPYaTlGUXMaOfU5RuxjRcFZ8KmTFnZ6AR0kck4yrYcL4wScRj+3whvFkZlIG
MQMmZ3hjz4KQkizbFiqoWQbJIzVEvulzcrNlIeuDTQNj7h0E1+UQDaRh2aCmNh5wrdpSzvNySGjt
jjgi+ygb3npyLHYV0Mn9HDkTBGTb6r2GBzZs02vjsxxbOQoYY1DJIVWhfkp8wGk4u8sPOlUPSvjf
QLHCym86tlZcCuKW8tVt3fQu/zBHLndxCxPGgh69a+bADXpgGrKtLt3jTCciiLHP82w4NDwqgQ4A
GKuUceeXOFyJsqJWjzLyNZOCCE3nIQYz8qAoaLxEgwrcNv3aBdV5NsFrYTrX0ZBDcT4qRHu5Mgyg
ppSZReoASom1eI/I1uY7Sd029OljKy11jTvvEsiBJNIWnMCUMXDWELU4wBTfVFllJ53Gt9dwoiUd
wFPiy66Oy4yKJqb35DYKXnjw0QjHewUNVJ5StiNoRAv/dYL/tnulyM9xt6T5PQKTbeeY/SXcG0CB
74OwSl7sECu9offXypyngVlj3NeB5RyJ8f0GZMC4R8dyzlVUHUUrc8JLYcWSacBApgKSOQ6Au9w4
+hqgJsb73jX956of+2dzSihDkh/MsdRVs4PmkQoYb+ycMz74Gu2FrCgw+8TV1ekZvOpNjzveBrGE
UcMhp8uJDkkxYnP3VXpQyqvZYHCQDcQeJYYzzqDsYicQvNkDoYombG+VFTbj4V63n0Ol7oPcyj5B
qQjEXwhS6uAGfi9dw5wo3vMyYIDj2D8FY3aZeyUbUZtdvO3tq9yNT5ldGPCEfP2aMWq5IscjuqDW
LiqvtjmoynewX+MW+FR0LgL/TdETPjDBo91H+U7P+QH82DaoRPbsK7N9FJq7srOcKT370Eyv9c9W
Iy451ZgZt4aOuI2p6dF2gR3RqRSvuivIWRg12v8Jw2tTIhcgUym99ZlBq95tfkRT+uKUyHQ6qBGU
r025Y6ht7ejr1YYJZsvo3FvmlFeA+luaVvZpKOZkn3o8RDZXuhVND3ZveiB2cF/E/dARg9uo5k02
hXW/PETmugshr4N1WRb0DFk100j3tyyryVqVcDo6ZJYX0AbfLVpa66LV3rJqGoAWV/1DZAXDg2GX
AWAq5TK5aRERMU2ObRfd/6Cnr1R8d1iVSKiOWmx2nu6sFMLLA9N3QecjkJfYrO4dJBDKJXS0x671
pOhn4GjUXpxW7aaG4FmsaeRFa8KBJx6dETiXT9LmZMq1YmNqlk1rK2UoMtKczGmqHtw5qBdvo7nR
0uLFnFJOvil7qHCmbC3L4xrrGi8yiqpDEJA/0xsFWgaC7JiKIUasgYYXPqxiGHt/DiTweidA6FnG
dar8zABPn5eDRmQq0XplR8vFSzfIsWkjFNUNsb/x6LRFctAjgu3KIJUZqdIRzCQdjMA0uNbjiAVc
1uoxng8VTntQfWfNqeRGMVXdGMYZtFnybgCAJsDb6LZynIyTYrdySioRo+LUyGOSbbASWZwfmEUb
29St7HU9lOZ9VIt0jdtPHTqNtuHYa/2+GQeCq+mkYuDJXYicsJiNqLq10nHJyRndsxeE8aaJp2qr
ySJbTUlTXCItn25N/GzN193AiNx9l/X1M9IQCvkGmoSmmh+ZRGZijeG0KfsByz5J4VRYTXZApX7y
QP8+2vln42cQoEm2Qgw6tvd9xInp6y+ia9XVT5BeJZWpHTUjeBonDQRF0crnUXG+RxjFftfVXThO
aybS9KjRwKn6w4Px+D5IalDbF/FuuYtA5CKLCY04LYIVPK7wZA6GdV+KsUJeOsHPsMtvolHioe9/
9D1AtakJsDIUqIGgiNhXasldQuoJdqqRHOTUqzYu6hLbgj4Hkg22V6/rRzNqHzjRmOSbwJL8Fr2o
rH0H4D5f1RBsF9Od6dR3FbGG3TzAnvMXh+Uw3NH1qU6K0WqxCpHzHNDbnmB16XdEHKsNYVKvmdkT
GpW74l2SOpdNQj5WEuNAUUC9EvKHFQToitt4eOqd6sLuwDsQfIrctkjiF8aB3l00y8ldAeu+Zm/t
EpT7lPseSm16eokIoVEzTIXD4gAev2AYAsQyDsz4zfxHVAWUPFFzl8b9TE8Ku6NBQ+XkEFwkyD95
Qjcdr40ktA7LXcRe3cbBmvswucZlKHM0a10t1onLuSI0/YqaudjSKZVrKLv6tdA7/Zr2Jlf0eCbs
iKC5De07ucnRk+k0zY3U1r0WmO+51PWXSPJRBFr+59bymNaRUTZlYu8oDfkkpqsb3JArbZTufRpp
cZVjh7DJqNeEbZG4GxRcMgw0SJhRZ3RVMH7QGL2Jvh5uIMJ62ugJBgCJYLnts/rebqCpxOkk1lPT
2S+Wi1hznKPYeEsMxqK4+GyV+1IHwWPEqb4P7Yn+oq4e2gn7CWMWynbly2lth4P7NbtkzdhBoR0G
6THV0TzpxKUf6cb5z1aDdtoM5ckJ0+FO6JjNwqiZnQNFesRkSxqUbvgnQHrC6i9x2uUbCMT+p7LB
I7al/NbFNvEdSv7oHTq/RpuifDERYFWprj3RQoZ5OOXJO8LFt4Dh5DmfeIqeavwoFfKEwtOCR66f
yO1J/kWACv8eoyzgFLBnt+WgjTPWbvKck9ln1WZyvGnTl050WQ5Ry4CjCsXn0sEN0VkaWkAQctv+
NLlEgqF8UFy9Dok2tIeY/ivz9A74kWTMLDRtWzBpQ15t4ILEyIia3cj2KLFwW/kZQ91OwVhHuEOB
B7bbVY7a67FG/8nS7L1k9nWwafuuk5oxXhV6lEBMJg/uFx4071HR4Fo3qUvoUuE0Wy5p5NDYNJQN
cbbn9nBl9eZqccb9bw0sgkSAse//DUrY/Ew/+8/653/NK/r9O38wCY79j255QhhS2niEdWn+C5PA
jxzXgVEucQjyAwgFfygJwvvHFTyAosSyHV0Y/FJTtCr8v/9HuP9YlmHYOs/H7s0EoPBvVIT/iZKA
1/O/2xQtFGHSMFxLN1zP5eX9m/M9Af0eg5WpDl1SyI2LHmkyugrniHvq59F1BJGNzucIaIu8uqg8
aZ3c9lEFHKkjrDFjh0uCDzEcQDmCdaxBRI4ZIRZEtm7GxKnOdJjS1Y4EbtT9jQrOXY4RxYX4WSad
CbfIVHTC4P0m4aVtkPNowYcrUWwrW8nZS9ECFghof7CD2BhV+In60N03ziyyHLNjhKsnkpZ9TuQm
D8kWsCd33pkXP5MCL4HV2PGOCWzMyuhtu7z5Zg32XVHytgyxqtv0w9JIefStdj8MlYIthMXMC53X
UegB3Rn/jjWCk5ACe1vjy976NVcMOP40Pey9n9n2DXrNmTACslpbEEzokqezHAOSxYhe55S91obt
b0fXW7nZcHRbfTo4Ovpxq0kezCD4gPtr3NyIkidxL8xqyEmbRvic43OLvwdYzjwOD1ExEeBEtRsT
iTngcAeno79PLGluXngYrexb35vlFrhacvMD5z0qd7QcRM11tCfWZltbxs8pd/qZ1XZnpKaBrMUj
XArNspmNOiln0UdLDy7QTJrzNUVbZgzrMaI3K/tt5kE3yLKM+aDa8R36lfRFsRalPTBWULeS0dlK
Gvztd7qpWJ0DEseHGbqHNSSUrGtu8AMGFcxTP0PAGJqPdccsKWkhOHsJSS1tiBOrK1a7+zAx7xj1
9xtWoF+jhQTbOU2dLgJ2j0TWRnB0LYYIPj1ap5HVuqmRbMCT20Hj/GHMJZANP3qT4NRZ23H2EPIf
STHo85TqqnDmrVrTfAQrsRqFg0q7vRq+BwptyG8d4Nt1RN7pGmnIms45NUqSdytGF0esWo+mm12K
kbpL/6rL7KGsktOgVVz7fUSqccwfhSnHhyf946wBxvI3FckxFYIGYvJR2aQ5OUVxaylJHPIbX5PO
Xw8s0wqPkgjDDfCIOVRYO7Q6TfNoNtT490Fb3Q/C3/oOOZqJzzvvWqRFNpvLhi15mRlgDAHgrGjy
YA7VA3bEpEQHWrnNGF4zxiipPgIiITnHVyWulqLvrZ2snENbImn0tH440gDZwDkhFpSOxV7kKb6i
irFficiQgPdnmpiEkipVzWrzX7H7RH/u3PQuiZqegWtNO6kAV2lbOxJD+a2tm/5e1hlsIrl3pvKG
Qk09IeujtUJfgLr6VZTpduijX4a58WFpH9PePvju5K5cW1X3jfQO8XgbR9Fs0wH+MVPG55ZGWIqN
M038NS7CaA/6sV9BpyvWWJ0v9EmdbSAgR8eZnvP6KxqLjcUsiktNUnfRsfyqU9t/sO+Y6BEdJLQ7
h4vODi5mRBwS9tHCJ0jMN97GnkAFuHNPxKkwMSanoHPowLUjHGk0STnptE5dg+yG4WmRo7PtZfVY
jelwEdMQrUwFYLFSI/QykdfbHMbmPivwTILWwsKTPrkVnJgs0ulAjc3OT0QPcExNOyvU771u8nZs
RPuqLSD+h7cirCaUHfmNzUK1iqHf4+E29mpCNDKGxndYR1pG9dPf/CY+dKNY6bnFHgPQrvHg4IPe
eGN/142PpojPajYyCRHKNRGxG9fXv2OBRN1oIqky81sUtNGqMy1nTYaOPEtcv+d46IxjDjGfSKcA
qAHSuJTy41yaU7breQFLT3TpjqJ3SbZKm36g99mgaNqBZnyNDbpX0mAg09nuXgRKHcY2eqRmJwDW
KID9+y7rhlPLs2nawbFsAzqihJpy4TeNoT3rxlBuizQn/wdNwmEqorPFqHBN1pq35tuSXOwUvkIw
hseU0KYi6W2a+/3ARYfrKAE104Y8Vra6PvFfmWh+sYeepxUTuNYRL12UNvY+6MwHDSLCOe+icp1o
OX7dtMrOYQqFPIn57zTpxKgXpjsVA3bW6oIQ7FE/o8YjFHfKENWDwQ0rD3FILt48kIp7YTneeeyq
8iAQPBYxU744H/Fr1pbcRGo2Fs+vop4Py61q+hU6MSl88yPEAA4Hvmi/X2WOfxxT8ByLS5wsjMcT
qdU28tnlZhXJI9pi20NGG0jxXOjMj7Q2PIwG6p7aMh8HgWoQkWU3C/nws6Dmm2/lICJOljY2KxXb
hNJO3a8Mi/SuGCvY7TgyUh71JYTpCodbbVpkyo7WA80lHFPedF2CWgNyQY4GoL62dQgB1qZrNeji
f/e+UQiK4f9p4/j8M89/Ns3P/7Zz/PNbf7aOrvGPtAHMkGMpHJ7sT8qlp/8jZsGFNIFvCZfj332j
/Ee6BrYUy6RJqxs2wJr/3Dda/3jsKTGMeiTnCI9szP+PfSMhlv+GELFmiBcQGjaOQurwiuaf/xeE
CIIToYW9DT7RQKAMLpvYuflA/1cdlf7aYnU7FcIsdfIYsd1q6FrXzfzg8pPloGW0ZldqDvVd7g+z
KvXvj5cfLI9hUUCq3KKucdhv2rM4HWZ5cdKDAIDzcv/3TbZrRzP11D6XhD4S27tagkucWTS73FoO
LRMP0lnaeNxpePVjl6xjA2lPslpu9jQMpu1ys5r/l8SKs4lwiNJk8EAqn6yi9hT22rGyJFaGAQGa
5Savdoros8rApdqSTdt07gXmFaRIJ0NHRrqa/B4/tZkbtMqys1GN1SprKiLNWJljyzMh+JMdNyjC
l4fypTZYF1TifNdgCejv2ShxsZnxiZp5DsaYULNpFvKD1mp2ZZneK7176K0w2abQO9egacg8gyEQ
YYZP2wB3HL1C5oGz8SQgssyqGd0M0VkpLLF9ixE6D78xaT+PxGnuLMoinIITwpY0OmuifRxSQFeW
wn++h8HLlLjHBtyRNGez7egHa6X35c7MrDddps9NT8aGZBmLgE+gkBictZFlRCyBpGDrjiBSK3Gu
eDc3MKBZTCZ5Zob7LZ/MVUkLZmv7MSxa3WNao4OhzFztANE03kZNU9Jp9Ywd8+6APQ82N7WPAaG/
aOETocbv6ZCz4k7kvaQUvD6a6YRR9s6b2n7jYKWMw6la9a5mrFqnv5g4TzNOQHqR9cp0o/vEb62d
YyC7D2g1pUbK9thlexiH7tVqyNiiNvvF6kCxEZkemuDyAble9WgmJxvbyHYE24uwsFwFMJx2Lt1A
xlHAfXLDaBlLTE+O19S7sMm3aFe0fZR650Ah3Gc/wwZDDO9mBAEea7SxGwy32uS+/OrnZ5HjNYmH
b7lfqUM5kyYpBz4iKFg7w8V6PJ9BtCLTImOyNDzoeck4BpEPQaI9mc6h9T1QEs2ccIj0dPjaQGw7
5lFuMgSq901LBpcyGXBbTK2z1Ftreo+XiDHpUPnNDjgDUNhgZCRNNEio2FmBezwEnaDjIAkZ6aId
8ZzHCUNbWcuBxqibbfxHaJO09btN7qLnl7OELuq+0pas7nEqHhUtYVj71DgtzWcuazt8XuMRPfHG
APpk+CU9PppeaydqnvKa/PRxRm7go19pNhwVDesdn0Yu2RpQY8KGLmw4kBV2kiB5rnWi8SLYEBRc
lQW53GwBZCaZje1VvxhM8VGG6+FqiBAsu6L44tvxH9ydx3bjapalX6VfALngzRSOTqREiZSbYEkR
Erz3ePr+wLiVEXkzu2rVtCcMkgp64Dfn7P1tlvL9GGMo1xUW/SVSoxqll4DpEWiWzVHsxnHzOmh9
eFCzjVDp5V5C3h+khXqgiYQedx7B2fbIk0vgpRph4MWq8iH50muFcBMv1jZTWG2WLSgBEeopB9CZ
VrJdzfNrO2KLb1RlNVXyxuqiVB1a8Z27RGxAcvWSS/o7Lo/Kl/yYaXms83e9tSSnkKLRtgJEGYo/
HhXF+Oo1o9uCRoQj2wRIJWQ6jk3avmQcZlv8WdAz6ebT+yTKuxAPWHpHr81JjrCOVCr4eXKbLiiC
Pq3YJGIJ3tCyAIvIU4JHZiQIfZSgOu/CvHlNw55EyEohS7YAkIK81Y2IGauj4l5fX6Ss880yjMIm
MvTOpaUkSkLuKFOjPYDV+JlpjKlh7/fx9IAVBTxCRsrL0DThDslJMMEqo1EV8AXFJIFIxa7hGCOR
VAftPiNKR/tHuHc4b4YECQN7Fs3CTjYO4g855Rbd5Y9QcBr6Mc6Evz1A92vmGSXp6HFmz7KRI/SX
JPk4tS7HLiEhhPFwNEZI3GuwTZaqP7N55Dyg1m9PYUiyk0kyR0jWOeZ7FC2FgZe9oIC7jDUlQ3kl
KJAcENdjcIDxMRTAFbRxJrdiNL/UieFl0NmhIShDEr/rybp5z/RiVwXMVJDHXjX1W0Dm60iCNkC3
j3cBigmnrL5NdGE0fwfWnnD6wzG7TPka0gAPZ1OkA43fLNIftCh3koJED7T8u4WYA7H/WdUhWZKL
8gzPbQDQwOYgbcfCLQtL9jiqB59mdFipkhdm884wHhN8rKAjcZOhmHJGjd6ujIN7V8wdG0kpH+6W
5BPHNc+jdNqBfIlcJz5kqN8VMoKB71NVqHtlZoMTQdJOis/JGj+mGQg4bNmeGJV8qHpXEa09TIn2
oFj3okE+EsawbEfO0lsDWGdnRj2zDIpoagYoFmWCiDowRBltzK2QzcGmyaLtqKmiY609LIGAP1vE
oBdg3PByo2x30Qz1KOqavTUdWolTUpn0wG2i5ExfnHgTZNZD6OMdJe1qIcJhVOYNYl56eBpdp1az
tkqSk15K/XRRmvuCrhNWtuhS58xFizwGm0yERJsWDBpj+q1BuaQ/SHcJWZLhJCLR3O3LoFZba5iP
VV8x0MzzRl+yF1OkN1fVPSIcrCRaXHwDgIfMpTVsGKPadAsmlbCd0Xktl0ZvV74SUrIBg8YikbwR
S4qKcTRGSbZQ+6LmxDgNnpSGo6bUzw19pc0sIkBJfLzs00Zoxfs4wR7QDWwnEWAITluQqKCr+qMg
aFtLq6lolSgRWL7syzlwjS4luno+GYX2xJnzKpoZbK4KeGqT0rdiPfPrImUhkbYEhRjyY7ViVNW0
dmmksXxAW8c4UBKBhqAMQVi5owgh7m8eCiWS33OmdPwR5jGQOsOrRZTrS5qdo4r8DDOy3oeIrmJF
QvAUasqG4ISJsU4lVJaa5EUcSD5jk/mGwSLxRtWCMhZpNBTFHLq0WXz8NhgNqYDNgmr+o0i505/b
xAmRd1M71La1SfMJkxx77p/B3NaehusSCawE9huMK3vdYjsKwidjPokQQn0fdoPmhzVDP+oIxdFH
C8+FrjJnAcC3GxAJjjonHKYzXvR43iRaey5iVM9kb+06oA7asDh0EcioGemDNWvGqVxQccVy83hz
64zYanCVDGReB7EBDEBhVZ0qj3qihS7bUOqWalXvxSgAjcpr3mKAc2ikuS1w5m10DS2t2LqGktFW
WJe2YgHRCL26w/h/HC2YnYYiD5upTdgtRpo/ThFFJiIhZ1zIjjQjaoySTN6WdeV0EZmvKqmcPiGe
eDm6BaLi00y6QINtBsxoibKFt0M/dR1ho51h5bFP8m5tSzVlgClI9wk5b4Uuy3uynWInF2DZ5yim
fKGrLlgk+LQzK2mfzvZxsVJtl/fyyLhHcvKaxYgONGLXmaeelAC81IQOh4JO5wSRaW3UiavXEqr7
wILMRLaxKyJtoPzQV0wMNBJvxrY8eFfb4JosLJZbNQ9dThJRMR/zTmm2YyQ+K3S3/C5kfyyX+xFb
JvzOHtWVodKSl3pvGZBHdo3+aoatuG+ppLoRSUZA5MMFhJWoU9PL3/MY7+uSFfubQY2AVwGVuaeF
xXs9POUJCKOY8SISS2K1UFPSiNpbtXKd8ESldXqJ4QI5Q6UM+x4DoK0k+oeFxA91M4V44kio7cxB
7cYjJK/VdCaF2fNi9RJvXHXC3HplHRj5lpzcIRyO/RSIXCYPX4RqCh7ZrUGYjtCEou9uyg7U55V9
JV4q9NBIcglQVtdNhEoFPtJbzcnQ9Th9SSWSp0GSYqEe5zDS1D70CpE1mFjhNium9CzUWr3RcrBe
plhvBdHCOpaVrcOirwKI1ZK1ZD3eRKjVqkQdwx+ZYc7kQ1JAkuvimd6JktviIlnkf5BhLUBwElZf
LR37drPWLdQxUnwjq95YUVhISRhsiD3tOoBVdSXCVsoXEx5bca0ZbH1dcSManAdUDE/DGGWbsjcG
pLOUs2nA7uZ+a6CY3rdx98Hq4TmrSxIh9JasdHq/fYLSN/XFMSJRWseglFpVjdVHU/eFiWiRiQyp
Sz95hYHN62biFNISc0T5Egv65GWM5b9OanXMz3ItF441WZmdKNgr5UbgRFFx10wZYYdBWEo+Hkwj
gZAcVKtHTBQaJ+yzO5CBDB26YDGsUNwN84mz2wT7x44w3KKqYcE3r8ZwK8SbnFMVivHVBCOJzA+5
hg987Hg6QwkvJZ5Xv0so2PakPuw6gDtCkaAv05PcXzsdoaFgTzcWBrw14BcJol4syR5bVIFslgQr
IoI6HA+7MFi1XC1unlhivbBaLm+H+Ryt0o6+TT1Lf8Mx+x6l1GQH2C2JDAlIUXpPaZYDeC0WQkh5
4mohL3BBlNOILKkNbcIDON7VJDvuIvU9J+Zxzbalr2l+530v7G8XohixAiO/8zzmC8foundVw7UY
uF5kVf88lO3kj6BGft1V6wAAlWiovNsFEJcGYH7Y34mifFuke4sinZlI271UI3BSUlQiQld/aMoC
UzDGmgKFhLDJRevcvKiHPX2mfp8tEQXhVC+3IyUJPVc7n0rh5GRom/3uJWYwIsxWVPdxnWNZWa+l
o+6Eac1ozTxU2KnWrhlLAP+LVemmTJHgduHYb9ta9TCzs61U6weLCK+NuNbpF3QvRo2De1j/9vvi
dl+WIKIJBUqk1vpf6jIn7jQBrycRRzrNZbpX4rOs4toPi2D+oVJcwfdsanukEEygpW6davrRmwgt
wb60jMDtasx3xWqOhRZnUnovX0cJhACGhMQeyygFgyB/4ZAJlDeKtejuUzMihBS1nG+Y5pmtWL2/
hTffLoJ1lpQiVrtJjeTjdiGuyK2il12l1XOGDTwlkxEs+9uFsJxrRdB3t2nt991y51Qa59Cca+Je
XC+WvroUnUq8l9nX7hyrH0Gbhr4UyONhMTioMEUSEcsxuqW5sVuWdDyA5M4JDimSwqumrGarTlOi
GHYhGNRAtnzGAJHZJdI5cnL14XaRCyKxpeWT1hmt01nStbaUnokzgMxpkQ6ZoIJrKMUOcocrvmWW
WxkQppQy+G1mJgQ9RcURiL4aL7usv1aXqDRVJ1qDk28OXKI9DJdqE/P3OnjezLdznKIQEmkPKL2E
oHvNwVpP23TQl73ZoP8qheRyu4s5bN7D08WefLu45Skno4ISXV5IwF1rA8Nad+vWCwjhLowhvjSr
pUC/8HOupvAMTaSfqOEVoZcAGYBhLlQiH3RYscedXewRrD6wGxt/3SXfimWVrF8BxIW+bNA3vl2I
6zUCX5BcEAwVryNFHT3whcy7298VRuh9y7I6s4uIMR5uD8lEcsui6GZ6vfldbxfy1LozBAxHFKHs
9XoE5EBj57e/TVZBy4e+XcukJPPTQkI2yAq1ZDlq5BHBrBNl+gmtA93vn1JtRpsqznc5avStoFfW
QQ5b5ELD2idhOwyBmW3yXCTbKmRWH6ZMZ3Vi9Vs+HptZ8j+ICLGJDuN3Fx4mKSWULugkF8AwzL9J
/xoI7D3MqnkwTWi0RbCArgBnmYE6DRNMySM510XS20mQXvRFoX9rUPWLZXRGUF9gCpb1PZF6HEXY
MLnQHkI5DDwYRdiM5zE4VvSR3GwuObRR70WekMZeg8Pt3qSvPhY0PpT6EJoZRx7FUbb9o2tVTL2k
C/UKwt2Bij2kNTerZXlHk+ERWfM3xYh0w++dTpNfRSLNtSWOnLkarmlC/LWKyHU24WFQjhbshp/A
bgQSjuO5kD2zhVzZJNcsVr76uSBdN07JNg3p0GO5IC1pk1opO/Q26HxsP45MUchugddOdCsc5L3I
5jdsRpWtJZD2SVVo8BSSxmy1n8a9hYeIGhfyaqj0zGRLTTBam1qoX2NQOxpsTfMuRVXh9ovxWaQW
rJ/sLq9nIvYmPr61vGijAZLdq+UpvSeciNqKLmmYP2ijiaVbUZxzeWUmpVTn0T1ljXJZDv0spRuj
X54IJsAhm1WJl5DZ6WCeQfOj4DZMiWc0hES6L2di02SBA9SM7xS+HMIwprWQMPqUoe0wteojeQhM
DcnXJFKLG636bqKOC3sgf49HS9vKeUC0UUa7vCMVtBUOs2KCYe6EJwq0T14dUDevpNehpVw3a5u4
GD9EdkV2IovtY77EryGz2WNb8bHRYFD17HIKhUzjcYbgt3ES8NNzPlLNjJ7ahZa0GjBSLZrmFFV+
0RGWGqxlBnqLx2n9oetZre8MYuXLUEczLv8wanPxje65sDKyB3LjSsn+WVNbCRSMqiIwy5CmrjSE
1adCmfCEOI5AsZE0Zi0BoBYFBghoSd4WmMizJKTKIdDA7UXfbAg+SmKcJiQvmmbmS/psuRVjFrF/
zR1OIRd5wrhNlamjCCtVfi8BdBGSYJtp+iOhnoBhESl7Yjh6i6QfdUoobStS7s4rVBQtRJE8C85p
cOxnPP2L3Ege6mpfDEbsjjQ38TwSUDQChBIweTui1DlqSIk+twi3kZUvwep+KnJ0kgua6KFQZixo
3kghivqQFj/MC6o9oS0qKdC+CClgoEHBXe3KvPadlJOKK8HFQbiLdqZZar4soo/JizaF5l1r1O8J
9iIt5SwsjijMtLs8jF6KBKgjQuERFzTEFI7uLnPRDrHUrh7mWFFsOASxpwr+hAXg0qocIMbyhAnV
ZJ2ruGqoFoc+fkdMxJk26qBe9VeCfvGkzYrftfSHMTSAFka7CT7KFaty9gcwfq5KvqkXokVyA7bH
CE4wdCduI7+WSTK4Sapc1U7+jJWi8mrgUoTHlc9FTolT6tHtkuV3aCDq+900scShClTM0mWhjEkW
HmF0aA969RIgF94GxgAGL72kak/ISEKulD6Urp5bpo9dLmKgKD5CaSIQQ9OpJDQLQpOYcPf60WBD
O5IXijx19MG6l1gOrinaTVzo2wWxNlJU4VEUg+4pUoHFzdZbkZK3yZuzkAvofhvpJ/yi3yHIOWce
MZaZhAGysEZmItEjziOo0EnYQuIxc8CEGXvQdo72bUYtGJSRsOtH6n3WnEieTnI8gY0aPg6cvhjm
QD1lsfCJrXSjBWSFS23oJzHJiAYKW89sIAgYqBc1AZAePPCGYC+1mHS2gzA5w0hwDPleyQ+DxJlW
J9eadbUNT7TclCJF5jaUng1SGjbsdXYLruew0HZYctfCS4o5Hppyai3dZswwic33ZF57TdbojqhE
LU9zXFiV80WkT3WlfMvNsqUjwvs3xrfR6Aw7iKx+l9fZMbqsGeX9eNC1gso9slrbsHiKIarqY4Cp
pxWyd5E0cjQT3QvFX82pFfk+obKzS0rhUGugodUFMa6isgLJuvspQsjLBJ87gAUMf4FYEZdQP2SB
AFC/aVAjdPTMvQkEiFDXpT9k1o8uwH9LVo1+DJNlN6wnVMvePhCaCh06FNxqzX8j6yllnmh1SnQF
86WtyaFkt9Oqiexb1q4otlCyYdHBkst2iqOwIF3PeKcq9aNGFcCaDEbJuDMQ4F/woFLGzwzWfgQA
hsoPnPeHdAbTLS/oOqd8p4vU9i0DoeVPtMxFLjpZYRi2kKxbfeRL+epiB1GayckHnZHaRz81k5nM
WKYKyVNTkjgPtu9xgGhqixONloJTmrwvAM9ZBdQaLAfsp3a64O+DjtUgXqunyZ0iOkd40dy87aCf
E0S2aw0MPdoMrtuE4wpHO2wMPzNwzasz60pEIG495dsslF7rTOPQlLE61uQYxzSmxqz4UH8kWqac
5Go13DSkjxEQvdNqnKCjgXceuyFOU2yZ2mSSpGm234wxhlOLholqeDh0IVXhiTEDdD4Vs2jpPTO3
PktKC8ZCCy8ZITobJvnlou6DwZOdclDLzMQsCXYNbAhv8p8XxkqTSWTAVH+77/dNYZE68Dkh8Yh1
0UpOvNKRik4JMxpdXI3JlWRrq8W1Q+m9cuZ8JXsxs5V7JTOZEH///yaQ6Vvm2bW6Pfz2f/64+uvp
1v9erptAXeb0kNangB9wDxd7ofuyvuB6cXvs75u/3sTv1/vjqf/233+93jxWGGXIm/bJW4ZRsr7K
uO7Cw/XJRy2hI317aUmPJHTuYm/DAL+qVxLDd8g2VVf6EGQy68J1M2GNFouYv18tVtJPbZLpDLfy
PVh3GCx7/rpITJ0G/O02TV5L8m5XI9mqqaqv/6sVCTnPNcprg7or88Pf/357PgMjxl/Pgmim/eP5
dTn5r2e6PRIGB0tCHfcAOKBfr3u7//fb+vVcv2//etj6Vv77+1ShM3fGKrWmXqmh7MFFDOTXUMl7
v92M1sOr/edfb9du993+ert5u7g9we+b/+mx/+mpAO0jroSFRHWWWjR9Dbbx1EVDPi3H5Xr7P96p
YJ/78+/l+qD494Nut2+P1Gs2Lb25w201whXjSKQ9yFV4Ggidbldvf7pdrHZJuOm73w///RZ+36cQ
AfT/t06H4CYLSfT/W+B9+hr/z/YjZ1sQ/6vK+69H/pfMW/zHKqOW9L+E3H9pdQwy7dB3K5Ym64pu
IKP5p1ZH1f6hiOw4UOQAZVa1VWf+l1ZHlf+hkxhjIhs3kMf9LzXe2po080fIkmoa6MgVREEmOxET
ddC/KnVoyU5hbRrLFuvsJo31o5JHHox74VrfZVtDRz7s18aeEGmCf/tLx9QQXrpntaTgC/lig5KP
9HNDwI956IONpIMgJdPe0Zg1xK2VwFV3mbuia4rucW1lPmab3JX94oN9rgLxBs1u4EZXesYHyzV2
IHmTX0fdv6T//RmKJ60y9X/7jBZKeg1lFP8gmP9TjcSQPktyTmSZuBjPvSQ9EkW8qU3lAY/Oj77p
vwWBtUuVxm9aLD3+cUA8/HqVP19ctf5NC8U3rPJLGXQbDVFT/vbqFN0mLLzKsjWv1ngQv8vH5h52
vfje+fl3xJ6HLdG38aQ+whFTD5HlpE+Cbx7RvxjOcl9XnnqWmqN0R4n4Iz8tu/TMMoB+HmvLc8/e
04tP84ep2jhCtScj2ZCeTVfsR/kc3SkP4qYyv0KNZAsBnG76Rei7/qC+tWjrceXQFLc1MogoONhw
PO3+vb7mV0oegrJb9YOGhwOfjAqpcqjVIDEPAbzcYf3zxZ+swZUts98qRDFc5iLTbZ7qE5Ut6dBu
zL3i5u/lFWpU9CO58HF8LNPfy0YgXtOPj8FW7+GD2sNHaG7Hu/4+QffvEyyzhdLiLnBEwcJU9rd8
qNe6GkZtsFSh3X6S8dqzqHLzz5boCdUVds37YLLV9pqrCcVPtWXZkyOb4nZpW9cA7god3YfFcMIj
tvDGvJTn9CtU7YlF6rG8aJvl0Szs4iUfL6g0aDrydYR382vxoYOuQWZra98JII+jru9gzuETKmgR
htvB9Nk4IQrG+E0wdUr+xfw6UFVWjosEuE2iE3JWRX8mluHcvLNm/iwfwE2UJ/mJgZWd/FBu6d5j
D7Ue441wgh90CvcUP8MH/UDnbCa3nsqCU31kTNF2j4L0XLrKNzwo/NB+Tpclt8fPLvHSwY9Qp7Eh
coJXGRt++RBf2LWbB5V8HRAOuoMWyisOeB78yANQA5CSVoT2Jv2keCTb+nF5RTpqufl94GTv0VE+
KrQTd23lCiQBwPUFqIzbfWPcwQItiEw7mC9UfFlHwt7KvpozgKfphPFLvRffZLo9j+GOknrEchlV
DnFhWAouA98EMvjOMYy7urPlbfLR79hX3cuPUmWb1/BTJ23k0Al2/BJczTNx5hzaq0Td7TVb2emn
/H7ciZ2XK3fGuVUJbfeqLXG3PllCybbeZq+0RBLb2ka9kxytB+sZPVeJ3b9yAHM7OWeHnX0NJ5Vv
8yAnF7I56vtyp9+3mQ8/d11AsQ1L9+OrvP5o5OPh2pPtMXAzr/sAXE6BzGYZxDIYyY5T+tZZ24cA
W4/UgHCqauMO+V5s6z8ayEB8QN0vPGOHth8iHA0Kadwkx3kbVFsV1ofTnHIEDztCFnEEUgG6KnhM
RGcgMlN0enyVIVtuW/qZXSMP2f4bfTUC1u15Oz0AlKKHHznaLrl277O7JaX8ithBWKVYTnhvdG6I
FPISfLTfAqpJBGzHYdjNL9V+8oAHWWcwcRPqKmrQO5oN4BxCp5Vt817pr9Z5OHZv0R5TgfE2P4ov
bC3cCBHfIwb48X8YnJGq/uvYbEqyppqWIUkUCm+i1D/HZjlbTEArcr1tETMRQrmRc+PFjFv3vx+G
/20QXl9Gs2TDEpns5L87mRpKk70YSPVWk3Dg8xJwXCnTTF9Li7huJpxPXGrkuP9cC/yHoR8J+r/N
rqaE2tbUVF0FPGCJaw7cHzpYJaR1PVltu0XX9KLMWKS1aa0jTyH9Jl0R3iWttTMr84PqOQktluzm
R6kgv1lLu4NBp0Ot5ksZoOxZTJlTLSsXtrZrxJIi3qX9dE+AcePUZtP6kjJrTgx63TMn2fQbmaoY
8LuR7nF76iaGjGxB8F+qB1HJkvtiUeo7dZxNV0FVnuo+26n2Wa5QbOlYk+xB7C12sCVhYubyiEAi
8DnKDSGct7KC7wXQd6cZ/VOI4fNoZcWhXv3ceWpQDAYNsoNxdzcZRbyZQyayQKxgHpW7UIMjlrMZ
1X5APWe31rPLX/feWAeEMvehQdHASaWNIi47oy8WX08TOtpFsxF0REdj0zggjGNnHEkHkorhIQbE
gXqTYUHAaUp/0K8bSaDtnterUORFJmDJpeRbuVITf/dNl57ksUHGUYpPqR6ogClrlfwJnRgFWa5W
Ee8+NeetVjdnPUOTiroARGgd2aq2FiFK81u+RFLAmFrAweeQC+ww60goo+tpy8TAbtQ6N/1JLHxB
xtakJKJx7FrjmKiUswxxZOIz1Hsk0sh9BHXl6pGjgY8lo7cW9Ea2HQaZeM5Ow1lELXUakwelFH5Y
Mu+s0JaLJn9AJodzYuY/m1INgBDozGcLhZYB1qCg5U5XAn+XY/25jzWyjygKjwF0qExnkTCASJEa
nLOLrj9hwnoS11pwKp1EM9oKJBBJ08960h6pCJMqFM4vk1490xD7IGaE+rJHbMTjhOckCcKLHIN/
NidI4BzAi9qnjta+rNfV0ZPG2PSWGJWRlit04BeJtAWBj5iq24EpobB6T1t0xZFVGRVi3nt5kihO
A2AwqrRrLC9HQRB7RyX3ADDbvqSCtAEWD++HQKhkGFsHR0+LUW98pmDtiCbS5qkC5CRMXzOHuigg
g6vkn4Exs3HGbaNaVKbEdCOk/QxctG+YKPQHihb4vZgZutPALzAH1PL5drLlSMSIW6Ga6senClls
BwrDlNmd9hntoGhTiEi0eIQYUHDNvmCN+AbQAQpE1JQgBkDU6Mx6qz7oCG5zzcIptDgF1agKFZSZ
9w5yInucQIk2O4osDrVgek3v2kC1r0FcwMKr0L6S6GOZnhaqRIDwribFLkshjsmgZUickJGSIrSg
82GJNkwxfIXVLKOEobqJ8/x+jrSEAkBg0JIx1kmj6ZW7QOjNHjjXaVGIuZrHndathv+KUKK5kOod
gLZ5m+T0nNMAT4e2Gm2KunkU4HlsVPg8yAQTyOZaJO3DFnsR+TmiXSlmi0VUDrfzQLhAj70qDabA
qYDjod9FfFBCHG8FGZA0F/osy/ssblizyTjGNnVnPgTdgLBA0BCFSe1aq1IqD/1NephIm94b+keS
Bixab3fF5ksxIP8oY7hQt3u0yEp/XRvkH5wRyWEhx9QxQkmEr7syg2E72BFxcNSmrCzYR738VYey
4JM3EHsPMbIsW7xfHmkrslxkCVBtiTU4lmekt/EG8D5LxuBNvi5b+S2pvNZtjtlxOkofGcj/Q0vD
33Kth0WwGbvTt/mJc5+WTuRM382G5DhWCHfKyXyzy3OEGPENioN6H320d6o/HXvRDk7lZ35gyS7a
SNXkV34jFEWH9inaqqTaYW5gnL83qo2BjVZziFzNVb4oR+xcwhia1jFO4oO1AtoRFJAesGc5u6bE
IEY1dtIZ9R39CNVu3pBtzgY9CJuHGSwQHYp/2qf5YP40d/VXPLyBo0gTV6Xj0fPA4btWPO0ZQTyK
ZfKEqUumrHqcFA38ydoYz+WFhXz4YNrTs7ExNogJN8CeDCaxgoWG8p2943dCWvu5vNOFMjZwHUqE
vQlpcyybATm63YHYwZqtij8cSMEtw/3aChTJGEpOBupk3OrSYUy9UPbncbuG2LG6Gj0F1hVlSar1
nG3dwQoc8dgM0FU9DS0m1XlKurUHlK8y1/W5gBfvQZOciY8HntJbDrk3ejGdBQHRMgMC84mDBniq
3VUFWHnhSwaZzMXEYJ6APRkKi1B8n82rXG0UyS9Gp5wdsvIyzREiW7uX92a84+JY8PFaGz2mZlKj
tXV3fOU7Tjm/5g1hI42yRfpj6nfTKmLFdoCgD9Kv3XV27MXnkm+L1eWXFjgKvLBPxFX8PDWlaw9r
MU6y7N7SgZnY7EL04nFcs+XfhBNDmHXStL3+hr9z2HJY5MKOr5iU7zx8Mk7qT0SDIkI50e5gzw+4
UAjfY81IVtSpaOw2OZnxQf9Jx+u8PAf37J/aN/rqdfHYXabG5bXDd5a+r1BKd8NP9mRF66hfUIBP
+jH/wJKIr6t7Ga8xTRXdsU6cNrSpyi3+HtR45RXX8RNikAIC1RtngPKZs1lLQCw5uFYtuEcc4Fe6
yqqrnaAvsVRd3FUklHhW5SHNfRkMOxy3Fe9/z/sV+yPxH5yTLKEEQhZtQ7QvTepgTjPqTX2VInT6
kGXXpx6Gh1J6xZZc4CI17wjzi3Hlpg5fosFG8pQ2jnYn1Z5xoAPHDtRkX8Mv5fMcRAPwA8HqDp77
9DlcNjll35Sou4PwqeIieAylLfa3FY/EQuwEfTH3kJ3l0xHv7F3aomD3OXLpAAp2vWkOfepP+26f
wrB0WdlkP7FaJ6/YWYiFgvlrICRAyIpRc1d+0mgL2M3ZEWuT0DZeOa7guGAjhcQBXF7YyowZ/Wfi
rehGdubRtphsw3TTV8CBdE6O6wYMdPQzjYz0vsOT7ggjphc6LsC/yVkhh8chidpgz4Bx/w4pLoCL
5Whx1LBFpS7gZe+NwMbFmTQnOrMjL/Zpehk2rPKsi2k5/QsAOGXa0NHZtY70KvnyRr9mG4o5bzjC
Kehqu+wY+8qV1J3WM+4OJcw9YE3e9FCLdv2QndnPvHV+siN/Vj2mDGMAMFyLgftnFNvhNj+pPO/w
qm7Mdz7DmZ2uWWyj/bAZFoTpfOosdxfPAu7iTvchrs416MAvSl88BY/YkjsH4ypbwNFlW949tvfC
G+CBJ4rS3at5tkr7PdqRpk0hhWXCOZg8q2ez7UzDEw4wc7Mw6O8s3/qUvfyZKbR7wF0OqsUvT+Gp
+bHgBjHYXQE5tO7BekMfU6/VJ3nUR0ZY9aKc4mt6CLeqvA9xU84ePX2Zto+4BRVedbtKfNDP6tF4
Kp+hcLDAjEEAhvi93UTbNj/ZGuC8PjQ76RWg+nLPlu7EDEMphD1i/Al7sCMrFDcxJytyud7JVCfP
SaHc873nLvBgcGD007zmVSIATuEwME+gCBr0WAKwJ3xi20ny+Z2CyOezlOlZnO5o9siJwyZ1oKLQ
+wVMJ9RdLBbu2FVKP9v6k1UFcJ+yu1PP0QUsHBA6n+i/jfVEUlqNWgJwjEgsLJmMDlqU3m52EZKu
3sb/Qwa3ZyItOzVId9VTrYNEtc3voXGVHYdd+LL8yE+3YU71wn3+TnWF1pn0nodblkXE2j7kG3x3
5zDeK9InvdHEPIfjMX4fWXhlhwUxU4QZ+mCSEZXpRwb/VRiUHoLx0gPADIVvNDQb0yDjFUYkFuiZ
Ldgl3Q9Psxf9kF4QVrIjGI/ZGxUI5VW6pwAyKLZ0n+0Wvz6TWQV4Oz+H78xLDAaK8mENfn8c7svH
uLW1H52PfCh/EUXHxAxFr4QvAN4hUxnjY8hWkBwamFPXqbqG8Pd1uJAbi7ml9JlUJEa7t+S9M5z0
XmZdep5eg+BJIEyHBehO4YhNZFejR+8tvR28h+Q6I86XvOqzvpbvZXCnPlfxY/JgVgckJNo2eVsX
noIff0wlvjcbR3cj2ciu7xdluzBRvBA34qsb0AC5HVEQ2Yqbbsf2tD8iTI+aTU0CwJepuTgPGTbD
2l71OG/mExjq4KnYQr1467+6yq5YBVzWNmeGoMHlRAlPopdfiVMNHsozEuTH6g6jZPqhoyT5Vvz+
vaK+8T3v8w+gZshmWjZ1C1/7cBgRsLIIf2LOi8+WMz8MIgmtu24fe/O72rv1lVFdgVrGs1IbO6WH
5gllGbOIsjWf4T6EWJTuKSh9KL74xQ1J24whoaooTlx12uCMSWoP33ZwkaleHrTHimJJhFbznH/h
MDMHL//SDLtIz4t1IANF8P4vd+exHbfSXu1b+Zfn+FYhA4N/0o2ObEYxiJpgkRKFnIFCuHo/BcmH
suyJPfQZ4ADNJtUBKFS9797P9sq9SXj0ppZ30jmF3BZnAR6E8dt6lwvqyFRsrOjrQg5gC2agJ8St
AztLBYuF7Wgx0o3GNhvaIGcK1CQtC/WdC6KgAyOVHnTCiq/Jycu/IpUKr1vzZ9d+b+OgveM9zdyj
iBA6RR/MYcrblknCvYnaNUI7tK3Obr/DF0KWQP2aDsxxN9ZHyNeIWBcUHaf+0wg4LdnEj/Iif7jf
x28hrIhou7w3H6wacW5V7Tb82Tn7iRsNuCjvTC3ZfommDfcsZcI7wNi4ngOIDYeC2WUwOpvxJmOa
0da70jqgCQdiWV9hkWlukt0iNrO+t36IE1PEBMPgFj/cdXOk4Mfw0uyim/y1PKUHFdr0PqB/oKz5
2FwhCceAzp3i1js0N553JQ7Th/zwbjgryV8qHpfr+Jp8xsfotr9GF2e9kzH23F4IhqR+3jzjH5rL
n/pyN9sIebcsvRAlw+gFOTt9d71DTZsCdbhOsjknutYFU4IGGvSIsbWUVX8xLD7nqQHVtbCKjQHv
XI2RypRff6CLnvyGXjuIbm53vQIODOqn62Z93rq3/po7RgzkWdYxKA/6lT8levPr2RW8CxIK7/Ko
P45FGt93WFAjezIDFTmYxIwzfdNZgSdaA+UGn1dN1M6hqB09SCc8rUTwunYKnXLiwi7gphU1lGFE
A/eJHyPK8Hhtfk/llizXPQA7+7i4wt+EZYMiPqvhTsqMMEEbFPcAmT2BrIU+2AX3NYsdogHkA62g
GOXb1DnDONqhDX/VMyfeNdA8v+jwWZKizPfIBBm6fSbcPY2toIFEykq4/dJ1pqeYDW9GTH58rNVB
RIfVzdtImeKMwPDddjfmLUVzIyz2JuEgzwn2UDyYW3QSWBejvt1KM2z3jZ3kTD25FVZN1T80zI48
Mw58gGmbFij/Np8slmvdeGWRek/zZqGQ4o1XeFPutbBZthL013XcQYFDcLJZGB/SIYuxqVHJRG/x
UNMd9Wr3yuXmhATpSpoghBawuk3DDHmswvs8wRhiZt25N0qK9RPL55Txr1sIICJxmIxyZK3VKYuu
WF/f9bXIA8Oi7T4b2FHmBI2QD86b2qJ1wprwFBcujEcEirH0zp0bXcJ6+upkpXHCAUmfrHfuwvQt
H1q62b7+geOCZZkkMVbOKcbsMOH+qx3SwcpfLbK7qaNI4D5eDY9/6YEThxOB9PcgvOyvxfC104gL
nkT/WkKb2OqELaTwR+2fOlmvYODzZxkjZhmbbKKm5v9soHnoHbpoDRQLdm9eQzET8jRZuxF7H0vf
5YUmukTzike1wSeyhDZlJFZDHkCfeJSESFPLgwTx1LiWdxyw4G4bhfKMnJEOQzS+kLI1MedkdapD
JvfDggp0bm9a+LJO3O8t3deAQhqkMsXGUdSUpxPTPywQcXHRkUXZGlfD8kLqzAuYqBuHe6gE1AI0
u3rpexZj6+8Wqf1TeKdMB21fj6zfqacRucuSP/duc0c0m3YWj72wvmJPOQ4NqG2yiZjeN9x15sV/
ZlSOkbREvAL3O36vl8oez3HBghiVbQKfuH8qCR7j5mMy1x7993YKYAy/k0l+zhI5XLkVE+a6oIOA
R8kH9Z7rX1G/dSxBaWD1ybjNxhnK3wAwhSWDEdNCSZvEJYgiPwDai04PsU1TqQLbTTpYc6h04u7i
jvCKxr3HpvmspaT3SrdlPi1es3p8TyfuNF4ZHmafelDRn+ykP7cGgZV+KpHDpk940pTPhCElF6yW
Y9zg2L+XHU4QYK2z0R+9pHE2fpk4Z6lzA3Cjx2FCjOOaB8m6NO2lwHYq7pFd7jsY3FsteQzj9M0m
x5nqkwv4ue+hK5jZwexq7osQIrampG6hgQA5wXZ4ShI6iAyRO3iSZByGQyBM+m3RUN9io79PxvYJ
7oEqk80gAzt9E+s9GTcdXn0xPmGmIC7RwD6fubOzMTraFmG/xShHO1m40bGeKcE62r7Wq3uTj5az
0yiPLY6aewSViNSy4SWtoOCHOb0YxvDi4jfPpscSTS/TV7f3aV+l4XwDgGGbRt4jysfL4nRBaFjZ
3isFoTuspSdcYDtb02Zkj7MBZp96o6jk3vETRLAu6EZ/IaE+m76kXkNJIfffGjJhNlVcPE1YOhLJ
d2X6JvxeMJekOjQ3NWWGvg8/YscigmB4qVFVbjv4VhsnT9NdTcoHE+UJqsXZ67DQTExk6/5VOFeR
Xt/Q1zjWLiEiXt99+ABgUdkEomuY4JfX1WxSm4Efun2oPBsRX/OF9DfiZ9uDHB06bT1m2qIl/hm3
2SzeoqjgdloO2sYjLG+jdZASoOu+Ztoe/wRXux1f5xVQRnoJTHhY4syvb2hz5y0xJscE/fS2lAoZ
rBmXfqAq0mpqreqND6SxM/FIk3vREsCb28XRbGj7ggsCheV/wTEIYnIANjPgiCCHAE60PIdpKzBQ
kJmUivxhkv2rrFPF0YAMgAaexTJzoqKU95WmvU2SvKDYvMVpC4Dcvh2xJPBtDB0ZjiwldXhokLr3
BL05W8vm0CkMFKeZwH7OmriMoo55VO4GlV88VdPIQzVltXaUV3kcPQl3CroKy1tn64dmRJftjiPV
X2kcOkazjeNllDukeUOq6XMuZwckRoa0OD/bdrm8LXiP9GjRTqnQ7wuPOWje10+j0vlBx/8ymVRw
w9G9B2bCXBx2CHVRKEEQ572BwFdCooLIYlklXfvQ4fPPGjMIkbaaJqiImkIfFE+Ub3p5Mom0kF7y
RVMG+YTiOWFAXzMXlBq8OGaL3MiIiSUD0x/FyZLiSvgaaQYmIZAyNRmnUKPu45qFvUuw6QYYJ7d9
3EgnMGZojmGPiShN9mEp5W2GQ5UEBzcgclHylfhBvIz63qSvA16JBXCCiBnx9puVIfMfpyLfVnV2
WgSKtco7WWmPNJAk3E08ZBnFcQe+/hSMKDYCXHZYq41u2wm+f5jMezNmXaYjYoFQod3N6NlPdg0F
rvVKlux4d5rKhUkwGj/HRlLGzfGnP0pk/Og8MfHPKUuHbrjuDMDeg4x3i1UeZ6//0gFB3Wh9ewoH
75hDlKD+bmMl45ZbL0RWTf5NxkcE/s291AQOBBiWCLFWCtbkSzN3XDGd/WJMNYmRWfGaAecd25jk
SUe5Tv0XF/La3pAT9usx3CZ+V5xk5Hy1SFzYdinprTosGKsokRJa7p6ve9xXuvG1l7jiQJRTiVE1
a9vIHxZNu4rr5Qsof4uZrkX2pV5zGRfW+Ajsz95Gnv5jKIb22krxFhGTvInRjO3xozzAiQC2/g7K
QAQd2TFRMf9MAenukfl5m5BPqLKs3TBRX9M1ZmyJFRtbp5u3wEzRPzTI/RvubA6nBL6NIuinzgmy
vV5kzdaQJfZrQ38KxRBdJLF7eDAoj4YDWZ1p8iUr0mFPgwZOtIcqqKGVnUHY3SCXxJsbTHQ05pG6
BryTa8K1UWDo9bUrJvIm/Psw7KotHNQFi4O8leZe86B1GfFgHoA6WOeuGK3zuvfX4ZTjLIoVgLXJ
3mGneDvdbOzziBf8j836mNfO/i4R0bcoJSt43TSSK4ABS98VNbM2XECvQvliO6f8ble4r4BJEMQi
NLEB+N7D3pFU+FRCYqSzkFWEoGCS0JkTh5omkHkSf/qzjKLqZFF1svNBFXGR2q+bYa7vtcJEAu1r
RBCBI4erYBPsY8REEq2bskR/0r/6xGGftX82CfICa7GbU9o5/TlXm0LFY9oNPjDXFg/FCEhna9rl
HeYGghqIXLrkTWYd1m73/1V2q2EgBPujnx+89W//7wNafz/fvBUf///fbj7e27cue/sT3vr7l37L
+nxEeojzuMh82wEeof7eb2mfLqx/ETRiO+jNfnG4PqV95r8EhDVGKcBuit6FVOE/pH3if4TdQszw
n8UUZIvawtYt03dROdi8tP8sN8jNQcMEHstLKa1+Qh/ShO31CrUKVQT2J+Pqf/nYel34a8z259/6
7/50a8XavoqqoaW/A2d9vz6pahyKP+tvSgv5n3QTa65JIgrz+zAfq6scFNPWNUbEeQwQ2F0f4/G5
8irjVCI8J26NXwc7onDXOPyZCqJSH85l2b4UZ+i2+7SmzGC94VIsdxUZQjZTMtMZ5EHEwDRNuRxG
v34MPWBWA9DBtpi3vWY+9ZR7gW1BJa8Zk9oK5uDYVvOZOxy2JPnsle0pxy9x7afUzno/tc/16JJY
0OI1DikC1RVIopYCv5gjAS3z2fWdt3FswJ3QAg1Ih9iu9nZbjBADDe21cGjUFfhFTwMgr3kwf+i9
g0NAUrxoUdSbRra3JrRXIqqufQ1uRFZZIB88d7gVVYiZOKHQ4izAsmbChmiX2kG3d1MP4VOGtaKv
y2cjjY6dYw8nS5M/gX8xfxjLLxn+WuBm/kCJOS/2dk9RgdVRbebPEV/UzvUgmoVGgArFwyIps0A/
Un2sbY1447G8KTFgbMCgANKacrjnP0Kca3vpMaJZKYv+xY4uru09+1FBJroDBlS2j6Xj/OgjX2wt
QSFlTgSLziq/a2PC2RmllqIcd63pv8hU/7I4lb23rPrQucX9UnuvskICaGkZvfMIoGo7SNhDLXUj
TXaniUQcLzVPZoP9j1n1d5k0824E14vryPoGQAK6BrDWbe48o2euqMkJzGuCKtrg4r2KXaaWQxpo
5KxSRr0JW3GBieIFiDVoX9X+sp0hvKTM++ljN8J/k47Om69jg6IJeu66DwNdfK8kjZPUftPcuNsD
fqmDxMH/22bNxZOqEM8FudEVdWigdtAnVX1bE0oI/Splqq3HtCkd63aZuC8XNmtIs0B+2ZunQfEc
5EiAXeRgqSLF5DgY3NAHKcd9nWsnpzB3XUPAQgMA3Fjsh2mmmg4ef2vkVDpMm7WSObVnlpqkAroj
0/kBqD38YIhXjkB2iYmtiJAQADY7Eqo3bHmphLA07nveFu8xHJrKarC9WrB/+vxDCG1mFXciQNPZ
OeQ/nDXrrYSawGwxsXfSmC/+aJ+6efmRyincmf29JbG7aSn9mSz37vVs3AAB/ka81U7o0/uS03EG
W3y0iVPb1H355tWEPHQ9S0fTfPLq0N4OI98Vpj57R11f898nHXAs4yvMHMvnS7O2riyv/Wacjv3g
bL2QCYJG2fVQTiGlSVxdTlY8MDzuFp80nYpozR0eS8CdTr8dwXpsyKgfzEejrGkhliGkCnBhCo/y
a4PsiTnWS1LMA8Hrxl3aOvdZT6OAQLYGzcuiIAeeODvGIQ215M7N5AHsjMF0idpi4rMEiixyRrgm
XHL4grb0qFMO16lJvk4xfE+5uixt2TMAmLaO0mLYmACkCkO3rhoUWEvyYisI0dJ3zCxYfEARyq/y
Iofhd44WtF1MLVEwplQW0mU88F5+LJG0UHNPN0QncGogsRsa5iY9jbec0B836tyjW6DPdLOnWWPJ
Hrm1CW/Qvo5c791lzX1pbZrtGfSuELFt6ngPVYIrK1Kil7Fxd6TcoY41bwVOs02K+XwXoZzaaTYl
Zmvp5vtEjuVtCFWAZnQtoEZg+Xi1fHkuasr3kUbnBUYSxQX0DMxTcVd6qMwwLm/05aNWODY5kL+B
jGxnWNa3OqRoPFy38y5tWjOorQx9DkStbVzYd+guB711t0mrh1tjRLnZZXZxY7bJg06Np5lJuyGk
3g7aRXsfLC+hOYnxyLA6olTDJAkMOTDf9/y7MgxCqaFBqJBH9+jhqeRMzInhdMXUwbYSjRZOLsKC
VVoxeU/UmsO9urSmZRgvGFDnXZb+MApxCm3r3C4GLTynlFx02kczyq8MSDwKbQg8y6WKqx/UIm+5
GVxaPNrgBBl0qZ/e+yLvd1F18VMqRO34MzEMjPFFS50gLliWjdwq+59zOJPSB3gq7bv6CAA6qFhm
7nun/5lO4KM1zwt6z7UuiV1/LW19l7kJwiQtwUuGA0EBbCeKh97PhVoQvnt7MxIUcup6SYnZ3hQa
lQXdt/l0cxsSl+bcEG1TbOcprq5jS38fJwOAy3xRlIpTLOfyIkOYM9TAofg8671FKhKYxUMPJYby
53znhbBYBLQSGL1cOyznUYEh7AiLZePUFBQwtPe4czqv5kIeAzOzp13Vk8ESFh9+Ar8sYx0iXQPp
y2Jd+RnXcunRQx5ZyYet+RY2IcoV/nbkDj9rv6A9ayUXYh6WC2rP+7l4JjRHP3MDci0qUq7IobnP
zk+ikFl9mTpNHkNB4Fo+Jtt94E8emiFj0BtFepdAstvoRnTJVPy1HOIrUfslFYnYP1L0oWxnHHgy
IuCmQSXdP4w1swyYfoGsfXcLPzHHE44prhlsltWVvBlmmjC1Dr0ICr1vGXSqnfprQQGc5Xj500cf
0Y2CVG+mdFsm+krQgPy86+agK+R4NVOVFK1LfmtLFnFmtB6FOvLPO/DOXqPCVRjYoiK5SiJ6NUkG
nc5OdgYvGP2cvGMeSdNyYknsl/G8AaAmd10yHntvegt7LPde1bl7aY4fEauOyiVCGYhetWivRpom
cKLc4Yq5gkNFzaKd2Pr4tHWUzJSOCV7Omnc9V1M8rz+GmpNdNFHQ7PFuZzA128Us/GAAPeo6mh4M
BeYoCwnwHBX90ZyKw9yLHllyRP8169qNRxqkmJVowqQczOeX0vptPoaBAcM0YVe4iWtj3IalRvE6
vmkUmUA2DUIrk4Cx3i2q6z6uN7rOUntwBCfQhLZDmsWHO5vZhRhzxqKjGJMfJd9ksxgz86sCByiw
KHyRCEm8KZwvo0v2tWcjPrA1g8sILP7c4MAfVRRjHbnw3lFEAX7Z+KNKzQEdthcCMiBgvTzoLZJD
7Enca52JsrWh9N06OvW4NH6g4ASyWquNfdUxYbAc2sppyRwkPzUL2p0mCjk9Sxp5XfZjScV717pf
wnjKt7VF8R4+x7cmXrzdSnFpU6Q2M/f3nW3PTxrMM+RC6FLa0Hz0l7EOKiAF2xqDeih/WJMP4CbG
mT8s1EpzNi0aR+5hOEYIGS7N4bvRI9/13QTkP5GNTq09FoVX3yPASkL75DVK8FC25T7yvWvASZS1
dW7kS4Qu2KR+ytcdDZeOEpyTCpyYnUs7tEm0qxxRS5yPxS35jOPBdtFKzSOswnZhTk/JTD5qk31b
te1NRiGO0BurOgpipnAibA0RVvs4piPfh31yk1aORT3RQD6iIU90tALvfk2/Ia7Igc5iZjamE5to
d/Eo6U5SX0Qaqbzv5kP4WXPVpZAy1j0wY7emLfSTShXdVy7lwMkdZ2YLtrmNqvFFo494GLP5YtmD
fRO7XNiU3Y8z6YCnkdsmFYBcETIpATBJv5mKDHmDp6btro9G0GQqR+Yw+qsovJ71YQpSTO17fJ3w
fufwyI3i0nZuf5WHc3LswuV+TtFrTFlI20a48HB61Bzgds+9dB9yWZeBT8HxFGKqfC6UuUm3thO8
tl1mRPGOVt9uphEpZ2FeDfWUksTqXSOpkINeXbpqEXcT/l5Tn4naMJ3XHkIsRWfSESnxPTbd4l0V
dfPF9glkFaULnOKhE95yt4gl2TXAdKiQF+HOB6d+oEqPOlqE7p5Q0fQ8ONoXsYpbWVnsgahvjFzo
L70BwaRFkEgu1s0IR+G2HC9RiKx38ZicVoqqtKKVljGW53Xz12OkYH5PImYcoXDluSbKg8LRENLw
10iJwBPKo3RxgqJiPEOHOp2dKRzPIi/RAX8eyyJJTo6h1g8G7AJZzCTZldHPVCws11aM1bqpimhG
3CCNq6gx35LeHNC1KXPrCuXx/ULtKgvtr2NoURGxejtKaM1ZzzRUMRb3WkLmaOwrq+n6g3WTmE2g
yWg4DtZEDioDOdIN5GnuVIzLdiXeFFYICm/dlQWVrEHvXmJlBLaUL/hzMypT83o4a9p9Y9ntfuiU
n0SZo/+i6AgGdhYgLtHUgO0+N7IlskWXoKdW6tf614AR4fFadz8f9K3kWBkCwGqXQBJkXnBmrhXC
9lS78MeWU6TDc8i5GmJVWPOhYvzeDRV1mwzmiaQC7ZZaJ4Vki4CAXd9NzmGifpCpWpY/UGpsY0B3
oO9Q8q44rpJwWbrDqp5WhTadtiGG5alszuuG/CsIjJessWnVZAszRuzBe8iJGJuVrXzdmwpz0YEA
b0zu2jTLKGSvhMV1r15JjNbkfh0YwXdmLuoz7fX6XNWDSjIHqxyFvjh+QgSzMucLXo9Xkhvzk+VI
+N52Un3iXtGV1j2rzYYjvolf6KVOV3RztclbNCO9Mb1K9dRQBH1fxOeVQLaefOteQlOGE3Qq5y1g
owwSM285Yq4DcUW9+5UY5avIxtSlpEx/X2mhONUG355qNAf5IU515xDRVkQRxcaWIJcQt+OI7sLz
KCLy39VDhHdXAeZU1sDlk61J9DyA/KE3LSFcY7W3HpZW3e4mc/gB3q8HfUEi32qbT9WZma6u+1+7
6niOIYlkfgFem2SUsx9pnAud2l2P1816uGiQCuy29MsLXDrE12ohJpbhwiIupBDLiaOxZNjFYfE1
Xt3QrXoH6xta38v0MFR6dm5WlNRcxmDQPgFUqVGWB4fiK4nc3dnV0NW1iZ+3R89KGUqMB9saURQM
M1yztAJ1RvI2ek0ulKCtUuxv6lxfN1zTv/dmp+e9fB6vPxbrg77Ec+nPrJH/+T1HZGLZrcf9YMBJ
/uuvLZ1ZgDj7mOqJrm1jcd792rVAFTGKk124Pkg8U7gpWgKk/3gmSNfmPKnNurc+UU7ch6nezNtI
cEoYCIVq21EMMY4ELG8iwNXFYbZfqRoTlaKO2oxSGwAdAH7jUgNH0kolQaD3ZzKd/fUbttr769DB
AOw7jCpEmyuSxT9/3jQ7LcgsZCjrZ7t+rIArsaepj3rdjP/s/XdPiavFPsqSER1fdX2mzMRpWEFP
22lR6xxdCp4ssy0ifGMGz0lv4IOtGQBrHIALphV2ixpoaHiDukidvT/dVbMtCYWHYgY5kS/RV6eX
t+5SxgXt0XBP6Kt7bf02B/Ul/rELLakAucZKOonlAR4BgyS3cLaVX1rHDJQMuenN2aTHsqs18cKt
j5zHf17+epioZ6x76waYyusyDubO8FWkVg1OVq7Y18/jcJzFwRu0w6+3o97Tulcyfk7SSI6UidvA
AIn26w2vPwQtiBSeGhR5JCiju5nanyIcIg2IscKo3UnxNalp99vPRsJnXwHXGivQIkmHc48daNTl
SVokGKwbk7s+Y5M6HnXtBoHQ3yehOidx3Sj2AV+cTf1tr4/W3R/n97pLiZ5G8eh42/WwNmPU1rp+
9cfz1jNb9PqNbmtA5z8vk/U5n/9GoxMwURZ1vF0fS+KI6wmoNSp7y/v9Atdf6ZwaHvrkuEj9xbgE
aRcD+EoVbSNRFznxmeX5r8P1ByZ8z+3/6UaK7ugGtsZ/jJH/pZFyxcj21v3ZRvn9K//RRrH+ZeP/
pBWFT5L1hP5nG8WgjYKDUvEJaLXY+Ct/p+BZgjYK/5F0AnGLn3wSEkznX74vPBrBBl5PqAv6/6it
IoRqm/zBDxD8AyYuMFN3bCJVnL/No03Ye9DJJudKD8OTmebiMlqDuLiE8JwXNRUgFIBSeH3Q56GB
LasuZ6tTY/c6RA2uFyN6TyhpOAkMc3Xxr4PCuicVh/jzsDKKrewpvK0/LENyHCxi2tT5t8Je1r2V
BdMOg3mSzfHz4c+frY/ly8xJ/PnjvuqyQ22ilnWx3W5jrxn3sO93dpPvCi15hX6p76nug2fWTuvA
lgnc2qZD5dhbL4h19CtxSy3btKJ/7hBf1FKmwmAlHstoIpPI0mjca/FVbiTTznGcn8QbQzdjNmld
yJk8UoKzgmVFdKpNF7okmnj5i17gTZrNiQ4PiC7vVNOAVp+jG2Kj7InDWPNj1vGRf+93nMzn4VSb
3wijRcW4TLdujlLFZq2HSmW4XkcyndkNMkoQMGoZsG5ym0yH0iu8jWX1lzx07Y3r25gx1Kxp3fzC
Cq27jKT1kYz5HYsAFEEygf36z8tYX9pnyM16yOvo950Y76Gtc8NR08vPzfpYD1CDpHNCKsgyRR+7
/IqqSeE2MSI3J2/r2Dlufc2kjO95TPwcNVdZN8LEzVCl8oiEiBplgZR66YluX2T8ZVIM74re13kR
exibrHoShb3BDqMWUmGY4AZvauoti0nQ2pIge7JldoD5yWJ4HIg/NPejS2w3dgpN+syZUQKZOgjG
ckCLb1Zhhb6ItDZmMZBsKW4WCWJpIF9gorHkVI1PzkqYWNwIbJJNGv3dr7zLGpkTrjdatTGGQhyF
h7JZHSVVhVWKGDcUWtyE10bjulkbh+veeqPW84dwsV7cedYCsEe7ZCXuNrrjnUznBOZ078Vhcixh
gAEfGXZ+iBErdfKZstDQnceaPhWtNDPQBLe72EtRzBr+T79BDZwmJDgUizI0/np2vS741mda3cfU
vVINSzphHmVqhXy6w701hASLuy7tP0yHFHQAQ+cIAivdpZSU9uO5cfTxzCx2xkmqYsrqtA6KED9A
rCa1zsyMfrvmCK0fg41ucQ88++Gv9772TLFxxoc+RA0FVY60OXVjatVm3VuvTbsYaSyuu6FNO3Io
bSxF28KUPjw47UcrG7itxcXplnBj9Bh4xs5XFFaqdl2DMAghcLlbQgw/OeF121jSSHMgXBPTXD86
E46YRboE7rbyKdeceZ8NPrr5sjlkWYIvd9orYe+x60dxHhW1l3SwTjTOiTk3iwoXFa6zLiaMCCqE
mh+qkxwz8ITb0Cup+oZz2O7CgSpsksZt0Eh7PLqCJaBaJFlw4fCkM1KsoTZ1Menoa6O3VfCwyiuM
FseMNkXv0cwJWkmimvLeSY4SHnYmEyfoFIObzqF96Ik+0Pn8zrRxoSox1/u1tz7mMbnZEavwfb36
KaO2LBcyIGOU+IodPUDE2CQCByFZrJwTkgqwqbf0s/CZemr5/OslZaz3G/gVn7MpaDzU9TRmZzJ/
o+oznk21yTwyE1hBrGFSZd1VR7exicgs+TrXc+HXrtW4RBw58rjOUvWs+oZi09xlZsgKxb+b58g4
DcbCLA0WOZpvG2OPkfnTmSIXrmpGCENghskiPUhM787XyTNZP0qLCD4A/1djgnhxtqMnx7hfyBBO
qmxmfIn9QORE0awD7jq+kaeKLdfBu6ByvbyYaCMST7njtUl5FHqtHbJovNcSOkUxMDirrq+TCucp
UhocSiG+eqYEMwZHcF+UkKKgnVyyIdL2ohnOeHDCZDgD9iLcW+2ZVBKp6PXHYvAV356vAygfy321
UFkPQ2P40YiKcOO4BvCm/qk+UQtc1/yYM1PffRqF673q/51tNRWdUrVsX3fXjase/LVndClJywyb
bYSwanLwWsVzAo/LMoFg5lZ1MtHMXS0iL65YkxVXA3X7XaWhNyp6m6ppSWRAOatZdTOkBJVQDo5U
BalHN3tuVDm08M9CMMJGnEV7iw5l2SFR681q1wDLLsf2iIncICCSBaiZdhX5K6DUDHUvWB8jTMoI
sMeTFTYyzneeOx90YZ/cUkxnm36CviXTA6KeX9+WOZKFxMmvJZE1x3GcFpbdxJrMNGBkaIXMeedl
E5o2AMNMP3kG9KHQimh9aPIqrQ155aPabaadUj3pUx3uHfoJAmEe30/Rit/f1HoYMxE6mO50tvxt
0dOP7KKBxrQaia0bchiiI61I1cPqTWSnHVVgLoF1U3p1ujdRLwywxc+JmvbkqsC1bsoVtFcX6ckG
T+6GarH16wc+8RXlti/yj3Yabws03BdDR8dHsDodEeT7Xas/pBVC9MmVuBPQfgykkde5fKEr8jZ3
TN7MEfPoqA0qSAH3CYk33ux+KWpfP+gj5gBiW85JiBN1Gp9zO9aRzA2s7tC1Z3lHLzS8tFpNcnHc
4m5Tl7TG+BKb4Ars5gW29CN2eGpfWrccvHh+t/N619HuGrkYN8ucXPehDd5FNTZI8DvkNSYhO/Gf
Cz259OMyHx3T3Ncz1iDDuanmhQ48UK5JelXQ68nyTLWNsGVL7s0lDRmgm2dHJgBB8me3n4qbgjme
ice4THCr22lMgPzi3nSZuAiaUBgv4m8uWG6ksj7lrijdyQVFRVIWR9LXZeCAs1AzxiOYY3S6bt8H
GCKCqqvUfeCtrroI+Exjn/rKwHfU7HQq1b1x18TOU1HOZ/5lNy7q2zChTWr36u7jc2tZpAP/asIp
Z/kOLcBs2NE675SyluWZVTwSpAZwIRkXKGOT/txxT/Kk+OlYNAv9XPveI4Tay7wJ2hZcTbg4MygK
Zn+T80OX/D/x+0ddB9vTDzI6kFC66VHRkTCgVvrT4uzgJO+qqifks+Oi06OrqaaEjr8rjxxi0kTx
berMr/M8YoSPi3gLLWmYvHrjGHlEHB7RvVV8ZdjticgFMOxuh7LPdW+NDtE7dBU+Xj988yr7jHyd
RrKL7Kgqkjww75xiSB8yMj+Q3uYAjAv3BNOaDCkblslED4SC40YV6icHw1PIxGFPtBnBJX30ZDQN
xmIgFyT10J/tvfREiW5fWoA1iPcw97hjUOK6ySGJSxQ09P2SlFteGpNNgYapde08KGIcK4iDvnlD
bxH3IJ5H20de4DyMdl0crcp7zWblY7CtmzLGodhdOzTJt3hi0AlN1Xg9ONjnBhm49azDOvb6vb74
r7k3Xms+r1Q+DtF95iTEPPe4wwVWhDZuqR/NwIpox+d1J0DzwoRNkuquN2GHVZk/Ix3l6dOUYgRP
um/ocb+NaU10XruzayXkSt0nKtn0/pf00tuKydrVMfWpdGuOcNYqQ97PUZwCNyCcrzVshGD+jy5q
GQitEV9r5WYHR4bioInJCSqIAqFzK9PK5yoecKEVlrcFRL3pUdUf6mFCk46/LsRFCGMd4xNAkSCO
wrsIiFo6RpuxkF+qwv6hafWh1nnjogNRkAPq8iuMdOV7FA+87BF1VrOQGAeVnB6IG79X7iQw9w2v
6AnzdyRgb7KRu5Hl8t7Th68tUs+d49Jf68t0P0e2GxAkFCvJnF4x0faLqUDYo0R1s6pDySklnZHb
Bkssm9Cw/fqEz836pM9D+L385hqjsz7414//l48Rc/Pv3J3ZjttM1mVfpV+ABQ7BCWj0hWalch6d
viHSTpvzPPPpe0XIZbmMrxro2/+GIClKmZIoMuKcvddGsVbFUn7YATkELw5z3pJ3XGOSxiy1rRax
fOSySSLmvx92GDPucItRuceKlC6M/dRa5+jVMcT93KTOjYaCfKd2q0Uuj7ocetmn1hynZfT2Xx++
vExSUn9XmxA8BiKGLi+ka2QQS/Ky2nU5UG2e/4BaVQuCdeRwUTgps+Pfb6Bk5LwPsu6I/MPfLlX9
dqkq9UFLfbzBLIpFgZm7KjCpxeWYyz7sQf+vY9wBcl2hde+Zg1f78rS/Xi9VE4a/Xv+valfRVwnG
XXXkP/5nvY+KKPWK6ddB6uUy2RFIx+ShEg1dsHJ07w2PiIjCYKCtCniXharOqc16xoY5BjCwYzXW
GlRt7/L4efufHxNy7KZeRR2fNrSQO3q3oyvI9kMeRzIUNstBL4EEyKlwViTpeKdWF4Fbq5tqnG6y
gWbLNodauyxi2VW6bOr1sAHw3Bwuu9Qa6fGQYNoJm9d/PkE9/5/28YvB63h5+csxWCwfqgrkl65Z
BiY09N9RU/zQHCJb+krz/mdLuF3HIsL4vxce12VWNh+f5Z+lx/NzflUeDZ3yorA837ctx0CTTQ3x
t4Db/5fuUF60PBusm6/zl/5deTT+pRNr7PBMehcKwPpvAbeqPBomqFFXokYN3f//qTzyb/xVePTI
xHF9ILDkbKEyF3/BWfU8qoBLkfdNgE4OGIPzm/ixXxMUtXbep34kifrBjGr9nx+b5O8KrRa/MPkq
l9dTm2qB74RWhPydYlm979IengVGmodowCWsxt+puja1bTut6UPHBEExPFcDdbWo1GXpfFDD72tZ
q93qKDVWvxz6x8tdjrk8rNYmLvKM1cd3lFaM5lRBXi7++qujkC2Xy8Nq7a9jzv9Zq4GJyTFlc4H5
9+sU9NKRRSOA4cJcySt0K287aM7pjqkL+Kgu5mqvWrjqbnLZTuVNQ20u3B6I5yTPST5b7crkXcR4
VuuXAy9Pvhx5Plw+8Y8/8E8P/7UvLLgTttwSI26NCJuq4+WV1BqOAew03FMjecud1I1WraoFQQTl
1WXTVLdpstx+7ezlXXzxW7SVv+djlw/v8qWqz7tQ3z+++oUYDdopneqsNLLjQ7Wnvkpk46WULZhE
dWPUSVjKFk0jmzXqQLVPrZ2fp05p6HcW0VzGrTpPZ7VPPZzL3pBsEqmtTDaOetlC+uO5atWk1+TI
ppPaupz8avP8ovIftJh40L8aZSML9xo9LbWqFjFVoWOffRSyBTafu2FSpKCUCoV03eRyExYko1XZ
SlNde1f119RqR8+tDEn7MqK8QJYJrueiMu5bWBFoTpoN+dzxgRw8gpgoEqr2t1rT02BvFo2+VyKF
QFaWzxGJl20KKtaW0Nh3U9Zl1EIJF9Sa0jEYsm6tNmkQvC1z5W3PiVxhAlqRpuWk+pdnwYen2pr0
N5WiQ8k8Qlf2uv9YteKHyaau0c6Qs9KL2OOs+/BkP3WspwGi8L0T+jbWfv1GvR1Kxvxq1aqnmrNZ
nmMa85ErF6Zr5neo8tFLJ84BRZSvby//vmsk7saUnVkkXCQayfK6kpCoTbUgvAERiFykeX1D/8Lb
2T791M6tpBxgEUgadPkZ5TiLd8vcPqhP4ZJQpv6a3mvwiQSBrbKQPsvSOqEkFP8KRELT6FLfUpFE
YVyzahPMsqnSAiR+arqIJSjXVTEO/TkhG3N9/r+Mhbt9lHCGloxwAUfxT6nvREDyZAxoHtQu9Q1d
vqsARg918kyFR+HceK3aItydNzPZKJmhA6wbGYzZ6iSqxgSAqhg++hqvvszhGsVyTOpy2Cs9iXpM
rQkDYLLIMvSZVNTOEY1yzZ8q8P9Ky1RTtcA71396eHIoYElJiYXaIWM+x6raJhfwyfDSaqf0I9pg
FdTVpJQkkHh7teYRI01GdHitpEZKRZJ2gCHPuiQlLQkbUoSdMeG5fvhF16KW0gELtXbZ9BaQYGKJ
fqpdfR++e8OEPLvsOSWUpMPLkIpY4XLTG4gL1K4o7Mx9TDjflHpvlci43kv9jHrb3lnI9Xt7QtO+
MicIFpd3eH6bRKZw1klNV9UZ5lHPr5Xu5PIu/9LViAGUndcE5LlTw9TFEK/VO1dv11XFcFst1Q6Z
qopLAzayHDz2E4bz3iSo6o/zVZ0dZdpC5nZmgkBVo/GSqeejCsgjy9hfdiGJuKXEDxFUVrpV2uRl
ES4ZFgCbNoT6VkrZFaz14V7pdi5qsj8UPUoEZhvQDMqFeF3/3BqUjQgl4dE9EmnIahl2WQzTxxkI
TKrMrtq48pxXCrzcTdGCI15eN79VeUExywpUsjN7OzmphZNBM+hKICmoQbHGE7aIxp+7o1JSqTXY
nZykRdpMx8Z9MsDZrlyyONel1PZUeU5Lg/seqRNyMUyoen19yhG4yMAQpQNTJ/h5W9Qd7DU/4udN
gdxR4Qvq61fyIrVYZo8KMEliHj00IGXh4hrLWomLlCCqQ98M/Yq5eVeCvJRzCSW6U2uXTcJiqUiD
ggWNiRVjpuekFmFovNk0F5Gw8mPX5aVTLVxp37vsU5ulag6oVXWMeviyqfZZCUGR5uyc1JbgDg0M
SL70eVXt/eN1zqse3R+n47rnzICjmra+NguCO6aZH4vZTvZRbx9K0xk2fc/MSpB3t8EuEQIEBQM6
Fnm6MSvOs0wOJTs5kGqJT6JsLneeV9XjXFTu0PwnNFKxvCkJ1Khkg0oXplYvkqnqt3hK0yGZ/iG1
Ugcq5dXwYPV0PS/PVHvV5i99lgkJpkLrwdBE3sPUXFgdpP5QhHR2ZcZ2McoBSnh++I9ptpoWX+bP
avOP+fN/fziXQ+TzkeqgPybRavsy/f7j4b9e7qxIUX/d9hPghH11VqWoXX/8l+cDz3/CrRvgxIFn
roFSIV6c5E2vHbnpqW3AFsMmDDrQgXKfWvS/19Tm4nF3Ugertctz1Wa/1NEVCBe1IUKXG6ta1W1n
WXAt8KIaHJtff/O89/I6lz/FHVGnpZJBl/z99y5/Xq1dDv7jFS+v9de/+NdTLsdNMVcKL4a/ST/S
kP1ItVCdyX/atGYsWzToYN3Ig015Q7v08dWasHM6lvb8qbb0Pub2/lfT/69NdeB/3VcSo4r2AYqY
Os5S4wW1enne+a/84+P9ADe0diQpQf3Hv9+o+t/VvlZdpC5vV30Y6uFGKSYvb/VyjG2EtlSb+NVo
HUaClM5P+t3WHbWOr9w1xnynpc6TanYPGbVhEt0Z5JFYfhNJ8PdZiSaHZX/o8dROtTjvbArIyH5d
m9yYfov21OOWfOb5JW25qrbVI+edalufsTQZBTA5It9otGvjuhp1jYls46Ncw7ZJJa/b1g2SHA/e
9BaVNCWqugKxi1PEZnArRdSTWMYnY6IbMdftYRB6gmgXAqESfgg5bOvVWFIpP8wo4v17DbEnM3Gp
tLB9ceXLhF+1FqnAX7lPxIO7Z6p/uAQF+WpUlRROtfYtQtZn/Hn4Ak6ElhRXuRrxYU0hrVxpjFWn
OpTtarXT0YgiGMwW2JBrPJqR3+A/DWmpxJF3pcuo6EFG+k5y0YuyOsZdQEsT6bQS9qm1HCct7G1j
3+iFftXJheretw2NU7qf35A7/ZL5XQR/ap/DCGFDRvfMZ42RTlvqEfKdpXGjwJxMa8hGsZ18WWRa
cK5ux568E6sFIK0BauebrkaSKlXpEqik1tRCPZBV4UAvMyjWce6MSFTkAofrAWPCLlAjEKWCSJTm
SQmhzqtqr17Et+B0fOjBlP18hyo6cXy837CZD38frART6mnqEbVGFxjHIrTphk7sZZH/56Z6QO2L
awM8qz/Zm0LaGAJ/Hq6cRMBjsiLyOOS+ywNqbZIfFWngPiYeRvPq+1Vrl4VSiqnvXO1Tm7T+GI9c
ts9rS/8QLYCa0vNsQb6gekA9WT0vBv/doZzDr03jQAlGGBuSTf978yxyjdRkr5V339qQN97LoVEM
pjbQwdf+cVBm0XKKuy0exmDvL2XQHiBGwS1y0TfAysffWBp04egKweBDQbEmIbTcDFbVX6tFj2jX
7XoP0cfUclOQsna16AnOZBAhvM0gtVjq8lMPMzeX8+VKXolyQ5+2FT7OVV9481WGrUIFXimJhRJb
XDb7RXagL9tq7SLIUJtVoGeH/9HqTgAXBnFK/73I+kRYaPS/1h9NmRG9+Wep9ddTf9VaXe9foMCQ
a1I4NWzHpNT5q9TqWf+ybGKZhOX6HpmmBgFJv0qtlv0vE6UyKVdEVAmTo36zMixZuvUkY8PGpWpa
sC7+z//+j0io9q/tP1OaTMv8i50hfASotk6ZX5I5DEuXIVJ/RHX0sZkWTRKXqJi6cG8Eg3sd1/1z
Lkygi9NbMw7t49DW9bqZhgF/rmFfJ/OJ5Erim2zH29+5uV/uhBfkt279ELhasPEXzIylZiBSDycy
VIMA+u/t3FTNYdD970lC61JbIMs5E4kWlqBBHMdAy0dnKjfhrZdnyZOf6lu9KawXfM7EHE0WuM2l
DzboUbY2wpZ9ByIC8JnnrTNQfDtBKCg8tmHZ6i7ESIQSCTazzN9Vk79zi9AGCwuOD0ZEaiLvN/hH
V00XlVufqdixDOIrbyJUstFBgVpN6O+LKsYdK/xd0JGhGY7ObYvIoG2r7Mk1soY7u+Uc6nQ5xIRc
burYqE76hI29Hr1jHuOKNKPpxY+o+hWZVPfYe/rn8amaTAdC1Ni+axakP+40+zDhCq1lsbgNugTq
MufLlTMWn01KH7cou3kzlKaxb9PeXsG/KVfodU3ydtovWRlfM1eJXqG6HXClYgeNa2uPYOVoclad
em6NV9lofWtahEdeSxCZER7d2LCfMQTBao3rY2E2YlfkEfP5KTigrQivDDGE62Cbl9P8sQwEX1kv
NgrRk6UBsU6C8dHSk+KwZCJaOXrm3bgQsGCabHwnf8SMiLdaa8XdOAvcHD7egzQKxDoIQYvavXZK
nTm7ilJpWhx80O5+9TJIDqLVz7gO4si+zqpyXkWE//RDcB206K/GYCQ5KqKGWYjmYSmNt6Ja6mu9
cV+n0kWra5MNNmN8exwlnn8AWhXU/Xx0SgdxQs9sfR4RbMp2/IJn8zXoOwDSgXU0m/BRECG8q7Nk
7dVVtK1zCQxygpPl1PF6MqEBz5GznOYUTdnU2Q8NFqNHPtCN5juHZWzH50rDA9meo1giEjQGIqkW
IIwgisk/1NLQ2oXNJ0JSn+63496LNPFXpfVe5Ub1gRYsQYU7FA+a9PEJHedyYw7OWxTbhzGZ7UNR
6cWmdLM7Fz3nNiXqQwL/hpVXzzd55Gr37fDshHp1wqX/6JFCHvfdE4Lz5WpuyLSLwuhUGc613wYW
qv7RPtSu5T4EVXuoTKiLRoEsSdTNdTxN48rqhHWEyHpEINZvO6LzZGeQcFlbRVQtD1TS0sMiPaOA
LrRyuXJjmFBFnj85U3drZvH8QF7GZ97DkzddXed7BT6PEKrYRTW4uCR3MNbHRC7XsC2Q/EwbrSrG
g2boxskMTob21Z39Z1jB9V0abPKktvd8UdEo4fSJd6355EcjcwMf0rf+VdqkL3oORpVMwesZ2pQu
b4ie1d9N5pTdFfvw1nWdU4mG8zRZED1j0sG3IjGvesPDd6612FeiatzZZXkVTFW/TzEkb9vJbO7G
ZVr7Xb3zrSJ6bszXgujg3POmTaEb8W0YusY68U0MN5p7TzTvM5cg934c+5+RdDi7RdCu4zIvt7Qt
nWud6mk+VBaY9T4m31g4e2gOxCGkJbBhp74F7upel50f7DM5cp9jOKg9LMEb4fWPeFDHqyR2oo1H
pMt6DLHJaAkovLnyYz4f86vhApOFb+UD/ek/WyeFVxGaey3M0gN0O3zCovnh9jPS5zE1Nh0VxO2Y
ePn9Zh5S7zQ22kuWBOYuttC+51UZbwqHGk05AxSKQu1+iXCJLdg0t5Hl/RR+8NpYNOcqkHpUDByx
L9+QGjPe9EJS6+og4P+e7vho11E854918SPPuv6l6Q2qDAR4AJc66AKpMthJCDH5eiIvoQuT4dgw
/ofMAER9tPVpMwyErI3cBCKP2G93/hEAJN23tTutGiOC+NAiJrDR0MRDQ3Y3x/hF8aVJZVq3G4KE
FtNL4ZJuD3fSXbV2cB0ZLdJbvfi+eFgES6MjpGz8nhthDrm9I5MGyTemqoRGa7a1DBf5coYYDtsF
hCIQqDEO98BA5diF886cY36UiIiqeWrXJWiBVbwQgSJHsii0psPkR8faS91rIbTpHuaNhq/sODWO
zjwKWU2xoHuyGhtDYTjmXOYnnNyCTnervQmyvOd2ihEA+dYRYAI8pfGbPeXT2rG8Cb8ZTD1rqd/N
cPnmRSS7N83RmQQUQPL35tR+8HQR34exYWz8bmhx1ieQAkreRCvihyaCocA4tdg1OcF3/aJtixR4
SjAxFyxcf2ekYbVmMkQwYupT2YJN4wu/3S5Z3m10/cYb7OWuc0ExhVWhH7wi+bZAQtoggNdWGEg1
rnT7EgDeyq1nQnPs4jYXokaxiI4tLJJ8mzumeeWCTeSWndhwLOeOymG9DQipPfipSJGLNm9W50QH
s4sNCI5Q9JOx+JgJEJxgUh2XJQU36Cw2vi8ARhEnWFbjai7dlnCE6t6BXvwy5dohn+rtEoULcyfx
ObtudAMfEzCsZXPxASiSe8Zz0R70Mv9iuGP1mA/hG/XU74UVSJsB50w+Q50u7faOgJWMrEg4EH6g
aVdG37x7TgrtOwvHDaUCMBo2LFO3dZ297y75k2F2xzTQiN/i+k0nKDDvA96A1XjGg09KZVJo8Zc5
PSZTGxw806TyTZsdUdMUXNlO2L2lg3jy4umhLYzoywADpLBrc1Ulvf3sBdoLl6VVxUfy5hrhZySI
snQgcd+6cQ8jnREM/JtSP6TgcDdp12dPIh5LksYbeBU61zwddSN5LG3wZXLmr+bcdbcG05yNn1w7
oSk+Bj0kMNwdg1PnGLdeHeunCCwIxp7O/bAj70tQBR8RPbyjLnLxjHKGInmYudck1YvnwW3eKCPw
ezFgDnjgYR9th6yNJorywzITGdnFmlhX7pRe9fb0KGTVxBow7JmLVh2c8BAuQfSj1upxZTtN8pQG
Wb8fsGlCrrTsO8iXxtoGErrzGzM6WHV0rNJR/CxBHgVWdj2a84/Iw7gUudVRUh1Xts4MsK7CPSJt
aJuxEeyb2cDhaCz88vvumnyZNMetUEcVfFi/efY7TmLbt4bvEyHslVMDdmWeRpJ3e4TFs83K8omP
SgdQFFfHvrP6HehOko+AgJ+8Ovlg5gkcoPZ6vhQb+LyB6nuKo2cnuZfjrCFfdmYWOHs3IrzJz+sX
7r07pwnTI2o8bNO6/dhX7b05HoOy8b56gUCYiOzwaXFbiw7QUtzEDFe5VtNxyxaxFnHww+TmvxZd
CbqzAPCvyRMnbTyiM8tQW2kujBjC3X4mLRESUSecQ17o9x4QraV9E6PdfJJ//R6YVfxFjwJvPcwV
Nzj0ielij2BJZ/yF5evkJS3ZHZW5prwUb9tcEq/sJXoP7guLyFN3nH6EVXmKRLS8z631pLn2t9Yv
ysfCIptR9Ddcj7iCeFa2z0R97YxefGdwWhKON8LbGL/YI76P3GZUWq5pgJWL0fwIOr5H0FvOnTeI
0xIh2te1n1YAmaaGi7pJdGIuNWciBqZ16OK5qdjNmkDmaI7duliC+B7scB7G2qvXY9lpx2gzepV+
VwZadDTG9LMCbAu6xJgPZTC91SVC2QoGmA8t+z0dmpug5t9PXFc/2BhMp1i8Bh4NcFeHw5p3k5yL
d0STUEGy4hQ311B+WrLx7ZjkirX4ifWK3qlpxq+qqczUY1lBVJYoEp6jnqi675HIqcznHMsI/aka
ofgv6EVXzLGSbDm1evRa6NgxxTB9enbcbxOzhBVT03UaveDVkaROBh7DVR+GeHLkguvzMdIhb3am
vikzYBVRfJSqnJ2ZoLI2hmHPAOxmMvtwGyA3PTd7Vcd3lL1gAFfvRimzAWOSRSydrA3bp1uMVHVw
AMynoUOI4oCnbwlJri1mgkB1t/t34zQYk2KTVhXBCFXyZsxLuuu7+lZrEe4aJEWuoxScaGxS4hnb
/hS6fbu2I3g9vV07G0taOUwvI7aGseXWyqERC9351tWTtkVc7K79DEAX7NfnGgP4pgXxvbaWcBea
GTkdsztsujl6qAGu7LA8eEeGJ3SsH0GTE8vwzUmH9Lr7jAY/ZP6Q3MGls/FUQE0LjPaE+js8Bpot
rqfhai5ifZ92jn8MKxHdGBphMgXcsMX2kjvPxUGeRKhhc+IGpODpZliyV7hXBC6kIn5MR7jnpMAM
vc8AOUqTRyN395Vd//D1SH/SkgDDE/qebVZAIk6DZN7Ey/CujVq+xhaj79LQIxoprldlN4q9b696
yQ5u6YRckdG46kare0LXDu4t9N4hTh9m0q8OepF96TP3XSTOvquMa3eMvkW2XyATFG9aA9xqWtWd
z0S0Noa1Cc+ej3K567v5vUv93UL0oD5mIdMPjXhDh+AoeWWL9JkW43BkYnJKiwQUx20Wk56bl6ea
BAQAnvN+ZFbcRMNwKHDpHHoNgPTsBVcB9yxU+QBgeuaASFwRPvT0g7MIqjkV3TvhQH4NbEIvRoGi
tv4YEniZRDw+au1Iy1Gv9K0d5Okpjl7T0ftwJuue3+590advgVU54DcQIk36rXAAUDCwVy9UIqw/
1FV6ABaKbbXixlFR9g10GAzu8maGuXkK4G+tosZjWjjQIx1hOK9tefr1tLWYBVE+iPzsFPi+STgK
4Wt5Pu/n3MIuAOC2Gf0Mg5h2N4wTSK1CIJbPCdvK8XuFJu+pJRkRoyrUrdgnRVCfe1q5hFr0FmOc
nEFkHpjxZmiYjmytEfMArCBYN80pRNs63yGSN46VrDr3dRieGjsMjlr3qfVMehufUKQcIiiTwObW
m2YPBBYk7zknMUy9/1wzwOeV3jMzK2T6khCcMHi78iVg2Ob1qgo9uAhtwF2AtWRYLE6efnyCEIm6
trszkRtJQuG8KTXGUYxlno26zA+Fj9hIp9JOvkT4ndFQw7g+xG0Z2XvdtF/GKbA2/qA9FgHykv7R
8Ix0C/UUcY2bbxcvu9WXDqbeAr6S2+ur7hDhqTkRfL7sM/cyY+UNhYA+L3XsgiE7mPAxQybnAsaj
4DvtxVA5K2hjL6AuI5oX84+xeMfnlz+Z5g+HsIN8igmTTr3VOMCqT3sLPcHs4T6J7vJ5xO+FFmEz
aSWiJ1yv0WScErf7ZtTGgUCGTb2Y7r4zvfskNL72BlTp3j7SFnhHpg1fzSNUZ15crBd9ciCHdgna
cBMlVk/D4MOnIrGya8D3LSSPEKMcvKl6WofmD/rE/o3Eovlf4bMPHjkSIK13I5Wx0AtPTksR2W9n
8mbMblfaMxHjcwjdFPdKn1qQ9KYoIl8nMXd24O0JekmuTYb6665pw60OMDYeWpqhYmsT9wxqibAB
2/iExE7DopFzACojnJfOKdAgzMcJcUClZdR3I0cldvmiV2RuL9Bn6eksG+QX9npMh2mdGb671UQY
3bltTpayNaaboQcQFqR4bNOytAhNwATlMwOuOa0PDW2qasnu06I+IlT+UTPXJd8vJLBiwIGQTXfV
C7X1PTjTdR41r74miICOsvvWx3HUxl/NCC+obuPoyZd0b+fuS9RxQSsphSzmLb/rXTJTFZ/yH1XH
6WDCthJBDau/GcmJhaOakzM2wVpfKKTToC8+JJy/rp2nWk/AKmbdJg0sgieEPq1s0X/MxXQYLO5y
vtXemtxLVjnTONchM7BbblzX5r5QMmYhupTsm1UsPr0k+qRu6EfJ0xSS8ZpaFl9Q8yV10vfRkSXi
o2j45oyaFCq339uB/RCFvOEGf2QZGdjViJ8oJgw5sADTSDu6XQC4pPjEZnmcyqnA4GmD6m3XehIV
iILg8eY6ab5Dpx9FF1TXTKpOOsD4qgyw0bR3YZM8x0P15EUVUSadv0sY3zA4euQ30oXVQxEPPxwT
z01rOG/hMN2WiAAFJYomqR4pMNF40r7FgQXkMhO7Kk2udK8n/onLfAiZDxxJa9Q5nU5Kq5aw7puO
QFB/4oo7iIhR69vikxs3ih/J0hJr4WyXcNom3vjaBs7BL6bvcUBArNHMN1psfdOm+mkZgQIk8eeg
G4/uMm50fzguKcaeDOQatjYonGmBHCP7QLFERNo4wRPGS0usx+DxPTBRuRVIaogXto7kVOBRCo0X
y7GPMzD+kDYoTHrJsn0va/t5ZBYwlgkoAPOYlemhHcTaCoG1RyiLcncDM5eqq31Ax6lJ7ynZCmlF
6ihG6U8PpyjVUWQ7sPgo22SvtlPyPwbto8ssRB9qHvK0mrigdoOW5htl4PvoKPLPElqy1jQ3VoND
TNfTEsPMzI9KzDf40r51pjjRZD+WI1wy8k5eJzssmUj55BUwLuvI4p3L7McsjoUGgArnPLMbLz/M
Yj8Z3mcTjO9iwJ+aGIwfy8LbOlVxVy/VSbPuM8hLWv1a8N7LtLv3OaeIicrreBPgUasXuv9hGphw
8nYCYeuqs6jj4oRa2S3mW4cGFl61jKjIppVxxIytI1t7KiJmQUEiXlPrJU29K9+m/lHy9IUadFdo
BsXQ6ScQU6ZRqf/SaOQZ5d7yHnkkB9mBtYCa0NeQBC2+0OhnW1i34CjB8VPVJsB3a3Zwi62o0GHt
/ZipgzlFtY2tyNoXvacdnP6xXnKBQA1cPyl8dp7OW5xVfCP9Y+uDDMy8ITh2fnQTINdmVp4REB4U
Wy2O73I6rfzYdD6TuNrFGpdewzYgCRfjvhl0C/0qrMklmL6hdvta1NWqiaOTG8WQIgKKKgY6Tm9G
TUjx9JTRmiDDtqqH/aDTwa0Dki/zNt6TMlCuBdatTushseoJaRk+dzyvZY7ZRDIsZSYQsw3K+Vrj
Z2VmtbeJc1D3GeDS1q3EUSDrX015z8ATI51WJB9OFI7HSa/Tde7H0E+xx9kTHhwPjZtU95C6SkQN
wNrF1DQK5kDrcvcqxx9eV7JxONgvIUK9erx1bOOjyL7XwQCFOKJD0LT9ygz05NTOBtGprj0eCVAo
dlmoZ1yum53RD80qiElfR+27BdywjQpGWsWQWLvWjB+XpC8plwsC9mqKn3UMArYJNUBWETZjG5jG
0PS39t3Sf9crS5CHV3rc5WaGjRHJmhoc2HEYnmeTUC9NI6HbqvkYKEnorh9to4S8oIIGsmkQrJuR
GBpX6bTnvigO5tRrG9GlLcmaZGFaQfE6U4VrwvC58lHwgOZ6SztUWvYo7gYuWr5RS7Gkf6/X4tmI
EBqaXhTfOE1kYlXJLJrx9mPVEl1NoBbTlnT41kThc+cETIZasIIe0MGxNPHEt+2Tl8kous53Ny5m
X4BSxnzsZoh0HhWgVVJxh6go1O+ahV8nfg0Mu4K8WcuK/HtRtDsyqEFZhjVnSqBfk+ZOmnNnHtKO
QGLT834WiU8QHNcqZzGK7VA7h6gu522cvDXgQO9FKCPPOQ27Itz2yBK3ei571Ai0ff2VAS5xxZWb
ooqG5szs6DukXiJ8zZcwdetj6jMJs/0c0HG4fG3t3OG8tsrbIWp2eVa/5IHb7iwbDjEqaCZ5kDW1
PPiAFJdRAASEhAIS3dmMuzfjZdOB+XY9vFLt7zdj/wPfNYr8/HPshk1rlgj0NOedNKm7JQy3Tlnt
68HCZzgQvNumcGX94mly+af0B88lo3eiqt/YI+Phr6Y7PnkFJQzfGHUIXxQUQnJJtWKpd8wqamyw
eYXjUQC12zUhFtNm1nErxjukCdkBqcsBbgU/fE1biQ5L50w+SfMUUNKJAU2ukGK7K91E5T4GhKy5
T60V3DEsoPS/+FvKmLBbEmsDsmXtt+BdcSLTDEspKNCHeJwbkYKUo5be6tCjOJhArJ/5/GnPDeYE
mPNGRdsPBc+jGW8NP2HwLfY56Mwqb742Y8cZm73bDHediRTRiBShibq7pL3ajosJ1hruUzk3QMrD
cOamy9+cic5hlDqMufT6hyTb+lHOLIVyl7VP4XeY0/hGd3Gbt9amQbGt+f3PhY9ksMUPb4KurVe8
yhgecs692PqwgnZrpvkn4dtT6D+UszOtDYi9ro/hXHr4m6Db4vV+gDPdLUSC+2G6dZ3wpsbE2hKS
1ZTtK6M8sYt77xZ5743mkIDVMGtd6Ub2PPTdl8oOruRrNXZ6U5TixIh131lfar9Z07FgsjVdGdxb
YzHug7g4hfld7RZffHO+H3XnkbijTRfsnWX4YpruNd+kP5JLN8P1SwLoFy7jFK4+1pao973JJZIQ
th6wnb3NuEg1nZyf6DBlAPzCyJxvrIpLZZwbT968PMdt8WWi0NFZJPi5w3XuVLB/sYCLZz41cmym
Y6w3255+SDP5d/bY38nvq9co6ObJHX/yVk/Xeuk8IDr8OlZUtfBBDhBGmGtP4L9LsRCbfQjG8WDN
cQJvouHWknNnFNTWK6upKdPXD07WvxERwcfdcgcwH03HI7/HXiXOcu+AdGkA/dPOfk9sC5t0Uj+0
/kNhOLf1HEEinndORHQBw+LVWNuvcW/uHFBEQV/c1A32/yrVnqeChAB/fEgSKlWa69OsiZpkn2XJ
66RNn3QV11neduuqC++tPn3UZboVOAGAPM1JZPQNWg0HdhoIaNLirjbDXdJHn2VGwzWqiaSd4ldq
zxFXwmZYwfEmakc375zbQHylsAUSdzA3xUTRekgOuh/uCzTh5Ecy0N+MXB5Ffx8607bjHNGM+SYW
xh5eyrFPomczYeCNV2ZB+pWCBA8CbWcTcB04dF0qMHeV5H0bm8ALCFm1+6eAInBHGj2XXbAHJX0b
X782SzC/cfEkT/xOSz7KjKoH9zSA1eNcktGI5d5yv2RpdGo0/zZL7W3beS802r+MKeRfezoxw5YY
bP3NGD3Y9PPPwvLIUcjbh5mf/MpwQr6cYdTWo1GcGHpc14M4mnqzz1sD1CjhrFQfKsYvZW4CsY9v
i6T6oH393k7ewUg6euNmvnfH7wX5fQVtTwj6G7y3G40rqtdp3xbj/3J3XstxI9kW/ZX7A+iAT+C1
vKMnJYovCJES4W3Cf/1dCXY31T09N2Lu4zyoVBZlCCAzz9l7bUkYkv00md6TVNYoihE/itZ9nFJ3
q5Eh4rb1F/qYLzNzxS540Z3gDm79e1pHT0WR7lInvaPnfBxUbi0EAw99hV8kN3q/18r60Y26DU2q
HfDIV1OnD+xaD0UIW87p3ijDHOZ2M3Xp90bT75tMfss56rWiumBkI0B++Da0mliHoIj6VBzSPL+d
acFaJb3v0Gx2NQRpeqZrD0ZIJJINY8zRc3H+W8YtDqINRKgffFZyZaN1JJt9mT/hZ8TwQmC7kd8m
4yP9pZ/B5F3XoXkts/QlAwsaiuQAQvkSz+O156I5ISJutuxzY1U/4z5FJtyfHa17tjioiEY4uZOR
b2J6pql+l8n4W5GbkErhaSQscDtOJhxgX4kGuTgA9MG4rCpRr3CSKRzywQKsDfkfjPJc3QwmKNLZ
utZyg/Iz46UX4o5LL6j4HykuPTSMKauZjkgJezOcwMCW7NqcPR3SOCeiFYLcvO0q1k/3hTNopHqH
GJJhm7dnF9cH67NmmwEJFTfOZEI0cRC/+IR9rtXOEpj5bRDeGuSKRpUHxIn6FecZjVKJhPIeFBSt
sKsEEDJQT8CHaQjqCG/sPjv4bfFo2N62twDQlA4JzmW9bfXqJmvx4IoHKxmOzmQhTqDCH5rPzlRY
+3ykBCSmB+GqaszQKZrpzdzbV8lk3vpa/WqN0SFsqn2Uz5eALqqc5+s8lS95F9+X+aMfAfa0hPg6
eS9oB4+jM76VWkUnxTCvW5neB2tvHp8Go/4+dLu+kZdByufInr6Jjriq1P8SeRxy6PMyW7Zv5Ade
2VTBaYvsKx33s2YyncIpdhxbcxNr4SEVgjyGls4GuhhYIOfBpxaX04xOy6skmvcBXPk1Z4yta/Fn
GuCWCGiJKzQ3JijiYlczzSIS84GUhJBoSuOJ7taVT1496oATa5xDbGdf7J7DfphDtj6fdcoPlSUP
hdGw+1F4cuxb5rw/Jx4PDA+SNJG9xo1b549l1uxD6w5U2VckvA+u4+x8phF0ByiXRwTKRazroGNo
EQVqhzRRw35X7wvU/063/DMxM1fwcaFPmEh11BvmtvEgcgcTaORfRuA0fgT0U7KnRPGTmZu7ti+/
CCyJ85Vj4AcJsIBRmu73meOdtYj+s3rSmNdfOxGy3It/mjJqVyJ3H0uzuuuiHVmvMNqysiDFurnY
3bxJczLkZUBIteXc6/PMSO5vZhZwq6Ak09sGMyHd+Ys1d/vEkbtKk3sZA4GzKYpoDUVuJjtA4kwK
zJLUm8HAGZtODAfjcGhEf+MH5OLp9jEY5M2kiasptI5h1O6T2Traz2C++/X02M8x0cfTwfO6Gzv+
FqpS5lD+TAbvlWrr0S3ogeJgdUPxWvtPtGgOYZD9DGzvKsAesZ5cuHS6/D4H7n1AWtDQRUcP0AnD
5po3MFcERm6mmVNklad7SnjrbhIvBd00kK3zTZYBgUgHfkqMxRARbWMtCqFtBG3VddLmSBeQDdCB
KtBhUwEYc/ObOmWGkqTcnPwQuj/uWpM3rtdaZJvq6FrLg0+Ie4Bq4sqZokPLfOJEuMSiafyvDTdD
YAkq89+rNm9/FoWcsh6n6l80m+bHC//QbNq/ub7p2r7HMho6pw8Y8w/Rpv6bY/iGwcOmi33+F9Gm
bf7GXa6nowMxfHZmlJa/B5xZ/m8CsaYrKGV/pJ/9J6JNgxjXvxrkbXJLbEsZ7U1bGED+/h54llty
zisdi2ZWPQzJMJMRkjzYEzOUAFaPdP1dqBmwr3S6yjoVZ4+8l12OmEsWmUMQocjuIfrkkvyAeWke
qShlV1ExcyASnORImXWzfryUQt4NvikhZWJlG6Ox2XiRvY4uzPY9gCAqr6njn8WiLbTG+3GAPOGj
z4NGRE7nrK1K9HVsKyVw0YKPSxTnyb6uMye4LV+Tpo+PTcrcy0HIPw9+dGCB4xIb6EaEH5NxKWvC
buy08/aTQEdOGOtX36IFkGlOd+r8LF41g5ucO9k+kSMRJwwuk9/vI46HQ2iKb1HQNXujlfTlw/dB
untpGcE2mup1hnTqYpcGxQMMjysty07ZTP9MuEO8z3ucObVryR3qG9qyBeevMC6Y/SZwSgJaCpuZ
BRYd75EGvdm8Mm1/p0VOCo2lPbmiR2qS6CSOTTFg0QxJKCBQsrHMKxFklIUTyEWxLa9S62pQsiSW
hMciwiNpkU7KlJUw0A47NTlfhOgIv6uPs6kTFuanKKyiCRmd759Kt7+KQ7s9G+6rjGR6sRhqYa+L
K1dkjGGJ7LZNVeEQzwaWH25NbOMo0p0lkY+6Qb/G4IFhuyIqFXFQQnS4DRS0cLS9RVnENql3R+PU
rtFR1NRUIomphQIXgoNHlwpi3wwzvhgcHT1mZodFsNa+BUb5vQHCSSaQe9P5gnALWy0U3UnAniQW
s5Xt1ZyR4EWh5gbR3YKQNq99yn1jaX8TRt7eBGF1GSufIiXdcDARRLHpFkWF2WOiqE2PNPmrlRyJ
QUkH/wwTjGiIlKy60BProAueaC8S+lUKsZWI3bdTZq12RVvoKy2NCOFikbj2wppAHdfuD7lnjocO
/QalssHZ19GPhpBomiHU08ma3xuCuLiCBKPUlut0nE3lIlnlYWjdt94uGjRxTCCFNWbSXQrJ3D4Y
kPjobmZceEmNgpD9JMj44QD5kZpih7cwueYtAULdEXNzs0l68dJGUXrQRxb1WUVupqzR7Myt/gzV
lHhaAhrX9lhf6aL+MRQBLxnlg+8S/RLK4CXXhkuuFw9zZLDHFUx6vNCmVwicNGXGr5s6Ee+99ew3
2YOkf7sxmWhuOtmQQKjxVeFR7VnSX5XfYwUSwy4Km9Z8IK8OVHoBylXzdrpRHzq0WuDg8nBPRPxj
OGg/vZg1WToODO7UqI3E3Is6fZhcct3yVketZhTveUNph0CPdTQHFvtLgJOIvCEjbC6O1xY4kQxr
XUjOW1Mhz3xY645f+TVOhlNZxAidOCFtM5OBWZRM9/36xvL9x8ZoLrJhFeEKByG5n7fnNn3y0+Yy
ALiyq5n+mzvnd+mLMfY/0oFC3jx2rEzAJESxjgavgtbG+XtckYNHcXqek2c63lhbHQ+ZSVTMsMnI
V1r1JrB5lyq816MeaEeD7n06bKbafrXcbD4ZoEWLsa/3g+jZ/aAf7RzTfyyQRmPRiIkPTA2xQ4aH
EqWkU1dzLNWGvunikAjorN/pJaJiC1BlNaKHQsRG2qwNRn4m/gSJRTjtsWT7xROtAwRteb2v/HMK
XDhCdaLpnB8cf2+jGTs0wCfIPENU59XPjjfIzYAVZF/CX61162uZkXnTTl1Mih4zBupFTD4Npzl0
Y/oF822wGWRMnnORDFuMUVNdCBR2jvwy25zohvaxJeFrzZSJKBoM0Os5j859TeqYa+U3k2nfid7c
DSVZMVVYCeoP01OVEfMY46W5f54zC0F00M10eI9T39K7E+Al9XSD7CteTxYVEpY7C2aaYq5jW6dh
SJPrecK31QHluMI744L2fKvV6drv6CFPeG7JuXqDuoYxJg/2mpmz/za6yaLcJp44JUoSx5TmBhvK
1j/s3LjHWkG/NEi0bSMwO7skAJLZ8zq3FhmFcfG1RYzGfC4RxUYPDToNIEuJgvaOwQFJzqtO0OK2
taK9NtvEV1XGISw9VJFBd9SigAVPgt7FxBsWWu+1W3xJHU4YE0Qz1h3xejYwehseYUadg44C7cBV
MKf3ZjmxK7QmEpPGerBYtjg2YcBTXXcHrVAiLTxbve7agAnDTSUpQ83dtHPw1U9WvinrlizOHIoc
seckBV5jGLvDAruzcxPli89OVLn70je+1VGGzFRO0Q40GzHnZn8kCH06RaaBrcJFMJR5D6yUUACT
40FKJuWREVXHjIFlZ1WCoTizu3Ww8bi+RiGIM8It93XKxMMNwjsWDseC4CU7qu7GbD6WCbvcRCNy
DZ34pdcdQvY0fZt0xJdTLqC1mEH2pDG/Cn3rOveLgyZB51iGQdvNp4+4yO78YXjzekBWjbc3k+B7
OIknRHkeZotmGzr5yPqXNUE9vaWaF25I4qDHAn3T8EHBhunb4Itj5+ZEYTtf48l7cyLqmF3zRYLX
xi9wa9gD/c6ZZPta3mjJhZNCsDaEj9gxuQn4gGDotDU6Nc2mEa251lUdpu4xzhhkRd9uYWLYECxQ
3EgWx21AW4jZBijL4BiD/2jgh4baoEIb5Su5Yjk+Dbyi0YnIsotR1UxH7HAH7iC85K11Q6TmF/iD
lKNG74q1KXwuy7oq0VLs6f/ZtHvNY4h9sOmwpTWc3Vifi31syCffx/ZsTekPc6y9HZkGN0RmPc1J
QxndSI2177SsmgQ5PpTI2LmVN4Do5gqxBI78OamzDabl+yKmDFTXP7Te3aV5MW5YYe1Dn9V85j0i
21YAPrHHAbd1I+Q3VsTehyhlBzmiYm5FtRJ3DAacVefCswgSwoi84ikkYMA6MLKH2wW9t1wMrZMT
sIdGPk1pWa8GjRDYoM6OQQhjnlLmrxfLfQtHYXmAHYApp9uTV6CMfgsMZLlYABANbP2jFu4W9sAC
cYiFw3p5uc3BmR17qnR5jcF/AWFA5Mxgi9GPCmLSs5PqIWettu7jBnYoZYOTVNbR5WKh3izXlgec
anA3yxdBTYe7fslp8RVsYIn+mdriKG0I7Mv9CxVmubZcLM+QXf3mJEyxP+9ari3b+Njm5+aMipb/
uZrSCqjJ65y41qnsH/DN+kdXmHDutfQ6CgvHUrBh4sHVE8QM2DX2giNES7jK1DJZ9C8UhY+3ULeD
jgTUkTHrI/6zUdEaTS5A7S1XF1jN58Xf7lu2+Lf7AoyOtBdA+apN/dNLPcr46wQxAOctTuTREnZE
u/TUqIsFJ1K5g5iBI3HbFs6XrCKtfGFzfP5ZF2BI9hm5k41NQ3DcQqAYhy95mgVbCsrcp+MGOEiy
9j5fvFz72wablMa+S093u5AtPi/0xVeuLpb7Yjpim0Zk02r5CMum0mUfWzb4cTUM3K9mWrrbUSGk
Fk7Ici1d/LpZixwMqfCPRQAK4tLYzIOCa7oFDe+FSwkSH56NTID0JxZ+mQ8ydljzh/m4vvz2CUhe
wvXI5NWLkb18YQL9Ex1oaK/SioBO85MD9HE1RBp+yrxw79QaOa2i/frJUYHeyl+hUkdU4WBH82IW
NUYFBgT2PTk4ipIxKUrGcnO5hj0WUV1PJtt6uU05P2Ul2m6DQrgI7cpvmu915xImsurkHSZyDm+5
ey21qnl0yM4kzpRW//Qi62BPuWe8N+TFJlj43oudvdMEz03QZABuhnhbM5XepW3d7CoRJNu4PQ0E
ND0WpeXsUi+/K6yKphl9un1UTgyXyL3U+ZLFnIt3gwg4Zh4mZn3bwVUbdUzQaoIvsAm4b3gFk0Pf
ITpNU2wqs7BOTqJf112GoQKUOH1CLAjGyCwiTLWjJ2lvIzdOz+TYkJfZ44o0zZIR0p2ZuwDfovbn
pkgeJ+CsYXWjO+OGJox57sb+W28W8c6uUB9FYSO3SWZamzqc0hNuwHeO8EdALdWxwYpHFzyODp2u
Zzs0ftMmGzZR0crbFjEwfGYXXKc22Ve+F6zB7DWIwvsY3RIzQkM59QfCo/JDai7cY5aaC2Ukp7L2
ARGZ+oahZVCW6M87//ac5VFf4Vk+n1dK91vTEF9KpvXV8lhWK9TqcnVGkbMrR3wPJXvaQqYwFPRi
uflxwbIE6W7KON+Bm0hYziglOxT9iN5nNUKE9zt/U7scgeQz3I763O8+ERfLtUbxPtJmHnHB3H4+
FuA13/RaihhPvWetlvg6eBjKqtAM1MVybXnw82YhyaTA35NvJJFi+BiDKDtModwS51ycqixX3saF
cfLnRYYWfo++S9nnSAZHXE+WHIcCOzvHSFbUaglKE1Xd9/nA5023oW25alDT77uCsMM/nxem03fI
7Donkj9eWsnKXhsKdVKp32v5XZJKxPsksM9VrPM3tF37kmmGt1v4OMvfwV1i7Je/a5iX/rRerpoL
csdyvhqWNa4bXTNPywWh2dYJxkO47puZMrkviHVX+lXEpuYJPLF58Jg4LUwK5uUQRBWdYmF8/O0+
2zS8tTmYPvRsqOuLt71Qw68/LF8ZVWst3Bj2/HxHuTM+ajOdxZhJ5DBdfZI6lmu9ktkS1HBYcAG2
W017pzcPLFzDbcOhQdZ3jKRw+QTzckIs1WdbPmAz2HSYCj3aLO+O38XZlZVFYLJiRGUa7ab+ZUrI
Axm6aV9VurlfIipMN6bxCp7+E73RJGnYnpfbYzaWkF8CP9kmGPky9OrQoEQ4TyihFXol/bkAFZaL
pPXt/NCpEUHPtUYi553KPXkyp4W8sFzINkWmIPi5/8ZlgBLFqeoj4+YD9dClDVxmIiM/ojGWly8b
/3zH5ebywL+97yPpZnn484mfm/mnrS5P/vx4n5tOag7WIKRmJkXy5RdMxfJkQQOLSdsyAn6+Jsq8
6DDDZPu86+MpmomUyHVQQ3bKxADfgczLPnR3ZMbeLMEM5QRWsWPoZYnPobwkh1G8isrDQitZ7kTt
/TS0bbSzFVdvHgDsKdZtGWJ0tBtiN/4RYLPsMaPwrhvUTah0EpTmNMct0hcWskOMC4HODiSHmWI/
QK6S3lqrxuEqUVSgJSRi+RB60z8Mpltgf5q2YWzlhyXQRqhUN8+jr+QBvFdhNQtMw0KEd4zsBi+D
NgTJcUnViCfj1sha1F0M2UgAU/qUGsk40PwIRhighO0bI+O8RL8mbvN37O31f3c/QEBW+L/aATDh
i59vbfzWtb8SHD5e9kczwPhNeL5uMHu2XMXKBdPwezNAWL8J08HDbAk6BcJ3qfj/AcsF0+A4hgV3
1zaFsGwq9L83A0jw8j3fdTzywoVhev5/FNOFXO9fegGWCmg1SQoD5UB9jMd/ATg4YM6oBMY9smr9
ELVBSOZpfbFjgcuY2eKaI+e51d7Txrr39D5ZwVVmydqNPhHoKIQKL2MtrklO7l7xtSrtG731Hr3e
S09hUQVUeN7HLrv0HvYbQQp6XKL10uNjpmtkUeBpX09KxeKHVAKBb4+rrLQJBVOEXJd6SDE/xT6T
08mYr7G+3lU+yIfKEt/lmD4J37zLaMGs9HC4AgNJd/VWWTmGdmPiIDSUxzc0+JBNnl+GYRcgoE+M
QuWckJ4yPgXE7K7N2L7zp/s+oyiIBkybi8cGQmLUuCgZk9du8G8k5oGhCS5jC49MJ06Z+hVNRTyo
Xefqa2qwz3NUPUZBeU8I2DdJ33WCqCJ16rWo3L7YVnTLavu9b/jwrlMp8ALuwlaVrPmZhWveuZWD
HM0AGcfvhP1Jojlonu1yW8XRzsoZRJBQ4Vu9bn2kgYYNptC+7v3kOeuDfWgM5jqdpb4Jix9WnWyZ
RaEo4mcLJEw9i5ckgQoW8AP0f8TViyzdWi7jYkqBxnX5q9Jq9mwb1EJer5EuSigE2KtQs2OyLjah
OSCwd71tpXtHe3RfAkGpvuF1cQ/WIKO8UQ75mdgLh0qNKVfusqco/as7vxguyYAANnZpRKuA2Nij
WyOi6FP7bhYkqlWWeVAbJh0KzZT6awdS+2FXX8OJ34EaIMyp0fuadCYt3ASPLnGEdzKEjgkedZ0T
o+1ifUurwjk6A+gaOuTSRpgdy+G6K3yKy3Ox7VAZbzDzqNic8AkMJB5sAROA4OV3aaHDy2BSlHF4
HQt2Hf7tW09iiRKSMJhSfG1ajyiXLHwLmBCt2sZ/TAQO0zi8CpEZymxci4gQBKnj243yZN7ZLZ5a
1Ay3Wm+8mc2bkcbaPY1sBmSfqmxX6aiQN7XvBmuUazariB3jdXxApzZ4DX4YPPibwRHHPhDHqC8g
unKwYBUa1zou+rkmp3rW3yvRU52frLu855hpmOXXY/iVvNvrNObvS/c615076hAohY2QnFnWCClQ
lI2N8DepC75mtQsTm/I5CqcjIs6xD9ZwyAgvKcx7v22bVXgPcrFd6764NkslUcaI12U+Hsot0mU6
gRbYMGZUNgkjyKWQCKsDr06PWQQ5Mnec63FK30c/tbAr8qs0ZvmVfKoIO11gpxwJaJ2Y1LOPUi43
tIIR9WIP7CKiL6t1DnYaszdVKIbdZ6OU3qaldcVuKv11I5vnIXGNlXYEq13QK+MQQ0YqKAYTWpdf
AovdIbYehd8k2BjTQ2jMpzl9TUG7srhbmzW/Nak577oRvtsNhb1hZ8/xI1If7OvGrUcwEp0dDpqm
B8AU5cTFl/kRKgCItBxDs4U8MYt43PWSV0u5/Tk34gyqg+eiiaYDcp+jsMWj2VgaeS3dlkcKZLus
gQEBpJvM5Xxqkfu2DiMaIc6QbYlDeRYp7+sK1P2ca/eRnC4eZ8/UFcl6qG7Bl/CHlZ6xq/OhQXqX
v2qcyBAD1Me84sRSgNVZl9Gaor+zrcIaM4qORE+PEEhmxn2HWXadoKY+0MOt1uiqktXQTP2aVi3H
bFfVqykW1yN572tUPd/N0n+Hh0F0MkIFGdUjEv9pVaZVsC9t7exJQnva0LpNo/nURJa5tWq+kB99
kZLTUSpILZsG6xJj3OT7lHJTyy6iOmvvYAcVDAbplcUPsXJyapbBWY8prrE+ftDsdju2mLs9piwg
M0nQS9J3q8yDdaQV5a6PnOtB4y/Y245cF6HbAR4oBM4m70nvnEMJL2FtOCtaX8qOXXYY3/Qcracv
Sk5vORYFFtXbMNKLPfEJJAKn/bY30F30qVeuB9u/RSm/s60bLedPoQXFxayCt5SUp9AwKDpVyY+u
yB6sgb9W6jwPLWbSWaQza4LG39dT9Vql+DhZCj72DL70OiIOvcybKJ7jfLXZXdS5JJTmHcUJNK1+
ey+y6EFvuh9jNz41boYlqm05WbjhrUh/LHv56B/alFoj/W/aVPvBRs2WS/rklShvYiveefnA6RbY
zbGG87BaBiyHGjqx7HzQUpPBGigTEhoc6evEiV+tvrqhV/sdHfM7hmHULx2mFnYDUoB+6BrHYm61
PiLvfA/aydnGaA4DqdMI9QH/ZTqu6cSvz+AH9s5IF5Sz/aR6GmE84adxr+dBXA3EwgcJHRs9IG+n
joItHswtkyNO+LP+k9znL96MkDbKpjtCvogkKupvMakvKxpC/PhGyql8RNcmMPGTgdQ0DE4Ztl+m
tHPhMb9I8u/6kH5tKv1kzMQQjYyTpKhVuv7TsQFyeMH40oIool+eEesefrdtG8dTdXGGb1FbZpum
cWjAGoi2m7HV14PLycanVu+jPoSv1hY7QxaHMI/1DX4bzAshJ6mQ5kdXcfIZhPYo+5lThYfvJ+jM
u75rcOGN4w59/YQAGyMuGXpoxy0qpVl/rke6TCH9w6DnSwyk02P5HcL9hG4qM64t5FB5RiBILuhB
L8MhB4+F/LN5ztTsCwT9atRo7sScELVQe6Td9Tymc3oaS8rPRcPJ1rHvSPzaxIYe7fBfgmOxrpy2
VPM3pg2aUz1oA98l8q8sCT8SErm+iWq9uEgFMdSiazV1iSukBxJqjjCN62nWn5c9x7dU2xuFtafR
BCo0dytwPa46hjjYEy62zJmOR4PyaOiDr3GSHzLbQQlxTUR6yo6EIsMZRYsuJLg1ZwTvbYIiPdLR
JxiwlGBXYZApfnoo9k5YUCBf6MH3tnOcbd9j3KANt6JRWIsvKKDpAWhMswDXOGCCFBJ55VZ9smsN
+56fvDiYKDPPRMX/flFPZXtuhp5crakpmDJt3ZFMOYtSu9fSl2MG/i2qXUaJsN1ISeomk+Ph1NCL
w6CRfc1gy8D3Vlu7dyLxPaSRvPMqmEiroAFMHEouPm7rEksDbhZ3ZVZzcIrK7CZJbCQalv6Aokye
yCeTJ0PVQUuxaz1ixGJkYavFvr+4+StFzl9uLhcdyrFTQLSRJD7Ofh3+ZHW7NYgqdxpm7M1mdE5z
D/czFYql5+B7jb9qEgMpmCXPvtl4RMTuXA+J9MwKeJT2tZFHxp5YXpwtVKs2aGETIEWkVe5zs9hL
u7VYpKrPsrQuxjx7chqSI+vlgVp1PFrV8TDqsD3N4DpOU7eN6179PcOQIymYj7H0QS816Tkqrokt
17eFGUJWm4zwItz2UnVRR1uPtX+Ty/BCO/yilaa+x6DlnryM/Hnfhlfh2iMr4JZSV/EQOD/dsQjQ
JtAtln7/VpZNf4mE3l/mO1zg11WtDLoZNmXe5cmNXiovdE8WdtUYDPYxa5NsWzfsMJ4kAJDup2ZA
O+NqisKc98rel1sgIwE5dqjJDaDtgKhAKhng7ZdrMOmcQoRnAF3VOSnjjkhP8Y1gcZIJ2VnXc+c+
C92VO1hstKaj1Dq5iCxRaf952xxDEzda9CNvJ/MESV0gjFqu2qm9ngQ4KyNQ7LumMk/AAlzMnZF/
zmm7b5jmAGYePaAOuXkBsqWdm4SqXuhgHFO3zCFmOeWTzgYpqa82vZdp5+VCqoc/bg7VFysmAMst
SbNnoQK/KW+Hc+u3xtYcwCkAKuzPOU1s4JVMAtIiHi5Yl4gSMx1yiJvwOp915wwayzlDQiP6WV0L
7EZs7FaD16DuW57S1cGpkMgf4HuSJseLCJxxzm5RcPA21bjupH5lWM4VsIf+J7icczXqzbdUCdU9
R3evh4AWdw+c7TzUg3s1adolAbglZnt4iFupXbe5c0b+D43AGjKKg53xqMnC35ilSzyjuglk5Noi
LGYrBuZm1aCbj1mcGBcJp2o19Fm5RsddYehUXeHYGl6qOdwLJFB3qUNcX5OO3/JOkCnQ+fhACiYI
ZBgwPUd8ZnX82pFwH3+pL9x+hGf/Clw01Gr8l0xtlHuW7VoeOTrsLB5Y27+u1jNfo3hTNt2hzWWx
N4OtWqvG6eRtrMJ77BpmNRa4t7iH1gviz9v8f97fVhnhKBXFv+Ae/ck2J7+tuoMU45Mz19eNYDLJ
QhBGyQ8m+6aUcBhoTgfG/BGz9Bf45K/fXaX2/MtXF67hmjYhpb73t0IFk3/NjueiO2TKe64WjLLz
H8cMw1VoT+vZJhc5Ik9x+cb/rRJWn3LHL3/Sf0mV38SybeK39n/K9/+BP9blr39Vsn68/o/aFYnw
OmUpUuQ/Slef9FEhfjMMCltCBzHqG/BR/qxdWR458rZPkcoyPM8WLg/9IWT1fvOIhTd50HWEyYj7
nwhZFfz0L3uEr+uObltIY22H4pr65r+WriAupVgsR/2g+bCslKju3ZnPEGp2Ost/zLQrCHGbxPM2
gfHTkdFK9g8dHS59/mFSfZJ6sI3ZZwGsEOx6O1QHPb5p62fDphQe3/7yM//DkWt6//RpOW7pgPDz
mL6h9u9fCm0l+pgKKwyfdmR6GjFflXl1qyOUYRX8PPnVRfYp2AryUMRBy/V7gRqgmiHi9Ydaa19N
Fuy9zVid69twSBG5BmQDe7uBBO+J2s3A0iMGCNfBbvFvyO+VqAFTtDFRcMNmamRcaUAEb1Hdqs1N
bo6Dg/t4Rtqw6K3LN/UcFj6rtko26u2IJjgMfrDW0eGqt2qXBuTFI81S3aWeojZZVwYzVnvlwUFU
mxocGmJYrfXqzWbrf3yomkqS+kzqAy4fmMiMUne2LiYK9RyV6RmyrAwQRADp28hSY4FC6npsrtV1
rHyI3IM16zTeOt1JbC6xp9+o50S5u22U+pKX8rCCAoYEyNTqqSH3JSxAa0aO9sZOqXJ0+bru+dd0
W/VqO/YPeh68uLJmJsA24rLYKHYXKItVzWtrGy/7REGh2Ay5f6U2Z6Ia7uXBtvqdekYaD3c1z2bO
mq7V2w6t/m56FE/SjnXejSPPdrmTvAKvMa4AFxUln4s3r5H3/fFV1fuxll7hnNu3kOyL/qAeooC4
/D8eHP1VorQwgWsuX4Dt2JCuAi3eq59HfXf15uo72FqyrbFjqevqJwzUdR6TZb7ysZqljzofbbKK
LzaYCrOJSFTNWHeYob5Hj01RhEOD4dPlel/eJuYjM46NHrM7tKeYOTZNla26qZ4sjXFFZeYwgb/R
iQiu0TbZSb/rknzddcVZ3R/gj+yRCSbzCxTNvdquTMnQBd6Ysjm1CUyiCF4RntIHV5/KNckc/P2l
ntmu64Qa5cD0OIahzXX1WK02u61svhlbg4zUrmKjfdCRRua8XH0C9bIh27n+N8PStqkbHPp62vU+
Tp+kL7/nWP9811rD9wFf4LP7X0yCOXTqc9/7EVMmTsVRCx79kBlnZlUvqcy3Gb5+f7Jugzz7MlTY
UWNcToXn7EMpcLoLTJGY3dFotklKbdC86sCIbwrFlZgQe7YEqVALe0yLZ1OC6tTioGZFRmFg0pU1
LyRntmAJE3LAaEZ0S517C7Cf/ayD5dPekUYFRk5uO2IO49S64ST2Xz704XPQaZP8e/fG/mfZhH8d
7n5/ze/jnaf/5tk6sj6hm5jTbItT9B/GDec3V+e0rUN7tZQRg4f+pG1/jm+6YnLbODscD8eGZ/5H
w5sw/z7l8VVTiK3pWK+oqrhqSPllyPBNiBtB6WUHRoqfGHKpLamos/rdd9zTqJn0NP30CbTDRbco
GkRRvPaivsOIYFxNMiU7Gu926EmKsIrlkEFXxsqhh4dBo+pHlXQbNAydhvQx/A3Gnddp1+h+KTWU
Fn0Nz3pXTvcNZaqfs1ufdFfzz4nVxzt6hBjIEvtaI4NpA9m6p1dpNLtRaICAovqarGO5zXLCugen
hcqEZnRr4d3OzecB5gnxwwmkMQ5Lt3RuKw3gcpcqIbYlyacFNtVo9CR5Zb8GhAltFYRv1ueUXFPz
R4H0hZOItZHpIdKJj25S8xrL9wvsl4INziqomljsRP8OXuQWwwTmKEkkhJ8fp3loOcw6Whmld9Nj
7Iipqa4F+ANvGtDYCwdLMOveTRJFD33e39UBQ5PnlyxIY+/Nz/UNEutoq6PN2bTgFlZ97cx8Suc+
SWs+bvXUtf1wmdNzWczz0QbmmRP7uJpzxLVZZefbeBpsHO7dsCGK605zp592xuKF4YBTyD7NQUsV
8z4GQwQrESN+Vg1HSHWMm6hJMpKh9SMz72P9v9ydx3bjzJalX6VeALXgzZTeiBRF2dQEK40SHggE
XABP31/ov3dVdQ16dU97oqQoKUWRYMSJc/b+dmUtG56rm9ksbwBk8lNMupY/LHJtJc24lT0Mj8ns
xbotWQZlyuHIT328NpxreuDhyg7/VAh7ZGH8tVmXe+PUmPnesdO9t3i/Izs+lHX9Xich1wMSzsH7
XWDbW+PkIf113LCe34Khf48r94EEvDUJGcnGx3GyysOOvpciJDobnhZjLgGXhPepd38Yg7l2ZbN3
3AdALH9EgH2mH97p5DzMnGzoW4cHv3O6LTNL8AIu5uTJ3bZ03uNZ7o05+yKIZBcGqculgPLZEX9o
ne1dNwNfUQEwnwmybqpTj/kHi36ZbGbb1s7JeRuGVrTpS+gTIfJ0wF0wscru2Ysttpr5t+N9zeDL
6UWZRLnjybUS19yiOK9JpeuzXWD1FxQzglqLt0w8lRcRQvuxh9jaVbVn7zqgpKuwme9A+6pdhiPh
Mpj50S3AsoEBC3sAryws1dPU0jPSbahMvagxKQ9GDsW7M/DSJF58pH31sfQlw4IZ5LzqdmWLlTLM
DfeM1eQyApJaZwaYxxwu2BLQu3ASJqhNlmG1Tu2zaQw41HkxWw7m+24Yoq05cPnOcfdCVZYe07Sd
yR+fPtlb46TeIn3DRoidNkDXdekK85Mw3ug4z9ZrrpA2ZIAOSbg5tdOyPORG9tA0XLuKsd4eYP4P
SIcVUBD5UPfuvOti2MIGIv7edR+bIgQRMoFmg+OEoz4zIPmn6Y6p2hPjKvNg/TGwUR37IvE2lq1Q
79ItghkQb6O58M81rf9zKDDgYyrYWfM40tdq6b+28cEgPABcEVAKyzI25sAE2qZ1unYL2H+15Swv
tNq5jNJfTKexksCDgmJXPPqmiQM+Kk8y8MRTYI0tX3O6TZ6juus9AzBU3O784KMwIuvqiYEJTb5z
osx7QLT0G2ENSdSN/TbJzAfPxhP7j+QvGShHJkZ0DmiFTdhN4a6CMzOTtg0dB/Rsn4SATW3xo0Rr
snMNF8QPljjJbGRRv6HiZS8e8yDgpPnWn8aKPM3ePDBtbbces/t1VwUP37MOfzH4exI420ZxNgJG
7KLaVcufOKCJ2Vo+xdAYXfJ+DPhp8s7jvJSHyXTXxWiSF1r4bz2hEpuKhWaEkrPq7GKn+lTem8Q6
JoWG6osS9sfkl0wdKGbaGk6PSNtHX1qHLqlfHZJjdnMU7B0iF87N3B3dNPtkA60AicX3jJOIbQXq
yWzRIi5ORMmlcNa4XYBRJvNJb6irt76uf5JWcsmVOz1aIRtKGMW/q9zg98tiEzI9u1jpLyOHUTZ2
i6AhJb011N5XhGxvlYTV0NUZxz2XUTuReSigmJ1VeMxDLgPbHyEQSB0N5FkHj4bIhiEqxg6PlHh7
Hs6hSsrdgN9mZ7SgS7L0h4EJ5gYjnoAw091FYzvAdggrCjr1Iw2G5moFyds4Iw+NAIkkspmR6YT4
ZxAibnrbuHsLzQ+ZmI9W1N7TKRvWkd9NHy6hPldaYPex8eqT6nmoVoqHwwGdubFCCbGqy5bXxjBv
YVupMzmLxQaWW4VTZ9k0CBnpPo3qIxXWhQ2tOzBKzE4zU8BmKbdz4eJva+Pu7A8al5Qy7gEZuAdy
2D2mzdGm7mclBexex821zL2fsPWyIyDE7eD08oc3SSbWNY4iZ+b1q+fpYUi6FBPdfLUTAVHAGwcI
KM0v9hr/fQlcwBAvZT8q4pWBadd29DzWuI457LwXS/l7dGLYC1kcbLiWDku47Hyg1vYSciytIHia
wZ+uARTg+v5HntpaCpxfpwjh5XTy+wXzpRNRBbtGgYHZxaY+L2ehi15jvNNE55BQRo9A6MaNE6l8
D3GpOhEfsimrobiGuXtBwxCdWKpRXKXz1ayjcDMY0ngxeUMjJ+5/AN0tOO8y85OAyzZmODs8sTSo
XXJ8NlEZcMCG2rYOCkeiGpv9LfODaFP5Mj2BCuHQ2x/n3LMvSk57vzH2MVfVUS7sgSNBHFefVNB2
ZPaGrEA0bCd2CG1IZcx9/R9VQ4O7aMQPMyqHK3rG4Tqb7c8QyYAV75Ro6M3ahdh6vGlFBRXZd2W6
tiU9aTPu8JKHot/JhsyCJrLVehEV2GMr/yygM68X9N7sS6WxUuEAIC1iOO0UqTzlQMKNeGG1NE1z
z9+QvifybYCP1n/S0GOuGuFVlEH7kgR2dM/7c5Q6eH1kUO2bhkLCTi3EkYhM1tNc9gfhJ8Ujc8LZ
x2Va1/gFoaYKLPnLm2l212HMmU/PikCrqrlY+OnWaMLluWiCn2nCAdZK9WtclIK54XMmYaAmJLe5
ts/hPOHSDExhbX1RflEOET6WtO7GLEKmU5InY8ktNs3FfgepMSKAx5fiGMaw63veKq7NFA8uTC+8
IzEEJ5PUqL82rQcrOIxdnX64lbL2fsUJUowLNVZDoEQcjwbV1whQcHFiqAvU2XbMDHWwhaTN3f3O
Qyc5OALYmD14u6maDxmG/Hbwpks5XUPLn89mXIVP+pIRRek9qfE+tUa1bZdCbgy/1619DaaPZyYY
TB/dIWOWYRMzMI/lfXAIpsHDyTWbJBcVUOqTJ73nYFlCCAiM/Vw0TMbCYCfmur4REb4pwu7JDPru
BoeredTBjIvFyLtanBe4US/Y3RJAVaLDNUb8jpsG6mCVDmOKiHljgxBwawUSIBmPbe/7UDa7wQ+4
BMSvPmmKs/Ij+MEZ3+Y5NpEXabEVtW0/Rv5nlfYBHRq7PMCihbYMZiBpxMMMdsDT/IFekwjyESZB
AZwg1JQCY2aTHoeFwUpcu1sh2AqUCVaXkIdGcw5GgAcj4AMLI9oeM+VjQhLDqNkInqYkRPVRUboY
wBPqLLoX9fjTbzrtmcthJcQXqGBf5Hgc2vattaJfgWRKDJRhsO0jSN9fMbCGFGiDl/1ASv04g3LA
grjx31DDj+vm55h5zKr7vQL+kHnRhdr00dBQCOAQgKAfiTY5yBR9VUBMUA9GwqGIGMB1hrBa5Nzt
5nTa92AnWvATxiIBA4FoBUvhKfB6mlNBM6FemaArLBAWLigLRzMtwiD45QG5CJP+QXXimW8EAzim
OwEOI6z8F3Za2hnZ16h5GeXcvccduKkB9j/Tz3PRTnu7D/GqTkVC08S6iA0AaCSzzs4WxStsgoOa
yXjOp3vrxg+hZnfUQDwaYB6dpnpkmu+RAfoAPAA9yYfNFZ64sv8OAEGg7hLGI3ZCk0JGkCFEiO0E
nvl2cXehFM99k7xP8imJBMbd6gWoE+6GHYLx7QKOpAVL4ru3TlNK9C9swZZYqHEUGBPF1z3NNckB
nLSoz/Tv5UCNVKG7TAF7vCaiNO6zBtGBV6l3k2amhJqeYn5zVACqGIBVqsmX67o19Rvkgo+XYLRp
48/ZOUAD3jDlxqRWY1LPDjPQFo4eRzAD0Ck1z2UB7OIBeFlwTFYuxJcGKeM3AQYUzKjQEtfWD9V1
HxOoGMVED3BMJ8dXg+FUcQ80VQaO2m4GM2OAm1nCTxf4DFBCJPUVKQbZvS7gl7nqalBdZ0BrUvgC
LhAb0TVY/s0bzmzYgBQsuONCTb2xwd/UYHB8zcMxEvsjSIqLDygH0vGxGp+ZB24HShwK+m2ouToT
gB1hBVuvLl88wDvpo9AUngUcj6G5PIYm9Bg11hKIPYmBvjjXFJ9MIAvx8n4Xyxuu1xvS84MSmIGl
ifytD5jSd6DIqpNHTRloUhAnvbOL7H5NSrAmCRn3EayQAV6oHeyTjywjYYkYwA+lYIgEOCITLFGn
+UQCUFEVzi8hgQYg909+MezyHs7wgHqnhucA6Mhs50dp0wkuG+PQh+21DRCfcAzzQST5hvdAa+B9
xKlv+PYqnTxYSlh8wWH+GIAsISsKNHOJCfIp99y7bwwfdAPPLELrcey+TGBNLtCmCCELU8Irf+mD
zu5WKKZNq/qcAxBLQJ884E+FepGgoFqzomtgn5LlFSv6XiKxob5bIeH/g55q4wCUigBLoaA+ZoCm
IoBTDY7UeWQcpdpdXsU8A+yphLPfJDClxIG1XBfhOoY3NAKz0ktmDdyqA3JFtOjdD9OfZr/xQWDl
oLAakFhErj1XTXeep+aXiRuJhJyNHLuX0N6nRfnIXHJnBjHgSI5bVXUMyWRp6PJyYGQ21/21AHP5
GtDVrqJQfQZgu8AOgMD1kVb4LxKsV6/5XgugrxHglwn4KwIAhr/zVCNKb2Lo/gDCcqvZ+NNvLf4x
czQZ+mJJvPwH9tyffUjxlrpXrKdMq9MPLyYEBQ6ZA5BMIhIiQv1CfOZZaGKZmuhRL5piNoMzazTX
zJr/2ppzFgA8qzX5rACBBj5pI0Ci9aDRKo1IA5WmKCZqgcQKhBpr2joR4xVu9VaUPwZAazWvSRwV
z0OTbnNAbLMmssWg2Qba6Qaotsobnlkw6GkbFpFRahsBdSPg4eYDeauqFLJHezBxtuYcLBw6wnYU
P+fA4XIgcYk9XwagcSnwOG+4KcTK9cJD1HBHjkS2oZfFg8Z2pAWYDAWKznA/gyuNxkf61jrkCamW
p8l1c/aWtYIBpmbaFcDtJJC7Fthdpql3HHg3nubgzVRLLWA8SxPyXBrQEB1uACV67PrMMoDpEXP3
JjRdL0Ejvio0cS+enmZN4MO4/iLZNkFzicss7VNrOrvGCt4WwVU9i2pP8sBOgvVrwPv10ZMA9ld4
DiMp8H8dGMAAHGABFnChrW4zEZpm8z5FNJ2cdpf58j1SzVOruYIegMGucmf0FTAHXU0fRE50SIwD
HbmFEzELB90JU/MKlYBcaIAwtEAZkri0ADass/Kx6qujD/DQ6qfHejSITKiYvBO6UXA0UgSdFK8u
uESCXs8z+MQB/zpCjnUOVpE0jZcczKKreYvtfBGavzjFtsTcnWPQ1QRZII0zsMZKF3ptjEKCYyBZ
JVCBVz5wRxsHOu2cDR1/B/RjW/UfYC4VpJpEuXfPmW4SUGRaPRpgI3PwkTanPxOZ7gxWUiJ+GpwP
C9hkA3Sy4xpxgFCS0HPKU/mBDPpFkADg7kHIbaCnXGg9Xslt5m0P0rKnPJcgLiHUQUED2gb7fN2R
fgoKE48iulD+r9qcH1K6FLWmZvaZ8WT7mypo/kiEi7nzfeEHoDYpnHhVYG9OnvtlcqJN4uFvZweo
LBwCV5qtHc3vhTU9jfx1AxsF9EBlj9sQxCd29A5kh1WvvOVdtvVFAQMFLUiJMxKAhCar1bxQn1lI
jpcrACSqX692aH6M/vgW2f1n1ZXXnqw1HOD7QYOuwZFqLmmoCaU+qNJ6/lMCLs0AmPaATGNNNF2+
2abOcI817dTV3NNYE1CpEdcWSFQmIMWKvJQtNC8qerCpiRE812BULXCqoeaq5pqwaoBa7eXzgpS6
Rw5QGswmUTJubNCsxTejNdt1dLLJkfNzmIVwXGtNdJWgXbkjaSC90lABLQz8NdYU2EjzYDmgP+cu
6NrpkZMrBROC5TCYnzCVBeBkG82VLQDMSk2aDRqBKT4Bg0CIHCjaXjNpFXBaEAt/ig5Y7fCVtLBr
5fhWapatUxo2l2y5nzTnVmnibavZt+SynWVMX2EIa2slOdVvgiTauL59HWBkWz3DuKYbLw3XMini
HNAL1a6DbAxPrjetDMSJF7rOVHWgfCeYvgHiw20D5bfRuF8IiH9LDQBOe/vQaSTwoOHAC+unr3HB
Htxg5o3RrdcoYeyfDMo1XrjlCL8rNHI40vDhQWOIFTxiTgArwmV7IMWRxhVbXfesNMAY0Ee69WAa
Dxpu3KXJCyeCX4vGHrcdAGSQ0fdcI5EDmdorR2OSbQ1MtiAn5350Q4ZpI211bj5s5Y4gVej5xlur
scsd/OUFDrMLjznWYGavB9HsaFhz2oNtzjXAGWoaoE7bom4GCJJBecaDk0K5g2hcTN3bUJTRxpyD
d7uJnV1WK5LjsKu7/odnOJQ/HPUyDZiOJahpt72DZEWZJnLMJQO86qQCY6wJ1rLjPBXaNXQXIRmV
huh+245nKJt3tNn7K/T8INpEoLClZmI35W+GDD/ldAVvtwbT9CoFBO0alDaWTVeTtU0bxrbLijbD
3Nbs7UhTuH09w0kiDuM1YlGaBnqumEzQHPKfqeZ4zwC9PfTK1G/CPRaa9p2D/XY0/1tzM3pNBM+/
2eCaEh5pXnicx5/eRHmaZALlfMcQPQ04cyouJafQXkcfjv044gb1tL5n9Kuz1xTPoBK+gCsfRBl1
O+xKgLT8nk0NLD14dvLE2O7eq6bhBICzsXReDZDujWa7Z0DeO30lS8lYpA/BWcyW22D8CYEihv1K
JT7NjdpEhBvs0CFCTFoQasdsT9WQbjipklS5nUp5y3PnRVnNW4onzr1JoFIBeHoBpr6wuGQ9Ta7v
QNjPoOwXd+8Dtvc14b7RrPvFPS6g78EhbkgwQrQKE3/WdPxC1W9igpdvACUaAOiD+vnFFncxNVnf
0ox9V05oFTp5aSybEvy3tY9sF8Ow+FUB6IcjTxCBZvYj5dwXcQcUlKH72Jdvg+b7J8JaiHaIcLE6
f6Dq5Dw/QAMEsQBQ14kIKEOxhduyMYkOcJES97wEFW/gimgBxdDBNSCPqOBldMcfMVKXlCiChUgC
l2gCP7FeY51VYBvWkS3bIxE+u0567szA8GDrgAOCDjhWMboi+sAnAoGcUUZFOhXBLOofVjQeQ+IS
JmITJuITTGhYydw+J7nzy5bzJdc5CzGBC6byDgUBDA42+AFaFt2hV5OABpOgBqN5ByeWHmN23q4n
yQEi3Y2WNAhSGnakr2xTQh/4Y1eWToFoiYPw2BVznQ+RExQREBiBNeHuESBBE2SVEijBkOvdp1u4
Wnz1labyCWt1OYV3ZigblME709Ax8ot8TlT5YlfDoxXHVB7pUzOUZ1yV4gFRxpEO88gpkdwj+tX1
1k7AERv+adaZGIUvMQ7Xf3zCMjAqnTglbYKsXmGr7nkn2JeWeI2E+n7tErgxFdNeje0uMSf+M+uo
COYoCejw4v4D6dJjb6AvSasSvsa68PM/c/2V5DQ0aupGt6edTvBHUFkXI/K3tkPqhU4GIU/xKi0C
zedlPuD9/Yn4CkPTHJjEng4boRNG/DF87jKi2QLxE0U8K6O5UMeUXHSL0hfnJZlGrNl4g7Emqn0l
xJeRydPMTFESceI26VPWBz+iMXqN/XK/fGehNIjJzYliBHiAMqpbqHNTyGV/S1pGijmZXq9JpR7z
gJSVSKZA47GoDqr5QvoIw6C+jTXseKtnKot0JOgtAimijvQWnePi+l26IWGXVHf9IZLF9M+t708N
/en/uO9/fPo/fuz7J/75/7IOwoPD6KmCp1D5z1neWDtz4SmUrUZqaW/6N6mkZlbAiHm513lM5pd2
3dv6w/et//rwf3GfYngCm4a2CBFBxfGblzGnMBqQBWDb/c6Q1f7gUH/4/jQKgv4YLK/SHMb+/N+o
I6EKCORNK/LcYoEbLgsdziWaqeIqci223zfFN0rl+yay6kfAomoXfzvxI3jcp+8PKEj+fauLuVhJ
RXHKqN+bAvioN/B4vx/mPze/gSrfn4uZLOOJlkWAIXpNCQdZIGkk+bbTvz583/f96fcXghDRNMvl
v7/c6Vs4Css1+8W0btywMelZcqdAWqTGnokm0AQmaOLUuzYbGyQfZFFpe2Kc+i9Sy/en/3VfZbQG
potfoRhvsTH9KZG7HH3ZbGAkFg9hQjsucKBuMb7BJFEQXNKn/TabErxjhwKw16qi+VaaLHFhR6/K
nr4KEhg5pfIh5NxTdk17FtY8b6LI2M4Ly6Tj1eQFg3pZF4UVH3GTPY6ZmMHJzAdLEorjz+O1kAq5
sBeodc37R3liY5EIKjgtE0vrvZsQ9E8jh4B88ZprAIV/bXcjwbdNVOwT/2iUGM2C9uSo0D1hxpiJ
1lruYT4RouDG/TltkpM5t79knraHsY4LztarvMP32bViuPYuISax8s9MGcC8ymDbeOMxQGBPyrLF
r4EVwtuNF5MksXyXMLmkJg3YqkKju2p4iV91FZ0P2zwak/nkTFZ3HT15sQivOy2NfxT20hypw1ev
flyWFzMhm7vunetoO8517hPe/Y5CFuc/Lo74G1RFtuVHhmvlFZuqdi8yy/w9OJ1b1qvwGFhO/FAA
wIuFs4kN9WlFtFFCYX91dl+B6ad+Xxi+4AXrA/7NQ0XubzPzrBaAHkiKYKWOup+TwvAzOU39aHQL
CQ+4ZzGBQGpbRjISgAGMZrHtfV4Vr4spcU3SUACu1PC0g+pqGi9Ml9TFWxKJY6tkpEK7rV4stRst
XGGcz4MLEEMkWy6ve1bf7aQNaGW18wPJQqH516FFsDBiA8seIfKyFwK5pNA0QAjKNB2hFOuUCPoA
1dYSOoa2mq+WYiBcR/MDArf6yuzJYDpHeWOZAcarIBz2CpT7FVpYTyplJdmJIlybo/3BfmceaNO9
UIBsTf0iMlFCacJABR6M/q605soijtXZft/3z5e/v+JVQbpRQ8MTc4YAWAscGyQcvjtR+GfwlwcA
gNSuefPsStCFrrwiRTzlBtBLBTxH/fRb5wvn8MtcJZeiIjmN8KtJWS9Zn1Sr3rXeiCiGQhKJz8Ce
aN8sdGXb5T4t43CuSgfVofng9VSKlj89NAxgDuDa2xaugJM9dDV1Xt7uhpTYn0yDvkg3WmXm6K2b
YHx3GyAcRd9tStMWqx7Hc5SmDmQ46tTAiO5tgs22yeDH1iFSONcaXyL2KkOFT1OWME+a5ltrdYKG
1onjLWYxwqfD3nsj//0SziRnGS5lKgdPjBg3q0I6Y8lTeWC0TVmiom3swbqbcliyniMeq+DSM0Yd
Qc1HeMZkkT2LLN6UA22rMSDiyKmLHqiM+D21FGFBZX4OQuwrrJc4hJxxY1jnUPvP4sX563G2Q+rp
AgNN1D3ONEuMSMXcS8japXaw/Fs8JmRPetnOsBt1ngqAKaoaPwbfubvLfUm5bFKZ3AbDLh8w25HL
AmfOJudajM2Z+CH4acaVhBbFQqiDj1vCq0fjPRZMXu20ZrYL9Vl6y8845u1UjPIeWu52yu8YdFnx
X2C20x0O6tdZVhtjdh7a1qq2g+c/4aI8kt7227Vu05jONMmZWRBU91mj+ABPNe/mgKPfoL5q0URH
yYTkZqg02IiBkZpp22er2WFgFIclITrN45yHBiR/XBaTDNWJp6GEUunZD2ZORdnZx4FBmKqtYdX1
0WpqcKFaCoOdwyHHySwuymZBmmEusDgn0lrOAVUc0nezJl6iICJRKXsNBOMrSNxfQFDwcTOrNAeH
nmQePZOxqw6ph1NL1p51bpOfY2rZ7wN6VsfrTlUQQHMfFOnohfFuGVdM2sxxUaC4sv1TthbL9HgC
n/7Xslj3yQanQCxvEcXZaGtmb4JWzMisVQCrVDYcoI20ICOPHTjF8aJLyc4xz7PHyM4OMgLe5WCt
paITQc7dzzzs6dQLAHgxfugkYkKe/Ak7vz4HWFs58iGpTnyneVS0E1b2HB4Cf2kPnHbru+zEK4qp
X6Obf+XDH8eF+T7ac7zxl+TAuuveKp6sCq+OXZOWoDjxMw9Qr6HIoEBFMyDcuO93P02vHnYt7eXe
d5ft3EbNuu/Vo5UqdMcQPjcEF4tNUThEGPxMDQfWIydKXu5HkVjej9izvtp0eSRWwT7Wvgyh2mDP
ZUK/kmlkbpfJ5L3d0ytE4HtUND3SWSRMNAcDx1NMAogjSOBOXZIZ405tqoWry0/ap5Kj59awJdtv
zHxGBvM2Mrrf9ljvE6NcXoyFQO/UTk+JVV+9ps/2iWk9px41sw2KcI22B97h0OLlc6nfyvpLaapT
B0AHTbRT0NL1L7mHRKeJH8zQvboJ6EtWXDpj4GKZnaH98tJwG9jyc5jNCLCUfKItGx2c0MJ6G+O3
TO9lEWcrh0nFNjKTOzPrA52h8JoEWt7dC/OYpwJiwTxUAG0pXEIPyXRTNhWxC9PJcYa/fru8VVM9
8n/7J8+3H4Z4zt/K4ZEY2z+JGl9atAcUanIzTtgYJNDaIY9vdFnCXZu0dJ/7ec1q4+5HamNgOtYv
aSiiYvDzciD0v2Djgm0OAqiyxEEqM/pj9mgyx8GYqH/M33ELB8kJxMGt3XCV9Wgcq5L2RMyROiOd
ZNfWx4K/bC01kWIOrfhsJF91FyCvCwtnw2DMPpOIgg1ZMW8igTC8EKIdXubS2FgTYb/mErtbUE1w
i8lnY1TsGAcz6IZNQt41zExzItidXo3gRQw6WAa0XHMwt3Rfyr03oNMxgXJs27b4VQ4ElbrkAK46
FykXTIqy3lVE2myCnkdfGFmO9CABNta8K0Kmz//co+9epD4FpC8A2Zd1bQ7QSXUkqy9btqpEdGo3
yPb9n0/RnOyla02HOZ7cHYdshou6+JsTJhYkunzfwkmD0MDLtzOG61NWRkg4v28ukoZzVSYVVi3r
rV6Cnskh3/L9AfRJs8vr4YPP+oM5pWg0zPLcJUgjUn0rCzm6wO44zvRTeQvWR1Ms9Vl0XbPJDBmt
6njhaN/7fsui4outPczuKvCYCwdq+ZxRk7NstSjxZYX1Msi3vEAPgr/+DC2kPrdGPO1Sz3j/vqtI
Qb+hLME82HtucZy6Kju2Bl6Nzo4OYdLt7MDuzt8fRojJayU8vLjRgMu2I5hA+qxedW6eJgy/cD+B
uZeK7PEEp1hNjG/CK64TdpBh1XxDnlcTwU+JOJfj0JzRlsDYZQnkuq5+QXo22LqKw5CR/SQVw8VK
oRVB1L8pzKI7I3cEhyyRClQZl49nosTLEpWdHehMPMb8N8dWrgdUpOeJ48kanmO7zmWIxVrRMNGO
TeHO4kxvQZx7c0DRIew9Rh5ysJeoaM+jMNsN3YWIzuPQnm01hfumTx76nOpoqBJ5rj14gFaX6NUl
YRDyfWdATDWXFE1wONec3AO5DWvgZ8GMNTd06e18/8KMjhvpuY1ymvOon4REMTAYugxObDQcJWbz
78ee0346f9/qM/bWIaeI6mb5WMdV9gSdYldY8jfujeUYMfMt7Yx4mzE49o2pdmY7EaBOvnsrqGdw
pT72FQ8gM9WHzQh+QyzUg6i7cLWYo6+37c/WpwPWtR5YkoRybrb9nzzRu2UaygtjbQF2ategE0oM
D6VUSDfJVwkG1QRD9TQppBLTJpOEpLlP7j2eqPXmqN1nqf/pjN1bXiGENkxCBQSSyxGnP9ZBGuZk
pf391vj//2rggxJlWf8nF8O1Abz1H+ufNLyz+n9PofjnR/9t3vP+09WZEXj3vq12Hja8f5sZ3P90
bMt3TdNy/X/5HP5tZvD/00MI7YReaDr2t0PvP/5t3nNwR2DpA6WPIwFdiPP/4m4g6kJ7Vf+7oRPb
IKdGWtc+WCwgWERv/Hd3Q8DYoiLhKT9kpkdzVolXL5xjRszjthb2ACctSJ+SfDrVlVXuzT6xAPiY
zr0eYOMV1TKcgOTRyq/9uzDaaLt0dr0jMqJ+mGZCm6bF9W5Yz0MmxTd/IL8dhOdzY+j3PQrVh45i
/d2Rl4hJZJGZyydSbx2INbVXu6/FuVhqkJF5N2MGtIKnNlpgVRFQ9RwUBFglfsKMMnbuoD/p89uW
TVs8i87+2A87YtmZK6attxOKQFwEsup3HxlsgJbBI/fLM3SE8rCouNqP1jx9mFIy+crUjywUK4M1
dytkSQZN5Tfv86w9zGkw0shvTqpKhlc1+8kqRTp9Gfqlf6XxNawa0XsbEQJj5jgBgZmeaOUhDayW
6kzYMtCGpzlO3eMYtj/xndQYwIq91SoQoJkXPpABl+7lYOymiVq3hz3hZO8UJ4ocPjBFSzU+RBUY
r2I+d+xAMU/Wm9nLDXEDzjGPlpfGr5yt4ZFH4PvulzGFjJz4dbAPCEpYWjIqSuqPdtzUKVnp9TLd
Cb+MKKSep8Bek0NRMem0up3hdg05YQ+kT0Rv5jl/MiOvviWD+oinatpVCkvLXOXTepYDITb7YkrG
XTd19Sqy6oNSo3Wj6XSv5WhdqwG5qF+V6R7u52L7D0bI9EhwQugb0O69JKFg7kP71AXgeAaAeW8x
TChtM74ZoSSSs7Wag3D/8D5qDwWL1iGYffMR91u5iRvnhUShGH0M/dIw7Zj0V/Y68GJxjFBgUwna
ai/sXhGTjmazj9I9RoMRG5pJ2IRqjXWSF+ChK/wRDP3wdBdYTQzhpWdrMv42nflLGIS0cJ5wQHic
khEXjGXX0YM3RIJBgOix9BCl25t+cnJQ9bLRAOEenczYGXEeoUALtRAvcm4OQ5FVNFbdOnbKTwkt
/0HoD8HSn+NizA5pPYizqQWZRQrpqUNbExfNKYjuSxnYlzBT9oUaCZZpSR5l5ubPhY645cpCfIv9
fMrnU+jG+S3DSu+3of+knHleWVBB1tgqQVNVcljxMMAbYRrcJm03rdh11S1PqmpTGQExkiPiMbca
1kaTkZe8oHbpm/mtnm20gzzlDDmXFjypfk2ngXTkfCGLkdmrM/vjLhgEzZd8WL1Mqh7OSqa/HPAR
R9lCd/f8nqZBDjzUpKQMW2O/BJTlM52LrD+3rQhugVnV68rSf/7MLLZ2GnlQRrtsKCER8+mLVWCg
2jQ1w9vOEsV2xit7zqbi3YS1eIsa+5nK5UTEtXNBxPqWGnFzLhlsdx1RCaOfNB9VY+0D2dVrMv08
ek7+u0d0JCsXHlCrXJ4WZc9Hk2CDWVKb1rEA/mY4oE5q4DRk7fn7oSfQBlkKKdHmSLLMXOJuLgve
aC7LhGwEMHFKrauTZe0lJ2ggl/UnfiaSZf4XY2fS3DayZtFfhIgEkAASW4IkOIoSNWuDsC0b8zzj
1/eBXkS/TS96UYpylWxLIpjD/e49V5XJSdB8O71qbrbrZEzRqYHRZeYAiNjKiVCY3SlSXAUtd3kr
pqK6ObIkHIWg244TIPbF/VDc2/wFvtQmsfJPJizb0pYBl0Wt/IwTk/iis+9rs7qGeVc82O403atY
x9flVNHFmaGy1gr74ooj9OzCsj2pManpnMZ4kqm4GRDK8MM5T8uSal5TMhEB1jFwB6dGQ9XObwSI
XV1ax7BK3sKRIhSVV2pXbMshSY5zu971Qa0dB8dpt0QmALuhSXLuYMAWG1rCbFj7bVH+/ZwExq3M
SGJEZn+1he165CS4jGPBvtiN+VTM/buYWfn1v4L85q3i6d+RNxMP7QqxLxSzLG5iPdfDxfDCfqXB
DTI4NZwEZQ0QJg7cNzOYA7z/+qlJ6TWbqmA89Akp0jHJ8VDkmrGfheXu7SWB8SNgDkeq/EosJt4O
RUCzMM85DoDXkioaI5AmI2y1NZjF7GEL/ktit2eSZvSbtC2ji7UWSmvUCR7yVM7nWqUfWawzfJog
dEFzGdIsfWnmP9UQ3PoIz1eiaR+5058rYlhbXGHRKTWYaxrRWitt8aOltpyddqmbByPKT+GMoXcZ
569FFF+zzWcC0iXM0yBKwxmBDhXOwNjjDogdTzy1F25D+cvRlOZ3WEbuGxdT67CI8BHuaUXgT0XP
yZyS7pvjO00etV80/ENZwjWPTKR4E+BJ5Q5nSarhENfFRxBZtTemeXmq0ghwE4ZCf1q0xB+Cqt9D
hTJ8O8LVgPj+0mfYhos2n3xbLwkMmMNB6I6zdzCie0yGxcWtK4Z6Wqd8tdgjolG+HEOunWtDFcYL
DA6wxVx5ReD6MshH6INtvI56OZ2AhDziiQhBy9vWXfIMheAl7VIfTl1Ao0lvGZbPTl1tjUxzt2Nt
/DPm+RcBBf1t1unwK9w3Oo/vHIx+LQVm6Xpu3Z1M29dwcOkm4g7SXpZa21Wp+hXJmSobbfyo2pOG
TXdr1yvo3K3SK6SM8382EmdOjpFS7IqJo+NWaMSB6TqZwb4zOAN0+jZt6oqmiDZ/dLMMF57xy6iF
9ZQy5YW/VpsXIwUcltTs1JGsQ0yFhTo0HbPZRo/KlzJOlp2r2NZ74idUzs7NITPb8twYZkKtTEgn
STqfRJCpA293rqPjHzu7Z8ESrJSrxO90OF9Nner3lFSe0w3u2axLfxgbwhqEUE4OIeZeinvXPWCF
Ds8SoG0zl+WxQhrYUC19HqaAkESEV8lqq/apdYOzywJ0wb/Re1GKcbxtWvsyFNEJhaLzEsZmGzi6
f2toiY/4P/HUkNLPebIrQj33UPTPkGKsl0Yn192B8ix0lA3Vhb4GQOqSJ18ZNJWj6ubvRljlrnBX
5GGnIzuq5EqxYr/p2qbi60nDAuZnCX5OZYHP6wxHIcy/RmmrvYFOWY2Y4MlGigdqPyCwVU1xWNEV
e15pc6fCT+WGLUtj2RN97LTwOBJy8BblbocSw/pg9xwek/FCxFOn5xcbI04NuZWqhvA14Ga1rfIv
l+MARrpOUS/p8ha81pEYWvNIOOJ9LKPmLOvnztHK58T/OUakVAqTDrgnecHAFCFlO6Z98YGLkVqj
cNKWR91K/zjM5I9kmLa1rJyr4ly4hcfW+NGCWO64n4V11yI53mQgf0FZ6/18OQhVt57Qkxajlo0L
qnPOKoMTxQ3mguEU8Y3q2mH+Z1pmdCE2SuI/XNgUnBirP6OGTVLk6bnTq20fB/OugAbGaS3pHnOO
WuTFaO5I+kfOrPmFAYjwGP0wUpdkKSNI+57QEKkHM9T3mWO/YcnAhJ8u4pCXiDyGk1qbaRDdObXw
2pslqAHE08Os5lcJgJ8AbPDiYCU4dLWIfSsZbxFnt01BUKuo+oCmHd7zHV+RbWgvsLCMQDUfTl3x
J6AAJ/WtkgWZzPHJNWJq0KuTDnbwIFKw5a4+i5NlnMr1hF0nto76jZTe0EgCd3+Y7rms3iKu6Wlv
VZDEgWvG1XJPGWaIOJqvZdxgj5kmumwLfIexfmwnaR41ZheurUhE4fneNWPZ7gZynPsoK76Lgi03
0Ji+pMWMdjeTYCC/IR8AmvbsdqQ4uXWhUaympzrSgFGopcRcyY6Chfo9bxJ5/DkM8fVC/50ode0q
7Ad9td4CDPrWKy8YF/fipOMIFxS9rjGqZ2cCJRzrcQKAgtByLpMr//+U2YraJCBzzCkNuB/W0uz0
cWCqJinV+zmUjc44XfAZYlSx6aRl8OCe8aB8JWWHYq8V2aXuk/o4FICOHC1OofcRQ+NOBDhzrnbK
rlGFDdekmArTFw0vu6QO+aumzHpuTDr27JIeEHJBhKxmWiI8vRzvZM50YEbcntb/iZku4stC/smr
meCctptcK7+HrsZ7l+U4skV3LENk8XkAv1Fz2N73VrFwxKhh/C/uUTM5+PYxZ2rwlJ6K8/Iw5TyV
NRAjEm7GgYHJtXCb0eNPpldB4MScFT69/mswOGFZ3AMgbFB2JKd/yCtqi1cPWmiX/oFSwBvSrCjA
rjDrJ2irdMhisQkB2dJy1xCFhPW2ZbsfPCJIpwxDjxEyMQQOZDyUGI4IAMFfPJiawSMQGfU2C5OP
JKURJ2hVxhbLMsBLt2uztwQp+tYuhoVAp5pjh+tsIcLFDQqbL4FQuTUMgH5jUbzoFYbchhNwOWAQ
58CIAZO1Ppin6CwnMgDCHtDNhPIzeGVcrtjpJi4sIqucAx2+L1S/zwTym3JvOeiYvQvs13kGcwHx
pFpYRdM+ZwO3AX4Ah/Yd6AN+lszvblLrD0GHby3D7kXhEI8lkNmNPkJ8z9P0Ws3VO521No9f0W9U
YcarWPvZ5sPiDXIuIbYF9l61E2PmJeAFjdOPHi4SgDE73qb90u4HZV8tsEEna838QgVw9kxmQ1wa
6bkwZH3Ua+ubNOewm4IioPQQCRRzs3aYQpRVqqEYJw1lyou0/blwxwwkQdnkzzMxOG8c9H8l55fd
QHp8R9/Gn9mqeLkzqsxqqS7g/HOCVpJvLq8VlsrYvYiRt1qcC4YkM1VFTe2IbZUyw0vTQW1pxDb3
s6EgOzbq0GLsPkjdjbaxI+jNJl9E1Ma+4pMr6aUCRudwWpFxIPa67EOERetPTJVDIGqcw2No+HPQ
NQebuCXVVFHKdt+xbu8DWf+yrflPu2CCMePDQmrkWg1YaWGnu9c60I40b7SHZsLO2+MduK8xb17D
eTyTTeNaDgqCxlGwgsYSXKdg+OLmyifAtablgxoZZ1hdCVb32JSP4OZ8dnEaHtmPfImUs60rfi6I
Vj42WXPJ3Msy4vnpyNptLIsuPdGkOk1sk8t4cPlLypL2jHpKOIpzCUtmdcnwyb3YDNQusVoyH/wz
HBbupuwexZ1KtqNpGR0VvKrEwBdGmAgpjVN5e2yKB3yucAxGJzvGRdBiwi2Y4+gOMmo7L/jXqYGF
ipPTBxokdIpRcM9JHSzVbOF8h8yw19xp2+VR8BaBnSTXk4JiZo6om5x2SqCxnrtcFjf347RKH7gR
dD6dpbCuslDsVLxUXjeTsGfkIDzy1guWEENcaJF4tZtuulCeNg1zeljm5nEmOcSAnvrNJGhfqGmk
XKljmOhaV+4dftIV6rGbxB3S3qrnvKUThy5hK/vYh4wmVJezqEZ6tnXBXLyXhHp0Rmlsl4tfB1a/
K9uR9aUxhoPDNTMvohEjnXrSKaV/LNXX0PZcWMfysdJzGKqkCukChbbOdnBEaAexQ0BnKbTDTADZ
yw17wmuMSOVIjYDwGB9n/dpzHb7G6fiRdVr7VqsFwaD43VHY8Syz+IOmsPwcBtHXz46VZHA428LZ
6Xpd7MtFex0QYhbdbp6jlPXFbMxraiyC9H43+CxyBv4iCGLVk0ny8C0ygf/QOYo3m++tmekoC0Hf
xoNxI0mPy6kNQr/kIe/2o8DJRBjxQAxDB8CabriIiANzyWzdqx+M9budNFNwa5bx0U0IQZgo/sd4
BibIeS8c9fnA3NXayJDjHDQptCZo1PYCPTzL7IMwtfY+cQQ05jsxluozoXZTdQnakZmGezVlaFOy
PFtF8g9Lh7hakbWzcoyuEon3mOhwjlzGfH5Hv88D9bhur471RJDHhsIS1H4ejdqRDHp6jiez8Mht
d3tMjg4OHdJYteqfS3fk66ce5zjkzcEyzMIfIheWU5qUWznj3c5Gy8D9n6419BNFPJOUvykq3dTy
WFlj+wFkZiN1VE2YZgvRYVJwWRJwxG9psCg19yrKbzURwZzqGU91p7aAOD4jjZ+WQp/xOOyR3WF3
e2xzahgXvPdmz22Gk834WH8puZSg0Jp62+Cfk0FQXvJcs+5RFG2TVrxHQ2d+hdrHz9ApNq2Tq9vB
0TZAdiYKz1bkjje7lUeE3MaXiRIHLFbwhgtN22rE5s5FLp60hLxYFTvDw6gPdPQQg0tNlT4Xfe27
Cw5wTOPTDn4ow+tVrDXH9m7FDWKmwjKXFJFDTZ5BH7csWCxE8damT5M9L0gpdEWZ0XgaNKe4SVmi
Ro4vcZg6N8nUDA394rIvG/oYHKyWGEZrM6t31tniYpN4GfIp2WG6DtAbCaHlhcNfkmT9acI950GL
m6ADk8mJNc7WBQ4FWkUDRqvM7rA/teHeqtbc2qpYDAvEk3wk963F5CER9LvdEGr5vm6adF/Fpes7
vNUXCGmIQNFjqc330uQ2ntnyoZ/64Y2GoeXI/vwwSvVnsEr3OU1097mSKAQT2oSSj6OtMZ7WNXeV
nBOcm1jjehF6BLRqxvUdiUVRXMcwfW8xZp1YLgFQozM8oY945YQJYFym/Dhx1kPWh7pGc+WhoFYV
V7MJ5XXGvA3ZcxMDUYBv+2mgmtPzZ+/6rIvfGfgdVNq81dafYaBvE4WDBIOAXp+6pARW+UPRpFBE
k3t07LTG61E/2GvpE9Jd9pRM5TPQdsfn9DUds1k+cNQJj6FIowOGpQSvctle6AnQCDMaKK61YR8H
jXrOvtdPOMyJB7sNALMhaQ7asGmUU3A+Yq9IDGYRbdH+HiqGy2MFS3mY9ccpN/O90opfisRItKSh
HxvliR1n5jjMkvxjWO0mRqoZmP+UTkyGmogKjOD8JFxTaHV7Ghpv6mHAY6qGgJTdtQVU6DpTx2o3
ncT3FCMN5ul8MBwKsrrYehZIKPsuCL5Ir5KAKFkme53qJo5int2guGp8krZOeaHKHOa1HrypAcm3
g7hxAjH3P6xip6XEGGNH47WtVh6svt7ZHdsXk36AEKhXmxgzE+SC/taHnKqnSO2thDitCdOHkeh4
AuiI1WFFV/FjQ7ulEJjIyCPXim1Tr23TuXwQoWvtRWI/EGJP6b6tn2RgcOHNiI1oeVjufr7OdLAh
zqYWd+wMk42gXlBzy1fYHteEbKs31fY2G9R04EjN4loalqfHVrkNSW97fzoW7ZPdAllKwEj5+Zwe
63ppTz8fQo7r0A0EvbeIgyBv2l0e7oaqC/bWkL6XTfZdlZQFAe255C0x1R+Msmll/5ySUts+7MlC
SOWg0xRAU4AF4Q+hxXeq/5AGZBelCR0iRtK4n0vw8VP8aMDiOFCGtbEIoZ6c9UNIkyo53NnAY1BU
J6GplTKJBf+/7mYk327jMn/ZklkeThJHjR/0AzZNWolmhvS7Mhp/d5Hb7EMjfXY4B3kc98hGMLXG
uFEepVBQJJnYZ+HAjZCy1f1YpPdipkrMjgtr22ItsXv7hDoIop/n/bRQwDKrCboVLmFcxCec4imX
LBhU6biLcUnvtcL9HdbZN6lBv6uclyXJ/gZCo954CBneMMhgl6TgCzCRFrUn3QyjvRGJtx8PuEGw
G47C/GVFiJSVSw8iJpF20h7bSenHuVqb2wwd4SbXTrOYICaGOJLqmReiLl6FuchtD7gCa4vsT4pk
UdOzBZbW9adz0ZYQnfCXnMuxp08gqRYffYKHJwQIIwfjlU4cHSCVA58xjTDkOv0+rMpgv1Tzq5uZ
5vZnRrLAPTmbxfp3PVz0eBYPmurTT1V220Tj9GE5rXaqdOsl0mgkFBptgaKY34xxooU77laoh7V6
H0M/1UbWbOzsH7NtAJERGJ6wTYH6YFfk9wBvY3zCXYa6ahm5GM5yilN1i9xMXxIoqdHp474+waip
T3NbNXuumvf/PJegqVhBTUoCpf0q4+HazM5L7n5b3VsTR3dtxl689PUvGJUjyoXbb4rCvilqRoBc
U/Mh5q10qXm0NdxOmiugnkt1RBbWNm3b4ZhNg465jjRxzjjGSeM3R0axCo68xja26nUz9kxqVA8j
D2W2kWiIe7vn3v6HYwqgxp3btjquF3nBXnJHcfR+ils16f5SRvUl4oE3b3EeUg7A9vPUPi7h9CVd
nE+aU3HBGYcPraje2z8qesh1u4eMchFtgquzXy/VBib99hmw7UkbkWXm4V4p4qMGvHe2BCpYIp7u
fit0XMR17r6mTbQLNPUa8aknJwIPbybp4cf0PgXVeBgXzcunh7CuzSPTjf6UR6QXZ7vAgtb2TIR6
TrwLCllNKXeBos2Q2bO7uN0oAitcB2t9phhkLp9UOumewSQJ+peRu1CmMMJAQo0W4DVjisuQBpt7
atSoEbgn6YRIHyRZSBpGhjl+DpGfOL6E0OfYdkJzXDDaDYyOKd5cJQ1xcsjVw7vJd20/fScWA8AC
d2y3VU2DZKDhoKNHeAuuPgd3Iw9RY7nEj9OtbnfjwZzJjUWhPPwEHrKQPUok8tTju0FFM7SDo5k0
SMDhTGhqHkb27Yqk3I5n7TuPtBYD9MKZOTdGLvlIX+gDnmYnXCpd9xrbzgcH4nA7BfXtJ1bRV4qS
vgm6UwhziUZOGPpZMH8ymeCKkdCGY80h741AJGdmKCFt7QThh3zEeV8RQaLV9jIQuZ44T6Lh9cKn
yee0rJasvOZYPTmkWOxpes8JRO1NNb9V62/D4MKGV/PqtNoTJ4QehTm4Cdaf//L5f3D9Mk6KXWIp
SAIRSduI7y8o6aKSZB5aM3uuLYslNjA5EJd0Og4y3LHW1dxVDO6FGQ5TJtTrV0tfzORFISwEqlJv
uBZq0I0c+so+fBCCP8IlqCSxXnZL6ttENHdpOf9SY0VRHHO0rgCc97NLr1/5z7+NGcQTcnVOi092
KrUPBpilJ4ByTU8msC+bHyyIlhrgQHKuOM4gz2IIM4rWz8gCVXLYJLlzZ78aV8zg3S0TSQI+XE6Y
rxgC6Gu2F/u0O+mTBwro3XDyX31Ifhn24UJtBsff3DAkN2Tzt7ueTqwdNGndMwuGaoqOXY3j6Skt
dUXXKSCvZnQ9CSjfJ1fyZlnsGSznZN6CFD3eTemYyCSZj6qWu0ypxAMvGeJnBe2XZrTaRBrNDplu
/KuldZQWOua0mKQ02bwRsPqj1v4yhfYi4+kWrU+KMoNzGNoH/Nr3Fh+O77QOfrguXVDLmCI4w3zr
22zyg2Q/waKvaaz0pVm/zUMS8nhTEdZNZxNF6CxFtJvNRt7NhmqtpIJzm9vThVeS6gV3fAmH8cbJ
9onbmgJsD20jd20yMnHxz9JZILgrb10hLcD22TsoPELXJLGDYb6Osjp076nojeNCPMwrRjp97HAo
dlL8bcea01MZ01FCC5sfD4h5EPOfG66AG8hBDcBYj1ZCrixQewMDXrKbVROllWtwFgafswpzplPS
f/FSJ1rvFVH0xDoRICsiY1hMthXKdqWzMuphe+ybMdi1KUDdzlEUxpb5Y5kLwRtY8xvagHwrbTPK
l2LHQ7GTHgnXfZ9b4ihUuy/CFrkgV59xptKj0DnEOPNtYCRyBrqJmoDjpo/HWxdiAuBgkjX9ryAp
fgte4o2tZvI/OqU++DcAogz1V2EbX9qaquyss6hI1onkd6FjYSlnPJKm0sbjZGHM58KOLZmbNd7k
yIMvVuJR5Majs0tuoEgMexlTZsT+WFBeQeNTAH8A95z55o5rKqj/Frp2aHUjOJpworI68wpXt8il
8sMj3N/4eg7hMqyTF4eB7aGd+0M6BPpptP4GZQDOVIZ0llHSRc8PKZDyX1MG2YdLB0LV5kejjdIv
0sTUjuFcbrLDiBl3v0CqdKvW3iUtECVwHKj3wTmOCO3Yy0QPX1wdaXIpd3wD8EFsBDJpEaNXhQED
yyHj5ZIkkBOpwkBCQKIVSC4IQlFbkb9djQG4Na11Mh+4+S0es/BgdHcxYN0BJuPNacwBT4a8qbxC
hL/IxhTrOOWP7abkqfnFmID5I4/hEwdnwQ16pEbR2HsNdijP/dG17JEJEV0zwTyGKE3PTZPguBfL
7OFkgB6WDI9YfvdViqXT1b+R761H1TsAy+trt+jddggrErAxcl3fIrpn2U3ngm3ltr0lG+6zQCUH
VVYWqVNMF/2xysR30FCNG5og42LXxZMkCOwHVuEHCEOsVpxSBC7V5UrYAXCIM+ycZT6DgeAAgj1Z
a5rWmySuLZNmOtOQ4FHWLgpL2YsHSoJkren8Ha7LbqJ2YdPkQGeBnOteaScMy5ctOQgGaPsAoIDR
vJiOSQJ+xKMQT4lc51c4f3B/7ERrg65H5CpNbC5p8YS5gv7dlE7BKcfCkCuIBhrbUbpDfOQGZS29
x1SGazwJ36GbR+aNUAAofzpPYr2t4dApY58+UXinovxw4B7kdu8SXAK6gh+XM3XErcOgVshk0dAk
w6aWQjGXQrCNWL8wq3LJ/88z7YSBPMQtOLE4Mr4VenAtzppFcBb2z0tWEY2YS8sza+K9zpC2m1rj
kMw252CZwQ6GB5RujCRpAGGH9Z1bHpu0yCBwxstOl0QQ4n4+ygwfUEP7kKWNgN1HyLJL/pQjFGzN
ePjtNNbz0pEMQ+bfVlVyDG42GC5EU8ZG6I5ehmlWNNFeyak5lS3gtVmkh44qQJwyBhHjkemhRW2h
NNs9qBlmnfp415rQJVie+FVqnRiMZl4dVH4iNd0P9OJoTQC3qTSAzOjAzAxb/Q+jX8JJlQOIOMkR
Yozpkfa/fDvdf3KSVrx4eEwwwKrlq47hnwAW7RC9pg8wq6Hbkn6q5O9sBdqo0RH7PuZ9npfDJ+Yf
Mt0dZJ8kc88MgjU/a/Kd4rfsMzXdm2LqOelN2JDWP2W0wVXWeJVricuJGisHKeiYmFr1ZOfFYwLq
7cT8BiJ8MP8rRTQdzMK+UrdCqAHUIwdH2AlGxMablnJvhNEtJc9MtFIeeux5eTZcwkLBq5RDvSl4
Wqu6GrFDk7K1mVtsQwDsDULKphrzXaiFn43xVHQ0d8KZWXii5MjRejQMfU8yt/Jah73IygVarzMK
KHDuBd+YuWUmPtEEY9DgZn8U2dzTwdNjdJmewzzhck9qiJRjzHQ3X5+G1mEKT5bPCnDajQT+hEhe
elt/V4yPcgnoHvjNRullxHvuNcOHuMeiwTWd5wMTmdk+mZGKzoypriPGQ4j1drx3DSJbdvAeuWWw
7Ttnn6w+cls2pzS3osOq4netjTGmD00v4fy/aM120ZkY5TCaWB9WBJYYHusquwUO7F5d57FRsgkw
99Xavs7jUw5K6qGp5s/kYerlHzPj7TpXxWvVEecRg/sVEzLZR24NTimDWrroqwyZnzMKzXfF0PGe
wA1G8RuXt1NoJrsKnjCj+NhgX3YZhXGej8Fi2EQQTErmshCdU1hgS4v1nbjGjVn7yJ/F6wm9Fj15
5Mp+BUXXHcWqGvw0G/98+M8v10izPUv7PzXd2kyx41zTGPyTgaZWqTj9fPgpZ/7vL/8f/y1fY9gd
F8/Fzcj8KITbn67sIRHEQygFY7nodUhz6llwJUzLgNhY0/nBmhZPko4E+fpv0f/+288v/6//9vMp
//0d/9enSDlxWYgtcAUUDbLS1AbJ2ya6QdZWO1ojKfYpO5x5c7Bs12ZTug6BEUbNqxzld4jr/xYn
8bgL7NTZyFqdCwVsu7JFsSdbgFmAz5IDNtPOhLVA80iiVydlDAiCM2PXvkMtHIfkwpPns8SSf5s5
k/RuNN1GjUKSKCd+ZM1ig6OUSSUyh8WodiP7GAs+EMkI3zE+Fq9fDohtwdcX7ZUuWNN/rJmkJgXL
XN/OJDjqzrekS+xV/wXRod/ChQ63xYiKpCeskhAiR+6EiO/6qQyMT8XScQzsbTGZX5URPM5h4PgO
V/h1iK3142+jsvVzEHdbnfJJepDRhQhi8uO5NW5iohkS0B3AbW8MWxFN4URpB9pbn/8TrZs/j/pn
p89/EVej7SKC17AGyJeas2+2XXUqU2rMQQz0oIIM6TXKT6ue6M3IzX6cyu9lTq6cXdgGRfuGHxpd
emEpmFVGax0rJjeiTaRDWYr1/k5ppBrA1k2BueWbeh0b2+eWDlZTFw1ByvhPi0CxSeZ42k/ukMPZ
VS+FFsHfGMd5q/cx1EVzuJlL/qn68XkiarkRFngIOkEyPD1ESyRUcRX1ph8vi0WSi1zH0FM8Jkv1
QnFsz5mXG92UA9pBLgIuAZN6PzXNw0+EqXYd8ke9PTIY/q4t3rjdiimn8g80+5QgZD2FKLC1Axys
nG4Gs+oNi2bf7DI2mm2cp7BUCBzuoil/WuCOR65qGa8bw7YZgE5o+uSc7JwIiprzGhZyIY8J45Y0
Rk4d3cwnxkyxQI6Wnuez70LRBABkHAFvZOfZLXddmo8Hud7xaGZNmR90FMo0eCXckp+FHubGWTrL
OxfFzdJRlBeS9z5UQXOqaF4tlkk//Hz/enMzbWrZxSQemJafjGW2uXnn706aPlqT+ZiM+N6iNxng
AlKC1vSA8SI+fOve00zpGchPP3+Qa11AUOMcHpGcI1vbd2gGxMbtA76NmZp7tFjX0VcQqgpOnWb4
+eSOhzoahsNADsm0xMzQymCqXp5TYCRm9pAUyanMSSaJAU1/3jihQ2MeQC+n1nhwOA/jceX2n7p7
DnmfTcRdUJKxz9U4AJrk+JalpCrjq7L0926igM10g19tpV/MxPa7zPlciuxjagY8jSSAnTH4NIOI
QlM96Z8Hc60nEnCGiZCDesPUZEosz2u6vA8+9LoXe8eEuVbH82daVSCoU/SoIdHSHSgfXlgRiefS
qv+KHJhrlCZ3APBqI2rbS0ZYU6mESkkQbANq6s1RjnvVMs7rXB92DhMpRtMqueVpchBaEO21UkaQ
xG33OJEX9N381FejvJSTqxHHapg4NnQSE3TA4x3d9F7nOvPLNrL0Uiy/CvxFc+3cJ6SckIljhalj
TxHEU7beokanhFGz4FtQTB6YO9LUlI0vKkPnyHqa69t16lBW7u+E9AFurr7Y6SqbT8b6+HUWUr3b
8mMPC5jEjJfPkUFBXZiibglOpF7AOcOn4OghCumE5Jz4nlS0iLpU0FLtg5JPAI9dLJ/DhdWPgmtL
pxGJFgbGNDZTh3naZYRXvGUGJDImFn0weGaY7YyfdHVOJ7Nfo5rrB7cCHzQa6AZVDOdMHwZfZxKh
TExBWX0soAudgs6AHiuqp0G3jt060Pj50FcYVCyhrZyK4G1KIeCTO6jI7a01LwOQP1FSZexidSY/
fubIVKbrDgK1WhrhS5FzUCQ5MW4GBOuT3Yv+JNcPSzkgEXZMFomRFSfdiN+Wis/NW1JyiW30ZwNc
4JI330acFoir/B4cAFys1jXNFsY/V6nOG2P5tnICYh6Ng1ubzDyHhiT94n5WFRO8CqMZQdz3Zp1g
lyql2nVMv7FLRceBRNhtaHG/w/870ZOqveFXzJcgfsRk3HmTBgFKOKncjy01NoE9MQcQSelRpNpv
keOi86L9A6SgcZOQZ7uN7ZvbMdKG29D8XflIXmatEIBRZ1cxP8aeQTHYu570mYpvqawv6OeZjyOD
xkPZX3O++sYtynvgWL+n1nwOZbR8Qo47u844/c3N+Oo+jlQCfjY5M+2FmCgTHPjbo0raLVO7NyOa
gYda435IUPBnIgMLOBIqk6v4w+jdT3O0mu+5fXei0ssK8Rh2UAYpIbe2sjD/BQ5m1KQMKRhoVLIL
BoO7YYFhyySLstWjkNLAOPhLYyo+6o5kOz0TK5muuM4OFtFGX9xnZ7WAu2WjvvTx2FXtYyesu12D
BbKaMD22RPJUXr+iUTG4yta0QA7pbpp/WcmjnOLopWh0ZPTY2sYM9XlnsLI5dfLLIJx+tgLclF1n
wrltkRCsEFNJClivxCNXBaLFX9wKrrP1HWS2J11z+KM6NbKVuM1LFVX0YALTsIq7Pffdhf6/XU1D
2ymJ9QCvAMauuaZVXYLirCZeRztyKiAraLDG/Nc1s0sBK6tMR/nPqKOjarB8c3m39/HID8rtTevW
w/4/shT2vsRh8Uzmi3sumaa/VnjQFw24ACdcWHlLfw4ji8RMrz82FlbtqWGsSE/dxehLfy7H+goD
cXns7T7yqStBAkZuuypbPHXYpbEvt8U1rFOmqwli6tAIxZre65+tscSULcFUdNYxxc+HnDvhKX0f
o64iFplU17yJ7Z2qUFf/80uEfL+lGcMz/4e789iNXsuy9Ks0as4CvRn0hC4YVmEUCkkTQu4nGfQ+
yKfvj6rbqOyb1VnoaSMBIa7ylxSGPGefvdf6FrXKpM7j0ezi13jC45WT9siCKp/vZght0BrQU9VJ
5WVCvdhELMFJ484JBc1gvXuAh3x0wGlCvVt3S0K4MUPI15b3vKJzo6aSuqtT4ar1suXRByi8DkKB
oS9b5PTCOGjgjDqjh1RRS2uMg/uQcRMlK1jEKkXkms2bNtbCw4AeQMnGTRJP6dG8jDre21krCsck
U3gtWw+Yd4XktSNyTMwblMSySi8Jpq5N5E0bCDkANjMEZP0PPsf/IkJPW/L8/mYY1PAzytgGZQPz
4N8S9Po4zJIKakCgy6R9mHMr74dO3CQyBFPeLr+nN7VJVaWAIfdogEZOLbs4k/+5wJRCKYWYPZsS
4Pzm/WVoTQrcPJM3SZoIAfKVHFa5nqf2WCl/WaGULJadsjGAg1ZtoD+S+2aihEcxkOnPHeQ7vB+9
tFWIYNhCggOBLImzRz8pDogJf8sKZdy3Vn1fy73yVIVztP/PL2ZetEEW9c+RVDPXUqmTBhRwAAnJ
QZ/7tvIq+Gu9Qfzev34b1X8KIpRUU5GYd6mGqfBWEpr1j77LMcYQMcvQ17rR+K6GSHrrG3D9qXLH
/psKOh2OIXmdX6upRfND8jRZLw/ljNpRQw6SletezZQz89f2yVBnH80CBhY1x/5Cs/vCjYsZpzee
xakV1inAX/Ql0fGR3nWX9771Sl3/yqSm3SAOjk8yNkQkF/F71mRoih5z/iIlDzBOJQE+LNHGknIW
Hgzw1+ZjqrdIQo+djE9Pbet1x9yZ+qyVXkyV+fm/fp8UbLd/v9wsxaQElHVssobxt6zVQumJfkIX
EPRy6D6KfPB0cjWqseTl3uWJUlK7OyiOuu0gImWNB//ONbAaFeI1aA8fwsISdzETCmMiy+HXwHbX
ujrQItjqOfNG51ur8ujJ9OrHPF3zR3IAif9wwxQtoxDmb8L9PhDOrW7R8Pzr18bf/S9fnM4L1JEL
w5D7Py+CgjjhvsBtHsAwygjgYc5KrEGpJO9xRWysGpU1txIfBNMr1VfqdqHLJMKnWUvsXSVFcJMB
h7hrmVeYDFuZnw5Y+3vxClJ/dI0mp9XNZQU8tES8wsT2KVKM7B8epVp8MGSlO0w9+G5BTruvgSVS
F6fiBn8PjsQK8c9jgytXOsxlW7hRJBpvYZWvc5VpXPEQX8Tu/pbIQ3KluulXGQ6YQDV6+ZwhBLfR
IiHEHCdYVZFwo+ujX7BKEOF8T1Sv4czhwIeXnJq5STBl+lpXXO4caSvHx8YklbOOJPPCprdBWt47
Y53FxFzp8YHDLAtCiJeyuT/CJR7nNrT68DMw7ArV7r3spwmNO1JQWTt3AzqGdOGpS1qnXip6+Sv4
BcXG5EANIQgjaV4j5zP6QX+tH+WT1MzaD0trQPcz3OoE57BhwzHsejN6vocqsS2SppMZgjSMKWCA
6RK6ICbDe+yzbzf+LGBRGX0Sc9o3bG8Ix9s19y7+3dHqdvIdl4sKHFAZm+q1MHTLthApoMVSIRZr
edApzQQVHynmcJdJVy87YssoM+KwlN7+9VWo/PNKpBmGpBmEeYmiIf39DmPAkwgKntzAQiQSiEiX
FVqbe1BQ2SAfEyNMkUQ2Ohz+Wd5mUlrS8kujAAk9J35z7LxmmTkmovyZw18A6tyTzywyJxcn6GA5
dLfZwt4htzgF+kVVv3BkjK7NySahB9kCplFKi/59GL8hbEO0QXfUUfN5L3b8y8wcydNgVvnfvOx/
ivWTUFPgetMV1VAkUfrbwiJoNQAG2YiJXS/Bfk/ykzwlkaNnQnKItH6bF3IeFFHxXMqQgdVB7EmG
gn029hwwm7Y/tioey8EA9AqwdC+Emb40KxVkMniWqwH1d5QPKAcXIeQMQRL3n60IOACj+/3KTVS5
FjOxtGkPuhJv5FILaEfDjX+AOGuMWnMzOdd8aM4t8y93Zpz137wFvOB/Wn90TVc1S8fvQfdRgk7w
j5uQMYgVjuA6Dga5Gp6mLDL3faMwL5NfdaPrTnOkx5s6Sr4MFe2GmlQ3Aszdxogevm6INORyiySt
9KkbpEs2paiYc1l5zgE+kZqa0fdNHlutboablbyFyBSOwzh81g9RDOR6wucmqOKLcjcWNil3WnvH
rzKRoqKEyPcZY8dl9lIweIM119xIBkmcJARR2gpNf7GMTRgW1XNPR8glsKkK+r48ZpU4PjWMkHeP
aHo3Qf9vE2R7BN6iDtf0l5bEoKdOJhWN9fI1U6F66LLEZdol3Rn9kLKDNXCQ617jaJhjDxmFfY+r
iAxRVYPoRUZCy6jG7SZ5/6stYc1etxlH/kGEFKxNUNgqTTqbfVVu+7o5K0pn7gg4QDPMYZAoKRTH
6CWJsxq3QlnhOemKZGX2Gm6K2Vz1swX7pGZUMIoJS5550qQ+XZEOIzpxFwEKExCkYlOMKqjAlVGZ
O1lrBURLyF8e6Mt8+h/fxgTeCTd1amMBKxxgIeExyyWCqOpsdR+yxqtMlMRtETVewvHdE6Ucnj/Y
TOchCamfyGlxFJM+QHKKfC/hXB7ONLs1KSLfJh7vWzTdcPgEmuZwmEJPqiV5pXZw1LMXiivqv4yO
nhBjfG4/NYmUqGaekHLNw5toKO2KXCeSbtqC2q/H4FgVkBSGO+eGJUi9zmTiIoU9OTnK05jTHCWW
bWUizLFBYDXHJuthkRua4j0mGi7JJKWM1gu0gAZqiykRn/GZl6csfiTOqPOTcahTq8/mC0oxWzE4
96Ew1Xd5PzHgqULh+q9XFkm2/vm2MmRD1SVTlVTdUv9WIseSQGMIyi5kFxrWi4nwKTOIaEbRLUOU
Vb8HDtHnooJ7D2E/8ypDLTZjLL0PhRFBT6BxRxphtSf24XFsBTle9xbbWh5bz5plJkEDssAfjFEK
yAW/AWmC/DPle63U2qduEpDu1QOMtjjrDlYoQLMzSw54x0ecxsdl3HeiIMVbIcmGlxSofkOG86Yo
3+HsdR3sr4Gfi2inPIwCyBONjr1eIn4YtLF3R6zSe03NGZuXksRkuPxgbE6n2iwhSMYV6n6ux0ST
jIOcdbWj6Enrx8SbwZfGup1P3S0fZeM4Aq1UcJstPj0/jze50LdfBiF2iYX6VhKOsvxJ+2IIhJJp
ObjlmSLiYFDhspOMYwA8BP0Jib8jC7I3DvyVSNY15lLhHEC5O8LRQ3LDEYzR3ASH+6G5vz54zdgq
Om29LKzmIKdjY2f6aL1go92nUw2dQj0VM5orCm9lE2sWdsDOqAPs8zHOBEvxVGzY9lwXylNaUJoj
TNqhw3QkoaLYwOjVZChjRqxJW72IRB8Z+yJqW5QQiKvRu2jPd5w3dL7M3B1CtJj3tJwhXKb1IUEP
MoOt8NQIMx4qyXt0z7+sFGGABbNYakIZlBJexd8r9v9XOg9HJkn5h3vS/eg+/sdPwRI9HT7yn//5
b+vvj7j8t7++tf7+n//210/8BeWRJOnfRTq2CnenIgJC4czxF5QHVuC/y6TGaKqMVdNgv/wLyaNa
/y6KoiUaJlgWRn8S9/xfSB5V+nfLYg8VZUXTLM0Q/5+QPIb0dySPuPwKkedlLQdEKEB/OxXAvWX/
MUL9IE33gaTy0hnjJAKCPssowpIMmChH4m7z+6VKOmAmUUzaDtLjTEqWUfvy8PfLvWWS1N45qPe1
1qAC5Mu8KHcfy5ff/2SkgSQD6Y2fjXISKI0AGXf50i+aYZQ3f/3nf3xPQBoZhaC20ghRd9pn9SZZ
vvw+kgGRMAxrTLyoBkna0qOpNhWiBxRUy0M0+ERDDYbhqOVtrhHbxgIj9XrhqxmaGeglQcEq0ZdW
Vx8YEWChjHPiXE1Ada1BqIWtLvxi3YpGvzPzfUwNWTweHF0tQLtK10MgK3SGc5axbqf00yp0MKZE
z6GrRFE8jfGAW0mS/Fpuj4LGt5pFCaoKBjy9qK7OU0SQvMCxCW2Cee0nnAcYAhJyqtaKPJPv0hLd
pWlorh4YwjisLQ+xu/NQBo68UaSHSx+jCX6fp1Dp5eb3UZKUxpqQy3qplH+/SPi2V+KYPD2GtgyS
Zgoi5rAbRHT1gjyvozAJlmAQ6CSDL+m43z/uSbqNiXMTu9ZYy9XowLGgeRfR/FONx1qN1EueJ7VL
3BtDlrrY/EfXeVRUB+igyVTlfw+Jfx9Fi7D0P783TXOxoQd/P6HV7v10GUv/fvkdP/8++p1G/z6S
TVkPMkTv1oL1/n3mv1+M5T9/vyfMKI4fuYqdYsgw6C/Pp+Mk7UfpChFqdsFus9jzHQOHcXR36pOy
k6iGcF5dZQ26k/P4bkSXlhZxdGUHlcjvBlZRH40mmAA/XCEVcyBPmdNH1wW1cKnlBbRw5pHVryzF
yV+WVpvstoRQi1So7AOtH+pbguFTac/QoXhN/0gu+Qa3ch8niEQ9LHBtuh5IN0CR2c5PyoNIm+9S
800yZpD5NCjgGGhVjKhBtAz26NTbx+gg5utRLjlSMA3r+VO8Ao8gVEIl4OtMeocx2BZqATTC7Aji
GlcmeTIWGXOIFmD/qOg6XMDP2NX1n/uROQeRdDK1DjlEMa59u7gUF+Xu6y86LXlmWqgksFViAFad
/kG7Z5NhMFmkL4sKM6gfTL4czk0jvCrDaaIDw5vqO/eQvgxPw3Ny0l9wRlmR1+26C1m+vBOEhDIq
pKNbO3QtU3k/mZyh7WRbnpgvtmiAneqNZGLvI13f7WorHHIOaEQ3vhEyA/knQw8/2FD60eTcmfyQ
QeDAWVU3wBQew2pKjgQgFkxFf3rdHpsvXLQGbXUqyHRd4jr5wsuQduTPYG+wKZH4sdxyxA/mCKjm
68xrDw+4WKrzkO1IxhZj92flsS2O8lXBGu9IGmuIjecHvSmKEjqAkVNdsK6uhwaLuadAn2Tgzb2J
iDzAek96AeJaMXdH0csu+g7Ma3crPo1r8QKq5uk+2guKpN9azZuV2AYDH3SJttU7c7iCZtxjlmNF
Gr5gZhH9bq4w3k2OeJxqN++Al7nms7ITXlFZ8WK4bNUP9efxzGAT8demWncEOyAQ9ATZHWQXswWl
C7dDuLp/5bWNO4gDRr6XFVaKQH0hEBnUc2T3p7S8DLv65XGU38nQaF7JWUCRy8U27MwKtrUNsTQj
x82Bh2u1HheUlvky6SYZV8IW86SpO9F7s/WStUj42DNJTAmfhIO/G2oVlGHJ604qCoA/6HSZ5tky
EgfPcNKN/sf6gs65bX/Ub2WjfSTf1ol1Z2o9/cLArbLJyM7na0iW22DLyJLKbXVsldWjc6QbsOba
sTZQtEcU9QxTn4ogXHPcLDxUkaNORWy3H/JHXnplFphcDzkONy/+rlt/JMfT/R729OKGPa4+/abu
YhKCcn/Yw2DxZFBYZKu6BhzZ1wSplpftxwoln40cx22eF6UiAFTWDMa4gfmnmP3phe5wAWS4e22V
N9aOcLKRcDz0b5UgC+OsxR4PGijIa/ljmp1yA9OZrQef0/MDf8vsNW/k7BEG+A2iRMebZBPqc5Zi
JqFe+0ESli99lj8WSyhjRDp7PhzGgSWqce6v01XbcQhhWRxXkaeuR+i/WGYc7Zq8zVB1/HLFajm+
D9S76+p47wIJa1q44rOMW0gPSM3X1XO4YZpToGI7Cl/IAPl8R8Hjo+feK54R0PAH5YQBlv3Y9S/h
vKZ7xQh9wrYu+Cavo7TFxkbkL3A6Z46PKICNjnVH2mTPdy5KQrcEL/qAjBzj+228GLkuc717kIae
fuL2PuX7+2d8d6yv6NyFG40WNAuI8mMSYi1rdoxo7vFaDtd7jbd9ZV1IYnkIPr8mxELaE5y2M4T3
diooC3xces2XdOleQyCAKI6PjHwwG0UvnFDz8kXTQWs3QdnYTCnLHILNy1Q5onhqH0+G+IcY354+
YOyweCS5FzKkJH46+8mZnUPiIEDu9HitcK0Rqoie+TJfMLfL7Q+GWzwmDhnssuEr3EIoEfHG3osK
rNmR36FGli0+PEISWSwMGjo0wiFGQXqAP2rxybhZ+B4PN3VwcybLRL//ydb8jxApP3x4vDDWf3FF
bbaJvyJ8lvYz9r1TlL2m6l4+0DJHyDLvx7UTvjaYUcB5c82KtU9scAlCL/oa9B3E5DRfY0VLeryi
Pg2pWfTl0pNwfDZbIfGkbj+MK54emuB2Qnuylso90qeZ5Fabbn3nLgxX+won+AHalmXMVdsT0Edb
gjH3Zm2Uzf2sb6dAPShP81N4NTdc0Whft8Kr0Xk1S0xKTA5OpleeAnz1piWBzY0lv1AOAAPc7O5J
YTAkh0K+yJaragRtOOE588Zn/N2u4ltsD2uSQ5moFYTudYf0QQb5Hg7GtCXqxX9BC84nCLUh/lJR
Ccrg3mwFGSyOZnyGDeUX9thIRMy81c9MfZJ2G4pOTT4uIXcFkegUkURIMiUN7vcVjXHA8HK9Gu/P
eJF7bS8hMlFdM9vrITJ8EBZelJ1I42YitbDNuLrOLETX5VdBZn5CHotqjMytdfVT4mO+Cke1Xkm6
g67vrhMMgqLRvv8kKUMTh4ckfRfTitYHpGVspmNNNKGb6nAGiCOAi0w63NZKX4wxkJliFQyn7ORL
vVV76y037eLEd6dmFW5xpwgH2jepY97qyuUpnWVAtPa0e6zMT/VGOPQuO0+tiz63dro/guE2h8ha
636z6np3WCGfWSle8d6dhNVwmr3oKEibft0+jVvlrQ5OtFiKn+b9cUCaZT5V/I7ZgwgSFIRnu3Hv
3sd97qavInlbzw0+FEKCt7xHyCGRu2EISS4DwCuImpSrSCrGNfPFIX1RjjD4m8jpZfDALlatZiV+
Wm/irW9vA8aU65C6ALT9LHXbC9hKcXkWK2p2bVr1+kqM7WwDyxZhzEndZqfpNt6aK+8/fywBinYS
dBsPc+6AsHfKdfs8PoP04Iqt3LnyO6K3s0OxMV6k6/wDJhP4RV7sCXjZcAwYK7fjHpS96Ks/Vh8q
cma2Vpvo0gQ9Fim3oW0Qk3Pu19FFeDa+uXDwClzFjnalo71gdJGQlnUOhwhdvJnzpaMo4Zl8SJxn
XjJ+GWrfLmiGM6RorVwtmuutofjEs6apj/R81wCXRE3KCg+I+f1+Qg9bh37be1mAhKjsPTE9M6ju
h5XOjCb38Ux1uq98MNgpwcx9eG39VH6zT1sEFeS+8tLYcrxCcecJq+7Qd+vBcuTwyqmqfuqu4mdO
q/3V9ImVRE9CjhpZHG27B08DsisfqW6Pw7k5N/IeJ/dwVsqVla7TtwRgUMxVXx8nGa2jX1/SL158
rXgj9g8HpE+E4SPZ1Ed5cAg2wPUg8PM0eERXSDY9850nQln5pyWIfikoADOtM7wwGbmGLhc82nsM
2If0KbzxjHpaMnPiFNHTAHkMBGrnc2yy/miU50tUOc4mgGirJrkY1ecjD/rvhR0BcIKxO/iS9TT7
VBPS07jmPUddjAFxhjdOQAo1Z2wW6KAXJynHMsKMF0K5MuIWrvo1iUTm5veLERfWZonhNc3mHRbn
sLgdEez0/V+Pfr/3+yVCCL/B+0OFYRIsl3Vlu6163VG68O5CGRzth5LWVPsclzdxUnHiWx6NEor/
30c5DkywA8v/k6ktSWTZsH1A3yTNe/mHD03pgML8335arSp0JfpIHakFxp1s61R4rZto8OSCSlFr
SaoXSs6Z/fIHZZPjMfz7Q2qRx5RLJMgO5MSr8+S2YdFsrKJm2/99qKDc2EwZjSv5qLPcLm7QW/RT
/iQylHZH3HNEY7aWAoUF+rXSmhWkPQJNSE5jyPvgr3InF8spZfwhfH7bYMmA97gxK7v41CVck5x4
MDkThsFJQrXFN42dAu7XrpT99o7Y3uaAuR9EuwSLcCe9bsUvVfVDv8f35EDxvCj7SYJuvRXwoi9B
5ehWvfynuE1HweuoRS0Ad9T6XnUjWyPcxU6079/kNw5I85ZXf7hjErIFpwt02zpNsdv76lu/r985
dUajB8o9nt0kRTLIzMqG/TXcatLI3wj/OUrv+qX7FCY3+qEjyhutvpUQF3ycB3z2GEEzzWOIKf8M
34uoBxbMWfs0Xe2Et5c8vjQ+awfA4I/Pwsc3BwMJvM6u26kTVZLT/hHI0XxNg+kn9qV35jrjm3GC
LM9bZ9rT4f5NUcxJb8T889b+lO81TIbWuSN8NVbSljePfGTOO/wY/Xh8S9Ru8ktzGRiQLx1tF4Q3
epNPmf3v1K74RDrq4T1pfYgx3djn44a5OB0n+JmBduo20X6kHXyYJFpFXmHYZPwRTSl+o/bskW4y
/3vq7sFjy18jHqPGC1d6E2HgHJMUez7Xbvsa+lWI68ElxcfuwHPR1Zzs0Y92XJUIgovPO37d0Rtu
MW8nSrmb4H09nAfrWLID9OYwPV3r6xlb3D4kE9dr/WSjBDRnFU71q+4TY4z6zW+tFbSAThF0W6t1
LPxktnDpYi/n5wO+cRbONTkHe7Wi0c/+fub8rGzpo0hb6KfVhUR7cFKSo5GcMnpILVSCdm3jLI4O
1wo4VfW7CrJbA/OSXY14a06OMvpBr76C4ZBcdQMS0YtOhFSh3hxXNWgTWnLokWjCgPPiNTrKSsEO
AkJvL65lmuhBf70/wS8wbvUGYwPWvqfyPb7AFlBKd/o2HOUU4nO6O9F1EfIu9Ejb8gbkcY7Cp3wD
xSMe9cSTvxFjgI2Q0KhzBROig5SQkvoir2Hk3vg04J/41VNIQ+hNVu30Wklevuf00i9FYJC843yy
OAjAIemx+oMxPlOcnyqMxmjPDRywboYdX3OI3SMCUUM7FagS/S7EIwjhbV0997Sf2DhzvJ3omE9L
UMNlyXr+MPYcB3Lzz0N1FGGvEeDH2f2L4o/jqb6q1kuzTMLpQvSIp3FCIUmXjgE9AjI0X8Q/Jgju
HedI6CPj+7wLhw98B0QMJewTLU9ipddOSVnKVtr6/Yf2yWyOVjlND7qTd9+QvTC6FISv33zx5bGu
GOiuZLwCUoBzKhbdMXIKxX5wj9MHuxVvCHyjGUKkW4nuXHuPTyCH2KYQodFvaZ32fbmK3s0fuggq
DRguDAQy3IY0gPjA+xNdAeGVw7f2yUUSv85onQSnfkdIqH220ynPDvHdz2hIvPY/LHHxW4XiL3XL
jFptOxzbAwwRA57yrZKDe8MiyfOiObHWT6Pu0uW6H8d3VBG0MiCc08eatFsKqApCY+2JPwzw2vep
8nvetHGPbmNm+2Z0nTjmn5b+V+YTFpy/mxsxZo6+Emj7RMlm3Fscphm2fuJlI4Fa3Ss4Zl5mt1/d
nwwk90i0bvm7dZ60Qw7bBQKW5GTZCV5tyMp0ixj8E+TerCL0VFiURS55V8c/E7L30hyKdqHgyxcI
BCSHnNEVLwcHmg70CWp6qLv5NhzLzRCEl8llMMQ/mE+0tZxHhx3Cab7T0wL5UC4GQv1+PyuBYvro
35kNWdi3dBuH1xUb6MmgkxbUoDCu+YmZTL2vxhe6XuxEoXaMLUoFjy2n+TQ840AHLdkqN+7dTrSn
ffWkH6cjXB8d6QKr0g7jFquzviFs3OVqWn7didBkPsd6XE/XZaW4O/GFT55bTrgRSmGelhBbVlhA
qtUnu0Y7re53lhvJmXpW3m15Tffj0XhHnWph+3HFnwcWLm65dCt89pqbKr4YBxMTrwqcDIAjPO52
SRlhHUOqGGwrFfXiuhR+ft9vPhjVE08Di4D55uLljbsVrnNtyzkb0NBTW/mahHLbYfGxoBFRhJQg
Np1G9iQOnyrEULzgE4pLx/xhq4VOC/JKyF71+5YdilWUCysZ98x+U3xAz+NZ/un4mC/cbrruMGSj
JU7v7i64suyjkIRNwh9UVWystsX+yo2Cmhnn6oHMOs7+xL/03NZ28cGYrGIS8NpyMb5O7+OeO40F
m0jZ+6KrthNpn92vorYlfhhC+Jq8GpBBBpdTueaEynslKFeqhRFgU8BdKzgQbFW8I8tCr3C+5bnz
fquXdgy4L/Ryt3Cttsq7Bi+/cLPcq+Z13TupuaofaHJx7dvmd+JxPPZJ1JCw6OeeLsFh8wwo5PgO
Wq/pHdjDrCCX5TWzstQevU4uR5tLLOY/Au0zo05Rlw88HPZxFUTGEcXj1C2GTS9i206XwkgInaRE
GO1ksgdGaLlQVNopfpedOhaYhQo8wlEDxuuhBFZCoBu+dWD5tUdPfxlYtaih0NtYAFCc8UdqL5bp
twOny4N4ZVOkKdhzSvouT220Lld3P9GOfCjKTb1Gp+iqfuM2Ng7DdiBY8vawW4eqLQqsJ2np/brS
1/0YkUjgDOUaYi/3KJpmLjxC2DEd6rZ4RV38wMjDJXEbf6i9mL53DIecjq4PTgKneZI+p8GjMTl/
wsNg0ylP3bOG9+GF/NHRJZ0vPLUsJEs7OuW0WK7vleuP5/YKk+YjPYue/l6Xrh6j97Gb34Z+P66l
GwK4P1YTRLMj+dhUfaWArPpVlQE6z2AxpNA9c/Irm+Ss+uKFNxYHKvdu+0MtPtwd2FpNxWRgL3yw
pacbQm835r56ZVgd/dENTtv+bF47HHx3kKDiio5NymfohBsUtgXfUpfGqkjLEibHn/zAmf/dMJi4
Ue3JBIdXbs0U/Ip99SXnDqDAAxzCSlUEkubkUCht/U/MCmwRcIExyaZHSqXW8C9tefPYyX9YdUV8
fxAYnqItV1l3Kb5VFPywbd0HV4Jd7aZTZ3jhDxwZVnC9cir6QPfNzPBj/FHcaXM/1uco4Gr94kmG
td92O5qlVQUPwa434VqldMPrv5c5tr+bL/VB9R7bZJX5cDexahNOLZDJ6/R/2JYxTZHTe6X00rYp
h5JNtpOetPmIn5//V3QUl+L8zBrVKAHu0YwBWek+tKXMCKVtZO4QnceJD49ZLHcc7YZP65Obc+Gh
3bhY5G+5c3n/7HY/voQb4jy5+q+P2wT90Y5d3r7v9+x53jWX9sqieKd/Qv/mOaFM8OS1+jZ/Wre5
XU3XFFvuO/uSpj5lqOanLzYayv9wp7yHtRvrW/OL6kSInaJYNXC4ofg6ybN2qmjoXFKZp0y4tYv8
/NngmrwNQf+Tce7ZZE/p/nESX1HglOtstvMdHDADARKzE7tMbCDOHVQgiv115Vn76IhxKw4envoE
GmTkVHN/kX3F497ZoWgILL84WttH8DiPr9LK3DUsSRyWiO1cKofuiZb4Aifz+TQaO8Q5m3lUFzGR
7Z9gX4YLa2S7rBt29ik1gG0JjLOxK4hLz9nEf8RpjJWParLy4LRzhas4s3faihA0xgHPYuJymBY7
sjBcBZbF7JuLUwtc23byiXBKrRW25BIJ6KWHGbQ1FRtIGX8gJQJ+gNbhwhJ2YJsam0m5ws2hqVMs
3YYNfBxBDjLJo0CsvPELmv6mex+fh9ZHaiq/Phzd5UOnYu5lX+Nw+MSpj8L0TFS49I7lcV1eOfFt
GQisOVgY15qVaJ8dqhjyOegFzIXLUaN9E+m0suhHQckht3OFjzAYXx9/RF5eaQv7+lXo/P6re0Hc
j4ssO9XYLQucjrb2Ym7FTxpXGgKKmwBVZBWfHy9j42mdT+ui/L5TIfGs6ObjLK9EZJYbffYB8coJ
AwCam3zgHuEtfYzACkG+zS+uHo68Q35FDJ7xAG3liDv6PtNlmneKZ6zMS/0a0VFiBEUxThQeAvaa
NslZTd8HXhEq5NdkvGiqb2G+4NKhN7+jk/4VtAI9r+7Mx1aHtjNkNN7snqQcycV1PbGMBEhwhG/4
oH+UF4YeYYQVZqUxYpOC5KjMCKTclsuC1AOnNq9tv6pan+i9mGNwBh+LVHieDxu0S8YVFCfQMnZW
EKfo0FH8qmzJiV4z+mOqg1hVlZf3P4FXTKTtWcLxjBeOqjbk2MkRb3rKDh0YVW6Yo/k1NgH/mHNB
hjEv89I9qzYxtUwzou/JxyHrM1s81odoa0AX8mS/2uTcPJTKbCTRnlwdv/zoX7TPbncfbIJHog+R
VnKzLL/pnxIs6p/uzXwsGxWzPn3VbtptvGfGGv1Rnu8r67ndjM7AgX96V/88Ej49Z06W2WgM+ijQ
TJ87bVin51DAHOT29TLjnMmEEI/zfOA3xiAZX8MCHpDNQBIvJ4v1vV8J4cZMN+XsaCrpvDZDOkzC
2eBIyOuJ21z2rKv0CUceyZpkrRhaKtEqBE9KUKe5mttXMtrqmaGbw5gIRHi/KqKVvNQRzERNwH+O
xmd9VinKCVxnRveK74ypaR7Bi3dbwWNbIGfR/KA4Dg9ofhokd+txQ0HAvJCDHxh6W/gq3nJ6a4LL
allYJ01bJdmLFjQXyfInkwLGvn/Fhb1sWS5h9R8d3fPGzkQ3ZRqcPTHgGC2a0kw/Aw4uNYZF6oS7
j99N3EfvEIlLqntPRj8W8OlRAaenJMVevzyD2bTzExJf+p8wEHOf7cyDif901/btsDa8hg3RwPrp
RCuW7AMvl8r4/kq1nFe74sGMqAyo0awP45qTC/GSfke6x6We71LH8sw3OgGGPbEYvdNmyk+PXXRg
fNo9Y4wAymdZq+GZMzwDReutGbky+OW3Oj1wS48lr8ATfsYv841NbgFlsyENAbTp/B2DLts3O1wO
maSkth0P6k9+wo35WBtfJcR/L43BNK+JMeg4HKy0V8XlmijYYbmTQHsx1Zn8BDNP4xaTz0W7rNV8
+JS9z27d+EyTmZeRCwqR+YsNFC7B93QtTU+QKPx5S3NceS/EPKIfbjycwMpMbYN1Cj3ZXbBRDZec
w7jTuK5R1l0Tv72kGEYlj2g9k5SCd/IK6mN1LfGqCmiv6Wx7EjrU0gcrLt2P0/hi4WcrqZ1ZKCg2
eCp+/5nS51nptHdcxoJc66rX7qc9IA1bCGgdcS1Q2VXucKUvOxEpQMF0MY7wVbUnecP2qL4ofuO3
N6X0KyEo8XheZVJSyfoodglN45S21OB11GKX6H/RdV67rSvbtv0iAkzF8CqRypYsy/mFcJiTORfj
199GLdy9Dg72eRGsYFuiyKoR+mj9db5pWEQYn7GzkbxB2hC0snbAD2nMYfeRiHUMS5NOlW3t4QbC
nEcbbUSfFjTc9pBypJJ1884capW81Mt7jb+YcgrWKCcDYzfhojk90jCnYTTgM2J7lCwJN4Ad+SY+
Hev5lcqFTxvrvaNN+aI9Kvv8Uj9jfzGvGIDBr9tLtsYvDSPoDHGzAt9+zOI1a/FNNS/JAfSsBLix
hnj4pr5N5L4E3vv6o9gmB92bfao6xhfFbvlJ/Z+peMjycOCOzWfhB76yly/xjY9jegFTWfSH99E+
RmDAci3W0UN4GR8KfJKWfgoM/mXWd81JQ2yXPTfPXJrjMycZC55eb8TNeHdYuC8QErW9K9eGfurL
D0YGjFeLYozcDqOPlyLoKzVZ29Kj3V39KYxjk/oONSF6ZWzRHHvCnRzc0Q77ZnzMxnTDEKFgeWEy
JN2U6SFx9nb1oOGjbe+7agsYtzO3M5y4coOKLIf3l3L2r7BRpf8w6siUGan03fQtw9lN2sdeOWsP
bCyoGWl9cfQA3i6HV8D6XqU2/eiV8dH8iW/5N7PAxR8awpgroUDG9nKFjhvnCiDOJEpvIKb+NCqn
CFv6yj4lL5W5cp5gmfLpDJzo6CxR2qpXtACB5UDJVZ75dviMLfkHYdibfuw8+8G6IBNaq0fnid4h
w2f2LxagXkAdolnbNAqxlE6O1rH/mn4Akhskon/pc+zluRlXsl7BnRmG17A7a4ZvEKSlfnENceJY
lVR27Qd7i+HqTSW2xfNDbOfOQ5tMuJHTs5Nks6vpO34jqcBProk8lBAtzRO/OwiuUyQ9386xAth0
rV6gYuMvvWd1UDdGsgVN7JabeZmIX2k+l0HtgYbUn83H8I/2NNFv/gE7LNfIIl6yPwrV25KyhKe/
8f/6DZ+dmtVD+6bujBdaiopX3pQP62n8CJOdttfFVq71n5YQ5bfz2CkoxL1gbQLoaktv8cXGWYG+
3q05ROPKfAtvLAqWugjRhOlXuIBdwrPzMOzoM1TW2k0gVqzrTfyobYef9FHSfFMeO3XFGV+9GB8m
TZ74BkekenG+J7kSFH+O3TPNk7lejmezdeLV9MzfkNfmqn6bx/SCmbsOl5YG512PMr7On83WwLaC
vhKFBuqiN5rMYiUCH/Wb/q57+S365LQLbyrF5rVzoeXDDH5++voirU6pMOzGLa4L8o89rORLTVFo
jdfnhfcIpJwF75a8zDe0AQVRLSs4YD3oc0x1cHV+M4e8ck9/Mw6oe8q24Rp6IYZ8Eb3RWx54tJVp
3KKb8rM/083aRNf2uETIIxsvQoAVEpIXCpZHec4v1llhyJ3uV8WFdYw3zVN1dffiMfXqx3Frfhs0
DIcVspCjvgOtxbzoe/zGpRsdYq+4ZucBLv9uGo9q7KN7oSxP2Hn1tH2B3H0NnhBJh71Dh0eZhcI8
s4CeXi0fonuTn/3Z4tPSvv1dSrYhXzVdSkiTgKKAjtJTx9h5VbyYu+zJCv2T+FtHR64va2eW1Org
o69+qcVEoa+AxIeJTssHwSEp2Kan6kAT0T7MyMj31oUQM62f3YN6zFk+2XrqE+dldcheAO3aX9Y3
j3Vwi/6wRHCiaB+4AeIeqL81D6DQiNhiIiKv1h+ZJEro1EwMl6OngzDHXDGTRzBIuPLXlJ0ZY+cU
UZ+bK7pPhZYbGXVOtfyL6L0ynhcXCQBW+tYgdxcr9aeGf4DqceUYa7VbN6/DzUL5woVQLJ1g52ge
8eMSX91z/owFMYWXYgXjRLmLuNObfFAO6XO3R0Vl3bv8ZI1P+imavGFPpF6x9PEW2TFJEKOd80YL
G1eO4kH7oK77ZySqOoWvxWmRiIWeM34G09691F/Rnktrpp76jiaEvg2kDBToJ4XtHvmcX7mXAEUs
erjX5r0lBR+gBkOH8cf3mu4u1alD+IqiQzlZV6oCkgL8Jzvdc5oenCvCsisy16v8qN9UryGOzjbV
Fys29NEEkx1OH+PCDsJOYx1QDZk1MjQK4WsCTa1m2no9XYmy7UdtWo/RuiQ8bq7Tc3sTj8Ox2Wbp
PjbXNpHta7NlgbkAgVGO7nMW7q2zioCEnZnyx/yjYBbtIYo5JuOalU/ZoHmkzELUOzFf72yBmnis
BO+N7Y2vyxDja/LqvpCUSoeK/8p9CUmDCL/80OsO71nwUCwAA+b2MQJeFZhxUL2nIf43dtfue/JM
wiD5IsNtRtLk14/NOSHmIK2p4U8AaCNS9vNf+UWmGoPPPrufIBgJtXW2hb3MQdzvapLLeBUMx6I6
J+rO+rF+UvT2HCoO4sm2PZHuaKPH7+RU3bs50Q7xLRpX6sUm2M3X6ePwq8odpk674mxwYXZr+0t5
ZKfLjUseftRoWAxOLpN8CuzedILU6hZPcXYdjB2Ij5pWK4Hpn5r+3xsxBKN1hBklZSyvprbyEv4w
ec4AbIROgjSHK8jx83LHvEvNzE667Zo3SIpsk2xN9WIWhlp2x1kGhWu06btSvKLXFK4ogukP5VFu
19knfwte+8TjLC2M1VoH+yPX/Go7fMd4VrVUAayjsNYM45FQ40gA3JMFeYadIPjMfs5mHS0bcHib
dvLPuNWPUHhKYGH5Sjy3b1hAMdkalScnWAuqH8DnjF2ZPcClRkbFyqfQ1kfEZ5O0rbWf6cBk50KZ
W0JYshvqliH4EWxY4O8glEkomg+vo7zYkHA2qHoMAxkqOJcVbelNyIIT7obpCZCIMR5qRBDWQe82
RCS84Tx71wIkozjzKQSi/b4rPY1NhWYEsbW+HP5a99NLNezzxeHsKsunOL3o+UNe7YwSIfsakeGs
vMKsHPrHApdNul30IEsaE4exfzCyb+A5poNY7HVyKNcUO8IS4jJioWWAia+XYgghO2G3jmnIhrWS
r2NmfGU8uco2QFQ3rXXsuHsPfCKyu+zdfHIfkSd1gOIBytGwLneKglvnqqg2WvkVmthOncSIhuOV
hTmGbv9iffeP98Z+t3T7/+3z3+9C+EX8kmvKP1qA++siJ1yqIw16OH5hxDlTBfEfDFvB0NH9sSmw
zI0tbUx8c3fvOCrYNQpjScuVUCkU5aw5kIc4HCCfLD/ZFYr6gVmffd2cHMUkV7w/dH9SnwsEm5LS
9v0xDS8OCpDLb9zvw+PfMOblbqWJrj5PdCbTxvhXGxat/f2xZnmiTpHa32+mltGD+0//PnF/3T+/
wjw6U4hK3INUMWlv3V+UZ47Birf8oftLJYDxdZzo6aEXGUTWfj9WZOOwIrqpw52JN6tZsbNthraE
OyxxmMvXeiKhpzBY5FmFH7+k3fTQhNOV0U3phQ7fWpnDyrCKGM+a6Ms18ifDVL50tZcbMzNBP9Pe
YOZ0HyuJ33C9dsFlZBR5y0xVQrX3HfOKFhvubNxk6OnSsB+ZmoUIARSFJI8KAux4T2Cu6E1Gonq2
opHS4NID4x+daGYkZyy53vO+HPY9QCpsLpBpqxb7ptXFNK7aDg8Ii852PHxBJdOPJi5fXMu7yTF9
vpV9UnCMBOzVVnMw85SURofHXOraEUtquhu2+MW7moKAsakAmU7QC51m+mQqpAX4RMDBJDXeL0jS
lJDAKItpWcboOwVqixYOmT91yBrbgY0wbSk2D+q4z8ronXHnA+6wq2WQJKA90LlVtVMFFpFx0m04
IMVaLLZrmoCEmrs1pJkYkdfMlNWq6PuH0NL/tCpyZitC4d9qm3mmX15Fg7rWZ/s3ycVX4VLPyGKB
PZRIPWGjTBgdtC8N5ZsENQXABlIMQ9M8TfFZ8BS1cph1HAoy1kseIbZDEDgVv85YgPNt6b3FTxX5
Q4tarOlJA5IJQDaMEU/Uy68v2K44eo2bvngKyhTBU6RfNZWNQxhiOgGqKQDZw0hT2yzHhfF7nHai
UJjTYQ2cyiT2OOR+OyJx1+Js9uO8ew/UqNpX0NsSlA9Bg2DdHrMBcASWKvQCeoYe8H9MvQZQxzmR
AOflstZkxVdcM22hnZOqRqRQOogWYFOv7dT+jGxbbvXA+naj+WGCEI7LnIbyWBWbibnbxXXUC01q
m3pkjedcMEyflTihRMyxZVxqe9vApacfxx3II9TcEQDpnJ6iYZWvNWeirw0adUjwdLqOODJlMcP0
5S8gxuZYOdNlnqmJ4HvLAl1wfQRDpKLTMGnyZMSu9idLYPXXzMPfxGoorWETu0k1SlQ6p6ykhqbX
Sn+anQl0osFVkhANmEn7ocDjiSsqaLWkQdSYluLrQGdWjZ59CQaHfb1J3u0Y1ACuoaSM1Q33AOZ5
lYK6ck9XVaVuGCZsbYnh3joTC0kDOqnXsJThbSkuGtm/PjwGnEgebiKUUsPFEQtHYS1D/V38HZS0
O2kpKzdMFc/taiLyGD8qC0eZAxO/SP9DKNYzvmRA5RaiLDpDtUA9nzFfuA4EG2rZZ+VmEtbR4gD0
GGKvGF8NPWAljEQMkblzdCT+c5OcsLsLQUwR9RVVeh3CL+yhD5qJ7ktFZMASG+5M4awnkzYEPk6/
kEVpkcbhe4TTxqq0M21V6ul2MtpuHTfpvNU7JjRbZ+IyQam6oK2Hn2Y2mePv0rdmnl/N9HGsaE1J
eohjCrJL6ziDo8XiXaGIVdL4jF3Fw9ZEvTLAKS+lTgqTjj+qrX6MI991KdzJV6bUR5b93Zbk9ocg
0vlqJ+PimJQcFfO1sHAWj+4SoImGS6Iits0LNLiieRpzxfxIKTfqBr1Km1pwCAgkM5XDQBCB1xkb
TuvIAx7bn1nHADBDdEejjWxUkTNd654G6RgylhCgEomn+upqcuV0SXYsDdrESU3kIDVD9foa35hC
mS66nHwduzYvdQLSnsa44X5QIH6nZmiP4MK0MZ433dwwfmNHl0IL9bOqd++Njo9ww3XSzYD8RmDH
uk19IgpbXBAqElBB034W6spUU4rtZHP2UFX8XdY3XQmelCCkT1Er6QEtYg1ZOxLEFzDOBts9BSyR
pfOuppQpgzyhgc+EgpZMctcC9lKs7AUWPIpuq/uUTEXvVZtweLC+Myv/M0nL3Ypx6NeWSg0ek2XL
1r00QFqi63nkMf6mXboSqbmrlannmORL3UBJSw+t7Rx217hqIRBiMGyWKmwiHMworqM8yoCWONB3
gXWEi9Jv3YbM99BxHorE2jOx3ofoDQsVP252o1e1e5qG9rUtn5a3CHg+4qQCKrg1pmClJYbgPMle
Y9eINgC28AyI6dE0+JXRxkHjoeEKvbhyRV4GZnwDsop2BI2P3lI6JNBYaGuTsngnBpu+F5c0IBq1
hVn6i11Sp0WVb7XZNQe8uCto8wxOu7VNffbUaEbYMA+w6vIpQGifUWO0J7HJUxg6tDVYf3vUcp6W
NxdI6ia7d9t701KmBgKCIILv1FUhisDwZrwbdKbVUFyu5t5ZKxO1Lz1QaUJI8YYPMJPGzmmWyuyb
NeqJcmglyqV5V+FsCoOSSUoRZn5ZEEK6OaN9SUiVvxIBzreBA7+KLCxV4pgOGikMwpMByULoUDU0
Juyj7OZqaBWAEqHSJBxJ7BOTqkdrkfv17LArm8ZTZLsTE4gZPUwFLTbKkXrq+1VttdU2xJ95BdPq
PI3UjMsDFjb0Yjv6+7ENVJ6lfxM1DMqkStnCMRLJLqbRro3ZJg4QyDeR/gZE0FgpnN++pKBWgvsk
SVSwaWlxUndympwQ22pp5je9SF6VGrjYyIIcdu1AHZ5kRAWkjplBdijahLklNpO8sd/aVOivOBEB
+wc7jsMU+DGmytSUiS1Z/nLESdkd981yxPA+dc5PkOW3UZfzOe/69jiEe2OkH6Bb8XAUeojS3CWp
7/FNXTeuc3KL/EsEQbTuVbr4ZcJIvWMfjLl7WRzzOFkJa4juqqHdMtlK6ZVOYxLA0cV0k9o5MVtT
0n/KLfM9z2lkKYjYEjsg8Y2pYRlqlqFG036NVLyWTa3hj6j64zCd4gDRZ0/+4oleZl6lmdsiRboQ
tU+zbe9jqwaai6hB12p82kJKhSEzP0ZofRrtUJN9ST+DpwrHrzhXArZgMzMwRvOgyvWNq2jKpeP9
e1KEzRlP6TPswI9pdKKdNVCN8aYkN6+mVHfhRDUp1915W4Nm7xv0P2pLZ9tUMyzjWijg8Xww2+Gx
zqCdFxjfRzHVKy1CxV8mNWNIccew4pICKU3mR8QCCwvRjN3z4r+3tzuqLw3gvxSviI1a0aTPosQr
zAf81RJ8FWivCotBRlX7Kwb546iSl4WPyKCnI/EdB6x6CfIZY72TO0L6mTH9CnAFqkA4HuExEka/
wug3N0yAM3OvHTAJoTARcNZqszgNkaCZUivYR6IVsvUGaAhV+rHVa/KcxyrMGbidGCXFFNLGkBpt
bR5Bu7XRXQ0Po8suMdD7aWsLWt6EGnLoXg3DSPZZlj8iRBh1iOn4HZG181XHcjR8VWn8gmnfVW/X
9n6y66M5muFTlcA416M1dHO0fYZpbcxaftpuNZxy1wUDS7riigpW12chHoAfnlpGhX3FdmgBTTF5
tP0WaeImM3zqOt4rhylBTZgHEDPy9HkKne8YA3b8Ygx30xbySZM9plg4EqD9TT9EqvxJJQdUUCd1
Rb+PRPXR1EiMlbx9z/WYvoZanuOgxiCXhBtuLZaqFmx5KTkKsVBISjJGmoybmuOIGveXsKK2p21r
cIMbp4QcL4mc6mI+DSL6tYc8YMrxO0ip7AQpiGSCsU0hq+ls2NoZZxpzpUhUChtTw4u5riiqdWS9
LP5ufVVdOioyLgGDLcrepO72LqDYdWig/2JgU8zQl0VI7NkyIVKL6dUcc4YVnVgyfAzk3hX1sVZz
v2ydj1JnHx4yZZtq1I5KDO3Idim+TZPy2DBa8KzSNBvi9gO7P3xdjQHd5JDaW4EwPz1avU4KrfdH
y2D/kJHOkEmR89OEdk4NjcazY/RpwgC9EiPVaGKTBeZHnedkrciCT3qVNTPQAyNlERZ6viUYDoVv
gUxxCpNNEJDqzUZ6CyJMcbOOXi3fRrnuROr3ANZ9LadjRBZNPR9PoJi0Y28o1qNm19S72k2qTgcF
3cSY0x5yaFIYZKlImPPZZ9OCM4Arx9i6T211arJNNHVLxQ2tIBcPGqcq91xMRY1S3+LKSlsZ4vWV
msKLkmnMbeTKzgj4AhWtoQYydp/gzdK1ZTo+0byybiW+qBPdWlVgi6tSbpwQSwvrapENHTRxHVQa
Ysn0moTdzl1oaBg5ZZs8VDhgXOy64yfDm4CStY4CDVktNrx8pleGu8cj4Nl4dTExvD0KeBp1ZnYo
YkW0hU187XuNzBu6zCowEkqhtXM2LGqvgPIf5mAJljVOTuJSBDntA+d57jmhS3/X/XaarqEalRw1
pX9MQv2BDz6vnJaETRlaZtj7Gm+/5DM10nTbwpLzupzFryxQCdrpE+bLtd8bEmnJxPFVl+89QE9q
aMFRD9zsTbUCyoyKPCZymVPMezqQU4b7Y43hgBT0+lT6LiNmlh1fpSlpbIi0yR7Gpc7XVsq5ib67
URywR02PkKY5OxyTtk4TMuWDpNVZ7I4ng6b1zLTtYNj7KHkqM2QMYSR/IhVNRUNxoJYkPS599dGU
nmoz218MHN2K4swm7BDsyJiGN8gi7Jig0TGpPTY7dgEGoBsDnS56RKu2hocIS+YK+NxSymDGG7jS
OgYk61ujgWB11gtMatDXdfjMkm2b68FATa4GlbPt0LjAY8bVBmJr0zd/ARWuhBtNkHoyXBymxkLE
iPpocEWAjUIwnNsUdFU/P8yqjv+zg+5vnKuj28nWqxpsgYwg9kUSXNMG8bUCvgyWMMgiOEkrM29f
LUwaFBUE1PCGdxeGUrbASc5AzNW39oo3ZUH1zEGgKjOqmJGWeyFyvOM6BqXk4jYwcV7nysYQzDVM
r0ZmMYq6IH+SCmVVy3YQctYPc6luxiIKPLLgN6QZldroP3N9i/RY85dV3+YLZcB03cZnPY6ZDTbi
a4mwo9JRGFZTvWvTzKs1Jbjh7AIekr4wHyzTsrfMMjb9jNMMsxV4sB4JC69UTGbEFsO2gCDMQvkb
zfXiikx2V3SDxhWQe0GLI1kjDdprerYWhVP6VuyS0DruczEJLkKLE9WmWTiQw190FhuGs+yfOY7R
hCB876C5bXRr+GCCCkSx0TSnSfBhIxTVdVWMG6VOFmMGGV0n69sJnxhxAF2YrkIXepM96J+qpJky
LN2j6d0eyFwyq/2EUNeuq00bmO9ByWwpI1gHVaLzyLroS6oUhRKYAUmZeECpCKsSmpRtXb9zyVFg
CjTmRVTzozG6YaUZCE9Vq9CRuavfhjXc4LKBkrDOWJsjBWjBF2OeB3M0/Y3suHickerrJa0yXPFw
NCOF04jhqiEECYRUe6AEMmbaCbyVcxMNDZGB5tVE8Ss0Yu1sl5pXCsao2h6pZlqNxW021G+n0qJv
cptfEXBJa9ZzgdG8rxrtL/vbR25RexEyJMq6lHXX7ChnCuyKN2Edf5iqiS4Lfxo21NhkmLcFrNex
NJxyFC4TQGVH6h54s3orQoIYG1ZDYwwbti5aE2Z5sAdM+SBhfwd6UkFNQnUVEJ1MQRMwdd3vIjPT
NqPD8lZM2lcWuC/FnDC/kt0XK5pPwXiOx+zD0dphO1t5e6pH06HfpQBWjNUSQU791Q/mdkkzILQK
mP+WOR9dt0fKQdxSzk2x6bXggYUuOTq6a67CqqC44WjPlVuTG+YjPLOIoTjRvbN5xVccryGuO+7N
sUPXx3MQ1X/dvgC39KypNr2xxNQhLI2bKVn/Cs3E8CmstraiKls0qjoIZPKHLGefo8aDR+0aQiUO
b5iObvLGPDRlYe1slAdGZndb8Lh+5DDJaQQFq1CuMo9AlKTGeG0Tuud9xIriSHOv4PCAeW+1TovE
3RnEFoewNH/iXHExnKgeZ5WhzkE3xo2bk+3NDhMveUEgb1o+xFaIwuqmnwBKm24hz8b3gPAkZ+Ff
kxHWaHtTL7dbug7BG5ahvjMbiPR7+hlR8tVUpf3oUI4ma5hWVm+/uojvckb9mHkxJ19Uyt/C7LYD
NuFkbsrF7prfkMKbXzZoJYbKmLcuSoy5olhfB4TdS9W+VPNyE9q4QgwAqDG+ns7OOBqrwKZHKoKJ
QK4mOLChcq0CBQ0CeGHCYupXGM3oSFlHZW133Qd+xq9JaQMrtMiSo6p416c53+kiPQYBpOppYPzQ
6BaRpZRePjHHj5k0tkk42O+M9rFRHFAMYU6dI4zEpv3slO7YtBPdpHlgqMNq4BW0XctmpbRerzHL
o4I3xgUFsww5U44Y2eHWieZmu0RXbb/WOarKiBNWJ56MNhcfroLGykmqz8Qav1SpnPXGOrHXPg58
s+DqxGFUMW2LihbFSss1mGfmJinesYSyd0EDR0ZBzVCc0oFBfki09GRZ/AGLoRNkKJx8hP3Zqn+y
sCAg1RzkxeXCe//vP0ZTcx3kMlAlRH4YXVEml/vLw9p2JhrVSxLR43RB4l8wHbq8aLn5925eWzAR
7vf/+fH+6//1+X9/fe4b3te/922HDuOw1ZThL/8yYkYC35d4ubn/dL9Ryr44NFjH/vPY/e79iftj
/979b4/9t5cE0Gaq/geKmT+ljAq7+ZgfgrTi00zLR/znx/uj9/uzMfKUkkP70N3yRn5SHu43nF1M
3P57X5mD/38fRiW1Qwy93u18FrsU10/sjVt9bVLKPGSphFTqKHKPqcUqqyZc90YDWo5D9zTv8QmJ
1EgcFqK8B9oUycpyV9a4iNx/SpeX2BYIfU6q3b+/cH/yflehKLS1huh4fygWpnkYdYdJtk5NTeaX
4fbcX3d/5n5T5g3/nKTzKYkNBretgoGuZPm/96elLsS+1H8mUxcIht2e6VYLrUAMRexI4ABla6EV
2TXN/CBjL64rur9mIm8yoUHTN1OztkpLHu43+igRRERlM6NvnFGIQJ2xS/k7KmgtCkdQ/Uy0+Jiy
gePj160i7KJRpsJABzaGcTkUJ2yXC4ouywm+3L3f5PmAdLuzm2bXhNIrtZ7xhvszfVjAoA+q4g8W
W6X/7+9lbcSGOnXWIYAHvcXShL9w/9tVqCzkEaU/8nHwTPvP//vnv9z/7D+vuT81Sjop2lAwFfqf
N5X+553dX31/4n/87f/z6X//QuUk7dbt2v2/r/0f/7OMnV2cNtBwCYBhZrH8QRLfWsJNvCh0b4OJ
cFHXFs+4SZ5SSs/gpKBn9IutQq7ElC6/wJXXO7sO6AqUuBWnU7G3oqQ54eZDVymljw8cvI96P5HZ
XgnRrdQlKC8QK17gKl8A8f9aZpQf+ppGfJMR6jdELmScgiwbUoFiWdTE6FnqAZmnWxgjBBgYRD3A
9IDeh2JRCmhlQ+HNfSYAK8/pwJLm1irSWVX1Q5kGXhX2GJK3NOt7XAuw/iEXMUegBi0MjyL/08MO
9psKDRSxgNel0+Pioe0xLo+6yCqfpUUDoY4gg2goKXqqZB5BN/1uybxinGG8WI/aTbeLC+Et1n6Z
ihABtnzGFrzrLQ1ueQGDRyMvU4MYOZXDPFfZPWZayWYWB9151GgsdXQwNYM2XbeowbPQxRlnnGB4
M7SVKGiJxVzNXFpAcWy0ynA/JoSSTqU0jyW9xSC5RABO8f91kdBo8leEqePPSW17ugtUPho65KcB
YvQ2OIQOAyCq7b6lyColfRCI2DETRB2KnqKleK98dV2abZqi/QZ4j1GnpNEo6Oin6SOYajTRYnEK
iJjXDVCDQh0Ojqb4BGj6pacdw7MtxTRz0nbCQjselQgDykufIje0s/qNKQNcQhcAeIN5yaqGjuxp
mOawBbZQ71PWB8Usx329OF2E9GBTGTdHe1DO9AmaXj7XKnExbkxPsoBhMrXxmmbweUi102A42Ajk
XeJLYJ6KNOrNIIKLopvfRb3UbXk7CqcwxRFdgVDagQwsGIxJg+KvncXHLBgYHA9r5SEqqKGxncEU
ihWOSaafQygjhorhQdNSDqiRwExVqK+LVHtXpfHHShVgywxX8KvQx5ELt9H8mCvWrbea8ZHaox4S
rKUCBZglbHdnw6OpKYYcYAhPTE2l6V5zyIIKVznawS01e3GVmf5X6Ezxx9lLSIDCRH2Bbtf86FsV
XIqc3yLcwzXShFlPdng3IGmw5A/NwCXxGxQfem73KEuG+Aw8OauEVc3ItZnmCjGrUdDSRgILC1f1
aGPpfpnaP2HfRK8l5a0gcCsvGuJNPQBuC6jrbrAIPahpvKeY+aLXZrCvOUKKa+CvXpXiRSvlKcN4
lq+XRRRDGcbqTLHDjcjZySp4aKO4OZgmLrF9mR8oCTyoDGGNbf9RZ82nWvEO8goRbB5cq1J7bKOR
1I/j3St+LwgFjW761VJLeWhi5gT0lhKeEmmoadBhpTEy8ERgah8jqsaqAabOYn6UMwMso+ChnDFE
ULk+oEcoP6RrKCrUPWx9ctzuaKKwGxjsaRuQSiznG2OAxlcpeYimNq+/c4uyQQsh0TMs4Hsm+jaN
0h7il7Td2LM53HLZoDJMEMpwbBEwy0g5E9MD8NMQ3U7FUdpx+Gh37MkhbSFY1OFmNLRPB39V1DAF
+ks9fZlMAPRtShquRbY491HwIymhdRqGGqmOvGvseF91lzzGsgIfOBtMzwYdV/fY98hiphWOY8ZG
hIim+iHYiMUMtIIC/dyVA23L4blusWNI++iPbnTGuqZYsJECze+o6RoxPH+ULjEal26ZRBxcd90w
M521uYR3kui+AhA87nRPbwO46R2lD3Ns620Bo5I2PkpY+NfHIhwk6DzUpAg5trOiCH9IGKqABpSn
KI2tVmBLawAWEkp0wbtjQKO1kBDo3mGz6OBMEqqXekYXRrPqBY8phpr669C281p3qH1MlcZ4oRqa
h8HpfhJIqRTait8xAUk4NFFBlKa+KmrdctQB9yoCUmYtp6MqHAbbOhvvnY4Sfok9/WInsKLKx7BF
Pd5GqaMHN2OqxQrubtV8lIhrMhHm+OeAciDKL/v4lFZz7jd5fqJOelHUuwAdN4AysbDQq+1m20n0
/8M4pwdcOMONO7dnM4yB01Q9NjjK+GGnaECycbyk1O0PQ0VjJXcY4xqxsFSgye/VMf0YELza4/iR
Yf+3Va3koZsV9NEToxaWzgiT2uCELpDCT/10wn0jO+C1PeTXrNJYUwv3qypaivmSEV+reU0dNUYz
U90smlrFHEMRtdiZc8X+tZZL1dJp4aT5qRm4gKjZEe3N43eg1udBnSqgOXz6hIl3TWUk28ESSNTR
s+a2QkOq69Z7dDl5jRABCih/Lj8MFnA72syMQS2P3Z+YHdh4tW0+l60Mj24k3uMMsmHS4BzVLQSb
YbnRhpRhirB4iSBwH6K8cQ+TOb5HCqCKtjCmg0a0h7yEm0YRoS9y5AQJOqhjWhfavnZnT1+qh0Gr
b8clB1Bt8oKaPNJpS20LLJyHlhv9Pz/d7/7zFpdfaOOYxpx/f6CXOuHcuLxzZ9CelTQD8mMPqucw
W44u8g0bvmNVTAVmO81MwWlK5cHRHX6kkV6uSqvAEsJVAJA07raAiZg3H0aI9l9z0XneQ/r7Da4R
MwQcbu53I8Whgk7C5pkSW640+AzNbpz/eVNG2w6zL6f2Gi1neGqyH8gkxZiHq4XkkiSi1kGXlMvN
/af/9VjvuOybFgNGjZ5QnFwyJ0WpCGlDA7dMmYpz2HUkdMXyXf570y4xahcvRmZ0nNdmTbNzdzft
vCNScU4jZwErPbYSVsJyk9gCKdP9frxAWeeaaoz7/7g7s+a4kW07/xXHfTaukchEArhh+4E1j2QV
KUrkC0ISJczzjF/vD+xz4nTIjjjvfugKkq1Wg1VA5s691/pWKvfa6BN09U7/j7DQrL73rSsO2oFY
5C4vc4qQ1yBgbTWYw0KqWiLPuhLXWV3Yl9ApWCC0ZR2nrpDHz69q07CO5aALmhm0YoOFEVtJudRi
xFUt331ew+dXmqPuWiskXGF0Lu1KHNslzQcdex9q/2BX0EysBNFvUIaY4FOihQ+hvDMWKY65cKtd
GLtA2Zq3eaDO46yXrRgbVHyEhbn2AwPLjgOCu7SEPDYyrtcde+hDq1EfOBZL5YJOhnVJjja0AIg3
qQ9NoURQWjKtmxplrWTPWYY55lPp+9GOFHBuJ48j76aNjN/Dcq74fOmWr8TgI6afJY2hf2JynTxy
13VKQ6Su3fyU9wL7ksGGBtWr9BDixhEKZ17orx4KIrF3I/PR47y8fL7/n99KWoppRjOHtzsAoLd8
Bp+xc58v3ghDxUUrAPfbQIGbciCyQomodNgVHYqXioLXW0DC/7oBP7+dYjzlxTSTkNu4z1IOb2WJ
p66fF61kPMdA183xh8Qez7rvHIaxPP33TPVNqFpjvFrACGfvQHMH+GbAzkvPGvhkQvbXJtk4uMPM
9/kj5AAR0yYkw2oNz3HjvVQ/jJfixGjKRKSKUnupBWEuxxTEpFGvnHP4ZX4DL/YxPjKx8L+ELxla
j50zQThdZb+BKC4P5bij7ckEscSXxChgepBqwxAEunUMOJJpOMnDAMdAkGxZ1OdneNL1AOh125k7
qI5hvzfv82P7s+DbCdngA3ksBYgjZoBvFo+vIH9s3X7jf6WZxSH/qh/MO2Y0hoQZbnCEN/oc/RCc
YrCnkuTHHUj7aV8YJ7xTbbyhcq7HHY4QS21D+ydiGGA1JaDRF/F2A2C1iZ6IptcP2IwRWryQwQf5
BNt5vICm3PP0M3iyzqjTABds8MdCJEgZvX6UbGfpSj/rD/tqPRvv8ug/04+n1iP2A5e0xTsWnqkZ
WFast/jr9Oh/jHjDvw4wsNtdcBbRQWHgJwaHRVtzkNyqam0wxUJOfgY+O5ccuh/IWpdY9A4z0wmm
Ruf0FP/AcVmucoIa1DaocRTgiEVvgbEXwENnPFQRI6wV8jhAUcMTlRjrBpJ473ZGbbEbfwTVg33/
5bXbdkIqf57websVm+FeVXvPeTbS3d9w7U9/pYn9t7zLnooob5v/9R+WC8+dunAKinzhtSM8MW2T
csIm/NIEx27/kUxSVuMQp1Jg1DSPpYFkZZP8Nk7FPvlB3PIdymmKbmFr+uTTrKdsR1vRObuX+Sd3
CHUtGr10YbtMei22tU/ZdCAIDcdDHOxC9+DnTzA7hxKG6loaO8MjNM2lbthZSP6+QTRBGfg6/4bu
t8222RsUjgse0H352t/ie/ZSvrZ0HFbWuv4VHyHWfku/Kwwuu/6aHtn70WGa3LAY6/dyNzGR2Dk3
FjO0BntkM9ipkU/j25cYm6adNazUmqdjBeYNZemscEe1r84FDPNIN/us+w2JOL/q/kO/ZGdwvOFv
jAkYGpzfOKDseaVPnNLWANPe4h+IIc0P+tbIX4dnBgsvBJfkWG1gFfNveKrhNRjI+pGSHTDM+mf7
xi3bMn68IzarviKxcK/Fluw50gcf6A0TacNlb/SbE1Fk79MfaPW3xk2+QsHcEkLya/6hMXYTtPuS
LpxG65srN9GZ5Pd9uFNXfKHqvSlX2Kc2WO/bGxhABM/Z1wKyCK4XlE0b5M6YI3lOHdwAP+LNKjrk
NrjWB56w6XFBALxIc/ULMFnkbKgO1u0qWu+BWQL7ZIIdYiA8dYvx4oRPAZz6RtwZVoqQSudMixy6
+EJv4LZFxned1lQZa4M0h7Vx4FcMtvJJfGTZodqP3zmCc6ls4Dv7WL1NJ++Nc+WOym1Lbb43cAyt
F9DC9c1+R0mIQnRzJDFj82/u/D8iwf668bVlEhziaGJ9/8iFA2TfoOiyhqvl9lc8SyEZo4unTX5x
vG/WojAlMnydv2ObQdmE0egLjqRmIX4vWuV/czF/hK99XoxQCsWzqcg++PMptON21LXXD9fIolfI
P615CPPNxFsEog2HDfvHGp9dDB2DOdhj2T4GDHCxWX7BPxI9fl7O/68xFZYQHsvW//jf//Pn+F+Q
E/+vmIpL9BM9xff870kV//iP/pFU4Vr/qYiXcYTytO1arIT/8c+kCs/8T8WczCMl3Ca6SWkCKf6Z
VeH+p3A9kwQLT2pT2oKr+FdWhfZsk5AbJZy/Ei7+eXn/WJabP77/+zItlv/J35dp1m0hOR7S8uYO
Uab8Y5kmHHikvGzABfviua2r4uLPvX0spL0tBu/HKMb6aHYF9q20NVE2R/NjXU3hyZvF9fO7ThTu
MUu9G+l86paF2beqmIfT53c241bWLDgDogx+qsz8lVvNrTAMGOA5Z7dZlCAOcj86WgMQVWJqIRRi
b2sqVNtG1uF342izl1Ve3cexfyvTRJ8c3d+bugkerTqXX/yYio9pUcORxB0PxZA98l4/NdRId2LZ
oq3WPo4GzyTSq+4y/9TGI9Jmq3lUFpNkH0S1FQQ3YXdoPSfGspGNVDOdh/C7JmQwG/thK8PeXE+j
yJ+rBK/B5LsQoUY8FvRVfHgJUt1mHAsrEj8w2VjGM1Pt79JuzNvYq/qElIqLrn7qIhgA0SlGsXGK
5BfaSFFZ03tA3i6sIkbrtDYZAyPC2iprPLUW5VuaAmudYrN/JkV3H1Sud3a7EeZuCFfa7415z8eH
t0ZK5+pO+GQ49CGcFHF4dlVPNo9Nymg7HURr9NeiG7elCvJfk+icczc0TGlnNBmWBce1p7hqktik
S0JOPV2EbBX1CUCsqOnPuqXqMUN/Zyn2mBIl92OOkjtxMn1m4AtYIHLPQzMe81DaSJl6d1vwx69E
g/VGUD9FFuR2AXSWQSYEMkM2mBCMg+kG+knPfCyhHdyItEoumdPfZxSXd+SBu0lb7VVVAZhJqvq1
Mdj2zUPR2ttxfAlb4z2dZpqdrVed/IlDalq9BllbnEQ/E/1rlveh8miJMyCByJa4pzFxbNTkjkWw
ctAguQc2jXFopSaTdpuHkHboY6rdfJlsyMdOlMPxbwvE/6MwEn/URXgZeM6YlJOuxuDH+vOBc5tu
SNEf1adBO7T1/IIy0O/Psh3h7XXRBe9LeLBlBBQzwCmMSk35JCeHCosIyfD+v9uuhLU84n+r1Lgi
0oKFo2xbuTgW9B8bloGUvjS6gnZEgDIsTUhisZlJr9JyuNPgUgezxwTCEB+XfKffM2EaN7+0TzWd
6sqTpG/EgDh8GtptmrkoRz1GR5kfvA9qOGuwWBmd0DeHz+2BU2Dw4v1EXjStleFNp77jMCZsXCyK
xuYuJ8J3EzeLX6k3Vj26z6YowoumjKkKb9q2Hf9hoIkjCzyvRpzUIGUrgVIqDFTUQd2Mmzm+9F22
L6fJOVRLiF9ePopU6VPYy4igtBayaR2M1KWHVvrZD6Of0fWhjdlpI7zUao5fgq49TzQg6UM7JORi
+trQkJEHJTSjBxFctDATQOQ+JWkZtoQV58/WZLwPXjDd3Vpu7Np8TayYiHfZHDXmh6eZDAAkb1iG
4sHdIrCgW1FaL9AAMRQh4hnNgwiG+1jSxw5bbJlBnKqDCseDQGO874ffmQ/Cv4q7L6LWPNzEK68q
adD09MLrlDPW6chsPAVBfNZx7G1k9pZlbQDJLbfhvXiwNjLxHXkZOrZ81ruk6746SywmqjMEOUO1
LjOPORVDWbx9mC5CzoxIRZGEzNlJNcD73IB4yTqR/S13uk2DEoxLKvYhmoCNm0ybOEbqblcYIseZ
9qLP8fuh7KpuHzu4VgWxdt4AFDwGvNHS1xaCODwEUszMDc6ddlyc+ppq3GmABTEgbXqbkYDNDdK1
9ZvjCpMYPQg7aaD1ToVAFtqW6bBtJMO67PhL4+UZqW1jaQzyn/vT1z7EJ08cKmZaZUACm7ziVCna
uwiCfVoMNGi9Ett+Q99ShUohQZ5e+J0eZyYQSvdwdlTUXxqhr+lcuag1R3EldJBLQsnkeC4EqpBU
w9hTEWO6mh6F9dpXk71qeTpW5uQ7nHzMla4XkFrhtUyVTSLepXe2fecWamLgYgR0DwheOP76KNQD
O3qs6ZY9tO6XyuYeSL2JQ7f0v2OxwZbtQe5DkrQTAzqzxH82OkCFaehUF8XhvMu85G7nq5AAPXJM
Cm/njT0wesnsj25Wz1yq2pBa+NK0YrzTtkAgwg5AhPV0QZy6ydUIrU8typvSfpajUI9zty3FLBHe
Wj+NCsnlOPN7JkDmpXJeC5uuqCEhthEnuqniAoRcjb59XImmGp9S5TarKUG0HtfG2rdMJEGkCFgC
UFSvSx6HkHFoHOM5ckIEmc2Eyb2sETq1wtuETYadv4/yHb6rh8nFXdy6foKMNUFYzS5VjbX9TPhU
va8MaFxFeqMmaTa5MNXawyi3QeQIlqgpvgT99EOVCLSUDJ7i2qMSrsxoF9XTfYwIcKxU+u4ZCt3T
svKQAPq+BOLRCIP0bNv1a597ALpsepa0vndjjk17WN4HRFMnMzZIpiHzIU5na2fDQMIm5DE/sAVz
L4MJkUDZFHQkOoyyRZigF1CCte+IiDwXIRq9MDXQiZbqJ+FgBDn8zGaroGZAiVoNW2WL30OUcS82
+LCb8CNqQM5/Zr3mvv8U6nov8jjCAk7eVkcT53ONKxO1mOUoMhpHnsuxb09TG+3TEVV1JuzqqIb6
vRiGeG/gKS2baFeb7XuZLZEJLgwJ8vGwpfTWLpliJBiTLQ/x8uRaajpOlp435UAqno+p0s7uti+J
UjXRXM6jfSVPGgnp8kRmMlqFU1hcHac+lg0FVd1A6uzr7lrMRXnra3jJaq7P5VROD0woKqA19Or5
8hcCqQZTR7cVmAr2vlVe/Vq4T54ZeE+uiyiiDJhWqoHWdy+7M+zWimtDoZrBhKv0O/orWJa+TO56
Mk6KNMBTGlDCFlF4aAnrXTkZoR1YDsl90t6Ln0q9Rx5NZvvsnDGuVlVkrZ3YwL0QoEH0JyRYDbmX
a4TQwEjc+MDAwiRpYsBe2XGaH3j+wjaZ18qNzFOfMxNlNd4no1ttlICrrL3AAbXHn6AqgSPg2zme
d0a2sgs+Ei/Jb1WC+9QvQAX5Kj6igrwVTtKechaTa53a1iliAoL3qBVnTg+HVI32oQVRKZrWw4TQ
Qhge9LXIr4kZEWuKbUpm6bFJLX8zKAZTLUfFrZZoB+YOzpuWMEhnh7Fc4F3I3aQgQ8N5XkRnU/LQ
shk95iFj+LCx3PVkVjwmHe3gWeItzpGCIQIrGY6E1cUl4o0exfC9a5WF8IGHkCRKa2MHajpFbnvW
rGlbt+dkb/OOAfbC78UIDcuBG7JBLK6FSjr8bgYPozIq+8AwIaXZAEgn98f+bMTDzShoFn1+NySI
DRBM0tuau3zdssU+p1a4t+cZFoTd413BON7jonngHgPd1bOWi2A8MPfyb0Gzonm1k67L8KJkDDih
wSCLwnwkQpDhaUyI1gxnKSWybtNPQbepJ44ldPP5vQP1ZarfS9/D6LkssNGy1HY0lIG82Sat3iY6
4J/8JrM5PFuu329VKbZDY+HzjJtkrZle7sM6nFZheCcf+VeSsm8nliFeml4cO4+qKaWkpW6pPwS6
T9fFP1FK8cLlQKdIol9jYLZPNPQPMgn5BGm874Kg+tKUQu8i1eKAHn0YU1UzM+TlY4/IBbyixntN
hg6ANGEsEfTTzPaubWUciql6VDL5HZmy3IfhtDO5V5Vh1rcxJKa7SdgMZvETq9bJTuj6y5AxKA8Z
D+GaCx032Mo8zijwsp3cuLN1KT2Ja47r1mTZJbyAmBl0ogS1halzsL3sDR1EfaoifZvDKr+XNWxu
d+wYIGaw/tISuewS20kiNW6ImMVCkhiLIQ4BALgDtGSB/NKADPfqYR15RfuUjVgZeh2jyymq/PT5
0uXmRxHH/HEj5ACGu/8U4u1P+uwUdx46Cf4GLOWgJFqSnYxR+azD/Cb7sRpBLjU5/CFtF+e/DpB1
5Mz3HP9bZFtAxNmXy4jWazWj6oioBhE1+vRS6qURHmbjPpxxBMWuhQLIbx9TZrLbEtXgGo1vSVsQ
Mm826XY/k3Tk+xqxT98P/FH4SERBqkPktDNmI0h7UVe+fd6VWRBATxvCc2Laj15ZlU9hBbikGe3F
XTr+CDkhwXrEVF3UJvhNj8q7VEDGS6f6anG6Ww0R4zaq6/LoRgU4wFyr71wZl9eWOMOp6SHMJRl4
L2JERpwh21kORzyS8tC6WCyCDsBQbhH55g2aYyjqiHHw2bdkcSpykNtOXrY7PyyWOx1zlpExPfWa
a8w96mhWMPeAka/ayITSvOkBHhlRjJEspanp/WSybx5VHf1SUYEfIlQnBuvOXuBgRHaFcaQE6T4y
5F0PyaC3XiiTd5J58Vpghg4s02GT41Hm53pXt1BRtN9BiJIY0iobyXpgHSQuknPfWT8EWi0jwKUt
JwsAYrkI6fJhfsixpWLvAUfbhwil0S+w47phtC40Rrqit9JNFbo3X9GoVUAtdk3T04R9d1nZrkMu
7pJGhMFo7CH182BrFu4htQsysAr43n4OFmGuHfk4ju9Wm27kDTG7u0ewM++QAF69mlIDBw72GDrf
JDoz96D8YK+Qx5+OGM1r2gOzUl6l1zkhOtLq5kNEIjzA5+Ctytz6OWmt59addl1XpedgGpyz5M3a
cMBHshAH9EZjhtxOEItdo9RvPhVSYUpQalkhw3VQH9QsGCN1uKitpikOdpjduip+9SNw0lbfolLS
y1PgYcdXggXAQxziJ4082x2S40Y5J5HE07Xd93nuXtIBthUcAbk3a6M5Cxt2TecnJy7suz/Ozs32
rYzMbMyvmWWbF5Oae5tU1NaBQraTeA9Rs+QNVDzeMovUK1XuM8xSQtvrA3bSKzVAcsYKiuyxeZzE
4im20bCZNHLwS6W4A2kzhXks6E6XnP/Ti53V5WmwPQTbHulplSJgKrGbv6q53PId6L7BJfUdc2tr
Tg4Ghs+Hltp9k5kyYhDWeGcT/dkQu+L0+TJHm1opsnFCYW7q2JphNcBqdwowRDmH2tgaPhKLJ2no
KRgtaqsRo8V9yLviNCDu2TVL2y0ql8bX7BFctjRvvJqJAAXPAYttf6oLRaCji83aGHV4ipaZ5edX
lcAK0jOr91SrcfIyVA/dAoCXxY0FAeMxisz4Tn8yf7S7jBMaCwHDT4BLFj9DXNF9l36cPPGswAAw
QzynHYfHkhg4J7DKxyoZ/LNvtcJ66MVILWqE6YlSfzHrsNnViCxXwlzQrCmhSYPFAJkSPf5JrrOC
1ZNndxqgYi+mToACNpCtD6uoypytyv03v2uzcxsuT1auvbXqiPrpbI4ROCmJp6wt42VI8q9Uuh20
gQnBb8aYlltylXoFzsMymh5FBoUySH3ijOYqQ8WIK0qOyd0oChKiJVBkxvQjDjiCO0IrexyWppcx
ymu/YAsImw12URdEL8GY28e85VqMyAxfWKXn81QEH0SdRc6zWTnOc1gBRDBErg/hZCODc1prxzYe
3wqIvJEl+5OJDlYt4nQXODZt3eq9mHFRRLaNbloTlmREmfXUuf4zQkrIgahN92nYIWYcC+OQJO7h
85eOJdPEAALoRNCTdGsQjcu90gpx4DR8G6iFn8oSKOZnE7K0dHIi+H5xVFkfvgYIRp2c7iu/f5wR
apv58MTpC0oYRncRj0CCBxfxXufEa5qBlMGNeQmrL7NTA/GmG3CpDX33Haq0yhZoW2EcispTZ6IY
GRTM8KCigWXJUSZUHsNi462xQteUXuguIudU2D7ca2bTthdcekkijJMRk2rBEkvcxAejiw06wPpC
Bc+vJKIRhUzBJ9W4zUtOQbGvxwTiQT1f0Q9A20aWeMnmzl8pizmngRAXiqUcLtLEsG42boWaZ8hg
VEQM4Xv/nnU0IxOlcAKwoLPbmuMunMWvPPPKUzNg3A0jjkkpcoCdD4EHR0h2SsfWp+0KJGNIWwfD
PS+qsNrdPAzPdg+cox9MSUk5dvvPAgQD9HEOaqRizSgIDiYUAFQNSm+kIU0ODrnSuAipUmQWk1I7
D79KgGEj/uAhN2BMRhCgJNDEiN74xmKH2notfE70Iw1NjwfVS/dg2PR+zHgEyTv3ZGhIu9r78bVr
kubVS6svdWleOjHg+yFuVIdQbUUcXLNciIuNSNkcDWfPlgEtfmIFrdAxP81tSnJf79469ONrzyHB
1sNVabuRPFV1+ViHdnEaq+abLBe5sDdcdOQAcR3BVWG5Piq7ePGzBHYpB8migYJCW/0bqIcZmTGH
WwOqmauQBwCFiBjl0kkl3QqGyfyrCN166zVfjRFNgNbOQcro4gcmoi2XcidLR3Q4sZ53c2GANsMx
tp8XvUrjbfiQjZUc+0NpmPJcGP2tzcPoYgc5ekdjoPL0vtvLES8Dhr+U0mMO0cCPMiYKAJq0v/bZ
5Y/5qbEHegoxZ3VVEc9X+9y0WaAJDaCd3TGq2bLQNCS/gJOhlCYsKAIH7dhWteMcR55qmXICTI1N
R6X8JUZ6FAuySHQhzZfAXkSSaM7o0BTm5vPzp3RDxmzMaAJU+dXo23znWjNHoZSEUKFr6mb5OgEl
epzInOnpgp49x+V0H1jnOWW8MGG33ZRpIy9T7m5Fh1vL8HLFoYJGZp2g3m0EVl9EtKuEvfIxnDZD
QrIV76M8UAmOT03Og27U5c6vNQ4ePf0eLF1dGlampnOLraDTuesx0sLRG+xjNuYb5SIboZeEGB5p
3rnuyAzLJersmogDA7chPQJMM71Po7KM5IseOM6McKTWCFLh6XVOtQpcnNOE3XFMQChdZ3Tqkrje
RxMXB0a9M73+CKCMdyGgi0mlEx03UpgBfDb5zU3M+Vorfc+zZBH6Ba92aCNEtIhLkAbdvbZAXK8a
/yOJ+zXnYfYsM6v3Y1T5sCNRjfs5ba4Hmu1YH2KHfVfTXnLpDP92clGdjTQwnjuGO7qYvL+aKZ1f
fWPscS/HpN/MfdrvsxnAbIYkdsLTccxedUg3POBdepA1pZXSxYesSQ6ZrH7bSU4XuWE4R3RTGfLV
co8/g9OAkzNLD8iay5D0TpUXrnW2wOcitUtHshwcTdtGK/o79N+7TVbB/+rKAWa/fk8G9FNNwboz
ILG/9UMFJ490HeGqbeoDJzR78t8+W0FYceH6oKh/KL6H+I/evdZ+KVg55pxBVOxf5NTnN5NUj87F
QSKTCjpqK8o3RtWwTrwc5TXh8+u+DyimrJe2FN4hUG2E5BZLsj/M+sh9+g1VkBHRBf3s3Evua0dV
1VW20b3Bj7D2ZjQjLcdcrwB+EEa+99p77hXvDmcHv2QBrQfj1BUoWT87Ep1kDXdiqi03RsRjpUO9
H5h/BcHXOGpw+pmYyF010vHGAYAGwov2OHz9o9dT+LF8LUCo8DkPCB6XFQRVIDXwb2UXPjeTgv88
EHVmi7I8OcuLHTmX1Aza3WfRElrjzSkaY+ulTnCyuHVa4c7EWvlttg1EE3PdbnWKCTNeegLIlDzM
qzbfojjJEPrwkmvjVReIl9o6DFbCG8xrUXnbLmSpbltxS0QSrhv5G8+S3OdO/y6D2qWboTg9Vc68
GVrQ9GkTOCfapE/+oPCMJWV1bpCwIzsNjnOs300jqBBLlKTbVSOpLEP0lf3/R1G1HkJ5ymXOsM5a
USUgPkSCTdcmfdHgM40W8voc50v7yLN2JXNTRFtcaO308ms4tz+ThsM3VREgnlgHRLZmI6BpLCwe
HJnMBZedtaJhH9fZRtVolOKxyF5mE0Ob5WaH1ojIlRk75r8+I9ZkkcFTAu17pyFjokftO6emf4m7
mv6MFR35m+Wq89z5pXEp+mOwUbHn9PsBIdFTG2fvdTlsQ0gBL5X6aHCroARzzCesHGdviNJtZUVY
QwuQjmqgCybn9ou2c38rayTEvRjkSVjFF9PldvYkWI+m892HYJy/pYBvNhIufJFottShZFybkWg4
4L3KJgoUhOM7iIXJ0UTwEtPXlKRj6qJlHMmU9jx70Jw1b3WamuPXofJ/+8nMcZCu29ntx63JUvot
L617ENO7SfIy3MwDGwsfERF5ZURyp0L5Edlnng5xiSMDT4HfIkvKqWqxJCOn6SxEv6F7HwMPR2Jv
Bts5ccttPE4o/eOQ3AyEGw7wvTX0kWRVNtI49qlT04xjlfRaKkxYEO529KvyrexS9+T5MN8+/y17
JnNR/Jyxys/aQINZMHwEX8R5Ak3a4Mrpscs4pMVdsavs6cnvwv4QGKF16WHvx3oaMLGO0Y5HfcVY
jDwN1+6++OH3Cszd4pVSB9+lacKZqF4zwiovygaUgq1oJN4jhIYIA+erXXxMaHqZtRU0wX3ilcII
cnHQhRV7fzaexoETo1G5N45vNGEZAc71BH0gm/Er6ZbcWj+e4DSh5FSOCd+kzs7TJBJGNhML1xxT
kFR18zhkmTxDmbEgn3+OtZOYCt9LuhcfP82zO3w1tfWku4jRJsvIeorcn33a0v2OZvchrGX7POrK
O9HMeTKm+WPoQKwEYMVb11vbCvJ/O6N37EVMgEWj13Ulv+eW+aIDEtJteCZbEILIRSfPQMwaTMS+
jPJRNcBg09DcRXFA6EL3rKz+EHP42PSdT9gIt7nWxocPf2odGuiD6CTG68rmTG40l5azLe9ls4VC
apraOY4Nj09oihPnG7RYMJR0oZKtm2dQr4Z97fdERcctEoCYK+mzD4FWn9nDahmlaDEPW5GTXyEy
8701KM0ZvhNzEU889FHP+MBIM3rikHQ4kERp+Y4AnVQyZuRbmCdxiSdKD9XZzBL/EoYaO8vyFY5i
HHODd2j12JlrmUrUkIP+NgTulyGgS2BL8p91FQaM9nn5/OrzxZgb89hbGInGOrgGOeSGsSVGXsoE
QHlahdfSHw5N0U8IVJafdcvPhqZvAY6yTzBthTGktdgMhVOC8KcCBxPCi2nJYNuhx/nrZ/5MMGnd
MiFx1BhfzcCNr5T+8yEIsqcELOT1Xz///EqY2F2x4KKFdbYmKQiwq3AYHm0yy5TnckIrql9s5Cyx
FVpZakgEXQYZH3E/mpB7XGcV9F26lzSE15VPIlvRJebR89S7NREBLAQ+UNNM972RACB082JtzVW9
wV7gbcwIFJfhFmJjYoF5TmhNnvuIvEPTu2s9BytcM/HeYkXwW/p99OKfMt7ZlcEi2LjpNcrpkElf
vw+cvGDPR18Ks/ydD9GrHMI9J/8j/eSWoQRGvaCildNCdallRPu9VieBCHqdEQjlFsBhC0JH2uEj
z9+0JkeZ4V8X1AIo5M4i7ShOna+pINCkDpttHeizN9Es5mxH1aa7+iHMg3vDHDWxoUEHXoWKkM4Z
sZyMjjwEgyQQTIbXP4Sk9BSJ+T0foaiG75344TAv4iSljsWAtSevTKY2PQxjL06u0srdleo1OIEu
XUjZNvDx2BIPY79XWOkeVQ1rRum3WaTHycE4OIsMSYXr3AB+MOIt6yuAoS3H1q73H2qYExClMsbR
nkGiCFEJ3dKJDu3u5tMSJyvA7zmVdlcsVukYfpU2pq3MoT6IKRqNlugCu03hgvIXomF4y8mlNrEW
suySU4JNkdYxCslmoeOmy6mw2Scw8R7y4kfaA9yPbVms+xltq+GDi8bJ5BlQiAWCUmd6Gr0fyegR
pVOESyEN7MwT0Kpw39K22TK1oh7OnHRtoQ0HhLQM1eXHPBAyPSgMNr397JXOOpqjjxGEnbM8FzUh
ZXGEHFyVCyGkgimaJilC2+Gelsm1wI/G7LhaWS0KQjMZq62ugd9I+IIdkAf8gCQjLQqAqrJfXMZE
HrzhrQrFsHJC+5eXfCSdw9S0CZaGHvRZesfR2i70Pgvk4v3DeVsCh4MbWGzMrj3yp5+HHqiz0VUn
K8Zk1+QN1qZUPcNcgeutGxM3H+wjy1S00+qvFtL30R6iFXvHL9sx8ZhYhP2agKDa5MAKTzM+3Fr4
tDZJLvJNNld3q7bRB8/21vUZJEnDuQGXYaIQOASqhICl+qDccM78EKN86mq6j8rP1zIP241ptwiv
ol8OumG3ibo1w0q8wmO87jyyWFuf1HEfHxQ4yceGBg8IIwLoQ6TsbWISWJ288b5G5aMckaWGmpuq
aF3KeUI+VGdsmFqzxxS0UUqYTmkAfLww+Hx8JBEbWNCMBpLmELbNnjMnfPvAZghT0rRPevDtOWEP
Bh6+YYqfmk/jXmIDd6o8b00HjQ3HKoaErMT6WVuUzQ3xkLFqNxCqmBuSN5k30LVnonaylO1wQG/O
qRzm8MhWETjVOaijZFOBGEwsmk2wIqEYiDWauk2EvAlUQ0nEbXIrXGKTfBvyz2xAjIkY60wd5CcA
pMzKcvpbnpD4VpfoPzFDo9TgkwbP/NESahWJitIeTBIDYXMJJfmYYhT2WUnTftYkq2b+l8KzYD3Q
S6lFHawZuD93Aj9uvc0ge2RBynRl+o6y6XvCigYkEv4u2ItD2tR6O/jmezXR8qGDQTKkfAWsQ5rJ
/+HuTJbcRrZs+y81frgGwOFoBjVh35PRSooJLJSS0HeOHl9fC1TVq8zQfdL8WZrRIkIpkUEC7sfP
2Xvt56yFMzXlG9/EKec4zbnIGNXCVj4La8yAsZAkMtebVi8bsH3EWUwU8brbJ9uufFNIXpZ9E+KP
neon3Npg0nOUlEUWYP/gQ7V1OHA1me19/SmOk69GSCSaZDHOiUz2oj4klMp7JjKiEv4Xk5Vo1TCO
2riD9ajTrg9dmsuWy8kXOHQxVXPKmflXWZAowF0Xe6ZcxAkJ1lYxvWVe9t3pgD2W+D06dx+UM66m
DVaT6Bg1TKdCQQiiOUQzQg0wrxq56SBkGTWw0Fjzo7POZ5H5cbNKLebmZVyc6Jd+Qx3wFhRdv7cb
9wdule++ZMOtUm3T4y5f/EEu96s4zXEE/xme43nCc13Ea3+9P0YQOP/zP4z/UxWZcOO09A9tAgtt
dD+VNgnKaEbhffQBgn8Bj6lVpCXnhAYl6dAzJzwnHPRXrUNn3kpsLGbcYduA6ugPL875RTnnOFKi
67UR+TqWZ/7zxVmwVZ2QWQLUEVfs1dz+sr2o2Tg4bmjR089PvbMnWki7BfaFzoVXO83cGAazmkFd
1k8+R5TMODUtSlRzfPzDC/wg/zZdy3GgvNr0rUyWQv2DtK8LC7utvQC7Lcc8whAV1UQebpIp0rYV
L3wZ1jBaBp+Jo5726JtsoopEcfn9y/hFY8yrcHTd4HM0hOtZHz5Dw2prLUB6eEBNw5BiSpZFZK+K
TL4VNkVnOn+YZYiYpEjTP8gb53/6n9pGV/dcPhlX6LjZPurfq8DD0YuX8yDmkXTNuDCO8E5LaIfL
af6NA7vvUcgU7ur3v7M5f/YfntmQrJ9cuVhFpTvbBP524cK0iYs8zSQjqKi6IvvCWaKtPL82dk0Q
bcc+Y9mqh+d8cn8UzqQA8t7Ge7WXtRBUtehHNqTJavQ6+m+Q5ZnBt8c0Vt1ZyuI9syni0Tr8SZ4q
5K8vW+AacB1TWFwyH+WpY0bLx6MyPohW0V/R8ObOCoKCocMqEVZ3EwRIIM3YIdCzJoJafHNKyVxj
hO5X3bhBlRj3ZnEKEmbuGkmXqiW/KjHVQ9mUzbHVy3Wr0O852HaYGyMin75hl4B+VEOuqhhNLDIE
F6fSnAksDgFvVR2jnojNLaPpM4W38fz7T+rXq9OVNgcyV3cckyHjhw+qyK1K5522Dy1940XNDbzQ
BXnxXfu5Bq24iBQNYMOJP4Gg0ze/f+5fVzee2zGkx5lEmkiC/3mRpL7Zo36v7YOh2+t8GuoNIs0W
w7q/Ar7Q/2G9+nW5wo7lgfuX+FJYtj48m90Is0ItaR8ik5y9onxB4724d/cTI/sxlP733/92d6vL
h3tAepbQwU5YLpaFD29tUmUVnY9C4t2FrEtUAtRHtTVqcn+Kdm52zCOCqKDtH2iPZangd5sEKfuF
SxNwHnlVyrH2WIUf76LRrJwjvwWnqh6KaUEiZ8KCNTWBvAZ1daCG9v6wfJi/LqCuLedFlJOY4KsP
b1kedf7Yp7Z1CGPNWdKzwCNYq5vRusFhcLxhB2Lus2AQZnu8XARVLTzngR7bLEfssUwvynxb+/i5
Umv0GGfYZ1crX00Q789T/uLLavqD8+7fXM4e5lnD4G1nv//4nntmH+lTKc0DrQYa/JJph4SCsUMB
uDd8GHf5bHSgFR5k+vH3n7fxb9Y8rmTHFjSgHcv+uB86NG957sw8DLN7ADIsIBsX5U6nSI0VTPN9
1Y1no3HBacckHyWzplYN+rBA49f94Wo3Phix2PxcDDKYxi1d2rYU86v92wrc6RH8Ys82DqldsV7N
6qFp1vzcuP7C7VS+cCrnhqM+1Byt+MOd7fx6a3u4dMBDWRiYmYV/uPbnWZer5yHmR10nyK0h6CcU
42fpbjORPk4RI2ghQeZm/jzC0WOQPGnAkCS035zI3Pkw+r4qw9lNbSGvnTjQuYdNRni1mlAzBHbc
gdGOvetgGWSkUmKUvnWAzWgcYVx1BynJ4DI7fdvIHIdgyMitRFN7CaJgLeizLDCMwD6vFLvfaHvr
qCA5OLayR0inu7byctKm70uDHEkU9VnBdlaJahagLYHWoYn0q6ZM95TBXmbkb7EePJqTW29ij0Fh
b/g7INZgjw2I4gExoLFpA0KtgI2UGuma3fg2EJykxaiS4FM+KtAXUKSTU931E3Mxj2FnzYkqbgmb
t9zOPeVO+tQEya2tQ2JUQ2gZv794/82G7ekYoUyPbY8DxH0x+9vlkkecHkcNmFzQW+6RII4tSoOv
cVi7D11DImGADINsBFqPBgeZGuoQnK/ndvDlXp8Uw2VasAFIw8Zs0y1cSvoEaBkZlpRq31byRU65
tsChYP7hhctf73icfayylMeeK9z7lfi3Fx6kHbIVasDDXSYq0ZhM2vijDQL5NcvUmwslIk2lc06m
aQ77SJlJz1AczyKmGW/+MxKajPqLNSuC7gvXkO6zQD2oBoJsNLEnEoa+YvwaMK1ad0z5thYQwgVU
jWSCap4Z3mcR98jrDS2zjkA7BZxvLzgYQ3m7V1bk3nin7IZjanZrD5AEgKQiZ/H6o5WJh0FjFpKq
v5SP6Hk1pBGTQpbMXUUHT/Wjt9HeXFFiSskiQbYS07KJ6h5rcXjN/AFDPm6wXdGg85Jm/+X3V8W/
set4Ons0q4ghuInND7exXkEx6ly2sNTdeTR7LrXTVGvkbPiLPAj4QZONNOIYCSYFxM60cojzChFF
JF4ZbFXyh9XdmCv2f2yptuDdtwwsRKxt1sfXU0U1g0vQ/Ac+3n7v1EgqHGc9kLhzAcuM7P8haYjf
ckp0j4NebsIJpXruMHiLwqImW8QI/1Dp/rrq85JwNQndtj12y48rnTuZaLJpHoI9iAQyUxsDtc/A
kHlDEhq0Z0zkdY6tj2f6/ePeBqeV6R0oX8MRf/C7Gr/U+/NrQWts6GIuXuWHNT/DnVPWPoRsGRhz
PIEkB62pthFjQNIu+NB800T6ytxz1dhQUJ2W16b15TVIIDaPVXZjru/zd1rwbZx25xQG0NnD9PaH
6+rX3cmmoJgPJZibOCB8PJqlIowGu3T6g6bABuCd1PdZoJ9Qx2L5Z+y4owELVRbN/xUQ1U7ztiSX
0FmLsvCkRY9iwoTSO/IlDJTak1pEHo5ysxMsoXO4GRD6PmLBJ+fKMy+N15RPrBAZYFcTwxGhc2bL
MlwkdbkarUStp8L74ufNd31C/lmMwt9ocE3RWQF7XYU5gnAZWzQXZ2F1WPlkSLoSZaFdbwVKfat2
JLQQ+HRqzJx1Y5KPUWIWOkpyO2HGAu5uXWfb1umsInNAYszLSkuVupmKPFq18UR4UIeOO5r6A71R
H3mj5i4LSxLxLRgL3x/KhjyQDkTe9n4AKRjooX4VzWnCLYk7JLevEzTfFZF9rWO+EBNCklMSvGRm
+QVYIZP7CHSq1Rh7HJw/lI4epBMTgN1cnUGXNku7bT2iSNHaxzQNj7rbPY1V+0UvJrwR2rpHaXWK
DO2xNqEaBgNaCscKzkH5iYF/jOfA8w62Gnf3k3Tkqx9DjoId4CPvBjvBMp8C42KkgP67zN/Vlhz+
UHP8evFLg5M+fmNPil/N3lGOQwY1F3EmieC0ppb3GrokeA4PMDxnBghgSf9wIc931D8XJGlw21uO
xZDCER/rTUBVZtMNoSJ5PWk2WmGd07bzjrGWp/u4g3A/uWLbEI8B1MA9ZZh5fuoVZGu7p9+/FvPD
AceiTHdck50QM5jUf7mncqwfRqWkxWhae4bGmp+4idiCJQ1bZL9b7BsWjEb/DA0Ydhl+jcnhSpSF
473GCZAD1TMqc/tzFOVfKURoHJtkjyF0HLSM2sljlD+FD4Lx36pAmb2cCBOSCRGVA+HKv/9lDNf4
5ddhjRe2LfhdTCD6craS/m1jt1ImlRaibYIAqmjlgno7TJnUD1kd09e+f49lEWDP/JBAXKnLMdr3
xBEdYph3tL7nL10fyRNxk0SJjkJ7HQYwqveHiCoeiTtBp6mS8O/4udRApVi0LhZBBWjVJHG6qpqG
BEWk6K1eCVK/MFBc23GvqolhSmwLKKcxOJGwHP7vl/ocEB0ghsI5Lg5x6AI5tusfmTdqh6gAry5r
GCgqqyH9ZgM5tsLvkC2lIiPZKtnFWslcO7b8A7Ru8nBKfu0BamEzfzliFmIgccjnh/tXXh1xoNRz
nUfcyRSrQn/IZYNZRsVPjW/hlgbYD/ekJDHCtrbmnIFYDeFT1bJpsYqhmKueM0LWZKWxC4TmtHXC
lzAL5NapsLMxS0AvrtmgKVX4fHdm/rRfoRfEche0SzngB2pHxjJlalU3LXo3GnUA1F5dJiukAFek
twhsWgu9LoIdIR7pEjbu3mS48UhmnfGch+2qRsuyHvyEUUHKgNUYLXUkvibapqzSgB1d9+RkYkXv
2d+UlrG5l2djX96smMyGEuYlkVlNuGswit1fJTPwc87sHTaZipa6k8unJjHJo0u4Gji+MJlHIgTR
U2tOUNfaU4z4icMF4UadaYEebOg1NXl38+FfP8eB7m0DtMPK8vwnPP/LpOIe0rVKsC+RZLAKZ3Qy
I+gzJOX0CkCe8DBwYUu7t+393a7DtqXNeWdggVWHmKLJsbeP2OVxa+24BuEN5iHiVaHl23BQnBfI
9SK/JCDRvP4L7+yuEb3x3FvwTpIq0PCA0pIfC5mdULnMaid5kpACIWcG4bZB5EoGRGwsoobzk1cR
TpT49jOCMXMdo67ZFhl+yARUSeNGGvOf4JUe0RWrFW0owu7cNCSBO7N2AYd9NOqTuW58dRijfsno
I8kr43OeyVeQjp/dOkBY2ob4SnHF781WbbTOIZ8lMLDyBcXe1rH4lyGuPtWZnxDOUjvnqbXulRXt
iN7qedK4hZXJy1w0Nvb4nx1KPUF26KrHokKljpHs8W5MHWdZ7lB5zyb6LoYw9DIlpR+5Ae21MMgZ
zrUYEHmPvKpLo08oYatt53IZ3d3FPgrbm9UxYdIiO/pLhe96MNlbrzbSbR+i7xv1FLZnHM70WY7r
uAy4XifzAb58/tyjEV8kURoiTuLbtGrPGHkMVlvdRjdCd2HmPO6nUAy3iLw6rIngrLLIjXd1pZ88
qeU70eF7jlPMiwOGv7WljYRD+754RC/A00/qiQRDZ6VLfR1rCWYv24X+w867dBNGnsXeGkH5QWaA
vKOqluEJUCQxMWHN01l/hPV21XDn61hOERCkOysoPERDwbz1jiAJGx0JpApPNEvCvRWzCtU6N0Qu
CAtXgjjMBhjCqmOAdbZNoupch/qpd9nwHSbUXgE9VMNZcOy3Y/K9TJCKou0rT3oUzcoUDCcpwkoC
p4jq6psTrd50TQPSW1ZOLIjPsZxlqhXB3u0IU0vsoHqmrl0Wbm49UDFhWfHqc960xgW6aIwn4hHj
DvxB1bLGwIFMV13j0VCxhv7I7x8eyElYRro73GKZjzcUVCFXwLToeqfaSCt0b1pQG9eSm6niOAs2
kZCDCB/83MDtD12lnWIXP3HAkKzVPxflQE8u758T0yMzHTP9qimDKwJi9ylJ/mJjYMJaC/fQZJx6
OElWgYltEzGvtW0wWXR+hxDqRlpd/Uxb3tjo1SiWSZinhyENjtlwGJPIwVrSvKdjrrZRRl58UCYQ
bpElHYvCfaz1QfKWvodtsPfwyRwSDxHciPh9EzHWXtipESyk6rKXLHlpawieuK2OEWpyEkXKA1PG
mKx0tjhF2ggekBJdo2NRVpYsKY8g9Delhv7DKLxr0cD5HZSutn4SP1g5rb6m5MYvytxaaTqetBaF
+T7Kcp30qOyFLZ+FCo0q77ZOo88DJIiG0ARYl+Dl8sKhW6UMg7dBay+GoOjv09S4REVkufWxRDoN
Nc3balXJ3azLixeLH0lgkwUbMo81mdL4cpDrCNVUHjDvRjhbHMeMcrnyCay13vxqNBfQEMxN40rq
5jS5orrnY4hLfVVDemAC3OP80rZBilEAt9h0YSRJow0E7MrATQxdLtbWuGIygisrvBKekRyVfjZb
XVw4tqBVg09z7ZXAyY+sFW2SKdYuPXtiLdWqcEz3hICOIERJWhzSLX3L+7oj3WzcFFUy7KUg2Rri
37hkKBwtjZnWgnSH4BZneOpZhdYOS6jLGvRUmUSaioBIW41VSQr5VLFUEqhApsdIuGrfNf1yUjCm
VJdg8fFblyAEnajroYrX0pF4Kcd6toxEpybqUeVNQ/yue692coHW6nyx4W3Uskrxa0HYjoe+e0Kl
trxrf4uENNkxlO8ZyQmQGNJw72nNuvI165zl1rhWnbpxpPxmRtXO7bxpb+gri1KKg9HwDTkH7sOs
fnAco17ohSF3VutcgHpeTHrcV7Mev4xW6RNykZ7MWvd2psr05SSQ2gbYE5ctuWlbSrR1G032rsY8
sXBoXdKL49QRWtHSHmkzNDX42Ey391lCqlxRWU/3sUzbiAQYMbk6Vpy/CdDKuD/JRsirozWLrYcA
3U6anIrYUnszaRkn+wFG666xEOb1w07wLEZW9kc7L7ZREBon2dnHyU2/VU3sXXxkQYIGz5Zg0ls1
EKGdBj40a39qSUcgzXw65qNXXtCXISm2Sm3P5BnIi67An/F2REAaaAVBEBjjx8Jzw7PEPmGMhnuq
lL0iJoMYVr9/vzvLG7K83CoL12oiqMRtXLKDIMh4BDXfhyFNKbRF2yWrqiLad0Dauh4iekQFjeg1
83w0rXq/T+IyhExqPJR0R+L2L8JvCdt8sJTv7SM0JYvQL2FN6hjurRzrvV1ife9nCyMOUXzCSjCo
C78iLR52ZSNuKFpz8vNIJvLt1j9wyEMnjzV6aVSuOvnYM7eRKd8jX4iznOrZqBTvTZ0E6KEnpU64
xiIkCWrp4PWJ9Lw5Ksd+8lKCSKxYO/gZISp2wQk0KSG+iVo/ElC7Yog6LpvRymkW1zsD2y/ZAcUj
vb3nbDT1YzqhVyHPZp9GqWS83XXr0RHhBTnJpp+wNwMocU5G22A86bvoQP/RWGPKSA+0BTMOzPJm
a9Ery7g69DSPrhObsUDeuhcuAR11k1zaSXpXWid2hIAyYiKIwJKxX1V3b3T/ygf74Q44CRJnuN3r
UETTm9QT4Yl6X7CMI+nWqkatiRLLV5qaADk65OSolotzgulqNe0ekQf5ksLtHkg0A/kb6Oem1WqU
8BLKkLSTbR4611i31FbLUkwzE8I7mAUIVeroqwNTfU9CH45VL3tURsKGlmlPYJHLbSxqj+UesutE
lFWeR/7eG6ryEe7vQhikGbJzBjsfJiSAjORTJ+qnKhtebSiij3SL0EOViXntMFnTHgIwM8bkKMQJ
rNc64dSCtwlrXjcdo1qfrmYLeEBlvfY2ivSKE6m1NeeHTz6vQlv1znlYWymzOUWK6Wg10QVtEmNP
agT1jcW1kc6mKhxgdYnpqLPr/iTwh+7syv0KHcDEOXasGqZkkz9mgOuqcm1JT2DcgO70UwRcAydA
PMo4FXPRwq7IsoTj81JJcx0Sz/6AGrvYRyFAzSZsH1yROe89NxhBNAoRZZ0fAsSRj4Qso/lU9j4K
wHYOQxtjUCe0dTb4lUMWHmLrs11p1IN5jSS5rAkNbpCsHeqyAhmdjbegmoqNZU3+ZztEbTMAgS7i
7hZ0FvdcXIsLyaRH/Bv4WqLQvPnCunpywAPSi/Q04qX2otR7dgUeR+R957ayjmVP4Iqsy/qh61BE
duVE5hjnh/t126MJX/YKhkvdovxtHTE8Dr2ig9MK75Xdx1vLET08Rp/NWAIk6NDHrhQJOyuvH/eT
xjmPE/ar5fXWUSNjkrBwso35ZD4NKpfM6Fht/VhflmRq73OVBQ8zUqZUiOPHZLAANIkB9jnQgj7p
dnaKsZu2ofuUul/8SQJAMbynHvzKT64It7UiSCJiW5/HBS25pbjxUK11hc8YMQfcUlvlOs6JE6Nx
huYqH/aZTuKoq8jrtTpSEPEaEz5MPZBWpL65KfkMXtpDN0gL68RWM8KHIGevKvMftDK8NVMVkxTK
rF1q5jDu4RYWuLkkeXKI9M6iEBvEPMkxY9i0b5zmZA5hdRgYsrhS3fjnEP/GIxLmJCm3jYdUYyCC
Z6vGsdkWvv5Elk98HGlI39tbUx3+lXfMcD2cr4us9eMTFmuWZtN+ZgT/TMrHRRHGdrCo4EaSX3E8
Soyidah2hcLraWw1YqSWzcwyqmP5GkV4cKo6rdf+7GrCql9fS+LRt3ng4bMy3CMLSbfFX+1uTJpf
q6it38l2EyDJuolpAsqdRRfMa1g+ai868mWI4TR/R53ID/PCsAy+uMSCMm6yNLUpbYe17ZM2b5F0
xXkrry990yQHo/EPWZMWR7dKvgbNnO0XDDg6LKZghWAedkckNehn18i2yOZJPCI83fwCE2eTy1o9
iJhC0o/V1zH0CE0jNeXoRh04/gzvp8ncxSarawUgpTl2QSMOWSRpmBWyPVAOA67MjqU/BcQGhv0G
E4A3Z4ZoSMDBnNgMWWXIe5ijolrSt8BuNvR78lzsXUQIWIDgcjeY5g9HjfKc6SBuXXwRtYUnpQJE
vAuRZa50TbxZKI7XNicKDk3dtOx4/3YOFEuXpcEUbOtt3z/eQVDURjo3vkeIvPsTM4HU3LgQD7no
qlCdNdk+V6gW4a+rbF26ts+BPWrXXWCkZ1rIfl8MJIcOB5czxKEEAdairFuj+E2gatlEXsTm1SC/
+ZHzOZfnbJDNokvnZgc38Sww/FhNW/KbAGUFN/r3qy72qrVDDuCqcZBVjlpYnVRVtstUVVejbMdP
7QZN+aLUA3WtEaJbuNacDja908pj0IV88uAhNr4s3nrF/3i3Hsp+yldDm18TrEIrI0B9WeGqWADy
f61a8dxhQ8ZmNAI7sZZO7IMJg0G0ZOX/mmkhHrTUrM49z7n3evmqFd4btcqistx0i62WMpemxjZV
OQaaND5XhMzcT5kkYv9slJIKK/a5Y2xqg9HrJNm79Llr6XXppTJDCt42ffLFdwMYF/bwaqSskju9
KsxPrv8ORfFrMOCZsZzeX4dmij/S4Ng/mMJdY7M0SBJsgg3Otl2AOyaZRL22OtgxoReecQ5+s1oK
OYfGwMI2iIr1GxxBCKZxq5nPiaAlZhit/Q2Mbf6mTSI4F2HOaYd8OA+gbB3YX0Qnu6sZpXulO5CM
q+wxUBy8LGHBffGHh34kl6x2tGTdJLZLhGLp7qPGPBKWN67rXsh3IOBzaLjc20kurpxFT1zyhV0P
ezrV5kojdWlxr+BIPl4aEdOLCNUxv5KHoA0Io9PlaEpIUp905wd5pBpKewZ2aIuRmYzcqzWK1dDh
/Fr0LDteLT7XXOuLMBibvZi6AWeVRsKoPq5ZJqINARtHc2QE2hkV+XozCHIWkAF/GlaERQsMDnQl
hthKV2TCiI0/cm12LTrjvMDOQliUnsVPnj3bK2uEg6h9CX22tBX6t3IpNL+hcvbJgvPjOcSlXwT+
lIPewSI0TcN3xwbON+mxR0dwCGev4Lyg199IN1E7WCJYz7vpq7aFy4Pjx7v0Ztsf7B5Q8SDCbnXH
d0EVgJ00INsPzKY89CbN2rtokkFxcrBpXi4SCdCFII2t5Si6sBzr3Lyst1ZP2e2lHKfYguwOPW+O
sXzRdMnaBA596JrkvW3s6EwpXy2ULdi7qJv2YdE89I0niLp02FJG/d40pZM3/0xX48nIiJEQMu82
Qd996S3VbPomzZdJYtP7dABIE+jFQW+YLSpNj9AmrPXdfcdvG0gSRLZsFKetSuAL45rEhgrUbkiz
/rNdm/vIwvXs6BdMtLocyn0+MDIbAQ4BXVkCNx1uSDydhaOYlOpqPbSm2Psssq1r18dJ1x8mNzEu
PREfq1ZpOLb7nnuHg6g7H3bSxv+qeqgJhM1yNVdANlwyrRe618cHC/TXcnLtbToPE3W8eRyjSPU2
i2rL/ETsS+xBiwlixs6fMFYZfvXGn2F+MVtI95FxqvvqYvaDvdfIEkVvW9+8Q3FdQmyx6RaVdKcw
uezjhGSK2ijdlWnXT2Vq1o+piq19ZjW0ErXspi52L60HmQQn5RZ/6W7qrsvOInIccQKNCrfd0PE1
niu2qn3O1KNQxS2VsNz6CDefz4aAwXyPpHl8jFLwFsnozvqN6Bw/ppUrj3abGiuWj5tjj+ACemJy
zZglegpH+0Ql2o1XesgroWB4xNBOH9CsMqSr7JEUvr7mbkzGq8DlhnG4JJakrMSD5rLYWmZN0huQ
GTDbOBo5K0tGEfOVW0GFwerbboGfAuiSecAgHLJxwZaLD7sP19lgkuJktOxrmkm72ovsL/34zQ1x
ZxH4wBHTHNKLrrJ338vfWknTZEyf68w0X8xuwm2K/hGsR3k0ZfeNM39ItAgeEoH6F0Z+vbIIDjnV
gEo2Atf2grY2TIXAelRSguivjaeCxWgM3YOkaNqEg/W1rMboFb3BZ9co12B+1XdJvzNIXtzcFae2
1cMzwWA7A03ZyWwZH7i0W3Yyn773URFibUiZXInOevX9L5yInjM6Ro9FkIhVFCbXpk11JhnRuJnC
EINpT7gVBf2pz2mna7E/PqlS5/ZpRonHuyKK1u8lyDt6UqEd1A94vF5NSqCzKE+aGelbg2yP9jCG
CYFNVfVK1CcBKImqvrizFcHvy+FaVYX+0Bv5Z/x05W0s6h95C43M7GOS4XrN+TSN5kyomzTi6fF+
JP1kbUyOXru69WIKKK2+BMOthYJUbJ3UXwknRhRMi20JgYS1yp5BBbKpkpNCPX0gpp4G4GgSguIT
kTUhk92j5KTR5UHqD838qY+HT36hDZsQhO7JN/qjmFsj9kiGYYfnd0XgLNHkhjFeTJaylTYMdHXb
8SVpA+vWjfzDC4uXVlU91W4KFn5oq+4pxLK5szudm2P+diz99kn39pad6te0CLcFMbIvQdivHVPP
viimK9sUTMVGFUbz4lTZnsJ/1dm43Rekf/qovnQINaAitXejHL/0QE9eiYBZZ67nrgmxlmmTnLIJ
GZmXyb3TQJ/iFO/aDaFmLfBhnhsHCPTuOWgPvwP4utZebx/57/v3W7foFvjf+Y/9eo3Wcgu36kh4
wc19Tj/Z3+gGm+Wi7he9wOAPyYWx0aqhgohW0ZJgNLkmMqCHDjDuwBurU+9eo/4JHXsJq5jgVug2
1mq9vqwvXy44yxbv7oLIq8WwHtbmBgj7PrpFt+7V/Sx+gL2h6iWQGVfyDFXlAMYa8Fg165Z0JLlO
SJf5OjCu2un79Dje+pv5XH+BtM8wMsET5cB+WtK4JhoSJ5jWbNp+Sy8f9ypKEBwk+iUcibuSZfgc
tgQQA0TDLcWgsi3dcgcIsdv6cWthxVckf4hR27t9fsF2V1zcNvzSF9nAjWqvmVuLrwmFwIJyVgMN
mji7ICeEIen696IEBtAOWnEekdzd2l5/nYJ8U/ddSgB1TtZTVwTUmFH6iU7yUiokCIkMK7zllvVJ
dGRuEOxxceL8KDB85LyIp09qbS/w2IybW9OvcGQebgngKv/p5jzgpqzK3l7JeiRXeH6orJIHcJ8/
v3XCmD5iiesnNmN1IEWXqWNVq8P92/tXSc2l0ZLVZDBOOzD5OmnhKaNzu7nH4tyzSO5fffhWMR3Z
TbJbxXM0TpE5kDzCoOLRYF62GVL38f4nk2+TEC4VHeI5TciPxclhQLi5/6E/hwlVc+7n/Ar63tT+
9vMyd2jC4cH533SdICYpyZ/jkv73Z/evwNrMyz57dopr2Zifk9g2B9zjnBx6f+n3fBWLme4yMEps
OG1JjmhQbMcmVfVRL812W4B3myRJpfd/8x7lc//qw8/iCoCToVK1ZE76MuVVuFGOiZGpJlxtxYYG
EWoOqLzH/tTYOtM8nrboGE2WHhD/aK/Lg0la2t8e7j8LHJXS0iuO2hwIc39gHkvvNPISHgd7AHej
IZEQOqt+J4mrow4ivnWOtOkZ7//UDv7/CuRH3eIikvh/A/nhu7//Hcb/33/hv2H8EPcNSR/ectF5
Ynzov9fNf/6H5tn/si3TNmyQV55j2rNJ5H9A/OJfUp9jkCx8K4gALeR4/wPi1/8lbMdDYG2jN3Pm
v/UBvP9bEL/jfVD2Id8UEkkYvgvI/44QH9QeY9Y0Xe5E7qESyacB3ztACbmeuctt5RWkZ8avLlGT
JxePfh1NMJJLsFLOaL5rMWBrrRrTLT2FM+i97lS6byFNwL0gJj2JXmZUYVumP8axjXbj6H0bnLeG
xelopQSCjJ22c5JozumY1kPpimOpq1PUjfql7V98pSd7iLuE9/TpMwWbeBgdKgNg7yOYEvg8iDnt
XOthD/jeIendJ6t0Z+2Ag1wk25oz7yJgeUD8zVSIEOsNI9aSjGqEYQGwbK1w0J8aDrkhiVOvaMJ8
Cr07hz4zCdCbYxuD6SIdYxVTlQARscRDlducg1Ag1GH3PcJtu56UPEVeM+yZsL1UwxRsnLTGdkwa
IQwrAQHWGiHuNl/6SGgXpCGrrodQIgEY+rkxvCS4E0phnU2rzb6iwTyCtN8FxTQ+DID7IHo2e7gp
7F0Z/Fa/MGddgUtXqNM3QeeQMCWdvVuRZ5BqHO+N8ko8WR5Z8bLyBqgq5KGIUUZHVcIacHtgoEU5
TiiKxc5K92MTrIbKqLGw7rzQAVQRhWsvoVByw/GrraUmvC5PXzt94i/EkF+sriWsyqYZp/I3S9Uv
lFctzlBrW+My3Rq+/FbltPxqeK7k81JL9SYBfl6HDXfsE3tfJLeGsMdDawviV6fHNjMqSDOwARgs
AmSPtyn9FRGuTUTkS8j47tqZ0eAl1EAh2L78Hi7tf3F3HsuNY92WfiL8AW+mMHQiZSifE4SklOA9
DtzT3w+o25UVFbc7uqc9QZJUSjQAgX32XutbUntOJ8k5hzDNzRfkB6yxnemSw53CXhV/6mMz0PmG
6zhk6gmjxi34qIJ2WDIdkupb4uUxAJOzHaZFFqypeC+t1YG7zAX82JFCG3W1qgLaa2SUnFaEW1tr
SxS2ee8vRqftEi4Ew2D9LisjDdCoja4chb8VMxkPzPCJ8IuoZbJkTvxeSXqvxuTLEjPyQOn0Lr5Z
ZWebw6+SRdkB6cwlixbckkRZadXYEw0IARE27s2irioVynDy3av5jgly9GCmaBiYpcYt52cOsH2j
6L5R22+GpC03M4wi4GjhEfXhQ9sO2mWoxuGcKj96O+WXWMKtaGAP8FoprHzczW5tofZh/lDe8I2j
kdDKNwXE6mPtMD9BQPcqVl42fkadXgWxC3L1JU1du4db8k6jglG2na+5f1p86lbZpWVAPQjPrQQ1
JgKLxFE3v2t2QbOpx5gtGRKMDN3iq83YLWfAEaNAtWVfDPojspTyUiikf9qmOR5Kx9yZtd65xlwS
lmBj7qYP5jmIwZhSdcaBwnw3WflnaQ5QjUSOVWHMoz3m/Lc+18mkH6juDeHNv5I8cUj2wTkA56Qd
OXEp87wWhbKr2skNwm/CrHCS+cwzlcVIDlCmCRxD9cR6LA/kqnvI1eVHD4kfzIB7JUMgnGlN05a/
bTM6mpXExCRk4BqyVCbq7YvXjc0vs2gWJURkUxwFNnhLQiGqm4X8pWqcJ7/CVrDvk/fJRFYEDT3o
CpIDhsUOgCKiINV015z7wjPyinyoHqNyy9XYuwJmbNwFhIJvmFN2K13Rze0sxk1Htc6hfZDnKQzz
a2AhRt8tjYLQbCBmi9pgfCBUhMYVOeiQixHY37fdGhaVZ4x3xohoK7PxC4MFNlpYcGV3Jr48L83I
EKDIlD04mmlAj3PnNAvgouKtXlqojabReEWK3FJmPaM3CyChcvTzagEhMZOLbGb+lNH7JfVkV+gz
Uhuz/UXdwRp74l02vVUzobBei+/JGVm8le1ybAFaZfIaE1jNZyfRRl8k5Vc1OWcZTuAtmcez25Mw
wvg0jN1QMGniJTNWiFy9JcuzLFTo9qpR74T0vTiquUsYMrjVJMObHL8za6SXtaIeukSLXrjm7vop
ITLBSXy5V7Cf0/KDf8M5qSw+dVN6luTwRhnXbiw2FzNSQfVKw2sziUCSSWxVUqSDzDPIElZvYuBK
j04xXJsBK/YyYXrWUBkCXGm03RQPFuhh63EO5Q5VDrRvi2jhOyJfh5dZs/Edpz3pW6o1+bQKWSvV
yrwPO724lS0gd5pak67QdSycrBIdqL7ch1nbE/nVnEli4fAx6AcuKdwGPHYVB3vLdyNdzn0liK1G
SnSyiRNwszYDDl8bmg+vpvWsRlI8OK/qPlZ7AMr1oUoEzZ+o8JmiLD5T2NZFMdgiPUl7em4Eog7G
AuukBl1rFiooUHGThCPXBHuqSVrLn+3ZBugxNM8Q6RjuRCjOrGFqsP+gVhEyDmpTZc1LCqLFBB70
jDFU+a1ezZx8Ge2OZnth2H0uzAiTR9u2MHchWnR8TYypSu8AJu7NCP1/7YwnVaIRFSdQQpOCVhnI
rpCUWVPqFXqHgLnVQmXGNML1r+FRUrVIO1sZ/SkdTa7IC1LsKn5Ac1b6eLV8EtybG6svDg7+UJe+
HdDg1nL2xKUwLVpDZUpsBkhfeni1XICTovImB1BAa489Fbl9EbWuHtpHvDjSIdY0/DtJ9BRaMRxK
XPR7M6zhFsVTdWiJAbIZLuZ42ologCYQp6lBtMJAb6neNZiJz4VBi4Gp51FklRGYY0sGBwLAuy6h
DHAyg3gycNy59GgncXSUe5vcNom8szWZ9Cy6eT83UcTCfpa9ZmosTkAEjMbrwsfO81Q8orXwrKhW
D9FiKesIhhkt7GfDD2uz88OYmWG7rgJFa/9W+1nyB/UYAQI/bY9ut/R1qWipwrNk0EJ5NzxOmxRY
4F9qKmvkKCOrEj074QZxmnkFh9nJrLVfacZYJC2HydWwjLScxA5yLx8MGaXstllySK6G7nxkxdgF
kTF8SdsKjNqgOsnFureJfsfKRUZoYSyCbqXkmxN+Cz2OaIwlDo4dkZU3qWozT+xsGEoNYyiafRbX
gQyHARFuvSdH0hwoff/ZU4O7GEUJE1hf5FSOTFBVk0j2MNFPk4AUwwAf1k/33BbmDnKSfMIh8xxm
sLVSAEEnHBj1ibHWGextRKuTe1Ftn0F/sxjFEouaUzSn7Za6xpdut/5sCp2Sq06cg1DG9rRtur9v
zaomMS1HIxQmN4zXCZx1ruCN0huizbPjsKYHCFvxjJJ2QAlgDbkU2u2e+nWn6PX99nJHZPX7GPCn
uYRYiCL1vzfa2LMo/HMfRasVRKH5Oq15p/q6JhzqKKdrvH7tp6QdXAaiSHCdFqgUqMZ9t65S9aHl
se1mp/PxZnI+ATnmeJOVV6THzdFeF+6wscnB3G7mRpeBNsecue3WbG0A2IZAY/zXdnuAOfL9Qh6L
V6rTe9SwnuX4rE7brT8bzUnqU7uG8Opy4ZvqQrLEQhtftdDo0cKsT8a62e62CCnlumuCPw9lsOFp
wwnqrLKs//psjO1j2T6rTkXtqybhTn0qWwTrsdHqp3DR6ZgCveMqhYt823Trrc7+wdNDSMNYzVzP
ABRnEWuUiuzu07RN1k3zQPTUcPqzcdpsPMm5RRioszwXqzK9jmPplI/rMZfw/SR5xF0k0dGKZGMP
DCpks/vO5YUh8jJi8I076yCtTZlwa8+sG/vPrVIXOcHsKsgIqX/v19bOtrGUktOlbTYEsQ2c+6Aw
clZ3IFKu0nwzEeRhtBG8mEUULsHtUJ7Hebf9cFi/7BoKd69vwNvpEQR+ZB60LeSqoCBfzx7meopo
12fbbil4R3IA/dwf+uglsceIeTr7aNsX244aMq3YmaX1SIoTEbVhyimnwcNjJcQObEfpv47fDqUO
+hS4v39+YDmssgYHeTT2YG87kCfOGrmrz013QILp29sHwnX8n5+XM9WoxYtUxEeWE399BNu73N6v
nqhYHtaPZXuM03bJICY+FjMspAGddSxrv6scTSMx6/rBAsuosCK2wJz6htpSe2tIeuVFf6dt6Nnq
YAZ9n+7muXqWSrSLqY3dVGX25jo2Jin2it117pSP8xvRBZxgbcBGBE6gCF/nQ39BlDeS8rqZMMl6
FkHGnUE8vZ4Ds1uY+7bVQbaqyVMT4zrENoM859JIzHmi8L41V7lGzIVeJy01he0mqQjoO/1a9dVj
o++4YgrWYphJrYziXQHIuzjlZRouaVl+AaV4kSNlcHPCuplNJ6+F/JLGGaBJu35DGfumklVHF5Sv
gFJAuUSXe6j06UGGXFU18Bam4pwwonILnCmUFtoryGHIWFTvLtXOTlhIUuTFyHZRLg5rg5743uEp
rZmSRG1/YWhpH6I8fm6U2fLXQlXWSTSX0fyinuT6CnDsiCes3CsaIK8ZzXthP6UaykgaETf2p0Sf
IJiL4jALe7waEDHG2YYXq2Mvar8m9cFernWeJ7swxrHRgG+MjemTBQmhdZJ0K4mIlvhqBiFdxg9t
ENFZwTjSDK2InoPEHmsfU7gBZX4PuOo3ogVEsnPMCTSPPjpBsSLN8uTJYqXLTwwcreFgpPXVbo/o
sfeNGtItt9GLGlV/D9+aOgGPmqsXeRCOxUVUjFWWdLjI00toWbQLI/MyU2T0bctXQkEjAc4qpmYm
EKJ+tnOudRqdVTmlrrKz5Lj0FSFVXq9nH50xPHWm/WvgQ0BlT5bCiGGeuMnHNs9OdiFfG7CFdBe0
oG6XL5QkgHlTgp3TsXvQ4cukJiPuFf/pRnnyIibNnwb1eQ7DCgRbB+TT+G5BAflCI8NejS3MzeK+
qIcA8f+iTze9k+75wv90SV8yNQJgi6ghUyfj3KR50BmVV4lYRw9JvmtqQGSt5e5a1OgU5gPR6pFX
9snnomZXYJ+otDPzgp1FIJ8uz1aIBLWcUZHPN5kudtmArnrQp68S4XtctM9Laz1mivPuoL30VL5H
S7Xgt9ZIb60b+z5HvQxqG4gUFBdq0n1rijdoS9c1QU0ZmDBECnl+ZczCS8/z3URyDdaG0KVTItyi
YuVuJbB42A3ReI9YiMIxC+QD+YH0awbT2iWEdIM9YbCgG5anFc59MnVvyxyeLAMlbNh1b20Uh2R0
Z8eesStp1UC8lzYCCAuN6wbRMFk0i/Telpnjh0rFpeAoWPQgJrF2oW2yuG2GD1kVnPwkERgMxajB
OR2YAkExg2kc7xgDQuTG0LDowFMrS3mCYFd56lbept2Q4B2nhZ+qLZg/1Mo8vdVQJydYrIbxRnQd
Ex1wybPRoHXQ+4kwbpmhLwllIi1/8sZAgGbWb7ZOuldNlkulKN89MBo/robbmhLLXWTSTfIcao6o
nZVl2CCNQj2TJdc5i+cbgbEPXtpeyxgp1UXsHOQMdoplSad0xFsgq9E5BoeA9UdO72sBx9JptX1n
WFcnxiVJtMbggw9y9Xyyduls/lBZQCoQUOf4jlpqpJym4mXukgfWxctZ0UnOcshMk0zxowmnwdtD
Q6LVPiajlfdLK7+XMEOCZdFvMIMqyC4ld7JXtLL2W89bC6DvMgV2NDJGJtIM61ii2RejLqAhFXyR
F1Pd6QSXOGiKvFpGVGmF5XOSzPcdsWpeQQreXu515UQB+8JVA9R0SCNwZhIcjSzVrPFcCfnqpAQs
y1p5UZk6AM6RzNs+N+5kx4AIIpHQnRSG2/bDYciG6FjEtAX6QmMia/+kzBkCliEMOiQAczCsAa0h
442N+q2jY33mtOYnE3vTiNof2h7zrgWsr+lZfcBI80iGqjiVTvMT56NHPACXz6L9Zj5BwT3+2CkJ
KRIJy3LeB5GePyQxyupsMHHRF/K5b8Wd3uS/ucScoSYNu4Ly3kz6NzHY31zSB0+b5hjStn4CHkoy
2O/MMLHwLYLIR2K5ppSaTOhEogP1p3u1SzudUpZLGl8kEk0lWIa1RZhqVi1gT8kIPRWhX9nOvTII
5o4SZxmqWkbG8qhyGrSBtC3SJ7pNw69nm1QHU3A+SK5tZhS3ZjmSm1OYIRl3o+XxTEpukT2HRRrW
CFHR+qghUQtacalC1Ay6/qudLLh5A0NEOFQHeflubb7ySN13DsQ3JMJEndi8NPi/ZGXQP/fGTpya
Kn6v5KYEOuM7jeHFw1jeaUs3P4QGgp2oSJZAQ8UcwPdAJgXvVaA3HhqLN6zCtZWVfDeo5rVLa3La
7Sw9NBjEtGY8S6b9GTvGRWIV5kMDR2KrP5WAulg1MIFMKk5okcCIN4BPbuvDmIQkChbT7Yy29qJx
VOOdJlh2nM+6NiJanlWxixEB5y1hh/lNwlnCk8xq4aNpBnepoldEVUXf6dB/C6w3ZGgayjXi0M8V
hsgElVnjV6ZlT5VAB2aTfsUkgQBELN2DUFkzOcKbioUOHFyVknT7BGbV/UzCoMK0mjZZ6Q6yU3uy
YTh+0poPSaLeIxEW0OReM/rbcAc5praNBUu+gelGjl39pHNiYw5qzZVr9eS5pzSHahFVAb1gZtwt
kRZJxsU/ApAV1jcQs+W9FaoIKQVc2wZTA1mxFy5z2I2Ec5uQvuzmU/mYDp9JfxOCQAp6SiLXqtFx
o9p/RtvOnTlFdJp9OCHaMmYR7WHOB4ChEwSQDM1o/ktmCj0yiHsI08rXBuqWNnnQcl5PZ42/ySta
Ob5nqbD1oLAW6mP9wzDm+tSXtclC+bjILK+SPv8WunUlpWpw+673DS39rFX9c6Hj4de91HMuYqkp
OOpsW7qoyUC+bRU2yA2qiCRbvlt5VhY0CKjeJexFSh7rrhRBOsdV4dIyvWoNXNW2wc1aaEEPxT00
q3Gn5mmzW5a1lTQWLy2U7ECgCqeZqR1NrcAhbIibeSrNU2zqd5YSE8Vnp5JbFY7pd0lV34Fl3MlZ
S+7QgEHNGnIqlDZrzoB/XUCbtU9Dpdslxkc5DKUvy19N3YdM+Su3qGN1J0xlAtLvfIwQK1OyA5vC
o+u0MOvEn0ygn+0LZT5bze240LRw2uqpyGFbg5cWXqwQpNrPOfGfdVT3p+2+3EQ9rSZWXS95Z/b0
P9Y+QpGk4rTd/7NJ6pjThcGZXiqhJs9KvQdOqpE7I8f+vP4FYiXwzW9rNpvjLcZ13a5PVE7lAzOR
aUfBwzOsD/3ZDOMIUcKC5l+tT5pORt6hF2rFSU4vqDHebVoZhDc44mRbOYvMWQyEzKAC9EpEmrDo
Bq4rVYYQqY+i8SSYOpzGdcMLOC9KVKIP43HZfE9V0BlJYY6A2abxZAsKwWU2FH8klPUEJA0/dc9k
ZLtrmT2JYhViC5plzSlZmxyx3BT1oaaciZokPTLu6pBEQwe31obI/zSxJvAb9766EOG9Luz1dSU/
YdAkQZdKLcmfjFHF/j6F42nboDifTgv5QmliEti4LpzTtB9pbbHZbv15rJJH1A5oQlpLoSm/rsAx
Fg0ncE1Itbf7fx4s29ivjFw5gG1n1y590GZmfZAMFkfLhFHPS0OGRa2RCtAZfX/K104R+ZWqGzZp
SqstxQchmG5JKb+HN6M71ThPTtstfb273Vr/B1B77O6Opftdr7e4Je4Bm8F57sXAgb8mFMmqwls0
W92jYFNPhamqMJ64NaRNdLSYfA6drZzCbNQL1xgdaWe12d32WBpx5txuEQep4o43aXCW4hs8wxSU
RkM1sVr59XBQjlnzud3ZHsa60+NsQmaJzf20bdq/b/3rLgVvF2S1FgEy5lVJFb588KhKxxve/Pjb
Znt4xt1xnKoH0S14S1kmZPs6T28VPeZuvr7Y7RVnFAke1C8Ysutr1OdFOZnrZru7bUzsYn7TXnEx
DQS5sJssQKzr8//jRax3TRB1oMhXLsD2k5kDIQkpmeMxM4LQftKb9g6dYO2JuI5Yc7lVI78WEYuV
BSI8FBsY3EQQeMZsIYSetPBg4y9ua/12KRyFmp6WNpmetGtDXLcqPiKs+R/ZlH9SA3m5BlVvVmHb
KlXyjd78ueo5SrIZ50WlNN6SoYwzZyEj0+XjmkogJuHMWkJieDgkXREoNCp22qzf9KxoelKj9kjG
wb9Lsf8j+6TkEF8TYttT2+iGpm+75ua0ifJcKcO3lPMOzMHuiGEDmYCo1WVSypE7WKeoN7FND/Kj
JCmozkz8+psS4v9frYdtwxr5P2g9yt/JR/kvucf2O/8t97D1/6Cy0AxM1cAddWQaf0s+bPs/wGut
NfgcGuJfP/pfkg/lP5bhgCu1sCXrq+bjb8mHZv3H4gcOACbHhq1n2f8vkg/NWdUj/2SnAJXSFJs/
B64FmpOq/osuKFRmJEs8SQBpgkUX+9zUWNGkSXHHMZe5piPDjMZNSgstCcyUUQkDO4awSvGQ66nq
a5O+13PGe7GcRK4ES+GERmNfCDPF8fPRd7AWlkz9NClv0LArD62p6qchSz4aK4532NzgZTPOxW8N
FzgvBGaKgjJjNGP5zKoDLpBUwvHrumM/vWE3zoi+W/Ykpg5E+EWnxFZbGisNFDuLxD2tqM5ODl82
ngHUz0QgyBXXm9yWL/DjEOqrTI8pTj5ntSeaRJ9Wfk9IvGvHEqsXV6mlxeQwZrYSlHIhix20KY7b
axrrX1XM0JtDfzasX8g6491cKCjf2vymkXRodjYBKdG4l0jawSSqVBelC1pG8zV5F7+Bq7ynOVVT
AX+UKJqf4dWRFXzxVMaiSllH6azOVfQ2TlpY+1nCmAusfTW063zEE2LyAWcvxrIgd0YNd/bqQKiL
ozx8UGR+ZwNJwqp1LnIw0KVyJ0e5um/ATS0oIF6MpvTrOjuIvI8voTL1t3oqCFUahJck8X3R6nmg
VvpnpBMDFetYDq3MbA4MeR+lxyJWol3CgInmQ81SESWuHSvBrJbOrRNO8kMjftL+zlHV6HWc7Mov
RkjJcO6+qDOt08g6CUZT7E5OstzqhdgXi3WdE2Dhc6Gbd03+kKU84aCQLZPlBAYs5AF3pJ8di166
kuyteE2V/TbJIneHZZ04GqyIU4kJdWIV14pZtBsryoKFKNVozKLPBBP00BEx6uXmSlCo86+wcvJT
atVIhJidKegAfRwf3SGxpeekDAOnbLWHGKQ+uw4NazJHJT5IXnTZLEH3Uk0VQI18vvbaoPjUR90x
xG6NzL1eVY2B0zHQljR6blNn+KoxjzdcV6JbUjEwLIUzKnrZfByzqn6t3GRmHWNzdfNrHHO7UJYy
DGLUoWW/ikrimmW6yH1bn8Hgi/FAws0LJuDHbsEPRgzaeFTpgEo57DVVNsyD6ZCWqoACwXXiygYX
fTJHxSku9HyXxmTYGb+sUZ+eBOoZJ2y5jkXqfEzB1dlCkv1Zlfa0DKi2q+bOskkgn0iqdBFmtwxJ
MPFW2c7ocsOTuaz6owz+K5G7j2Qx6ckyQpTosVuO+KWmw10Kucu1kxTFbF9fJTsyznnzYJHIcpul
MbFnKWY1Y5BTf7C+s4gycGQcEC6kfCs6kxCpjz6lHD50N8d7kpy+pCy7jTVp3hPIcVDZ34DD8HVK
zPs1ozVc2fYStBy0UAhNAoXqaUoKwWam6WqOM9dOYd6TdBjTXK5YQRJ3usPsOPaWjeKjf8NXSBav
HR9yrBLCXr7K3NZx8JmI2FBwlFNd78aofxCG+M7I/cbB2OtenswUrRLkCovJR69bbm5a+rW5aHxc
OosldyjJmsCMlLrYGVWU5Tj2y2gm7XiI/DIzdnKxHDIrtGlwLVlgMXPydCOyA9KfIBjgutGQhjFM
j4N8EMB5CRmoFUaQOETRy41nhaPjOJXTIY3oUUhApNGrNA9xac1Qvsk8FSlycUO76DmndkJlJbdP
Y39QtKtcW+9GiHQ7IptulF5zVSS7QmSvkk7RYtCGIQaBcmTJdEzR0Dh6bY7esh7myUTfVaYSvIvN
6imWnbd4BBJRKkNNmT7Y+6ltPqJGvR0S9OdDVr3Yc20duoEJbJyVh3ZMvpWqGh8cp0RItNhPxSBB
spd6+7FisB4lxbjXquged/8Vy9gCQ0dGstBSvjucxxWc236GrYnMcIKJ7Z9IScJTpYrnGgffg5F8
2/2ECID2ST0aDdiWydinunhbWF12i/nm1OmlkvMrQO5rLze/dRvuTjIUKGZGYBI5l7xkJv1hnu6U
VY2hIKCNIJZ4qkQ32ma66sViHy3oxVLGErVM9AsZCkKxnstYWS620s3uUsfSXmvewUElN6kigamj
BKfN9DGhENgvSvytLTgPU+tHWSLzmCNPwVXj27js5loJyIoVD5aWVzgi7shGXa46xn9PzcJAYAri
U0jnQ7uUDq7UBGbCaNzR1zbQEzFbl/Oc+PCWArxDQhbptEjQlkQ4jVVJlu9MzNTaZCCmyQlPllYV
ZCwvZH3Zy0eoEzGX1dmLCcXg1qkNgP1F4hr1VF+LKTmQDkq4qM7ZwAR1YCeRcWmb8gENo+kVHXY2
4dSVWxLZE3Ry/U2qiHxuMyQAWrLm8Jniw2xNyEUUxHahYjQMiXQIbUTRhmAAmZeRl/YkH4Ihm9FX
O9UN6/JPAA23Mr3TFw1Gj9CdzwGaa9Dj9dljz6x3RoFJuazKe8kAYh1xvU2c5Xc2iM90FogRddYs
TV+SAZ+mLCZw8KtFvGbHPs6pM5FvIiMMEFwqBLnD/tw3TzKeIlcqUEIZ2hLUWP/ciamkr5bLE0nF
BC/2+X1dcC2U5s7cqZUc+pHyFNegDZ2Z01lPuPaFlipzD8k8Eg+V0R2nVV2vcsAlRco0kQqFFn5v
1+bFQt0QCQv0CrxI8tCYCRdcoBvC+xS45Vo0evRvqL4A7u1TwYU0ijOyQ3v7Dk/gwuzqrWuR5azV
e5pE2cXoYjIWY/lmJrYsmrG/ITTQb/shn4/WoH6gyUcKYgnrEg0y0tROUvZ47hxP1vvf6Jmmc1OM
dEBzdKsG7yR9qhraaHg2Ee2iu6+U6tnUm1/QMIZD1nEZiVAVB71zmqs+f0z6lgRr/YqcxvZrqXgl
XkvHLly78pyDAx0wyUzyxDm7nqRAlZbPpIsRu6flbVsZpI4ZvYKHUn9RQWTt1DqhftsNTvtS38uh
tK/swoSlRR9dqRV9B6SDOdOQBwKLIsPl5SseU9VVqfTcHAVSqmaRD5OQM3yNgL3Omn1NBLhbLMq7
JPqOIo7lnJPBhUD7orIyA9KFnZYvClZpRCOL0phEn9SMmAYMNiTP5BU5lFwixBF5/IjwWOVMi6Qi
kqhBqgWRtNbId2mBxNJ5TLJeOmpJP/imMgc6PVAX4XSR2gvNJIJylmUgmZ75hjO/gDRRJoNwZodu
mZ3bu0FRmF1JqYp5J0WgVFEFWlNz7NtGPfbhJa6K+jbT5V/xKnaZqfJpndOsTHUzmW9CAgD3kyQz
YSof0XvjmCjtBErKque3ZoQejirXpNiQFxrAVvhdSAot9rxlBCXCp0SPn3BuD6R2oS/Ko7VHZCOm
oxkYxwQUJuJkrhtCdPoTtE56Ttv9bUONTQOhvWpElDPU12nwNOj3TvxuGkQW71eqEm1txQOlskdG
NtuPy6Qn9FrId41AksFVhPn+eut/uvs/PcZY0UIUmlju9rv5aqCoC7P2/rd/Zft/YaOo+IcnkXtU
RMM//reRAUhz//w2cpiC2CaARv/4yT9u/nlRkck0FkALKbx/vwNJUkHPRZXqyTbF1F9/9//2XeK9
ZuWFFwdEV/FrbtbIk78/pb/ewfanMmZbbqFJzl9PvD0G2ADeCIN6r9Mz9rvBmqqvtIOxHQqthvph
+0G1HgHbrS5vCpIsuZz9+UHbcrqBgAnvhXAqD20UMjll4ZCKN/PIJrLZNiH2IpI18JdvFpTV9rOe
7/7abI85Gi7GqMSvUqzOFRyDB3WVE4lVL0SICgPr1enSbaYXefW/5Bhh1HWHMpWtvL5LyhOgeyRE
q5tmu/Wvx3Tdpl834Mu0qFswQBmo/RzUSDOkg9FAPLtpi8z1u0NnFhMPRjiLhDCVsQoCvmH1+qhV
NHjbX/+zmddn3DRzfx4DAbTLrcXYh6uSSVpNR9Eq7wrH7Jys6qU/jw8Ef+/mSj1vCihhMYiRyJ6n
XcovObF5jZWy2jHYQqKBh4yh/PYTzQI5rQ7tYXvB9Spo2m79666Kw4Kh+Q1HNChfGqbrK8hXB9Ym
AMLr0562W5sAaLsb17i37NXHtQlxNgnOH4XOX4+tHrBQuPvseI+r83RfJe59ijKq6E+SvnuVHXef
00Tv4msbjLvszOT18jqdSjc6zrvG73xjD2ATGdIovNTY3S+n13G37wO6Ue4006FG/n12QowAx/Bx
P2QnQMK2tw8f28B4QDq0O+NG8oSPgGF298up8023Dd7XJztzcm4q9z5r/dfU9s6EfB9fAdu82tLO
vJu/eED4PCEDkUeDNkf1WymYhiExd/fF+TV87HPaBwxCaQHa3nJKjlTBD7w2ZU8J8AD12OUU9kMq
ldv4AFC90e+h2vkNPeHWr53HgjyZmM8CbQHvbnxLmote3vGxLAXA1/vK+OLjmTNmcsvRMd5y6uhf
03xXOiNTuv4Qq6emA+oYVPNOlnb00QdS5ea7ZrknoTqMgmk5yqpJkXPLc4eXvI/gl+vueD/u2CVK
GBBo2qT4Aw9ocgeYKx49C/LX0GnL6GzHV15Hdhb2npeB6KBFhJO75A5zUTimhHNSL7rQ6yB42FHA
jXUeisBnOS5EKsd0CFzApPpdXO7l8caZPcAp7ARKAvIWIQKIL83ggouHjuXwQflF4iqPGgzyRz+M
/DZ7HFGHNJqnM9/I0abfUvyvTzbBIvbZC9UbVlx0hmj5efaqC8joSY5Ewc50dHIfNhTXtYuIICwe
OSyYQnrlHKBNj+AURF1gP9p3SAjtuzykkzsF/KO/VoG653ynPmTMkxs/zP2l32cvMxOwF+1Oc2Vw
Wh7sUP3KaFzxhkt8kninJ912xydWmLRiR/tT/pLFweCzRh75Kd/nPZoWf/gm2rD8xadTzC/hlbOi
C+M6jz9EsOziJ6KkwQV8HroneRdMnFnPgI/aSy8F5GHVxCpKx8LTrgi8PwlNR3C8K7IXpSWtcIJP
cpGvOKN9dOeu8xN+USyi2cL4d1tfYvWmvy2fc6xPxx/E0kzR34fjlD/06sHaVcXR4IxRhx6gTI7o
IZ7IeeyDQkMPZrpGftJ+ph+NV+5W5/SDQ0AY0k62jrqy+GkgHofb4jeuxfYFgz3T1AKn+4y1wU1f
zPrBQb+X1U9KsY+ah65859d7Bjm4Pkdfv4N0hX+Uva6wxi6Cafol5UzJ7zge2WXCe11O8teeH4o3
eiW/lPSABZrFe+6BLuZAypdD+ePk6I2W7qrUXlEC2QhIWbVpCv6w+2tyDPje1B4tRL1GJeFFMazX
9SkN9qwNBOgSv/Dm+JN8IWJ2rNVde/IA9fWIJhBghqnJ2my5lITgmmijDJYqu2680VGzZKA+f6SB
tbz44EjuQNUpviOd4+jCQQkEVKs9wl54UKBOrssbuzvl26dUZqfMfm7qJ6f+YgROhuzeKYKmJfj8
SCPforEFB1/aJelZaj+7kKsP8aP2o9buCvU8UNwPOSwmZa+M80ERH1p4PwBV4itfNA/ZjKpk+tWU
7zJpfnl1r9YX+5GxR4M5D+uSO+bwl8ZX7PF0Vo4Da/FY2fMn4ur3K0qp6qVDId1SiMEG4sTFe275
TsKIAOCCBsj7L+7OY7l1KMuy/1LjQgW8GdQEht7JUJQ4QUh6Erz3+PpeYEb1y8xBR/S0JjIUKZIg
cO85+2zTO+o39nDEhZIQMV+su3nmE5brDce1dz5xOj239ikKn7X19M0VrBNPtECGNER4Xm1aUNdN
Zp0H1ftUnpQ1rHYk85woh5kxBZOc5RNGu73rvWXtZo394FTiOdbSrvtmXR1piiaPB2He9Kvxi8dL
OeRv4EwT82IHBgPvNLA+0R3JL8IPo27OHj62yJ6+xVXpIYeoN+TNpsVpWqkv+tk4ho+lKerW+Kew
0Cs7TkJeCVrBd6j4J44BuBsoxnpW3zvJhRDtn6fVADftlZUTUk+9hTjA0TK6Ky9B5c7wrnoP++l3
c1xNK5wjpm9WH5bSkWutcxOTbRHqwE5aLzsH7nm9FznlsmrmbyyWnUtz39mgfDGaWt6DscZNST+b
UCZ3nPXCVW3X+a9wL9jchVVPcA71uSOf8cZRAy/bwnfi8Vl8/1BfhOPP6HviN4euc3kVKCm4krgc
l38f30BSWHY1+Hs+V77DX1mqH0+vZGs0ccUBdc2ncfc4+sLVeGrt4R0XtrvxxPbH52isOUDh5/DN
D+vB5apmF0mglaYr4kbYh9nYRT7oZSdUIYza0k644gxp2pwbSn4pZc7Ic2y4bGbz08wnyqnFa4Xd
5GQ4cS2nA84kfBwKh4tScnGPXPWO+P3Jmcd2YaDeZ3R6YP8yz3xK1hNX/cxO3KxmJzkYTxn/j/1g
fTPutGEHnIGZ3LncnUVBWYtn4ShcSdxh0ZzsW/w2Ot8cBP0Fb07WEvaCI0ecH3n/vC1OfrbQHiod
l+q+9EJGv7b0xPaioXkv3tI3+YWPsTiwPfsvxhEbdzx+WaNQlrFkcawwMOPVPHGVZQf+bfwZ5nuZ
z8+RA+ROG55xRpXimpA7edGDxTnDyUJPyiNZKsFZV6yizfsHD6ZGwaeK/KY9S2WwzecNYlv2QBbI
N5ZBaceVx7yEiAUOe/XO5q4dP3gXyp13E0Q2eyhHVrNbj0R5nsq4f9TNIWJDvfMFxBN2Pfn0r5z2
2XYKPOMJp+GJy4jPhdmyugo/c23fsE9uW0+F/7ecrMx8eAEGnhi4kLvKE+s/jxqXk1QfV5xm6S8v
i82fp6AVnzddvSn9S/PNZe0baz6VnFRjlHcwJrFaYF094s2OS7zbCgceOemb0XxZzlLVS6W1zIl+
UMS1X20BjRGa5upquKS/YPEm1V7wjJJgXk/z+AJ+gLuy3l3ZN1FSmtUd7YStadAoNba46BJPTjOs
u97Jtj1Eew9dY4f5vj1y1pOQrmKWC/E6djKjZh58FJ5Rz0SbkUOsMVlGrgH40YOVhA1c67LuVirO
pGkYbWaFFh7LJUxF3QpnvuYCabbVX0vGBynOd8QjacdP84Um3UZnx9IwLoscecCWM+CFZlwvU4Vt
9xrSeXQf+OAZqWMaICD9EwqsDJykbbdQ6A/LwZfyR4kGEfTllmYgiyvKppKICceE3fkiSwc9O7NE
oeGwh+9xJ8FsjBYQAEupKP5gOx34N3gMOmoMvZhdbaw8f1VYx7J4046kIpZ8iAxEcIHFCSE/WSMG
XMtpYBbHsl6wYeeKdbM9m6ewhpN+oTIXh7VcHENOVypiGFyuqHgFiz+VK5/Pc3DUlrBksst/0B0L
b2ytxhWGKCfpEv/EdRq4jH6oaZYT7IDLEU/+8s05y3ZOnc25m21IKx0utbpqPmC/EnjcarYkrlPs
VN+nbitu/RUfdIeHl7oa1RV7YJ6jgDm1/Po0midpcW6xEcjqirder1nk2vpZuNb1ijOteGe94gwY
RUcD0x5XcN8zyqHAjYiNx5/eS9YFlr+sAiwrkzMDgMlbhoJ0GFQroyP+MaO1InqC+Dr0uETbdByc
W+sQLS39DtsrtZuNt4n5mscOuCNFOjtGg/nsKa1hXmAj4ZG6izMWfFnlOEJVDtzs0HyPzW9GNrrw
xHQv1ziYrbaTX6V75XJRGmv0jVDqw3rf4pdFacyCTFYiwcqLzinFEJqUgTOZAxvja6H9N2r4USEe
jj8D1Ji0MpH1ki50krdkzQMDWtRVlD3P9Z5DYW6zOzado7FTNfS/XtjZIVk5TpQSR3WOnrBrdqCE
cnKRO03/xQnYQgnOInLuGX8dm4+Wyx1GtAk7wm6f9Q0ji0VhjeGZXZ7w+/vmkivQSbNZIQbHkdWB
6BEv9HS7pZCz3DzfgnxBL7+BN03g8QG2sHb13f6yTRl7K/da9rojiwkfbojXd3IskBcLm5RE3uNw
BHxk2Nk8iZEzZ3eGu9WOSQvTk3AlAiBSuhBxhgGq2HtEHYTOhPkJI7EBuFbf4sbVDfjVYPRiZCdT
uYgfsHY5hUYu5czuuz8mLMgL1ouhukIvHnNDeMETJu/eBibd2i4W3pPFKRqns6OAzawGT3EtvKHZ
1U4Tob5kJ7DyQ3wa30ecdGAXNq7YeY31o+usQh+d5kANiws8CZ2G6dFi5rlCwKl2T214tsRPBuq8
FZ20tXwTUD3rrlF4urhKHPP1GTeCVXh6FCaYHdEc3XFQxqLh2dLW2U9wnS5seAh40Dmr4j4G2ZUr
VsZNvwOIaXcZnkBdfogVypC14Ex/AkD6Z4KIkFGyDdr5TehWuL/7r/6GpnvsVl1IUHihpzsxhvAt
tAPDniftuQEYVt24WmewVBl94kd2N1h/qns/Y6EZ0DmR8ItPaINSzNGe/ScslJQ/+Otmb/5dFVgy
SNUy7fglOILvas9WB6n7C9vXPt+W1Rq3KPFFmuEBkoJylO7+wXpuMfsmwhpZi9dv4hgG7Z2PWe23
0dqUD37L+jLuWH84FRDcUqoKWDtsKgNPp1PNoL3eT/1TpF2C4XVO31UsTsNpHYYI1kkLVyo7Qoui
onIgvNLETN+pz+n3jBXbU/4x3CvsH3AssmNWyf1o078eJnfCHWmH6A+1ae70BJF+8T08p2f52l4Y
xCCSTzLSzCHkQDg6QXvwcSXGJI/1IvaEIyLaCBtwkDaIB5+sGNgkxaKtDygoHagLuew1jnYot/qa
gDVWmApB731ejQftELK6ee0hkFgJezenPPg018dgM78mXoK1kBXmCPleiGRsDCJo77AX3KryImO3
iUtqZfo9Zw4/G8G8iDjSueUWQ7O7tZJWrJls5l71FpiuedSvgCwezGIoFqpGh7HD4Ky9tWTZS6uc
STvAHXNUayViJUt/tQlXkERHPOQFFCHHCKHrKtkHFPTWWdjjMI/Foq0/EWWwDq5IEqrYTdYJDDqA
uTOrqfqBnGmvoXzbZImnbFDlP1siTomHkOXMhbgk7LUzGZMvMqsCGeOb8VDkzDo/F1c9Th+nfs+3
OcMf1/+o1mIFArAuvAYt6lo94AcNKnt58U+aGx6MswCkYBvnwiv24mSPL9GGaPSQKlQ+EFdKe3eu
Rnd8jbx0pQ9OML/rH8G9u7aiK2JV7FZXlSO+4RXjujzjl8DUBsWtzbZ6k541nKWOE+H28r4wvbp5
4YNuHJPVw86cOLdzEghjexA26LSKgGJrXRwRRC1rYuFYrPmnsrXlreE17/GNVVT8YEIWrCWOsrKN
YtbvfaHCw7ArHAqqexm9koXEVSw9V+oFU13JsGcV5eUvVZeJUzubUr2NoXtTdWcZiR41rpYftE5s
f1QIArrkRbEC6aMeHZTg78v3Qms54ilX88H08t3sBZnTbPG9Q+SP8n3EGnyHBDVGWoCxAUS5WXda
pzsM7wYUBGpa84bQa724DHTRtK5vcBSKwCNJoxftwCuFPcMsuipGOozaFisCxEF296RiG3CULWjj
TpHZyC1FjFvbbd5tSOKqjfUAEU+Nr5SbdOjTeyK78+RR6peeYV1m6QmoX9zmS88Ok4SYA8zYbPZ/
0AzhOK0+OQtkSKfsAmvGNlN8x98rdVovPIWb4Q+jP7qmHMEwcxM7uKY9vSexYzdL30GxsNE4Gasg
36jHwvY/ltU7uLaMhmzk/u/Jb3TrvrDgLIDfXelbAz1xrQ3SON9yfOyRm0My3ZvflLR6BcYE67h1
xMUrqxyui1/CxFnjYBdQcRwkRDDI8Dk4OPKwzACjhF5lp1vGTPCDgA9gAFEhsMrD6CAeJ34nsSRx
mvXABGNjbinyX2ZsV5zsGQ8AKV755WfxVJNDX0LG2cN/AhyyTuFZHWwp36Q3k71qcPAEt7DT+UPg
jYc1j9kdGkVTHA5j3rnjLvroXAGkSFm6l/Ctl9ad7GJ0ET9jxguvfLKqj/INSPW7jZ+otIR1pl66
1g3Uk1XsJOJIxpIx07xh6Uh2CCN9rHH67XCSbuZHJ9jrak17f+CSVFb9S3vTP0JWUUbiqyLAGR3D
i3FD9kfSwV7T1lAFuh+OAF3gb0YmAqRLjql6UJ5H6okrFEi5PyafMn1v4M2cItDvVxHXoF97DAlw
f8tv5Vf5VXxbR21X09mDa5yhC8AWUKqXlAu6G50ezzlKlZ8Y0+WIavtinZQ9Z0e0IbzZXGvnsXwK
wBd2LaLnX//QfkXX8lZ6S1V29l9zhbjSc1DZvmJLY+Lq/k/VqFwty2LAloTQMJevJgEFP62txM68
CfZAA4Yno+zwVBY3mwqABXgTrfuv1iZ3hcuH/xoydNuPm3YzwkVwluO4YSUJnihvj9YJDvdrucLM
3nifgdFWourO6AIgb7w8W6fgzrwqRE8nfogvYGxvnwyA9GW1fQtvlFAxnzJPaxSsdEjhLGI3oKLY
LPv9zThphQsuflZYyRGEA37a8Uqmj19nR+02/kEFVNyV5+LqbzvkD7doN75yJv5U8aXPKwDtNzXY
Gc+vqsB7+66c6CrZxgn7pblxhFOyE04dOzKngn9JXewnCBeyu8IJ7oQGhvY5CTe97Mni+7zXHX1H
cQa6kchP7eBvkmHbWq9GIRxaAePmZQAUYGQLsrz8OCjLLKieqCFFw1oFQ4HYB3dZZkbMfaZOMCB4
9Yw+BlwTHrfhCrEv4fGsHy5p4aKNhyIBILN44bDyD8jUluHW4y/Z8tPfX9UAL6BYfIVDjVZomc49
7vX3ri0pDcwWMPGDbVmxDvzr4wk2l7Yw9COUm7tW0NFuL1+C5dfHbT6MeyZ0pvZJhiawOe2w0YX/
dNd/e+Tj4VqBWPzvfytqv1ilSfMCSx/yXx16DGo3RMBUeP3xJaiW53j8qDGwl7zHjxgBNJJnYCq/
bsZw//fu/f99mX9vswIBavLf3x/3QTsUbdhqVv92+99f//FTmOFj9HjE378kaqjAkGFr+vsHU2l5
ksfvxUBdJpUlksjlHfzT0z/eNoxQqNPCxGXVBBSQXNOEfxNyMbBzVguGi5v7qi8tAD08NeO+2mia
Ea6Y7ItrWamOAU7wWhSDXc3Kq5TgN60ML42Esqak/SPInvCGVnM76BM1DlJty9au40gUBcKXmbTH
RpXvltGupxweZSsCoxHAmXXKLVTICFQYWViCBWFEBf+ZBFK14PLmjojcD6zZXPeZJIEY9+qq75Et
1NAKEt+wNooGTTZMbinupI7eaNt2quHgia/lg+uT9KhB1fGqWBKrYBG/oC/ZZz7lmUisVT+5sbSR
Y8sbVWrLKrnE2XsQUKeAcgw0b5ppbbFlo1SMM1C5tF5ZdUS/Ep3DBgNwCR2yogSX+VM01Z3RoT7U
iCBRkdmWkfAp6jOpeQkOGl8DIrNGyembWXAs+TzXS6RsYplMSVFS6F17NDoJAHQG1PGN+whdFJp9
foFqFjhFXWo0R7Aj6QCYvrKLaNZHEEDWw4uJAmPohWOIaNc3fqZ2JKmylP/AJDmKgfEeJFBY5W5e
j8m3JJHFnH7j+EGUYY5DcRM28Fe7XwLKvhgj5/tORIZZiHO4DqOIPKfNjFoIEIp2uiWtyG/zm4Gw
S2qlXV1NO8gk2yxjzjL7hzGSn5u6v0z4nSHyhR2Vk0nFRAiBUyi2q6xNkMnq1GIs934Nq1GVr2Q2
9earrs7IEgwkJRrpObq5D8A8W+3OYfpqIP0hYTlLcvyFiNRJR/S8KHk8mdSKEtQj45gpsfRTxt1X
EyBFHmeVao89vobkwhGbdOPQGlJtC7UW7sPZxHMde5sJ6qxtVYruluNTFZTq95wwLvK156yd3rOy
Bge1OtBUJYVnlP8gHiKUsRP2Q1O4o1rkm6Qy1mMGDKZ19FSorWdyiVBiCdM2rOI/ReaosiG6QTZc
S5PddWo1VIg9Nut9Eh9wJIS0q41uI9QlvgBpeSL75GMuZQJ5ZFNwezx87Ux+Gzup2DbZfE/0mSVF
luDKIHaHBoARTDZ80OszfQocKYV5GdXxylLUH84kT5LaN4zkPttJP/tMpWcDqsYsjlecefdk2Hm1
XsHc7TPELOJxMoIXI8x3mUTEUWUBfyiD/Dy+IXmuCbPCEydmllnKrewEkXpV8EGyK03+rL5Fxfqt
kqzfJgWHa0QNGRoT5s6Svxoq/rk1TWxepJC1GvEMAl6CaG53UiicUEGvYPj6JLcTzBi3P9Jgya5P
84BJ/xU2eQ0RE/YtBj/Hudc+9Rz6wlhQRzMRQ55SeUKNqwDSxj8xDneTr3TnRCxMJ5lPkJ/PUpVQ
f9REXquB/+srQ3wYundNYpmrxHGnpbqOTwDT7RCtH2x0K3fS7Lc2sP8ivwQDOPOp9huKjCUOs/9V
m/kFtjPC7IC20Pej0YmLeK/rzS3q6C4yecD6DUYvE2uGHSnJFl75lkqZtm4xkyoFrIi5Njm62nuk
W+VKEkBkInFrBhOzSj1yui6+T4N060PoX3KNxT5hkABWoYY4YSL3NUEk7Df4UDb6UTOlvR7JRM9j
LJmFKZXqEFyKn74u//gtcx6Mxudsp4Sz6FakO2BzFziGjKhXxxFR7gloNjR5KQmZuODYsLPM7l7M
TD+RC0PTYO3Z1GSmEikaXcK0umtlc63y4cQxP821TOywT5BDzNRUEG8Bing7sV79obpkM+6tZXmJ
VAXsI2djqI1ZtP0s+lXHF6UYVTtQdMQRRXiRVSWBGkyKeiqiA7Mk3ZZhmDqChnpN1kVbUxf7oj79
FgpU/P7c/qo68FaVVttATb4IjWmRY4dfZj3HW6jB4x4XhN3E+p1WBbYGiQoZESqc0b40XfTbRvJ0
kVrO/jmArU5QDRAEuyC0h2KVmfj5RCmGWHFTvSdjOThNiyL5gpJ+Fsi5CrIfLSOX7o+uMi6owo+0
/dJD1MyqiFViMYnYWGSzB1F/J2dPgl/j01c1J9jVC6sUQF0qJjobn2CBIWVa02ZvQth9abJSuoa8
jLoWrE7FTJPwFGco0MljO3qNdHKdBGaT0D6RV0GcK5l7lhMEdtkT0nInjIaxFguVMXAikBEEYl62
gCAm3N6xLC5KzuwLKi6Jrv5wE0ecHCLV3NYFZv35KDdwqrWbWItU7GLOWdu1ACF18oqPznfRh16B
WNvCGSoArC01qqcUcokhYbKGtwDR1TFIekv3GYKIeUUWwzfy036bq0gzh8ZRlJ3QHQxE86hTGTME
vgXXZEw3UqL5xwDI0cogfRrK9E0IfGWLDZBRlgHR9gD6iXnKuoJ0tL6zeLXMSfJ8nKh0JID2Mn/u
mqpZ9aqIdV0DBGDKO5FgF1iX4+iiorb1WoodIrcARrryW0r0zf92JZiIMur/oQTD6CUvouZfnX/N
5UH/IwUz/ktFtaUYpiXq8j9Z/0qLv6+mc7OpWxJB7H+tf+XlT9yuSqgH0I9hPNxgyhf+938o+n9Z
usFqqqNaevzH/x8dGMvcYu37Txna6MAggFoa0jKVQBDDWoKgvz+fozxo/vs/pP9kJVXjVGrCndpd
m8Ky0IOxhE8YLzjvk0poWJ+psqtHE2iSUeNjIOoMFCvRXFF//tHH8hc1hbDRwhpZ1RSBQ/miM0TW
ZWr6xVWusdZdC2tKgCRcqtnBlMEys4i5AFmcpUTMEnb2pvQdKIPxMlbaYRZGPG/wcnkeGgqQIlPx
P5JE/6J1jLdGOVxnmM6sdNS12K5MwwZRbr9SGpaI9H0oymo7jJi99/JhTGFekYMOwyK+WRPbZcLu
wSi4TBBxqJUXiOmnUNOOSmEUsApr2qGJU6QLwbwnGgMvTXlFUtvQyrGX6+BeA+3kUrtO5LZfZGY1
k6ZYB8OAs4EK2DaGlKZPUVj70EkPaScfWrFRLm1u+qeSpmRG4c98pM/XAaKHxIpr1pcarQ/qbaQ7
obhWSpVYZ00h0gyPhNnAbrDxq9PjS6vL2PxWk5eI1NbwmYj9HFYTNc8mQSlPGxQrXhbjEWTmzH/U
SHgmsj0+aTxfU5fzWiOJoITLaUfT4FUSE1ysfAo0KFiIwI8sYTN3PTp5qoh8lgDyp58a/QD20QNG
foiJzbRY68V4VkeGlnihOqqRjJc6xcgyHhieoLJxql6ggo/V9Zww1RxjxdrNbuMvRnWyasA5bl6z
wWDcOeZ7NR8YutZxugr13KJPKvzdbJ1NaSfXRHbOYkMaQUH5pSJ2ivEPg9A/k3aTCjgHxdktCoMz
McnMAoJyj5z1XfSlfTI0yFcGwK9QXUY3ha9cdNnvmdOZd18jwQqRlCN3abmPLCOCDwHk+VDuK9ZA
a6RjpCxPQsOkCUAb12ygLcVtKdpto2szUo719B9feGvaFKYvfZQekiVtqSHMAY+AcyDnHz5qtAJD
F0eTq9kWMBmwB7/cZJUZbcxIUDwlxHo1l7viUtAPMhoSsbOUYb5GCHgS+GCBKD2TDOTIaAOgjGB+
r8jRMUkUEgYUCTmUwvhbGF4rYwpOGb0okinKE6UwARlbslrjQ1bqzfPUsI2E7BqA/K4CgbyvpPhH
N8Nj7ktfaoiTpO8v+DnmCeeqli7CslsUy74xix1xYmJpUQhFvksxEwzsMqQMPEnLvjN2emX3rfRt
LnuSgBepuOxSBduVYLFvGQJh94qFGcqsHuZgDxyOHIt9btnxymXvi5ZdcF72Q5WNMVl2SHPZK7Nl
16zYPqdlHw3xQLH6HXmSUCnlb43tlvVSWFnLDozjDuB4ad5i5M18nOzTIRu2iQLOxoX2Vjz28mVX
n9jexYGyP1cwLVx2/oISQFpqgQBF9DrIsBmQPcqIJad25Y+4i6s4gRuJgPCJuoIy4tovlcZcl3ia
NLxFnTLEpBzBXZ26RBq+ZKV4k9NywW3bjVYxV/BVqn19qWsYwCMJE+qTkj2NVboLYeGrGgJLfLGX
4Y5C82x+1eGHsdRMP7ipyrhn/8nx96d6sNVLS4mVLrVWQtE14TSInRh1WLpUZJEqlbZfAL33DdyJ
kNIMm+f5IubpbxUML8gZqqXCy5ZaD+Ne16T4i/B02CdVTYQ8hWG6VIggC1/1UjKWaADkdvit8xBW
YlJ8t2mJj3Xti6y8465j1XQVRYOfWwFDzFG+7iyDIimLLwFmN5CeaB6ZNeGx99v3VP21ipUoln2Y
OhX1JV9KX0pgUhfDpSIOtflmqQDeJcXytBTNnG8Ygp10iumIoprcJOShVNmBTr2tL5V3udTgaPjv
2VKVl5Tn5lKnK0vFjocWWxVFfEQxT1YW7jxLfZ/3u3ZhcAK5dpT/+U9IK5AuPYFMc6C3sALSUdnH
mXnEencbZujxyNxdx0tnYaZ95sgkqq0NMWQiZyo32U/vaeoTUvJoTcQtqZEfU6lg2dorgAp0MW0V
3UYRW7Gw09bSeykOCUzBgKZWpUnJIpE2MjKo35f2iDYJjd6AnQatfiUuRkQ0U4Czv/TOaFyJK/b9
J01CGIiqwAnl34IMT6cdLHNTtnFxtprA8PR03kkDjmqF+Y4tW3woSKezudat1RgWCmPAASuok9m2
pqPLUX8Wptzry/rPbKokkcdwAOidWQA7L5IT2ubI/Iyi6Nhj2gfzeKxd1parQP8pPxpROlKVztSs
Y+GkGNCErOAcaICEtLBlzsodR5q/D4V5QxZQ4CJI91dpL+5nYZFLcX2Uj7Z44kVGv1GjfapL1xzS
PldLH53QUGdLZ405Njrg91hUn6egUo9dCLTUT4hghAiS99FEEuU2S7c+sG+06bjPMc+cln7eorFv
aPDJuPvUhP5tURj6AADmggTIQAID0ICaDQ5tz0c1KIJbYkmLdFzapgue0CjSnTKi2HbxzYigLlQ1
u1peGWQ4G/JH5vfliZcHxVCZXMtg4zBQrRuKOG4jibkzI2qiQ7vpqnJhuIRwtUH2h0t13gohAXkW
sIjORzwtOEkKYGLVQ74ZgVColvYa6nASq/Mf0kq3VgVBuoug//m6+N4AxGBv6GAOo35X45O/IDXz
gtl0mabaEVVU0IDndAuyMwPxlAvWo5FXF56nBQEiCMxn32DpAhzqMrbSBS2igVCk0CsjeJVqR0tc
ZV84RJ9bYCYRuEkGdgqatxG0Qo6kdQ4opS3oVGe++smmDbUrujMdHjHus7qBp3hCSHwL4RTaOWCX
AegVA36RzgRJABfGVH2WAC9ks/gjA5Y1gGYIwXYmIFqnMTbFesvTOcXEBWerhA1n46pc8Ld+QeLm
BZOLAOfy7heNGHkrmI+D1IPfBWnxPfogbN8K4F64oHwScF+T+8cm0P7ohiy7I4BglJ7KBR9s52UU
GTPCSQEPyZIhEmrBExmflQu+OCxI4wTkOC3YowAIGeXlPlf0zqVAOAYlOCUxkVClHtglIGYImElW
psMJ68j912ylK+Y7T0YdfAV9e9WBQnHVWaBWZZf/UQFKtQUxjYBOKyDUEQsy3lO9Cgw2Uux4GBcL
24IVHOs1FNEhPJ53Wu7LPHeHDE27sDigT64EcrsguCNQLjruF1LPwHYD8dpiewnZkKVlBACG2byt
TH2bLMhwOyIaqLulOMXeBFE/RnryZgxlRA06U8Goxfx6wZpla0BLlFh8qgsSXRZMeR8Jcnk+OH4o
3dIFt8ZOxqss9Rs/wnW7ANsA3DFAtwHgrUlzBQFad7CttOuAWLUUcBzNPqKEwtzMyYv8QM917VWq
c8hscev6fXOUm1hatykff68TO6rmxBmz0KkLLh/BqcYtBoyijDEUEDENjYHxOWUi28+XTWYZj3TL
GCJ8jC4eP2omLr/qiDArXv5sPiYSj788fo8qFB9mRxb647a/f5A59rjhL//t75fHQ/7+asghjIgp
2vzb7f/09I87P17Yv90nSeK9IneEAneLIe/jfuywzFYeP7LuM/v9+1SVJm1Mhdi5FLq5VnQvhZGg
u1ze0uOLBF/iHz/9vU1f5j1/f+2WDAeYjZrvTzjJm5/Z4zke91L/9a7/uE3didSp23SZTT0EY90y
yZqzjtDOyA9d7TEOe9z4uM/jy0N9Nuo1jAH9tQgBIP7t8X9/7RNYjYQshk6VLl69f/8ioTNbVxyh
YlGEjcuILqxGquQ8Mt3HbXjMM7vDZcxJRoyaGwZ742PE91BNho/B3+PHjmFgjuACi4pqCA8CM5gT
u9WsYZkBWeoKsVOHmWlDv27tHZ5b48fwpLwUdn9Gqw2Tf0/lEtjNFQIc2pLbfKMiBfcsvuHFesib
qaR30au0cE6yF/MAySrWd8yfuXjs6Cc+Q9YCpb11x7E0ntJX86KMs/3NtFcuEC8cJOphB1kP49XS
LYdV98P1S6+C3k/GEPJOOEO0L3RbwK3vc2DhyTwxWzNAkNBd2vzYfudQSyeblLJYdYseepwjzHbI
1uIqX82RXCsMUdbMmJh/58MK9K1xRtt/K1+Tfd/TILsDQmMExZDWXyqbjMZIOqZrs11Jr6qKJxre
e2SVerqJmCRwLunZhGzhQJ1KkPitRKmyA5rZ8Ix+7jloV8WzgAFXeuCrdsjDxZk73MryO5OWUYSd
DedGOPIVqopJqOVPD4dZ71Ym/4YkH/oeyFhraLQQzIQNicO0rIPDlpzXJLHD8TdpMDeKjM0aZR2W
SlDzSJV7hRKnvo7PsXgVPi9NscIkbt5ogG779CW7s0Cnl8iWNtB1XvIXTBUcwdZW2FfSmgUb6AIU
ubZhZ5/W6t2wzoikSqhbS5InoQ+wZV1oIAB0UQBTU16FlKAqdInILXFI/VRtfBC86V09l97CEA0O
FjGV7vQOZ1K4L9oJ6ODa0w1b5jNmU/hgwpUvCQzBzNFdmIOp71wqvGY3pntJoB0w+4dSyFdokIKj
Xvw/JnRnjNM36of/am6hGa31S3TUt/qf/IvvA+dafcN3AAaCxPj8D6S+9qbG7gLRX6BAQB6g/OIA
KBsSrrM72gsfk01YbT/iJb9ljn5hV4TSSBqot7CZsHuJ7v7HtwULAL4YqjkM/RlXwXPfWbAA4Kdo
ZIs4BmSqVVi6CO/gKBoBDIXiWv0k91ZwMPZzFfdenM7B8zuKe8nFlHVvSLZ0hpadFpWrQVzA5s7G
XkNFrwhf2RmdhV4vPU+xHV39g3b6UZ6fo34rOD9t6dVfEKQgJ8Rnwql4dsx8rq+x22mutMcjmJaW
C+9pDNfpBwy3jGspR3kEZ5yswgT6TCX8BE/5eYJHV56hNsDkuuLy2+8jVpz1vI+Yq/HukS3thWi1
La4tYBKZMe7/3AqgscJWlBjFFizlGe08lj+VErvwP+1gN0NauPJ/43O1rn4wh+ZcdtoN9G/Y9KNT
vjUHOhTZelPX4CxgPc78zcn2fWQWtgLwXkFZiU7dsT63L63CEjKdzeMIgTB6g8a+rZxw9YP116ZS
7BRFGRbD3j/OlJ8ElRLyMy4MY3Lr23eyrjcCBFIwH/Zv4niamJeSOWbrTrA/j8LJd+FhQGwEtVsu
Zz5MzrI9dJJgtxzM5mcr8efhCrvQh5l0LvOjjxcdGAfUir24076hiizShxlaM4z4jsQdiP/kM57C
S2CDSDrFcYSwCkjCuPMWecHCDLxHXrKDYBPt6HOKJwomjlyxhszUZ08My2zjK6ZK8cTjvA3D/arQ
V7XsZqd7UV7kp44MUIejUgsrHJErohodPfNqCFqnwnKqz+aEefBsk43rw6O6y3+gFIvSG5UuUBas
OZi79NSL0YDDhVzq63E+EItiqZ/9Hw09aHska0cdXcu+z644O+ZvhPBfsb/QLOmOrLrCSatWyZWh
z63qyLTklh5ThXw7o1BfjnN4RtSNqUjpZj/FuhZQHjjK1/CT49bJdHfwWMIiL7KrIycLXh9e4AVw
t+3pGr53T8O6XxiIUE4rp3AgOddfpgtdh94IpqlirqAb8v8500NMWfsPLKn4iOAividwQmFG2csM
bsdVyMwcqt584BqJvP/D1Vktt86l6/qKVCWGU4ssQxzHcehEFZpiZl39epTee3XVqurOH/C0paEB
H7wglk/KvvOHu+RwpKrmqadl8gR6aJI8qP9ws3l94WOCOfPop990A75uJ8ZN+eKw5AhELPSYOxGb
wxQF1QdI3kzjR8YAMNAVSDdC2F8LkSp6dbVD+YcNGuTOtvOo1WdxWHfzni6x+IN/G3QC/Rx74x4I
Gi5tgH+Gl8Ifw+2xJ4R4qfxE4TJ//ug4BT+ja37DoOCCGa0t/rY3bni76TNbzxziCrRnvUEs2YVB
h7CPsz70e2RQ//6PrtL6BfETXJXX3WfRSQBIOtRZH2AX2eG1fKzu1R15/lilF7VjJMqSxhHEFnfG
fgCmKJLiv6t6QSK58VOwaHRVfauHSup22OctHEmbNqXg04Gc7sUvJwPbyCswJkmALMv12PWFec7x
Fh5o6biiG+2ZVumPCezPAwOJIpNy9JhCHWsFuTHGkZOUG5x3xVX6wgdUZVSkL/m3wHwlZdl/G4WN
AUNIfQ5hmPTWW96qXZJDoHIQed5Gju1AI+0OeuM7Bc0pmz6qbjxgFNWL0S68rgEqhejapl2Nwv5D
bYCfEV/iZwvvIebAQ/ZM4v3Vv4p3Fupv7ID/ig7KsfkA/mqzebJnNLsYl5cv4wjoEHV1LzoiBXPA
ADtY36LP8EM4KkFzjDzsxxlBe/Q4Yg9V90iPiqp8/ih/RkcgdTjCdDCK3L+NyWFzchDqblFCeXmk
iUwvecNstgCpeTjd3ZR8hhCg8vYQEaXiflPneZumAMWoGu3qowlqLnXZHbuNSNIvQf5ZEqKx14Fh
8zrfTB1WvvlYH7F+sUkaBIliBeHQWn1g4kHAw1cRh4DiUR1zODDoV+F0mwPeO429LSueVOyN4WaY
fj3dYkq/aEfuRDFAnlnU00BTj2niSTCBDfvXN3Vb2B8d0QeHeBJulrVbWki96KoAR0QZGqu5qN0N
H+0l9lLrsd4brh96VLOc0Ot3us0sf8J+GcFod7rOl3ACTfiFuWLx3QjPmArY849CNikroEmPNSKe
cWkLSYfu/KOEUemKXK/wkq7VA5CRb+7K/IzSzWJi9oV9b3zmJpNjCGqnRxQ+XJ/VGi+0AN4ZxxVl
KkSGKHFq4anUAJ6D6BTKb/m5RWNBp1HsyQ0y8bpM7fsc7q3xQ4XnxwKKDmw70j73ykvqrOpe+WJv
4zwhkJaMYsfWxvIfeHLFtTR5th7hSnPPOH5nCmMBgSoL78LOE++m+DD8Ahu8A2xFJrRm43AIQQmo
65HN46nDGu+p0U/U40tIGQoRpPu9HseQdgxYlB2SbBIaBR1u7+4q3xWWNseVi8EC6MLyiiwMkP8b
4sW1p/6qv0K972z9F7kqkzDivb6wzo3XzO3B7+7GgIoJYGXwtxT9qa7siicJ0Olkxz227U7bHyiV
4GeJR8JMCRouFAhBjOAQL2YXY8VvJBT9NgxbvCNPR0hRMpUgzBHLQGa1yvNhVi+UVNb8DEFLeApT
2uY2zYoP4w0Sgak+zKPH8I0/AiTBv/Fg78s5UjJX5Zp9zgSIPox2fhFIPI5dGtQwKhzKj+IUNCpI
eQbOVrZn6bL8h+wlQ0LXYz3TjqfxxNn7rE57LTppWLnZ+nk5iO44uPV6wtlxPlY22uo8sb45FPkx
Fn8F9ZQmblE6HwmacZIrEhbJbghuaod/OufzG5ix4aF9XO7V5E4y0o1PY+M2mY+3HUUV8Y4dpgCW
lyvQCdICRT8r3W0RXsL53YQWCZiCmCHdFR8QTogIX3sqzITg8a5CKO9pvcyQDDwQnXnjEmAsfjRc
CFDBt/kVcx6ELjAc5CvRySbESEGE28053EaPqVTd85uQPdPUOSwNnOtAAzsFxO0xR8qD/gHzZycj
T1E70n6s921x1ePDXO+V8DlPvZLdoLJLZ6bphtU4uxl45B44WfWFXQss6aNBtqU8DtKFcIbzscea
qLOnX/N3Au9ESXazoPMsw0dKKQPGliO/FtHaErwa4/TQRlRSZWguNGnxQEgN9jawEEj9eBtBvd0b
xbGBXZaCPvlHnjCxz96ohWAsRakROxt6dIoGwJXiN6AHR6x9pLZDC3e/0yYOBIneQL/Ov2zTb29d
Srphlk87JkOe4LuOn9KgNPaSp8ObTE/Lgm+Xg3qbrjl0ehYoo14enyhHlxZ56wnlZuyCcDBbngrU
mWBcJQJIdXFE3W4j/qT5taeZeecBrF9Eg+jb6YcMlgiT4bHI/E3BPaaXTLsEC9q9oX6axmMreo14
4MiWZLtWv6YPldrWVy3YhCPJL6cSCiu/crhXKncZ9uKj5uo0v6DscpYTxM71gcr3gjT6ThwcKsGT
4nFM0zoWET3DspZ4WbhrXl94WEvowNJegbkimgRagtgdxA/IpiCZn7lo9pzc3ClIx1EL4SgiYGKv
W/Mr+LPxmeOB82nXX1g35kGhhe1dJP4MBI56uEfc0d+KPfUrG9GMh+gz++xPH3VQ7T7qH9gsr9/4
Bunv4H16vBHYwcG1R+T7CRvTcuYhgLzu90zRF8oC3a59JJfdJ+fimqJXRo2dyizp3aeA+Ywz34AU
WZ84E1xmGILfhF04jHCMGSdQ4dAFctRS74BevsZX9tLSaa4Jc09iEs9Ye42kRnST6CITpfK1vBTn
7MAN7fqbtt+KB347edvBS9X9CwErthsyvexQXkr8A57mH8Q8CWkSpPMjcZ8gUkExglmNFGX3MTMr
axfcsSVT98DHEBsdZiYWjXf6h9tPEyj+ADJWRj/3MXaa6bwdJPONtcUnkbn7zZ1tDHVpnwWXcX0N
3krsWafyxuJlRaKPqbjUC9jTZ/agnUz4NO1jG3zhHEgI9GyzbPlN3PoHJ1KwVIZrhE6BltWWyNrN
P/EuXVnufEpB0vDYO0P2AzWx+E2uxdU4Vr4B9WYH8my7ngh9zG9UYE4A5be0mSC/rvf5JRwuZfq+
GodORi+I3BvyT1E4ZgoljDPyA0ZZR+oKsdG2XtM3cnLcT0f4G/IvBSbhK3PD4hvCxnCVXSIdNkjM
p9gzKavOj0yt/kKmKr0SXsK9eVdER6Vc4F0wzfheDb+9UCvJdiaVJzgGDQan9sLgQNdPbOmbwlHS
QZDFFdSjo5/j5kP4SWpRqXSEd8mH/o4rIasGjD9kgexM0KRZz7/G6IE4vc/IzMCNgBtcOuZ75UuO
6RtVQJohwt7KLq1+SYp/cBJf+fB+8ixmNMdxs8FCUsj2owMnQ3wWvApfJo5q7dQ/RsZueJrQW/Hk
IISqQjSrKo9VuIcARe1DfzRZX79MoCD0uQfZ7hKbLQsFxTUYneyzPbXyrn7WYl/4DmuQGgDikZBz
I896xIFkUe2QygvqMie99F6bb1j7JyRhjuFre584MEk68WHo7MjcxVc76u1ba7xWInre9ud8SJGr
49QpPAeLt5EQwgEiia8JrGNg35/hv/FWWaeK6VXvKXNlyW3C6U53WImV/pxYjgFTCPvs8W365Dzj
Yz4KH3ZX07+/1v+KnuYH9SZyNlX4V8MZI8n4yG/PFSzZU3clGhk+dI7rypblY0/hFdZmtQdxQZmx
J46lOtD9wqDCmM3cTZqz4jr2qxx964nY/Fi4ZJj0RZ2BGqb8Lr+nCPdRmXmIHrDyHmRvkY/4psBl
AyoieyQTHM/ljVig+JAX/9mgG8ZMRcV8S+gIwrZ9epdQfcb4wWl+09bPvdzpoL35/FaUjwJzaA4E
GhrdGe9va3DTU5fh87svjDvg4El9hDdVv1LzrQ3QMFjoEOxDv38x+8vcPvHUz3B/6uGICDp1B/Dm
dpV/VRwEDTU41FF3aH8VBmShNyp06FOLxinEAHf94n9UZCwgONt/HpTwWCDlMNV3y7jOHUbIxKF6
8jjCIayr/XPW2Gb8g/zbKBz5DLhFgx/+Ky/M+m9qI5bqz5BfA9Nw29BhQzuR42/1EdideyjWOhtr
6PBG3ZMRHmHqwGqG6xO+U6cjhEdu9ZWIl2yJgiXoxNAOGGjEHpt7iEcH+NrX/pX/bBW3vfZqPTXl
E5DBIw4i+vuApyi1BuY90onoP0s22dvryPaz1i5hGLvGhUzDLD/FCXH82TZLbsCZ8zM7Kh9D+Zqs
jcUcs6sT/iZeu0+9tMbT2LGmF97si+Qys5kY3XDB6WMr6MpHhDzhYJJ8vmJnDn7CYVPVQZzQ+CGI
ql052kPdq3w5e0gyJOY9jFEYkA+uqJvYSGmE4eG3ZdGciKDDoDVmJu5lXEpxZru9kavXt4KsRk8f
5i9Ga3wl1mJbQwsCE8Vt9rHpEZeG78M9/iZ1IS6mlssGmXhsSwZchSOJxfE3xxvkPVFvhJiYjSb0
hDr6j1/sbvNbgc4Xr9HRBDrCpuvO9UKiTFGDpfWwuSQFXXRekEKa9qiTxa9StJu/JJrYtlJTmoHn
mvkBqT1WF2BFfChU46s4sdKuQCoMa5c+i7QpMzQvLtjxCmgo+An61dQK1Z1FD+c83VV3OTTNjrja
Y5EpX/0NLNmJgkdDtYYA1Hwnukedkm+p/pMKEVJI1KyIEUDJZi9g9ltQHS7BiKTspfQygJraIcf2
D1IWEVWm25Tc1cM0uVpIDYawBGQEahAjVaXfSXtFXgmkVXRIgzfhRk2ULcPPMO9Rd1wWD0j1x+k3
opzzT+VQbBbEHzx8owmrJqzZqPYi50mKlMEkbMP3ZTorr+Ulcznb3hk2MX0NibPIv00qNKihIj0r
fs078z35yKKArYGrKe7zF+/EtqKRsIuwEghTLznoqWeY8ZVtVghgnpQvVT7KbHAf8W16AE/ODMxe
wpQkwQ3PaXYxNDyawWDd2LVkRobc4qbsx1vxQidZW07Ier3ETEJeX0enmkn9lSH5eZuPLGSK1SDB
HswzE5xKk8nhU9VUFF0GhL2rIMTKMMS0t3QE7MbkWuYuxU188cXsRWtfi8Wn1UYzlPw1e+a1FHYa
govMlTWP587TGDWaSy4KHHQsqBcnxmNMxNfgl+FNeGw5877i1YMzMUxYq2dYCwcRxVHtle6MGZTW
eyX860HHwC6nwpQcqLXP+gcMaz3a12pA5Nwpx0J7Fdj6uWYB9nXrL9E+b/0ZxiSTZ3PR69iySa0B
vwCRYFaW9H5dnoMK1e2yjqRtbiw4AicBU+VGYKJCbqRYUe25eq6Vd+YbRWI+U0/n6TYUSJttbLjf
XrnzgexkjEfNlgKxT/YKXHM1B8461US+J+Wq7lARVOk5hSGpjnsa6xXLO/6p5x8GdZje+ed8zpau
OAx0T3qOSs2RYeWOuK+acGfkiTiCsueSJPr1tMD4MzKM0tbPMcZHzkJGnPFShT1jlGLaDqOI/GrH
xRjoSw0Ue8iLa54iJcoPZifvqc9Xzr1Q2FfiG3edU2xsshfK/vzA5VNZ77dwRONPMnVrdkpOPlJq
9GI1upkaynVUNZklPDPulWwwhGrCgiUqm3eMKpQVgYIGkkmseDreQFtq7Mpwu7W5K+ZWS8gMSV63
uUYeEbsCUynU2OGuAmQPhxblh1XY3NF37IFPGPHyFP6plO3PZoR74HZuUyehVDmY7jZpTVeX3pgr
/EjJVda29/7PJ/MJVh9wCSppNUg3fOboj8Pl2tUYMDNRJ5cL5V4XEEE9ybA/1wHDz8dz8EOlx/lU
3G6Bzvj2QCOsn1zuHT1JHiO3w6RXMLrbs4j4Cy/hcUz+HNMa3m6bu5WxkEMPD8tubRsCrhHRZe5/
RZsZWDrqIRsi02YSbA+pBrbplCDb4Jvs1E1DAesT2jfi0p3CA8lGhJsB9a6aQgvCWRDFpw8+eLzR
JYAmkaCeYXM7/G/tbryhTplHe+DxUBfOyJpV9WZoF1aFpgYs+UKBhxMMdAU0cafSBBYd8G88RN5s
WxjoT7EYoPI1NOuejSMiEb3p8WBZIHwGL+Sxc4fcJoTe2hl1v7lG8l5gb1jdtbg2wCS3/gEwUKJf
Z9yWsg1TsIA8iMYNXV3LkZ71/EjxRMgoJtyY83x4COpZAMrpLsZjij6c6FTGI/czMZWIB/fGeuIx
8FoLMXzmIsAUys/yNqU26CsVd8Id5iqwzvv0q7U+uFFGmavgdTwGyTzwGFZKCgaU+nO8EaXu/AOs
OSYLHw6H+cGjnEc7hIcr+XwSPfc4J+BGB4WlThPQOk7b6jNI+7gqLns90dhgWWS13Q9HJln/ODzR
II1a5HGcCA+0Z3yqqHrUsO0bwhZQOj4tNpNiNpx6R0EJA1Mqyokw22OXyBEZkg57V/gbBS63ZfAE
kYXtxBquY/+eAhND2r/Kg0I9A2kTZc/Ud5187nn71VtKvxIDWuOW4oIYyyR80iBYvfKMucwxfGbt
Gd2NH7ndDcFV22A4iMtDaW9sYkqONDJvaXNtAxsdLSA6sI4TIOFM3uBv+HeFSwWnVHbMSRNJiDn4
zwizlwroYaDJIO0yrKJbO2vtqXTNlxkjT2ohaBa6PBLWIuOjdQgL2uXWdbLbR/WFGh6j0a1ule3h
xTELwRQYMuqSLgNWdvu48Hh0DBRdayV2werkAD4ZWHYgfm41dJip/kBQQ20EmLidYbGNnDj2BujS
/C1IVK/qnUdNDq0jm+fKtAzp26lbfXLKj9ZXcw25JxInJmNyYGBJ87gk7n8DBCHwA5BVd5Hox28I
PahwBz4Sz/S2uK/49gF8YBKMlDLtkeeJqEQG4sRXqXKSlaEARRfLnS3faCmp4cux7CarsX12T7vZ
iH5ggZ4S/Y3FaB3jb1CqiBgwXwWbdx7NYNG9tISetWOSkeCSA6tkbdX0nFm2Op9EZPQa4VUE4/m3
7EzV08dtpBVGQIFBR0uFM5PQArUv9pKaOVYGieZ3yNpI7jbguqPSkbJs7SUmd2AvB95FhxH0lLOw
KJbjqFyB9DfP1NlAcljmUcLNRiqpEF2NPPRZBtv6UW18zgXZqYHfPSKjXQ0nfsGjbppj25BUOBaN
czAsD+ELIyrKZ5BdKZV7RBUgGrGHyDur2+sa/Id9i4sj81q58iwptIo0RGl7NondU6iH1y7kHitr
6DwAl1Ry2YFKyqTAuQrENHDeXUys6yhEWez+pPjNgwG+X3YstCnokeNBrG6iPqipsT1XiJCY212M
kU8CLRCos0BbPHht/YN0t0kDK37oEfUTvEhk8bh96kOlYKWByDTToJo+hW8QK2xj6m9zECyk4J4K
WEeMKeGN9Wa01xrHVAu2E84LAchy+HEaQcrZEtDZOrbrUYke6OxFzXGMj0vpaOPb2D9vXS9KCbEb
J8QIdt4e2KtkSk79dtCwFjPRVj8pI1i0afy62TMxeRRMWRD/lKTKxF8eWIEatT6CLAO7LLuMkHMh
DIV4vTXxJhN3LUqQ2yGzxEF3Fb742YwD3iqKn3VuoQ54apzkpchpfxCyp5ye2bLdBa+sUPXjR9i0
yOwBjIRpC9gaPy4LITB7W/cC2M93KiJ8vNFhRrqtHjpOnNtopvMGMrORpv+ybSDbmZ1TSQvYSQAo
I0aEAznTZtCuLEvA6WH30rDRd149HmTeanVh9HX9NxOeHkioXFm6fcJm5zCh4vRp5oYAO7AqhM5Z
G0cXfQmtZ9blOvLAwMAMRwWW9QQ/3xMpnSNpKFx5OlPu1uNRXfcUchhuobyGRFxsLH+bEYu1fszf
mTMsKa6MnWgdt4fNi5jMbEbsHDyiSPTFPOChsfMUgFZ0m/ORl7Fddp8AQtigOO8ELeDlgz+RNxMv
Y08LZq2wK+nCNjYk5xaOKqrFmROJm1IMH8ancvZRLONHxpDgjNUizuSoj3RwNIuy/dZk4LHyr4oI
Yg6Y8bMlcdhByUnnCVfUFwEsmfa1xXu8FSFI5rOF5GsHvwOAcJpRHR6Z/dGEfXfAmqGeliufT2AC
aMkQiXH3xjeb/CO1UZJ18tXt+AZ5QvkTZFGOqBMwg74D9ReAtKCYzOHcUmEKichRGhQk0zNnqwBO
qqrovIpsHn9a31GDTaLS9DODuWl/C3g+06/VcOPKSzbYZvMcHNoG59AoJULSp4fVzFOYQr1xgD0M
3z7FjyDbNAUmEY0xXb0m9awcpAG7PKtBFEBMAVGVahFAWPvAVzGFp77Ihwyz7VBsskCcYhrdAqSW
BEI7dGNMGEPRwF1xCCNY9LLMSpoU5BpENnGsDkTUiaXpsGBRCKNX8KSVJ9JN6n3SMYxFgt6AWDGz
c/Wq4o7xc6OaJFKRjETaioeBsWo/bRF9TiGHTK1wOkMu9QeMwIlrosgsA7j/yCj1Vu5mhnSbTYwQ
9O1f/v3zUNcXL0RI7+9XbaYUBDmInWwvKIps2c9UbjByxshYxn6z6DA7mLCv9M1hPCWbmHr2v1/k
aAWI+fdzj2HIYZBr05awOYHxUCOSkcX//4vS+ZpWcZRMWPmJmvj03xekevptLvrgKmVJE2j70o4L
MqL//fnvu7Fj+hUlOp4ddg4JlgpIqG/f5mLFt3hvpn5Zrsc/rXchaxco+DNaQYbBGknA+ztoBP6/
q/2Tgm+bDGW9/6rC/+cfNuBCQXbyl7/7+vtlnYXB2JKD9R21ntYACfn3yX9f0u3JZH+X8/ft3y+1
usHujE7ijM8klGCxIa/kpKu3gf37Mm0//p/f/f3h73cwxPdKiuidgqt1YeAPXI5RA9Slqd0pJZGL
I0irWfPSinKHBRjK0D39DTnqJkccNc2WdVDm1gn3TN3VcqPyO6G+T1RmVsBimrmVt1MqA+X8r8vF
lswv/Io0NG/1sTlUodW7U6PRGFnBtKWU0FJjBEAwlhEWLABlNvVFCUkH14o7ap61mRKSdzCbsKBc
GpGxWwYTt5jpscYGzBtFRIrKHHknfSElyh/aeWMTmmrmdCP+T9ZsfhXdrdUoCGqtVD6LtEIS0nUR
fyQvMpvU1+SaRghFErXVr4ssPTbiUvmKCvC1mRDQnQlPFjCHvtbqFXrzw+ZTQ30OVV4lzlM3UTnS
qnF46sBV1lStzCwPz3UxBNoYiImEj1reopo+48pXmORaljbuu3yiDlWrrgW5zy1mRjpavK7se6cd
SgB7ximLUGdesuZnHgQO6IgwSKfaFtU005GxoVvPIQT30LDpKsTItZEVCnRl1rzuvMZEn2McTWca
N4EpUfHqCURIIZFhFFXyUol9AJ4+0dGvww8F4JRhJIG0gkGqqDKbFAj1KQtpEw0fY8Wgtc2kUnl9
USxyh3Im2hQRMoCsCFkcRhsq5ZM2AM3EYh4r3liJ35olFEgsY2j/Q6X6eZV+WVSANFjX+1nBGxkr
XfhDJQ2YgWIVKj8dCRIpA97XYNrSCErTUJ6LRr7JW9YFFSIwKSEC9YJBi9y+aV1ma2LVjAL083h6
rwauWBCQuENr7zT0M3ZHnF2bRE85RyuBPWDPOs7ejZ5oVNS+8IPXTtHAAVdoEE3rJHqVdDJDcMy4
vsvLcYhHlN9R3TlayghRAr2m0UCMKZe28F6qQjeayvwMHWxCCOWEBIlyLuX6uk4DCCkavVBQ1qNk
aG+NrAAlGAX8FpOKBWQ6jennchRdMR3vFN16RZ5iXPEsnBTzWMxlkCZVHwyowWRhjfma0J4NQ5sQ
/ug/9EiTvGlqwKqweDFVRn1YwtMUM7XEySMz2SYReU5iIB5ZGz9lvU6INsFtS1X1B4tFqo2F4vU6
8YgwliUOVAZghqIrgyERj7EhacEEkjZdEbaojAnyXjqgjizQBVp7DLskzt9F/TEiY0K5AmIftI8H
Zczkg5Kth6jKif6X8FNTdOgc2XTuxijyl+eiMaDKS9aprZsTfJoeKdTimIfSP2XpINDUFM44Aug1
AEjqtaOmSakvpCPuujCPCqk5iEi46pBnu66VDyXgCGh+gTmiLTfKC0lSneZ2m+vdAYbUYIuh9iMW
VeEXlY6bSM5J0Hb3qS0/Jh0xgHGQ/FXJH7aZDlPXEl1NyOWTES/IBtWJIyexa8ZQ3iYoKo3U+TPx
N4begiJh2V5Dadah2uBLuDrtOmFQxjli9SM+yyFk74mseAMtAgMxGhiwjWYEwkC8pcmV6MmRcSjq
kYPFCBcnG2JcM6MukERhDSalXK5qHCMfqR2ZIsVXHsqIdwJe76v5LhXkcQM0N32iszZ1lA3j9l3t
5r1q9sJxTYBpCBtBsp7XyFPM7r6I+RwoonJqeDSUHEF/R7FlL4Pyq03kNzCuJmoCREWStDzM9Hen
CKkHK9HWi6Yqr62FP6O1rknQJgoxYUUhql16ckJIWHqdgTdrxzmoJOQzqpguMg4WoaQ4lQJNR2z0
2wL/9bBE6oSxPEoO+F2ib0ggo+fVaUhq5To06XMoWQ0mVV0WyOldjyrxoQ/rkxWtyhH1IVfPEvm5
X0aaOkCxulaQjhNqRYv1gxN3ssdn698SI30qK/G9ciIop0FlfgjJOp6sujojTZX7KaRj2APiZ75B
JMSQfpZZtyexrpNTJsUvpT6S59HJWHLpLAkr26Y5TpgaGLErFfULs9SuG6E+60VPej5OxM2WlrtJ
hxpfH2k3VWjdfNV0F0rpbzqHp7STFeC0BRKgNWFnNSX9KSfbzTPaLo1KG8jMJP04hONzn8pdEMHQ
ofGwlUjgDkdtmiDs2XiqUfzrDAl+gPQdQlKHBDpNQackGerq8mtfRJMbq9rsT2ONCYYxBo22cNSq
SD1qE+mRgfgzOj8v0qiA0eiWq4D3G2TsccUZvnCsqkJPVbb6kzzjgNKwtQzqKHuTKA8nuS4eEa96
n6v+0hYdNYJsVvarOJ7UpI78frM5rPTpplI1RK/eZvAqX5DxKCj6yHAMHY+kLFuAuAgKzGg5DOR5
zEkthPbQa8h5dTpFhaaX82foP5dpmU/CmD3g7225xlrAgiCgb+qm4UQFOy8hrBmnQvlTppWLG7hL
/K5+hiLcZyb7U6lKlMoNM0iI0PdFBKxDj4eTsFhPEjTkqGwtWiZmCYDbEaou3ddjd0cyh61doKoo
6SRba2R+JyvRZmXildLo1KlaOQp0kZJmVhpIfU0uwj7ZTHIojUBN+hikadVTmzNxGtREafBVowJl
no5nWI9zVv6DuL/Dm077rNe3ph1NlIxClElH7l+H8bKuVnJe4oupFWAbhvdFnQGzLmQD8nFZ02Pf
tPOpxW0R3PBPpOkE5lHbv8TC06SBR8+srvHCdPxJFjW8WXSWxAobAhXhi3MUjd9RZ4Q+9mlavcfa
XYcIOFMGWKugKQjpMwl98Xbzfcy6b6kf/VYm3GhMiuCtub4lIUCMBpZwvSws4w8DLww1wrpdk0ba
zVLIEbRmD9J8XpQkPg01LVQzVbxJQsFxMkhySMP7SiPhzWIFEaUqhippvLeJFUzy8M6B86Sbcrar
NkWJ2p9Yp24dhgjyWvlxltZ+p5ZbjUmsbljfVkEKDm7JZ25ShuCrUaDHsJn2YKfAf9Ybt21OWiKv
FyMZmjPCBJT1FwIWKgRmPHauNNcXRer1U2bRep0h4mRxCpM0XUP2puzLrML01IYD6KA083Vdo+Q6
ayg8TGK1nwwnlh1yJO0ozULnGYv0qujZZR0m/Szl7Qu0dc5JE/RmCiFdltly5oXi3lJaj8hopUeE
IkA1ycoOrQP6nOKEQKh0pWLW50VHQoFd2CqWuKt0KRVw5PwnvdbcPOoO6Tg2Lx2wRa+mv466wxNS
15Qv1JpHlhPQjSJd+kYqKQ23agl5r7r16UA6rEG4g9EVJIMsB6plPXaNmOyHtNvixJLKmdGNz6Sm
td9BwwYOzI+FmeMqlWkfiwXcLVbb4wTJmKKl9NGqzaWoFAsE1Lo5l7WkDItL8sjgarq6YXIJSYXC
K/V58dQeQbMmIYwQ2JnyoXWmijpImKofFbEv6vbib9EicTaLE+r2Uxsfk2ZvWCzSWo7YxhQmeEi7
Fi96KQjHwrSVqjjMOttkOcG0UEy4smH3rIi5eW5GKruVjNJvstEQNhV8SZOOc7g+iCIKfjLiEHvy
aWVat6gA6HoWicjer8AZAYSRUB+krM2uQ2KlPo7doZ1ttMiqMhLw8wtiqWGGNDAC9l2ThJgszoE+
QT8ycRpGu3lKD3mOapGeZdSksBzDFEghPPFNJV+gfi/Ri6mN4E2zEu5YJb1Fb7kBBR/tNlpaxpqd
OotySoNInqvLYviwGNnGF6B9Emr5XRSpi+iqJD3WJkJ+KqENmrjIPs2dCVNeQQtCNTCZFkht6nAt
93FfHeEx/jaLgcrWWiVUTrqPQa+DVSg7Sg755K2VdAhbkNuW0ZWHljJaibz3KprRpVd4uB1S4424
khhqmJNOpgiMbAGbIaSi5lVl9yYICQqy8mgRs6Rt0C7A0ckiKDkloP77tT+s8F+6/kGQx+hsiulF
VifhmXRX4ez8XtvNtLfDJjqhYmPSaxyEp6rEsqskUTAGuppiyPGd93TRS+OBZAgxYuV7ymIdXDNq
1KlalLQdVvBb/dsYzi+UHTTSJ5NdTuv2ldE2ECis+hQOykRDIg/QaosPRt2ytzTxoaPTj55b6GdN
NsKJ5HFCafaFtSh3/aRtWag4HpZOATgZ0TMcCJ3LTShcUmCfSFMRGEWvPKrTGIyUR8YoTLDPEYC2
W03zwPxkO00V3KE0kb3T7Am3deFHhllwNKXkbU44VkWUHbfZwoImhIU+NJdeK1VeB+y1k9hGFz3S
d3Wkmrygfa8UzMvRnPwQJ20T0UxYonVN6W99kxLxHqe0CteRtrxpTSHwf1r94bKsNKgbXC4byVXm
iCYlWPOuBv4fN3Q/4ngk7SqyhzlRboIxjRidLQZ9D4Tuv6YI+PUS10A1BH2Txm5zt42v+Yrf5rpA
IbMoAA9V8YDH/H2Ny72QR9Et1167cfyeUwsQbUwqWVPmQGssqdGhBh3XiYduLmCHgCCRqhm8gnkY
zewctydFEj/aFUmGQrGOBmoDO0vTTbC341NnFeM1E6dfZYJGYmqwQkZkxHadkWU3Lcnf9Omlrirt
Z1VvZZJdi7ltgqFcaQOl89Z0phPUWZRbM/U8cyAhW97/Gxtr3PcWvTx0a/A5KVfLR0EJS3EJRCP6
LZ/CSmdB0hH1XeCeCWD4XCl7ZcMavSHFQo0yUXqsx+Q7qfKf2ogaqrrNYyuFw6kESzlyqhqr+WN1
ouTqmzRI0q8vn4MpzQ8ieuhWwSChW1H5jRKCA3DbPJH/h7szWY5b6a71qzg8xwkgkUAiB3fC6qvY
U6QoTRASRaHvkeie3h/qt38d+97rCE89OAiyKB5WFQqJnXuv9a1Hpx2OKivY04z9vmQF3xhnuh2G
yD2JyKXgj++WohroJShGFzWRGtA1NtM8YztY82USQJli7bmsxsSRhAY99zUNcdNs43GhmBL1Ax5f
RhcN127cyPdS60+3sKp9arqfpc8ZF0lYExXjP7i5Q0c6VfvOoipS7O3qACuNhExuyJTGoo9gfJKQ
QDS+Lc46l4+Mt92k0HpA3mXGGQsWbKwCVjaH94OufyWMKfu++O2FY4RCHg9qi4CZlSYkpcEqkBM5
EczxOWeOnDCMs4CU6679WTq4oMJgP3dNdWplxfIq2cqFQ0ycevc+DcvykHuPusBpnIGHPcD8KNEu
AlWyLCrmjl665v9h5d1Tn7XxPh47c/O/m8/mg0f77/hsl8+yNx/Z/J/4bP/4pf/gszl/aaUd4UHk
YPPxB9AW6L88JZTveCBspPRc55+ANlf/5UihCV+3Xd8Xjq3/DmiTOtAg1RzobTblw/8E0OaK/4pn
E7bji8DTrktRLwQv9u94Ntd3Y0pazArjxHA0b+goNjVhdP4EAKLGU6OjM6y09pwr+aWoiSlcgjI+
2tNTYuXM4kdmzn07ELaRhkT+cc3nupp2U08WiM9CgB64kORW0xrOJ0b4WfqSWb23G4EhbG00fXnI
BnPUSXgam/GzFfvEMcuPv52Sx3/Q5v6lNAXZoGUPVk5AePy/XifvlEf4rfCFdGwBP+/vr3PqvNnL
BBCKsF1I8/B61oGsADRNFzq0NUTrwGUN12zQNInD58jhsagK5EY13XbIlvxYOvZbGbrnxcPEAJO2
oHxPaXO0+ib2Q8yfLn1m7bz6veo21I4vJVI0GQOgvx4IvfZvfD3Zu1CTTE9y1yTGU0JRmKsaVkuZ
ljuiwQuIVEs2Xqy8Os2LZY7JUqw6DDrsdohhR3f0F6ZE/sjcuiECc9Y7nu+XwIqds78edG9hjMEe
ZePEuh66frShk1SKEufpz8NatSizi6hEp+5uOw3j32WXcL4e4qRnJO9o0AYmb87Xw8D24byygaak
cqi++oREM7/Ajxi636pjrcTnUKG1miXauKrt+3NEGFVlJxqpqOjPwIkQ0mrkMJFv2+faogtW+vo+
qTKEgJMJvLNrGg/xSL58OLLAHo0xN5uy8zLGAQyS/NnPh/BcVwVphz4aSS+r4Nqt3y69DQfun4fr
Y1atVgCSOtZFGR8St3uc1n/Q8fHrotGQ54AQLc3nVcSByTkTJPYoh398U2VzRLah2oSGOIwmHwAN
rV/Ny+Kcu6+Z1aBjc2Dz+17Yox1BmJI3xzpi5MV4Kx7OoZ6HM3vMfjta3Dqp+/yNdBdQUn3zQ2QG
k1IT8Y44bodjzHmyex5akJAUeWRuITS2NyIeuM+sh9q3aeREVXIZLC+5mKqb9mQxv10fuh6iaOKH
xQKwzHOfFju2ECpSlJ2vhzr47cC2QwqpUUvI73UGHK0ab32PDxUMLLVNFuJV4nohzXH00IxwyxcM
wBMX1fTQuJe2atekX4Rnifge+N9sg5h3im2GEJbpzpbNy6gTKuPKJZHIosqvR2yIfS3hrCUC8mtJ
WMSSMnC6jCvEPlLcaKshIM6s02/aT4GhlSmlD9V8XyzQedI+vpRz5LOVTb5EaYtDwMvNZno0hZOQ
lZDd5aZIDo2OtkDPgqPQHp0TEodUCj7NytnG3tiaP83kTyNF7ueD1ee3uW21AFUad2O1tMTK8LuR
BhdkGEBhhb1PG6Fqzy55b+fJZqroNPidq6l6smoGoOy/V2uUP+He+8rvqxOnS5wXn71365kJXVFO
IsKMLjD25DnVXKLFQGKOXa20oWYfGCLFpJ5Qu3RQ0Sq6qnX/1ib9DwBQ1nkyx2kJ2NMxUS2NGi5m
jHN8bM0LvYbhQtFSD7LeW2P52hSACmv4RDddL9lvElEj8bJ4EUlnfl5/A9OCz4jEaNUg8AmjmHm0
5SLH5i3iU6xByTuseE5TvpW9X+ynLMfEEH1UMLrPzXrI9TMLx8yUc6k3Osfqdl0ouWE2R1kMkPg9
TMZT8dQpo7aFnbXo2+gPFSWmUFSgXewp2hzUeDQxmC1Pk4fieLD2bo01sHPnc8Wu/6Sj13gdBNMU
uvh99ltHjIFn8rqzkOpUDJ8p/eFxidJ9IFDwwxzbW7l+j5XclDRo93aUv7nVWJ3isSaHMAS0GyhU
Nl4cnuEgwm5O/R99BzTT1O4AwsUSSKSzLyOtgaBxX0uRn5c5sA69ae4r08ClCMLPWb3IqPwOFLhB
zbu9fsznvDznSdsdfGLSS9v2d00e0d/XEr1WqYiKjNbqvfXfLX/hWRJJkSrZ83mgdTIAltuamBEm
rX1Bn2YfdeItTKz2yDrxrNy3zkG9MuT0UBgMsald8uchwwEpyI9cxNxseDKgzuwYnStbawvNEEXr
MY0zGxmPrdBSGO/eARgkQfRv09KutjP6Nk7O6DFlSmpG3cYzu9xymTzrhVn9LMipavuTNHy8SvcZ
Pt+0LX37rojdb5IoynQgErX+9Of4XgY4PqMu9bdMFU/aKb07nwi7uTANZGaDLzYYEDfzG+7cq3vH
RSTjJjlMpWxZNqJt0d2w23OFU6MxUOomzAQ5SbP+OaXABa0MS3gEGQreDxJQb3hgw3Ch9XtqRIYa
1c933jo7Z9ZdHjsB64Rs1b6ej2lBwo6jsdaE2GGqpPkqHMiMno7ohJBX3SaUL/HQ/lRt3GOOcEkH
mzCAFRY+IGrt5YTE4Iif4xi747wL2AjjAzBQWsLlbmoR8rAJbrdEPXfugIut7qbdYuHa85b8EPYJ
CViadONc07bUhliEpeBpzGSgJhW5wKVlPfkYhXKd+vdVIc6ihudAirHlf4Qhm2dWFg+5Jy5in3/v
9DXQiiGZj4xJMNVO5S73BIpjzboFIBVlbPktsanM0BxxMd/4lcsGLggfR180L8BF76QygOkYJ7aB
bHety56HpWzv9tXDJPziFcMSTbOvvtZUez5D50TQoh/a9nGp5mZbZed4GTADZJDeazTSivzUZTJP
zPvyg2UYv5nhu9d7b0nu4viTmWK7zcfSkZm1tXsHLLVeDhWe8i4BNFH1nH4m7i7RHiB2GjwW0tZQ
BuYuQ45mi6959eDFzyFJFQ9jFHxrSmDzHYinHd6DrBr3jlbvuUbgI0sGCqZz5UHApkQho95TocnZ
NaNzExe+8zh3uXgs4vEgq/A9Tgr8yDUE0zFNUV/L37miMpkTgpACG687FRk1DUrWCiVb7njztlOl
f0prUPndbyvr5cWUuOb68NAHnnOKjLsrS3gqSwJNouoIAgb5DyLGTxGYVfjXvSwERJF3GBcsSmAT
IrKIov5W6YZbyBcpCsGetLh1puYuELwxScrceulOwegQ5qkxUdnR+H0m82wM5reA7O1gMgSuGWvb
+h2fUzwMg1+riyJQhjSGX11AqnW3lO/SgyAA5ZB2WHXX56AxkRCUeG4CFCmZC25Lxf4PBLcNOYFL
dKwEmAGBBa/NML2bar6tFa08yj9ih1KyFz0OVt2C0ks3TW/eq7b4GeiASF5q97T7xUl/qVz6Dh4m
VJ3DKiBej14RhAORIsPRq4bRee2udV6UkljrbKcZlWmu55/LmtfnZPGh9Nx9g9HYj+STWgjkKJVz
LEp7NUdbmD8m/RCFJRlXaHTMlLJhCAgiL5kYBG75SZwTUD//aZkCf2vKVcA43gU+priqb4NNj5VH
hIYUD0apcfY+o42wVPrD72HxxNI9DVa/p89cbjNf4ogsukfG2BiXxwjtfGCgttQ2biyL/K+QkUaC
ANVqr1Iq9Luirb7286+5NOlNVPr3c6NbnAQolFLTvNLqfpsm9V7W4UtFv2kdhv5kyKz2THFatBhv
dakOapLB0Z3DQ4Ltp0wJLMiwv6j21Buu4MSFmiycYut2iCJWttjNKFGdUugDb+n7vTfDjh6diR41
7cShjo4RZ3lfBnm5zwDKRo3emZDAVs9D9LXkb01T3yvM92EE48emkbCTQ3IrywiifCnKiyOXTayD
z8r8GDvxyv3m4K6TAt8zv2vBIG2Z+LwmpKV1y0I08WL9ptGLeKQg+2MswAv4+k5X0cXKnhbK7OeO
cqxyW39bJsuzI5LntC3CG9+O+m3sfSzlNwD3BWx4yqBhtd9QmEZe/RxjVbVy+5WWMY1uxFa2yAmG
qtOvjU0Irz8wJ4qC5VSmBCbNIclRfdHuDZD81Vg0x3SDBme5cN+vsUjcM8JvIqI+/BoIjpM9t75r
H4rcZSfnJXfhHMx7L/MfRS8hBIwN63DjCpaUkhn7CNkjOk1p2RwXX5v9qGhkLk02HZraAJKAhIdq
O003SAMw1iU42UltnfPG2YTkO9LCw8GWQIXwBw22LUp5q20KyShIX5u8enI9hpet8zhm1OMtr9lr
XXWQNHZ1S06fz2jFIkZmaVD+RuuuyhsMtvIKOGcSH1SHzz9iyz3RT3WX1NnVcfeuquhhgjoawrRq
CoqYNuZFT4UEfsBa2NM2R5mkv0u3FlAqmbeNYo3gw6iTP5RT8yYKSKkDYQkI+uinsr/JuWN+Ygic
XY1msQwBr0NuK2ucgdpeXc7aeo5DNE5TMwcHS7fIxFVeI8qRWBzXt5S10Ed12YU1rcsJalQJXDfL
kCZYpf9QWcicp5ya2HTtPThEok4NPAiRgGkphwlPkHgoEWbdMCO+NJb3mvsrKTT4CKPxSaW12gCl
dXcyF0z1s48Uocl2SLxvnsRNZsdFRmE1byJnqs4l9a6NP9xjImBy8k5dRgwrmJxhNCwtEpqsSA73
LI5LtOLWHRIpk/4+L11KwbneWNNvMyffxiRj9iycN93SA5lRQMbjRw3F+GTNR7JfkoMekZZmEPoQ
KCfVhY4eRYmDOjMb8w/Txbf0OD8qknddwxaxyqsIVM3JjGOKGBgZo2b5E457USY9OdXvMe9mpsLU
HLaAodSd3Kin4i58VJx59eGFjOUyf360fNulA+DtAHliyfXWaGfGO/60ADBmfZ+NSFCFo4NpTQLd
KSTOI0mTEwDwdBPbA2g+lKk3NK2wdGZrmxaoMyCHDGoWaWR9H/eHYWIk6+v2yfKj19JNAhJDaBxn
2XNd1p/QSj8FexEimLAdMbGfvw8TurIuVVz04/fcBC8J7p/Byu5FOvAccsCtbqUBB/rfFRW8PSIT
LydFIEVovefdcuwkG4dclRvZNi/8jymbUhawLsjebbxEdYa625naaWsHFHl9lcX7vp/8S9V/S/Kx
PBUROUmzJXZcxiVbXWporNiZAh8R0tbvRHRv2MthQlhHPnm1rUFHAjZA3WMTt1Y1PaRmVndrYHPp
55BAaJsSjUWF7ekalrWPR72aDLOipf5iR2W6h7C9i0kh2JjYUAMydFv/K045Qdr46YHQxGWd7Xvv
Gx1EPq4TavEZb4ShIJkNplA7fq8szM7aqi6k2AQ3AffYmoFMN63+jInLgbLAkHEMahFdIJf/+kZC
hf4a3A71wpuhfMJl0Qx4Iuw2dkYuuddNLAEuQEctvssFJW+YgYEbq/qsR/K40KL9zuPspYaAG+ef
Fr2AZvLSm9QVRH9I79Gz6cyXA05v31uQuRT2idr+La3UIfDCV43+EH8FAdUUkRu3DWvI0OGTxSjX
ncCne2yL8E/lDw3d/9DCTbA86wERecrgba4oN8YSXXZKqmeZdeFNYhEPKHNm2v3RFoBuOxqP3Bw/
EgdqfCWIIpWqAQuRCfby3CeiaZqOoc/7Fo42Fxs5RGEXhptxlshVRcOOvEZxPTVYGxaDo0qmroJS
EkeHsNO7mhHsjfbrn1rwgq04eUZfgsF46PAd1eklZmx2mMOY9onghpS+MYV6ywcHA5tubuvR+hjH
jnts/z2JF3K/1bHqh7sWe0E237GGDMZ68aClrrrLL3P0gBqavM8eSuKg+WfjUZgQ7WZIw25cNcTu
d0AxuAeXbB5/U1rEVvPspSQXBx6C7LBZ3E0I1aLJAo3YD0mLvrTj6tXgDaTKf52cFZ4K6ingRsld
D3CGz7lrIxcEEYvoErLSJewE8gbOc1DN4KNDmO7+cF/q+bnpsWHmWZidC623DToV03bHTle3QlLN
EwY3HZF9vbrN9AIP+KEPpL2N/fizlpI8BwA24+w9e3nzJmP5lILD9Mxb5cmHzvZhSDPopqZQE6Ar
lcEb5GoZqPoBoz8XLZNuYqjLIiROL1IXAjo27QJMkfRSkYffQnY3lkloVU0Xr7SIZ+o/nXZk12Jj
aHCLk6nMUVv9g71ea2712bTl10qxl1gmdlxD/7FUlnOTOgKQjvAfewONbND9l5ZQzNB5sXxJ1DPG
2K6f8T+iuEwsg0ukJs8mL7DmRO30kQFvUouKNgPTQ6e1fkwWI2HVWRNXBr5ij3TZpC5uTBe9o545
IdBSbKINZOwB4jxhc6n/W6DxURXKktqJfsSufgzZcSZV/eCX8rdlFS/V+pqtsX/14ewUhoU8gGTq
KEfcdJypjUpRXYu8OjdlQIDtjTMRRTHI/peDMYzRXHVf23dThJPDTWvcHGDnyxZKeotkb6/sCWuI
5e/zOhn3U0vjjP4+O5B8Ykg1L8O2mxNaiGmwMPa9uM0Ik4sAW5H0kDSy3jpFln5J2Cu4jc1dOn2z
QoeYVUoOAOEOmw7QqH4xm9PUwguv8dBHdmY/RHCXB1Ug8ZfV1utDUAgJJEoEMiqnZA6yiKu0aPm5
6TsECc43gp2YQNZZgyG6PFeqiI+JAPYz2d0lJGsNdCsnNFvGj6In43TAjh1UhHXUI3tzvwhaWgQp
1SvD7f5+lM1btndIlmTj7UCGSiRyBCoaa7B9jCT5PQRqgIfW8jOvJ2s38zG6SYYSYRRbiX2AeyxJ
ICfpJfvapS1mq+65CXPsSoSAvUz2mYUI9VtHFuPafTqSjPC96otX3VbVPiYrTVLrbqyn3I/vnBp8
wVy2DK77YboN4vZXH0eIgsldOFQzrtbGzdQdFHhWRb38mAoNiCTN5b1c+CA0wUzYl1wuGgmHVYj0
riYkq2/JzRAz9xBW0KIPHuI4Y4tBFtCNcm11qGqfjGk3GqHzOfOxPebF1N8nCzbmxUG5jERrG/T2
0R4lyqGsPjj5bzeukMj1SGrzmUZlT2nJ63Zp2uL8MvWUUk/TbtaLJFyi+iJsg99W5j5GY6bcxZA+
zpYO2YFMXwgQoOHg4DaiO45YwR92rHEBqgZ+rx5XfdoKsPChXzE7nbZF4L1oUSCIiQi4StNz3Zfz
hSqZ5Ws28tCp9mdSTL9q2jJnBY5N1fljXhI+MiwD4KHQ9g7KZ2Adpupn62FBVkH4VgbuvYrMz4ne
z6WpQKMyFwPdN+Lb79o16G8wLPduehO0XXqHSYNIg4lVsOp+pExtbwZBcjkbR+glQfGZzmggQ5eu
lAjYEcgQzblV50+d5cg7f/WH0b7eZyn6RV7KsZ/y+nlE2ngz+cRrD814b1vxG1oPjI/19KNPm+a2
XbWlQQT4RE4e6VyEvLuWbT/E5OfMIPJkJBH44vruCRCzRYyAFQ3qDaYbD+ed+5A0qjyUBGxy1arp
aBREwyLWO4ngDK2NnJ/n6gGEKHA1uzZPSQmeqhUnbhPgce1TXErvVLa/28gabzl5v8YmrQ9ptTDM
0BYzO+sWQUhyUcG7y0wE1gclvrKa5c503utIZMmDru9LFztpbqjDi4NtM04oomzYjRWjpgB/w3ka
Wq7Qhwah1TnMAXgwOL2lNdsh2zUVl2zzC6XvczSnz/Ucw9H3323uHpk075k1eXADOKOKPajup/7g
J59Nj4ivFiA8qBPOYfB7QDuHUI7Y7zppKIAbNFbYiCLLAO9KAItZi3mWVfRI62g8sBTeeFZPPvFg
hcAjCB7QJcziqhqfujH5TLLy2LNHIlaRW/yYVW9jEtPw4pJ0dPcDSU5wWKeF22ScvF1i6/fEr744
fdkTAonNIgdhaFxyn6KQHQfaC5Tyc8mQBQVp5KG+DJPka82UYB/NX6Mlu/QRTdSlVt+M4z53aMpi
7VrUdjM4G0NsAhWECagNo1LNm6RsnlLXHtkDoT11EL+LQM6nYbxVPX3MnIDUTR2M8iYOuzM6EZy7
Ahm1cuK7aZyPnhcFu6BGiZQQQLxDlBVsnWIBIuHh84T51ubj/SgWrsnm3jtbEodyGjYtH0H2nEKp
2/ouYyzx3OEI0YoWuL/uJmM8EgtBEohUVLAp4u5TWjzPOCUsekgBE9jyrnXohuJX+SgwWGcmwKIT
VuRsNO8SOwCoR/orhb+vLLyMjdvFR2n8R6TbFcMliYnXSX0GeVjoMMyRgFnCoHI3S1QRgtTCKLfJ
n6ycYqeY2TlGguvLs/twKT7YXMWHNIn2ytc/phqPgqgrQSsR5ECUpCfVfubjgNAlQaBrIw/mGpTE
UYePbeHKWxtyTpaxwctmDMlceg+BNt+jidDKbgYYagVfm2L4UcUg4DOm3VudMu0UVbZ3ebeGAnfo
XNY0d3rU2PSWHjK2zbumCw9B7NtbF6vU4AITrT3s1uhdbjh50xflfc/i5T4pZL5n/GbOjifhc8Q3
IisboISzIOePeKuoYCztdt3emiJSqpe6xE9UvRgreavNeNRyxjJI+3g71CwCBe2ZFDUj8pAgA3oS
QwcMVwTPVGbbbxWt6q/xIPltErRae9C7xBSERNn1eOl7uSVpljDg0edOPzY79LK3hTPi9kyqDkVN
42AmGJ/HLCIU4kufZ8sOZxV6AbcAO2RN+94GweA5lniaiQT2Z/2a5bLDMQf9r0GQieMJ+I+wmdzY
yQdlw7LtAyA/QrlPGRE224R2803iUIHUA/jGVBXPRD1Q3Hv4vMcFRzxjMWiTVfYrkqUDfcJ67knb
4H2BWqqyfNwFg0OzkcCfNn9aCuk/LAke0nJRzx4Y/1knyz1qVAQ8vtkMUqmzVOKjHCnUp4kEkFCI
6GuGQtz8DqnNnxZR6vvOwhTthsj/ED3MGQmVRhg+bk+VIotzmJtjH9KWGyO3ezC287OYZ9T0hEN1
ZjAbKn7cm9yeh7yP75o6O/pNubXliDtttcFGuTiMpfNQ5tmhFeoW2SXtbf2ZxT9GlZ0Km6uplo2L
acreqUoixqIGNM4IBVyUCJUCi+I/LdTBiT3085ne9hXeEym7/BIAGDdf06X+XbaGErnP8T6737RX
lb9cvzh7xc7MLcSSWOGJdM1BLSDgW4vlpW7zy1I429qaoHV5xJnEwC+HEQb/FARcAOFNgYJmYy22
vx2qgI50YiFuHZ+rkOWnn8KbyANUR84Yi5Eb/VQzDql+wPdbp8tdZnW04Wed7ZN5uPX8CIrtVNwa
k8GiZOPAeIM0oTmyTnlthosDOtkYgnPM9N4izTvZ1EY4X5El+/AnsgL2TVHQ16srLGo14sTLOOBn
aEZ0pGq2vtMyhndULE8YZQCxjctPqg2LxKofOT4tcpLWqRCa8shOonXfPW7FBPNIptz8Zqd4ctf6
xu/Rc3Qt/L8xVfc+7fJw5oaHSDF/QJqLW3zoQXLuBAmZzNY+0pbITNUSnpmCYhJrnKazBmvqQJxV
J0+jZBLMn8eFXebPSbc8LkM2PBiLJoVUnM60WX4yrrxTXp5+Lso+scfjZhbt5phXQYFDjtsc4/0g
hMzzgJ/jYeJmkqHyr6J7Txrufcu0bhmdXUpEnL1mxXHXuGHW1j+gu+b0OVzS5Mq1CX+ToDm/AxBB
k8C7KQQpdGLNo1MJBr98zagbCKtj6s7QeM2vQ88Oc4Yr13LKbzotH7yqwFYoWoYv6W0+OdmLss9L
MuW314NlpcWtp0J2FoMA+8RnAfsHXm+nYyoJKZkwWWboqwu0XfP3kkIkTI6C6rKgYBY5GnlV+9+T
SjG7jRf3UdsNqyZzRVQDTCLQg1/6yXuPesxuawJgShRg6ZEJWBAO2PYM30sfj1qEeFpM66TTYV4l
Bl+8Zv3ZhQzPiJAUXwquWQcZK3MHRkZX5Hr7qPWS5otrZrXramgDdOoKo89WR9Mr8MSh8XyUtGvW
YTJCclnTD12shY8Z/F53IhnRIyLRX7MSM0ITlzU9saEMpIj7nNZcxYo+5mhIWnQ10wMfI9VNsOYw
1msiYwxOs8InibJ2vKBLgSNeFodIDHB+reA5s0GdhAvOPO6BNO560D2zD/qJrLZxj4WiE4CDO4Kr
UCaKk17DI68Hm/SNhEjJYc2WlKulvULeeqjX5El6crCe1jTKmIrKX/Mp7TWpsonxgKzZlWZNsZzW
PMuYYMtsTbh0h5j96Zp6GRB/uXjkYLpEKCxrMmY04Gqd/HPlUztNa3omUKhgTdN00BOs6Zo9MZtR
43m3Yk3eZNIOOZEwzmBN5SzWfM58TeoM18xOQXhnxWBzXtM8mzXWc2JhWnM+gVZLtBu1VQx7+s7j
MSGSEMx1yEW2DIQ7OEDCuppkC7LXbiK8pYyhh+XZzXvc2YuLlzJTL5jpP+AgGSHfapeyFnCsXdYj
qGFT3KZ9cDaImwM304fEL0CpJeoxYo/QiqDZabcg9bTJyT8lCNUlEFWtyaiNTUZqrUhL9dbcVLMm
qGJeqQ8Ln6ZKeD9zoswuYwHxt0R+ZlsKLyZSlDJSpyDzv5VJQnep13emWKKXlMFjWoK1SCUrY/6K
tW+8R/wl8BMJLyK522VHVwZYTKkHMGyvY9g1srnEAbM2C7H+khgPJLrAPSQ46aQDkhM5MFBLWn7F
RMFeTP6+X6JHw4CM9t3cWYeuQR5Ilt8Nd7H7dvRndpvdJVpAldIsvDH2EG/bmB5K3beSoo70pkAc
rFnle2EmninidwH0gjEgw2rKA4vJ7r4l/iUJF+iLiTzapXG2BM9984MvrsNoyB6y2yr3mNeUdDfo
q2tg6W5ZfC9ywW6bHpDu52e2/OGpT5nGOBqBQxsC/g3b9lkFeDFTXGn+QE57OvKeCe88VppWPOMI
9siG+taeH5Y4x36TP1VdyU5pis8xcr6DlrC/3RHqCsmXuAPR+wVELPhOsMlTe946ef/NzwLraOOp
DU1iPTTeSCiQx7q7FLTNbDzmmFviL4M/wi6olyc5dWBI3BAVZoVx3IAmS4tFXwqThMe15T3VaXJI
evlLz+ztc10eh7EiTE22Z8Rq8zktnbfMISCVDfx81uvh+pW0zXwGc028Gc42cAokndNb7zCHrC78
9XBVYyBNGBaAGRND6BiNUeumpFwJVEpndhwMfJKKgjVmP4U6rOybfEM3mrkQP7r+/Hropiba91bw
ylNn5EsiWnnWEzFBodM9xut314ci2tHNoMdjukrbEolwCMP9XuYLQyrWDBrxWY9o2d8tld6yKHfn
ZT2gKUQAknrkLowuO77ZDGc63PAB1sMb+U3zGTupfS6t9ItqDU7OwV/+8ZDWzrj5Xy2BxmwtCG3+
/0dUf52rIimjvyug//13/l0B7djyLxt5cyAZC7Dxc+W//sv42fX/518tBFr8COsS8uNAugp1dIky
lCBq6f1lO64khlqz5ZM02v8pgZb2X1prhTo6cG1bkTD9P5FAr8rfvwVUIwnGfyhXPbWQ/B2Xp/B3
ZTCrQpe1aHfu3eadBUCxODQYdidgQI/oLv/2zvw/lMguodv/7V9bf/63OOwmInN9Yu93H97Nv1GG
+m94PBCxErhZIiK78b5W4Mjv3EP1hV6ZfMdc8hkduKPuC2A+cBo38e345txOW3UC0lBtRgDfFkLZ
XXX5758qYnJU5v/5yTpBwHkTrkuOMyfvv4jDZ6dzEF1K504hSrlBPtady/WAKX/K4R6q7oxzWm3q
XgB+K7+obpkg7s4D3c71muudkSbZ+lUasVmOKAO2sfCcbSNLdHkmyS7XA4P6dB9K+ztezOnMTG06
s1qPmyJlK3p9rAwRHDj+XG+blBFEliCoChtUuEtQEHxpNeX5egi6GPFpuQzpTjp07t01Ni65cksS
xMLn6/cDSlb4c3xb28NjGTTj/rqg+V5CUgLNYCZW6D//HK6a0Fml/j4ixeKPILpoQwf9QHT881Dr
JGj3FsXwlDdJbyl96rOd2/XZ0IrkfTE1UQ4TCVXJdQ1VoziWTY0NBmmbxOeL8O96vD4AaoH8DAQa
MNKIqRuDNjy4w7DnJtCc5brIWinol+tXev3q+m3X3lY0s09eN6MEd2PQMd1KjbkemvUrnJo1ExLA
ZVex+1XXqUqJqvDP95XMNb7t8GtDm6RvbAH9l9K2WHXdNLXu7KQP99eH+sWCRIKWEyBbkHxDH9qd
I5ScwQCK1l+/uz50Pfz51mnSd29cJUYNVqfry73eUdI+YqZ1feXXsxK00a3qkPr+eZXXr8LBJYH0
+qUNn2BfLOnLn1eIbxwvw/V71Y/0cG3X/Kpjq0O2iuQ/mGo+pH9e7PUrR+b5kcuBbIL/EDVfv0qa
ajgMK29jvU9p5b1dBc95Qg5VB0hqEJ3krHXWZloV8vHVRgFbPkLuW73941t3vYsBt10/CZ4X1Ofr
V9dPh/BscRxBJF0fvz7EGUe7pPnMRzrjLWoEmgXmCob6K+4tMNU08KbIUud/4+68ehvXoiz9izhg
PuSrRGXJtpzLL4RddjGnw8xfPx/pi/ZFdU83BvM2F7iCgkuRPGHvtb7VuBW1c6uhAh9WIPSNlgV0
3wuuBvkIBXZCv4ZJmCBmTQ7H3hToi/JpL+b38KPq/742tddsFrT/63gtY/ow8wK+PNZF4WxrX16W
d1Msb+k/LqwIOZo7a6SXR/3aIGKumKx9N3LQ+A5DRVZw5Cw3l4thfuDn5l9/kpo0L2Q9gm+bUyFR
iWLHwLhE1ymHaWa7EN9dfBrLo9N87a+bdPRRXLl15JnUwL06nddehq/D15uf0NYmQZu7ff15+uVa
Q9YjipDu+69kWHPWDWO8libfV48Khu4XF8u15b6xHGYPgozo7Xahv1runDR6s1aF8/H74X/9ZaN+
KZ2SHeJ5zEpmLfxybTDjUr4uV8cg1yiIzY8vF5VjvYdMGZgWFGpxPw8s/7r6ufPn2Za/UZyMnN8c
ScLyzSf/8fXbZk+fUtHvwWyQyMI8CwKr5xemFzX/2Fnl7vvJXPXLR6Mx8s/nXT60Dtdk5wbq6ftR
054Y78JxHvW+Hw91GKvSeKFjlW/s2DgjrUCWzpN8/+3yV8vtQtP/eebl5vLAct/30/3r3+RKm+1G
wJAada2doaJojWev0n/1ND/36RSLZ+Fx8ynqAjqbS2bZfJg6PSoZLRXvy614vkudj9c0nGxvua+f
NULLtZ+Lv++DisNYzW53p/BtZDjo+AYWbdEU/hnnD/9f/tvln/08Uiz/7uf2cu3vl5rf4c99QWuG
KoEtxqh3a6kSz81ohk2DadYItY2ga7lXcvXV9NmOx/M0t1z086xXofgRqaIPJRZs8sAxodAqLRTQ
DBEKJrUZa28BZi0XjqXes56X278IYUDX/gGI/TyQR9UXSvFyM86vo5aIOPKavN8F1YVTM1M3Db0m
fCz43TFgIPCfL/R5gv65+a/75llvUabi8ZkPe+Grm9zkS877GoPaCGqutqZ93FcZWcHmwUmB7Sey
eePrAL2lqefYxjwR2QJpGrsVNeswqnQP5q2ZJMn3a3ZzsqtYzqDKLKjcJgQ2wM8ooATz9UiZbEaQ
NXs2zMQr0fRY+bM5rMtq2t/L1XD2iS0XrGohK9qAlZyxoHc4+tSefy9fkGUoRCUUcIcOtX6zEOaW
b2khwyUCSog7xVQpamuT9dafNjaqU0uUzTg471UdBigOg72b1GjKoLlqRXCc9z4xJy92CHkcZsvK
3GFBc1v691HRVdvlvvlwMHQz3csh5g1TfXYBTJx7jSmkrkTtsVi62pr73LDWHceAuI7+VEgtOSJ0
sXdWEMJNCfSjBuLn+2Iy21tMx8m+a8Y9QbzODbb7VahPjxXx5Nt4zI5dX95HGgucQhOo5uF5SD8X
19iU0JUb0jfVOUl3uZgH26ObDf/c/H6AIi5JZ2QChLFP4u588X0ELFcjO2ERnPTdrPRYsdtQbkQo
9LVaY16SoXnufQT7Qse13qCq7pwez/6Ap8nq0ZEOOutWuxUw+UgfK1WLvauWaX/qgURbqsRMy/OF
tszSLpjD5WZudJCRbGeXF+ZnOWh3ON27Ixv17rhcq2IQ0XjFpRcWnIQZnwBh/cQv86/brspgR2to
vjuB5vb9mMPQ0VlUn37uWv7i+zkyqv78bHbjovAoULvNkxCUwhKkggNLaLnampR5/KhDTmnCflup
vcsOfPnTMmG1sfzRcm2YZ67l2s8Dy999/5NpiD5ToDub5T5RVe7OAZNjl3lLH5oLdcpRmCy3OdjJ
T51yQpom2hnLfUIxebiU525EbbvctTwY4rWbiwXNkYYdGpmKtwf0ApcDdDzZ+w7aautu8G1zy5HC
lK6Hh1T6/a63l0LYcl8jvwInkBu9ZGW+/JmVabgNDHAtzfwXPw/83OxvS1a4aDUgEJBYRk9HIZoC
6caKFgdBwukOV1FjnDR3Yzmb/iX/crTs0sNWZ3bc1Z79CA1rpd0rWDapXcN2ux+zVTjsGiqO2Ur3
T5XN8twb5X3dn2V0M++SYnqFx7F7bvX3jqjXMNmhPU9QASbPZnwLwQuoSaacivhWxLtG55zZCe3k
UGNRCLDLz3l8Uw00J85E3SN6yvwT4hqHCGLrGqg4Zb0gOiTZISEcTA7EQqyAyh/zs7MGFQjaCEFT
4FHk/FMRNtTs0JML5Q2Tu8Xnf6DBZaFTpkJF3T1LXiivI2rAQQdgalV9aMrKpFmpP7bgbWf2wrpd
4WwzdNojWxs5qLETKh16OGybINpiI6/MW4ey+ZOM72r1I72o23J1to7lO+kFN3PlboWGfY2n9Git
47fxXHvxH0CB73Siuk3hKXcWIxHezzfIAmQQ6J/aNd/0h+QVEvozTi5CC3BRhLfGHhLBioyzO7Gx
4W7csemkgXKAfnDR9uUH+adhc0N+BuG8REukcGSUQ02t+Wx0YHC3GivshjT7le99oKMnbQzd3yNN
M1LorspN8DV+hs/ln+JcUf5dWWu5yV4h1thss59AW1k3+mP9anpfzX46Hdo3/8C7inbTjiCjK+ec
dSzujsawFztkDyO8F9IdCqYsD7mtscuzjV29NvE+Cu9x9OvYdtE5QAbeuhrwcXhsVBpd1MsPE30L
wBefZnGl+j3+Coqtom5sw5tQLWaYrNfYVge2tSSEkyxEcWA4NrQ3a6hDlPeblSrf5Oksri4fKz/g
8noguMSBhbABZ9h7iv9i0MEPduADGCEnDo6nFvPjOdy7V5LXLliL3xp3XX/qZ0rdGeU+dx+gFAY7
/YC5yna3zQASYtP7ByQ3hY1WYpW/G+VJnba/kPHH+jVPCLW56bfq71Ihs2+zCZlJ5/9xC48f4hNy
ZdfjwCbBZCXUk89SuF8btxpK8OdqXJ+sRwqZyknbEt/6Yn2GzIN1jMFs5Z79+0D1xC+gBaO/Tt/c
hnyG+UHzZJr77m18BGiiU/U9s/a6pm/al0pB11mpH0i40mP3rnJUVmfSlFj97OhjY2sMDilrFHsd
DmvacpHGlnGlv8wYeDi+K/Fsf3TX7M55rQ7DhTYSdfsyP3P6K93BIXXhAWIxHcb2k2iCL5fTRwN6
vfYLbyDQk9KkueMd8vT0k5thrV2MI3g59G0DbIt9j3HoS73MpOr0ztwALibDXX8NPpNH+hvorUlp
tFfN2r9JXqqX4qReqQ4E23AD3Z6+zk2xR7M7vaYH8+Z5vLceQMHdxV85KVJobkkq89Q/Ue7Zx2Fb
bCoyNsedfEK2fdX35kk9QOIFzhR63Tu74+RQe1DMN8orIV1i63sAz7z2kW4NY6G2ZlcQk0IGtU/z
0EAnDNlsIK7dW3aQOJWpdUPdIRb9DH57F7yY2hHN/ENB7gGa9g3mR7TR7H77lb6Ckr/Pr+4vsgOe
sdESj568EUO1Ucp15NwaBILVGxx3gPmDY05QoWeTmrUqzpxuROfdGHu85dYLx+GZtHhtRenriOCH
M1+PyYzFWuEMW2s3XH/7++DMznOf7ydOVPLmnDvEwweQZaiMUBJPjIAGFKwVkoIHvtNDc5pDQT0C
DnCj01BC4xGgeFS9mNP6zn2tkHAQpYVRwNjCQjM48vGa3Ig9SUkOx+HOp7yzCzYk2+3iX/2lkE/s
vRDZEGtEQIj1AtC/4NjL1saZuPdDdfbJ2LWfTd7zDsrdfkjWt+DFxYmgk3KPwIeoH2b1dTDzA9FG
b77G2+Tsvpt3yVNwCXYhxI+1dTOkWb/+mf6cvKLgs0yRBsNGhlhgT/HoqJpC7kLDv9EcFjbNvFPx
C/br5rw3wnCAXgIdOUQm59WOHdbWe9PGE2KUZesZVMCO3fxPlmvBvCFZrvWW0eT776uuGqmbOO1O
CaSuHUAbiMHL7ub//K9nQxPEfQB+orGQzhMHmjQFFELxJ4R3xIYqpELf/scFMMz2qBjwUZZrywN1
Xb4pBUJipXIqSDXSPAbTtA2TRD/UVK6cHuL1NJmMlMvVQaX2WAPXhMRnItKuQxacfQU5O3C6ARe8
QEAFMCBm3KUGga2E277gIYFaeoTct7ely3JazTNKoQ6louVaE86bgp/bElgypi71ZHdm6iHKH2cj
F36i+UJELGuXaz/30Tvsd5ls73zC6SKNg98e+YHZnrDTrXISYMZYU7By3y74BEekrEHsXDvEIZ7k
dl5LLxdNYt1UI4nCi9P+5wLsMNvIueKwXOg9NOywU2+XKhvusX/aOrJ0GHJ/7jQxr9K2l+TOztVI
G72gapKou5SDm7kkuFzD11aT9qere2SFa83WHlLV8LeOS2mK3jFUiJJpwm9L0Poqtm3TYDxun/EK
9YceybFiDe7up4AEkbAlcIeQ3BzEDxriqpmO2UQlxmjk3Kar2K7DlLBbAKOD1RJEP99U+2iOA7au
Lgkbix07zGYSQDhpj6V0AGqaHAj0AYajqw0GZkdnH+BSyqjbWIQslUTHpgMGvKXhZCbQrNC9wZMv
OnYq8y/3c/FzX9dhk9dJKAZLdtQ6icnUxE9J4F/1qNb1jWDXYwjf3ndzIW4p0c1dkLXVdYx6Laty
cKVUkb6Lxz/FZF3HZ2vBWVMVQhGVApd8PjYn9r4hI2v1MTYJFt4eMe8WL+pLVzsaOzcuVLqqudq3
G8zo2rdtevmBl4ulyrpcc5oiOpqEeSrq3LSbf96lH0ePVWNjVLnWuhx7EjhHh/JONRedvy/mGrJV
Su4MAs3L3JAlCSaBWQJChW6psMZ6LI/ftx11yDb/X/fQNJpb/y1G6PIe5V//7qD98y/+6aDZ9v/C
MmPBNMGJ7RiW+9NBEzTQHNXRHE3Yug3e44ciZIr/hbVA6I5gc+kYumr8tNCMue0mLFWo1EVBDYn/
mxaa9ldXy3SEgF3PE9HIAyNk8/b+3dVqRKwqzaBM+5YooznaJdZWCIBUck9/a0f51j7iD/DY0FiH
PvgfWmoaH/DfXSpe3NFsauMaPUF4SNpfL17kVlHR24Jew9JdZbfRnFCmwtGxmx26ePBmjv2l9f+v
L/tX37A1fauTES8rXwEghBlaq92mTSFmEkHMAo190v/wkn91Kv/TB/2rd5jgtfOdjlckJKKdrppg
xt4E/grKdRM///fdP1MY/+nlHI2WrRDoKAUARf2v77VOlTJGaSP3QdP7x9DGq2wat8hGMCvSNLtE
NZJhY5br2S5q0dFI4oub9TjahJXBLk0uIgPaGCsgyThy3XU+suDqK3p6k8wsT3MMyoG1ygZEqC/M
sBrsdU3djlmN/9z8BD+HyMeawZ4i3+dBYnjSyJodzhXsahVSpri/9ZWKQOi4v5g2Iv9oqgmJHWpW
vZWz7fjPqxGvNyQxmQX17qAw1xORIkh8AhQsFgJ5O7uB4RCyFpIeqogXyLEJTPzhyXBKqGtwQAYC
dR4u7WyL18toD/oXhJNQAy9AWaqFtcZ64L0ece5Nxns4TilovPHJwj/S5y3MgtQ61jb9Glg/F9Ej
UrWsI3wJKnHNb/yON7qPE97NgU9n7SUqqzfAkU89rc66ri+K1b+MOmoPuljJCncvNkXbJ04KGkSP
uNKu8e1MVrdJ7Y82qkvWDAZqkY6oMNzr5BnHJWmpQBEDkoWhjyCJU7bjiJ4xKwT2zcEBMUj0XvJb
y/Uv5MxwISl3IR6OPFvnqfQAuL0DNxKK6rWAZFz2cDtl2/vEvJBoUo2vuXK0iyTbNAjyvbakokaQ
cx5ps4Qy2phm8SZYAsfAmVHvfyXT8BSypbUCHHxyeBrRzGOMZEsGHHWViOnLMLKnoPxkefXe1hVr
Lmde2MX011oyk5MY5XZfvvlEniuC9IGcJBnD7p6sMvuCSDzb4lNvfp7MGJ7U0bodizu7cqHa1ib7
O5ALpYWdl6ajY4f39DwIcsUzCqiDPwF9aOo1GkNsJyJLe0rVJXlNNraf1KCWkNV8a04J8dZW/9Q6
n/GA2jfBOm1+KQJ9ktYQ3wQMZ5Uod/C6yM+Joz91wifIah8xrNKcE0COMByxIugpPR+yFVZxUX+6
hcOmKhQD1A+cdgl/DXL7S00RAqQBx5w+EVRnxytI+yU0Yt5IZdo+kriJ6KYuID4u1i+pK/aVXVE+
rXjP8EuvribvzYnDJNW0cxG7lOAUOlOGyoojVcJDk1JY1zVz21ccP1WC5C7EnY7PClc+6+owqUhe
GPkHXYWbjx/aBWU6Vv47MIg7ngtAZ8MY7/Nl9LrclYqp8uqNp4X9JSjRcIvo+/DNZ8m8XxW/Eegj
gnLSK1YOrDkB8TSNifhQ+unsAC/XvqKVK2wH1GosILTCTg7zcQM94jHJ+psRXdoamd2bVsHMrBVq
SUVpQXplC47xnK2qzhp6EOU6t9qvVEGMPobqvmszcgKmE1S++AAqgM08PesukXdRPmi7uq0vTtk8
KbkEVow5F0U0v5vKppBxlyzZoHzTdU7DNKqyXRz79Ln8YGPNZ1whEHOTu1CFW7dTUYUDh6I+q8f7
zmIjr1OWgju9cppZyzXztaQC5FdrHpAf3uBaXU80AIlI48KwgMrXLWO8SZ3ItfunTvAd15Z8E1Eu
PeG2Vwn7dBW7I/k6AbQDJRzX3bPfYbVurV4AGifhL6gGk6qhNQvDyTRvs8N8ODmF0nkjbAqkq4Qy
ldFTajzLSgcM4LDdsTL7ahUKuB1OyBB/xViMz01J3cNX+eVDlHVTzpC/DEfIFMdaY2mfNRfAQhCW
UnT7mc+HYn2u2rxIHJhfTc1A1Y38IqnD4D/0BPj598jXeJgf1Zz0L7wkjMWuu58M+z40xp3NG2sG
7szd4hqZ0VWyOWpl/qTosD0kyQ6IaBEHzwfFBAZDFC+u3j9V3fgkXepWin+LSJJYjojg+SAenrAn
bAMRPbRTtWFQRSTSm196wfts+3mMkdmbjKynKgdWW2JYkcZXEY9PusXRyFh2UAfj2pvpVVOza+ZW
f9xJeJ2l4/6fz2NsfKtp4OuqiVE0O4AQqgODz6pI0fbFuDOV7OhP9aVV+SpoeJRs5891yNc6zIM7
cgxCqB1kEDj+YMjEJXJSXNsR8w+QpuEiU4VZ0wWpo0v9KxIYabDrP6bNLc60amqex2Q/dIyfistH
AyyBYk8hD8yVb/NXMlZMMboJqSbgbMqSdKRZPS0fUFNSTDRkgiwHvFU2b1UdH6H0gUTFWs9rrkeN
eTQiVEjUzS9mZPTxOmahmB/cRbW+UWsS6c36wtT+FhrBq0xoDkQC6++MbwaKAugdEDaMx51L09Rr
dGPTyvRj0mxC0udRzVogkFpCFURO7Owm1PFRH5HYTKWw75Or08txX5R1vW5KnzAJUV/jMaee4kpt
40h7diwQo4GZVAvluAZAfJU5J4U+9HdmEd60fn2pcorNsxQknWe+sEkvRtxcTaVoN1YRPjBHn/gJ
qVl1xVHOmcNO/1QOItualk6EeUwkQDO4f5ogZ5fODBDidvE0tKe1w0eA+1F4oVVulGm2+3HGQh9D
VWs3I7HfITVGqiOMskSelJkOTYJYs2j0gbVi1X6cgmyjiuS20ecEO7uiiTg4r7JCEd7q8D1oLeqV
6DaZRmtJjESRN0GdblSLp2JS/aQTuimR+sYxAoeoGc4J/xcNVbrRbxDldvpLD+wQmv4uJRFR8eP2
BFa+PbGN5Ci1tl2e6edJsVHUtEgwEc/ik7F+2YJDuSpIXlMH/a0nTasuSLkLiTAu5NQeOujyBSDp
20kO13AKFcZY833wMYImKQLhrq+p1KYU1AChTF6YO3ydKbi52E0eu6kAh0ITlH5f+qEUs1/Dhgso
uoC+SauoDNqz4ceEWFBgtSa/wzyiP28pIDeHuMoNGBkkVQfkvdj+h4mCm/KR8qY0sPNDZeTbGLt9
JNZFANVtyOadrK7fKyQ4SpeYqljHQ10TKZNjORIxCzg+SullEmeK2k7OXjHlWZ+qW6O38xPQ7+eA
uKttN5CECWhlg4ltsDp171AT2NrUZ0qa4BTmDZVlGY2ZSpt9d5OF18Hpf08Cu3JsyJXTWRoyeWc9
Nt2j07Qm0inFY3YgszGkRM3/MCGZ0yVM8M1UfzLa9VSRhnNgUOZvBnqCTt8+xjBGIZj470XFBPT9
JiK6Pt1I6W4kPX46u0P0pmVuhGmqDwBQpmh4MQCvwwKanxG5RAzjdosV9UUJYK5HTbkHs63uJxgm
QF1KOjP4+/W4kbuCTegqCc1HMg3ujVDMHtQuOEoIAJ5sNBrNrp97WsHyp+wMEqEH58Yk7TKPjKNk
7o2psB2iOATaKQ5DIT585KJeilEZlqqnTcNnJzip/FArL1GcgraDLdY0qJGcJooIASzVfaMX95ib
ZslY/bvm1CRD+zPKOCDCLvxtYnjDqS5GlNcqtXtMYS4rXi8eG39DOl9iDZ+T2mmbIU87FloF4zbG
xmgecisF92Jq8OaXI4qBIhLkBsGyuESFHXsunTYBhZnKWBqMZ60vgV60c1SQCYmOb4KMThu5TYgt
HMmDH50Hxb9Lrc8g5ceucexvrDy/WHBkN2bLkVYPIOoLK9qMjl9tjCj6SJouBQIRsQOJ6b25trJx
ralbsbllZePMIOe8ITKisuWWyhYzvVYbhHuqTxEe0DYgpoZCMKneaSV2cP7fMzzYLLYOkyO7OxrK
DAMkGFoB6aBM4du4tlld9c0fDPks3Ibkg10R0bw6GZZlZbIWziTdCxIyyzJgRh+nNYcx6CAD5yDd
6G2u6s+WrmPQ0lLHk7ARsEDfCOxqxCFS60aFT+Y02KFSJRY8piCXFG24czVAHbJl2aLDqd52hDis
CaV1w4RREXO4RzAGSSrJR5j3OXPboRV6RjAlYpfBNG+gIX22bFgx8KXuTlp6s3HYbklTfGaB/ieH
ZnKUFktbFCg0UXR+V8q8tBft6mBbcNlqde6AJu1Lanf3ohQ1mHWq7pYfHgIH3FCq+81Vhji7hEaK
jIhvlKD9Y0Hj2FglRPpijJ8IVpj5jmCbWKPeWDmOBBD1NDBIANT0rjrVLC0ajeYdfZdhSOgX5TPD
oKy1dVy3bDbwKoV2m3rsFLY2QLpdIPytIYc589d5bRLN8qSpPIAOuddLmkyJktU7cHv2arahmWHJ
qhncXCVpcpZjSfMh3rudFV0My3/wL2luWfd1UgD99JMQE9YRj/faVBER+DT+uiCe2HPAR7KmhhT4
ePoQUzNHVNjb3u3MDXJdaOhjzGjT7QzzxXX65n1I3QcbtuOBlVWBjdomp9wPbbK451CI3jqzECZ5
auC8dnv3dmZ2riJKBmHbj2u7lsTeGI6DuVN/tHTzVnGGD1OmowfBgt83uCFHDyKrZLWd2lTCy+HD
sSyXQZHzTKvVgq4jsuwBjS9NGiIDUmJnCug8CB8ClwwaDPcAD2sAEAO7uLo5D818usWy39stnaYM
g44+TpAbfbb2EcrK9RBIxDWWsuv6+UhL4ZZoFsQzWPO89rYP2TFKvNxsiiN3PbHHUDGwHVsURpPC
Wj+sZnAYwhO4TVQg9jlq87UtqD3U1BvyhD4hAXIKKUBNrpK/5ySnoi+h86UQsGz0oLTXRIQfKTTR
r6jhFq6I6tm58Yt6/0ZqHVKcLP0QSvjWx5sk+i3VCYEE6JrSqt4LwFaMJHTbNPNYqf651bPN5Aw7
patmvGZ2VafqKxnHA5FB+dqV2MFCnCaM/xy/1Av3dp3/UkfYbwV9hLEor0WkvJdYhRFAsPkiTpHp
BNBqR9qIzTIHMQpUWEJjvFsN9xVHrPxU+wSsc5lSK8i1fCci/B3JjHVooboUxX1rsZP1G0JusDp/
xAZ2NDU3YbyagDB5mYfcpHKYTOPe9zed45ie3Rra2RfOSUKf65DbDiJHgGOFGEKyG92hBBYBqgz9
BiZZjspNqdZFG01bs2y/cGTdd1n4IHLADjHpunYKEM4Jc8S0KYOqUICK4tnPQlMSc1u8lA2xtmkO
98sHEkg9iqBDmCfunLCbONOphK6TBrwDvt3zII1rHZkXw5ZEq6lFvItLjLGpMRxQv+Ats529aZln
d0KbVgTxBRgyafX8bKxqjbtSSXmXwUinmH6+HBVzZ7JD8USSgX6unjAsleshRPkxEKud1J1JGzq7
s2uTkZlqEnpStndNl7tey8IeyzSDoE+j3a66u8YYJNUhBvFWtZ8h5DVbDSQOLSXszljkT4ZDVPId
aU8Ex4bNsMIg9scO7cqLdyIvKNCVfF16HbBGEq3jpZMzK+jjHZsj4sEqzT+m/kBn2Ad9A/rAJgOG
/rp4KsfI3c77u8Sq5GYEwEoFY03mzRrv/daOY6KcUfASb8gngD/YCk7HcEzDcxqz/BlN5Vio+n3a
w63LG9UzSXhad9l4kwjpMqAQ8WBE9o7kFzpWlokEjqTrvq7psEQMYSHpxQkGMMLIk5WdDN1lADbM
ri2sVgklwf2Yjf12JE2DrDpS2w1uFWlpvLSxOLdVT+ALcbY705yKU5HQlI4nd4VPQzl0VnxP/y07
YKq7GpVhnHIWQbCb11GiiqPqo88Y4ppzLmbFihsVZxuVX4OQunWlBNbeULFMjZPxEdbysa/LWx21
mmf4ktzpcTylyPe2OGZMTmf3gqdYgn5LD0Ro3aYVEolhwjMcVP2uzJhdMyACsgspOFUnBhw29vNc
bbcuUFi2aXHIrsl1mbCtOmSp6wskFUINvX5CPUB0bdbCnXNCRnYg00x7sgUzYBN3JoR/5xqFl/W1
sc5InNyWenqWdP2LYRpvh75/8WF9rGxdxao2hnCwcYoXwpCHql/GxfgJ+rgECkyl2MbgVktEJr3f
NaiJMmJRTEqtlfXizxRPffDX0pafZab8SqE7eHUyYORPmBVSC2nJ/AXqljxoNcsKDc156YLeSkbT
IybAJSEwlojIwq0WEmlT5+6zY9UKbh2+U2BhNVKuZDtjfuLBPKajPNlWdg2xC5P9zYzZDwUrloS+
PD9EP+Xb3hacPgkKvpGEogILHHhaBUVIPG5HbNGeOR9fDZCwnWo64yyPTomGxV6vACYZ69+2b1Ku
s/RnN6B+m+botKPQS2TA1uiXLTV4lh477mE3SHkoMg0qf0/xEUYS5wo4ndwG3kTiVru1LJblgI6a
Ta1xzHNwDycqvp9WW1EUTHln+OkvqaHcdjEKomE457lG4hgRhXdmqXwgaYmCRHi6Wr67UBkACch0
z1SkHYM3W/mjT6W7EyRnrYJ6bECyhe7OigNcAx1NBQRFQ6TvUmzgF01m+6LmmOOjsMpq+ysk0rNi
soFwJ424dzf5zGdq1+gSrJQ/FdOwyUTprzuLxJNKVPh2BlZsie8A9reGtaGBd6sFnm03pDxncfw5
in1jiQp9jJ4rjzPR1YuM3gJbGBLdDQ8KWgcsfmlTCXKLeQAKiCoCvbQ8s9o4j7VDqB+eDC/RE4hr
A2qlMbtG4/tUk1VFFeViK7nCotxlNEk/IoWsdzcH+1dP2gqCFtoPMRcBYXmuir667XUgO2z2mnXW
F099YyrgvWgH+BqzhNbOa2sCBKVm3/YKBehGBeMHxKbLHpVPy/dP09SIdZZOYj2G1rXCjdqUBvpX
xdxaXbityvLQmtV7ZR1GiRIyrNiS15b/Yfvo1WLnhsXV1gXZPLmY0ESEJCqwnRdjME52Wq86MeKT
b7SzYlPGrsiqgnsAX9JdOYV8TyQKxRj+9IraKCQ8TN7dp6tTUo40VIxAn6wkYOEe1+OmuB8QxtmY
KyjRoaCxMpaIBCuvGulvS7s+ByVyCKfVHpVSZYSv4ZLPm4wQALhqhdcgDw+WLDQqAwCD1MR48RMs
/1X17ugAt4dWubJCfS/1GNDk+BIHzpk+wRXA+VbvFZICUHZMunwfkrFc92WxtyM+mhyKdwqDL9Fg
PE6K+diT6xY1PURfg4HMoNMdlHFJeln2TlLNg6nkv0zJHYkiScVoVW+0FNZabolCsLxPAReuaybL
ZLLgdg1aQx3rtalA5JSRe4bOzFLeKH5DUdL43Ixn0uBifIad/gbAlK/F1Dd0NdklImhZiYKRHL80
aZBkcuFBIVmKcUFG7IEJ4CRrdq/6JrNIFdfsY9AcBEN46eBcaWxrIcsAr0oRZlnmfWGb7gMUkFUQ
sQlUeJbcrxAn1w7cjpI1t0WbxY6lve4aMJ3yMHJKAkfwiZ9SJfwbJ0P+GMf9FaX3XojhTQecw0b7
tqa+RKgtqSWlDS/AjQX1833ug7OOdPuS1MV0GWvxQiTnq2qjnNAzlk5hWPQbM78JG2TVZihxNMXs
3NWgZdFJj99OmGZCG8jxsslLgYVpZseSTo23oRJ9yGQcbmqLYT9SEE1lwRysy95vGolOaYQo0bEW
D1pnOAQqUtEbQeJATxjLg66X1db2G/faQ4TKvvrO/QDGdafonOagWn6RjgTIU7LbcR4VVOzbMCa0
BH40reSgxjoO1ZDKdDoD9jjqjRiF1rKxbYy95WNe1jitUgOSmciuYKX4CWMGyCGckdg2u/2WZYnQ
xGOnBfeyaimgdn3ojSWhMDxSVZSItL5LCRy+1nksPaUSd5CAi3NPx+Fqq4fOUJ+zXou2tVTtozVE
L3FbBUdFS+stHKAt0qTwVNCrQ5tpP1lVb+5T846yQLSTvu2fMtYuCCuAFpf6XmbJfSe66sZ22kMx
xzJPIAd2prbDe69cksJ4DMfhs1YqekMU/U8s9iSxECFA2sz1cugwIDDAdw8Ts0ldMOkG/BC6bzNS
8Z05onApAMpHaT1lShQcDBP3ovJSwUfRGkoF0jn6JfWral6nLnNhoPAEsX6PAoDZYLBvAosp22mT
G1hD/NgUVQHUXyoDOaRi5RDwSvFISi4QlwEsuOW62wgmJJMUbUSVH28Z6FEs5Ku696+NVRL8GkYf
y6GroOU0b9TUUldJNa9AQ8p+vfIHmDkLIRAQaubcqVreeFnSQakLthUBrLQD/RZdevdmDuLG6aAn
Lec5+5U/huR31+MPGWnUlavyTxuQYuzztG4dAlMpCwMMREhKOUdDl7qP7vwei3m5VSUzVYjSBQAu
VkTUEau4KLwiJ2IwHCmEIpS1S9q9CDdAExU8ZclsBskKlbMxbVvNsdeRZulHPXbf3Z42aeSbmM4c
MguQuc1UonClaqibCiPOPd+k3kG+zbU1HwwKi0dRENEwJxSzlyWooMUyK9mq/W/CzmO5cazL1q9y
o+eIgDeDOyFBAvSkKIqSJghZeO/x9P0huyNu/aq8mYNSqDJTIgkcHLP3Wt8SzZU1sSpPdUvrG3DC
misUgdOBbQsDlsw1WzegcURKCgIUJK4uc96Qp15wG3JhrJLjE2cvdo6isDIHRKJSIREwbxnbzthK
jf451YG1VWrk5qgCFDswmuH467u27jDvFkBWZX0I15YXkv035y4mbAVCkSWi8bveVRVVXvTsjpeF
YmYAGIobDsV4I8WuMVxkgWc2alJt4QN9g/wy5tvRZLb2pTu5ajv6lQkqKsAPUMH4zJYonQpR8Yms
Id17jg8KsBM7HuujSwLsWTNFg4JFCndUTL6wK1frQa9aSgqmrXty8lxGilOJlqMk6gtM4OEykTS6
9sJzQGUGS2/0mYlIpqVZKgwTwlZb71UjRZ12v2Iui/R17H0YTz0C6Mg4ZIE9Ta0F57yJjpYlIoya
iH31yZ3IYo9qFIcpYSuSQm8D/n2GHIxraGqjnQY3iVRryyZ4KgtZtPe5RmVBLpVm1ZZF6Bi5/gGQ
cqHJCc9sAc9KM/11hkf2xcjLM1Ewy3rSTkpRiSx4JMIHMMZWtMGIYQrH77bpdlGjBIzA/txxjiCV
oX7JstKh9P/pFeFBaLKZoiFSegs04oiJfMKGPHE69L273wjC64zFIV2UE9BjXnao/436y6Ivbws1
pU7qvUVDNBEN+hynQMcGmdYqBssQuAccMnmOjxLh1/OmOO7DTDlJITxcMEP0CLt6A7PqmBalDImw
hGcV13BxaGBJXvdGpk32OGCbZGuZONS1btlY5EgD5aXMjnU5KPGs1qX/GSriFi4U/NeiOxrxGLma
4o8Ou5u5Cj4Qw1yo6Hn7VVao3k3meEZojoa7IniUVFI6WfhMtoGjuvH4L68y+JnD1oNIT20tsrY+
+NRRQkVUpNJb0rRU8EguIIU3gAfG4AXIC3QacFDlpMKcdpXFeyUev0lMQjPdjdNWprbkqHH2nIGz
sS15oDhEl38dDOvO0/udXFobDD2eo2sNuyNZdoZIYPBNE/gOPU/o2EJ3i4RWRG0CbLLwZ+0EQj4Q
Y5wbs/5aiGMOkp8llI0NQR/0+sDklA+GugraUid20jr3MoVOHTYGXRfdzQQFzDRMuljtpW0xERpL
xXWVEc7uhpyHoOWYa0yRc+qKxLFjtij9+kIkSI0dPwvAZmeY///3W1lkgEm12ojUh1WdWI/6+D8/
Sv+Qv/r1b8ummpTnX78hFB8jT8aPOs0nC7SqDQa/RcV9pB7Pr43SJlwrkXcjslfbTNnhMQvN6pT0
CqiVzFccTjbp0utkCwXKZF2w9qIFLfDyDEFhuRLx0wKY9SHyT1YAgvdBn3Kw9bU1J8YyWDL5PWuM
r/gCCEzahE2SrovROxV1v4sDazrzGUJsiy3jWlsZZkhevNhZJ1EmQ5QA2tXoy+ElC+keJ20QI4D5
0jTmsRRZNcK2mP4+r3eVWNAnU7h6PWENibUXenWTaQ3JkUXxEsPJpZLQv0QwltLB6w6iHnROb6op
6gACJxNLOfiV2qzHhHuohNNtgFq7pq8PgnamJaTp4FgQ0Oy0SDm8pFp3KPMoQ9EyYLrgrCezZUoj
ko4tZVeRU83OOn4gH6citD2/DTLCjNlQN6H7Ym6evVBpe4fXCAW9uI4x9nhAyGe9wtrT6z2ak7ra
UZOCUzd1HaEynbYVZFI+AilWNwq6v6UmDvMJC7sLzpXYyL8pLbJJ15K7BSU2DY01BPyC20sOSkul
tFzkUrQT0/lJV5HnWcoQPmRKfux6w0CnGxMh6tfWli7+phRnsKWcr5sKv00G15asH1ruSKtMfWQV
tpCCIR4210BHatjt7KB8YjAUUSaxZrKquYxmOTVtNaoPWntDpYMwdhrXQSgXGwqA4Qkrrdsny4YT
Kf608WvMzPiOoAJ0HGLawIesU6P9CAO6zWU2YhPRqOVBNSPOwZLbdZwx2FFrLcokxbVZB7S+ithf
6Z4uL1qB5z8uis8pUIx1EZgPRdFTmZjhAwifz2o0y5C6QCPZetDWCaDj7UhED2T//lvGF9PmCHMB
+sKHyL8jRXuCcvmBbRtZUajCP9N29N5sCkMUI6U5asKr7sjygpXfZo8MYu0Ics5jB51UbhMQ/qqf
gfy1hDmTESz7FCxFKIcKzj67zj1SPqTe2GSpTgM7TVcJ3a1thR6VR6WDPGypvaMZCUUzDuRu1aTm
LqJctAlqWGdd51mbEhrnttf4GAz/dONburLLxbzmDGLJe731JmeIZeUQeYW5Rl2tHXOPDnsUHOpS
9Y7ooQh5JTzmbEhetspKBfcG3R4ULrCVcQb4DxJ1SFuTtO6BCmxr94ImPCi9aXcCGzjTT4dro9Ja
r4QmfCxVQSWupRQfWwtrka8a6Q3JTrUsjZwNcKDT5KRRvpE8DlQqT9hSz7wKiCsHwTSKqydiHRjh
sA2efI+96SC22VNT0kQqBj15gp5CzE9PX1hECo3Hp46e6vmXEiQYPFELRTQnxf4TBvh02bBJvQ0Z
IoIksswbExMF+bowbsir8qXUqdXZi7FpjblMhRt5lEnoHgoB/jcKJhnIaC6uhvC5TXRCj3t6654l
0FoshTNoI5LMdahdnk9oRdOEgFmzQtm3AX3M+c+bsm9WhQXHTE4M7VBLza6KDOCnuvnUxOat6dFF
ZjCuh570jXhuLwhSDJ7Kf4mmRlsmAbHqql8btj7gCtSzCE9RH1aruiUMyey4EcKQSzZatw/6leM6
rCqNMjVYe9gZlK1EaTzI7EsojMTKKm7SN2Gc9qIo5edIj3pnKo44UHIH/rxxnnjHQqTvMz/agkhN
HlKN6ZgOMKhfz2I+6zJ0Ubx/L66MXdzLZBDXdATVAqWEmgHURuTYLPOgogAOqSwMZluJ0R00taN7
guN0i2hHsQFZPjR+tGuqfHLKuqdbo8XnKiQIvuqj7TBrvryJSR59f7EYlGTv5Wa/xIjglQaskxi+
I6xvkUWgIQ8ux4weqfWKKPBP04souJFsMc/aPsy3hZ7OvncMs0JBbkXozedauiTLHjkokzuTSNbV
+7JiadCDkq6f7kCsFdYIwQA/y3iszEAhSDOMZ+tRzYY96URGlTntFU3X4W6if41La20qY7uTVLi+
GSXgk5FHezpfu7qqphlFna/xd8gbJoTBZfjhcUzhPg8lItZp3XchxXNjBDAO5gJw5MQuLQk0t9V1
zvQDtFGsASviwTg5RDQW1ehW61J59scBqxBFMabtyVHmtEOOQrIfEoUNEc+njLA3SrQtmUJ0WQ0B
d6lUsEct0doiiVtmuaLS+0+YSvwKPHlp2ONATYAPOW2SoJnO4ERlKnWEpUvxsTb19QjPfZ+EuHoz
wzBh4OjhoiUOeZGIo9P5wnwuk090BRGqKspdiIqvMaluAUJmRtZ40gua5TjDlYMwMeMGpHIvSAtK
3MQnYGnIqdW2VUS6fU1RIAKzRzjXCaHFYDAdWyLIU9Z+bzXqAQkgY3fPB/ojI/ngODqAqaqD2u9U
j6OHbJwa7CB2HdCwaQs53QrYbpj12z34uHxjjmQZRWZe7tmZHf0JH33LeKO1HkPuDfJHjnUSaiN9
Vw0WLqZBhUtXdbVTqO2KdiyBRGgitppBNlo/osTL/RdBhHNrUjJ2xrY8j0PK0lBJqssa+izLHIMC
xZyLP25lVEdLFmCSz7HqWWkCL40VyIPg+vNG97etie2xLKoLeE1j2bEhIHsAqrmQBdhSh4FerCfu
2dmMDMZubxjNuh+SajfU+unXwZEruahSXXCCEuxMkvqUC1AQdBqZcgR3CXolL8sWYnrL51knsnHQ
DOS4Sdbpq1jkHA16CGW44B+nVC729cTxQlDGdJXqKmUdz6JKiBhv2afoxrsoIhbVS7bxhP1VlPWd
pTf7MdIaV42is5aPVEkSX8cfqbYbI+w5CzU+Gd5+3kq7qaM/WMyL/68/+/Wlm//WmyxkaVo1UqxO
a81OdUNxK712fQ0LKzI2U1jqVbRWvTLdKMMo7sL5L359J2e0+TM4uVTEG882Dyb2w0vXOJoMk3pm
f+nbkLhCmteX7rlH7v6IgXsT2nAGns3X7sPaz77s4C6RdEHhd8W2Sn3iuKBegG1L6qq/mOPBe8PI
3YAlLzFRMXvjQ2eHATFgHVgL6cXv1uDaXdFNHKAsH/zBKb/q/CgyevL6pHyRPsmXsD5OLwbw0HiJ
yE47Z4QnUr6+GftwPR0EcS24T1jJQXuwK5lOKRlFj7QIxXdjwyqlLJVr/K4ba5IcpmIhOoNdxnb2
WTySKWKVB6M4QXTUL/6Tmrp1+d4VByYE0jAV1hFamWSP1asxwW5uw0ROQJkfUEanhLlkFOxsy3TC
ghNDso72XuIghZEfyvdcXLRumhxMg1ikDz464ry1AoN1ibSHGlP/WW4QlmBaDd6wJg1HFZlWtSy2
hUMGaHpl161msHBXInJF5o4LHpJ2kz2RX/GKlIBSEraHVe602kp5Ut8TeSeLC0KRpuCrOSg3axsx
VN02RXuM37Ql035X7tG3JeUieu3e0m6hXALbPPPhxqX6MTj9vRi23XPw2D5Ja1JtkdoeiBMrpsV4
ZVVDQuRw4pRWyEW6I+R08rMSVBiL7EacJ2oS4TESZlP+0MFgtr3mOJ3q3o72FhgOgrRxJID+15ak
1UA/vPYu9hcSpfm5aEV3a2eAiysWI8CA9Ek6aY8ZHlP90srAIhfeQYXHsugIF6MPcRUvxqMMGpiB
I2xExnVpP7e4QBcTteFoKezTnXmgcMxB8jHCRj2PAJ8Tx+j69zkrZ519wYp6ES7DNkGh76QbsuZ2
N4STq+AA3Le8hzXM0AXV5I+aLe9bZVP7O0qfA+V+3MslNodTxRr3ih3izgScKpucuL/QAViNEgOI
iX60NgHia+IxN5ghRWUT3WB0tpxksWtSZOZRxcZcrrMj53C0BONSELfBUzLrqm3uCPljPlmTe3kR
bf3rcBOc6KiB2zNuVXbWwg0p3Z5v36WLfPY27E3jcpHdG5g5X9UuXTIN1hRLqK2ufaADKEFfajt/
rnYeZcB7u1Zt4QEoPpEkDcFFQbBGTRIch7dkWx2Mc+G8DcGy3itOsUKV+4t2cI9fMYRcjQsal/xZ
XeTUov2VCtraXwUgwb6jbyLYEU/UJdZn5SgqmJqlHUWf/pWpTHmnzzcL6lGAO1S/E2R5R4ULg1LT
za7Wu4Y5+TW/CUtaJoWjPjY7s0fu4Erv9asYr2i0Eid+KDcikWyoe5dAGbC+m1cpWPYf+iK3K6c9
pdfZ0YMUd1qIbnxNeld4pFYUNdxSykHio7qWP+rn6M2jTbUyHO0yGYvqDlrevHJOnL6hTzWJm+7F
q3KxLkEERnjhbSYKyEeuEIf1CLrKon4XSI532G5kK9pE+jbY5if9uV8br96+2pEd7hbf9TrwltF7
OXeaFla6M+ie8MvhnC+I1/Fylz7drjUekktCrWsNWiC5Ubd/Jh4tPkUkALFpwmnjpkxAmGdQA337
4gFLdtSyJC6MT3Sc44gB5tgjrYHUzAz0iGehZK1h0MjIwRYFsd4wIth7YhRWNlz5RfEUvAkGXqNl
/cGJdVg14wJ1Is1YYFmr2pXOAepjJwKpsGv3IZk0zwwm3L7z0jRrHxbmqbiIDVVCGwhIFu6E3jEg
wNSE9Cz1Vb31boQ6quNSrB4QRA7TWbjK9B0foht6boFS8AyWwN4sHUYX453q0o1tlsy6H/7RPEAp
6WyITHvhOpyt/XQSaKKyYzhYhC8evK/eXEZ7cj2oANMRfWRFlNi7PWuPxtl48a8sCS/GRvkU9rXL
8xdxqKdggEu3XgZu9VRtEQOFKEWX4slaYWZYBi/6t79DJu7TfF3IL3DMVRDIDFV6pK50tOAhOjRy
rW3to1PAMs/DbFvWyrxWqV19A9QQttGryC19kDbSqWzfon169xja7MHRKxO8uOTUhkyGqMWet3Mi
BRANhFsyH4q9o+IFx3Ofjuvo22qeiIU2bQ0AQ6MeyGeg0UtIOJGfPFkwbEy7fUlB+7m0lNBUGIzz
jXCgBYvKerSBoGQ0QNzpEsCxlhfZyrcb0kTJk1gYFwWb97p5sg4S8OsdJkjNWJTOsNcdi8dEOgnP
8B9dtu7yGbLnIcpt81PsNjpz6nmUCDxat7aROuiE2QSpHwSM7OhxpnzE8tY1pMsvCSQfdsh8g1V+
hJX+zB5d2pfCwjBgw9vCG3V+5Ljep3aMAS6cwaFU3oSeZdG8WyI6PQTGh8pjWrAJJr763UUfttMu
sWunBugMvKA8kPz4nt3lx/EZI7H5Tukn2Jq77Jhil38BlDKu6g8euZm3slPehQeu7prktsDmghn9
iQsxQeonhuExhixiXaJ+0UobmTYaGAqBu8QzvVDuYrjVzdWwAcZPEKALZAmRxnPjNih3zUVBIsSn
hxV9sLHCQwqB/XHovhvR9ah9ydSCnOypRjC47G7Cy8SVJkuGw9jJJA2MftMqGx+SXZLtwOpw9l+U
UE7Ud9W6tCeEifkwLsd1/eFtFGFphev2IdJc0tbqG2GR+BdxMyNRTbl4OwyKI0FXtJ/d/qS1ez1w
cGPIe+M7Z2yHC41ckQM9ee3SstwL15H9RrjUnqpLj0z+PUNzuQKDNZyFtY+kBmWtgTKZVLEVD2bm
FI7ppo1bTSdGWH1Oi42U2YGI/5ru2qLdkaBtYkWClfbAvzeEBYQRqk/jw9DtjHg9ayvxm+OZhAYQ
gGpbm9qWM3uoX9gpRPlNVw9NY9cQsMm+bQkxWxRf1UNjXSHSeGxDX6N0I12YoJA/yeGNomD2UJ/C
U4anckt6h39t73PaFo0XjTkK4xDsWZONS/EhGsuARf9JOw0KPhVyU1YoA8gaycnNIlyYENQFKqTw
6L+Zr/KBSSL5isCGGNTu3G6lvALc2QTbdte8qA8FDHY6wmhKrwoR3AT+4IEKJjdI7WIFhM16bVLH
RFGU7nKFpJRTZthYAKFneCd/uuafxWsR4NwguGwx2/q1L19bYffIvvF2peoX3rLxGe8iNqxEX6CS
Qzg4C77hx66NUwUcfEuZ9DFzwnZXX+l2endBWEyHCSyQfs2fgWJ4rvnos/3aZk94UJdKQ0TYIjkU
ml1ws37hTkoeVu4Sg+1C/muFAmWZ3NjHNdmbHyxAbWSk6yzbO+8TcyjmAZYviPeYwhYmeBs0wnet
uwjn9IpTZlAXbMfpXkdIRd8Re05fLGwlxoidz1aCOL+deEe3ciUIFHCuQqzRwjuabo1gmrritNQu
2gEdffQ0rslXUN8Z+MK2S7bsWzH8AIRfZq8EIVVfLWgmiUdmZjlihrKlJ7ihAvgU9i12eol3Ciy3
NUSPtbkJD+a+wAtmsgteGofgxM7Bf+WZSXYdTF0sMKrTwMq5AtEuovXst41RsK8q6xFUCmo6Sdtq
R4PYvx11deoUquvh4CvWMU8EqPUr7V//VWLCmuNCbYwl2S42neTJk+wp/3wRXovhVcwvM4/mmaoz
yR7emh1U6CBRQEjN9myoHge1dMwHSFWez7YeiFPI3odUx09uBqtqzDaeA81GXgiH9HG4kezXvVrE
8m3B1lNl/xy1hfaIoYXupKTa07mi5bcu76LLbfQePCRFPevdLmDjJwOkX5uyG9x4QOE+dGt1m158
B5Gtyfy5TTbJPn/rzIW/Sx79I8m98MnLe4tg54tCwIP6Tn+GgygbVnOFTcbao1j2FzFi8W14zh54
29JZfBUvyiPFDF4WdxRnhBe8Ph2KZOTsu9zm5gq75JXaHQeF5Kv2dghI5i77o090MMixLYqq5mje
Mey+R9+VCzXK3BQr9cPbm5g1Pc587JEX+cF6wMtIXa/Y91tgZcBTV8FnGtHD4jwEhguVzDNI5xVr
FOOlfaZUwHrdPlP6aEpC55ccGmz/pD4ILykYKHFcF/5M+RLOMfMhwk8uefMG1lb9qL5ZtfrSbgAv
Q57cELShrLwPb1ff/WoXIebdyHvBNrZE7gC9KMmXMzfiunyxdGYinlAu9jcSekFbWFt8IAZaCdub
CUDWpbo0N8ScdxPYPv5HhJ88qyhC1+M+eGNXHX0z+0mJrYd28j5S4PMXXx0Ye1YFdYU+m1W+ubeX
QNknn9ozo/MhfPOc1LU8ewhta2ccJfyFn/QW5rTc6SmggLkyFKTwC/VV2IsukUbKyhoXoc3sr+9o
ndjBgWE11KtoAwAQC/xZus6TzSwS4wxnbKRzMR9iTToMDvU8/zjepOfnEvpiY1P2oWmL55yFsXxN
0LIvh7V6ZOBwk4KLvAtmApX5kOSL8Dt67D5YBISrtM5esscxJUFwqV88Z9gYV+YoHgrjk67bXtkT
AoBR+CUG3ZAspyu/bHhpfJvwWdAgFG9hrgQbdsTeF8pxjutob6Mv2NopOyMV5eSCLCKyCR6Y5UEN
Y7c4RHhgHvNj/oYc3drP9U2Brs8KfNc14HlaePfkizHcPbOFHrfoMcVLeGI6kplysJzBQV/W9/qu
vdR3psfgQdxhJDiX6/7O2VU9ZHvyKneb+EKK0XPF00Z6fJWTJzlPltoLe+tb99q7dGPuxQ2BmmCT
rQC/iK30enzmwO6RYELYvQ2JrV6LtPxo9j1ZW0bTe3UpBcoyyxhRWGb3j+bzOOwsuzt6H/1wJ15H
AFYlOrnK2XKBqt81jjGlfx4bHD4c4noYsAvxZX6AhmPZ74pvguNkd1LXUKqGdi2Wru/wD3NH243H
4sQsiObQ2o68WTKcH7Tt4HAFxL0CmIizCh7jYBFTD8qeBmLPqQuxUNLcOs7bZ7yE7xnbsmA1rMTP
0iQPZsUEfheYyGfhwqJwjUPxVj9jp5A5eEoX4RZqRMtBN6O7rzoGIujeSrytQGtm++u7eNA7HKiF
ZdeTGNlGxSONeB9D06sfk81LX7OfKDSQvLvDKxuI8S789ecxIiwAzSVDxYp3tdSZqwgGEr+Lg10Y
YZgifv5ZSAhWBPbE59ZrQYYDmvGtb4IeVamdlRHuEsDiS1TKKET79hyLUekkGe8nKDqsziMPQz9/
iZDdLFs6G3i8JwUZXL1XpYHt0pD/75fBrA6tWuhODAh2O/Rk3jQqG8qkgrhjfVlfeW11e0tozZbo
45wiLPqEVVoInFR+fdGnW2IIvkNzgSImAuNi1VSE/iSBeUdkWblBwcYc3SMWRArPKt5TlByUaMfp
U9SiRyE++1Qs+oIAFC+GOzdUJI7Kn3Is1oss4jCnmxePz7sNiVdGy9TaecmZC7Jsu7Rwd5f++KUU
3sEjFowtrN9iHnuOdLnmURHxH3MjWhWcmyikJMNOLI/Dxajb2JmwWlCZoXHmFU9qfR9V1Kvz96E5
lKhF6k8hih6tpLhWQ/3QCFPMHKku8yF56/WCEup4HwtBcRpVdKmsr6XROMcw0QpBPiocPMErPWSS
ejU8DkeGrC0IHefEUikuobwXj+bOqm/Mp6KdNNj6qIG8Ybr1k3zidrCByVWPOlHxCUKVSKiutStx
+DBlTdhaXoCjL3A9pdrX2VBvWlxWzDNJsqkMtq5kV/biGBwrAdMJZozR8crW6UQ/XIbq3MWsjYOZ
WMOuy9hkWh3FwDKlHCRMqmNZ8sdI0XhlygapYIgzbF/y8I/ep1b7VnuEj4LHUweAaa0lbBdaaGMY
2I9RGXAaJqblv/5fTMb5fzIm/k/Wpuc8zJr6//6XNOcn/CN6QjVNxEuGplsq7kxe9AfQRR8SmWRJ
s3J7Fc5AboEp6FgvZC/c1GmzSFMC1NRoWygyi3E13v788v/mu8yvbkmKCBBL19UffBdj0IZGy43K
JQHz2xtUW6x9SgcRVQxhFih5lU61S8Qr/efXlcAO/etjEypB6odGc0uV5zf2jwwMsdaLQR4k8mh8
2IkVTrFKd0KjP486XvhJRE2fVgdseAfdQs9JO5mTba5siPTa/uWtzJ/x5x2QZENWSP6weEc/7oAU
a+KIPLRyPREsQlQKYCGEryA3UUWegpNf0J+cgTAMX/CIXnfTCNteWuyEO3/8y3AgVOVf70WW0KIq
pqrJ1s/3ooWeJAt5SK+8zDBURSzwM1YgGYu3AC+aJ5jqX+6E8rsBKGPxMLCYiLqq/7gTMR27qSiE
ytUzyn1Gn94MRZvJanbZTg3iTS6/ITWvReEBjMmcGidqObC1Rw6AyyQhT+NXSmtEGiYHGOhvXCWN
H/JiuLakm/pV9WSiASlGlKlNyu0tWlrgJeQIDkSIw1ah2Vz+fFN/d09lRTGwyJoz9erHuB59EpLE
2K9dM2Uh1MHDLPSy/8vD82uQ/hw5isyzo4nwtwxD/s9BPOB0HhtLrtyu0h5h01y61Nj1BsXvhiem
oARr9NllKjpwDBbf9OZmiLQD/o+ZRJxc9IARldTFud97qrnn3juFqX5ZzcwsKV6TsjpMIwCNQi8d
sfbOYht85xUs9j9fLPlf9CzmIEXWwZlbpmRJ6o+MF3JfBsmXFY4DFltT38ihFZBY3dJqGVPu6VSF
qZsaymaA9iTOZWVznVWkq815nkEMYUQfvnxL/jLj6lbPzAXFh1Yw9f7ZS83qL8/Ib+cORaVxNzPH
ZP3X3/9j7lBqS8+NkLfLyFq2ElQbDFfLacZOSWl3i2mpz57+10HbRQq1Sx8BHDWZRWLCgv3zpfvt
9K0wcYsqinqEoT+GgI+wRBJIMHRjje6JUZKjONNGxoCaUCmXjq/xPJEPDDiGNkYfpJ9/fgO/fXwJ
LpJVEc6bzkD8zzFo4Tf5nzE4ICiyK0mmyNyFiETHm9lGc1Qdocnzk4cvKwYIMt+cTr5GJnWlGScz
YJPDxj58eTMQZULsv2wi6asxYgqu/qFICtg9Cadsq8HePz6Sb/EOJ2KHjZKCaQQDHcpSM2Oo/vzB
/j9X1tQhcMKnN/81L6FBZQCJlVvnOw2S4kJXcAWiWlsPoGaaCC3xJFmbhMJ5BPnlz6/+u3WRETYT
z0SAe78inP4xxNTBU1s1ZU0YZ06PQGmin+imdn3kSL5xi7SMAknf/OUz/27WUkWISSp8H0h2P3By
8dBm3Zj0lTsN3EsEN6+6mb/++ZP97TV+rHah1sj4RBmwiPwOk145qpn+ZfL97ZjkYZDI82JUGv8a
k1YEq0VueChKaa30tABGZhFrYIARFXsB1UnhSw1XWtke8MtcMDXRjEc/nCT7xCt3xFAcOhF/qEni
Xz8mdKkMKgbBGLyGBSlxNQrgTmEkE216CwrW5nEGRvnGQxF67zNwzPRQafz5wpEo9nNtJmlMM0np
UUULyf6PNUXVilYRgAW5PuL0RcMyvlATIgMQQRG4x2Nm1MkNdzctB3A3EFvpmhRsfQsCG/78Vn5k
crFn/JV5RgCarMmS8XPSKXVDNEGplm6ZfQs+zfZApn5tNBJ93PEyVI23UwBWBMpf4sD+vTtBNWki
rDN0kpzmzLX/2LRZvtRMVUwU1DQFtiHzTNZc7GVedPjRmHQr72/7oXnE/+cKq/D5iAHHOK8p6s/d
MdE94QR5FHeYSsZEhDKbrexzUUVPf76iv30dVRYlbjCzuTp/8n887zpnOMWqjNw1qd1MnuwIJEiE
pfeXvab5720vn+cfr/NjswW2WPcQjuQuSIpGsAjJxtm2qgEXD8gCpFylr/iQhPkmJzeFebt4UYkc
L6NHPj61hq7t1oI1a66UdKWgx5LIV11H7ITguKe842w0+TvIBz0KtlIFcNP61IxUa8B+X4iZAz9U
WA2aiKIXuk9rmYgqPP/qp/jAZI9jfqRstLL21xMJY2mQ7nuVDp3UGTmcdBUBfN6sgnz6wGcubHoO
lHgme+SR9PKL9qMzReQFceBzIMYvBlCE1Gmb4ymtNn9o0KuZL5KBUgLsY4G5aebxb5AhSY/4GLem
H7z0qS4iXIWuow3qxS+CbwJzTTv26GCTV0UNc5KMdaVpz+JajqYzh+bS8aiw5hYN8E7HbhPFiAfM
IXgKp+nRD09/HinSbxYmNpSGxiMoogzTfu6WkmQSCNVtc5eU7IyaCgD4JLsovXw1K+udagQZOmN8
wc5zt1IyEayAMACtx+q/z0NtO2bqFfP6syaVKykobpOQvEo60UOy0lSLnPzuaQwo7JS6HYr+U9Xp
GTfXa5eYEp3BEz+rGn+1EV+wtdGlUoOnvKN1KgAEVax3ErOvWmMdp6a9yjEl185bq1FGQyS1jlUZ
rFRshI3KD0QJGXdDawc9Xs7oksrqHi/JRW66K5Y5v/qMxmyjKNLn6EuOJxhHeDBE8lbyW5uReDfQ
egy57J5HFysME0pNq7KaEFfgWVjO71NW+9iujfYa6NLnr5/r9H2d1xfUt3bdQaiQkfM1ibUdFM/V
aAu2lfhWR53rDcxpkvqsyNkGn8U2CbPDFMhnX1NPfgwbIqhuwpQfcLvA3AmCW9DHL1VQTPsmgMnj
+QS5Z/VBbY1Pgmqo5pvVPceOeI47C+9WdsYalz9wBmVMeRiu/jJCfrNQEDYkSRSfNFSZxo/JxEuh
lsrViDoaDFnuV4SoQi5d6hZ1yLTS1mFqfYYI2JFkVMhZRG57XA80QT2ld//yXubl/McEqsiGCm7C
guVh/TyiUGXpCONJcxccCPL0bSwI4WxUS1cmerlWl8ivUXJxKRT922A0H1IuXskJ1jCEmsQRdAXd
RFPwN30z/GURk/596lA4oYm6LksmVMyfc3vlj50QtHoGzd+gHiwUJlJZGi+Iy/2dN1QvXjpBJzTk
xK0NOFuB0G/aVvT+sqjNcOSflwi+LesZQZf89/Os2Iyx2XtjC17WvEEESB38f6mw+sUNwdSxGKJh
3GUJ4kQl31QzTaOZPedqZyErTiIcjfqHlu4S7ASU5YczvL/p8N+knVlz21qWpf9Kx31HNmbgVFTm
A0eQ1Czakv2CkC0ZMw7m6df3B93sKptiiF3RL4506loEMRzss/da35I+zP8OY4luJktdoJz1q2Y1
2cqd0aV8l6jRIc7B1jLltPFbe4FlI/2fb04M9kcGSAaL3oaun+wN6qQp0gRPFYTW9qbRBaP36gUG
FSkO1bHs82Pajkh/jAlYjHz5/M77WEGb89tUc0BCO8KyTurMpCtwNxEq7Oku4yb8SgQej0e6dZvI
Lq96PXuYFMRDn3/omXuKqh3cteNQGBmqffKNC/IJ26BrU08mSD7REhZJ/TLZLdCP+Nby0UnneOSG
lyx27lFRv37+8e8l4J9Pm6kafG1dMzWb3LeTAimI0oJ4pDL1JqsxmS123B22jvROXdJavY1T+77D
HMB422ImrYC26OlOlJ25GFT3qWoNUnf4sRslt2ONl78YXDom8mUcH4z2GozfPpZY9J3q0tX6uExw
4Gw6KNoti8M/OfDSom9ttxkHjuk+NHADT+5rjAkfBOWF3cG5G8Og6WdzmqiErJOPCpEK+24jEi9J
4Bo4ODwCZ5tZ7bWDzhvLGDvKRjx9fmE+Fsx8PYjpBpDzebE5LbvMArAmwYkogfj1oniRo3YEybBS
C+3L+ylP/Gxt6s6F+/FjWWmqbMkN1XEJiXZPlzirponR+E7iKW27H9POM83kNrLVq8+/nnbunFoq
7S7DhSxIfsGf5Stl1xBF/G4vyK17u2MPL3nQaLjxqpTfSsW4SkxSplRr48IWMGtW2crAadWOuwhR
IJAqCw7c5Dwp/qU760y5xDnQVOp3V1dtdoR/HttA0GAex9h+K3xAUxQ+GtbAGuCT3UKMQfdN82NE
PjGMKO3SrWbNb9rT53Fe+hwLSBhvmpPP5gXSCChHiScs4BImRj86ILAWVEeyrst+18B0I8yLNtZM
IsmNgLc0OS56FtyGmOAXfedPS+CD1+/AW1fDCEii7dLQ8B4PWQKxhjdBEBEIZNIw0/RqhTMOUUjR
5hu/zh9SExP5MBNk3qFjTWFioMdNgk8snR1tx3eWAakla4v019X7fw4QT8BOAvqEiZxWKzi4vv/e
1Na+6kAyTFKdTfFkALlGuYR9DJIj+kFfD+XbANxPkZ0HiEssda18AfC8KeZtwIUbbn5IP5xYV8yt
Gc0VZGX8eVGnGIZraLLQjb3y3Y/Ry4XW2h5JBkaNVgJE8a12L3NIJJimXnHnrI2ivvv8IM4+XEQO
ML4g4+/DbjQzS4qHQKYenk4kVXxtNdGOrtNc2LSd6TdyBwubfS+Luk2v788vi9vNyIsyT73eYOiE
NtFtQXawTtdlt6eEOsI8QA/OtWkM6z5s9avK7656d7p0IB8rlblDrzEmcml+cvb/PJApVrERg2b1
tBruRcsfq6Ha1sFLko3P1mzlrOv0R1VaN7MRPnN//M9POGfB5IVuuqp62pHjMbC7JGQ1GxP/dT7f
Ffoy8q8vLNb6x00yTTBWRuYMtO/106d2qBPCbyUrhp0wYhBw/hdpkaLOcu6TUYPywJoVG40XdbZY
9A13OUDyRYfGRK+giCcYHtg5eJOg5J3Hd5EpnjKYObpP2MCAPLDWEDhdXobPrTbEUJjs8MWZtoxr
Vy4Iv45gTD5U6Zu9UhQvnMplrutXo3px1T97nnQD1h3YC/fD5CblJDk23S9vHG4VrQWJnBQvLW1T
kJAuypo0+tGmP0zAL70CrqqnIrXLfZQjgPn8xnDmJ+B0OeBCMeQ1NYNwkpNiT7Q6gKegTDxMxrh0
AP27gB8gUJZQKyO0X5ikZFPfhVQTlAT3wq23qvvNcc1jhrZGvg0B1pUo67yacinmBQlqOiTKgT86
oaFsH6xrS/jXY6Mf3YFmRsHNoBrFi9kkX4XRPGaFfBGDelUAqie/DS9T9a1yrTXRyKhrqZdoVdOC
FMdJKx8MaE2FiGbw8FskGbaHbmaspW5f4TF+6AjngcRdHcLWAG+hbpjwr3zHAXhqP+UR21xuexXF
6aCCtdSvQm6HRWJFsHa+v/9vx87W72e5KOmohPJHrF56q5pnr71Dh5X1D2/faWlf+fXcUsh4s5XV
Pge25CbdvmfIuZofiKrv0QeFo2dpbcUG5ofNmY6Fdoyr/CUOqp9tWO8m1TwqEVVm07Ngl1X5CIvj
bjKrnrKU+LUq/Bn/0ATIkTZElGCPdzi8PBJdX5OZM+WkNspoxX7tuLncwqqXnYHucV6LDYcfqRDw
wUsVuHU6nAQyeGhq5lmOcuE1cK7A0FSTbSQGbzFv4/5cFVOnHeIIgIinNOSRDvlDMPh7NV5rQflF
VuOLWqDV8dN7IccLexz9zCtIYzGci2aGtcZpva9rPNUm9m1v8rVXcG3PwP6/Olq4LkX+GBffW83w
DG98s2djmYVwJ3xWpXMlfePF7ZrHvASo5xZM/Yq5U7WtBwQUup9v6PdgqRLNY1ilu8+f1XOrKz0t
zabepx77sO3uoK0OVSCl18co2px8V7b0d7L+sUry3VQke7V3NkaIQwuV5phzcOhIFr3aPqYN6ggn
xDoT3qbO9DMezOfMVV8nWHCx+0XLxpekVl8/P96zl1fTGEsyi2FPd/r2NRURR5VbSw873U1p9xWi
oa9BQ9ykGt0HFFt5OqzHONiOrnUxV+hMYc1nz51nXbMEa/Wf9xZLXt/UZsm9RXjKUudu1gbziqdm
a0lyjeNHnPX7cFJfi1R9pU+9gdi2zXv/xtLbR6z5i6RxkTEDnzbU/PrCmTlTDnBwbGcMajB2bier
buZXJsB5ruTUyGdwY5txsp5ji+UyCJ0F+9MrNae3FFjWjR2IvTkEXy8cwZl9FVdGFYZrs8FyT8vA
wjGjJsvpLpVj9zhfn94mK7QGYt48m6J7VNXkq8zsqyFxbyL8ZOg8ZGw8x/X02jjBvZKbzzmQfcXE
NetoF57OM69jzUBVIwyTd9KH6XwH3zKf6EOjhG7ZV8s3yyqPac0NFAXlvdvml4bB524Wg5gt3dJ0
ne3eyc3CneFLvZ5yj+7ApgpQw8MzWUBeXRV2+BiHI//ncOFxPrNxZ16vWobBBNrUxbxC/Ta4KKZ+
qFSf5hWO5acJHeOAN9xprgOZX2p8O+eu9u+fdXK/CSVOYpN8aS8X8LHqyMdgqkHqYoejRS/lIAGw
ucgaTWMbquXNVEgHE457cEfBQ2uvsKwfZ6JvZjqbgHleVYw7VZpPgOozJvmkk4BbSqdtobURGB51
VyvFEUtsCELfaGjWQpE4OIeirY7v5GMkmhnjR9h8xZuZa95oUBdaHdiVmJD1UNuVubPOZXc7Rq+B
7qxFnaOkc/YuHmxaLvogvUaOW7UUh6LqbkQG9EUZt9VU3yh9eUwA+LQKVlMMoGl3nXXjzmhxqZXt
rzhujl3NUQb5zZBDMMn86dFKmZTogkgjiUl7GTkgbNJhWhQ/3F2YsD2TpoD54qvPRNl8S2rbq0CW
KaMxLgFpi2HVqYTkGBBpNiV+tHfCpeCrbExUkrjxzL2NJsiJg3KTDSil1eylQJpFZ7EmB6s5TMGY
wkLNeY/YJUk+kjsQvMDWNCYdKFIQ7XmCcYIyatnGQY9ws+lh0wGK6seYgIg2eWgzikRDmIBBUjXl
V8zUfWSJsBKsm3Bwwi1kISTjdLAXhDA8+yU661gQb0wskKsU92D08Ohw109ufg/qfGUU1GOOOuzq
nFehBTUuwS/ckR0kkjeBPciJ6qPruwfLrd66SN4HVX6v1A1aCh/Nk4mlXf4kzvBJT/Et5on8Gg87
WIYLxwZ3y+DgyQGO5BeYvIEUi9ALLX5X4l+rhFq1gAOM0NoQnj3fEoNd3ovRObj2iImUg5zXASDp
W/StWyOBe+iHV33UPksnGFZ5O24/Xy7PPj+a42gsDgaylXlT/duzapd12Yw2C5Je+6vKZkUO+7ux
IPEClZA52ut2Ege+4oV18FyRQv+D3StiCrRKJx9rhSMMlWDERcb4R1PFTU50eA/y/fNvd673ymSY
WSMTW8aI4uRzTMRBwOtF7vWj8Nq+xRMFCT7DrUs3RSKnA7oZ3otKv46IxSm1y5XCuRWfl6pjc47p
wp5uHEWRlVnRW0wU8HCkJYrTFv17r9hX/N83CAXY9LkLP5geWPzXYYTiFSTilVoBSHZpPrYE8jRN
dZfoRGq5NrnUOhMsC1iyTxBNDzlzkWk5j2BNsHCav8qgeWjDYA9X/CDGDpgCaVOdVeFQyOnmBwSF
BBiIs75djdI+Gi0YuITlkvBOZoSpstQraKXhODud1PHFyCcvnwjcCZ2lJpybLFQR8r/qdYIwp8OA
T67XwjGih7K4r1yJht3ENKA208t8NSVkMPxfQ7JyY/srW6kks4E2jOCz4vsK3hLkXiqR777SI1yY
J3Yh64YBR2+lBRGNmi6+dilSySqIwSnQhaozp1npcRfQZQDjqIEQTv1oS+QHKQQI1Ju0eMNIBZhU
hc09dGD5EUb0AVG3WWMei6EvNyOaf6doCExm6YSyCYeC2aPT2ftaxUSZVsGiHfDYdvHXKSmgb2Sz
SBzPZ+TzATNW8PO79Nz70jbYogv0btyq8zP62zMYqbWV5UmXQz9kxqR/yez0MPbqNtGIq/n/+qjT
LVpXwBuWIB+90IGkmMMXzumxg0lc9o1y4WudrZJt9lXoUpCjsZ3783uppV7I0qz4XolXh6TpBeSf
D3Iz1+2xNn7TAuLFcLKDG77wNc9VPXRpaElRarEPO6l67ApZQZ6yvAyMfSGgZxmWl6a5cUJx0Aqu
L3///MSe/0SLTv4cbPqh2wCcGnULHEOviisMYNURqsyL5o9PMq3eGt4hUJ3Wn3/k+9Jx0uGgrUP/
eh6lIhY+Ob9TXUD1J0HBi4c0XJqEHHZoHDFbCoJG1WoxNfZjDZuJLLg+fXTdY5lAcaxGaoSqn0d9
Eo95c6/woqoxu+IzzRoq0mjaihFpg6VIqBMkjziZdUgQvdHo8jHFTTu7cOzlVE3bwC+apePyvPW4
0sgaoLd96ODornhWDlEEX4rhbb3U/McqxRjXwITLhOHJTP8yiPIuV/Jx4dOJRdC8CpsQmrBQiDon
P4HebI/reHaflzXQJASAhITJJbvPfAnH/1vsQp2wgON9flbP3rXcswajIEbTaFD/vGv7wScrLRSZ
15fFWzp+FdBGEn/aga+70c11065i/I7TpUbmuRsIHhCNTBq65oedQd0pY1joduZBqH6LJy6fmOqX
MW1eslmDMVTFPdyf4+df9tzbn8kTind1/uO9uv5t5VFFlSBIhnyY8AqR4GqWAp3W/OqvpLWPXe02
leVxrk8+/9xzK95vn3u6f44nM+2kpWYYm4etm3KPxW590+vaUyW7m88/S5zbktICRSTGtpRV4aRV
3vQugR6EMnlGHj8MQ9evImTrAd1YvUobYlyKXxZhbkyfpu2ohnjZXZgZ9A01LrTv187Cqj0jeE0l
9CPbHm7jwLiHVTlkPoBTI0Xkp2ivgY0XqzaB5fnWtxiN5FrXkeUNxO7VMAbDGHCONX1pWpAmU/LI
2gi7F/LUJsx31LTYonGb1Li1SW57ejeX2G6sEvuE7U7cJBI3Uqmw39DAXy/YedEwltT6Sn4kZqPG
EkLf2de2QWeRcdfUc1T8grlRuM6t/ls3mT0hcGx7tMbaIve68e0AknMP/JJME17BDYyJZBnoMIQT
Y7g303A/181lZTy5VMRDzb1BpMI6CIcnM5iIwWqOsWxviHso1k6iHIbEWvfgZyMl/KVM1bi2wmZP
xmxzY1UhaVGYX0novfCKOffQiDmAmsEDT+upqDNNixrdZUFfvWB3JYkaB0fRqOaTVVgHBr5PDRFl
F1Z6/dzNK9Bk4IZwGBWf3k/sLwNyC1kg7NS50QHeI7v19ZVWL0tIuNGcDqXNI7g6Ep7tx0QaZv7N
EMWxF8TZY9Uy1ix0xr4ZqR16/Cv3i2f09oRbddOMlkgOsHjhJbQA1cFmrdMOC7BmQYP4/Lk44xQw
8Vig89BZbuhVnjwXgTKmaCpTmEd+tkE/hcNdpeM9VNqNmfGtyN8qFhGmPmWEv54oIWF7QiDMHiUd
8gAjoiKabdeyCjf5I6l66LewOm1JLcCJC7+dSI/0a2dsfNsAHl9AvGwUAihSdY6GVsl9jbrQ+/xL
fUz8Bv2IaECbiymX9s98x/y2ogl7dLNGN1Jv0ON1SVMdlJp7bCRRFpU+bDThFyuZgQ7PdO0Ywldg
D59j7w3IBmnyZBslbAOgVrqhe2EdOifEQLTN6GiuEpwPjdlgsKbC71hsCze8aqP0RUnL+1BijLZM
jMgNGScVHO/aGo7AH2/Dobm2GH0tOp+dZ1M7X/tNFuZvTcKFglKPzC17G0krcHp+RZu7B0JrUPuY
yq8L51Q9s4KijUAqgMCNwc6pEkON/cCmbZShz64IUkrw+7Ujy4av7kl+RiPC2R0mGe36cC960AMy
TqZrocJu6MNXdSz1WwZoTLdTiEGGP+dztiWqN218CSYelzH9QT5kvu7z5hY6KtwTkhVFQY8jt3la
rKhTVjFcVXI7edhGqOOWGz2wWAGozKXjpYkwSdvN2Uu5xl7qJOQYIX3hefIFNyXcA1AD0pfSoOi6
mWvqv+FTfHiqSyNEayiUtVoWKE8V48G1oqccGdLCaE1t0RfUSq7iXiXip9OzBNtx+xpY6sq3qGby
zkPItirt7xBL3wI/2A8B7KcgtlaBIe/n90nnfCEG8/tcFDap8VRX1VFr21edWR9z86cu0jWm//xi
Q22OITV/33c7UTQMyMMD1PpuFUT9r2tfNW4Eb4PAjJMt3UIs6VVJZIpw7olDZvsIEZAltoP5VTTe
lM7c0VH9nsvx54V74dytgCDNUBGtsKk9naqNDBPSujEyb4hlChbSWID3fciCetiyn+P8ROK+MxVC
POf1C59NkmkXlCVnihYMgi46c2t+o582eIm7LstsLtCE5PL1afHVdkAMd6Lk3CAn9cRYrid8pIsI
1vKlp/jM6k+rhJkObVwqxNPue86Mve2zKPeSlhDJIo89U8IwcwDdr4wSe5XEjHTlWo8Wz8Am80Pg
obXnF5Lc57Bxt3oe3/htqe+McY4A7AQQQnK5VGvXtYN/DS1zRWDSMXIJDqW22FLVUBNW1d9vsf/9
c/iP4E3e/b1NqP/1n/z9pywIXg3C5uSv/9q+yZuX7K3+z/lf/dd/9a8//8o/+vcvXb00L3/8ZZ0j
hxnv27dqfHir27R5/zg+fv4v/19/+L/e3n/LcSze/vnXyytnDogwbuWfzV///tHuFYsqq7nx2606
f8K/fzx/hX/+dUWOWh295PSh/v6Fv/2rt5e6+edfiuv+Yy4DBZNpxPRYS6ns+7f3HwnzH8zEcPRw
aVWNn9CvymXVhP/8yzD+gXoPFxoybZ2XiqDBU8t2/pHOL+QG4FGgtY6iisrz/56BPy7Af1+QP123
887it/0ccxPyB+gD0C7STMSCJ/u5CPdOKyOtgszdsZSFpEO61XgkI5nEDjQ77zr5nLYtwWfD0hqY
rugkVy9LkFlALK/hpm9Gh4xjYSdXrmaN27wkcqy1UDdnX9A9rkTeaytpEiIj5syRpnFJQCtKbuQh
3GUaNhGz2ZatbPe2Xn1Lcb5v6gpAV1Qo5aqtAGBVT+5tHfKkOVU9d0Ya8iyfU5sgijw2WK/BKcVE
r/PWbXs8Ss7VJCCFD3i43YL46/f0DLdVt3RRBGHWHESZvZSp2eKmqI4VW72/w1xQIEMyMWEQ8Dqa
q1ry2UEto3Rt8YF16q6FepSG4OccnkNAtgC0aA0twjx9eQ8lo5G/H8ox22B8kctxKIeD5tLyBwRD
aORtNdYelF91OQhDWUNr9WKbABP3W6hVxUrgrl+aMYwcV+oG/BfM6VkU28teA3IeYA4XJky2DA8C
TF8dK6XiTsBo/bUbODWbGfP7mFjGpeLm4w1imlRrbPZn1TQj9j+Lm3gkMRX5c7ErDHFUG7JM3/9I
GSotLbvGVTiSsjal7a3aclAm+Icpon//fjJ/e7r+fff+freeLMLcq9Tchoo/Gc0Nnc2TOktXNHUI
kqTY9QrvgKjIvxk4fSpPKu1doGdfFJG/RWZ66QzMj8Cfj4iJtUhDWeVaBF+cvn4mlE2EgNgpY5jo
SsXZuODG9hm6oFlbN41ebUeFnVZMxifOdFBgSk194aN74WvYO2bbXz8/D6c+1flEoKVw2LXzwKJA
Ohl2IX+q+yyvU/ASnIg4h+xdiwZ+SN9sB0n4ijK/m23CpcnvSw59ToCNkiZ7IkToTVEvLoNevHVD
IXCsTtpWyHT7/qtsP1kPhq4vaz9+/PygjZP2+/tBI4uhO4SviNjPk6sX8ASQAR5z0AK6clSPXhO7
47qZw0Wq2CZNy7GildGX31DMwpcPeA4jH3cA7Qu5rvRXWNr51hANAb90iWzs8iEcuNQ31oyIKE3D
la8nBJqW8Y9GYlJMaRjvO3/eVSjjD9HWN6U1nwg9eh2UodlQT1EGh/qDTleHSDlxodHxfmOc3Dgo
LueeA6XLXMb++egMSUBmTwITPm96yGop/LQyyrZB/yV0J/0KLdNa5ED4EbLGcJUAJCoK3a50gt5c
zNG2pBIsqg5ug2PDz1Fny0Rr4KvVYdkN4tiVYN5jn0D3BAB/wSIgihaoVuq/CGaHC6sFPGYlmrrJ
rfallMPkVQqdaanm69J3llFgot73Lz0vJ9MHLvRsA59d9NSCzgevWgp/fMxaI9416DqlaHtO+XRb
+ekPpfVBF/3KyevIdWjkQz3Wc3xyta7WTh1MG1FDwR3sQ1PDfsw0y7xQSRnnjo3jo0uLxYE58cn+
kwKWYOvKjnclEWVV4uynVD5Ll+K2rO1joTjoShVIaQGvPr1TsSvDGMsDG1Vw2nbLviMFbX7MW/17
7YQ/zGmEYBjY99yWxGl1pUvT0IqX2lT9wjDlLnL9OIlxb+UHTBd3ZYCTlqhklaheUI7sg++w+UBG
hdhRaEW2j+Loe2T69iWFxMclzFLpLyIesW0s66fWjiSIiQSzi3g32T56jTS+M+tJLFUboI0zkeVR
kvSTN9u+MQ7C5y8T1d1CK8OHODMzL4+AiX2+HHxwkWI4UuFMaCqljIVu6aTwMCOl1zo2w7vQFzyr
6nSrhrYJqDXf5alj7qhbkXF36kEHnUFyWnUDFUOBkatdOpL5MfztMTXnI0GpwO3gOth0T+UjhK3Y
SqXwmDaRv7TM1zrE0pelQbuJYhLa5hzEZGS6NelMEwp1JWVYeA2RzPuxT0GUNs6X1KWfHLaTvUHw
v5Zs/D4/Wx+cxO/HiHpD2Lz5WE3mt/RvLYaWzMPKlgNLSW3diEYjE4SetSnkV4VIwu/giKdAhfiK
VdMrwh9ORxvF6nX1xoqyGwrK1yTGiO8Wr4kl4sdBg4ZW9RDC3exOV1LAvhHyEynMHDsUgPxYV760
RGss5ajX1+lAtedW8Upxiotn/+S1MJ99DSm5yZsBj456+kR2o5ZEpdVEO9UkmauEzhhiyz5ErgtJ
tIapZszAZ7rzi0YrKSvSNl77IM/3Vi1J8nL6PZMlJ4mVC8+MdVJtzAeGYYwTjtGZWvx0ktTRXJWT
79BgoInkNGga6piI41EZj5YKUnqIk57o2+kBjzWctVlASAiivjGJ3NLbjCI04MXmgF2uB1/ZWSJa
ycJwdqY+amyX680E4hZdVXqrdlm5YRQ4J0u6YE8V24vSqD0ag0qbdIqVFwkI0zK6msDZ5nUgI29t
Tlq7xJyPL5XYF0msa0sAJWPGmf4q4eKW7PeXQvbVVeg2rz6RtIekbW9yPdFu847riBugtIrmxZ3i
60Hfc6qRpoapJ4i6bUUgtkoyxeSM2IQKRuTk+BzI/ee39bvr7uTRs7iZsfizQ8KYcLIcU676PUpI
xTMpPzwSF3h7MyabJr542lr2nZF1976Yp9B+l29KkPybKSuLja3NFLVAZ/ON3Fwkg7XDFEL8MUbT
0SX+spPFrpL5G1kKpCqawZOfitrjeXaXgaisFSZBc0HGerRzG5OWO2Eam1ItbouuMr8V/hHAZ83O
iViyNN1Uk3iOgzndvQJ9auS+vxs7Q+6neqZSA0FPFYByhMuzPgyHHqBL0fa/+pqxsdXj5wwo51Y2
BrFFjyBF51l+Cevxlp7JCCKQ/YKB8Y+gn8BryBuY29mAHP0q9IwSILDLuL2wQfKQb/3dChT9nh7L
LUfcoG+W5DXLeG+S2oX2VFzo12on70segrmhCdmFDaqL6P/kAqkiJ2gm5SwpUdOCqalvEz9XvWKg
6z5q45YwgbXs4eWULmGi6pAf7ZQpPS6j+xDT8Dp19OtEIcXLILhvkde00T6/hT40X+cj5D0+69rm
gdLppiBSdG4ipY7+roXLHteuHwRrqfJup6G+INaY4QSiu57A5U1aUf8Epfw+zhmFzmjUYEgDz5wc
GIcTG7ALR0e/4OTdMvNwwDO4GG8QJ56cv9ElCtRElrtzK93cRpEKfbftv6cxsFpfL4Il4oARRUKD
szKD1GvFXjZB0v77pRdCgf78gJg3nNQC8yVlVIMdEee2waGdVKVpBbesK3XfI8RFh9RdEyKDEHal
ubu8y5VnfrRpwii/CqIo3GbFm0j1AmsBnGosA9IwUE27c6kaMq6c3PBgyjfKmfbgA/lZRb6dkihl
ALyBOtyHpbt5z4ZNO56KToMa3sHLaX0QhGGz7pIhuKuciC0VT/WOS3kdD/WrLGR8jRWq8GrSTnxd
8pwHnb93OJObMAiArYrO2NoVeatxGF4NFhqXhJBfoO1Uwbgp9kbs3LVUGPtQcJwdmZ616f5UAYoR
ZGNWxd40BgE3Iji0Kb8qFrLeIBwhqUANHoQ9uTsZ8vLPEHGgRM4i4K1+vzTIdt6GXf2Ly83oJWbQ
oI/uq8E4aJ2mFV+KHIjGRQiXkwvjYYhb6plrHWRAaokTmvFRd79xssNrI+8ffNX0N04fTquAREiw
zi02cM3VruyisdY+2bJffSfd4G8xd2IO+9vagQ4LpKgOvFC/K04/3RuQEE2HloQ1jSkBTKG1T+fO
RTDG0VaTpCVqynAgMBPvQETMJNumnNa0+S3LTYtaL1olgF6LRLGvp8EdDnh6iOPi7euJFhiobKGX
i9APt5KE1udJ32Kg2zJcG3dNpv8CZ6I/tGn84kxzqrwDhdGtTWLoMAW1dLe2dk+WzTOL4E2mKXDA
Y2tX941/k05gnJscKm889FxJlzQmEeue4WfFqgqJjiwc0a+HhsgGc1LCu0LPiG0xc8/XSYBld6Nv
yQMeeYm2ym4ywYIbClDsUDrQmFSb1Nr8pu4HsO0MgpiuDFA5Lfub20zwOINc7sdItCu7d3+GZlps
cqdPrij6mXWWabXI4qE6sm3ONnabOPzLkamrQvy63+GaC3PZ7Oyqf+0dAhsDIqiXrlWQ2JCPZHjI
4pbmxbVpkRQdOTXBJwlt47H/Yk4lPpz5mbandtWVWsM8FTp5pzsWPXT7YIqatlBf2wxlna1uVtdq
nIbXiS2ShR4DQ4dMttK0hpmpRfCVWWQDmXbmvW50UJtzZiBJO8zo6pbRxRCBS0MgyMi4vJva+SMI
+3EYKN+TGnYIO7aNeK//Lrqr3Ee+2E6rUoPQj3yOqGjgBmxx9J1MZ9tHpa1Jv6XzVlnUiE5LNJlj
DFvHT9wNPZcnX0NjWtd+soQtEN2laQP3qub1ZbhwGcoI5ZXiL9ok1TaEd3XXQhu1rwbBwotQ/6Ir
wfBVr3VagXVGyikF00oJQ7ICukDfSLveJn7gX7UKzeuCuKPUKNnXDo9dPtrQDa6KOINrrljTlkiu
W6HYwbWa/ezU3l5Mpm+thkQE18580FEtbgl2JKZDErxQOxolGLtk4tfAN5NwVwIjB+lYDFvGNMGN
Pv60M201lqV2nXQT0TMxmPPKJJZBifNZVy4Bi7ZasI2m7mhmYI9lHF91gwHqQuFVLtTQa2p3meZ4
eTptuCbyslnreajeKzAntPmLQzLrt1rnVmszboevbtEkaz+eviQaBjonV4B+59Wtq3NwJCP6T2Ez
wexXBfhzoV1PLumhIdT8Vo+sLQlsxtfCiQlBlmF36Ax2ubwNoxAwK4/Vpqit/Mo2SDBzosR8QnSO
HBlCx2HUUclKpVa/lb4JmD6x7xi/m7ApCPWtXfoTmll7WMVJRdR0YkoG96fsjQ5stjnzr3B20/R5
qAJNPNqKSatjjPWDZsXfi7QJtlRqDaUk8ZPRmkKDrX85PZsVS0/ZdisiRWlN+G9ZR9eAXeOrLol0
Ly2j3Rm10t1GEyDlNGPKg1qYu28AHk5YMiPJwGvFoK0IMMVglHuWEx4zlOC3qpRAgiODmJfGKLZJ
f+34t1zKdKf11Q9HDBYNSq3YpS3rUKd0xg1tkmeNQiazmnrfoxy7znKI+TgcJkamFhxXpk6GsoJB
NrDW18x2gZbu0x65V9Rujap/yaX5tenxNyQxMedd5ZSM1DCakQdf0Bm/ef+tQ01QpMqoZU20XLVW
XWOOQvluDhVrFZrNZZiqW0LzyNTI1eJ6qpnaGBnhHwZ0brQ6+0IXZMhwQ6sdgkFX63PCFA9TzLiv
xHkB8c3YTxqyjKbtCIyw400aYJDNREVOmAbxd5L2A9Mb7TakHe4AfF0ypUj3/YRhDpqcutOEhOwN
tWGhqD20/nQWgQp/mc4awahYthZNVx8V97LNy/G6lxVo2IIa2uie0/alyWjesGMh6s5NboYQkmdc
cYGjDPBbZpGnWJE5w3qB/CWNI6rK+FZW1lVu2/EVZDh8CVGvb3zD5NckyBsyXoJlJo3H8BdlpHZQ
xLgWalntYkUyv83cqxrztmY4Hg4Vn3RnGOOh/jwxTsSUpsplEu5VpwEzk1ECGsBoloWA34MNsvFE
jvjBPQoSvEA8NvtMqTVkobxucX5aoJYA4rIFddboGPWlQXLdQbXzpR1VytoPGaUSzWtgRCUpoU8c
bSMm9wvgnVenDfNrYTIHzmhytXFBCDO86pkbfJh6pOdKF6/VJARzGls2+5h2Ke1guE3NXGwFYQlZ
96smVf4umRTs0xVJKRkzlDEJy1WKYKBwumRf1Za+yIYpXjrous1UyK3DDIe8gBbceoZfSVP/D1fn
tdw2sG3bL0IVcnglwExKVLb8grIsGzl3N8LXnwH61D377gezLImiGNDda801w9geg7zHeXL8OWof
U+VO5ItgtCQhHfix81KsAw/28SOrwN9kAZWh08dv7Rj2RqSRJ3cYLO5rJjbKUexS/Owlk8CMLDlo
7WzJzZxU61iHrLux3buF+KVnzWniJJ5m8vRWbRedH7DTqoksocL6hDZMFgOSwX1PMFDedgNe+MYS
P3ldcCoqxI6u0LQwnkgzmadkJ0X7YHmQPnpqp11v2GFuO7gMmZGZueNF1tomyXC2ndUigWFwMN/G
tfxqE8xS1yn8PFificd8f4rLg28Xr1AR9Y2uyR9yRLOoOAaOYwkxW4luDa+pCZee3SFEIm9EZnHu
9TaLqsXbF9mCzflCxks/Q9GbChlvmQo4ByRmGazerT4tKDV1FbUfo2rxqgbdiFChA2Un5uu4/DCl
WANuZbbaU6kN0bFWCE9MbMdu/m5HC7596X4bdvuej4QCOhPcZOI2d5pPOQGNezcTDICB42eWWsgj
hnFb9sM+z7ArB2Ft4T5AVzSnix5MeHeP2g+bUNXMnX/R20NmxBebgNKDXU5HvzbhXBcFqeW1STqs
NbylNHCUFSSIU7YrhWI0SdsvTJnOSDkHCDRQG4i0vaoayC5397lF4sDQpdW2x5GsDkjlaxjcLQkp
C5P2WNSEs7deqJHE5XlVRiRux9suCyeEx3YbiS4R0DPDXJQkwy7otXKQf2jl6aOV7CdvE88kQ0w0
TjL1LuUKBgWt+SuT7bWbNXJqi+bSa+Vvs57PQXLBzrhmNXrrRY9lL5Xbg0h6wXGN4yRujYVfPrte
9dK6/cFV7ZsAb9gQ+ZxHXUCTbtcPfdFiR1LphyBh48MwuSPTkuUydvnvQhAwD0djWeRbigc4Yg7s
9a2Y+X+iBUe3SIzo59BU9VPlB4eUrSByC1z48xUN1JWp9n2bvrT9nOJD7fRXRoAsiW7CkH3pf1Ic
cWQrhwykNHhzM4L0HKNGdtPVp2G9UQMx0X6NsVxW1ZQq65f3H9zvcv/y38281KfMAzzdkL7Nf0c8
G4Xv/Lrfz61GzrH7HQPGh/97n/vXc6cjmKGNu3/1746r5G0XoCb+9+V//Kn1ocfCTxb4Z3F8MKDv
ywZTyLar+Cj+/0c2RWsu2/98WDxdIoB4/HfWl3F/nvf//fvNf3/sPx4lCcyXeoGM35gqW6DM8H7o
TqZTyMOW/L9f/6/n9x8P+V/3+a837r/fmn+Ps75EkoPfggEwak6ukA6ZzwrC35xhUI9MhQ8qhx0w
etOvoJQHalW5n7TEDuFaLSet9+R+ViD7i97MjEoF6XaDjRrCUOMN/5K9mVfjjyqVu7TIfqmivpY9
MOjQOnpYiV1vF1YEW+Adxykybgrpb3VBFHXWJWJrTOojSevg6lU4kupjfCTXueZos13U4x2OyUU7
wBNVN30pekorJKx9nJ4Gv60vDbN312svrl9VNytADuQX29qiBaMBSbd+GhsbhNZ/hzRInnP9qx8x
6TELYmTqntgMko8ngk8WQtBx61t+4f30VOCClkDYM/R2wpYAFTVoX2T57KZ5OV1LJx+PpYFPYj+S
X9BbT/28ziFiwur8CbMyHH6yUj80Ci+ujmTSCDGx3EOx2ae2+0qspXXViZv2nLzZDrZK0VjdpCnJ
ykhrYlQVaovWY0BukXSjac/JtqdjI4jDjsNO8zymXbxpQ6wx3ZQzlWp5K/WXDKg76hfvt6+kGQor
CK0BJq47Hl0unY1nfpfUbCacM1ek485w2m6be2XCyE1cIU5YoWdq2X6qZU9uVkbdo2J4ftpDNXXB
o+Yfu2q8gmv80g21b3QZJYVPhuNAH5SOzow68S23Yv8CrYiMYN49bGU/WyO44YmKtXBOWJeotJ0a
oX9TKvbbWOYZGG3x1FoxLptJ4B2meL7ZJRuqXSbnlHRw5WKrT+L4sY5H5ljWh4ksHcoPhUjnFQ3P
FjjdyodLT0f96DfjLukePD3OLvZsORuDqx5DGB8vwcqeTslQRNMy5/xucDTZQHekq2PrMutvhYl4
yV9wUVuqBkJxxyTHteWpIC3EAHuIjdHfw5NFbTH3R18CeaRMMmdMQL06dzeV5AycNak2vk7m471e
dDXyFjTsqqLSbOLIWZLs0BrZdzHV9a7Sre94ztP9NI/GwRCu/5BaBWnRPGN4JktkeigxZ9neeGnD
tWKaUDNXJj2ZzNbM+zOUEFy0eORaziRpMo4jDzLNtyWhuW1gRrGG3QE0r6ORTec64MLyuyR/8aZv
Wx/0I7+EQwBeN0S+NltkTD+VItOi977y5aVflvKAVRQAvjVcZ/ImFIHQSyI4Ts3ll2NTSdbZ+FjW
8SsRAN9MkezeW8LUm48FTv9xSrxPV5XxQXnEp6Z2Rmpf4jPQjR0rrJc1bKFofuCLy6VvZYQf1m4M
atQ9WrkpV+QIvUlR4JzdbNOeiQB8UA7iPmDn6nq811Af5cuXrwOd1eQgVpAYerOod3rpfZgDEUlT
CZDEmO51GIqndTwwyxG/c8/NdhbKxGJIyC750q00BjXVbv0CryWtEjKP8ITBl722MTrA2TJL1GNf
DnNYmpDBfXylDl3n/Kylx6ZhE4piOAnizQzOiDlWZPa24odRpGfhGdNeWmRF4PdJyfxituM++ytj
9DrT5J4Usqmt6xl/uQDHkFRdaojcfje8cRdT5+9jYVdbqXmIqy0TP4ZlJjbB5AKEipKWZVhbAPy0
ydhBzAbwnIljbflFjTGJJDs3pX1aXIRomQjgndO/JGb/HNR5Q07J/F46VrUrsvdAhzFt1i2arTjf
Z7lxbbxprxbzZNoBKKqtjs6cYSah9SEzRbLBupgUGs2u9v23k41bt/EpQh2Aljo3CWOpLG8rK/WK
g8Cj1eV/K81/8gWGESK2yVVd7G32PFRdR4QqRjfNXD5VRUVsjqlvGRZYnvEt4PxuByEuVdJ9BHPV
bPIENgB0wdd20eN9XuV+pI1g4EEs3O20tLvRQ8zrNQv1DG6bvQ2YYIgtydUdlK+hucFYSwi4fcj0
/B3rJaYT1vgrhjaBKNkgOUPOjK6X5D0v7D9mh0qXbIqWusg95TUlxUBs8bMl0p2H3zHSt63TedZl
YAWkvfY15OwPo/dD62salt5srkoI4oQd7CLkSe9+4iTRhZYZKza/+ZgM2k3vMkS1BrzfIgaaWwgK
jz1mZ2ncy71W++9pMmXnTq8+XQq9TuhrBJVHCR8Dl42T+7oshHrGlrsZWKHF0sF6IcC+yRr8B4OR
frZiTtrk00HPVeSWAkK9jNHcpjq6BKEOsmyumXR+SgDcXSAKRh8eEtv4hzJEdi7we3cn7iutNFwa
msSMQKyhzTvqb3BhP+PKTDHeImqDfCIIee2hMnd48ScY3M36bpRDvVPeScRdjedu2kSU+Z3fAufB
DL+M8TISZNsk27gTz6YLptHZ5esgd5pLypnF7kmrmiGoU/2xhNN87tO1xRsG8yQagcELfb0viymU
LamAlqv0fWZT8XNUnfQBcn2ewXPWyHqHSuRFmq7KgyOSv8SZHCGqeHtKEbblkcn2MvQ0ESR4hzpo
IqFcJvNHmPxBw8Gpp/N5yqtDk6hjWytSv6sNGyfcVTdCajtETpG9xQCZ+ABNfmhm082059e6VoDC
VjbuGh00j+17hNqtdaoIvcQ6aUNKDC8S9d4N4GAjdN8URCerdZHqQVxu+YtzTP4h89YMvI3oGQIr
ijyteGORfklDo6aZzWyrG2TgVQ4ICGBFzxgGKq0cL13yp85KUs3IVNnmZpttwYSec8jte2m0c+RN
L0tj1d/g4mWHwhOaRXtaGNB+JEXyIW2SHfJ8oDgyurM2MUav22O8rBHXfbl3CMN6LAW7jquhCNfM
b6dJfOYihXWaaxIiOstEZF+lJLN1bA3K/JEY2c4/JUtlH+h2AOpw8K+GacJgu33IAid/6Dz32Oco
TqnmCWn0dOK9O2vn5wfRqvwU0bhhGV7p3jkw8+uMIfJh1olIjPew57QthPC9m/eKdiblkPhp0iNs
cOppZ94eAzp/ozESEoGKeku2Ydna710wPs/N8N6ljLO71P2QpJbstOVR2jFBaDio6ykliY0hPRS+
s55YN23oeQdGD2Oq9NFl+ZMU4j5gS4DIzyHO2F/xzmH4wPOT0OLZi+zJNkJ2Ej3q6Me4RowpFNOy
dQZIa56BH6KRXJpJvDInwE5SC6oI3P95MW6ir1bKJoynTiCqtec4UjlPR7YePo64DWvS3qoJtwMv
WNZSvHuI9Ta9OtWI2Z4C+2zAI5m8G9rjRBZkNbjiVGe5PAHdAkrXmUtCWgua8u+bUjFe7yEHmV7D
YKlEClFpWssR21pvicmMSiaEAmBLZjKRGWdOo6aOpN2Qbx7QzB/clBjtJdBP9xsv0Sbod5ROuRj/
3bjxgjbRI63QWY27vPUGn4GTt+jWYUDBuGkk8vzGwnqi9szTWJKqJkRrEL46ZOfRfRMZdn+hVi6f
sHO3hSW9g1EE06mdehhoVnMhV6k/3W80JHn//sdxRZQcgBDJ0HyPeFRn6khkNPP+JFIPKHP9H9IQ
hqjGmIh9YzhHe5i7UwIsdRrvr/D/vrZk5UVzggVXQmiGPDsyjzeqxaAZOUVzchemgHVG/7CxRkEE
nvCTD7Mo4y2Q0Jy38fH+N2srHfjZ//vzGejbUMUBttPueAKyzqtNUC/9Ti7aiy2n8TR8MmjuT+n6
8/udpgnG24QjIXHdMRu0GDQyfYsRbQWBpG5L/5F4eotxYc8YvSaPtccHFOrdTDxf6uD2nNVh3RGR
XGdcjLWuBJmblBVcAaoFW+SmGKrytDz464uq7JiXswQgLy35RUHszXvgoMO/H679Ox8kg8Lpa/Gt
lhmYUzSnTlgkooqKV8Kw+2la+8/7Tc5REU3AVhtk8h2DK9mdqjyPYPs+5G4FB7UlLZEqDtlO0vQI
Qrgp8I4gb1T3CVPNF3Tos3nKZqrtUfPNz8JZxBF3VRKqfOeEuOZX53ZkaNdcv0KgzJoLcbrfgGdH
hvQolceOOI8y9kE0xP/+8P6/cv2y91smKavYrpYMPVNt5hBfsTVPTe9D2TLK6TaJsSI4Zkrmunxr
XPw+9EV8csZ9sgP+rvErcX1INIrQZqb90AUKb6Mp/W/S8O1FjU+lfy5i/d0u8e0E1wDl1d8X+toN
lNWbOVkfhmm8O4rkZUEOY1C5z3GmdvMypUDn8khN/KdJqJt/Jo780VWMQ62Sh8YJ+NHTxicYmO8D
tinQdd4mlwrEU790RTotXmki0rov/KV/Qb4kWcCl2Wz1KYSzdKz8+qwB8of+CGSOwXJ1tsSaMG2x
fu2BUV9Fyciu1Jwab74U6UJTt37r/24G8CiGDjI91sTT379fel2313J69vVn/3XXrFwvvvtD3n+s
S+Ft+8n++K/7qUDBr79/836/ZXB8YvfsK0aBTIXqCouI2SpDRg1/O2e8Ei0G1B5kxFhCV1pjDKp2
1t48KgAU2YE4qV6PfO1c5TiV9FKDdlrq1wkr/5C5IH4l/mPcuxtIFiamkBY52AkfSDViMUJImm2t
kzCH5N8ioIfV2d0sfjT4jDZU1jE2Fq33wpIz9L9SEVvdTmFWTyOq8f6Kr198cb0Tjv5kp2P9Pwcq
f7aqhvzxmeKmbor85E75eRpIG3QwQQ/7FbvDn4I5Riu+Omie+wbKZ2dWB4AE86ChM6bt96jpur3j
2Gx3Ajd9OMoRkpFl60rjxci76WDLhKI75iz2qTFmjuu95T5YfXCY0m7ARb3cd4MuTmlsHnsn9SLC
FfCW8adDSstCqQjjOoVkvgeJpNcXxl/Pm1ij9hwNBZOk3Mp/tBOm2rG9bD3O/Hn80A1fnbymIBiq
FDvTdX8PpX/13OFJdOXNFcm37dTEF6RalCSXlqP8bSzMvV4MzjH3rXDUKX7nYS8cXx1pZ9+q3jeZ
DTOow6Dsuxn89860kl23DgKGxntgdbxlQQrfwEjIW7P8nS/Sr3wYf7Db8xKbIyao9BJp+kqMwo0A
9lYy71+w9iHrkHUmxnanmm5k5rLIPZSvP9o3fdZ4yX331XCTcQsJ1YvQTryiOBEnxybuRBPYCLiJ
97dtxng/LNe4HqCt9daJOWaFSs4belIji+UFZRLDOdPYG9WH5dq/vRrxpwMuSJpQNm9XLrRgGjt5
PB8rzlYuVYvFCEMkqeJ2n/XVDaiXKpfm3Eq3o2Ye5CAvNSLCnaPVbBEEptt6dtMs46dnpbcxUbcc
MoBT0lCOdhpEcZz0kMY6oOsC1zOdcN+109x2hXueW/dxsRheFTBJTEfSJ5vTa2IwBK779FtbzYes
TjvjLAAxSV6navq0C8rV1BpvSK2fehesQjjP+qg+0lL9qNP06jnTIQezd/I2IPe4+ul78M8WRaKK
xrKwx+aCjf8vPn3kjXby5Jbpb2otso7r9GjOxYWNHstt99sdmot0xz+TYf+RjOTZoH9NJYS2wRmZ
ncjbUld9aAhcD5AHXLxq/qoG/28L0byFSBD0PcmuwrhZwzccmC9loD98FXLIgXfYKJeu+T3rKMWn
9M/kF4BnpCiFyZQ/pJX1WSwrFGAysxjU+xyYEz1RDlnAT1iiSN87LJghuH9yXWbbXPcA2RvrYU70
d+G7aZTDEwaHJ+l2fRz4ImvYFeHN80QSs9+/GD6qh4FpItBJFTo4Qm7g6qw0QHLZXOTsem0yu0Uv
UJoYn3sWQ3qeOBZ9baTb42veiXZfLzWj/g6vS/EpSh3bhfkj84tiKzlWK6MC7FNxcO4nE0NIUrI1
B7Gs1e0NPE036I6nCQ65UY9BNBrTg6XQykIwyGfyJ1XfXdyJwQbN9WOamJzqj+0qG7K7tx6Q102c
i5jBrrx1zzIRnyZxetRTotqYSQGt2b9HHRqOmXfR7BtpZCaS2leXr/6QP49YVnQgrxNJuDl5ctip
A/2i5GG34gLMDQpYXthB6/0Dq3TlCR/zcXiSlvYrDvxn3mGiiteoLnWbE7YejIq02Y1kShKqFI+y
iE8I7g8NFkAVDh5NNb4DMBFo8Bfycy0DJgRe8dw084sSy0dLyMImMMqTyqoL/hsYe/HxKAf+owGA
ZaDBo4ErrSerQKLiieALNcEQZkqmYYoN15DpMGocFbZ1NuyJZIDlOkAl+ZXApSPDMv65jLraGjyP
klWZajdSCDeFvkCoYV4prS+gCTwm0SnZcftbCKwDwHXydnDpMv5g7qWHvRszu/KcvSaG9zRz35ha
AKJJEOSsHP+IpuPMNPwnPUv2svvEp30K6bIeSEO45sby28+C9ylhFMqkEELcNhbOQtFQv2uEAhHA
0v5O0hwosI05ePpup/zY2A0A++Ec0J7aww+GSXY45n57QKqAzEspeG2mTvUwrbHv6puQU4xS5HLr
XV1s4rRC/otwzJ/qvzqw6Oq4jENYzKKETTDn3Y42+XUZfmsZsiNZYOZtCnE2VMxFBKF/V1YvVW8g
HOsgtTVpKZEyUAJXivBnL7tmQf+R1MaApaQePCagqRtmyV8GQ4ED6qdsm1VNdcTfMbTxCNhCTKgi
DaVbtGi8n3lsLLBBgUAX07o0Czir7s1dRCDuQ7DS6PU2PiW+8+BPrv3SzS+WKmDqNdArDNh4Tixy
5hTulle5ehAAL0nP/R1T1Jy7hazsZkQrIuNxv8ikO1g0Yrg/EAVcWhgCxC309QaTx5CcGoPx8/C3
MMZDGUB7yoqK/dU0W9zVuP+C1wV2ZhURs2KNT/PRXzsGQew+2a8EqQGh2IPaU25m20BKAGhRZOfa
mZ865nmXwBbexc06c4e2BBuozmkuRhW0BKea18AsvxLlLQQY1uI4MRMbA4Lv5XrjN5nYTgYfL9o9
92SuupN5Ks/I8P293i71ObNoEItiRZZgS576Uga7VYY5l5VxAD97xOcngBHJjY8PrWZWUdU5wb5w
vPmUDRacIGD9xMURZ5YcooYtK+gIA/gYR8nD/caYYe5pAUxzAmB8BvdEwo6rKhHS58YQwSUmv3JX
uhPKwpzUWQXr1yQ35TJxGIYtcu+N3UxzOMlBf6FWVS/ekXDJ5cV3ihoBh2OeXdngNSaYfqlq7F+F
MVU7VBFUiXlu7v2cSy4RjvZkNW+JbLzb/Qs3Meadsc7wGw2dvO2MqyUhlALbhNFdDMPykC4p56pL
NdPqFied4O1xzZqgHlX/GWyR7S2zdy/lgrLK6LMDAn7ihLthCfUU8o8Xo2T3JmhzMtYI6UYWUYIE
h7Y32ttlNMXeNGn3RL64m1H1NqWlxnC9EjyaYjC8NEz5Zx3MhUChyd+PeBO+8Ch4ggnMFjsm3Xln
RLYy8D2t1RS6o8tj7uMsMy6YEcLzMwvIjNim8iFPyPUxjzxr6XJcZqkfYmUdtQCJUUo5UeY4lMkJ
85LeJYayexYLeU5FZuzSVWeJiI4hxqJdp96RkZ9Su7sS5h30GBGxzGy21PigTbglEhI1Qxjdio6T
KRv4ZUtPdi5v2b51AeKJOx3BKPDEHxXsC8gDiCjtU5xBqBysgVrROyWlfWtUfjQA/qigtAH10ruv
03vcBb1ytfHXkyEcFzq/0ZLo8zhAt7aP67Cd4C449tdk6rxril3UfhH9Y7vYl2Wo6t3k9Z+F0r4D
e7ThklYbmaz0lqakIah4I+Dr0LrGxbmsER9TBBIOPrHDLPLLnueHRdUvTa2wdgimeNMMiR+l1HBW
w7FZI2rJPJKz+iTb+tWcbEpl/y1iAgUFaB4Up+nBy+Pz+m9xOH1zbwzjLug+UkhijDXTfizPfmy+
tnM2P/qjttrO6Q9W62+mOf3Uyua5GbQNYaExRBbiuou55DOiTLGZnUVZxlZtN7YZQYAKtblemBtL
O1J+8lXmA4Rai+zwbG6Wa579LmsnONLsA6C6w8AmNRPzR7Ik4kdEaJrrXIu6oyPukWTjXksiVXEC
eB3gauVixZoNdlCdGZn7gUomv4lk/NHFlB+plIeatM2IMMtLkA/VVlX2eZ7kKpnGZjOgZHINTJuT
wiLmYRLpwZrorPNKRw5ZJTuzG+OT5ZasSr0Uz5ZhHnL7Oy6ClBocxjUmEmCaeXqTjtKOMTNpkRhd
yEwfnVJqnId88iP8DiFglaraVmCE6zWub6UFNLwERXeehbHrag6MefKPqWz7o474Kndshj1qeSqN
8pZ2lYvT6pBQcxjZhUBYbVNM3iPn4Zs+tZ8sIf2YanA9/aUPjp5BEEQDkmeazbvJFGrvSvFF8sZ4
kk72DKt4VZtMlzm3r67MfLpg6ouhHt/7Avsyd4R1wsxjcgFn3aTlsYQK3ZwJybL87FQvgRWdy6Aj
H7BbOioTj4INU+QYKWV+4vrKwPLam9Mv4dRJxD9ei9lnbR/lApUmeapbZaMfd85+q4UOpGWmEs5H
CSPCcpSPwkQh6K7tL2MxtF1d4CM7MJHYZlMbxYH4ukvj7+9YVQu1LbLHFGFSPCALXd5a54DT8Lhp
fe888NZGdY/9SGNTIpYGdi8FlRUMc9SfMETAgQEpfDu/DIHzpORMxbTKie9iP30UztnlAifAYpIb
z3GWgwOj/6G1n+/36kUPQzNA04pNAWTvmhpEpQMMqHR1WfHjjGYaIoLp7z3MkPfIMKgKcv/BsIYm
CjqCz+06v2KvtJGdC3Gk8I0wgBx3bYLB4nexFxDd7i7N1BPtK5mrV3p9ZmYLZhtpfC6MgmITNU1T
fKXkox4MFzB4WIwtFvRftQ2JFUpL+k9rbyh8YEcGuPVqwxOzAtoMdpW7iHqf4nZkk+i8WgkgAEek
CU1Psx20SD+tdkTmDW1028zFhjpQ8Nkgnku8zxIwLqTDfMV/CF9cq1Vh0sXHEnPfCF7UCctMYzOg
gJUunNmsfLU7EkzIcGDUBtXBbtUNF6yB2GN+/Z6xEvftdghiSWYg9/QKGtr7llo4XYULS/yZq/g1
ESQbpsyQoK/R7cq5jPCS+WspFYQVWdmhWpjQFAioe6Qh8KzCBYqR1pnf7KerhK24GS1YnDmSS4hR
KqSsjoTMFCrEaDZRlqtL5li/PIP9CP+9hyalotZxDE1M9vmU+TF0RtaC86iNNh+S6Tx3XCRkU0b+
oL1OJZryNp8/haQXc1umPlrGh223+jadcwojDZbZMETrO8MwMt/wuTOSmDTMk2F4AHDuPciFVlUS
2WikX/fzZOm8I15Pxzm/KdP5nZJ7uWkDfuUO3+F5Q0OYfk3UklOtfqQLn53RaBpKzRo5NCSUjI/v
wcwfbcMi+rGdqnMe5Aa5HfNukGLaVSlNLlGftKnlqL25qZhOo2EfOl1/WAZ3uPadFNeGmXvFzPTo
FfV0XGtgtxy7W2mxaWaz/SmT0b4pykh9MnsEf+VWs0x1K8Q64VkiZm11NI5Tfqil+zkkfXm+32hK
/kxTLTkREuBsyya7aAnxbiHInIoMmpBzvXgf6ahBn3Vm8zpPenaIF5Tg7KPPDNvVfjH159YR7o69
xDlbMj5DRqEemoaopcU/dH73MyCWJ+wGg2AWLlExa9vR5ZBcLyp9tXVIpf1D8xgm5mJ9/4DXTs6M
Mg1P8sUGBOVVXqbgyLAnwM2NbnYS3gaCk34U/sHrymAPyI9fEvy+EJ5ftNpBHucCxdOddmtIZYWG
iTuC5NOjMFCbgDJhXDs1szeTLebGKBcZ/bEQE9IAsx+5gglaeKgZqB+fnKJ98KYESdkS9ah7cGWF
bdpnXEuj9tBQyUBxoGgq3eLFFk4NDefP3ZXItSBgG3TrGw/uEM+tnXGm7rbd6L6LFrsgZuTLLoHd
Uw/de09lHHYTe9B9IwJeaTBXsIJNO3Acx6XmsNi/lnrtRqVH758RMdOx+j3mEszuKW4JGMR6bQMz
4lh5TP1B1tTWqx4rHcsSIva6g45LBJUifBHThtGRzdR7AbuxHNSHoSG4jinLbHxhKPUZGZODLsr+
hOoFtq3iUL2/T677QxvhptkGmnkTxdD9CWM7uGwSqi19TN4WCsGI0pWzXmJkUpVEiRTxLuUSgJhi
/MGydopYk5HW2KixJGQJMgApWieATFR1IAqs1Ux3kCeSjXnfsEyDraaA7iOEklQ9DB3Slpmpd2wK
xnhZm556L/1axf+CFJ6q5mqCSAvZ29D+pT/pvnpJDPE+c1mhUcJJ5X8vQb1n6J2j+U5s+WpEqmDH
Kmb2x3rX191DEcycj/4xM9IfqOiHqB4RouEKQVnCnRrh7efKofWN+yAEW/ujI2AHLfMjvWfLjx+q
ZWZPdscr0PUcetjBhBnMTyeBZAI/YNissHfoI3Uxqmf6+ActQSDoGRDm1v1KDTsFKQLOPvvzgIEY
ODZhUz0lHwIRoEoz/wqG+XqH1JGRWNihw8co7AYILp8jzXYv3opTsrUTdrh6jXVFdWs9ec3YZIgm
/RKG7JAR82pavdoutc2sfzlU8ZBGDvD5Rls/x397ohxPmlGMu2DMv0qGVmFnIZYpjSgzlYUvGwQK
Z8QOY7VI9+dHepL0oWMKtanAbT+USjvUIk2yI2Vy/qjQHOoj0cKNJf9kADoH3M71m9/of6bpJQka
8ydABYxnfJkvme3mB8da+jBBrB6RXvC70fXy1HTNMSPw4WpN6lgpmr/AsM2rosapygWedTPH+8AN
WCdr2ug9WLLyuJxbLA82HSbI+JKUUdYP+Php9ZdTGxh4lKzH9QrpDfmbFLM306yveAo8jA12IHGv
sNzi3NV7+wj2TZMjDcZ64MzjevU4escmRZWor/5kU1BYm5hNxSo1POFLVpyd+D8XOZ+8Ep2zaxcf
637IOoF14G3bNPtKvfi1KbonIhR+iDn9Lkv3kI41u1ruyA2oRghpBqtC13vpKK+tEYTQylZkv6Tc
tddF1E38oaEB2Fsc5GNl1T4S6Bsi9eXybik70N2KzTIDvunsyAHepFHpHe4HNj7TBN2dEc3lmyRx
yihn4CHzszqbvf/V6v6xsAPUgeYxNTLkWaL9HQ8+1ywXly6d18lnTm5XIXrmOqjmzZpE5OI5T8Ag
h6+vuLRtBikcfoTjIKbG7zY4rGvXJJxiV/F0Js1/nQTbXa/nxOdq4gGPbraqtZzAd35nd6iV/eYx
Jkko1GvU0gNQt5PYDw08vM39md8D23J3fux87UXi1cY4HvkbVUS7BA/mqg2eFw4Cy0O+KQI2OeyZ
7Ymck4LL/25EdV8uSR5sEEhcNbjTYIt8vgkiBCnzPHRatqUYcjyCjXd3/TbrYdqo3ooQlrA7oK+N
Kow/GiMI5//h7jyWI0fW9nwvWgtH8AkstCmUpyvabtYG0WQ34YGEN1evJ9EzmvPPRJw/tNVieshi
VcGl+cxrZvteq3Pugi0aFjA9/EqUjKR6XZ+BWhG6Yi43ABUCMtQg70/Zjo7pfGePYb9dj6Xe27LA
IY+0qSKJZo5Kd6TQzcC0mEl9cgcjSlXp2XTiEnN2z0Jr36QcUmp0S1wWW9kzKDw4Tbnb8PAK9jDM
Jz/Mwjo3mQd9TOlkpQi/5YKKYqiso9FsTcmd0nk3F8osgGhQ5faFttxllfPpSDKVsGB/jilBi1j6
h1zT3R2Rz9vghzutIblj9G/yHMrASs31upAGuqkqhVO5CzFLrltS8SInRMDPcSsQP6K5AyEDxXRE
ZB2knBmy7OKNKlfEANxIBdS2yeCo4KQvByga2m6pYZ9lsDbK+lrx5HZp5r8inbo1Eu0xaRFQwj6B
rqndkzKivBU2tn4w6oQLbdtne+zfOpVl5Y246QZrhkHBNu3ptMvj8ZLC7d7mS/Ixmkz6xnYPvb+Q
sWWEtTUsDghIzTEC4g/GcgFSsviUjNV4HFd9pGqwOduvde2GS0ehwQDBPlXHoStn4kYe2WRZz14t
03sx27/y4gMZs+k7bVB9Frew6ADi52B6YTKfrCyZz7XRZLCfbX/riFQGwBqyh5TaQ5CnkiKMK5Au
wi0iMirvmXZOUI6xueUr9hCFgQfBvjOYQSc7xaHMn16zfsaRvMkA4cwtLX68JAKKh+MWSM9OH43w
TltYsUwxv3gWmCgmP2yNgdZK7S/HoW0vBud4kwqAbLPTnOwEEfpmfmipeC3glrw0RGXaaE4SWg44
HPcwRLAGF4meBpoRRpJkUE39Zt9ZPXtsRAAEuaFCo7Rc9lPdXZA9gtQyZ/mTYYG8qVi+IdJgNGGb
fXrXksEHFkW8UtOxmSZbfFoAcPbgSX5L+vz/KipoovmHyML/+lO07x+ignc/mjn/Uf78d03BPz70
h6agcBAOFMowWseFBqMdJNn+0BQU/r8A1oMPd9D78QwTsZU/JQX9f9HzQaLWQ9TQZd9FZPMPSUFL
/EtJVBnIEwpb6EK3/p8kBf8hGQEvDk0yDzkLH3OBvwv7lHqPtlGcLUe59OMW6xGEYu0WXyOdnZKk
sJroJIHywSxL4byGiSJTnglv49WUbmb3J4T9W4roQBtF+t+pRfxdStTXsYkTHsVoLhMZsr+JH3S5
H3dMnPmotf3ZBM+xsQYDIbtufMBSD0hF0RCW4hVTDNS4aAhJl6jr357n5be8yb/L2Kmn8F9FIbg7
SksPCX3XNv4h5tw5rT7UTjwd565ODvowg/2W4NJnyU0h3JDwLYrIugdK8esjJYfdORBjN9o3PeMU
83BkyzaeK7ZKCtB2oENbJ1zMr3l3tTUZBhRQiBRj77/z0TYd55+nbqDRo/R64ITygP+uQ9SjCTnM
oiP8E9Sj+m+DyOUO4dJjHkZFkE70YbwiuWG70rcRimVbvd4M7vKe6Fxlp+UXhIOHYL3XSzbABkub
jekCueV4x8whlLbG4nUw9JfJjJtzghRDMITv3CQLwFd3I0oOgzzFI/jE8SgHNqMJZchIJ24uehOe
Yu0lxwSpx81yNACuQI+E943I9LyZ8dxCkReJVE8+0VwwEdAxsr272NswTsfdLLQu8KN8CzQF8C7y
kWV2NwHkD/WChTeEcmYMVAyIlQIILOjkOuXJ7uVzFGkXbYokwDXekxfE8mbZ7uBlePCszWPWcPFA
pygf5/IqZAWRwKm3YijAZ1M96xaIX44/nl3kAagDqjup3t3QUXfTi/QxhOqWPjmkGtCMDA5+0NqA
c4wsupHC2hma7hMGuN7Oyr9HpUiOccwWmIc2wY0ZfflRlZ7GAuhl7znxwQz7K6WK75VHoFarAR6a
gPTypNQ3mk886mPZNwKP3hQZzD/5met2trVSL4OwEflY3D7wcZj7Nn3amirxFrwAYsyA5FzgbMhm
vYGYqVE/0I6hT2ncrqxbkaIO2S7yUsNw22hExxv8WQ6lD7889OFmtld4H1bsPdg2OlB1Ox8AlOiq
R0VsRy896yAOtBKwtdA8hlLI91IznENUSdZZqqBiWHNtIDldkNO+Epu/1DY9JU+M31o3vQKKuJdg
6TQ/uzbExxbAgyAsKNGpQlwdg2gRRKKK5AT44Ej5kDnZRDfj4KJXCC9hstJvk5Nd178UBo9pGMf9
5NjPc80z9/si6Be0+dtsMXcZxOEhHvCdgwqwKcf21dbbcUvd+U2LMvAqYb5Xcs6ZXeLMmZUBVYRl
LyTTul7iLyGjWwxoXhGA3LiaQ3e8Bz6KQhi9lybZZ56/W0ziGdFhbKNB5wByETRIB22AYt6HBgOR
9HgzGi4sKZvwIi913J/KiQiIPvlAVXq9gigR6AeXMwEXWW3kM1LTxmFiDhh5que+0DsBkX20m/HW
SkdIrEUeaEYNtotHV2W4crSoz0uWpUZDTGaEiR9SVdBicSopum5DVEtLogjiX3lpSYZ2KOZsfSe8
g83HHfbscmtn9a6v1MAYRARr1IZ7EhWkVU2Vb51xofY5I8Wmm2UwxcPDkvjepp14f7Tr56U+mMKR
+7D26Gpo88Ow5G8pRlBnc7Q+MHlPgIjNdE+K6rVp3ICV41fUU22VBMKAIca3cnbaQGoOpIIFUKBe
SdzECGgqi9GboGAL8LN47YoRagACOruinI8N0CVUA30eqQdgYF3GK514vqX0u0faBYIq+BxUUGjV
0EDZ8JhFHI2bdfGr8UmiLGI+RNobQoGfvYPQDLbXt01NyNoYgejyveP3b72qCHgp4Kf12cie8VH5
+XWG3bHVvENlpYDPTETYeybJmKgMKWKbiF0K/oY07nTD/mgKtgiYWeYOYXGKxpKiFzidbfowiLEL
0o7t186Y2usT6TsW5nGMd5SOfzlT/NRMrBEzUFnP5qynPC2C5OgZUNpzRVIq8QaHTNyxuvHt8Zgd
iiKkHcczqjAbWMNu0bmM446bIquC7l6znarXBaV2m8L6MmZXgFISCCMHIkphRk9np4faUjPYD7me
vLVeDdmJ7WUdJuwNJozD6Gkx2wSCFFNjoI1j+D9S9OCrOvq+DpFlZDXL9eirrShcAxel/hXtPYOE
VyRP8cgZCllSGm2y/WhkX6bOBiRbNo8+naaNYWZMcSN/cByqgEPi7NqIqv6kIgXLBSjTbLPKR4pr
oJBgYvoDTAMGwrjVinnbGeZnZNHfwOu9CNTYR9yGhcDOK66B6/T0iT928BBG+1ubGxO7QnhaB2Y4
s3knUfYFLVgHclfuZmRk9tXSfiBSiDkHBuv10D+vo8jyWVbwx/hhxdlD03g7AdsRUD6Ps1YDvM3I
9OyluJ0p3ZG3gxVzoWICJEDOqWFswyXALt2trmbu5wESu/tmcN+VTwRiAA7KEWqeN4CIC6xC9Lk8
04/0OAf+JguQz1H9WcbCRw8pp9CatOEZ1o9XsBQvmHzpPvdU69QXDbWkvfTmqiPPlczQg3korPIq
2VaxHJip/YUvg85TcQosRpHLGxTdtIXOxm4o1cbhD/W+yxdKnBH7TkrvwoCGYNglKVea/sS5jkEs
69eWext6VhOIPpO72uHXzoQ/wNbnxkgMwa6lTN/qAcWu7bpjIz6cbXs//pXG7R53rJEKA5Z6TmHt
0ZB5Hbh6OrjFdY0DtIlxP+lskzwT+Gom630JZE3BlQSVJmv61tVsKmlmMeHb7CuT/bu0xaVw6PpV
3e0MUT41WF2WNPsqpxd8BQCR1eEVCglropAqdL4dqgmFC5s12XcPBX6+NB9ZyMylOJX6HMRELVt1
z+js/4BxeFwvRJO7rKa+mWvsQotOIF03iLUEE4pHwR/TgnuamCaC2vWgCtvsp2sIYiRQwmuyNp91
TLYMi86D4SBdH7H5B2inBxdpapoV3iYaawX4ekNra2JCw2q8tyD8JzjpblCGJZCdHKJ7vz7aYPhW
nEHTMJAUBAN/KvqK2V0Dyq/WfpKU4I2RM1WQJMoOiGneSKQtSRumb1FOhUOqZdWI2WIzyd1pKnn1
I1a72uKD5j3gRiD6MS526l60vZ5tZQFQvTLCNEAlC/oB8ZXlUFNPpzP2jaoPx5Q14b1EqVPDrlag
t4gvs8X8M/KgU7o2C2lHKhIQiDkBqJVfvo27OgpLRyhkVO5DFeoG+gJo3zSw3o1s7a0a8y/hsbU6
PuOnSjRgUv4X+cbekX68bdiC59L83jVHMS/FRsf7tY1bgCl6Mx8WFcdPdrsvuhwpWqSKrZmLLKvo
GPfzqTVZlTVHuNtMr/bdDD2o4H5mMQvoMCcYoWTYC7p6uTELBkzZFp9t3z+ZNcXkOmGaW4L7mjrf
lBH4YC33Zv/eqvU2TQ3kNisR2BNWj/34lvX0cerhK8yZOotd03mfYG94rEmx2T10BHrgMeMvTx2/
GEAtAdR39REtCre49E1+TdPyIrWPfEowCw6V2e26j1aAE2L9KKiO2W52zXuafGXFPqQ1CK+kMTi9
Sjd3RQ9MIUF2y570fYTu0Ka1CsyHKkLErFK9Mlafwca2RNsWFeiipf5RLNGOSUlDmZm+xnPVVFzW
MCgx33MKJsG6GKeG97LGIOsinrZsrkaqP4YWBNw+M4h7sgZrDWzaeZR93776TcEOhwUbuo/eiyyS
y1S211SS1ZiHQUwI3LxaEG+ihTDDj9idC6U+EbbZ5xr7CheVrVBjD7fAzQ/E4GgCVUfWAwn9L//S
JeNeBdx5m737pDeAxAghXT08J33ylRjZFaIj66VbPCLNBGqwxUD1bMzNBTrJvupn9j+PTBsSGm4n
WWdvVIi6qOV/yZDQrelLsR8RbXhYegnjnSYHqUUzHOPWuWYFGymem8+5nz2WKfd6SPIrjTKwIU1g
WSp3NwJaAy99Qse2tFgjOwSaZ+e67o4L8kAkcP09IP9zTQhOQpF029S52HZ+TRA82FRi+UmAAuuO
0ZwX4Qs+KASDXPs0xrc+KGtq/DzRgqJb1DKpqvRrLZnDwaZ6miGYwQUZagvwUfyg8kEQUN82lE0n
FfxHifPDLH/1CYsE2kY3ZW5esoPUsl/r2KdolhySMPGpyPKOHOUVYuVg6Iliyr59LurmTpRqf8kW
gpbku4oXHNt/yT2Sbho+m9Rywb6qe+ONyx2KkxO8qOGj6q4ZCIhgfcxL/EjJDkhdiow1HIBLZHhH
nCYRNGLtqfvyima7Duka3rAlxQGjpmov2098iYw5MVis0y+VIm2pqbCgPY8Lq906jtU+XNv2UZ85
rYL2DxTgyzB6t6PxOOsTqr4pIdJs9r8INa94LvX7Fl3Cwsm/OguD2WGgVNyoPHeM6eUpIwFSvnOi
TU/Axm0cUG/pNSV3UmY3muRB2Ojc1e6iHTWtfrcS57XTvR+x798jHncBH0jUYChEiZv/LGltHjBn
yfYPmc4SUw8vyeJCXI3H4WCDamPa6ypLSSpTDxBQXMatiWTotOBDYgpI48hKufhPbdegUtUAjJZ0
vQJ0Eqi+5pp00qRyMV8hzCMgNGTyljnhd1HNtz2oC+gohBYYlb66bJAbXBQA62ZskgtOaVQsk0ON
xE5Vm/NBAsfrJbJ/ekjHno4dOi2R9VDm/tcARWuT0XxKMyfb+x8IkHWHcGDW9FG4nwbUfSDf37JZ
oxJIJNaiMWUq72C07Jnsjgueq5wQocdeiGYjvQPGuRDDqR5SAbAL+D4eUc9MxuqMErAEKCRB0U05
MgcVXi4bHS6OolmIapt6UKR9kQ/nzIJuN17KPK50wFse6lKae+8mEvLc//1HEnie9XKCJjuagD9k
VCXws2Eb0QEO7EKA3U5KRMbq4dVSh15PIjQJVo6N+uz6Yh+iX1wBsNqZ2P6d8yF5wFjG3etwxs4D
gdhZOB1KtsgwQaGeEWZaVVLWf3QDYT2IVMe/Xvr9Fm+Vm4FjVp7XPwFS5oO6mZABK9R2Ddb0r8+s
P/315r/+sKq3rFS49bX11/Wnv15DuOTPU1pf/Os9f73xb6/97VuR1aFSRaXmj8ujV8w3Dk6KJtxf
x1lPrxV007oOVMH6h/WfkP5nnM4VVUOtaW/WL886H/H0v64j839WfjKdQAjMZ0PHI9RytQxhysIG
L9lY4AQbGHxnaxjD9ibzrPK8/h4J97GXXr0PjaI8+2FrHsYchcKuhDEfX/tOdHvu5XgOMSgJUIya
Avhh7rkXNnwA1+vAHCue3/ri+k9d5/HWilKNBpqlnamCRWRxGZa77aRQn6l3Xn9iORXnRKJiCvnj
6BjtpQNjukfxy0TgRprnmILMOZyHRxO8CIR0Msy2qT8zQl8ZknCcIrpy7dSTfYkCjYECEbYckYJR
Tw/MWy4QcRzYs1AxQ7c8Vv5wDGM8rNwSQdTElpgM+/Zrrrn+z37epTN9sQZkeYR1IwrJ0B5MWewc
t6DBlSZ3Q0Uqf/IdcOqejjJTjcLVHIYqBtEkwhAbu4vvnRappbikBcaNPDNXLSZ9QgABb4R64kua
DY9ywLLdaMt7zcvboGx8CMPVTiSvkR5BtsW2Fkcx7LZHr9i2CJehcqntZ01pdY63eAbhpwyCvQ2z
i7SQ5EHTFfFkpclO5IuUTgQt3Vk8xKeiB8A8j1YfXRZoG8Aw+uPSm88w0LObMU8iNjoPXR/L+2XO
9qdXCtpWKNpQdyp++i10TiQ2P2vspSdaPxOeNkSI8gDe/OKk/X0rDaLgYrqN4pl0xWXhheW3lb3t
nWgT3OFLsR3aiqSUtvV27H/mxjw8tW1r7Sw612R3IItjTtllQHi0pKvQyE+TM9I8TyHJAnZ7mAr0
GBhAtNkjcSyaBBSPNLJjoaz3XND7jidg0VSi3JpN/DQVrkvQktk3utN4GwDuGEraPfolLWT9kd6Y
8pqjU/3djDHSKwcLryEi0MRrkZLx0XLFV5mabzHfD4VmHEWKut5YgyJVTWAQ+hwveq/rwd+B5b/x
/Q7wBd3DE/642xY+k071FrGz4WrYTUgFBllt/9lMKEOPxMfmOBjUbcdb2VkexFpP3xhlfZQWOMzC
JcmUYfeTMyBfMULw95a8cbJoWw4I3tZJuFDKiD0kbA62Hp8zX/dQUGs6TiPdFUl2QtAGC0vfrO6z
RdwO3RYjRiJ8rM6px0GksL3doHfOya/F1hq6EECQ/CQ1PNJfvtpsjShZei+QOMDQhpmSXKSGmDYc
qgbpnLox6shou+qedz9Qu2YAwVNoENSo62Rv6sPRcZetGCt777SobvSOcfWcPNo0kf2gj+G+bLWO
cQ+CorPGN2SPLpQRXt0QKQSLxcKN60vl+neFIV7CkJJI44XEq8lDq43zC+KhHySulFRcIOxa9Q0E
Mua6or/IdqKWZYzwKySd+GRAatqvPzDkPhqj4tfOVg9a072HDwQxaxyYLahObSNU6gYLGkr9ES/p
3WBYN1ruMhjKe/fejtN+j7ipdW8opkKEbVkb3oLNZp1JsAyYtMe2gD7ZSwqybcSwDSnaGPflhHJC
51Kuitxx2ZQ6lr/E5cemFt/mSeQPJhxZVZ0r3aUFLlD/Knyg0yrpWEzouyVVhAJt69BPUItepma7
hO6lsWRzrHtrP5vxSyeLOz+doKghyrqpfeNhHIa7OR17/Eamg5VkTUDhm4mahxsn9U6I++2WEJZ0
P0K26QGHtDSoF2oLp9hpD2Gm67dlnsZ35jifkNYDfFVklxGGI2un0e8qN25uHq0BVUTwaJDk3GEf
xuFF7/Ch6qM833Wz++bYzuukwDdkL1WLlQnqDp05vs2zfyGS2/oDqsKJ44AS8Q5L0v4IFzQS0hdI
INgZeS8J3KFhofZXhd8EzT30uMxv3UC9t3aOnWud/QHuuzkFFm5cG4eAJKuiDF/C+lkWoJJpBYXz
EWPqPfRaOhzkiAW9vjgBMSGHF9tzt4spLmjrtEHGJuY502Pexp+WPeySsLqfsQbw+nkDkSavQbbW
Rr7NDNB6Xn4Ya2IVu/9M44naRF1B8i/82752PhBEpxtGhZHSOp0SbYu8Ll0ycJ3mnazkS+caV+D2
D70K39vuhFXCh0+H0FFDGp7h/nbwtPi2g+ilteF2BPPfDMVtJ5Eia9/hTewmoV0S2Tx4tnWHTdnL
rLFs+FV1h5yMPZgfsUkYbNbNsdSNtzEyH4Vb7yNQF44VzZS1nBoMH2E5fuX3U1vfZGlEH6A/2gNM
JSVC3lTHZDG/w/G7GHl0i2DHg+lSP3AEhfalMs+g98ASFI9Cz2+biFgNHAYWFVGa1ZvFKIEZxZSp
bAUGzMWTRc5Fr76/ABDdJPG0S5vmTdOtm4J6BMjpN/Vo1FfhuHKsWdnQHmDxvku976DqAjJ2Ov/N
8B567ifkjpd2a/sgE6cJIxQeRw/camYOjcuy84xXJ4w/nNY9+hh6hLlDxyvGWiYXpwjFIKkVZ99A
CDmDMe7a4x01eKA2Buwngy/qTtp0neahAhAM2MSrd1kcbe0p+kE95Wl+mqOcnFFHmIGKpx3aiukR
HeLFf9IKOhQsS90hz2tS1ZtFK5ftyI2fc1a2RDy2XvGjXCI0ci4eRR1MGbAjr69aCsHKirUfLStZ
l1ZYmnnI7y4GTpN07u8szTk0d92E8o0G76lJdQkVLHuanPkXNbFvhCrbWsrPJrnxIJkH6COToCOu
P1dGtrOLm6nAyDKfqIu2N8tSh3vXQF7Hz7xHFFauYnRiMuzx2De2tSshFgW5IS42YjFBTypJUbS4
DQVaMVjZ3LiU1wBpnCHiA8e+wVBL7Mr8nrg62iJgumydJLzWU/1Lon/udgopY6D4rBu7utCcm2nW
j6lEv6sqO9VlktvOmz7arP5wW3b90mYQ6sDp2VN3CAYWxoTyIP00nETjStxO7fgVD5j1liCLUaIN
N2EpSaOc6H3UGGvjgi8Kuh1g8OF+a0O0RQsfHHTfweAVMVgctz5pIn21ZvKjujAPSGiRXsSgtrWJ
lKpo8jd7tMSNa1A5TrUnKtyPiB5ZQZqz0bsTNVoTTUR7Hs9GajzNBEmq8gJ0BSPVISQdjEVQIWV2
TDWEB6fMPrD6fRpG+IaRRnJAL+e9L2HBU1+aNs3UXysaqPHEI00uVbW8I4iKsErJni7n4dYei4Oj
sWPbCGNX1bfBZIyMafGt9ymcZphG71F5Q3qUchub650549wXjv37HMf7XnF4RVUDsgH4gIWf9gq9
inuS16/aMN+5CRx9vdsKU0yg4Zpm0409TjzOYUQ+oJhNrDeomwgdUspYIQQYk0ODe/3CZCnfbB16
XRuEMl7gBV7Gwnu1qclZmbKo2hTEeq6gKjUX5MJZkTymU30YQ/tom/J96B+MLnA846Ne6Lzy3wwu
gng96EfFdh73rjM863TfMRBCBxECLz1eqmI1ygr4iFKGRfxtzHbqY2gpYnnw+28YlUGDojWZU0ZP
6Tt5BbpYrN8cAiHWQH1bUpGJS+MwxD8aHHf//CgiIaxGgEXUW3x6VxNW5Byucvyj+gqE8DZZGAaz
6HczX0ckr34Fwb+1ktdluajvjZCUMPm/enPIMfrYQ1PWyFgJOavJKt8WwPpJ9uJV2wYyhaR2hhz0
3mBDkri9SH628Fldf1Z/4z/pNxuYBwdL9pv1dYJUo+53TUrBQv8Yj02lbSwrXv+PCtaRrAI4zqHR
GIxoRPt8Xr1FGmKvflbTEX2IbYqYZzO0R6sCjYVg3wPrUGBQsRs6/UudWNnNGS1KyrzJ+ChRFrIs
QIR8Ar4gikjBUPiUcEomzkGCB1PvUMeTsTzHkEvVuTptne+WIrxauISrg8um30l1ATSurWw60Uue
YEuor1PnpQ6rqcspoXSra+c7aucQkW2pT8ee/tDQyTYKKib8uRnDQN0edXnqFv55qT5nZU5Ec9TN
6oVkwiKCo7FWTfaO9XuPrs6m4LWWDtgsYLbys3pPRb9fdz900haEhc46b22z329PIv2g49YV8nWZ
H4Je7RAvIGjHEicWe/USSvkBIhcQJbjOLtkuPRmKDofVyD/VV+nIYhYGZ0PRfW6aj7EqL+or1Xv8
CoOKB/UOdU5l9Su+//OkIl5UJ4xr3UkdikPcjSh5lyTPaWush1Nf5449XsFohIAYTOcnMHkomxO9
pDu3rG6L5rte0cTySsBxJoXFJlrOHSRWdAHTDYKikKdNOh2RlXwJgm2LWZWOmoE5nSsPcYS2R5LP
l7WBj/jPF9vtizYxXAun3i9x8RKlJjJcKBn3dMzNEUqjm+qMJeX4UDIUvbi7S8NwOgBH+JI4I00T
3ewF1gWcsxANVKdGBRx79jpFIO1HSkGPzcZ8JFv4UMhuGu7iYYVB2DUDdcBkTJVve9UUsesXu4Ll
aBaixclirkjkW1zdlmNsFvHJimBuDuVLuHigdTqDvGlEs6nNz201PKr/Cr82d1LBxBQUrAU0tIKR
h70hWjpYbCJIfsRfejhU+0R84ghfB40zf+tAg9OpoUStJ1S+EZHYORZwA6sRr9aSvlslxg9u3QTK
0GhEDnuQ19npnrOIeGhxKLLjQEvvbmbPsAfSOP0kptI5zWrDQo9VrSgUjRV/KPAi/WUtd3s21XSt
ShDO2zZFcaupfiVKFtztgoZJgya1mVjHWbOTo99UqDzDX3QtisJzMV86HDE2KfqCUU5g66qWmd6B
oGjL7NOG27KrIrJHc+T88bJCrhVNNjxdUKrTtY6Iieb+aWyMo17QQDITPQv0cIeexbdSGiXafBlg
Wgle17L3i0GjpfP6KrB7/VlCk9nSTLuGWLyg31Fi6E2TAnmk5AiWF5Un1Zwkdj6WgtpBGVPoNsH1
oUxpHZYQjDaivEHqU1SZx/lguVW5N6fhRpe5fZKNftMobuA84mk0qmamY0KWVyX8/FRUnOaKvKqA
im10IKc58zpBwwOKHbVsQ7WhRwPcW149RyFB6jrQPQFZpS/dXWP4zs6ewn5fkMnMYkgOZUvTryxk
S4RF37lXQ15qAv+P0Un3DgIcs2OdZo2n2sNCHyGk0g9BtM+ZsYYgWqKt4jzgGeVX2tsSTp+IAxu7
xE/366FrvJLAFmsJJG6lvm1DRkPAC/wXFnnsqeRkVnX/k1RQ5ZWKgspkBeam4GBleZcuybiFonxT
oPdI7ct9yyevCeRI4bTPnf3gE7csCZTWaj4kM58UqRM4OhEViLAXSyEzRtZolOW6STNWJMOhdOqX
oqTUHI8CI7wZqq5twgZEFqvn2SbfkFf2NjXVDXfCcLU04vIwTp9EnEpdbTYPYBpuuhZ3t8n8rhs0
J+Ixh15Ld2We4Br3Y3mx4uqTfne8AXnj76C0nPuwvvRtfAvb8svL73yf0AjHHDuYNarOai6EPWNb
K6ZXsC59IF3WACNzN+ZAEmHo3a1vnIyIOuEUg96CHYQGG33m3+1U1VBcUVJFxfkQ5AXtklzd0boz
iPdFDkSkGwmPoB6kQMhOBWWb2I/R6VTdY9sdaXVBH0rz5NyjtKraRWvToMnpyxF+XKET0PxVyAX1
m25XF2dxngoQhDR7aNwwgXtp3ne99YZE1B3WuigqVddsqG4Ht96xHez11KXnM/YYeAk6AlVfQlvb
Z+Fl0nsKuB4SKwu4uNIiKlMHGelEl6HxLZfVtc3xW0Dgk1SUWEb13UeaZbBQqQ4xgQuXYZajshwW
+i/VP1uBOcvAOsxBb6Dc6BtqxRCMQvq05Gh2nG29BP8r5uras58wmgLS6t3UaXY1DfS9JWMB+Sck
1pC1a2lqA88W+3xEIBUhnrjrdXS42fC7xe9v244MVJ++xVH7DpmXDHMAyZPETgMxEowMIJQXY6FG
hFt40Ezoc/VKgznFkwvODcBKNDh/AhCDWpoaJTo2uAhGkC+IwL2t24zHsc9RQIEseIvU7V465i3a
ok8LrW9KhwwQdyBZh4pBJx71VtbRZgerqN15uH/I1q/PNNlgc/YTzHWQHlWK0rXvIp5bOdfUNT9l
337o+CPvrIUYoNQhyA88At8mv4gCQ4jfbUZMBpVYVwOobhjR5Sb+jbIG/we0DTbriOkbsge79/aC
nlRBc66J2jd8PQ6pw51rBD1t0X2VqffyGzw1tj9K+aWNj0l1Ku3+JssVLla1/PIEay3TQLGeYQ4/
E/AzCmFdAlM+lgOAGkT3gzAqr6pj56om+0TzZjfPyZdqCrqefGvN8TmDttKpfGPAPiCgEJzgkO4+
Mm6eykbb6JpN4Kp6Zz0oEVn53xvcJsaJBahK6X3WfswiDAl8O+Tp4T8Dmi3lAf5fbBx1wzWw7wRa
LTwL3Dl///zxlJRR+7//h/E/G5OJBga2O64kHXQqVFOUzq/npeWWHfQZTiIPuKWMaEMGSxeELNRU
T3tuUonc2woN1BULdWJjV1ilOmE0VE110RSSUUSEReg8n9bfnHBSwz2/ck/qcxy5BzPu3LvZIsPR
5TnNe/K3gXakrxp4NXKJJKBPS8R9+88X7vwTTv77si2BmaEQ/t/M0YFxVQVCv92RNO2IyuH9tBh3
vgA8qrE1o+Vwl8mvCm2DrWk4zqb2DKjthsJcVCkTgkwOVADhSgX+blYwnxgkAFLf6RdByA/IugRg
i//h1Yoq6u17h7u37qIU2OCPaTdoJVonMy6ehyZkIgBBDrXkS4VNsRqnmYIiTxbP4zfWXgEcypJS
UFjPF6Ks97FhxVYrXOGapETxcPL0OjkiyC1/1QmuzbhW/zc3zfqHsSqjhQs1LRc6Pc3dv900T3iZ
GDQLLZHEAgAHtW+hRylUSLT2cqfmuTNpi61gyhUeQdflVNmU49TWQsJyKyofoVJHe0W75j5CkWcF
xywjodeysHgId65I4/KbDAXX7eAyhGI9fqRM+v4bzWZbr4NJH3chRVLghmhExz5rHrthYlONsQ7d
RzFFaTUD//OYEf8cM5bDogELwwPJ+A8KQoTdmOknUYtUQ2vuETPUQoTQRMw2UUACB5gBRVCB6XUz
pSbooU6uQHqa4qcmhQKBKzR5OIcPjkTOrBY7Fr/j4rLUFcOplUAs14BhqufHCaQBQpskEnZxnT3u
TOn7L/jacUCDcgsYCNYf7SYsRnpEPnwiFbg6KYRe6H1fudQjRIbb3Sgw9Ik8kFTpBMIjn46IDh/T
ZV5xSOmIy5XTypPr1WAL1d5mx4Z/cBL7VCkglhcN8v9wdybLjSNZFv2Vtt6jDPOw6A1nitQsMRTa
wBghCfPgmIGv7+MeVW2ZUWWZ+15lZAwiSALuz9+799y1kTMGsmgfJRzB90GD+jN710O0R9H8miFN
WLzWxQ/A7sq4CqC4kwn05HzjZhps0HHTALOPAiXW32Rimrr37wuYZ5mYViyMGZbr/R4i6vSaVecz
fBji3VghKVb3nZ9OG9NGs1OOd+7iWvB1PbZS0d+4rgDtMsRf7Ml1j7DZ7KLXWd58tdRZARw4xUFx
6zuRu9Yq/pGWlN+wuNNcYH71a1FqjaPt9qt2EOlWM8yrPi4fxDi+oz3bgfB9MYP8y89YOArtmcYH
G2oDd0qqyrIGph3AxtvU7t+Xoq63M6HP2IW+C6njtEN6Q9oQJ/AW8i0GzlcJZJKm3/E+8KZtt3Qn
TcC5zAayJJvSOZXG6Jwc5K5ZZhWHhjFJzI8+D8V0EwZDw++UxjEccasV4r6lVwcmJoeVQoEgyTs6
anK0s5t6pN2Y41pmacO8Ub1LDb4nXJqdLHhSGabkbFaHAt2xPqQgtoHvojQ9bpN/5UG0I0QK/a/N
1qCUVOrPTQo5q9Ee9SH6KnHmaimMErP9UAVlVNQPrsYEsyl7+CbyyZDCrcZzXpawOctzcVQnb17a
HIMqfGWlfJdHU07RQIhlbyjOu7cxcN5CYICZ0yPpHfBsL0Gzpw15FiQR07ahRliqAWts9V0Kg6j4
4aBBykTD+GUP0yMo2ZOpx0BQUzT0iUUVvgQfcxldgDyQpIZStYuvVdT/0Ez5syAVrQMbAzqWCKco
Jo6bOGIz7pQlZmKnEzChZZxEE1GeG9d7yTQUvFLVJSvOFlaMFINAbaVF7+fx0Y+cVaj/0rf18txR
Djx0etFzjmzEIUFD6tNE8GJaHVJAZ8eMnTJCSu2SyzWJXMSMbqK9t+uX3kDPL1pQKPIoTCW7JdlM
h5JhPfph9aZc8t7Ci+uduCTCfFMPeNzUGNTL6TFOBxQAdYQBRpgPdToBD2w447c0HiImeonffPOj
8cGxNBYbzj0rh9QghzO5TyrcMSgo/0ixR+bj6U+TqJ7qpHqYpW+CLHAM7VDEWzZ/PSQxKrHDF7I3
s01IimNj4U5Xx+5Oo3EyGLQCFsp7Q8ofK41/mE7HOCEsLLrS6dc0ddvG8ckwGnYPZka55Z9qF4V/
2lnJqeFDthdAJFFZvkHv2AofI1s2MrhmMv7aZ5Vx6pGnOVq1HscseUjN8QgFZTxUJpA/3ytgiS1D
uMOQRsuih5BYDuwnxPLu7SV+cDhbHrXMzTd1iInb98fzOC8/nGw2n7OFXnI2nLUYL9iCiYWEeT8W
LEcNEXpeR8cpQe+px8TXeLU0fePJTLrE3pVxa65H0xpgEgZkHWCs6Pt873ZwfyYXamQFLYsuacdJ
1WZw19UIexBpkqDeOlslDJJcypkkAL6J7SRhdKjKbqysJhxCIzl2SUgnnXQL+NNya9I1Jw5XQ8hS
wrqQjOklWG7j0s62WGAetN4AoGSDtSyWbL/AV0bQ9VYTp8nmLaLd6LRfk8nvOho9hso0rBtFxvc8
MgzVrxgbGhnh45qpPy6Ga+6Qrx1q3TI3sWu9uEG13ATdZRSJS38JKco4C4f0I/nLjmFQDxquirMJ
vSLoVdNrTkgepoMIF+2UeKl30yxf6n9a+TvqVzjqGIJiKObTm9Mt+zghgJZ/uyBeP9i2F5xCItn3
fml9S0SQnacIurQFPicwCofR1Ay9oq1ue84/h2pc7iLPSw95mhs4R3DSJgScn3Kt1NYVgEgiiuC1
xIMJaLZ19uoq1VVYXsvbsNqvKkTDElZlg/ghYaTiz6AqOIauq9Ei7tMf9mY0x4QsAILrRHaG4Res
nYSX0yvYhbreHWpJQDYYHm4tAx1vi0Lw5BcX0SOvM53omHmNe6plEUJ8DHq6qZ32mM0ebVDgh9EB
4GTQUsmoOxm0TJcg1XdLMoMcMT+sMc22aW82J1t0zWmKjZ8CcfqumKr+FNeQo1DIRCS4zttsGoyj
Z5cMc+gSnkbT9sjvYmzIWvwcRv4FflqCyU5HzhJiOgIp3ZecIS0rPY3zo9PNd2XL4xIHxoNJqIpP
xwT9IPj3A4CKcjFu/ORm4QL6JSIsCCblHpHTsG9hkUb93O31wuWULCBK3jia19LJsFbDwhBlnc7G
A5EU3Q0C+/SYViHaY5wL9AgNMOgcCzNMJjc+KzUbT0pkqfwZEVLew4gtY2162PrzJCacQc5JpUeF
wxgZM5RmZWvcKAVw1uJEqaoOZZZWrhsy47C3xgAzEUcCUKcDnA1fkYteB73YWa1apSz7kFd/5LH7
ahfgvWR1UQxztWFOtlfG96hr34YItaPPuA8ld/7uzyxTywSaSfoZHEDfyEpIAAm3ShqdTwDKYgxV
s1Ptxib7AfP1pOTZoJrdtUchzbiOcBAT09roanfoo3bqKpVgWraIlrB4mOINosYbIzbuDAAQPKTt
eoHKCLT1RdVJzcz2MUbFPk6RW+Vh0Ky1ntMZbRqDhvcacPOj3D6VhhzzC6r+hrWfdyEhVU9LSPe3
aLN3kg3YypCdU6Y3L4so3qUeVqrPXQsFOsYmRomTTF1+TzBBkvEOqoau+RiR3IEwltBSflJNiAra
q3NLOjmdDqw4GXO4WsCxyW9S+oqrvud1OqTPmUB0pvWCoxW/o0wyS1Trq3el7Sd5pEu8ZOflSFGL
bNwb/fiydAmIbfKXQPLFt00+Vju9JY6DulsJhKcGG0EjoRkDOvutJ63yCCm/LCKeVpjn8JNZnG/F
tJC/ScKr0eF8TSvpQQ3Mw6SJu0YPXiJnYVZpPnC6xRviji8Oyt0iT74WkfOsMoLqtZdsouPgungH
mvl98FGodLrYmrN4EJ59IC4Zo4lzUAdoT6qN+9a7Ry1xPxattRtaVFyd1xxz1U2TfsBAgwPUPCh6
ShHNWCJcuqvVTQv2dMmt51w2NGvprgFVH6x0EZzGuKdosc6OiW6Kk/7Q4nzhv8lIr3L2ynDFIHSd
6qQui5AumjndWKGVMZDBkhGFn0M8UhfLO2KJLXqRlJGr1ITFI4eqqtkyhZxPvCH/5gUd0ZfNG9a0
Y8R8BV9xNkKZI3Ij5aLbY9EjV7Enqqcyoi5yMQxY/bJg0S3eW03btbn2Tb1A5BCzKdXKVjmRfuy0
L9K0Y7M+sNqKb7L2VP2D0KYSEU60kfV5K5rnjNE1JhlqX1g/25S42E2sVWdYmTUoJe8pn607oXW3
iceDDpcoU+QzPUoQ1TK/BblBgakTE5Skd47p0h/n0iS4ZXQAo0fTN52o863p8XF05MuuIicx0SHw
F0mzKdfAKCBoSj0/HGg4LyT6dq776Q9BtR3cJDh30oqaSCtSqFtcms2cTh0RNX5E4MW3/hB9aNFt
heecbvWrboVftbaQu4p+ssK+s5m8ipp8XB7GkmslgY3Yotjr1vZQ3ZPhuGH1weoygSjUoh9GyWco
q1Q27K07e9CaxfuhmoPvelF8GSZmAfncdkb86PoFtI36MyN61pANkILOL75e/ZjNzcdA59SS1zhR
/0JIAksWLB2XCD0oLTl9FFBZb5amPhbkfa0719Y5aBxGjUcnCG1no2njJh4szI29sPdOjFrXmtIv
1RHxUTpEWtjCAivijc3QXf22Fs8QoIxnP/Ov/hTc0YPaynopHvqtPvhQjGSrSlmHqui9dGwckn0G
2mchloKj16+1LOKLHqv0PZiyqx/Fn2XsCrrRNU7qvtyEXgj71NjNMSd5ROIshy2+CYhkkzVSVFv7
uuo54EjPXashaRyEt5OmFXkel0cSZ+Z4TU3Gi2Qwn9DPzBXwPeWvT60rKFIMg9Lhoc5HdcyuDZ8L
84yMAxmCF2WcUg4MQ95UBKm+Ev8KcYyqWjbgVN/alFWzDB7KuxH3DUAFdKURll8Kv0LqqeyxzNYW
D2pGI/LQTzDSJzIZ1ABA+XN0fI6rEPWX4Q1IaeWpwzb9ddLuRkC6LiAjWdkPhmbjfX50g7t+6fZF
ZZLlh/bkmLQGYizXZ4qT5ASXEG5ZJq+97fJlOKfUjo6GbTprqyUaOnVdzmMI/zHpanfD4j51dRmu
Hekq0zqggK31c5arbMYZdOwaqNwNwnPOa/jJ3JqHqDwQaVnHSFr1xPW2YIfNjm9ROWJ1GCebogy2
2Gmn3GjXRslBn+gkd60uwU5ZccdQfCcuDH865CSNMLd2KtldWZHSgsOiAEbJB8Ua11IcZFCHAbQ+
GDOEQRvXRb8E5dGqdQ9COUYizBo3yiA6Rgfb6TkadRusnlp5rwac6pBrDvj2LO/caxlzdrrvTVF9
t4gYjarlrh15UJXrNvSYVzpi6nfWD5CvL4HWTpvOxqCWTCBJUx2ge+Z+VNggdl3hnetSMv08Gvn1
rFvHKvxhA4BcGTCN8ig8KEzH3GvzrWlf8sghqHQEwas6PgCf8Py1fnmmN30DZjVCiZ59NfP4VWUa
+k8v46Gr0nWeP6QJKiGfqqmSFkPlWVbOk3gRR1a0l8AW39XIbZ7Z6/xu/g6+55zqy+NQLKAffSqO
NsikSqHciCD9rtpWquUcxf0PL1zuJ3TbY+W9dGIiL6YEGO6+EBlz21TO3pfn155WBaoxPFuS6xBG
RIkX0uUlx82uwCzLxavzpKbDaxg1AgfiKqPlk1QIzkEztex3audL6+ah7ZkeM83cSQeieroya97Z
oj35pYl0KXu1I95KlYpj0KOhCzu4RlRzomN5Vo9cIScyaqghB0X98MMDmE8HXBf7fL7kNmd3ieWy
0ofE0T/KnudS0+Ld4LJyBgW0A9k59j20rjoZWOrC/Cz6oYFMVSPMXyNpoxlXSKJc6YkiL4kUKOdZ
TXrVd4jUgll9StO5YZjfQOPtPcnf914YNLGzyBqp0lmZekCHzLe14zQVKRT++EvTtc/BHt66cHyk
HcbAIYvgih7I56ZAoIGh7gZC5uqtei5UD0FjwMLIhx9If3IP/OxJ1syINrONmlyoAVbnXEO/e1Ze
ogBr80pD1OgsaUsmUjTTSFwu8aQhaQjjXUk9TO+Ra7VpGkrGFRRNqaPIaEGJHKIFDGLcAzwfNBLB
GMim6rScI3lD1qTAUjYy+bTgKXAGPRJS+BD40tvLwmvkLL6AvLFQaSgeUHtTCE0HS+54PpJPrNz5
g6zHrGraFKBrpF8QNoTsfclKy6D0VJ9yGtvfRupOf6Lhoyxexqu3uPDdMp25JPHcKAvhLXL0DfvT
bEdfctaXxOhTFnFXD+le/SxHTnWXmklq2ogXDv5fpUajCSjzjc83v1bGYom7las+bbt93iZ71QMi
TfVB9ZunyEBwykxCTl3Qn5GoR7XHBLfepXgPxdgtOznCRGrGzMvnaymaB+zNby2HW3IUX7E+MLig
l4Gi3rzN8vhNPUPCMMadNzUYVrxqG1VEH3Y4TCSjRlri3Kni9vcjou0x0vrSgC/dvJ72kdOkwMUU
7PGWUGbIJ9Mf8ncaR/rCOVitFD0DbWOetrD93yew8nwYFzXiWAqgBLX7PMev/adDQuuKQE4EX94d
vpz3kiM1OSZ88y1DXlHmX5ZXvifF+JAEM3bLyFDzb9sDZYb2WPknNZ/q1qzZOYu2PM8SJlDAft3V
5LXhB6hszg3yZoUSjvBEdqdk2cKMjGTbtoMFz3oi67lEohCIKnropANRyUYcEkVzO6VlLBhqI5/C
ramR6FmtXVxB2zIhYYZOJw85DxZjnxtnsh/NiHmZrs3jzsbsPNb2wYqqLyUYQGLPzLTsNqMVdZv3
ptEMFOXFA3llFCiR+44X5iA/Mla6Nz2Yd/I4k0hvrd0WD7HHzi+H33LVS2tiWVNOqRlUshVRqx+y
Bzn21JDKwc3+cYlg6UBy4L72M6zBOl4fWafXtH57fKJL6BxHV+LL5VuIh4m2d7msRBW76MKf1QRD
oZgnH6SxZI5k2KzZI1H/dtGBuMX3rNb7deaY78HMcSnnuUoq+ulEjj8Rsl2vBPQi/hy2AMeQ2sSv
GrWaixgYT4sN1Z4jhEwcE09z7gpOvBz+ZOBwUOOP7Z3VoGEk5rZQxQpOqIeyJBrXj7/kJypfLbYa
TmTS0dGajERkT7qA6M70rF45TnYu6SAvDrhD1ebXOZhK3HZBTGRyKyunJaNEo7bd5WmCq7jk3mGs
ctEN2jAhHtHCGAnXWb6JHgMuuGU8NqyUMJsN+B3LSa0ZrfSlpymCpgz/JFRE6xQ20462+JbL5aDH
MP2XLZ7KZuo9js4+vVwDwlLj0iatyG5eU21kWCo47YJjk+QL2kSMd6TDoWi6T52BhwbGZG0OLCTF
F9JRmruhd+yNgH4KJzBbGm6dbtigJUvxgGTkS9TDT5i8e3m7qzUxSxNerk93ah7i6rj+c4+REiWY
KjP12EfK7/z0KywQfXFO7The++TZ3zDTXI9Cc8GUa4AJ2Q79xNlxjrpTqAJDmuLjmS5v5WCWKqgh
1fMTWx4GDtq8oEULa9ss0VnWXrbHPLSOlrtpzEKwgg0qPu91Fi0Bkf6raiaoPobWkgrQD+azgmM0
+YzaNmtRe+IHGjKWUT+IOUNb3k2cV49WzJ2zsNm4JoE87ctis3VnGc6swu+xa3zNNgCkTMN6Khzn
WSY1EMOzHCaJzSxLNnY9GIxdlR16iXkpvOqWSEoYJO589cdP5VIPRYa8JOAz7+nV+BxSnTo5xzh1
fX9gK1jwdQWjKWBXJl8dJ6KVtxDOObDAVyFtyJh1yAoF2zUYUKe4iY2eORrp6EzfdY/u4yC3urG+
dCzJsrNSkM3D3XgQnIw8yOtSPPylDtDd0j5bVn8Zxslem3w/WZYnhEbwKIeMSzSmtiP06WmcYo7n
iG9HDhiem31mdXWcCU86Y51Z2Z6U+spGPeqy73NSXM2YJYLp3EBehM5ah2TL9BBnaJh0ErG1a4Rc
Y+6eklCfkdTZj4VUfOTjcCcac2Fek9zZPhqsZkEHV0jxVB1RvDs8lTRntwNbSzS7ZGgsdN8EXdKN
HoQbJbnoXJ+TpxOdXYqUtQhYj8Pl06OwRZuD66UkTQxCF9WovhRvhcCN4TRQgBqPnzelzkYB0Ski
t0o8FLto6eaI42kbsigRm/c2OZZSMbTGcE27dt0nXLLXvBNlDGcTSe5a7uRyJqbIO4nLAEQ4UNY1
W/vSCEVQDRS+akFV8k3BVZJM3GrV8Cz3TYEGncZ9f4JQhY1cHuFTpkOewWPeRvnPqv+mllC1npXp
O5GlYBtqtJT2tzwgjj2hP+AOkN+nprn1mL3uOOa/k265NYr6MRafg99fa8Fc3U/5znKTki1BVbee
PAyYVnZuZQCbHOMpVAjFeA2weE3/9V2e7sooOPjJCOPXerYIJ1/p0V4sZ3OIJR6gpV+Dfnln18FJ
08J9YWQ/FJSj0FjhCtmaxkOwaqToIwr9l6CjAgstKjCf5Vx2vzygAErTMS7xzegnbygOae5NK9Xm
rBn1rPET7oPBSw4KDKWUXqNYEaop6OfxdMjhX+YiovWj7BPJE5VRSEybLbJPBRZyXHaUoCKQK7a+
9an9mbb5qwQYyW1TrwAqk0v34VctGTzVhxrXofbbz239bfGpg6Du1LBdJLeBLqfUDA0dasuWyW4s
H76mq16waB7VANjwmNjRoEFiGTzAArwPkfttMWWw1EZo3rvwWR6fponyvgLIxEiSZt7gSYIV1WEh
JX69Xdy6xE+vl1L7VM1hk/gjsDYD7al+zYQEIavD9260KOHLhsBpDgcoiAgx1JnPYSrqdwPiN5m3
jU5IlhDO4K6LFig3g/inPkY9Kz99bm5EXAwgi64+0yY8S60S7oWDqv3U2a3S7pKC6FafmWbugtPH
94n/q0H4iDDbAtCERDfZT3a271L3GwEm2E6i8EcsJbWk9myD1mRESh1iNaSScaa9SYb6W2f4YsN4
Zx243R1aM4TwEiUmT2mTRCLh9yNdIPkue75DkYMO0Gh+yvZ61b60NpprdbzpJGlMjVH7ngxmuySP
1/nInQlHocRJyJON7I6SEvhVtvAYrMnDlsiRLeePPWmflVIQG2lIOvj3ZI7cxtWCVMDifGY74gZa
p0S6e1f5QKQF0jQTX42sopUALmuptLwl+S7u04YDRSHfaCwrgK6/1w5uU0DenSD++kb7qPhd2cJ2
nfg7dPM+J0ATdh/j1q2LNLytrJhnOSQfhCzKXxDIGs6uYbovsju+VN5HqTVXSbSSZ0YGH694Wg4i
JxKLK6oS57zQ9KCJTM0oY5eb4Bls6RsuQnyYrOQsd6wrD8Wivyj2YS4vP9DOk07oocjwELeSRgdJ
pNiHFjLd9kQT86q6LMbEyhGTvdTqzWtFnx/jaYIMMLE28iOcl6zmkocnXz6TVRVaDFAQwXDUsvLy
AhBXjgWUhFIePNWTu0i6njyDqd4TPYobi+olt4ufpP+gE+U9+fVyW9T+jVczrlvcn8UosMkg0dWL
r1nS4jz7w0wmIkrTd8txs13MeJPlnmEAwXDy29BoMjGzgRc+9XyntnjCwseGzhhP/rFJiTbh0lgJ
WVnJj1lVxLKdrs7Xk4wyUbQi+bdn6HCoxSmZ1QmwA6+A8zg7zXKhkDs4nqOsg7zXTykiCVDcZGlK
3yadbYvkooLzMKeGd3zJ352WhVdrXApuODV8EosstX3Zvod1ee/C+1cqz6VHcd0I/0ntJAMqH3BH
OqU88/20phLhFv3uAiwsluLGJs1UvomhJ16o/y7XGrX3O+FyZyE82qITteedRLH1yHFWZpR8kfBD
haonJ6OGbZiU9VtXPc+W86IIUrLoda3lPS+DEw48iR+0ktUSRd+6O72Nv9ea9VE/2jtw+M6mqflC
ZVWhNhuNKDoiRHZIIiHDU6rKgYJ51wJLWNnDcEzL8YhN6h6J/qWFjrzCXf9Sjk9xwSQZS8SLME2L
QWLK0pW9q/oWKL22LsJV0jqvVSPGX904Q6YhOg7ORjOyfqkg//+CiAkM+IN0bXPtrv/1WXYJg9Rr
8fk//317bdvrz7hvPxk//plGrP7lP2nEbvAPKL8+rTEbgLArYbf/ghFb/3BY9tBGepZpm/yN/6MR
2+Y/fJjDnu/6rgMI1+KP/kkjto1/gEcPAh0lqeQUQzf+Fyv5n2zd9rf//yNr93cYsY+wRQ/QDhoO
MNB/49UG1gxho9bqg96Md5VNiiJEWKjo1k7zK+4OH/f3Hz6kf17B372iqeu2hcrMQrHwmxY2L+3S
Xibq6nHbghlYLX79arpYMSjixzDu/0ZN+btyTb5BXiiwdBtRoe1LYO8fpLcRHFSGIFl9MPIdZEH0
7958qZfs6orl8tfv7D+8FOJe09ZhjPHuTPvPLwXp16AAWuqDbBJkefYlpaaJtZVtxr9+pd8pw7wp
XsnxbcPjHvi3b61zcSvHDjtWqI3BNvB5ymHQI2edkr/7/Azu+T9pl+VruUbA9hY4ILMN+a7/+AHW
0FeqmHdFICkuOku/+KLZ1L57Qs+PmlEQ3Fr5R6Pp8N7OpCcO3p0VCeCr5e1fv+vfdbHqSkwzMPk2
Ddf2f/t8PTRdWheMNdY8badnIfFk0uE8XQxtvqC1f2pt75Ng47+5g9Q7/KN6W72u5bp0ik3kuM5v
n4BmOJXlGRW3kJYxEuiOpjcgUB6fRDc9MVRGyRCd03K5pD45CJWWXBu7YUAAPS+xG5qHvvuSutnL
X38a//mybAuYuefZLuayP38xblP1Zo4V+NDZLZ2c3Dm4Hq/WWSOzG7/7oATDJ8dvpNSusnPdVfnj
nBUCEurw7DvwnilvRze6/vWF/cevCQUvyxNbOsvLn69r6VOQa8i+D4gEGgjUpGY1/bCZZ6q50eaJ
YDbqmd332iQI6K9f2vhdO6y+qj+8tvzzP9ysvh/Yg4Zo/kBBfg9Dh7KB1jZxPxiAmuky6Wy7ejod
Rtf9kSSvZRN2f3O3/KdFAE78/737376VMStizHtcwRJT6GNVvpC5flXc65Ql4a/fr6kb//5pB77t
+9yXgH5MUyl3//COq7Bw/ALP+6HS6x3KiZPLEGbU5YBap6Viw77BsTrkDAdBjK7mGIR37o9PTmMd
umBArKDPJ59/M+fzKQi5dywtuJnGYFe3+qWOEkxCwx348Cfb6p+qFJpz9U1WQ0GSXl0D4W07TJcl
3wXYNmvygN2CSLWKnyP/fu9K+CIV7Fjtq9l6nmcssBUH/9Y/o0k6CZcbNINGtnIw2qys/q5cGrGi
zcm94tC4GVD/8EBNw/hk2+5xMBlwGvEBjIIMBkeKowflrWraazbjIDFfx3Z6IFFtTTTRTVhNRxX6
VOqoNrPygfjBkREH6rKi6C3ZqzsWIjrMIcHK6XLphH6w24+sT6+5p58yCyz0EOw4dSMiHIetGaRf
8mQnD73yfjIDbmH4NxbF3qPltD99uRTLT4aUQSLtzXZXj7R+JvOnRjw2DGTGCHEizaG3UITC1cj7
Mib3gJTkJe965JK4wfg81eLRudMJOA6n84YoxGkurgavaTd8QCYr3hgwqR3n+clIKJn1/jpqvDl/
6ZFYdfTuupjWPvfB2AXdujKY6BYeX0tFhslcVMi7WMDkxx86lOoEeZuV9uLAEEeSXXwBddwFDUIE
L7o1EWKhbCugT8b6KRzqn4QErOyJt6qNLD3gpC5DMtylAdnmNQYOf7zEI/uEucAGCFgX6+BGxMY9
k3vSI22uJPSXx8nCPMQmHPjDU4D/tyhQ+mUD/z5og+1jJqGlMJqvgcNHUIaC6fWHGKaTredX+RLl
QoGLtJTTbb+Tr5fM4r1FfRFo+RUn2MmRnxTFz91UQ87J9AsoRjKmtK+sAnuTFtfBQ9RhTRch0ITR
0fKriHQyEyBtYzylgF1RPnBPRU7H/LN/zAqCDwOrRUYDq4e5QFhwsjsPJaSywI9PtpsL9AvzZeGK
1mXc7USdaOtWpNIfjKBxFvduNHwSZ8a51uLLatxg3ovsrvosjK3x4JBNu+5K94bn6qyu3kNQS4zq
8CT33VS0mAOu0uMEIeE6ov0cZ/scdPRPJ6ZvIJatFQzni7yVR7k5W7p7h8aU2M6wOKQG303Cbr+H
WArxa7hYTVrv2qZqj1k6vxpJ2ZzRZ0JmyGNSPOkHsGC5YVPvBMmO3B+WiSwrvVe3Ixqfr1Q+uIs8
Y2CDebPM6NHrSkIDPF5aLSWSYTm6SCJznpXqwHLLEGK8WDJGE7ogrpuQAZeGTSKqQlrnQXztBuoI
O6t4OIOMvKHndqEmVMvWILf6WA4hJ26hOiK9ccpdJE/zBd9ktVlXkf6TgcQAvERfOIQynH1a9xms
+KoWSItZ+romgtSRvXpNdtWEfRBJ9+6gNZp5BgZuFyNClKKhGdZR7ro9W1YwUgJPPl4/uvDWXv2F
oN+jWech84YLB7IMVQ6XBT+Mj9zipQxeJWQf2jSadQeYW1v7MzAR+jyo7LwFFr2N37iZTnqTaBvc
+Lc6frpVsGj9ftQPTjBsp8ajbWsl024kCoTYgSjZOc2EaaKvNvNkXtCw8XS5Vc0PEiu362e6qDzp
v8R0BvScujOCLY2yTSXCfBPeqihfpAaMoWiZb+mZ+ZU93tRmi8QjHm8sSxy9jlW0reU2WeGT0xBi
7Vxde+HZwljjSogbh1Gza28RxsD7jEnUjGr7mQYeStWpDrZ5nb5CkMIaWdoFWV18cLmhb1ON5yqH
fY53fr4ovZy6IVXxQmTTl9wO9CL/whRy0HQ+Gpa4roM5OHf6hwj15zQuUfQbj2MYnGYmKfS9K9j5
PpEU6iuaOzAjxX4qINDJm78nvW2DNFu2rrSEG6pMy6thZDOEPXozLe3WWWCIdbit42moiDDtP3ta
NluncvGUBPNxRO5qBFa5S+j0rHI4z/Q+QsYgUfMqej6RqE12PmKILtC8TSOMH27fOptwyZAtBVlH
a4+BhJtih0GdSWBLpO0hXDIsmZg6OqaGIAEvaFIvADUmN8aHHt14IxeP4JsVJuw2A7p7YOtLtamr
emPOC64imAt4o+aNMHwywsrgmJSkOsVIOZirx2seZJP5VnVb1i5DpIGy3Z8/hd9BNGbdIh6TcfTw
6er01ArBh0QkJ7EfhJj3/lTvLIcXG1jMRWrRb0uGLUYj5tHyu6tynqFhwdhpX7Bl3k8Tt0tXNNDY
AvMKahlNvZ5o6IYFYnwGZXHO1+55xpV/eGfaTNhLmEm2Tf9R1URQ4X8GqcMhKcDENGsAYjM0aXWO
jKVy4ohpKOeLeLTQ7nXaupe1bNjH6br/nHSMIYRfVPhzVqldPZWdeyknHoE47J+XEp2FXMsd927R
iVh08H4Sn2e9eSUUDLUEOT32+tQotnGNVsEzmQHVP+vWudBU/swnHlvL11+90SMiukzJPVggPVZJ
QGuN5A0uZsk3AIHOguMBrfvihoNmt7HsCCoMPequ74Ghms6mi0ooWnUCeL7ryerEtGuzL26W2a0O
cjDnmQZPOIVBz7OMP2pyzn2ZxKvy2ezIgiSTjrWdvrq5+D/nYnw0PH/8kZI1G2fuTcRM552YB93b
tZ02vqRE0g+DVR84fCebdEze/HbQT0SJjWfNd05Zkod7q0pPphj2AvrBbSQmuPwQU9edGdkbO4/n
tXS2M/infYRTel9qWz0xLgEiH5du4dqc8teErRSQBDoGVEmzaNgEdVI1xSK23NAJsP4y2beFLxPP
NH3jJmLezOa8JRHj2MTWLe6+53J0Ifa8qzO5zW2Pam7b9Z4k1RnEUUygKKxzmTAtaxzzAUVHuTGq
6j5z8S04mn+oQdUzqC23cR4X22T2Lwax4Ue4bxuRdcs6KvoH3WBs5njE35htdLILcRJ2L3a9i6TC
7WbS5iBvrTCpfpCRfUdQc78mLXSXAIHZTzUZcqiteCiypwBYv1NcfFTbqBJ4PjF4U73qLSBIlBjI
n9wtwXLkiFLmOd7PbmL70PvRIBwOjk5e3TeWAZvKLteJ1lQEJG50n3prmOw3W2PcNUes5GSfUGhF
HEyE1fHouzz/c2AfhiJD7FnFe8/iBQMoRlhDHYnnYQsYzB7XGKk+69Tjvpy3TkCo/TIHmBPmpEa2
12/IRdchZ1W0+lw8IIC5nEOMBmX0ZnGOUVlCLe3ZkaZdT2Dj3g+ae8biGRObet6Unb0xuszbtt7s
UMcO39uEJ21ZxgGkWEMZ5eeb0k8wLpqYZfxa33he3Bwk+kUOyUQ71kQHAa8Ye3i7Giyihh0G21c4
b9xax6jA4AnXZ7A1tPAHIxRuJylvseWru1237xwQjo6LAKEBuRoM+V7tdKVVccjE7A1LE+fHFNnH
hST4fUSfgOUs2Idl+WQK29wveNoTP7IOfYDQl11hj04ChKIZ3waoahAdvOahKHbz0P7IhRbu5gjx
K1klMK+6QCYHQQrHSG4OO/CtFEVdEu1t/LF+5774XpbsOL25uzAZbt25fSW8t1rPRDqs4kQSDSDR
6Sa1wdL7B3+KKBBLynSjt4CfcRMg4KN4N8xhP/QBzEz4HH5gXHDAQe/5X+7OZLdxZNva73LnPCCD
ZJAc3In6znKXbieEnQ37vufT3y+YBWRW1sE5+Kc/UCXIstKWJTIYe++1vjWxTdfYJtuRSkso0w91
wfzZXcK5oPLjVbpdTB+XsMQeEZf1gkcT4SsiIak2BYkz94zItXOhVVzfBfssqVOZAZoHTMUiGIUe
/iO2rUloboNyUpTLl7TFSuFTzcR9W+5qpECjJ5mfOVALjJFXavIBDaTNs8dbL+/JbLpfiry4Y016
Kdzgumx125gyEwLRuGpIPhLgoUlDaB8MQEjiezvxdyPi+/DKvdop4+d5zlNYFYLZtcz1fh/pdb6K
tDebtYNF0F+NwAC2s4mnl/9J+gCUXDPUqZlV9mhUYSb5t1oaIvvLeagckMBkVbcTbO3qnI2GCjsw
mAwcELu7dX0J3a1FYboj8hwrCDP73ur4+ewumGOybBDI4GMY9x0cduT6IMLgY4xVsdWpXkun3oXQ
xc7RRc6T38SfYIKgYxB/HpjJh7B4/4e5oeKkToN+F59IUIcPSxZISkWyFzlvbpHeOf14xej9mLny
CkHrR2mhqI1JHXara+GrU8yen22u02SzVyglywZsRPUIrjfbDnAnSh0QK6Gd6c5wIdsR+nA2e4Tm
jpXtApJ/tn6EzMBCRU996ZAFg29s6YYGLqWpqd5ZYMsw6pYtVZvfo41dIXhlB1ahNygbgtNmLqiq
LJWt9y5a+O0RnymKnOUIDToyPGtvPsdZimrNBxiH6Hl52Z0L9LwwgnVvUC3gyzwIUydy1yw20lW6
TmWTENJ5jFJPof9Rrmb9g5l5wyoLjUNgDg/mMJ2jms1x5/DGs7OnQIOTyfzQ8yA0dv1DUrHvydLg
FGTFjSxILrAh3OLNeV4+g06NX2FIExahXoNaV/NC1RaqPtbD6cVCbdJlJD+XdYQiz/eMlWMifFmq
ZDNFruJoV91mqyV1mtUz5yFRBBxc6kWIpth4qrTNZXajNlO8T8ibVbFaxvO5s5+cGNuQVkynXIiL
rDgnGnu6R7Z8cZzpnCbtraANMRnziUkbRLecZ6gfrfofdtAD4HqyiBwoVaR9zDGSm+GdR0vPFPJQ
dO57qbLeSmO8GICdmFJGH6Yq0YeALZn/srTflhdvqGtOaXG8ioxGRcxFChrZj1YSvr5kfyYZfV6v
O9J5VvUubt+GAz6J5NXHBbMyRtxxxv1oRJIWzHiDNadba+Td9+iFSZBSC0bH7Cslz1BntXFGpOqR
WXOQ8vZoFYWOmzYXNhpsgqn1OpedVfW4dJOrgJWutt81V9I8E5SXiTWd1XUZzSwZLPn3uuecVkV9
X7Bl7wymFcAOLhb6kRYe77r1QddVgbtli+FtWyphjmCltjAjhsp7QwfJos7aWXXHmBN+g4lmr5dj
3jUrbH7LibZzxxPZB+/JSAGiFlqAUVH/ra56WDjdTn2q4dwdZGF/jGn4ERtf8VwQziAT5Ns5y4x2
OyH4JNpn2swRf7ZqQfQNZ08wjg+28yXpwq9AmeecrkotRcBV/eh3LBnIEVmX/ftxHl/Vnyk11VNm
USxbebVdmpkOiPulcdk1gmoSgmYePwnOjkrSqBhwtW1BaIabZTZgtsxr/RZZi++bKGeM+bnSMJWW
6UNFwMI8EAgWcvpDx6e4D/MjnmJtvagcDRRguHxPsU7Tq89fJxnPKHmoO1TDxw4QQ1l0NeTAqw4b
7cioZ2+wSXTUob3cgOyhObWKlJKq0iNiiqbwIFN5HdVkuakYMDGw2MphvHNkOpG9S58r/JLa0A1I
3GvW1cCBF0QU4K2XEUDGAW6gzBQkA6idQNcZBjsz+uwJXY8MAM/S8SBH9iOvu2ufil1P70Taqrbm
qBRw2dBA7pH6UK0v7TPSJjwzAdXn3wyoU6aGVd3jzYkFfyZ/4lgPnzQPt1VNeEvnIzIw2PhlRvba
9sbNcj60hI7UsqayB5G/Rei8Abf+zZ5J00mqid+ctLtgJAvRfTGlOLjtzCG+nH6M700fysBSavvI
V6BonQx6jH1BzTaNeFbhDvmqvOd631fBD3K7EY6k87YbKIsQWR3roXtIBzh1pYC/S/N/NRlWgAtk
JEdFFZJ0YZdKK1CtsnRkZchLvFJthrJYXR8ZuKyWHmmmcdWNaLrlNuhWqtU4VF2YgN1bjhm/LwH7
tiEfiJ1ySFazYCGlc5cx/A6j8kB5qmGQHQo6g+G+QjuIagIMWjVFj42sAAMdBxObSp2kGjhbJJ9m
cR+CHYPciEPab64i5mdXLK99/NQGmKr6hiWGGOZved0b16X2zGeJE8wNN2nDW9Q62VPdTpchRsg0
+Z22TtuMaDjb+XCMjB3DNTCtqzVmP5YujabxR9cEnFQl0F4JBRwEh07IM5c2DAM/L3ZsFQkfrDhs
bUpjz4brFcdsTzGSOSEiAU+15DLf4qCJ3e9uQslbo9IC/gg5VDXEyhJFZm3y3iUe0iqyuAbsSndF
nDk7tZQs0LPSY4YUGvmLNcof3Qg70yXQqaCLgEUShfFdNnEJiWc6SnPx2sztbUl49NovEoqo1GZB
5fIGHRkEFGb8pWaGUU/LWV3bEsk2unXk9wrAL0IbNkeqNSVsTkwCajDJFbd0GVYMq8nPbLpNHXg7
cGExT0FsZHXZh4KsuNMOqHd3s5zLjSaoUcv5dtnNLX8oW69pU9oWazNFHp3ZzFMfutnyQy2NvGQR
3QcIjBu3/PQYMO7T6saY9DfSQOg3MATwAwAYEWYbMzR9Wg4AgVAnraXF7nqojkUewHDgqB+ThyqB
JawR/LHhCNk3+fSGPY3NnRNdZ+9+cFCnl6Hfns2UOrSVgkCNm4ZrKUtpjY4rz04xf9rJGo+6W1IU
1NM333ReNHLRdpTnezuATWZ5U4f2MXstK7zOJQJ08KJKdDQpHXOWo0iqvpKJKHckfAJXPGJ9eZsD
1wGzSq3rtw0iwKA85okDI1bG/QbuGE7uSNyMet89Tnr2lCU9skCbkCyletS83WyPD2RfESVO+24d
6eS6kT+I5KrQ6mci5ufRPhU+lJ5iNjE+m2kMBs86g4fadKPodnpfXfskHVZa2pe7RIBBkniSkX52
KkE4bXapwbYh7sbbBp7QRSDkDHvEu4D+aSr5fn8I4uFL3ZnymEWYgthuUx59oE4h9tV9srFl2Rni
rKbU3tvCUz3SID7MJQGbpZ68II/Da41W6WLAQEHrld+RqxkY0Mn1B1l17W6xjmeNbE+JugEoVyES
w84hVJaGuvENbro3CBDGiWNB/nVjF86pjSe2/7qn0ejAorDrp/I+rQjvWG4kKD/yYvAfBUFxbIKS
H5/mtyDFgu3Ua2SMYsAMDTD2dUi/WCoWg1EFLR1CVjsfbeBGFniRmzT92uiaOHWZ/paXDBRQpRvb
DBDJqhiM7LTcRIn/5tWTtxVmZZ9GN/z9ZnmMKHN3G1bJZ0SwyJQW05F30zoRjGmdlnt/fGmGnbkP
bHJ8C6A4ltWNW+nBo9TyWD/9uimHIKWhWMbbvvJp4VRj1CD6wYXuk32s9d0BShYs7bAaqmzlsAqY
0SUJzEdseHDGvW43muO41cPoskAolpsuTEgLadR5RcN/++sbsc8vShM6GoZmGqflhna/+HmvUxQc
REV8xxlUb1IXFmdrVN15ms5wr9QfmsTQHwpoO7skpzUY+vIYovK+JCJ6MmVdXawWYOigRdlBI0zq
xKf0ULTBOiMw8FGX9YVvj1dpkI5gJml89FLIIG6UR2viXeHz57V5bxuauI9CvdzKGJaP56FYbA27
2VnsCJSrwcMojw2LA0p9SaO9wtsYrJevxsE2tnT4NbItQPl3HS8nGKbyYTaz8gFMs0NrnD7F8hhB
s2w/Onlnabdjohf3mIxoiqH9Qq5o6UV6G21GSkOFkQp7uvuzlVhciIB9NJ0maX+ru3YefjPGAIGi
YnfkCuWx3OvVp/DbY7psdn1gveKYDnFC+t1mEM6bphNhM3pJdQYQEZwzaCVov069ulnujX34SONs
XjUlV3Cn0cdTINMfMYP2bcLY8LQ8tNzoiffXl2UNJ5J86hS3Q0ZeE3MGQU/yZIdABIz7pOcoF0WL
nyO1rtO91/o90yZu3Gn6yuXIWkln9h9BZRZD/Wij6PPrYjqA+d8KdRY76uxsJ0/fI+a/VFkTcPih
3dfydkfHHauuwSMiEOz/bX3bjlenqxOFcYTeXENEiFhqNmGl9qf1dmoN6F/qFMe2ACK2LQl7i3Q4
URGUv7g79YkkI4R8hfaUqoWm8It9lHTe3oTBawAw9EOIrjhsdGrKfTqKa+jGW0aJ4uC3u9JJ3B2S
asiQBqAi2XtgLfhRUrexW2TubRe3IdhCY15H80ja6ayhMpT51wrA72naW53OS7Dq7kQqZse6BruG
LSF3ddcih8YN4i2tiHGd+xH+z1m3Tsu95YYg6r++jOxS7DLP5crZHUkLwZaWV/0plBa/ZAj/urc8
ZgdPhC3MR7rHZHr6I+3xMJqx8+IcXgk8gVs06haI5uYdf8jZjhwu0VN/V4bRaxpWDRreehOW9XQw
gvZJJA6f/LgKp0nH82qmNB6G4OJH7kmAJVuTTVteSs+mSSeDo0XJQ+AGZr9S//Rdax875ybWD2Ex
vntV+Tzb7UsysmM0yCUf2JdS+Yr4NAm28MFkPtkxTvcuqmNWkvBWz+lhwBug72G966KmT9A33yo2
5W2ddnv0vuX2hwkXODKgmw2Dax/DScit4SAjw/riSqfcFAnWPM9pXmM7+2yk+0lhAkwQV5vdBZ9E
h35MVo1av3nIA5tlfbaZh4y7QAuP6g/QxbAnfNfllBhDEL7KnhRPbG6xprMxElhlIUTSZFmXfbCL
WJCBWbG2gao3TOeahqx2tXyPUvOtnvkhNRnV7shlbuggUYa0Gg07ewlIH2Om4X4RXvCJRecTXT99
r/sokag2A3Zwtk35PQPAxuR4mc3TXAmGcYJ5r8zqnT0rPsTUigvJba+sQjeJHoJrMhhPIZPdi667
E1WJ137spsOctqus1qwtOXf44SMucDOuAGZx/aq+Bzw5bNnN1pdZ0gFnFPUD0f/4s8tjaR3Rk2CK
+TNCVQik8ZfeqYGTMlO2RtTtzOt8rxVEUh4yv7439B43LOXT0tGLveCHagXByqGg0umwuBkJ3sIn
ikERV+zhufaI4rR1JQKnDdH6FJDm2qbQERp1ixWDymuc+g6z0daUyUfk6Y8mm0V6h9TMhMWtI5JU
3Z6+AEp6do1ICTraQmmUfojK1VYHq/JO/1lvYymJ2d+kYJ5OVYCsyWMqaBrWH/qiZp4Dq2toXymk
YD5Rq5SGHm4NGOojMxKnzD7Z6RFcUqVczjL6E6rV5DFQ6xCoe2EMLoxdNw0KMLSZqgyWtzKgzWgp
o95wDFToKlse1RZurmMsmTLbFJedT72Ndnvopx/S5CDoYvaEunOIChshN92eIpbGrqnegAJ8jMSy
rbVBtQ7SHRzxiS1/vMk67YKkffuf3xRDCbr+8aagITUcy1b6xz91eQGEJZeWyKHOjOcOOVGdULKq
lxQROGo453k4BB6B1iNu5v/8u8W/+d2GLgW/1EAARV7U3wVfjdXbGa3+9FCqiXfmU3/xi4zw2abN
oAn7WojpQaIWmUbj2XXE0YOlrqowxqIPvke8TI2Cm30EI+UWNI13HC1aPv/5Vcp/iMI83dAd23Nd
3TNNhoZ/f5V5DXqeQFcOG5dXGbYUiG7TDCuWYYpJDDIIXAzSCyS+OHzqH0oyVg3JDyXmiCI+xQwI
LIoMd1dQEaM1+DBVLeemqD+dIv/Al/gBj+kHx8TOEmzKgjiE4xexub1bJIiBrup21Q5sK+tavcYT
pN8xoChcdBqUCZiZC7lxUlDWPYW8SNJyH3PBDebxDNyeX2aGhJj0jOLGOr0ZYwu4Ew7xzO4fyB36
Dnzm9s2T6YMq2OjzfMh6eEjrRhkoXoRqMkayOto5+1tIfzOjx9qcHtMxPPzn99ow/yGO5c22DYFJ
wQHq+A/BajlGhebS+sBan+BX0q0tGlWqX6U3qdVKZjVKFZWVR3o0/QqKGT4A7KRXo7d2pHcWXA7o
KLsOOVFaWjYg0aLh0PTaPlVX7mmgnzNnqYOFMKB/Unv9g+UzAC6N4jI3Xrbr9flHNms9ixvga1lN
QAjUZxLSsTCDcJ2FH0GjIYQz6FdjqPlQA8U8okkWD6z9xHwQfEz4t5mx6xI0RM1YHEqH7htthgJ7
01pyCd3G7d0QMphKiPfCa52+OjMVMTPtj0xAZMC7tC4nVp7ad8CUOOwK1ffDlJtl3tpp39N4KHf0
HDSjxUebt1/x5agpQ5YJdgr4VqAghHr+0QnGkZmp74lFYOQFwzIPeuLYTEeNRiJAdbn+xEaPfhUd
H4vWXCLqi0aTCw0Df7XttQ9Lr73UiqvlJMew1L4XQmGH4A5tCt9+M3q2e741MxhJKLB0dGVN0Kxr
xr1ENQ97LRNkLsdVuWNcEkNTKo/lhzDj6TQgm1onqf1s800mBKegGD6tISS6It/5VndDnOyxVCIB
Uo04BDx5AJf5Hqg8S/VSq2NQhN+1YXwAWtjfTjKFHaRIdH03Ppu+jVgDq0wytPUJH8/Tfzlc/80V
xYBbZOg4AWwPwP/fl4agQ2NiaU1yMNWfrK4GDo+xh/O+ae05d2KKVkxaKHIiMHdqeKcGZoVS0llK
RlW16X/R7/5T8e2Z8HGEzXkEg1iIP14SSWiDLCMjOqQEFZVZfMf2+aha3+mA7bSejr5SnBVD/6yk
V9ihP3y9ejFd+7+8N/9mcTc99NYCi4SFJPJP6XkXdVDv8yI6tCpxaOw4q7DkxgQdomxp1yjFv9aU
av1sf5U185cAyXmj+htS6cfQU6ybac4BT7lf9C76Iqxw2tIJ8wGDj/9Fiev9QybvWTprDgp5zzBM
608dLhtsizH4EB7GJPY3AHRAhkYbvW9iLDtCDbMp6+cUeo7NxwZ48BwKfzg5ulVvBf+QBvVlSqJh
20VutkU/4ayF6kZFEF1d04o29FlNWMQI84rOe8ZXi+BBHzKKx5w8mbL3muOQjE/ZFBfAIFDFigwy
n59YG0+zvWePWkjoD6J+1JK03i498UCLuPrU80Ek5oZOn7ftBxpr6Utpt8khrXLSb7oo3HFarFuU
lU8yEyQNe1cZTvON18+raGJuoZkg4q1SnuKa08aED4cZzIC46WkvddmksHR6mque/jqliHU186B6
jotUNKen5nral5ABLvnoq1CEd71kQZ7z/BFKN6ummU0k3mhHT7fvYNj+sAu920vz4MdpfSAigIZ2
McYEMtfhWs7VpfLK8iGdQB/KhNUqm9rxUEfR93aIip+7j/9vHU0GFtnflqd/OpqiplH/0aH+m5/p
57/7y8/kuv8ydMvAgGJxRoJ0R5H+l6HJM/4lGbSZhuCanMOtDf/3f0z7X7quw37HHEwGhvBwIP3l
ZDL1fxmO5+DZZ/7KcNd2/1+cTALD1B8bUc+2yfLilUnT5HS0/9Dewx0ENlI2yTHtWTS8oX0HiHX1
staD/AFpF3kFJ0M/7xlLu4c4yo/BSGiU3Yb6oVYOOavEMeBMdwlNbDJJ51vPb4sjuW8f6Vgw3zNQ
nWU+8xJIx6eEnHH6jgPTGgF1eCpvUwfJh6NiHhr6d1y21xNMhMkhRSrU+itoVx3seiLou86j2r3X
DsGMIcSD1vxRC3y5o41CaciIsrjrgmne6mXzjkAdAWoH5myKoQpQM4TdV+DrzDpd61EqRPHiC2dr
AeoXJf6g+6ipcV6PXYkeR68pdt0IE61ReLek9wJv0fJ8FzNk9jQ/vWL7Te5G9HFrciWafTQiGJpT
nQjmLPiq1WAu0N6ZYCtNVuLKfwvNOLp6RR9eoQ1FdN30iCGvP11iZx7gQ2OCzKLsaGUsWwA+SyzS
saZtQSKyKCv2fzKqmUPk8OKqJiSDKDy4kA5ZTdL2RiTZzeQBCLCT/mZq1EmelPvMj4a7NJwfKfXx
csRJ8ujqn6g2j32Y999rQHDsbt4GujBrCPYjk06/I7ypMjbAKqoomndD0TgrKpJsk0g0JtT8hA5M
X4wyB5LU1PwgqjBIc3jC/d7fxHZ/dgdGk/OC+zLDaV+MSXGcK4S2s5aS01KxG+MHk21sbqOi/kAz
t16ePakY5WL2zmP0kPnp2fUBwC8ucJ0fGGeVvaZSgFADdWAzeXGBQZWw9alOIIqLmqwV/kidDits
lvDsuAE7rDb62od2fG7VDXLdv27IxEx++3L57vK85Sn/7svlG74V63ust5flK429yZrYKgJr4w4B
xB+/Y/l55fKd5e6cWd6uCuTDHy/Dil1yNefupUIkf/r1Kn69FDoxcAvaytz8euzX83792uWx5Usr
MY2tqyOGXP7Fr28sXwZx0Bc/v/Pb6/v5TA21jEwJWQkSyt9fT/zt7q8XgcRhS9426eAiK1DzFDqy
IG4aQ7SbdEZkLIdJvwwB4xurz7xNP4G+ZUNH5kswfsmzi0z65LcbbbKSiyNSHkNytYYFUKNU5LFx
IL3T9PdONbwt/2Z5tHOJIaS4nrc0f0/20LzUelps8e0G9cZE+X8gXjHUqhtg5agdPTTNhp7BJ2sH
7bLcM8PMhWhEOltL2/KcOuNp8Ib5WMdi2LYVuRYJEX66cZDZbF4oVU3UoNx4ADMvFvxPYZa41tMX
uIDmfvm+aJGWOE2P9Embzrlm81ajVdj15WBdgkCiM1X32pR2RIMRxYMAAUgLwQQH1ixiG4+PRpyQ
znv46zEnBJ/U6fVpVM+Yav9rTUjSJk3MQzQM8lxmuTyH1PSgexLS/tT7PtOSQ+BWuqi1FPwx3vkx
Q/2ysWdIxK5O8iTPWm50mRo/75luGO/LIXllg1mweKYfYAizPaoiDCjeBKzb6Q7C9exzI/h/0qtD
FlIhG8D+fCv/SmAiRRj4hR25tOUNZKvnHBXGHrd0RqPFY8JTZOTFdegTzLkYL450xssUh2A2soKY
jGm8FOoGChccK6P20C/yDFHfDf1snjNWeqqX8BreRQM8bc1vDaSVBOdRwtLgzMNLrG6gQ5mnBpil
PjK2SE1t4zYos3OHH9hHiB4kGtAbkFC4UlPow3t9IOi1bmy0nVB2Lhpz0AvBYfOliTMytkv/FM48
tDw+D0GFXtCNd8uXsTrol3uflXUyPbe4TOlx0NyQlmfFOlXxEeTeAE0hKcVtbtH1K1tY1DpqLCPq
Ec+xDb74SIEvwazFhx6ADBFyNMahLmfWhegs44iG+WAVSKI3NqPrbV5SWJhaYO9L035eDqzaBIko
Q/hNRGinN5VVZDdzgxussaZ6t3xJ1dTsJupL9GRTdtMSHrchh6OjRCHLFe7MKooDWBHZXd2l7RaC
Kk6IBC5kEjTt2ozL9NglU7MetcZjUx0Yt46d7QvTTF8iLadX48ekCKM+E6mbn1RHjZG/nRD0QVFx
stSDkx8P66AeeoQ0JeCHFpjKKlbPGZq2YOTMvZ8P/vp6+YexXoR/PfOPpy9fCj6enWd2t8uvZobj
gPmE8bF889c/+O1H/7xL/MNT44twV/x6JcvvW379nGWqaz34YNVRY69/exG/Pb8Gyb0WQR6AhjAg
u8G+Ij9X3bgaJ+2vLxMR/+Ox5btdb4XwIcI0dfeC7I517esS9CC+4K7aalM6bnH7cMLJzyoPPls/
qDZ6Vn3K2Xk3xrqHDR9DnO2jdB/Przbon5H39Qj7jhPIontM6p7YjLG1x1TfH2o/cTa4J/gXogBo
ahE4PUcYm9J0Omal8aJ59VGKENTBvLFmCOIiRIloO+VDL/NDmE8PrTGMK8AK/M1MI7Rya3TUTYmN
fr4sDLTB2FnAlAxbGSAvsdwCdbsxxzAX7AsJwu0BQVLj+MXGME5eDFBmHtzqmJL4plu9xAXCjy8k
SW606LdMUl+HnCpNCwkay5xtVmf6jSMYJFRt8wVFW5L7LzB1VQyHbBGZmdNmsCqIfrN7ReS7S2jI
rcNMe8/KrGeKYnuAkN1DFSZi09gGKQakwm3cPuouXcalloUQw4hkAlGA3oj1o1bDp8j7xkNj0TdE
0M8o2wv/mLSoZvXBjrZ+pdIgTHxiUZhuRCV9WleALwvXPIZ2PzEG0Ak7RmDCIKWiRG2Q91beWG0Q
V70wJBvXZFmjCjade43PoY7g0MM9plOVBBBJbKSiYDF5EwYEkj0OtMneA9KAemF+i+wi3GU6GMMx
VpXlzQRSa0/07asMSBiXvso7p9ObTODA/DSrCVRMKDM1Qp8YL3wphTMSEoa5rZ2xRsx9cA71GrIu
hyd7MXk30SW7AEl+z5+dLiVVnWbnoBVodPXutZGgBb3R+cT3QW0+knvSolsvGdCYHnGA7gDcTAwA
mIIR3Z4ObdMF7SH0ONx4Nzgz7kqnhJZNytfRmJjlDMmhHxJYZLFtwap9mWf/e9h5B6doKnTh5hp1
vjx6s0nDZTRv6jzA33M25j69aTkcWyYfzLw8ioZ0VKmvBZqo8mQV4GPCZkeSDvPp4odj1cQq+h2d
7JCn5x8Fk8VNoxfk0yBcmTKSBWN50csuvMkxaiBk4OqGcBvDIW3gCK6bWXtnE1S7RXj6qjLMd/B4
073CmtVhUt9EuHB0V5Kl48E/slsOUHT+RGD1j1l3ImXSWGGeZ/tMVOjK9kGLSUutyd4T8pZuW8EZ
X8cx6k/fTPcRaiPT5Im6jXgojDPoxCw6myQYL8ngoD6T3j6EGRZ77s4QwZNROc8WwPqN7geHvtbN
A+nLSNBkdHKQLNq5Q+xfXm08/VSLNt0WBiKniddokzGc28HKcDHdZUHcHRCAHsga70yfXXbK4MXU
Dz2AlWespk/SxG5MIBYwY2Ivif0y92l3JcKZxnvLsmJHaDABIQYbKVGyTZPtgJz0nsbGfI6TBsdW
mXpbnBzJnq6hjHlvZ9Ip2IURKMmEy8+oAZsgsM5xcitV8mMVgi6L9HxelxiTYXLSs41iTsvg1YfC
e8TR/DpURbV1BxBPkeNeurF8c9v81tZdxuZpG26MoRUHOYKKG8M6hQXNLH6OxSabeN1IxZmsVRkK
WG9YZ7h4d3aQMCKhfStCBoKiRMgpPN6fbpq2kxlrey+tMTTo+GvwTIDg9ZsbtcVhRLmWdppi42K2
WLSNPEWYzEi3w4OqT/OmKzWMhpvIZ9lPNCJp20LbtEPw4EvPPRddvy1TAHch6PJ1P9n4gkCgAlBw
7zR28vnoAFQDC66aeJrrHWzWEC0WERspjxQFna08vOATMl2PJLYfAlz4IXKyGthckOMbrfjbu/jW
6NuUIpy3Vhj7vElxdTgq+5lPg9EjKpCo/BbYl7j9dBV5CxEeyVXR+E7FSgZ5b8TrfGatcsPCUFs7
H7kTORhER3EEm0CSacuKOGtwE6Oa1hrdvDE6UJOe7I8Yu8D/JXiTZ+ct72socfj3yQFnxWv6oDi1
Vfxq5HW7TX0Yt+yf5gDCWB5AS9esFtZXptIBUXDBa0PvpFnfgu7kzr7/2PCmr4K7TOb+2Z8CXN+B
9SOkhbESbYQGCB022O0TK9UQrrw3s66PdRpSpjNVF1rN+N3YUiCD7E+rN+jKwIPa9kcZYUbJeKOx
ZiNGJWGP81EMN6EWEtWZRl9qp6WyyMin6od4FenZV3JQ4EKDOTTqHGmvncWHgU5e4bpbJ7bvA1IR
TFqKVjrU+6nvNoWHDLhjqgl/CKyjketXjoKL6Wa3euQ+5ENyE+gPwdDd6JuRvuNKw/kX1PS/STgt
dOstEOnzYPMxSCNeeSO2tjR4tude7nMGmvs+fyipPCvbh8Vhl8jaELIF6Dliw0Ak4vjxdsrlu5V1
OOF7Dys0fVQv/CrigsmsNWAhraKz71QYYYEqbfpiXSUE83byrmGC1WloMevYdVbWZJS7u9IlOdmt
5COM0fsk5/TTQrQBSd58S/PgMESptW9HmtJzqD9Y2nc36w9dE3gENiF/mKmGCDLem5VxKO3+tY7Z
WLjT3SACdv5Z8JF3HF5AnHu8DwFb5HmtNDiitHa87f1qEjX90TL6PlTWG77fBCcHy3hc+sl2jnm6
759RnqFEDwQfouYcPGIDV1wYc6BoLLulXXwg/yUiRyJNKOLwzYnsD8IhcYGMNLaEmX8Jc5o2wVOZ
weabS9KKrKnDMue+zrI0DkWoHXwx3xYFn2uI1i+gbFhH9vjeEvOxytwpPjQtbYTxIapIHg/yrzKf
NzWxQFXJT9UOk56/txXRjnarsSb2xQmS17V34+jYhD1hEQmN/cqa5isCTmh8iqBIjybXk4dpyN81
u4wPUVtupn6q9+1UMxgPgic3BjO6bLlE4iJVqLlAGzHVaapq39n2KprSMNAqjFuGu8sH+8b0eh1h
qlbsPJvsdCkrldG6g/fJ+qHX8A4TgJrN/FIosG0vKYFGvUHeVXq3kztB0bXNc+8wbTQTXJoDqaoV
wof92Pvepqn9Oy8db2G822Zb78YMavDQJtbORUG2RaX/0nXKcVlbj3mnP0+MBpixUcLH3Q0uZfMc
mCfb1Ifje5LMSMllzdtc43Ww3LMYh/w8KgnvZFWvzOfTfWY737W2+B4Ilk1fouxG62Ogzi/ibZiJ
Ypf618Kzhtspo9Whef5aFhbVZ+hGR8s9WvjCD8Af2Ua4Mb4yObSX+j5uCKCKotjYpG4x33WzdW2r
AUFo5U6bopzluSrDJ+ZXxXsptwGpJ0dtgMJuBWjsMm+EoqtKdsfeFyrGOQPPsuY66bO/9g/CsYLb
wTQ3SQmGOavlY9RZP0SGun2MAvRo7TRicY5IWon15sK+rkiMz5BNU+ePybZ0asRZlQNGmqJ0B29n
nG86qMwVZ/8pshr6DvzpUzwiUXUggHrsrkUGqndu2E+bQMthdrs2Elvs+Ns8I/icaM4bXQue8oLR
qz27ZOd5abhxZPam2dNjiyqdK+3/cXdmy40jWbb9ItR1jA68kgQ4SNQcCileYBGhSMyjA47h63tB
2VWZlZ1Wbf16X2gaKYgE4MfP2XvtTmwey3ea4d4ZT1w+RE5h/RzpzBxca83Og229EraFfmYJDmZv
+8RV35coStDn16y6402QjyyKRIsMSYs3RC97yXBt57gNep22u7V894TfmbieFWf07CWkZizjzi1y
zsPuQVvpkwic6uDnFsvVPLwI6K1mrS/Mt8e9mtewssjBqjZQqQyIMU6qgM0LkYmxASKOVulXFavQ
HKbtrWCHgy77Tio6gVOb33uVAPBISECRuA+ugyWxGq5myuFQVF15nTDexPdW6jARGvyvy4zvfW7U
axtMT0XrvHb2SMU7BPpQG8VTaY4EnbWLG5ahmaFwSb8xKyMKUJb6UOQdIZxBTGvjuMzTU5bHOHuN
9Cp8eDbrmHsHvAxVfiEfdymsSNiqRmpkTZFtso/xevfcmTq/G8f6rlSbzpW7Rdsu7OYIzjkpuvxp
NGnrLSCenmTqKg1bmyjaWswYBpFfOg2q3cCwPlrPkESiQjuJaf63PVXy6pIP0J77maeDi3ZjgDVG
7wQJIGGqpuldf/XSob3Mtr/CtAVrXNcfdvk8dij17QQ25eAXT5mF+3vppR9WLA6HNvm15U3edtuo
tx5x7LYzWp7KDf3WZ/OFRyGczLrmXayrqKmz01yxKHo5gTjG1sIaTmBEq5Bdj7cvqImdykFU5AVD
OM7NKVY0FzxuHTFWnL1OIbk68X0inWuR+zriTHbP8Ty9QJl86H3l7+PFIHeCOZwMEnXwBEqQQp0b
ZAkBE1dnHs5TXkE02khBoF+0E1csrdbtNs8kYczBRKd6kx205VLm0yJN/FUe2VaenSH5LRa6RIIv
YctlGQFCIwpMSbnhrGBhcLwzhecerFkLQ7IfIEoGmFrHZnjJFfYjlbLpqXLLvKl0f2bWwJhCGOwL
GSSSuBB1S/5ioohiCR+eZiJCw0QzSVSjRy8OdO+OY9XSrw8qZnkf5UWPqo4khsPIrZG9YRISJm55
aaEHSAJ3CWUGuGKZyBzqyS4G6xpjh0OSOrJaYq8kx8J0f0lhZTfost+zHEvPFv6QOnmUju63oWy4
f5SaLQYwkkzK70vSwukvR+pg4Adjv9wF9Juxi+XEwsOJF04Z7HnF2NrYHlSu6aRn76Un4Ptgjoza
20GQbcqtHxbbe5LMlCq1/5rE/chrXNOtCYxub49snkVtkQDedoAp0sfWXM/UbwyPhCAqq/tm07I2
1WtfogNCxtZc18xYeIveik3nmPTGj54mBRY5m75314XsSBA/R37VySejdPGlpe5lqJnF2xibaEM4
v4I1eQXlXzGenklaMaxsZ9nT96ZVVZSK/BWtdJIPybVPcQVnZdFFK7V5WPevNXJp1hMaOdIoowGP
vVtitErm2twVFTFR3Srio56qFzuJx3AeKEstUX9VNj3gFe7uWqwfbAVXlySlmqFRu5SPKe8YPe6c
df7BniihB/x+xUwC4Rh4j04Hq5jwGV3pl96YZCg9Rh5oX9YDVyUI/kSH9ncVYxMzOg+JMQHehxXF
+t5ZspeSndnZdIKncbUutZyPmW9dexHnxw1lSyXPXjV7pWlURQwn8etVWKGc4WnYLlL6kQeUJca+
Lp0LOvTsZoL++2PV/XaqYaM1p4UxnR1Dm8L2lUOV24+pg0V9PfkEOEGYkUtEDAJIFUaqRyGx8efO
K/g2wNkwjJGJrL+tk63CwXC48FFCdz/jRB/tdHr2mb+PyYwpbSSPcjEuvd+94ZUfw7rBdIJTkv5V
HPxWIeCM2s79ttqleWLZREyM4Q8cgb7ntBjCapur46loMfWhZFLb6ugvxoNgMLsLuh8lEu/eb19s
DRgii0mSHVt83qp4FMJ5mcqZ00sBUFpL+bWzSIrInXrBThdKAc0iW3+YTmOGc9cDvsJ+u7psFZPe
sQjnqsPS8fJbcqF2wHfZ6UzNfcspwnUdSIAcSUr3uHzrAfDA8zDtPYstsY4WXVt6LAac2iA4VSNJ
daKKL4lczoAEKK3FIU+cDxIPX5Aa35doBndNMX+vid3YmYvfhZ69lwDLr7QnD0aiypNBmrj6kXfp
dNPZNsjnOmxnZq9mNpJ0KZQ4e/MHNWb+LD2mje6ICdlvzqPu6QK2WE6qKcSoHhauy6YtGymf6YLt
hlID/8rkrxVhBVh15MmSirxTis5L/WAFDJ5Tx1gOaT9xaNyxW1/7dxh0zZOb8++Xwv4okrGOzL78
GApG4Gk3xgfpegwZAdv8LhiS3Dx3szHCbeCGdjC26FOPmKB+baoIqPJVeEt/bnrqQ3Pyj62fHLmA
dmY+jRdESNnZwMTnZ6Ragafl1OiWL8uAgY55fRkRangesi6/ODo/BJXDDKrxSZcgoAWcy0qsRG1m
t45xVblmqtJX906ubpea5mEvi+YoaR1fbE33Rdlfm3hyQ0TKzB+8/i6jfHVLxuOj4ezhnDwYmSlP
XDF0DYbiMRhz1syp77FGAllRlREh5EckZZOB15jBw1CKd8/d8hbSJtIaz7DtfSlBnOxKxHgIyvx5
V4vxwP3pWKF5Y2d1XcXZWg3/fuqCu3lpY9qCeKBaemGaTsFx8St7b5fqangpaU5B3oWL6+moSYUJ
/uhO1x/ZguzHnc6WYt1UdkDYDOZ2HTg/sy1uNm2e7fJhGhdBk9ygnoWRHraGlCF83piwhAVg6cYs
M558dPTwune9qXC/FtWBJhB9c/Hg0y0F0BLUnFATRX1pXzPHe5GyP7r+MB77pYTXqVeJmKgUpzGl
NzDfejHtTj26zcFuzcfaX27cvMTlP0t9zsr5avlgA1uH1qObNXshWrrR5A+qOQttYHdrYX1nNmXt
5NlqljmqeqdhH5rRhZ6AqmXiR58GyRP35t9I0qGJQhwUPkrYGSUbpbA3zxmi7QeswbcNYPsCD94t
6p6Lio3qbJI0DyBAPzD5J9M9r4GU55jIRezRyClpVOuu4Fqsgyss968phq4QpyQvcDH6oR5mj056
+kolQlAZJ7UlBNaoMjuvipbqYhATraIY7fCbXLyjgZn/IVMOrBGPgLBFNMt+BgG/j3s5Hgl9WC+T
gXmM8cB4ZBWn/anm75IzgYHEaRCp5vxQ6B0cNN+edevak4nHofkybnOiwejwIqqsvrjVxODxj88/
P+q3b//xtc9f8RPDByux/c7n558f/eVnMqbYxKvgXv38Rm3pbAsRzsvI8K3nPz3N73/1b5/SJ50Q
L4GyDr//0OffYTVkCP3HH//9N2Ve30COIdCkRcmVxvFJFyTN7P9yfL8/Tz2YtwLNP7bB7T/+fK6+
H2/YM2XHvz7z5+e//+Dnf6J893tKEFn4+dQprSeeYXshf//F7UX5/LnPF+7za2lFWjixmQvRUHz3
j1dUuGZ9zGwTbAQh7xrqhxvQq8xyYvus3jikwtvoflNP8w76ny4Ndi6aFXO2LHaSQLEGyzQJlGVT
TM38eOfZniD+1wrOuZ0fPeEQRjfQCYOj+qXkDpcP1sExk59s+RNoQNiZWWKnMPcWbvPo+KaA8T1J
rUZMXOO8KKr5uv4SjN1psdGzuPlTqX/ossaSvOJvcMfiTohtZLKg3l0Mid0huSVB8kZ3+c9thNEv
2GXzsb229vq9UDWWmg7ztuUcA7QkSPAhaUZkKd/Z1cz9fjVZn/IEOL0eCE5kPZmq+EHY3FBziULA
djPO+gkryNrKPRdsvQYQC7lFEs0N1BPjYR5c+m5DLdkOBgzvODKL39Vlep0zglY8D6Noi3h4Gqof
KwgyMCUyQn8bJmKuN3biFwCBPUFejGtId9c7u5zPLGwno/WPNNLImALCYdPLWybjDZ0ODBVrvkWa
s7fp2QKsEdhms/7YFmoK09SOXLW8I8th5zBEsa8SBF555MwqDjNy1CitW8AAJPhN9nzQ3fIxyWpg
g+hw47YbML4kLFNkD1Wo17c0sV6akvK25U520LqFv/91FHRB5zXdeWZoWSLb90bmngA6xWFt5sHO
7xmg5xlZM7i2jp1A9YnZKo4z80AMqdo7dk2Y3vAJYWW7MUrTPA/TZ5zV+NZNxBYRfEj0HnWF1+Z7
hj3vKywGGmmScVT/YzkkY/ljYVELDSQe0QCDCPTGdCt765A57nNHi7Ob+ySyJFP5aq3vuI1tuZwb
VNWAJVXhdsKAfxFr/AjFhfRlvTbhrLxX+Cv72a+9fW2UXTQsEd9lzERk3C4Ym/thDXAgtxe3GL5X
c/awbtpSJx3fxTx6oWuC00cKLKNPzZPX4rT6k/rw4XcLyZ9R4dYm2Puzs4RxkeXaNqhnm1IJXR/f
/xPcNo2dpcxGmlPLwtCl0pBpZcFkITPLh1Kg7tgi7t22g3xQ1RbzmTSO/ISuMBQXk5iYM5CAIzMU
cz8myXhjVkbw6MwLBi9Z3RecCI1Uz9wKkv/lwP+HJWY7cE9wOqB6tqFn/+XAV1Ca3kKP9swguDgb
notcg3beboYjjXNnoDWY+1t0Z3rv5ml2WWw8zP/5xTP/5sWj/+HZsLuZoVHl/fuLl3VZ7s1pRUr3
OCz3bWmdCzNPz1R+JhYvaZyacsLxyO7A6CgZRnHx7ld40u//+Tj+hx+D1wKpqBM4piV80/P+Iicv
mmVx+kIm57GNIQr4vXMeIR4pwU1wUvmbXhPgwKX3Apimu/qFOZ8ymi26dc5trIyrDobuloJ+19f+
dE0QzLBeAZdJzXQKnYTbNIpQWBz4Ysm1vRCIo66toSAqSubhvcFMui7JHm4y87vna32am+5YBA1+
5O0h2x6Gcn37z//235y70gpsCO3S9AUo/+3t+dO5O4rBTwedJmfPtMjwxJcb5sEGn0xk1Lp4tZ21
v9XdxN5SryfXIqh3rpnvwxlKu/m2rhJ9qsTknLAN6nPspBm5NERqEm2kjyV06dNoTc9j3NjR55H/
f6xq3k79//fP0IO/VTU3Y/9XSfP2S/+UNAf/wNAXEBDw7wENgfsPKZEse1w9/xI0O+IfmIpMrm7J
xhsRJs/zT0Gzh9bZsYTkB4SPOMr5vwmarb+42+D74N3l6sUWYkubae6/n0O9CTp07JL0QgrO3ncS
Wjr1cCwSq7mURL5fFmwvR7eIj5+ffT4gWAp7IfKTWIr2rM0PN2uby+eD3yykznx+KNik78Ww3hVZ
deDcok81lN4J9de3QZBHHySwgIlUO6R29QuS2D7hjnYVHdW4ps++bG39Hqkhv57f0kjYMHoH7Y3m
fVx1GSTcpLsVsBPqHuxfzd4sXEzWI9LinzVWiWO7gsQa2fR6hRecY0PQvfQrgpgoyBQaPOWZ7oG2
O/Ivay7uoVN7k7xsg5WvONtr4It75BW3TcEv1/EP1Xoe2bnx7RqwyYLe4Ck6crgBkMIwrt9b/lIf
UH97EMbn6WKR7w4PqYWya9jk/SWBfUrPujfhaXfIrHziUCyD7Ckb9k2mMIeXAaE88IePphXfz0n6
3URytxv7vN7PrfhlWy+BgkyEXM/Cx7yQVEdUEDQVG8ypz4SucbokLLceaqu/0MXbOFVuH/rWEo3N
TWuj086T/Dcvl1DMLAuAZXLINCSnwZbInpMHv13Og4nhWHjtJSlQlDpoWUxrBNS4hqQapvcJTeMs
FLLZpv7NTVdn7cEjhOA6xZQhqZXEIZOSB2lIkx0zkJagUIg3mHxnJl0zXXDEcuX1IJTxBd4pCTbm
pC/sNC5V85Sb4/pdWdHcTb8gDsRnornZ8XkEai59eVCloLfflM/uFBxav4OTWivn0A20RAJiDmHh
NHO4AkClYMrjqBp6vcswXZ1To7ys8+Pi12DdW0QFhXRegqrvL/FgnB3tXyuwUGdemhvZNeZN4tq/
9Ar7ekQuecD9bQMfMx4yzWFS8DNeOc6C/64vacHKXnlRMMLaQbiLAMmR5LG3zO/WpAbv2yxZWPTm
47qazJlzK33xDRni61V7q7MRNJWCimoYjHvQjQevKJIzHYT3eXTp7QsUDOXWNDC9OpwWJEFKH6hk
UBwTunXU3ZxeakULgNSFtMTYWYjlfmXsgvjB/UIDgqO33AsAtmrf2IKsLPrsUHb2g233T16S27xp
3T4duM58VHtnZvTL02Z8Gn3no4zN6luqzqpzb8g5uzgLoxATCbJjruzK/Zdkrd/NejQBOGbOKc1i
XAnNU9IuWdQ46gTVmIxfY1zOFgl+lr0cqUOqiBx4+1jJQ+BPvHspscED0HoYYbC6jMWK4G/f6Cxe
dlnZ3jVkGw8d9oJhUcZxgonQQ7BNHuzZiyzXizwHqE5FS4dqdptPkG94HNAKtNKiy99QDLSCLrNX
MBSlfm1LWKgjFkDLDs5umRZXy8zuEWA1obPPQF/eVcuXQRnr0W170IX+yaqM5Nnmx6+5n7NX8t+l
9s9qGruDacjbpnIeyF8edxVkopvWcn/AkTlka9MePcV7fJsRFswuBqEIsJrgnGRfsmlzWBV9Cn1W
PcYmPXsPjGxCqYEOBE5gret9ORrlMa5oOFTuA6v3eq+VejN0+jV3wHUqh0DfFbzZuY9x7PIcTNx/
MOante5hxy790ErWJUxqOEhGIL4n9Kno4MdVBoGL/VdIQ/23tNSXMWg/4mKJ7yz0H1i/6be4BdV8
P0tvM3emB0ugBI8R+ey7Hh4HgHg91t3ecZiQDMil96WcUJFlJwKhJQE45s26evd2FreM3Foi30f1
w6mYfjdB8IvYhLexy/uztcGHmVndQ2/I9imA30NqifZoT9CVHCc/1NzaDksG14VOdbQsC2yFhT5p
u55iLdVJVI2GGJxeSVC4oXFisxIhhs7ofXX1NER+UV2sHmFWmVkP5Lv2dnzKpWiOLcNQtORsZtpk
uWNjNayvcmavGSuBD2D1PyaSzRqLJQKDx206dQ+dTLpT3pQfnc7A8Pk5EQU0iRuj1hFURzkUwAAX
H2UEDMx+wYDtuOv3Puu5Xnq6C8pEadbSBYJJVbhkLJbTqRDTb8vcNCG2vuukiAPOBnEo87nb63o1
wnru4VNltLWd565p3A85vXpZ+YbNtnieMigZgcuq6SBK2Jdi+jUElX6sCXVjxgp3LWAPUtvBjVrZ
4Dqm+Jb1t2wUrkgVLsDgDjMb4H6uUFPF8He8ZD+0ZbvFbwYEzyG7CVpepUHrn5X7NamS5JlIC7xw
irtKdbcQoHMU62LSkRSvtnoc7b4MvQx4XRaMbThjLNoFP0x/RbCE2yXxUdAsmf0smqq4s9KUG3NX
nAZagZGEkezM+HBxoZsEVXffjAVbkl2SwxEEUwx9qkVoQhEapt78hRnEW+a0LTxPdsET6j7Oj2+N
D5quEcM7IaP+fvUSD/WsnPZDmUckKUbSnomMLj1AHeaa0J9VSBoyNNqoht5saeU3rmd80MtEhuIK
Ffa5jZDXZzSAoKO7yxheov6Is+sUlKE76TNwCPuhMafqnACQRajA7K7emuA5geIefiRSIPWFyOI8
lJoZR9G6bBkpNspum10q5k6stfdul178tgd9jlr7IqySvRNWxzkJAKHIvoMQp05dnxAEjYg0ko2A
fqDf7Ix5FEl/obCZFc4FwJmmsH+miz4wqr4zFAnLTG+PdWvil0bhi+xPnuVoPLE7eZg4jWCVw2FW
XMaZMsCj721nMl4Ckd8ntk7QwQ93AlfKsA6XIANVmmb+ZsBY34qWi9exUDiB6KKZW6s3Vh2XGMQ+
Psw+i5l0MSv0YjWAaW7oWrIhuG0m9w2Rl6olWVeq+oJ7FcZzY17qoZwiYdQgibxtBq6+xRs/pAcu
euld8xfU4ZsuXutTbnT50ZVJ1DGNYBjsi7ObVCs5faSMd36NLQ5L4YMpSJk03PLLzGB2axvA6rNE
fMdAYw2HwGfETmLJbYHU/lBRK+zTN8O03zjKZa+ClXu1aSSvyu0Z0gZHJ5H2cdQUkT25Xq0ExFFU
bn7h8to60CQ/4sE6C9wpMP4FMuyKyfnk27cObrKdX2Ssgm0CNScrqEgnq3hsWkBNALEC4QVRUZlR
tZoJdaiHzozRujLdk9K2yZbMJO0ks27ETLLC5DofPfg+bK3DYXWpWEb3hfOTrE0iiADBkeOLf+Fi
EGC1r0hFPLN4c2bYw6GzaF37gV9Tmp0YmqU3gb2SnD6C8eoN6xfhRSqsTKRrDEgPM0xvSBLTudt4
krUmyXEig7DFJcOakxJtn7hbnKEKM17PBYIi4iJunaUMdoZQ93brfJstzpXM6W/WoIIIUrjfah93
xILN54VetjhYI8vj56cdwxpYjFyN2IdYQQhizUeK08V1z9C40wNJTwDHy+ZZ9A5RzzJbbyex3b/L
wN+3TquP0oPl40zNU2e7dFOLMiq07l6rRF1mr3VDtxsWimOFmU3U13ygYHfBMZKafOi6R0NM7aGs
ZRq5xUpMAtsU5XX5jVfLB1Jzkn1s9IwjeMurnDt31WYxJ2HzqrvKu65xdm9X69fWcBSLsOHcmNiU
LSIhVXOC+TQx/XUNRnvFUcWINwM8CZiWih9zvsb7MkUq6s1TdSgD68YxB++WQuQeViqKmaDyDiS3
MHIn3RwQ49Ujy/hedbfJ7HVhoewj3RD2HxL5q+Wpr+i2qapxdS4Bxp5eNM/NbMehmdpo5BBxkbnh
3U7FOoeq6I+O5MkZtlu+9QTg7x3Q+tlK5fvSNPQz4XODBkQXDdt7n6MnIPoF+X+Q25FuU6bVWcqR
XntjpXls8o/4a0Vi7sppplS4Jt9Q4SyXfiBQkh0MG4e33nfyo7JYVq1BH7k1/oRJ4TwS3HHTExoA
SKI528MM07IlmsZx21NySXE7HNNE/8QQD+KFhX0fpzm8JCd+NnL9UQaqw8yaDYjynzRKztfU9Ujs
TD+UMYuIYLD5dl3zG8atN9ZyWZ0ZauX4HtDqoAd1j3+dkHh6I40GYEntWu/6Xvv7bn3TvGvflxyF
11zUvyWhyPWV93zZe8JEDtEh2xnkRsIC22hpy4pKzCC0NCMa8ZxK7lkKEKVlbyXn3stOrT8mIW84
w6XE/2l5TAInw6Kv6XFn7LT6krQYF9z2kJhcpGndB2RwcB6twZNMx9saC/0u71bWAemfG8eEA+ar
J0NgBA7mwPleQfxp8gZmqVF/WDkEO21yabcdLBQSe3hzuJLZA4fJVDBinLHVZff9YJUERmTcoF3+
/9Y0+os963JvWDGuEtsN+1pQK/O6kONTysNK1xmxltkcC4nObFH3rUdvKENhxXY/OQqBh6+Y0UJV
LKtLM9zP0/put9XDLKzxlshvK8osYjGQ55JTUG+FFaEwmOC4HM2V7j2y6FQtj5a2pz3ugddK9sBS
2NzPmAUikovRdDA5nHXrEZflzscRLE/oedZXXMNFmMbTdDa2LJDA/Kl8v+Q6hTaFHCTt8+xqan1v
sdmmyiwM+qOWOutYvwSF6d30zrAe0mIbWtvykFAX3NbWRDFWdSU9/JjSskmubat+od7yQvRJIcJ2
ZIS82DlodhiQpjgsLR2AoG67a5en+3nqX3uZgA3kPhDNjmdH4KvMK2qGfmBYqGEj44tAjF9KJ6S/
ustU9hXIb4Z1GgGzIazndMA2obS8MJjB8CMltQ58lkwaapdwbLxt+pfKzC9qTpwzSbZ2n9yIeEsq
IFj8KELCpg04tpqbSRuMuF+s4slZnBvLIUVxylQV0oPAdxojDDHnurkRhbogvkPAUAg25w1psEbB
gLgdrJ3n1l+sJvu1WjxdZcMoxt1A/DeTAx/wseXmdByGWwBjBEQ3XG0oM00Esq1zF2CN4HZ08gg2
3tUUb538VGjxL9QJ0/W2E1/JbtZpm1DcL0R4d/294b9kU+GGSPUQf5njQw1I5NJtCE3uUxKezfb5
OjawDrePPh9aNIZjjZjdU8iYjUcyQ1AJGCmmqe2hczvz0mwPn59y8zYBn01AYsitvrTbQ1pODstR
n94R15gfIXogfy2DByw78fnzr31SPD8fWqQTFy0hav/zIMQA0NwtLZKNZbzyPR4+P/q7T9UEXrM2
1FluxyYqV1yU/N6I2jx/fvL55dlCbljo/pfoTcbliMKQR64UTtvBfn5k6+y+pMyPxjmGm/n5NYNZ
Lad9coY6ZF2qZPzv18fOa2dvWpCgnDH3LygQ9DY0k/llTB+GAQulHCyHlBwxoCKrw44bz6XZHj4/
CujP/f5Rz9v0+RMDBYAFXwQnkDcho6GahX1qogOzVTJinGymAwMBFNzrpu+wt9+bZ8UGlLcJESRc
BJ0cmo1AuG7wwc+HGbkbaMN/fVGzonCWMNlgr/tg9AWELSE1ZSQfBdvDH1+rqdZPNVorb4Z+Mnjm
fz+UhsbX5mcvs7e126T5lBCUhJNnbjCSM1BvR50drLlvL388mKVoLxTZ7QXJ4HTwRQLkrvEyMptI
4RsItj0tLM+Xciy7i6RG54RG7uT0Rsc7hLySwgs14fapUQjzwCR2E8bRIcwrb7oUXIln03tndjRd
BCL2YwdAdbab6aK3h8+vE52ITLLINEY4fyWycKi3CngZ9SVA3HrpygDdjFGA4VyrdzO/Thsispjd
Up3ajQ5pSD9HzDSRiZhsbMt/PZQbfbLwEFcQ2ff4+XX+fn4JAix86yTAUdjqQmSYurS1SOniTbBQ
MCgcE7i5BNa0eALIN6gULMw/HurtjypnQH73+cUHe3sGc4PiZtsTdtsBjEsJ3PLz894AQ4MPo0cP
0bw0Ludd7gT4IXFhJJLbpAQ/ZQu2STWgdCbUcxOlw2uAiJhhZsE93XS+6ZkEqbyY6IuQPW51dGdl
bgOsMa4x5j+/J2HQiDepdzEABTSKdT81ECq1G7/7snmEnXXUQrvRmJvPnR18Xap6ClF2GlmeHkHN
PmQLXAvH7IZrOjgwIDzvIzee4Y500PDTYO+5/uviJrd27pTRuMG2g5SQy2r5qLK5PPpcx5WmS5db
5V1pOKjKk53YXC0Yg9g0nHInhhXsXwxCE8LGLl8Tn4m2M9BFxV00jMGmOUrQWPXlc9P6Nmrr4TdK
uvE8ulSlRvGaFQ4g95z7JWLXcnEPoJLrvbe1yxkkgr6OdRT4crwnwIkuKfnLdCnxdc94BojpKqK8
r8GhT3onhi2HzP7YaO9IrNlPkJXHkRvvjuC8aBZPcmnVezuewWpPyNi9wPtulK+qkuvB7T1jF8CQ
Hywf1rRXGFEzybMihuvi58h44QN5V1n3pALq16DWV92TWtGR57LHIQAJUnXjgwLOqwz7S4fjohkp
lqvJ+NrgHDHGZj0yhGOXWesjYT4uwATMaKDfmncNjGUHLCYqL1Xdf83ccsSuRDYIheCZyfj7COoR
8Zslw6aerXMyvebD1L/Qydp51sTYDml7UE7btrN8nBNXHkCtRK5kfesCcw6lOb5p16fc62hADd53
BjblD0+P7yg28SvJ9MewymzXrkaAxoA3w0hGpE1T/YMX/KtV5qFfSoSWFrGddnNMtPWBXPQ5QxWx
GdSSJH5YyXgku4K+Z2C6xyGgAUJbYjd7c3bskewVleNzB0faPeZNENJ+v6+nUyywKLs6Fke7kZBP
nCnf90mPbG9OfuEdIQSDgpzZwtZd00CGUX6aVoFud2RnJ1q5M5vydoGLebBV8IUdwkyUG1vMgRoh
U9/oFXyb5twhaABRK2YiNks2S0maNQ8I7DK6HEqcbJ9pyJJ+0T3zcvCaNKror+5Vnd5U5kP/tFr8
4wVzVkrw9xVcYeS1C6hKAnwHr8O31ExX2y7A5lpIQvorlxZnFwz4fKlGJPHuuwP75VQTFVttqEDS
NYVZOVGih2+fiYiGK0r29pxmKk/pXOQUPo0RpWn9nvDGsA93D02SOlGO6JnwRmx8PvSxGiB/vazl
Hl0yQ6gqflkXjjTGPBqZEmqP6aZXLq7dNsooEUKEjr9Aj6/kGUN/i+oMZYqsxvzJeWjR4B9sOD1b
a4vUT8u+iM7/vnmYbmPCe9meu/ftxtBz8xj3F62+BZ8G4pdvi+Mbl7iFuGlCjkwy1ERpaT6asXjD
6fmNxna9ixO8RhN4Ot9Mbri3orEdjhRxYdoPXmjMbO1STFSQd1HHsvYeXRSTm6vrJWWwwtbkAx8z
sLcUkoaeUWeyeuHjtb3IL42frlOhDtXit36C1b7O5muTTWuUWhtOxqlevAnvH1wROgVxMYbSIZKq
imexXzT9ZzTy3LM2JxGNbuJvq/aeaOSyXi5t6n2ZisF6ECfVharhzItRAp+bRiX7wvC+16r5Us/l
oZAD5vwOlXPid6fOJc2sLlx9yJb6NK7c2K0S0jGGzpAUcHpkE3fwMdWRPyy3ANTuuGFZ6GXY3Fj2
yN+mNcnm8i4tX12duXuv716tNYcTa2PHChJEfWZGnKn2CRqMMaIuq3vuLe+OOGFatFbU2gCMyQO+
dbLgtdgynMAikUSC3pJ+SEWEaHbVRYIKmfLTKdtQpsuPxFDrMcdBtCu190Lh+VWktkEbaz7KgPW/
SXt0hNAhyyq5ZlmvQvFf3J3HcuRItm3/5c7RBi0GdxJakEGVZJI5gTGZldBaOfD1b7mzqiI7rfqZ
9fROYAgdgYBwP2fvtYOvQzinwKJybM6ChFvQ6xTCTvpkMRmpA2Pvzd4TcJftMut724TWltKPYcLn
1EyVq/cqH782dA4k1gRp1vieVJPJvNZ4xKtTUh3RVkUTtmtSZqebUR/uuiL/g2KgPZJ5LBVwoy0R
FCF13K4Kk2Mq71MPqEUilYSFpFKkUf5CXRM3AjnMoD5YNA2D04GTrl8AE0RVGkHHtC/TjGUgaB+L
AsIiQnLIJifS3OCrVYwZ1AKgzPC5Nod9KFUXCc640IC4gAUyWCW1SWtl0MbzHNrRHqHc2sd3MCR6
tE2oSdKms8MN7U8SaGj5RXa1nDy7E4c8zG6LnAtPENR3seAyHqSGb6zLCVp5ndvHTNdnRviKcD4h
paNwu8krxq9cJDtGKAxiXfywZtpVR3V/g25qX0wtk3r/oaF8v10G2pNJ9jiFvYttqAhOFi7kk0tu
dE/qaw3/mVEQRK2AVtbR8xkIuV2DJ6R3pm2pwfBHOlpvZz0vztbi5+cFm+/ZjiYqIkyvIqL1UPW5
MC+J9II16kqlldmlyFIYdrpyodbUYkqJLFipVZSu1QkVcqxn5xJl4FlIylGeGn/Ug12fZp9jO7cZ
wM1oyokt6n5EOrCNXnObk1OB4lA3merVK1frD+08Uf+Qf5kXJn/+W964THv88jeN8JqNj0VkvbTw
ulGqzBTsE8waTP7WifwoW5TUzqNyJUNz0Qc+6EWiQU13CQ0OHUT/DAuvC6tkqNiZCaVctaoemfFN
hibzBdgUxTnu0YaOZXIp4/otU6QUXTQLMXXtrVZO3u6X+3q3ux2BaXCgMvNzlz7aCXOkocrebciX
qjX60f1xKF+m1LVOnDmtUzFGHAkESkl9gx0kEBHkAoBIfVoWOwPGT3xqYBXUZuQsIqiZT6g1tXBS
YWK6IFO1m7rkbIJ3TUvq1NhQAa5Szztp3R7Xe0TWYEstzxIAGevGp9osh/U21JKV6bXsY3KorxZe
MgSkzHkXoAHmqU/8P0h8jjdc1o8erfnBihmGM4QrE/YdRYb3os5j2iIoG0hNBw27BO5ABzpmqD1v
bbizu4JnyZzn70WAAvJgRExhSwAr5H6LYouN56c9suNoacxURi6Cv9esJnDWkMYD1ICEQRC4dMms
EES+FJC4AFnyzK0Pmxm7ur6ekL0cepe0HzlHLORsERI285mIOq76IyLJtMmXGTVH13ou7kPq7DGD
NJr4DMnrCq+N35ZIRRHe9rSAKFAWQtsvcM1PUbpQTw3qw6euN6qrcT/MNuZohLtFHUJkDsqd+pxJ
wWomRd0hKd0GzT899D4xhp5HSkaBoMty7J4vO9qY4fCDqImQBo1hzEjMkU57FKPVSU8cxq140dYp
xhUi4cfy1MhH1U0bI/4ei8Cxl5O8kWdsQkvHwL/YnCgtORcMYiCcTAuZgXTAlfqYxpM/UhS2hu+u
OT+mC9RlU85CIRzWJ6gREAXUbRmDvE/ahG0xVsPZy5vkWFNWUBIcUYoYIb/8ipXcP1uMTZiZRsS5
fLm4IW8rb4/qmyLUY0Jkmf2t1/EXjpB3aKOo/Tnf0JwNdgRrnit9hs3iHtRbzkPCrqRW1ULPcG7I
z6ZV1WARY2F2gi96vU1mbLcu7eUB/Pq3OLL2LuEh+26c2c1MuXexhxB+EC94v4U8ucj7WtttVh5d
iI36xbY3IEJW2yHVutcFl/UmFeBM5OaJSXLFbfmZCtF162oC+fV5MMqtMM4NZs65oU8np+Vt4X8P
UdHnsjzSNXO0d2UpRd4K5+THKIpxS/pEdQppH67tOOzWhjdyqMivpY4XdVMtFvnANMTDZgyouatv
LmaNWFfLvAk65xLZOeoS/t3Uc+S/Msfr2tplAKRW4zQcx6LITi4JoQyE6YfX8ytXMA1ESZGjRG4h
3Ozypn6yyN05BNlwMUqD6UMUwuhCQC6otazAU92OiX7PCIJiJGcuM+/JByejjG4rUDxUpMO+MWKO
QY3QDbaqWY8fNXVN0rmKR782X9PefQNOfGlqI9gwo0TlXWPH8hznJk+XZQ+8ksu53p8gIJw7r35z
Bot+h6M/wmPrVgUSb4LU0Rh0xbcoIH9pGE0S7OuErHqY8yhAV6PlZ/smsZ+H+Ww14W2FzhJO87RJ
zOFCZANQ8ZzzrH07TBhScex8UI7vHkdqlWOOh0fE82Me6oee8RhqTiTic3n0Gq3feD5WrTZ3bynT
3/tpSI4dMcbEytc2TA/hJndCOgyTGjeVP+OANpkYM0hloNJP8H2qD47IBbQcgzIzCYE46bjLutRs
Qakjf6BbUJ7nxnFXk1UeAcEM3yv93vFC+yMm7YnWhGzxVIxRxyLa+JP+EpHnElC42KZGlh3xuv8k
YYd0oHh8EA3AlK4inUkdjBSdh0OaotkvW30/uf5enUWC1oTJrVaJujCPzXxEhoCiYO6NOyNftF0Q
l8FJFJ5+/D8u0fR8KLH/H4lmVfbvJZzqP5iI9vPxx//+j2mo1/yp0DR0+1/glV3P1g2g1LoNRfZP
6CxSzH/h5DCgEtoBxVGdT/qTPWuj6ySqQddN13ccG3XB31JN2/6XhYUu8JBwOo7r2sZ/JdUk6wAp
5i9Sdd1xYc1zkMIs8k3fRvr5b3LfeqkyM2SWd0f2L7ohBhG40MtD2SxiRbLecSkrb5fm1rkYCJ3J
x+QbxmvKsMI1kAfEFNXj80DFZIcEIt0M5U9fTmTr3nkz/f7RrtsU65hNZ5Rg352B7YMrOjszUKTO
qR6KyaE3SdovF2df/5LN/fdlgYHkpQt++3heQbR9izPxUZrl3gXnepdns/4gaQXI9FaZlkFQCAd/
5bhUHXJbMPuxLWaxBsOX+2ZZXjSn+GrNWrKvfjL8ZXjW7ltfdiYGWr9xmy37JhfDOgrzfcTLmORQ
0aDG/YoMj5Bqb/4hbDqEbL01CvDosIyQxmysbHMwn6LxXSx69lD0RHoGYKs7xqrQM70zoiqGB0to
4lacMeNO2MySIPnRDP65HHNJ7dCL1bgxzE7f6z5CckF9FJ3LtrA7vO95JfYm6e6Agd2TTvLCPg44
g9iGjRyIX26LYbjBVl9HUq+mIaGMakIChynbmvjqNuRA3scwhXCu3jVlsTHrjDx3W5pVreBJS8gI
WFr9vh9hxw7kGq2XLK5Wbv3EFKndaoazrEw7fzVacBMEubwbA5overQkyAQOrc0adVno+zsr7d6C
lIuBu1jVFhbIyQyq6aZu4h3cKk5RNJAIuKx2icv0LGILwIOnpSm8b0Y+ProL7CaIRDoXcC4mDE9o
8y0kSFX+fNfAwj8nPmlQmaatRAH4lsJ23BMqDpxnwkjdvkBHQnbgATaNc/OdyYw4WPjxmZaNxzyL
yw000vCQO6S/IfS5aFYDSG5BDJNIRmYpNSbCN/agmHYcKbfFgsAI1BbtZO9bufTluoqheYxzj97k
gmGPkrdVvxc9WjKNMz7qhPTSGK2U5ywuaWU3lumetAi3WdCmBGMzdFrn5s8AINUxLoZXPaGA2Qrm
ahgwtqJKk43VYq3q3ejcu4eu+si0ntA/8rMpc1Tl3rac+UbXPVmxMR+gupAL18INiuOXMA7yM3Ja
lJcJlzpcJICiCvI2OgMJqFilInkUxF67eHYb+8Np9mWMxVRv7zzqhrvIIJSmh7ICE4HGxYaWON1+
QHtxa2fHmaoik5B4VeM/KxJYAm1QYl60vfeiDX/QbdTX+mKQAou6Us6pulkkK3uGMFCSrauXvHdK
/EbRDANIlIldHZDPeuwMGn+U8neGA5AhqOsDmNnNzIguKuG1GcySjPS1QfN29HCH3SPEpmZc9gw5
kCLbsGLbhA5gGFftlhTaYTPkB/41kgaER8O4absVaSbfElr4Fcaz2bd2nIHXoef8YIuXTJEhMmQT
bSkUDYbPf9sjd9AihhilfRTss20EQtMF/6lX5hmy/Tvdrl3VDeLgDAm5Ty4+cFcnXphgZkqoYzUd
UeC+koV40SufZCqp8IKGSg0pI07ezoFf+1CEgsqOYelVW2zH0U63S7GvA+SgQzjtAi1gvJS/RhUI
r6kU1h4H9B3WthgMzNB281HgRc1t2mz62O9MW3v3reIxI8PXKZO7srDIMfakdS5Ey8O47CEd5tv4
OUm2eW7MGyOl2irovVOY2gPBqXa6m/h7E+Naj8X60Noz9BRBT42yf97examZUYpn8lUO40BDlTZF
jhFvkol/xP7lQdyBgJWgkUg/X+9Sz+hwvZt0qtRrPh+TL/zlNmI9yGcLhcTU18ZTJks9ao1W0P2i
uT8svAFpbBl7NTpXc2PMBoyP5XhcLbLWLUBS2j97CgYLvd9O7OcuuMOWgCU9qxgtQp0lBGuK7rql
A6SJRG4MJ2CVMZBfTtQbNyaE2Dc97RJTdNNJVkYuSFE5MIoSO47JiEitqkUHqnG98JNwrzIjVIty
ImERLj1E3r/vM3phbEowwGtNLAwVuYyS8tnRTeJMmC7to5VU9ITpmUTm8qUiyJ55tn9ZHOwzXZIf
Znu402VIoVrUMr7QjuLj0BVouVojo9t8Zr/KTghT7t0o+tqHxQOt+h6lB0N7JAV+7wdHC7kIzNQ6
Kg5tZm57Q/5zjtHs2j56Em6FV1Pdhwybf5NCzHHqnwtK+ieII37WzYeoABdkllQ1hP/eMynrU6s5
55PzE2OUsyXpOmXW0d3B7QItK+f+yt+hexfm/ABULK2sDmo+45kfwSjxiwAEIzdaUNfHzioyAupB
chFIPutAKS9fqVWj5/TYRlW/bazZO2ioQJvexW8oAi7gWQFU1q44417txspZa2VZdrIfILQ82Xox
Iv4nfc4T5PfEqJ4N/Qa9ChpLb/ymG3q1K3r3mBA7udNBRpCRSgT71OGataOc/SRDtKv2AEsfQE3a
xMqqoo76pOvit/vMaGipy4C9KKa+0LeqOlJ0KeT6Gl6K2kptgny5SJo/rrURtabmer/dx5Wx3SF9
fBxl81UtFjTrKJgpSaZLpc3YKSg1y+5XbU+uADgfTOQP828ksuChFlaYODSYzNcyE4RdsTssGodv
ZEOcaHTzpzkD2pnJBCLObj/5cxJ/j/P4QxOxP68buXsLuXv7KHFP15sEwpbFQT0iPNEuW/VQAYmM
6N8RKgKaAehln89QjxHotrPHLk7XHbWT6zuNJQns8CrFSr2bJQ8/tfb5Np8fIb+BWvvlY9TtoRie
/alhP/37KWpNvc3n17l+1PU56j4CfLY2ydfRvki9b789+B9vqgd+e8/Pr/r5cerxzzvUNvvlZ/yy
qp6FCmVhBCIyCJWtVv2ysX55E7X6j7/kl7f75fFfVtVLr4vfvrRX2EBJfHLhcwbmjdXFZ2Gn8bma
SfzcNbpB3vDSHtQDIQ16xPryOUUkTUSVXFW3neKZg4RDPnaevA5DbrSgAPBz3+Si/o+rXc0QD+kt
GfAGzhqDzujGErK178lqsGbm1PTUS9VttTDIS4CZTFnCGA1q5bnfb+pOgHlqzgT38iNsQHd1Z+ob
ncvo1h5H1BQ55AVXVmlmVbayuRChxarvvKI5xSk7tArI9eUup26KRGfPvd5Wd2pyz1drv72kmvL+
MPYMi2R1Ti3QnVSfa2aG7clOGQcEhUBFK9+kKmDJrdXqGMZY/9XHF+petfrLvSh+X0uHAYnbzc0J
ZDDsxqp5c42Fk3FMaWZItfzYjzWT+dQPtK3IzGdI5u+R6TIPksetWvRyLWUwLNm26dac8+8lwa4o
Lzn3yZQ0u6alGgwHBQk3BCXgMVjXft2D+Yi2+HXKk9X/oE9eHNUbMjElJUG+a9htaFp5RzeZfixT
cN8QWfSZOxxm7lMom/+lOiGo36Y2A+de78jrrt/PlFfMEfUVUZt/bcUaFTWcZFn4pPXjbEKnUJY6
yuFa8DoaOjnRC+qUz6fY8g9ugejUwnC2eptjFwTuRA0VEy20E+84h9ajAOPIkEBseqxyRZqLg5C1
enNo4EWR2Iq6ElfjRn3LIOsvLShQpD18BfW9QjcRx968WyxSYHXbevh84t9/rbpZDsNHas3JCg8G
9ZQqpf6pPmWQXa5Rfp7Wxfw0dTtT5WijOJB9O5O01k361igQQMxOX063g+7ZB6UB8uXYZ5KSIPaF
n3VMQuP1n+jUW8u/4/rHJL71Rz4C5ZvJL8QbFXCUeBb6G4lv98cQXwzXUskdUv+M2q0jfYS2y/SC
mO7PXVY9phZIp/88VK7/5OcOLYdA6qf/dlM9T92nHv2Pb9WXo2DscasOObWvqS+jbhIOxxjselut
fd65JFTf9MjLP/+vSBvcgw6nRz1FfSxzTY5ktSrUofa5qo5v9W0Y+f11AGbqg65fOapLfy0YJ2rB
8EWB6BW8PtZCbdmqw4SySYW/ara/VW1Z79FXZxhZ4ljfqqd/roZyq0GmID2E4ZM8Mag9Va1dF9f7
ZoIGdrNhbmuDFPu/z0nqN6lFPxpc8tUqSo+/ts3nt68XgSf/VlQQhEfWu2peiAUMCgbHOa1G1/7u
qy9ityck2vpRbWzicDiM5Uddt/31PlIJmJlHjra6Pll9+vXm9bVq7fo3Xh+4vt9vr03K5yFDqai2
hTpxDl7clgd1Wx15bPGsP6vbn19+Ia1Q+i/1jXov9Z9e961geY80jTKq2vAYnmcOJf6DeBgYyqgd
8Z9X1Vt8nqoEbuODX+cbMLQ0W+RCnUvUTbWm7rveVPe5chT8Xz1PPXkKPyZYxEf1+er7UWtnt70e
M6Evd+PPnVndG5jlsCCf+eu4U2ufz1Krv9/+5V1/edbvH/D7qzQDzXAP22DR4fzJbaguI2pNvfaf
7rs+RT1qqlGgWr0u1P9xvanW1Ov+47vWhs8WuL5EPfG3j/qn+357198+KZInfKFvW9ldUcdsTyXB
Ghv0FXLkfF0svlUj65PXk+udau16H5RpDnF1u+n/DtP4PN2qN78+9fM9rjkaqA/GlUHb4HOPdpcS
Tdz1QPnl9ueqOq5+uVfdVs9Xx9mfrwQtJ9BgDNliUNJjcNx84EBzTd2+z5cMG0jUg5Gsgz3WFX0d
TM+ZILpX7wb9mdOJkOoq74G6MNjUZWiewdYc7QYH30Jv9620y4PbWNqzaYTBPekVzcYMxycAr3h0
WxFgbsjiI0weobvOYylSOtYW7nyaMPXNMiflxot6Uijs4gbpFOVG6iRIRRDs+GPR7CePah0kyZ2m
znG//+DP08kCf2+QkyrpRMCCz0ZTl1d1Yb0uwHf9dbX95ZKrVv/p6b/dpy7d6r7PT/in131+wpQF
N26HYSFm6sehqRa+Onavt7GfM4mhdC5Vh/L4lbcneXB93vmPj//2ctfpZ5i+Xg01Rp7U1MsL3yvT
O/XMMWvo6ormQT0wq0Pwn1eJAidNJK8+jKR113hhaEvBJ8gh9nDZtKVLJ/7wyptBq/mjKyQMNqnN
5SuGIHuXdO2Bgp13mnALEjzm0IPu7ZeuTu6N1r3xRXCxSqRCPtAqGTNmdoVDX895RNL1UZvAfEh1
9LYJQ//DZCAZ7RaktDZpvFCTl24z0FGElKZ1cBWGDqBcgfoulVkd1Bn3vTac229uFDvoFhgZNpoM
je/uo1xH6w+oepvPVYsDCMnXFFdEOqJaDrDirg0nOxtcZw9c4iWnCYJm5TkbTQtf3GF4i2LS6KO8
AC1GC1JQZ6PKN1IFoxC+anxZgQ9nmdYOT9sTwqJSMF+ApVClcK2MkmFR7cIsWsP5z7dzzRq9TLQz
07KPui5d2V2Yb0u7+qEZwZ0NhZ+pcr93a+1noYl5W8Ah3dYx35xY2Ny1ZxhLTMHryrsHvPiOFTM6
gDpYUyZA6hZ+HdzmwccOB368WecuW3XMSUX4bgVlfxnmfgEuCy42dXZeG7rbvCh/zD75wdpYr6pY
CEDExbCds/K+qfTgjnnfh0fmxUkndIiYD4S8sptpTKiacnwUa0/mxZT1rsFZ0i1uujPDssCIm3dU
bvIt0zYq5128aqrSPeStjaZjRMYndBKdyCFMdZoIgY/u2KgJaADzVY6+BheEsoVBzpiFX2+lldYT
Gmr/7MyNDWwLwmPTPQdLaG08LwrQRwZPqejndaZ3yUPqDK8xQKUMrcaXClst3ArjCwooiIUEQ6w4
QaXnwQhvy6Utd0PkUtDGCiTbyeeydZZtORrOepjsvR807+DFYfDDCEQlZhNTABbsxjPQmLla+Tb4
F+yx85oGeIcmnIAwanrPxWy8M/tkVolJfVd2YHrCNuTnCorOJWWmQQPEbIzf3Sn314GNXiDX3JvG
ggLt4UGWZ39gJZz1qDfRqF3nJBP0BI7etEO0j21jgLoFRt860l3UtlqdvKH+FLuMAmsztAdIlD05
i7lLryIwWrSv3Y8CE/c2N9wvNga0BZSDVxvx99nSv6e1KJ/aMUtPpVOB86+MDbuccelnauX0WzAV
TOdgSfyniTQyb+LcGdo1OuvoRhCwdJgcrisVHbbBrKL9PPwRkTZ9n03ZD9+YDknnE8fcEpxR9u5l
BmNmYucyB/374pbmLWeKjAoC+mIuQ2+ZAAoOXrrdtk3zKjNmtiiWvDXWSCaH6dGR+o1siN+XHrlY
YOWnoELl3Ib2a7UzK+Rfmdt9cydaCen8Gk3evFp6k5x485uKhK1kSGyAmLp7nOuPsnHih1Qv2lVd
l2IXdQTfO4SHjIRN3Hg+vkLDnd5Mj+jlgRrxnCQRu7T3YYSxS5ZFQeSJxEO6Vrv1KqNeW7r3hRSL
YmN0JoimUGByIzMn6DhjQPslMgCU5ih7iXldNOuaWOSCUlshpj00qeUmj8sHr8nOlGMRf3vHDCtX
ZuRfg4Sr4bjyy5bdT2u1Jz/iMwLCJE3qnqXj7G0rezB9PCFtcuHy5zoZEvPGO0b8j9u5eSJex/xA
E1eP1dcJgQSOc3JTpjxcdzkbUjPy85TiOWj5uE00v5jO+DWYwI7mRKhA+eNPKYf7winOE4aZraUt
oBPqIj74NvJ9o+GoHWzL4ks7LyOhtqcmJBmI9lHubRGtvYCTROQQeBPaefPst1ii7TR8MMNkW7Vh
uvOHvttMS30mPJgiua6xESrj1h+SA7YucbGFFsKH67hCzFyXigj9HQ2A+YbxDM7G9qdd2e6hAXzY
E5S8hAD4RotwrQScXG8v5bFvCV7ArlweG5sZoWvaEOgMjvIInCrY7HlCC+Xu5maabsO6JwWJJvOu
pmmTBHV7SAaUYCk2QHnm5wgcyA7JKezuMH1xdvFsmrLC7oEhvNU9PVOzpRUU6dFPLeo/yGwiCdx6
GCcLAXc1kvnVwp6xM/TsqOVKJ45urcV8dvQastqcZWcyOk7W/N50tXbJzYXdJc5vJ03D31Ok45Gm
3KpyUNKikJdxD3sKBQhYihG291gQ59V2Zz/yEFtT7//K+fHskqtEBBo7ajnbuOk4WZkG0WCWlz1S
md+Ad072Oltsk1lBurey+FtqVBcQSjgougnSZ1stZM2Zt6Y23i99eg5aTm9D6H5nxrzvGoq1QXJL
U5x89NRF651xNdLC6NZ0zXo9NP4l1KFAWy3sQZhtdKtc8eAkDpzjHIgMQtqDVZbB+WTU9IIFh+NZ
155z4NerSPrLgxAdn5V81bvJ35LRHdLV1xYsywKBMILDAczaywhPaD1ixcuzBC6S+yBma09jLkMA
tqN4ZCGPn2+CiUO88YNtB1ZyjanlG91tDtCQN6rAhxxCEHtOYTwDEu8fAJPDPqpMkiym45CzhYAJ
7dpApGdDRzKshdu2vplEFzxGSTQdW3tVJcACTBfWpQeociqIZQmD6ZASQpvRUc4xK6TkEMwu6VT9
ZJHP1SBgK4J+PeWMx2F7bksTTm3dF2ILepFT35I8DeaMsL5wGU03Gj3MMpjhJncRxkrCvLqmeQ6N
e28hAXeCA+N9s4IlW8/WSGkL25AFZXyru0IWfhyHXhS5C04yy91Wk03L4eyMJkz27Gxrr/OUefvI
mjjqc63Fmtu9YdEiCsRavqA0gy+Ltb3Eu48oHEAT1659aSJIn3znDVsDHqX6PGk5ImCBf9QSBcT8
cXrxu/hgeGVz7NNWrF2SaLnIHQmq0ejsx8MxcGegphED5iT20LvfxwNKcsZNdRBtLKNeHvGFUxnO
Y81eLZFOFFAoLuFEyAmBa1sTIt2qBbg5k/0yOvGPulwwuHnhln4tWyIxdvGx8rCSEDxztxT6prae
UEn4qy5xNDAlXFBzV/I8IRM09XLiqkQneGg4BBNyQIvudUR9gSWlfvOd8QiJyVjpJB8HQfyzmLM3
lCbYWalL3LRl/4hmPtjFzugcROR/j4vsi1PIUJso1Ve9hxely7GhR4bzFHtfC+Y/tKOxBbQ5uSNG
ndwUDuni37wobvbJwNxh1s7atEw3iO2/6bPmAkBi3BL1DMU4m1ZlFj8mY3f2qgX+RhjRtcc8nMyc
lBuzyTez4dH1nSBGD3iiinvTstLjNA0v/uz/bBvXWNcFcPBgbLhCzbcjMoAMOOraxeqwJ/dpiqWy
HBz/MdHuA9MlSsDlWuybAHY8mYcBO4cMORc4dAC11XGYM5Dn54QnwV91IG3F3mmv5WQyUK+C6mwm
NNMLH42nYz8lnB08/8gZ/blY/A2Mtvmst/eZgLubF9PHQowKaDRYLkiAEDWn68K+7cEabECQYXQY
g10DzdOVhoTKCYBhheFF70ZzFTVYXhl2J7LBlQzTvkybdqOT2LWKEj3ZFpY8A3Hys7rpfhDiFDAO
YlSV75duRugXRuz3wcQgPNP3mgA0bvX6QaSF/QDRBtELjdD4gMX3DSzJpXOi9tKXeOpF3GroO40d
nAGiP+v60jOBBq5YQqkTO7uXU5OJ2MrZ/1YUJg1C8gzWtQtfnBCp5xh70swIQIT1Y+oR1mzYSFTR
WA4WEX7IQ9NNDjU1h4wR0ZbcpIRAozj/4S1RDqApZbLghfmudqxinRfpnmnDa1PhmxrQHJBM0GG2
nry1T7rTyliaQ1C2BGyjJAg8tNgzVDkowChmvVOZ3g+6JUfo0Ib9sngH5XrjJRSA4NWgu59RWQyG
M5LgAx1lxAY8sBdOJjg+iHdPYvA/HN+ZXis/+Nq0eYuPK/+RpJq7CQcDtY2HR9di/8rtS5s55kve
el87lD00SI1tH7nw1EpyvEoyMbS+A+Ai0CWFTXQwypRYArt4IpDS2QC8WYsFsVOaaM9lChesAxAT
VnOx1UFDM1dbvkKxa7a6yMF28l+6TsqeU3WbqAUCFIoh3rmMB9oZFb2PMG1dUbsz4s2oWZfJIoSj
wXq1r+dxJNiNdBtitSYzN/aRF8wHd0lxNuGhbF3oG4nNQAcz9bSOwCBuPBLDt2P0YHK92eGvpw+T
c8nFLcE0Y6VT3kSsQj7AQhpx5YS44SO4Tsg2ffA9I0OO2Mu2E4XiXObGtNN8mLK659CHkzD3FJ9z
/ybTGyBXQ+98LZgupaCCSC4EMuG0LQFsSNiWEauZr/fFwUocfdXSFhMtZlc3BfSGKcPGRN/e9Smu
uJzJB2eyHIe+483Ojgw34myKGcnrMuWrJV7clWszSx79bl8AMs6LYj7MXfpQuF5FnrM4clBDCA2R
56a9d1eGBShbQW6B6+prr27Hh5Q8CUemlseeTeekRZ0G1TKFZ9ZzwLEHkr/L2T8qHeOEKy/ehXP+
oqfQIkwuWgTDEernkZ7c+XF4aqtHMXUvfvIY2z0eSwA6Q5RVazLTxjJ1j/wbbdS5q5AksiDiz7P9
hUwYgcBqaDigCWi0KljMfhy8xDWoaPreD8Q0unsUZeXew+rqGNhNhhb6m7EYCGLNAjldyGDGaE1z
A+Vs9uKfOdtyTeg6BK4k+yOZ3O/07/fyKx5Td/jmUOWCxZE/t2KiGjb3B6ePSFdOC1Iky3YzDa9m
CJ3IC+C47kADDljTeuf8syFb7BSGoKa4RDyaTEFW5JfWOzsqGB0REOUs/KU1kV/MK3B1dvFlqLxl
5QiCCygMo8FrBy4Dw/NiDq+FEZkEZ3mEcS7tRYd1TUegwqDhlB0ItbzcBa31lPqyB+t60cboZQ1i
vhsa0lo7iF2bpAErXVpGtPWGND/7Rr/6vy0JtnQJCv7PkuDLH+P7j39XBH++5C9FsIEi2EIR7BrA
hV2Srq6KYBOO6l8SYBMJMOBosisdH3mfb/wtAbYcHgK3xuO2SZiW4f43EmDDkRrkf5MAu7B+sSZD
/bUCHMq/A5fxnYuxbGvrFjDOKh1bxCItOM2IQusqiod8Tb8FXlLBfhe/DwM4qz6LnRtMdyRtme1z
WJF8ODoUJcDQAJwy2y2skVpD9QkogflQi56nMqmgaYZ4N/BUglXptgM6xfVkL6tFpz01YhvOB6ME
GuA9t0U4b4MU215glPdhVzl7wz+1BGDfjtJaVOGfXtp6Ju0ySTmdLafOiv1Dm/Z4GURz0zr2F9+K
DKmi64kV0aO1Po3eNjXHo95rOlMPB//tILqXPmq/cPgRLqRXXy0YsVYpLoEfdgz60ApY4yTWJI8g
T7abOwRjGA6QvaE8o1TGGWYbMlhB7+8Z59C0T7k+FPeaDy8DyPMmMFH7UqMjvj7NHzSbuVVG5Gdp
6l8HvOSpsZwDJz9UYVS/4Ve9T/T5dqljYnDHxmAaPp382ARkxBltK/TlIZveSIokSs1wu22z4ISd
FuOR9J9ppV5BUR9dqRtAovTLhACVIUDkxuXS6zC6Ey+Rr9uUMIwwu3dImmZ0BnILhMyU7A3AH8w2
bDZ2/XMYDE60OsDPvqsZPJU7mt7hLrB/uNSf1p0vOVOWe6boHV6YvbjQGefOuZu45hBpdGc3VBE4
syN/CKafXje9CadoDswRt1GaAOkkiJhptrdJ0ySmVJJzPSvz7rhgl3K4vJFBQuSmJ2cNTkWZbTKh
+9hDsAbGR5ZlT5kNmXPvj2RiMeJJACnKsRqn6YUT6agZ93VLNKc1t7ji2+DWzWfqih6J7TlBWUyc
T+F9lGrJbQ4CBaI5nNsl1b4Q7Vfn8LoJlMF4PY0cB/6MaJkBd73xzDy/BylzhjTf33hPkPCiQ9RV
aEGHn047hreARL6XxC/sOymHZ4oC9ICZJLZr/Wtkk9UOsNBm84TnRQ8qTE00V8jnWI0YmC4WvqKp
iNqzZTWbijykr1ntE11Pxb2lZC0MpCxeYJ0JcCjWZWgvG8OmA2In0XPgMtQPwL5egl6vN2GhA0MU
3T7ucMmEhiD2lX8R9UCwjxNsJ6OWiQ3tm/xAQQ7/CNeT8P9xdx7LrStpl32VfgFUwJspvejkdSRN
ENIx8N7j6Xtl8talSl3Vf9T0nyBAEABJECYzv73Xbmr3jm+9c22da35IrTVDzZiMk/wHhr/m6OJA
WTbGk5GG3VvV5Y9pkD+rqtKvij61dl40NiukJGM/BIea0YYbEiEdYEC+ixV0mGFMRtjHglr5UIzo
pA1Ejaeq11Do5h7i+mSOKcpNYhrquRYtd39WnI0bZT90JytOmU5nCcudsNBhu09xmJ/dzD2Gpp7t
xO0KcGjGeEcQzMobar5Tq7rd74rq0NFRYSu7Rb9J4hRxAKN5h0blGEzEB69UIidPkUILEcnDm26V
/iGoonFND59x+4YRVt9toQRMtrmalTG99SEP72wHiHBUmumJ4cyBVjZNr6CmZUVoQb+2iH5bhbjm
1pUd6iTH5UTi9IwNqLD3tnVPuHScEeTr+P5Li4r8qcuKJaPd9rLXI3OZZKA6ClXZNkEz3/E728ng
SOgT4Nqe0aEizo5hatmXSRrHp9zybxrH5HLjL1dsjegoyAoYhEYgTrn1mASRKSon+AOm/tDlI2Ss
FvCMar9PSsmwdwAurSRPAVBITXQSzgotz5q9nBhijnw2moLX13IuN4hkJW4T5/Hl/QmlCcdLIFnE
RteXlzXlQqf22JN868usfGu07GnTjNqd3IVcRS7/tscOsezeQOfkfugurtlOEw7ZWSqihK/wMqsU
zIbitZyTK8nJdZvE4YxAcMQ6biMsh9e3rttcl8mt5RuUQKCswUZZThgC56Vc+O+/gSK/l1zh8nFy
L19mL5vJT7nMMiB34HJPt9cv/2XX1y8m3768Ixd+ef3td8q3x9onL8OpayyA/3JQ5Ec3df8IYYa2
4PU4ys0uP/D607/t+vvq33/df/5mly2/7F5+D1TSFKyu37AsSXW2mhSkrK5wpOX+5QTvZqOu5f6/
fAn5llwo50rPvClTq0b6O74FDHldNrisNVJ5SxhkALiKkBh2z8yH+NYpLoglJBScvPsQHDuN3/tM
0QqQWMg74lIIywg74HSRS69vtbWebm1f2X9bLl9aYmO5h+u7l700+F8xTl/36Iegg0ts62OVVAfk
YLHwz0c9epSFnFUqtICX11PEEEiYR+7qy8LcT/qbpPhxWUW+Ibfzw0nbjOpw6yeRx31AOPKDzEMn
CZiCWz8xcKnrHaoEff2EhnMv52oT3ZnR4a81gd6u9GyP6ukceT5ae3G9y0u0lLeCUj/rLfbxTisO
4O55XCX8Z7SB8xu38ZbEUf92mt/cyeG45dN7qhD7DNYGdd0sJpPQIcmJLRgD/+7ldT25Gf8GxBeo
1jjOO+Bf5WFsGocs4ByG6viZh169qWtYFGSBwp40jeHNz+zHAhrECnQ2hSCGMfZSGyr1RfJlNbZL
0rTyHUUCgyYOKtYO/5Wn2FCx4mbJ2AGpp8JyLSeNmLuQtDJ8/TsCWTkw/0RoqWJOvizbWdtCArlR
Rjs8yAn1UPCXE0/zAlEXRMvazQ9UaApqP/ylUjQiJ9R7F/rgOzupQ5CKBDnpMM+XGryHsijRTnq+
EW3t0b6rBRZgosiwnFA/gvlnkC31lV06ooazqI+Y0lSeKxZVPBsdfT/T2GyNuIbqiv3GcRoDB5NS
U0OJkVmhTNnHNVEgKkqlhd1XbwiBTzUtEh5n/FXx+EDxFl8WhQt9bSQA0+2q9UWiu3+DTtMSXDkJ
xtPMg2MOGIwR9KwuMhgpsRJym8EmN4Fko4sIFZBCuEhR6QNZ55ySpLlKMPrkHGFYNLIKi5FLowc8
xn/AmV21O7gV6ZIGAFIvwTpwxGRoXe2mSh8AkaMHFX5qxnOALPipsYM7N5Bf8E+FVyI91FKpc1Fy
zTlNA5p5nVBY6oLpYFW+m+2ox6EYjQz41kJ2KcVH10kwCd28kYEpUXIN+b7JYLWUkFqTC0FPBVm6
i0F7SeHf9QSUc9+WTYiSVgTJzgtX3A09pwDiGGwaWoFQLKRjXPykL69tJ4zW9M/ADuHgh/rwr8K0
q6jNKylswRABsCxlsOLnyRMuk6pUqXKU77g+ym6swFcB1VWLdV3WJoq+FpLlb3qki4bnKmYEc4EP
p22qlbzq5Ckk566TqyCSZyXN1diE4cvD3hCTQOD15OT6EujbG8RygIsTlsZosOalVMxeZg1z9Ba9
a5FZKxS0usDmxfKsFpNvL4vG3GQEt6KLwhjTCdvMdTIJ24R8GRAzuOW02LuDMVKmHvTfrTpRchOE
CjkJwwZkuc//Rb3G35lmjgKk+8NokbmWil156P6jirdNc1glxA36+IO3HSZPymycRjOylGlw6oPd
YVEby7hcxQOD/iCstGY78cyTP8jkkrYKjUKr2jeLnFzlbMFYULrSqVJzZYGq0XFjxIguelW/dX3H
XOm9Y++jCdoiiCrGo0IVvosRH4MofhqGFodpU5KCXZsM7IoLopNJekIsnLs66luhY7pcBYq6wtPB
YCHE7xXWjOBAPivjciAU5dnRGlmygSLxJDWe8o+Xc9eTwakMsjgf8xHSXM3A/GoUfSMz/Rg1oJhe
DafDEROFzqBStclS0mUkZybwhmhPVHseeB4AoMrdRWoIsqZ76UpPgTiRBqsqNSiH9WENzkCzjhHj
uds5HOJDa+bd1mnK+yqhGmaSNsV1nioLXNqYFLEyrmqV0UPF5Q7SOwUqnFlPdiGUaa1sbowY50+X
ox+QnJjW5MZmUgxFpi6uLs0vwJYlPGo9u/P3YAfJt9bcCpwjzWZVNJtH8VR1KNisyWp4MXCHwlQ7
p5nZr53Ggz+Axc+t66fB3hp0e4nHFns3Cxanie+u5OcMc2EsK/WYEV0dCN57NoakBWNTsEm2yxpg
orV4zkMKBW6hQTGLWo2kKlWF5SiWyXfnOEQk0LRPYce9Zp6DZ99PffBmAZAG83M2lQkUR0C8dbyg
SECSOFXCfVT1zxYhVqBkc59x8pZY42RmsFEcADIOmm2X6EeqQrc14wJrdXZohf/BzVAcwqp/1Zpg
WrtDu/Yhvm56ChGLERcHjg0uejHJFSVAg6T+NhuuRbfGjteoj65fRbt6HwvKkkQqyTmJWvI9DVyM
2TE03N867hiv4xC4ZM69hKFSYlsuK3D1osH4cIBIbfCtUgwE+9DDwtmpfsPzRfy2sITKqo6Du6hs
cdMVkz6DctMzyLJKO24z0/yjmOqXQGlnOttwYGdH4/DYyQuSAxRhCeRjw4kmkOG5uzJIK3Th8F1O
j2wScBozgnQ7K4WHHQ2JIJ3N/1dMKBdKsaDSTAdc+iH4KFbWhY77qheUc3I1+ypElK/lDpIopyCm
8QeKbb+sJ2dhEyRrAAR/LtvKZVk83EQ52UK59TNRUY4VKYi3oWgDjNmmsmqs+DHPkvnkzVryALt/
3sXDQ1zjTTF0SuG1I4bQlGkD/RjYsDoCLPE+gyF7mcuJoh25bqTD9jaUQ7Ck81whe7DLH0GXbzNX
ww2Y4s4NiSWq80CnSNNToa3Hw4DB/Kc/NjO+f++9kB6UiTElv6+cpdl0w4KBVFSmakKsbz8rD7Me
/tQwg7iG+d4YLkXaYPBvnTCoT76mgPJKounDqaPjTKHrWWfsa8cQE5bl3urfE+Ug3x+MFFA02rh9
j+CLNMPu2R7n8cMMG7zame+cIZI257yBNS+GXD5CvXjIdR8fYloEGJUiaPQzScHyzQbG49glHw1Y
zk03k1oQB07+XIfzWe6Vo8apHlnmCRT7cGsxLgzmnY9rXeUtjKmNDWVNCIBJ3TmbCERQCR+9K1TI
JKM3v1UaoRh5Tm5zRR7By1CGN/JHTO1ARb6JjGPZVNodvR8uCNrrd66NFqKZEDYAUvPvnTnSDghj
JkbX+CkzYwqzZyevmVLPW2dsta2WduErBiOKSnyrbgpH9Mw2iZpO6t5bEHIvXxcva0tmV2Tc9cGk
HXMDOILc5YTXpR8tapsQs3bFVBBkQLnvLQthhYldhgX8ibYxjH1jOclj14/vcrmaRiD0A3+81afM
OM12OwAGYwPyks9uqlbPjAwWN81YIztU7OCDsGH5282K0wlEnn3TD2r3FCXzg9zhUFowyi23PYdT
Ca8PwcLlD7RcWNVq2NAtTNJ103XJXgPHdfkD1eYAyGJ4n6mik9wLl1pXHYsqTHqUe51Dh9AIcYqh
pPFv5Wknf7hZIYi1Cv3BVKfoELqJt5JfP9doXuqkAkQF6txMHVEsleZN6BTefRwwwOpNRv4z78w9
lj39x+jOmHt1JQBWVY/3wUgEklyjC/IbckjiVzS9JIxOdbUvuSHdNwr26ADB6s9oNLc+CpHXLsq9
dWhUM2Y3Rkeh+xO3xIkm95NNHUKmNHyjtaWv48Bw9xqS2rsJu/FlPwQur+NB6d9SBKZrxUFCNhp5
eFfXhBLLTwqyYoXNyH9rPIcMnzIbDkCqtVuGibGmi99DVgcAm6l9Dyadv9vXedC7WXVLuFt92YdN
tStrLfd9rhxvNZZafMwLxqHTkCBX+SkdhVTCjZoPtyHtJ07N9ojoQj1bQgAsP2XkHuDF7kdauOMq
J0ztSO5ZeXYaqtNyF15PKIaRHuUKatk1K6eto1PbOh5U2Q6EnjhwFBvLeHI++85GE2U7zSlx25lT
UCMhsm/Sn+lfX6iguDyag3EyyJQ4pXzWKqkH7ZNxzcv3qVR32SlKeCYZwj8CL+hWlQEANlMO8pO0
uTSAGRftuexr9dj5qKN9sIEfvflDroAqelrWamWeW20qjyZ28VUbtOq5gBnMEDPD1EpZ/6Kkw1Dk
0KoPqE1Knm0kAJC82j/MLsD+XrOrX4RgoI3pzA9QmcoyJT8IcJNVHHK+47qn5v6itMHDZW9e+Fi6
hfXiK6myppqVHBxNMc+cTMhvQ9f/cPmz5KqJQWAGEKrqwSrMflck5MYaBBA9gL2GniW+G3j3Zc7g
7Acl9XhVJlV91jVzOCRWg368L2FdptWdXJWr56lT6/aFoZVk03JJ7KvZDW+HwiNTVs2bTwNmiyn2
atCpXditrdxr06TvaDzBdLON+BGMfr1AFlr/wn5JRbpX3mOF4IBglSK1OoekNx1aYMnrKOPyMmfz
LA+PrbuIz+roxWxaoiKCUdvrZAzejo2iLnWzFC2jH3LNGYKkEMBp96NPss0woaZs+/owdlX3iMeB
yCtxvKcA3o3pTe9KXGKLpK5/IowkPI4dArHOd8LXuUtO8rd4pfeq9p3x7IRKv5lzODzAJtVbDZ4H
aklOOK0/yQNU0ZPDezvX9z2Svpso7Kct2XzWY9SD6pCr+HawcSlXvfsq92pAi8PJ0ZXi6Jtavrai
pn3VMu0gV2Wk7iMKyV1rMwjGqE0y+MgjlrLcc+/tOZvgwRjmzy6r17pXK28JDP/V0BbNkZp+eLZi
UolpRLafmXs/dZn1c1TIkOg9R7k1UMXuy8qk6l/03Q8UDye5L9Lj/ihxED9RX0B0OHYjNB0e3U7Q
FTzb2EcfeRg4fe3Vs+Z+PdvheIjnPLjNmgIzifg+ciJfdoGnnF2Vk0kTtya5mdhermEE+//lJW1N
UKH+fyXt4f/sf9fN7+lfQFeG3OyvsrZj/MOjSehQr4Yk5RkORfK/QFeO9Q+LkFLT1U2dkZ0viaQa
LCvNcVzd8nTHMUxK4f9MJHX/gbDMoc7toQXX1P+yxq07AmP1BXNleqrF49bVPBeRKp0qkVj6JdVW
r2oYKZ1V75qRXk04Kae5JT4v8OgaxTWwx4Y6ySKvDaATWfik1La/UqIMvEfWrrrEr54Cr33ogkpd
xW2cHPMG8XJEpQXpHO6HUYxxkihEMBhPJPJC7XczG/0DsphzXYzWBs+JsSdE7UZTm+Sm8mxC6V5B
UNYHj8fdgsQ/n4nI9G77bEOtM1sZ+hTDOzamx+rD1+LP2i3i+8bUk7XZANlg6OZIv+8F9xXyJMWD
zdHQIG4ar4Qyo4CmHhRz26XlnUtq5tnt0ye3nE+T1Tfbmmi0mwBqk6KqL56lK2sswiIwb/rDvWzV
B8h4Ozih5Rjw3DD3rdlUC2rpzTYYs1uuHP+py82fyhC/VyRAbwuVBLAK2UxZgdVpUxhZCjokOmDk
XucgxfQoXp5qhECFbsSnuFYiyNBoL8k0Qms8FtlmKgIFRW3+FJNpicEkge5i1LgPKsg5QZxt62B4
nroaRvewdX20OvrAnks7HehrYimbBJulQI/eK8FrUM7QhmvvqWb8cBE6T6D2ef4MaC3DxgcrjM0k
ZLy0rDFomM6ywoi0LIu5Xcc9ydyag1ZhqOghdtYyhtG1UGq1XTOGzl3LYzEHESARmSjUQXssSvo7
1iW6ukjXuinekZPOTEXnt2lFAm4KNBIaVOuM2cYp2TkQ4UNq2G+tR9/GMMAAtMVDgRxwoWS4sCnJ
tMjI6A1m6gSViy0G21GQWSFmdGMgjR7oFfr1aNpaqwFmNO1UncNR84hYgniMlr0Jdax+wQHPnxLe
TPisV4yvuivSfXZzN7+AuAUYiYTXjRFFzZNTP8IWpk7sn7TZwcKVtMdhIObOnPRhNVlAJA0NMEBC
T1hPkGSPTr6deg5vnz3rzvjg1bWNFaMk8CoBBeyJAUqtXSNT4NBy0kWacWS8i+Arf5fMFV09C171
/KKPnGq1mW45h0eApLq/9NHWzu6+lXXLuboxwmEZj8TUB9iZNzOC1FwDSeygl9YLZLlOVy/twVBu
pyh5zefbghSzA+gt9F9tejaseaSe6yyGkfJo4lUxVpeIc74fPm37tQR3/dgpPwgMisWfOu/NjsJ2
he4M+al7HFsOUjKHr10TK3tjmKkVTYEN4aaI15lebMNYL14qJ9lQwbK3sK7y3Yj7hIiEHA65Vj8y
Lt0eXV8V0cXuRvPjGjsEWQ+1Rm5V1t4XdUfcOxbKxWhiEnMyGpFpCtoutNUVDZYSDgfRB8a4JL43
2RbEFpIYZUNs4uTJBOliJGJJm3d1Vh4Vn/TCPiTj1RgxsmQkjbUdUT2FtzPmdGW7+rvWWve1wY0k
IvRhGubgyFchUPFuyvAdlG7ePKKegd9Se4JNmq79DnSPy1+6wiH62y7o5sWuyslisVqrD9YmUWxv
6zslIvvhKQ2EomOkqemnhKJ5SNyasSH6S+vzLflq96NDlhXYXQ/QffoJswKfxxT/KoIkxhBVPSXY
5GDkp2DphOo6rpGk8y90K6dJSLqkxb6xDDplWrcz/8C/j4iD5392vXk30SCbBaafNiixA3QYKRCF
yQbuzyMoLBjZuHnXfW0aQLndF8VmsAnLGOIawnAH5XeiJs/BPLkEsfY3Rta3oDYoNuao5Kvitwsa
sfQZeCS/dE2J8FMZ4Yky/LNrk1K/sYmFRJ2UfNaNsiZ6YTP0kbFSqThwQkNWs0ouoFpPbosWXx3s
V67Tkdan1blAW8cDithsbYuVEJJnHKF8F8wZXgbSWLaJpcERE8J5nJjreCcGdt91Q2+WiLSMxThV
5iINsicX4e9mMHA/GJwKebFWbnIfxwF4VFcMwXSnRPMQUCDKGgY/JuKv9DddTrgERP6YGK2GYeMo
+B0rZPF04qYa/QrC/hSUsPMU8kZXVESJbhbRWUo2rQbRgm/oQ7Y9BrUkYHzGVBBF5UVwTlSDDgC2
JSAs7p/IUTBoFXq/nXP7rSlVfHD4p9B9B0hUDV89j1G1NUxUSXWGnRLZuXb0I1gxndGnm0xvqzt9
QoCUp8ouqMt7IpdBufRKdMxTrDpNhkNZZ8zZg7xF+7m/QUGvCKDrPoPRd48OxlnEPFWUQqmIYVT8
+76dzp4RVwfLiYCVRO4veoP7gMCy09SGIwIy/c+sx9bRJ8V4k5OzAcW1ak5Vk9f7OeHW1HJ55rpJ
+gsVoXXldoemGN/UgOzVZLbEabDLaM1i4PEXWZ/j+BPPrc6l3h43Z3MaW8wzrDdVaDScPZ1ArvvC
Pod2B3ZyhOnsh5887QW3kNVGQj3G+oMuCPjIZEbv1SPgndUq2XQU5ZZOET14c5vsg+4EebLe0jTj
B0fhc0PiMdSrDNilSn9BXowzMdc9OVwrcpqhEdIRsNxgXSbmvDN7CobxOJN4pL1hgPK2duqdId9O
iEZf9EZxloOnNospoISJ6XupslvOYuhP0XjuchUgp+3/dE1TxenkYggaSHDMB2IZqQrvPI4n4MaY
aI8+emgVqpRG9+iMzta0U33ZDkSImZ71Mesu1Qetx1JIagyEeboSiPfXrpkj6iWVEeGsQm8Zu8Ha
bbQ/PJhNTZvO8O+UDRLtcxZrCJZBC0Vtiw89q98Mo+XE4G6b+OWx0ZJpY8qB5En7xLbxg86YfsSt
Lh9lRpi3dPBIWilpIFlD5axGnubky6YrUrO2qFv8vRZC9xxaENwTJF43YkA9Jv5QZETHo0bITvjk
mc0Zt0q4GbyJH8bBXSbCXS8YXqQwmMQ99qTBKlQIIpecytG9ree2PhWatZlCHQQosTXc5GibUCzm
xoD2Wu+AIN9oxPsQBbUKJ/XAs5DwODuAkIbQ46hMNn9oJxSM6L2Ec5YIzmisF7ggGIBvEDNCRPce
Jrf96c7mo136/R1DWpu6id2HLH8s2klZ2HrUHBItGg4MGy5IfDsWPJszno0P+Wygp05ab1erqbGF
KYBbwFtkkRPdlWbVkfg+c0fF14+1b6Xb/vBUu4Z3TCrjV+zn82NSHKeRAfxu3MdN0D/JyVDGzwxn
xOfBafonIP82Uv2g3/lBReiGqs8ApoijAS0L9p6hFMtmTy2F/3tF4UFfmPqqsC2Ne2DEgahyjEfw
aKHxqDy0Lf+JR2JxNn1fJd0lrOC5jM6TGuiYME0HZXiMmRD0J/49Rp9ObTW/2aPlrbV8Uhj0G7QH
gdPxssx6Uq3JevKTZEO4WgMPSCzyGHjIBxWm84TtCm3tUxJwcZCqzagHfegVVhB9OynKRBpxp2+6
sB2fNYXLV0txR1r4wGmHQ+ucqBOhfASM1ir8ip9N6VkEien5KVcBwwalHZ29TCfPdhH3znxEwh/N
A7kdYxItBzIJO4Ixor4SrnSod8WM/mV2F8fKDd0HTcPiY9r9c5qmDigvcmqNEoGIbt5PTnLrdIO/
VGZlD3k9ppKmBbsGgdZyHtonAwWlVzXNC7FBDi5SMQpA7EHnezT48Uz5efSSBlO9M3XMhJlShTse
cdFmwFEswv9+DOTCmwRgb1MkwVhDileb0aC1YvAoCXsw/vq2ngGZM7SPD7PaFt4hxx898tS60bz8
mczxcZvYAYcg3FkdCcg2R0ijubDLa3DfdDjuc/yamebw0PN6ddXxsFu06UI13X4dl52zIXlYVD8p
3ba985SNeYpYEfPx3BbV1sqCDZBRoqN07TPlRgEUsCVLyCClHHfNoeO6oXwzYlmYyw1mFWKTvApD
yUQ06CsBjjQQC8KZuLFW6yBSYdfa6CBHQj3iYQJlMva/4veGgZN72iIODAF1iwf1aBlPtuXh6yIV
atWKFkqvlMdad57yzKtuqznf4ujDaGCTEjR7Kn81iWze8NkkpXHP7eZQIzpcJvpgCC8XEXxaUB/p
TY0a9MTU0I1drwDYzUhF9JzkTxZiokaQUq3tKnlUY32rW9ONS9tk4XoWnWPD/W3ZXBsqvcmsGfVV
U5U7Ar42SjbcQ0oD7qdz6eKFiUJCf8zXgPqEAXV824tKY9vUN1owzXhJ1GZl5fGjFWqvCBnUVZYk
9rrH0Wy4KGB9wqHzGZGk36ePjAMdGQR9d206K+hKH/vcR6Q7tb8Cnrvz4LjLlqLbsnf0V7eig5qU
drCex3JawF9KsB867xOjpKueEFqBFiLN2QwYN2RMFZvSQMUtsZeRTS9CTV31qNOQ4NcF8B30uDtG
c78KBoVcMXeTBoHxQBVHPAZ1kbpFWzaI/pQBBvRm7gHO++WiShGnhr8cZyBTK4WZAPdu3MU2o5wU
jZqVZvPo9pNwYNSaITSiOemmEdKwtgrHWQ9y5Lvzn5PAdZZ9Ut+Ms+XQgxq8Qz3GS6+j/qHzkHjq
Z/DtKHYxHjsagZbZimpXefCC8mhrgLGHwnwjEmphR6F+Nsmy3CVFcIuJXrlpmvbkq12PJ2dyVqaJ
Tbf1nOx2mO3birRbTpTig+bBz8QBO4zKJ/TsnTNi1HXwaatO8xQIXyVNOJwrjEQKbVeL4Qk7NWXg
Fyu3lO3AxYWRidtFpIc88bOMx1xNYk1MAHucaNwkm1QH6QHdOkcFsdUSCoi2FmbL2GmdEwFepwaq
19GqP22naw9m2J2Myt3DCqbZoNvhOdeBPtM6rG68iPtDx5DvTTd044qhpQFFLU1qt1JwytPKS1oG
QqsTmAcsfgEu0SjUTr7iAJHQ7BuAEC4+sUGkeZZco533rJkIr2lg/c7j8hO1LwTkkPNE54pFzyuS
NdqIXK8Y1WvmqU9W9RMceIzHvct3GTFF9kyip4LX/0bN823R2MRuoBWz6ciYMybeYFbf9FwDqw/N
f2ENhr5JQh7lQUer0fRN45CbAEz0TlvinXvDplhOdgENoSg2drDS3Yepa+ydqWK7Smu3w4tBtK0a
gpIrcDv3SC0WLfF/9hzU+7FfM6Y6LabmgEbZX9IK09SnqSQ1DP8hBl0YwSYdvLTxtrMXBrRTciwa
jXZKKmLBzoKxQsf1hSfXn37iJ3iJd18ZthAhdou44eL2g44hqoFxqtHN4VZDJ2wHUEKKaj4CiEbh
bNIkn9VQW+rjjzRU1W3XjltNYwStRmBHlvtvUyeqNrKjd58GeK7k3pbmyEfPwPHSMniw38eF/271
CamCOf4nI6UzYTUud43Z/EmFBwJiV68NuwRyHX6ajFcj4x2VFd7QZukWY7o2mmgztzQN6fqtiyzI
Nn13azndIyb3g0289Q7uTbGKGcwnrty6g1bJ1Z4Avwmr+CVq6Mt0NA0QdST+3koynALOO4Ez9Vty
m5uqRYpCTRau3bWbWfkZEoqNcvtdM9gBQXn5liymlTaUwZp49DsHqfiqN0g87um92rpN54BkmY1b
5XRLGM4il8tb56NFQnHIL9CwuJCZR7LGqCjrII0/0ah4S4LnA4EWPOR2i0qgI5OD8TWG0Ur/abJm
IXPKfsheXAxtfoWn0edhtp2DqUOjvkpNjrPsSriNz15pMYbUSGsKjFjDiP0LRhJT7gfMvYibOwVs
BCgK7INZQ+kgiCvSn52CuO+WOr1o98Of5Cyq/APdMwvTNpcvyY2GGENTZ/IEMoZqMicvd/juIoK0
wmHdVANFmQwcb9Oan7HS070f1L0Z0kfO9QKTXHbjpI9g6F/rKSyW6Pa8ZV6ljIXpxE7TEgdsRByy
GgDkR9TpoT5bYYZHdpJW2i4wqyeoj8iO4uzOn6i0pCESqaLJylVU+rcpHadTX0xIsvzg50DlGpJl
+miSHnrQ4/i+xW/b9aF+rAmbxexkAdYQwz75yKALAp7pITOiH12FQ1h0NdKmPDTR6B4Km3DJqaiG
Tad1uPjKFLi6BtaoHB+j2V0PnCNN7OXHYMI+6mrW4X974cHQ/6fCw+n3GP0svhUexGb/9NOpBnY4
07YMz1DJw1DtvwsPmkqOhmUQFYhTznR0m7f+stcZjtiIOA62ckRN4JqwYVCV0D3Ndg3Nowenme5/
Y69zPWI8vlYeVM+jgIHv2SRx3PYs81vloSK3dR6CPD42PJ+CyiaZ2ii7eZuk4zF2hYtCQq9DHVTT
0vYYJhNKAUXJfALkiTSsQuunmYVIaOh4DQj3mpCMXzkxRMicT6rHmnGY90xDzmiUiBK9vCKgQs7m
rtdraznbYTy9vC9fJjwwsYZ7/gLj8V9ZTqVRwXDthk3sosmWE61pUJjJ2dJDzB1lv/DTIHoVWiM5
cf6eky875JPrSVPQ3wjt0hWUXlAcojMixEbtbOIqzYgjlShtpCrICYWU9vpSznnasISSO+8kx1pG
eBlCSHadWJ0ZbjvTOkj4uARsy4kkbw+KpWzmqDnKRaVvjWCuud9VMhuql0FktlQD90XxkGpNvfF7
gyAoUyhrL7NOpw83yfhglTXj5YZA8VZm+ddEvoyjOCesRPlTwx0aDtjlWqBLTs+YuRKPyBeKVRrS
3rB8XzAMfrXZdKd0xkCTIc8B72anNuxu61gNNlPTb10gLQtHSbhDdFFLymr/5AO40vxa3Wlu9tSF
3FHKsD4Th21tJwefexkHd+AbqrY+zHmCTlLMQbAptlSfP+igrh1Didb1YPYbKOnKgpziDITknEYG
gBJBBw0EC1n+N7FdPadzW/nziWGtF/n/UUmOkOMwTNLemcVg06htoY8OHWNaPtIvjHn2b7zYEAZF
kB88d9L8xJz399x1mVEOJqK/v9+R61xfXreTy1SE7XB/0p6HY0dYxN+b/Q+7+f623G2gh1Cc5Ozl
fdhDMwaL62da8stdX18/779fVtNjXyY5qaVyWznJavWvQ/NtWU8U1laxvA1xO98+6nIIvh2mby/H
nPqS2jH2KTcOB63c1lS6UnG5ROL6kpP875eJBCNeX8u361wAi+U28p3LStctzWjeTi1ZJGTwEW/x
b3b7bdn148laR9347W358rrO9dvkbdUuFH1siWflu8s3/t161/0Rh+xtaiiM10XXTa/Lrr/tuixp
9NuarhFnuIBFUpd+BuobbL5YkZqiVtfSOvTFi/RlVhqYlCm4jTtNA3gk/EmqRjy9rQTBxSN23Zv0
KF1fyt1eXGHynS+WpslH+976cDyFz+3fbSeXfbGUyS9y2YPcRr6+bv1tWZGRVZ3UagEeJuz3pf9u
rglIK/et0LZSQAGQKl9HKSI2DKq89WVWGpvSVOQ5fn+r7Ha0kbbSHxE54mYxiXJPFBH8dgVW1/KR
8GWlQK76H1XxHXlYmymxGN3FonRFY0u1P3m73KE1BQUvbuR7uUyuJ+csmRp4fS03vr6U68gJRllk
/RbGpxB1wsLLdYtxL45Ollf9Xs7JiVV4ECDcmZDz6xttY60gU4NZEjmU3KG/Tv7dsjbhvktwlLSY
XHw9f5tN5LILI1y+E2jjrjR7bQuXjeoqQbgddVZCmDQSS7+vfNlOLr0QxymobmI9DXdxRvtBTroe
OXJWBv2yDR3JFv9rEunipiiedfINLVFoPpfFD7UeMdALF4Sc6DJkJI91dw3M6XUUh8poKNeUjaGQ
9VqR84S7cmFqjA45GGsYjOb2N4gwi+tELgsL61PNR7D9IsJ0dPx534sJlXZtm/fNTROUqJ0a0gHk
XAw2padydTN1rrUfxEQDCrnFFsH/lg3q0u/1evN/uTuv5caRbU2/ysTc4wS8mYhzMfQUSZGiTEl1
gyi34b3H08+HZHVBpa7ee+Z2IrozMlcmQJZIAom1fuPp4xXyo74Ywgww2/StEZ+vYILE7sgXRgQb
8d3BNju5wyw3Jmm3dDV4wlGKzJiLkzuJwulPJP4wrm7vAElZ0JRl/c5pHP1O9HwDxUvRG8wmQ18j
46EpgV+3FFQVdZzMXdkBwkOazF6hIJNV0GXkO4ei2qlQqI0eg4JHwUAyNBy0S7htS8NAjGuNnRTG
xAmZBIgZ9brHrh4JzsC5i1GYXAfA95a9baFtBpWRZ+BuLcgUuti9fSBX3IJiXsyIJhVy+jnl96WW
9WRcxHief7doJmyQXDI3Kv6et1NOTOuV4+LmOEraI4qQyaYHCQ/lyeJygujbz4YqH0I1nbZD+t5U
PANZKeZF80dOkzhyXoOAA4yED8vnNaVJIVQdZZeEFYwB0YzCVlR0+ZahgT+T/z7ODyY6UIB+gSD+
IgjOJ/q/iIklt1cRx7mYI3iOV67ns4je/E9tewgH+pDwbD/9IcRfa/7nfhiKf2gkbY3xoZ7uCnOj
TIzoeUiFAJPRieGs1O5GK3uTL+zElM7E3WxeKHq9YDPPx8zTt9MGsYYw+68XFEELNAdX3N9fVqz5
x5gJ2W9JImdjYtJBMgpRbdEgw8GpPnbFOJ0IuH9cWRmT6ek/z7876cel78a37ruX7lU8kw0cBW6n
/tu8WDoGGaBy5fu71/hz98+vNL/paFCeKBuipTv9Md6dY17y7hRi0cexCL47/Db/7lRavNUrnrvw
YVffNfGvYQKURUfOCJksVszx+QBLl108N2JAsn+dw9VrFe3FOEHpduqKmSa2lVsPQS7YKAGkNLnE
voRGsJsoOJZ3UajjKia6Iiim4zrnaXheKXo4ESkrNC/hRc/TZjM9LIv5d6dTJwaV2uWIiYuumL+9
khiH5fg05k68AbrvkNKZ3pI4XPTenXN+S/M0H/dVUrD+UFAaBj+ivojfyvyLEEPdM5V0d/tdmG2Y
y8gu8AMUq+Qkt1ZugNMdt9MUJsrkkeSLHRAaej+FwEUPwJ6/dDBTXFo9UstLQVESlCbRSC2sgoXo
JmNkyEvRdX6UDd7wPap23NSm34w+8c7Bp+Dt/GuY9JswvDNsG+zWZDyNYtVnNjtkEAYNRAvonqHR
v1P4BAcy1dwyb2Uoj+D2y7usaV/R6E4OQQWXvFb0z/6gO2vxbB1xGup0Dsy+NfzKnw/y4hl+fqQf
g9Jfg7qAxtik4UFugB1EHhtcP9JwKeZmbtbWMiqQtJPkZtvp5nPMv8Uw+kM1KYfJbML47ihlAmjN
bJajZAANis7zs6tIRYin2KSHGV2YJLmdrlX+/wb4YkJL0umf8b3/O/5SRb9JVt2O+CvDpjr/5Vgq
ukG2hca0cKO9QXsVS/0v4Bvk2VRDdVTHnC1sLbJous1yBNYMzVAmUamf2F6DKQPdK1vTyM3Jqqb/
vyTYMK77LcE2vR8FkqaumKB69Ukz63doL8CuIUkaWf9BCeRfZT94R380gntsCzGHKZXxSxAi9qDU
4fcibTAq9RXtoQxRmAaa3G6zEmkMv4Mx47cjmlTosDqGkT2WZVs9NChXunacP4rGA5u/bOLE2Pre
kD960HFOjWFfLDh+VNRap15UkYy40HQE5nTDXaP37IUQalwi4JBvtIBC55gjtxNnp7mxkGo+2T5w
I8ysJbACHZqr87ToiTWi17aWdHTxWJxOIsKQyl4AjuGA5UndqvIL5TW2lHujKJsfStQfBgVl+6Hs
U0qihnkfe1EMb0BLtp5RB3jlteOisFQYpqCyAAtkJYo7bnHSazffuZn7PIdEXDRzrLDhQhWGcyfi
EtIKx655kLTMRCWqyHuIIzQVKAgQmfT4psU7p0z+FkdRqVh0WR4X/BlZLZrbOOsj5sSJAhvh3bhr
dsDKiWFqPB2Vpv0+RcZrYZVVS/W9qh48GOFLzN38JX4FCYa8jZEt/KhNDhHozb93XdDeBz3HUsuB
ohmty9TuTmaa9CfRGxFswKAWEf/DNCsm6gK9h9QA0ymH5DtLVFTfAjx/V27bene649mvKLwjs5G/
OW7ubfsMfJbT9PdoQQ+LbrDyN0WBKpOWOirOYaO/KGq2tLq8eOsRFd5ZWgmEcFrWBfJDhu761QrN
7t3hhdfqS0nzIHJaDaJo7BmCO9suLrehC9v8HlkSKMCuCdY0RUNhodtn01RdfiB5yzeikKgFOvbZ
UjLnbEyNg56X36DWMMcbP3XhJXsPIiQa6BjOWUdBaxVgDXY7h++gVJCBEd9U5KOOXOW7Yysb7XFM
QJFKIHmwD/htQiyZYxV6ygvNr/CmskLrUGlkd5Wq+CRGzajXyHZMEx/HvhQzBd0Y2G88CaUjUb6a
V6ZlovorNGB+HilmMPReoy6Kbwje3lfRyHG9LS3Juk/SBrR/rtSHMg0eisQJv7dKdT/IfvJFywNl
EeeO9zwAOJz8I9Szmvsj6htKcnDDLj9YgddvSRA0sLdyqXvGdtct166aYDWKOtgCXRZl17dDcLk1
cQqjIFao2/4KTT3JLoylEWF6ME/gRhFcvqM46v88dlqYhJTywjTWl0CRscOoCxvrZeep5R90FY2u
8jk3pq+v51jgjkcnlLRT0vT1FQR2c5Rt6XaQG4Te3goAtw6Zqh+dZkyPUbIVA5R5AyrnU/zWxbpF
P7KHtddeqf2c6abpUJV8LDN8t18PFAQXZSX79zaIQYQ/9VPYcN3jkdy/r6c4knrEEQr1JmV0lKnE
Ojy0f85DXP+uJcrd0Pr1Vqp1+VqV8XC1VqJ/azo1R2ZhANBfRMpVxEaLq2PklsdsCvVekh5rK3qd
D6p9WH8fTureTpB57bnwFI2P0U8vdgxUWFabE2Kg6eUWippqE4IyBVNJjBJCenEGNZnXznFjSKtN
IuEbofGbvoN2RyVYRziuC1UHzJeRfKNUIEnx+FWuEQWWmiQ62UPMAuPnXeE/LwA5lGEaexPp/Nb/
L+9HdrnxZP5H2iSXjOJE9d//E6r/h5usIzuaSlGM/w0dpNCHmyx4BiWrq9H4YTqo7aBcJqO3XSpH
qD04fFhIkm2LpH4GhQ5AINFzqG7BmG3z6W/e2NJq6FXj7DV8aJCos72M2fKinCZFzPfgHVt96pNf
C4yTkkzmQGVk79Mw/BqPBmaRcrnNR+9LpPINjduif8iHFJ4tI9F02H2jx/tzgKa27I/BpYYD82TU
5Pwp0zVHsTJPPAjAaVnuxVBGuxI8g7OwQjs9x1BX77QRpF8ey+GnEcKh5yfhd0UOXqOoUZ6hK2rA
hCMLnzYbMgnK/OioyBdkKK1tGWsBleRWOenJmFMLkdNnJc1RzK76aDvEQbMKG4yVKfUDK29b/So1
NIh/tgjrWu5+QOWfYRvfJ4DyxUgss1FkAiXKSw9ovV1vy0CxALb1VY2PFUv4bW+GKOXWgfVsWPLZ
LL32q+tFCsgCZ7yMRTkeGsdz8Urqs68u2EqlWStJhZBmnLP9ARR1/24T+YcvDQKiH780luUohqVT
/TQB30Pi+o10ZYUqyL+q9L53lqys4raMrq0H1J4CYRSqLWYgrdMvqDVdTHuAAoR39VoL++RJzhM0
FlN4IZ1HCU0rYr4Bow7EQPKlA3tRB412SVkBqnQP84ToiZhYJ4YfYvOxHyb+tHiOscOE59Jb+zhQ
03Ue6MYp1yNpT+HX3Uat3l4AOtpLH0uf1wF4iaN1+r/KbqL5a963BhRAOeHpUEufnnWMSWKpK2Ug
/mLss0VAMnSK3roiatZGtVX94HhbPh0o4o7a9YsIzZJjF5rhrlDlap+7SX7G0ROTJFwdXsHwnQcl
c38EUrpV2iLfJ46ZLBWnk1G4xz6uC1t41i1SkXGdgG0T3T4uzmFuwmqf1onQ4JrZ2khCbnORlXBr
ML6iTOYca43fGjqZPjZErbZ2Qzl68KBOPMh5LRNjV1Di0fygQXF/sEG7baPAKpYiJtbpEkitxIZe
IYai6UBv3TWTmct0ptuyvk1OKGDtNf7kK7Xs1B1zlLrySHuOynyZ9KZ5EA34rW6NnwOUh2mHME+I
nohVQYOqwZ+mG1yRF73qS6sPx9XqZBUDF/wL6hTl0XS8H3rcK/e93RgvVoyEF+gyXPK87tEfsnUS
GtI1l6HR5g7yUErtK8BhdKDLtvrJGhMUtlsv3neeLz9yc/kmFqhR/CM3jOrRMYJiTzlV3uSSJn0q
G3ur59DEHTT+l4AWurMZ2Tio+Si7i4l466XR1htR50p1zcSHa/RO0ZD6p8FU4YYZvrrvKtW7Z2vs
PxZufQkyXz4Vuuk/ovvi7EKr9cFaMSmaViovQ6nIJzGaVxRawOHTUb/OIVbgQ+XezlGH4Dg7NVHX
hQtQFU8V18YZZuqGFP7vJI1Kyftufxm7QdpajeavCwOxG7f1xxWPccZO823pBQ3llK0qdwMxa5aY
01u29OhHqXTtkgYoLKvadCy2/+my9ftVy5K50aHJ5dgyAEaT59rfr1quH/WBFMXpj0h12gtsFcRT
Q7f6mkf+AYDm4C+ieyVISpgTXntE9Fx9tpsMkmQoIctpj1jRQNtYgf7B7ny64yEWhGjF4McI9yFV
gIRON2xGi9SGGaXd+t+/fRvkyju8ic7bh4CLhhsId5uL7kem6xAnhTOavfsdduapcNLspR8gI8a2
9loBPNmnnTdxLTT9NZR5Ym3bggcKHpifiixBgTfXXzVbC3ZBptlrMQSh/T3WqvKi2ZL0YBne4+3o
PLU2eu0Dv5jOXTjZQyWfdIr+afc56McKfcG8OuBGBBBedG/j2qoOohcZRY5HSg5IsQZntgaPhZxs
loXt2XeaZWX4JvhvgzehN/sIGw4sm9rIPgSxZd2asEeuCK80xl1oA9/M4fq3CJgvxd1PR28Y0of9
qiuIdvRq1u+dLC8f+Q19FwtKft0LS5bs6zjGuBJDp4Wo5lQIWNiosznIsVRQx6KeS5wx1uozoGsZ
8eFcW8ut+X6oUzWAWSQ9JpbunUIl8E+iJ5qp1LugTodR1e8Tweglt9TUP+7UzN+JzuLj55lXQ07W
1izTEfPviM6K5g2y04fm97ayS/PegJvltWZ56hP5TLp+uGpOTQORe4UasL8xpqGYiCXYr6o53JZ5
VefufS9GnAHNVkeR92A28GN8IMvrPkSl75DAS17azHYfKFq5D4OSR1vDc6DIxpmFaWgKDD0yw2Ar
jhALR8/7xAXbOIgjRNxcTE62t1Oknm6Ls4ppcYQ4Kxg6dTmfxR9KrIyNItiKdZiR3xVetdG0giJg
VEf68tadxqInms72KRSa7P8xr6ELTH8ll5qxa6Io3fz7H6Gi/v1jIPGlK44G7gxGi/XhIoIkRBzl
gaF+j/OqXAZuEZ2TMr46aIfeWbkHxWJq2kGJzmGghcsst3OowcTEWtEra0tbdwpl5g8TfdHVe6xb
Xj/Eh76M7vPu8UMY9np0Vr3wWGeDf5jPL5ZVUoi+ZKxJt1cXsVujtRF8l1q6vfo8UUnpuFNrDLLm
mOillRedPJ5v5vj8YhKAFDtVpIOYFPFAr7Hmtct4+76CPpW2b2NR5X7XFWV318QycvGxC+Htr8N8
LSvQ3Zoq9u+iYgxVT1qZueSsoMpZJ1OO7ZPoWQnSHU1/MsLmMei9R80r7WORQXq3uybbGH49tKDw
ffsoZkAh2kcxHMhPbeCqFYsoBOOAzGX3XKnKp9GpvCsZqP7eyiwZOBfo7zhxwPS2kXIcPTt9ymP1
IOI8TIebrrZzeIKB8qaa1wHn3Fdz4hjn2FWtxKo/nFVJ4cb/+y+uav799uEomirbpqFyD+F69vvd
L8wyZQLSJt9JevAJm24PzLpR7VPUlZvaLXEsm0ZZCMp/5auk4sm41ksRfDfThfggxsVJhOpBDuSV
rtrQiYFFQ+DjDKLBMMi59ao8So4DeLLad5utTJV+oUYNpPG+voesZD84ps3+h3o4KETnQYTSOq3u
dCNC6iW17Qd1avLRhNMfSslKxMS6qLYbKHBmsxWxLvYOCffjvT1JCEIDMLCpozc3Imb6frrhEg3F
cpq1UFksb90/Hfdu2ojwbZEcHmYDV/94/n98ufnVi4pb4mCu/rTUQYLoLuZvhIh8Lx0zK5WOohcE
1UsbQcT4EO+nZXMMu0PsSzN92pqQR56P/7Cu0718WU6qrB8msqyAOSlOWHlps7J5t8gu/AqKM5qk
yHBKsu79xtAPbtTpqASSOR2dA/yPstpINXExaUNXQ2oWp5rbuvkIsm84EMsDFnx/nWQ+TJzT17eB
+0h2V4bjmzZrBN27l1o13rQp9R31SCCRZ/hCIQ7tNMMvti6Zy0uP4E6J+9Jn7LBwSBpKnjCawjr6
1WQEq7vmm0OiRjz2mzHsGwkhzMceMtvOKpAmS0P8GeLCPavI2+W2lb9IVeWd87h+S9yseAm9KD+C
DUduYho2GJztk6hU4dVPaxOo/iUeGutomu3KvWQdkyArln7adBetD8v9IJvjNjekAB9UUtqpFVvf
ZecttNHGAt5OSUIKxqs90V/aECZIGWnTHb0Zr7luWdj8lNJOxIwQEfkBUQlxgAiR7G82qV80Kw/q
wVVMYCvz4OSZfxIrWmjAq44UF3ZTBaQfJyRLPJReidQCF8ChNyBqWS5ZoEEpeJTnSikaMTtfGeeJ
iHuLoZKXnkOdOMl8QZ1faY6J1RDYfp7e3Sl7cd8Gi8p9HNXEdCHu67fxdEcfFIOaBl6vc2i+/St/
2A2IdfPm4MPp5mP5E2C6KMa60vn/YbOgYeXy+47d0EzbUECqK7LF3v3DJVdSPMnKYkv75mnSwSwz
+BYQpNpdlNho34mxE/j+pSp0lGbwPNrdgnZh56d+xJG0HiaxCF/zL6M8mqthIDciDqkjxV3i56gv
eXYOz4WeQKRmR77SJDM8i5hooHabWxjL+MxOE8bUWKXqIVo9ukP3H9KJE1z/w7+Yhytz+g+dQiqL
003o3SZVQzKndMKo+qaX3l4FDXOMcxcubBH+6BEPx7IYP0wcZ6eu53yqc8m6494gf4Oy/wQ/23xR
fE3GyctwDkjJTbprOS4HJQ6FZVT4B6tRcIlBoPM09przZCbqJvBl+zVVUFRoseVZ95bvvNZ68yV3
K/OCIGP8AEbnjbT+w7+/o0410I//VgWOvWWzHZQV82PmVHEiG9aunH4zw17Hf6U3r27kLsbINy9i
JMs2PPLJiTKWBtg1iZk9eAofrZhNOrO8i1WMa13H0rH9DWF4uqN7QO/BPYgehsbnVh5JRE1xKp44
G4quaIyhAmk+yHedZ7gUJeCrFxIyZHVUy9s2wyvCD+BMwfxDIMgvkP5xcnTLyhSUb2UjA46am3f0
TBoyqejRTT0RG3U13DeWu51D8zKxtolaeJUiKJXTuYKgvfeGoHhm24kptT1Zy4SF9FIPUMdi3a3u
xFDXlE+S5BhnMZLVVdGP9YvTy9oF1t8DO9Bw9+8/JuVjGdkCzMkXkg2RzG5eVT4mK11Jkfu8NKSv
gWTk2yaVPmtxmz6IBuZATIEmvPA2HdI6QSKfAjndNYOZPgRGmD5g1pycI4QjHamA/Fbj4HUJbPw0
22CgqvzF6CT3LM6lTGe18aQFPFjez69hBHymcLOP4nwiLgXls6ek+Mep40OTw2mOCtc5NK6hHLKw
Hjexa6rXOEwQHO3a7ktXK7skzvR/2THuh7GJSUZnIs4IOPNxCMd60yqpe5AjC3GhskRk3szu53KQ
Pha8VU2J3peISvPqOIZ2FCWiAUzKKVaKPx6EIx3KyFjJX63pAHFeye6b0/QqtR8r8TIfovevYEjF
JTC6bpnjV3hNkqI5lUF5H0RyfRUhfhQD/Bctgs3ICqV1MsQQYq/PVsWARBGOJT/w5skuMP2dh17D
tZpf1WtpVuMGsdKCX1VjvhYQSdvWCR/7xI/PZWfjjTzF26QP1vpgx8ij4K8SRnGAJUyWHfQh3qAi
Kp3mxpfNn8MSuj4eC+TYH321xZDnV6NOJM64wStx4WKyt48N5LanmFgy1Il2QBpW2UYyuYIyzJpP
6rfSarVPcl0MJ7z8KFxPQ0nK+02pDebGLAPtEyzgctG1qXf/85jMK/Sr4vnm1u/84t7WCtyR+Gd8
q8zTKOfy5wCdrQ5eyxGlyuzRHEhvyGH6uRgMtGMC5Lysrh6eAT/sEmounzWqL7Dvo2SfgZJ8RfaZ
7R3rEx/q+BjiESOGjoHCiaS/Yc8Ie1PPmuV/+AUqqvzxTsivzjLEPdCBknWrQr27Lxhel5dJU2Zf
bdRoUSSwzbMyNcWIFnWdyOFGxLomLykmyuqutLlPzOt8O+8OqFQfi06rDzbJn0Vj9Rg3Do3zqfU6
1L3U8UvoJJMwuu0d9cwd7rQh3SP4Ul5Sw+SGlKIUDfHqIkI49Djb1qiUxRwTE8Zo8gOO25PrcmRR
OsECeTNlY0DFpNquAbugXIDeoI/xodGCIxFDz8uxOTbLAZ6Q6IqoaSLFgRIQ699F85yaTxj2ezFR
T7O31dPRiG2Ni9CNzAOiOyRKJTd/1Hs/2FWRzc5hSOWrV5o1MF5EEAx8RTdhlflH0WCo7B+HHNck
Chnpao6Jnj3N/mNMw+v94JpP8yqxlBrZsLTl1ln5eSVTgmywPZIKrEP12CoWjemqe2N6PHOnhzcz
xxLXVYCoTCHUJbOzhMWqNo1EqGrTGPUv+KaB6oYXFSP6p4wHUS2rhjfo0ThteFqxaXJzePMD/6Cy
gXxy40in7KcVAJhZxgdjLFI7Cu671NWuKD5dRRw0DODowfLw52aZyjNdOCZvRog5cIaqbphFhxAb
p0U7+P5TPTUw6HrQPY+3iI8gkxf38APM0jhHKQ7IvlFjitqUfAQ0ks5nE/tdeDcqZvlY+Z58V4ZI
j4lZZGpBN8hDvpdggK6G0AtQAZLKu6qPs22dRs1VHWVnwSO6+xVXi2VQ6+4P0yw+UdMuP3UVFqjy
dFDhS9XS9MwQnYLJQFMtIx4NRddKeUq8NRJ1+KXoarLrbvMQVQ1y2IW2Ug3dpgrlQJetcbzNvRTX
UCnZidpO2lJxxK182IrCj5yk3R4ADGZJkfeJTUSMBasTn1zfHh9J4d6jpqe8eShjraMayTl9tEEZ
9qN1wabTOaK6uRejIs+si+jZcrZ05MxEojmgKmH3m0geXMSipguvjZYfOiDBm7juGshX/ZwQ42Ts
V+OQq4cP1+fA0K7IASArFAY596jERSQn6x4wzUB2uFSD59ih0IsHn/+mZ+Z3CxH8b3023LV2AqXa
6R7gxbVL1B493kbr3ovGLszkGLrmWragbd8mJMlw7xHLfg1GjWK2mJAaR71HImvrpI58hLRIYyfK
UQztOh4bsA2MEZyudoWVX27rptBtVoz5eci3Q8Q6vmIQmDlVX8Vn1NpgkyP2vRxDuX0UjcJGH9jX
1cyoQEGjj5HjisqtmPMyPzvlSvssRtA/28eiDL8akPGXikbSM7cN9ywaNPEQYwSGsp5jjRlJ587F
njSpzOMctyJremptf/BK0lmVC545uZYnKJxMojtTUCzGTy7clyEuyFZW7wGCxK/4ZO9qI6H2RVL5
0jThVxEOJ9e8KKmbjRi2fNGR3PCDs5m69pNTSysRr20LZ6A4iFbojMavUY+2wIAwxcZWJrc0M1M+
Z8g0kUvlQpAC4r3kCMcsyKCWkCApwwPf8R7APgFb0FBFGLCrQ92wDVa9K9UH0USqqaFF9mvcSxB8
PDwsVu0US8Q0hqzNIUKY56DkVrxvYgQ0i1BKL5YjJYg3SsF3nKyQRe+/UePtcWkImnOGbAKV1YZ7
WBRbL33SP4iVgSq/hJ1jPxsIFG+k2I3vHF/+cC7P1iOS6fnFwvHxgJKOVWxEV+8jrYBbQ7TX0YzI
G2+PEgfCve03PCYt+KWw7C0PUmeRKLAD4y5AZ30sn2U3qNcdd5AN29byOUNaa2P7lbIWs07Scd93
DXklZi0boZ/KTHGomxZXCZc0XemlhRiij5FCmGefIoYpH5gV6+bVG3Eq1tPW/+E4oLPcrvIWMgL4
1EKsz+g/ectAsdPHEZLK2nAVl99GC83N9r1dh2xEs1TiCBn9IffRScnUJz1Fhqe28uFLVcuHptSk
z5Gq7ymJeU9m5duXURvWlEgwasqk6M01q+SkSqH/hLIm1nwNqgxZqqd7SrDDITO4wwzJUTQK9b5b
TwwbxUqO3dTMSyTX7NcY55L8qr0BzlW4loF3HkRD5ntSLEEybFHbJgWtxJa2Uqk3O42EwVk0mZME
+zatv8wh0RulUtnoKCPtJERTVoGuweVWnTNAnOiptoLiIOLeFA9l6SxFw2PfltqhA7KzKr3IXfqI
JNyTUM6QrKcnW2V2H7fDz1mkPX/GxKwTA4Xp3HJ8xUMjX6qDbNxrZl+dSkpeSwkjgK9tKS3H3Eze
cEfGCFhN2r2RF+pjrnlf1JEdMHDRne/U5X02hOW96Knk+1Y8ZOPZoPIgspBspsWMbYaU8zyj5HJM
bJ4QB2McinunhRiDmBCx2xkMNXi02KJtdbU6OtzGQOgG57DLqVkXtnYbDpXX3YYuqfpJ2voISd69
y8ZyONR5V5ARsqILxOuODLTMW+dxeWE2fXOpaitcIWxmkG4JtefUNgpykgm0q9+HiAF3mFKT1ku+
uHbGl7hItCdZzYK3VtN7+H8gijFIMzd9UeuHLJarg9MMwRZ5ofwBuIa2HAuUPPXAz7b8cuNz6+gv
KU4ae20aiVCQevE5xmQZP9Gw3GDVIOv8WZhO/KhY28r0hy2Lk52b/hXlmnFbo5+8AdLcvOHaDZzM
bJ4UxI+OuRxnSzUp2rfawrqmb4L+FKgmEmmqfnISu0GHBsHdHi7bThwOfmchtWn4UEghQlQU7klQ
2LipULcXjeWnzq0nJjJR1p/X6DhyrlKjWCtSoz+quAy0cVt/ivl9HhLgVrBD/PpTqHX5pvNRjxKz
fJQK1kidheA4s2i2L1MtsZ90mOeXtADXFw7yKZPdEChW5l4oy4anzKR+PY1ESDRp+jb0pnbWAQpe
RsnJ91HsXOQI/9tCTbK9WyBVpiaGvqiT0jqIYazimzF0xr0Ypa66k+UivIqRjdKK1TePcmIipYew
j5ab5rEaOvM41ejaRTF1xVg0QQdZrigrtGZ+LRQTH4aNhXER5rrvzjef5MPaP52zLqiByl3jsw+J
jXOjesFOKwPMNEisROuYffMSg4dkLUefoB+a3+uWn5WuBd6CZNq5wMXorXKMcjlqmnftpm9r28nD
YYhzMu9ZpyBRLUc7tyfP3ePrdzByyvElV5HPnhGeS0/Kn0Q88IOfcTR4zwb7pKvafqmTwL8UCI2h
PNiXX2ujuLfC3nvBc4HNOsTObTXYw0tJ/kEskMx4uvrr/TkYQuVoIh3H78OrvqbIUfVg0z4nkonb
S2hDX/PjDmuOEE/p6dx2GH731CR/RMRa2+uNNRF6gv5txCpYLNBKyV2i2ptTjNSt+1wDVJ1OR3ax
vvMROV1Q2sRHLQQLLgDhohH4bwEVF7154sO6D0OxuAj8aGmbvbeaTyV6H843vwZiJTCa1BFBGlOO
NkY29LuqGOo3u9wghB99rkwNCGzMxxQqdvSZJM+yda2BXKg2guEoirVYlmBG7JBEecJsPsB5TJLR
uRwwGeis8hDIUXWYh+0Ui2ypYYMzdcX4tvDXIXMsz/pukUUl/nB/WOxjh7ErjQBQGXJWQaTxLUBV
5QmNZHT3jfSkT6NysFFAwI9tV0uIVEkBtyx/kdWJhW4RmGP+PAbyjYH7LuVk98GhCJD7Ehkk2yHz
FlbBp1sGaT7gNg4lD+kdFstjLmOMZvh3iAktqfAhbAqT+Gdvikl6WPxL11BtDwbniEE7jyVTI4Zz
k3kA32vlxxz5sGrUewjhNeY/0+NiXmbVNZqwcQNYIuB8NZJ801Cp8VfTB9xcHNgJTyb2juCupLew
I71faCNc+AyrYkmJ5JWUOelbXJR3fuSa34feetFMr3tJPdNY62WlHsLEkk+YZ6AeGQ+AIvNEgi6b
gNB2FYz+NFM6ozf3s+mR4l90PLVsTSVG+G6aqKWuPsvNRgwGrH6tSd2525C0u6scJB4hCy40T45+
4JaV+078rzbwfwSyTcVKQj8EePt48inG3ZVjl2xHu8uvQBN9/K307GuM0pY4iD3Spc4d81Wu9BCb
b2M4NyZAcq3XUUgp8X13qpUvjfXXAhP4CfEcFMje9UkR3JsTqk+BljNkY/agS+i6o6qrfq1H6exD
k39W6kDfGrLO/jVSymfddq8V9OzPvYXNDnYsVytq06ts2WwUsIraiqGYkEpcTuBk3IuQZOEdTfH7
UmufeFoG96Dk35Wo+oTrPGQXq6o3moMIljxG45lHw34ZBn36Tc8ONoK/35O2oEjtKNEDrprFnrde
bR0K5k9+HQYLsaQasGerle4NKoe58goLE2pHtY8dt7tV0471m9EmO/G6JMT5orJHveZGaa6r1O3u
e3P82WTAuw6J10Kn+CvuYGFGMikE4Y+gc4R+41+L5zUDvgKLbFAwYIuMh8CVw23YF/4LWz15lfd+
srsN7QqVcJ9/hBiOSpguQzcesfRksREhptxWsnMgmcZw0nAolKg8idmgdl9JSFv3XEqDFx6D7/Pe
ai63E1Fo9xIvuooDFc1cuF2dPDRDv7zdtxNKWF2EQ4C4aYtY04VUTUvzNIdEHJBcV5BNrk0PFR4/
rK+IB/hb4JpfcEoAPloMcbHP4vEbwOFxh2dKcs4KfihFplF8HXBf+z+cndmS27jSrZ+IESQ432oq
zUPN9g3Dbbc5zzOf/nyE3FZvn/3/ceLcIIhEAiypJArIXLlWHNfuj5EksxhhgOO7V59bIslfw8zM
lupUts+eNx8EFaC2MNRmB5fgxVNBreeNqLq6VAGcrpLJ8aBWGcHylGCtYXaJnmXjtslOBQl1vvdC
pGMqS9lZUxLfHRxEV5/0qGuXdjPT/Ym9YsbDSTaeaOA0k5ej+9lN0Waqfe89R/Xl0NcUlRnx5L6H
YnQ3IrODjZi7LmKwSz5e7k6OVnryo8gM5yynmkkHYx3hMgIfxbOemHcnyynEsdDjaSHn5L4FWWqa
+Wu18deewdZkgpDh2OejC8FGAanQwNNpoUe1o3EqhEJJjXKq0uQQ6n2IO8z+uvwXoDemrfwkFbDc
VvVFa50Ogc30Jnu56TeX/7Sroh9N9n74iiSBiwJfPRD13Q3M6r/WkHZpGsKxPxKqesvVdC0PQ2Sx
xLpryaHbIg0/Bmj6pR2tLLG28rzaubP9P/2lvYNV8bXyOXJYundouxYU+Xwl4Nk6iIRaHSUmWD6M
yrTNy4kH0+9NJzxf+nHqy4M0ObbjXuVHtvIgTSFYWxalUpFe6T/+x+2dHBCN+XdRawH7ov/YTz62
gm3cIxpsUiddW58ETfovRMBhQTYjd23P3SDsL8RH2QglkTj5Nakeaddjlw92NfHbplrZa8c+v+K8
4Qv9TQnSkCI3g+qSVEWoRyhfK68zb9Ckxeg6V7P+BHbLYSPH0bwgoAW5r8g7a99DQ7Tno0eg+3fd
Rq1BmJzE4yy9C9CV/YZy9QR6jXNP1n4UkVptpl4MK2lLbROdv6it11rZrQGjiGs1VOZLlNjwOLsV
rOxUk74QNFcPpQUFvF8oxot0+T1hAM7JUTkCoumq6esg6vUk7PAm5l5c8UzM0+g1UvppgSA04owT
YbusGbxzaqceZUbpdTDR/AXnALFQ0hw634KpsGhO4wzHk42YD16xaX96Pdwj0gRDZnIJ5sYiqLUE
8RmToCGFp0weYoWKP7qrLG+1ve4Np3tXxg+NuDiFhSX2sldNggeq4yBAUnpPbIK8F9kA6fzQB6uk
rMD1XqZYm9Zs3u11NXdbeMWPRqF8NeLGRgatKDbsrkYothnMQxfpmalV7qvpcPgjgBDBdx2Wyosu
OvEyfR961aqWChTYC8sIu/3QoNngVi6E2NE72pbGT9WjVsU1m090wfyVnVk/rLBGFDZKOV6HMdQt
nWGdVS2qb1VmVDctgE1yNmVZx3l89miGxj7LQek2mxxP21PbUWw54wGhoxzYOdpWHkBCqoUvaqXm
WzY0E+C6Geghh++epTZNq0GflccfM6WT6fs/4h5eyoGw2nNV67fUMMbPSeWoT/io28gu9QJfEx5e
1zqc7l5aQ0zNaYCdhxwU54Y9DR/GqQM4/NuW+VmwI0NaUsbYGMpCTSakQMH2DhHb0h5pbW+W8JZd
2Uy5n5FWQqW+lDrc0qglShBs5GUMBsdayks5E4p0ws7bprbKbRJ09bNfBtTfGnb3A2gUF6L7S01U
wACVXl8ar+33vsbPk9dbQAsRKSM10f0QkeCQrt3SRFURxU5b/6ntYAJIUAFDJKIKTsTq2FB17XTV
e7VfiyrT3zoqGNLEVK9mpupvA7147smxnoobOabOnvNYUcXafez/nifHtBkD/Xue4SKm2gUxPPUx
hKz6kJFRG712B8q8f+JnoHjJdbeGQBU4E7RYC4OYYASVdZuGxl89uKjF2KbiqkxQs/Zxma818DBf
S/ZmxaT/1frzv1wlltF1YXwGZiqWckDTob7TODEhqDetqzrQ96HZ8AEtbX4K57WTqL8MvhK+Bxph
E4GmzVaDMPQIiClm02uY+6hMzX2ddL+uBivfekofbPU8nYE/s8tjVF49pgUGfBPUQURntuswIOvW
p2+L8amI4+FpcBPvc4CXNsiM9Bs/U81aaGm8t3g8v/I2XS0efAs/gGK3jCaY/qoAcFrcqht3VLpX
JYoHIud1tpSjnVpTj0g4Qs9sD25z+Kj7Vo+fTcprX6mTJxCsGtPhsVJtg1fP54XxX1CeVh0qL26P
qevqS7+LlGUhu7XNP39uUNzVG5heubw7zlexEr1rfJKepP3RlJN/A21HqX1RvfPYr39Wc8yByoYf
bHlR+YZA7LWwbB8AbYvSAozhByOMomWhDOe4sodbZ6fjbUgqtkQABaRJNibC9SKo24vsEcEebvdR
OSGo2CF0arN8rIHuUXNKymH/WCM0nBFJzupdmlIeJWet6AEJzaXAANTtQzeXCzdz8+imiv8Rqk34
5MuKYjkArl9tNsZcPSz7sqljLwZDXi7lAn+u+q9+FPrPpTAcCtJNpOPB0K00W1HfDQEMw0IV5snz
G+2908oS6M1gomSoJbtxDq77AqRSkIX5JsmC9C2w3ekpaS1tFVhZ8hZlpdhZQVUvx15N3jozDo5W
hrrJvRtQpSTc/E32SgX0rltWCOq4MTzxkV4e5NWjUUKHFInsR+SynLsnBLjlIWpQsgqLVltbSvvq
uTBdp37Tv4V1VO+rwYmXshtZZnLIRGYuSjUd3vIAKgbPMKgHnZ3tQXGO3QBXXGKZ/VuPzMUJSonv
2dzLCHeco2h8l2MN+twXNyyucmLse/p19IODHEuM0LyVNoT086J5UdjPng/TwLwKvKfKS5P9LYcG
I4jfNJ5GfhSOyyjeZnZqvEq/bITEuiIiKu9t98aKNLuzCtoajobWyt68HjVo+NmvVAvkb1NAfDJ3
67MccyJgwCIa4qMc5GueLlO3ivZyVLGhk4bOO9/KLuqFPYzOg7oxIhiPq8I5ZF4Rnor/bEZ0ddUe
De7ZPLVVQYTamH65RRpxWCgcEHQIRb2SPmqk4DPBrbVFReH2qysnynE5O2ojdeMFRoo8I/wMhdWr
e7YDxJz4yQbSYyb6UW8dtKNIpq8aT3f5V83Gvqw8cKfSyQlBUqsTwcVeTKdHMw2+ehKQ28KVJ3ba
3JOD0h6PxL+pEHerp34ygoU0ZhpV7IuHE/HzcF1XSHexyfvZFaDbSPmC1IU2b5UPVnKUTeADDO/u
2EfZOm2T3ofSMnsOR3vm4/jtIy8VJUqPNm92bo/DJbbHbilCv4C5Narfw5Jf98E1feIxdCtRPk+x
Gl1lD1qi1aR34wu7F44a+TH2S6gaqhLGc0GCPJwUfX5iGbegRDgGqm1/FblREC3Z6mQrHSLZTWzw
mVumNpl2XyVvdu9rlXsJUmc6poYwbnIdp+AHPNOv07xeHoXNGUZFIOfcQpoouJr2Y9z8lKa7fUrg
LAkMhBvmSdLWOTllvZ3fomiGXpvm9ga7Jp6RyAPVF3+iWtTwdJRMqvpSzY20QxkM+5Cqn6SrUfZw
kPFO3W0PNznrt6+0p/DVHTXB574twvGr50FooOXqJ3ogzXZo3WYTUdsn7b5nTZ9ONTVbU0VA2zXK
cMFGJTgaZdQvm7JEoTDtuufRTvvnQNsGTmPcpIUdikDqr1QW9uTCgBllcPArjlnvFN/ung1AfFeN
8/99FEAQxUdh4C7l5CCN/+6AEq8sJAjf26HcDVkqbnqbxBQWWhSu8KDQ0tB5C75JYx067UuFvLuc
kA2EK3KrOcgxi/3+xVXGDznmE649CYF2ZIsgwLPTme/+VP0QyFa8RqVvvRTWplYa9LZY7k1xPeVk
zGNWUiP2HufNVrp2jo5wdoXUlhxNJ889/l5HjLVcJ0JO+IouCRXqmrjo88monE9LRaa/aFGvn2TP
VxtiQc3Qr5G1Ml5Qaq/Os78czGd/tTb/9Cd+26/loKdP1dkejYudBoCWEKFZTM7g7K3CjBdFXxjP
/EgZz9AVIDQzusg7VoH5nGkCcYki3MpB6RZog7GqfcLxj1lm/4Lio3qTc0Sht09TPJrLx6RBq54d
T0QnOcdTcmfvzDc25nv+cWPZ9aPoGFfhm2V12qUyUZBR48B7hy7lpwtP4t+B/porekLlNZXHmiOm
L00Iifsw6YCP+JnZlJU5HeLcI7CmcAiCzdi9hTaiTCiLmO9ekW6RdIT+YUhf6rlBd5KaEwWETJYn
6YvrsJEQoYnoND3pYZdoC7qu0ezkLLdLo2OFsL1t2CbSnChyAdEvW5Badr+jGhhBjziIz50ziF1q
dxcQEUh4VbINPdc/aUhFzB53E6WX8Vn2YfWGoqtUD9psknZr4nCSReWwUuHnuuSzRk2UxOWXqdar
Valq476ude+jr16dVBRfpl71tn3XtEj8xiUxyISimHiqeYSiX1y6RfGcz43hNeoimIJiJ226phHw
5RjUOv4zBYD5s0cQFnRHLjnwi2fpVUD0QGFGeTL7Tr/oc4M2SLfszQZlo7lba7F+gUxCv9iBfePg
IvYPU6m3xjnUbqJmX7CQ0wug4nzhU3j0Y0pqfkxWbB5lozguoS55mXfQQy9ywx9XKaej5cMJ3eBf
7uR7TXag/3QDv90NZGZ3hhd957nx9wBZD3HPaTpqXhDyDc67Fwp+bdL5qvcts+wnTejKT7NzN4qv
ln+NloWyQZOaL8iEuOtJsa1jpNfaPoRPaYZV+zcoF/aR6YPTMlf6UNtfgiSFqzUyhydt7iok72BJ
Mj8c3bN3Uaf56zwmyZ4HUFIkk6dvzUTRP1wf1XlHN69iyKLXieyqNNdxECGeniF4NXv5OpqMaZca
/+skvYizpTlVoLcIThda8JcVmGJVNI3OtwH6Yh8ZEDrFJ+fKL4YKqqaD1/65LL2jNFcadQljVaFM
HSblZxZbw6IYeosE8xC+k4m5zx6EIIxop+01cdL9QDLmC6EYGDzACW2SYvS/6GNw9XoweQqP0Qth
/BJKHeyw3aByOIg5uOkHX0qUDCOz+AwyzWKjgUBnADkpRxdDW4O3PKoeAZSOE+Op00S4VObsNjTn
MXwuenQCORu/8vNykGnuChXszeQ05pNMjlPftuzJ8rw3oN4PY1H5K+mmU/1D3VuVXQyYPG7jaH7K
Zcs8TtdQIAFlmu/Srp3WK78gjtHvEGSK1jKz3k3eFzLbPbHPuuaJOiGbO2fopwLFWxN0wK4e/zI7
FTFaOHFfojjQtwW5SUREhRNsM2qejpNJHiFuG/dJbQKDsoama85NRwnDEPUHgqsaWlR3W44kvQ+h
59wzja7bsB+Od4o1KoeqyOHR6lP3NSxH5WIihil7sW5MrzPnyTzkdH17yPO0meMbVBNRooemMHn6
sKV+0dPgHjSTPPhMHfd70ZnKD8+rlyQrwmDRsNFx+mr8Ds8IjIZhb77DHRPOAKMSaC4KNH04VC+T
MoxQaZVQTszdjsrkq6sGq1HTGsLb1NQsMwoW1oHueedCOB1iqYeYB/lzOPR0+rRcxTokB3JMCYrh
FBglRZoMBnWMR6z9iN0xRv9MiTbcl6RWrDcoznK+mMrUuBStqt1BYGIof2bqmMIfQFINOZZuJcFh
WjdsMg79H1pVF1vdMMG8DajzVjkh17r+xrd4WMPh7695tP4UXjBSFwMjMlwOlb6qITeGNz1kEzSg
3zg3lG8AyJSXOHKZj5a9L+fmz/F/uT7m603b/ZovjXL6fbhCoMYvM3FzWuJGQxF332wVWIit5jMx
gVPCLQFQO7iErhJ8E34mFmVnuK9VScU3SBj1Qnhce5olImFgq+qDEtXBAmmNZF+lpneDcqp7CtyA
HfPQeDdp61t0evgs65suUwkMJx2fwwT+nayYyqcWyPPnWFnfHBiWrhUlDC9obT8FPCA4rbbTMp4s
kMg896x1OxAkAsXQHj1R984JSaJw6wb9ykSqkiBt6T03gCS2aiDyLbgb5Tno+Q4V7Jve9Fhz+NbU
Kbk1r/qYimGAq92MT+bcVVxlUaIE+wblDxDTzn6W5iYb3F1cpMHKY6/wwW+8Byhf77ZyFJmzn5Tl
umc5KE2y2+T9waDi/20Y+mnr9rGzNvpW+0JE7ARptvmCkpN/soP6NR4c9PPULppBDtxcaNGmzQd3
LeYuGLtqW3lZTDEqXQoTlL3ikQmH4Cp808PCP2sBcX3F/JLlwYfUE6zrTGzAiiGxyhvwqnszktZG
7aarFfPVITlxNhBITPraXYimHzZKpR/bWdMINu/uJYOgBoBvFB/GGSQKm5S/mxI1Bj3AqPSLmhAJ
dEJkstePAj6IFMilU7o3QMLFHpyddQ2AAvC5rYfvWltyvMjSr54RBWv29mxvhKOe28IUS+lRwCqn
5NH3hqjVsnbIx3sTqA67ssVqcqFtqlvUl5XpbJXh0avq7NOOtAC0WNzuTd1LP3sk9Hp+ht5a2+rO
6EySQ+CN+OwS01uzExVPSBSiS+YTH4H0y19MGhCXvAvWScnHPBSUudmGrpwjkJ17JNjVDd9/81Ug
XbjQy6K4GUkQbVNdUU5ur/1q1KR8NuHk2D3sDcjLxBia3YigKBUIw/BFmfJLC8b5p5fGq8pSk+9Z
SETPqgA7UXUZIynFOVEd1P5gTdxYFan13BSIBAqIW/6yCwHvujn+1H1vPxKN+VqLvFqqo+8eTTPy
EeOo2oVKefV7qGfRHmqecSm7VWBZT2BWyNLNoyKGkSNIPXMDPq16J3Gbr2zNdrbjPGoJAkaWURLc
mUfZDFG33PCfUAhOvE9gXvOyiG9ypaKlBiGv+1dgOuPrqOcz4o0b6CLbekVuXdD0+wagq/3pOTtD
beq/SQYjRxxrxZtFOc26Ho3slGoE980ghUmWOO9NBS65HAMz/xY7iD+6VvMzLc1dT6DlaxT41TIL
q+kWi5CibiVt9lkRjCdDjXMIPlrxps+pWodi1b9hdmX/1/zkEfAjtWL1vUGjEjCBm/OJoyY+ofj2
aYC54Wq6s7pYZG/MmvcRGH+3V7JXQKNauCttNFBgq6mJaY12RIrEQBlFNnLo0UXfFFCVA2/Zv+ag
MJwttNJVtvx85OdqbmowJyut6rsVnJMoiAYxEDY5rNVO/K+RkDMdO3Z85ChVLW8uJ4lm2OUOv8X3
xsx9dkd9syn7WR5+HuhLD2BGVosvEGZ5u1Z2qyhyYCEEsDq7qOaEgEKMJiXE+OGBjHiFmtx8Ofra
fDllNQLh3fk+UnZeeOg6rww28vJf/oFzGQmw3FCm3YRERz4mVc8QzOuBlM3dsPHrra7zcNDQZ/xQ
W6GvCJqgxTOP8ktdIl7b9ic5SlId5i5FfTHHsnyZlxwaTXmXS4bt1CxkVy7Zk/1aya7P9ua+pOzC
DvFkGqW95Tuo7utZEMynHAuSMpTGHzZ5hXzvtDf7akjvI9L4h89/s7Fh2dZucyLDY0Am8NYUKQXh
eudcW992rg4FXYmVT8eH3RgGsUgTMBPSg/Otc01mVGJDJJYM1T9TRcVbI6yuX0i/YW/oJGV5PsdP
fdA6p2q+0pzo15W0cVT6NfqH338bBZTg3NfLE//kweYax8LeNwP1hDARUSHruIZhLOWlYaBLeLfe
HaQvyTyxCBwkkmVXNpWcLy//NYl0ib0vNOTixsBOKRRQKoQ1AeqmSeVfp9T3qdnQ2FZWwHTKzCX5
+HtgjG3/TPn8Uro97G4MxyzPC+D2hKqdhRxuDHECVdwfHn5KJMJ9HY6fg2nau8Zz1Y1dq8NexO6w
70wjgypt7k9OMu5DNfeM9WMcFWDGpas03v3vfWH4AlwgIFBYnxaResmcbPrm51a1VhNknoMw7F+E
1nxKu1eh3zuiTiwozWebhwS2f0trTblmDgxqfNibVVVbCtuOQK+3pB5Rc/AHSGensrEOoCzv3nIK
m0v3EhevskPuj1k92lQItMK+Oa8pGz0BWwyEl6eKGqBv4dRz8HSukl30dWYQ5IldvlmZsu/6mNJU
f3zz9LS5Faoob0kRvxtFMX7CmQA74aYMCvWteas8u3urvU7nWiCX/Saxzr+uLR3iydSfLpRpO8sI
afZNrxeC8xVEUUCW/q701j6KMBlewwqEJsoT5lMYecMru1x/27IDX8lRpc4T5Dvdv+RgUuoaW6QD
uISkXYZTtdF0/6KPHYhGo3RPsklbktyIYo3NU6e40eLef4zLK7tst6qRiH3bxlCCN0rorYqM6Kob
Fd3B7IhVLDxPaQ+yb89GefWHzUkEpfREJtmI6VCICAO8j6OHR9R//Uvr9L8a04YueIimcvPHAAUD
8FyVDjqFv2cQ3/MvqZFFJz4vyz/sck0vyF9QkedJPt9hsERPVo1A8lzQI6t9Jq3Pd6aRU6v1T9mP
tJsc0ihFexQS4bPT8XuY7lcO1UOP5aRNrvnbV5r+WF0E/kGzkBwxhilWqGaGrMP02q0bp1FBJUI7
kqbrkTfonHi+pC+vYKUHJJiERxEUPH1sTz9D4WWcDTH5cAiNKw294rM1ehARa2GmrSIlygDdz6MG
+4e+c5Es4YMCVplXV43hxyj4GGVGl6JvQjfzzHwFeUu5Azccfeha9LeYoU1yMDaf+ZbYb/h4VxKM
11JTwg+wjO7e6qAzlE4+ErQ8rkoBuoEF+VonS/CQ9UE6D4F3qkhH3xzLIp/GZ0Ka69SsoKW1EMKd
JwmDs5zy9Q59KLIvZWzFVwlpYI9S37BQwZNcH0gHMOh/WHLtSxR38RWwcH3HS/zP69zvU5ufjzX6
gWIxypX3bTYCryXQHBwq1RutJQB6oGFzQ2Vjs8qmhOdEVrSUKyptdEwpWD3Kq0YapwnN1lg0ASe3
2UmOh7VofvnfveSEOCWjDtUZ0Nw/FpHD90mRHcTHdp9zIjrEbls/da37SoBXOQTGYFYneRn2mU+F
FcaRLyQPDYoaQPvZHRg7Ch35HIQe0ZDIUw4h0ZFFnp0H90fjeNFqDiMWC5l0lJnI/56UlEMAAsqD
9FT0YINET7Y33AGCFApUSzGjSSvO53catnv/93Ct9kp//t0dQjipF5KbTYP/qF4l8bDsSzM+DFrU
+E8PJrdGH+83iEyyLOff3fsKMBgN0OWkPUWdU3/Tvlimqd9kU1miPUVGANw+4OnVBbWyC+0q5X/X
6resToxbXPpUjCieunzYXJ7Bqzq2SbzOS8mB3K68xSjIMD5sqmp9uvHUHORK0s5zdVWDH6eMiJm6
lkdXxa7u95OmyjEy0rPts5wT2RTcdo3YhZyxKN4vBsB9PK86z+3YoZaI2kPY0XLjPqJVK5Nk1+ww
ev5KKaJh788TC+kkLz2fxKMWOfX6sRGr5p3do/v/sGH7313qGNVjAF3tZug4+EzgG/zWry4ecGbY
hufG6q/+aA77lp95E2AatjK334nAGjvZs+OqumS6Vl5st/wxmCWo6t8m6TEKFAhbGH23owkVcdwV
ygmW1XDhBd34kUyUUw6t1zwPfWqtk0LxTm7TaVtDq5O9gMD5WDuT/6TnTXVVDLNfRWmYvk1TyaG5
M533pB26g9Kq4KNIkDjANGn8dEiPRXlA2ss9Cs9nsO2MX4PSQ4gxOhoiWKgcjNXEjK75nFhEjdI+
Iyu6lj3ZKDwF9one/OhGP46WdhP2T4VbIpFsedaqthJj1tQqV34YKE/GODmvnVJxaM3EoUEBzSal
fXXDs22aMfSPNDG/xrcG6t7UsZuL7N3tvrvnLKgcSUBMc61d/dWzQnMvPdQkSW4O5MuoZPfm1rB9
1V9SoAEkoa6Cp8fqagoRaJ+ROH/Y8jpR1pOepCu5jFywLdvxibQ6r2j+o8y5GbK42RVBgOKv/BNc
VWdvYGmvRj2N/hJ9Vv0UNN3T429uLT275oRP//PV9cMIgQyy6o/7wcN+f3UP0+9X+PgLIsMhJRL5
SHXLW2YcNwCqsH143DOyUT7VMzJwj7t2oeKtKYX79QrlglWY/XqF93crDByofudXd19bmD77HV6d
9Jbry1dYQ5z2+CP7+RWmzf3/d39b+oIi8Hj49erkbNU294rvgIqa3wg5O0+zr5GozP1jeZu042Ko
lGgFDK98AXc017uqxamwWueZVNlLLWz3C8U3cOxlHgBLzSs/ci1bFpaSnnPhGmt3QkqgsfMLDybz
JRNE5ILJ4ykTxmQ9E0McFU3/JgdlUwLG0E13vPtXHUXzDQHQjcyH9lHQHp0i/vHwdzXih/zms+F0
1FWrK+z1ypmmPR2GVR052nPg5+IZDq2jMzTKKZp7Y2n3+yDirZWD0s3yoKxntx3Ag4mL1wTQUThQ
Hs9ryEY0xbBOO7v4l82L641r2fXlfpcxqon5e8iszmvIWY0RogpiFeledgdtrM+Am+89OWtooDMq
rRI60t9/byB60Aeac5WmCMKHLQwS+fLx98IZ/hON7fogPZImCk62qO/3lCa43YmDDnFAtu+fP0b/
Evtde39LAPsXTyqa2dGgfx3ck+5l2blWNApYRz+8yCszSSmd6qtiK7u2mcDkXgoQCKHRRKs/vN1Y
HXYV1Y6PBaSHbLiDl42/7vAwW3ERUYz/zx0eA0nZ/rpLThEK/PHsh9QOjmQ1SNdAmQlts+nYCFPR
Kan34x3becisJ3c4kHV2SLdX5dl1kUoY1KC56aALVuRzrFclcPxlp2fDp1n3wUIb9PEvNJVOldN5
P92JXE0WDOwJO7LKbM38ReII4FNq8N02tL8b21c+g9R1YAhrszdBXc8qhV/1RukSR1NdV8/8udqT
FXT2wVY6Z+dmTrUbFD65em5LGRZ2Xpr3nS/XeASqVbRoZM6txpa/0bt0J0cG3Z0rjjJyyQvRpePx
bkXjejHwQ7AGUZHxL2j4L2fLEGX1laZoCVrkbE+WZTYnq7VbFtfGcwn/0FNYF7uw0kJipq5/UV3w
IOCLFQgou2QZi7Q5TbWlPkdq/Sbtjh/rq2iqkGEEokZNpb7KClv5Ap5V27jCs0gkM33oT7loId3t
jWDHVwNJx9nMCfHQl4P6Gt3MKXAoA7MSFORdlzrLDdtEgpBkfJNDPxjJoa6Lhhrl+XISsFY4prbv
NT8nvhisQqcr1tOYpW+uRfqsHRBHcGwreSsUZBWsHHyH7HYtJVdRrv6UvUlpnIsbuSc5E84X8xmW
9CXcyPwWz42TbUGWNK+y08fFE8ztzU3OTaPpzfBD9Sx7vBKYiNFkPkrXpAcE2BKq3xE+UF5Tzp87
vgqFiux7HRKrp9EHLUQEMdPXUxj+sk0p9VwwXNcAhU3CftIxGsQ/w7Oj1U7oUI85eOPf9sKcAw2d
GvMgnd4R6BqAVZfJR6eMAvp/fvllVy+IeeqR4e99QFof7AHeVbOMrpSrT++tuZJOWuYmF73o+Byz
giMi6pksjZ3APCVxTNL5igdKYB4dNR6OvT05Jzk6kf8Gh+S/jaCrbqbenKsmST8MlP8OUxNWhOOZ
lHdTvrHAWGzkJLNQFVC+IYcHFFYOsPd7Gz+mDFM2kdTlcUN0eJJZskcadbCEREehgpn8qnqJCGuN
cStubaxXsC2H8TrnHd7IwX50vAt5xntPmqq295dZMvIVmqe7pLQPWmOS8RoKEpAQob4prR9xTGAl
AsHuLqK4AATzT82s/4LZAdhPOJeJG3ZxjY3SfLK8aa6ZG+AlVPjJdlurniur3QXU3sW32qZ8SpvT
6FqLWBTQpe+WVxaLOM3VtyKwSLUYQhDINtxtD0PUzlWmGU9ShGu4ZPO3OuFoxoey/058bXVfqczi
XdF3xrcYeTlK11XjpW2IejVJmJ50NSdzFw/+NlRt7xLYer5ytDj9CC3lR2rb5t/JcLuvg+jVTUFq
5Utr9g3gq065ubA+rFCFRKVpSN4mZK1eQ/QgXrsaJajYzp6lKaqNaUHVBsjqebBs03KTE05fy1Ge
jfGxM3ogovNoAZ/ya3N4rEU+bo5qxc1Rjttumq5bmw+Z8iVz2+517NJVCYHzR2s6GvCLUF/Irl6Y
SGEHbQl1d1N/cBJDyikeKJ+YnfXUQwm47140L62eKa26mwcrDQ5ZPqOjZ68k5ztH+cjwNKqteeiV
BnF3U+lPMz/FSq2DfmlY03CSNtkARRhOydxMUWOtkHTCZZ7RQ907gl1lRPaFCkXrY1ja5Ch0cKCn
Muug1km0bPvJO9eWb5+a3EZ/Xp+cb4Tg9v7gTe/FhIBD7tXlEzWZ4SdqtWhLJM43hYLmVYZg7DHs
tOiakb6hrFfY37Jo/NAQn/DJbCwCL+vBNfbh9dHYjXeq2egcKGYsnUXsuPFuUqxgIV2S0P7l7Iew
LhtqdootSpsWFqG6RWk2Nd9/2ed0sSlT3p7QzMZrDaHZfuqB8sjqgG5MvlcTzEqycqChB6QngM2J
qoLRDb+rVhueZXXAPNbMnv8f8+QqhjnsHK0KL+pEqYBSk4j3zNh9DszefXZq4COOdZOWUSXoA01O
s5Jj0mY5zWZwm+kie4kZx9u6h7ksQAQuW1pefYWmdzhF82K5J5zNhIrU/2HtPJYbZ5Yo/USIgDdb
ek/KS71BtFHDe4+nnw/F7qau5u9rYmZTgcrKKkAUCaAyT54TqIZ576OxAoVmwsZEq817NRvtu9gC
5sKYsFSmIS1d6tkXcVbB2hhG4VLLs+yogMq2yzKch2FUPitZ+utI2Cizah6GPp+DoQi+ON1PzczK
Vys3061FgdtSmF0v2DtWo5Ps5W6FdAxUBkkXfAlH+Tsl++2dj7TwadAGayb8q1SDKiKzupOjycmd
q+rvwm44uct7QGFCW8PvzLGLg7Bzb63hzkyabWgk3muok5yfLkfqpHgdQ8G2Fl2uzvhzdV1n98ts
ugoYZvZFY/26upZXqXmnuqsKKpWw6LL3wlLORGSz1zHMjIUZ9fLRrZ1iX6A9tOq6IHoaWyAKxGmy
d6rB51Hd6+dGU5NFo2sI1qseIiDT0a1JGgll5zY6OGbz0S58dVl/9nTbf2pbfa/Epvrq9gU8ZGnk
HwuloTxedrOlmrjWS6/GZzewlR+hlt2DikteNI8/qyszaR9qY3eEnYLKUd2v3sDKbz3evX8obv4F
aS79SS6ldGXnBN+1oJZPnTcGE2mm+yWSvKVwhfkIRScnrx4zqr9Xrd54O5lS9jPsUf1cVQZ+xIPe
Qj4+uKDaRt3aaqGzYYMRCbKglzEt61k3DvEXIw++5UnlfiOScMog6Hgv1HEpc9v3Z057hPQkC2eN
Cf0NFSMzSj9WepaU744vXxBTa75pbfA+tr6xkUynW8kojzy4gPey/AG6iOyhLQs2oIOrrIStHfXy
TOHYJs267OoBXaE3d2KdMAYKc0MW3Ptp6JzzwADFPB1RiV8tmjgLlrUNncjSh3GM/4CzL1WS0jxe
2TcaRXR/Ha1d6pJCuw6WkQV5EenuhnV+T7na+FSvU8T6vpIpy7AP6lVst9IslGLp7Nqduo8HgHKR
l5Vf2/AZ/LH1LS4bdw7ZuHLkH2YedYiW5+U00AzfE+qQv4ZmFy69kn2AOQBRyeUOerUotL6Nek5F
RuO/5l3UrgI7lLdSbqDYEaIrLDz61nzUqMF8Qrje28APagPeM8unJlEehAOURMkMUj8gZ1VVrlUp
UPkIyBcBxQReV71aYLI3UpzkqxIhGKuJ/GcY/9VtrDvd0u5l44s5NIvASocXt+z1ja2iGyLspfyt
7oP4rUHObd0AP1orTmB+iZPE+KLZRBT6WLbWRdPFb0P8TYxF1Div2FZrGyRbxpdBqxbCrhhsVMMq
UYl59f4zAeWNOAXxHWsRSMFaM2NpXho+UmfsJfbiKJ+6N5sY0P3y/3LpdEennqLRF5/m9iDtd/DY
o2gJxZ9oyhCcchHk2gdbmnTZmYsI12QK0CL64xxPA+gT2PBsGz8+2dWaklvfq4+f7K6XpccGxH8b
mcO8omp53nXdS2pU5V0xVS7acPjs/5ioeq/uEKe5msiylQSRqIqV2Nb6+qAschT17rzM0Ja13kN4
0jrOKtf0/Oiw09tQFdvv5Zr/J2lxd+uZTr5PMr/dVLB8Hg0XRp06yslgSKj4RXAhX/ywghPALb2H
RGlhiA15GQ1V+QQMIDuXpiavTKVFfz01XDbW189CHjZwJLAzNc30LGziyI0dY0dl0En0NCf0oDJK
/OJYkZAK4i49X21hmSAhmMjxwh8G+YFicG9XjyUAVlcfCvZ6/hwAdHcnRo24LhZWgDyo6GqR3R3y
IfuWlYn8UOllc4Js8RB7Lqy9ahiQ0TWijejqutLN0jx0r6NBN651J3LvyZ56j7XaLISXPfL+Uuq8
x8tUKwL8gmtmMEbyhJ0bHvxSr58DvZxHgwYds0WkcNTbZim6TR39oDZ+uNhJG92l7D2NOgYk6uja
MjeLGt5LJiWoVWVkTDZyhr6rZRrVfWkTBdbj4NjICCJGtREcWx7+Ykw0XleXy0b1y6VpKmMMELq5
6IYprz0QJNs0cJOzaBS9iBZyYSJop2Xp1RbUY0K1kuejAmoCZ5ychU0cUcFZbuSGBOfN5kq+u4Dt
RZmBPMzHZRv35EYmDp7EaVDppqhpHdO/MA86u7ZpuEE5T46quT+DeMcDw34PC/en2vTyc1JKI7Ck
yj/XWWVvYIQP4Fo09VOnUL+ba3nxrIR5QH6jaN/B8hqa5vzUyvAxfExLWecJNZjXpk4sGOra5K6I
MiRN/9XeToOfbMQ2UFxpZrHh/ywMr1JPDnhmSjLkcakDLDhmo6aAjQzfITgfYHUZhr04ujWWoSRr
JWqookbezZkan/cQqh6nw1ArH1uVDPFN6E3YVYk6fWG7Ov/xE6M3575UimUs6+5GohptjdjqANrI
JMWnSBLcgbKxDSsvePGj5GtgOtWZB3fwok9Z8Lh69lyrJzScPIgpY1GpO1KG3Vw4xexgQX5R7UEU
lmfKwGNj7KgsMnpLezJDXVkk0VCdY0WNN4pcJOAXNPNQhHG88steubcoEpt3lJO8daN1T5B9AvLz
+kXSauZSyR64vIb4ulbOKXes7/WKJ0hSKPJBgat2l9qStxkLeTznfjosBoRMn7uOXXL+yj0nOehG
TgogrLoZAS45WgBvjQ/eVCblNJRCzkRfNEDyQhAOzYhGY/R7RKwh3IXPdY7oqxKMrV37NlR6cudP
1NdK32WHPi3OwhROJhAIxjHs6rUwiabT1eZMrGAm5tzs4kidOLGvNjyurn/WhxpsfV1QTojTJVF1
tv00Owh/eQyklWuMFUAszVkbBLb2YxEWuzrrHELwjX+0K01bgW+LLvDi2ws2LsNDNhg1CWOtmJ65
OeJMmrewG+rO9EhX9jC2QGKQTGwhSllHK2EMldQuroe2B0OzSzRt2MuDCgRNYT+deU310HYxSHDd
JVidyMlabjqIEftc3w5JWWzTKTIZwsi4Gp0yvuSSCGWr3qMuZ8nclKviFR1hH55QQostxKRUc6a8
Kg9rd9pEzQAWLtuugGrMzay1ZQ8zYwJ8tIUU7NiAo/c2dS2/cWfUS0iHME7a5z9ujQW60O6pmMl8
7ZebW5kuomW4Oawm7GI1c3ID1/LRjbcQE5zAGB+iui7XUmyT3I8G9SEwzfLO5w5u1r5RzF2VooAW
RoJd6cTqg2Wm6ibzDCr5J2cbcZuHlNKeyVXPk2yugHXbCFdFruNdIwHXFl3dqhG8dAp101mkhKAN
kh8SH2ZNwzGi59xj19OMqvlah7wM8+9XvkYjVBJ+rfyQ0pZ3rhiibWIVM5swVzjzyjXbDERXwdMs
qygp7iSp0udVQ6l5GbZwNDUJoUOSAF8pIj9mfkPcIrQ3XpnZP8nPPbl9WLzliZHPLanQ7zVwcKsa
HtWjGUbathkSbYMEQ3sSK0L1k0LK5cKa3fb+1zLj7ZRn1xQ7vq5YJKB3phX11snnw0RSqAOL2oo9
zj/tgj7ZyIgVOz8htD0aG58ixTDT+xSFnSFZJvAPwdItaXlyF9R59lQ0xVPWaeppcNv0iavMADca
RGSmwVHKoLqztXInRq2mCuHvNNqNGCXrUcDu5JorMUoY1lhVxLr7qjmBoSnAv2vxmx3IB2NSXTEt
tiee67ymujnRjQbNyQkrgJmt4rI9rykIi4p2VmlW/T6uXE/K38s47gGIQIkl590bpR3OwZXKX03d
VMMyzmJt9mngU9csK3ZbFEcK+xhkcIc4SAgmo+4c/JowNOTrbFpDgx1+EfQ/eCODkLnvfsJ8+Iyg
uP/qJPAEU1fUncO4NzYVdTnUutj5OSEhvIBm21yb+uDMebzxsU9NQ4HB3lRseOR6DXlxYcxQRUVY
eojITBsuz68xmAW6px+6qnIfXa+bfihqjTAj3aR1ymXZGEheTM6oBJjrUdOh25i6fuPA44wY8nUp
K3eaky81T2LqyK74HsKjuTW5mnXTzXn1CVYx+wnqIr0xWuQxG89Mk3rtpUm4/VQL9g29PwOS3KP8
EEA6YCzyaOje5Vx5SMkyfnVbs5qpluk8o2A2zNHcTR7kRg6WEE/vncSCJ9Af4GwNx2zbg8SB+USR
snldtjteNWzw7Iwqlh6vJcOOF1nkpg/J1AxkFsg03AmL7HoHxxq3MkNH3zedo6pkxohuN+XTsukm
CyBCnbwQ4+VARDhr4SuuGvcYEpefF3pvz1Jffowsqq9MKBnWA+mnlemm5VwwCwnioHAqgK2zfJKO
B9YqjxX6KrH6bOn8eXaknkVPJoQO8voRTdXqosA5vCuztFx4qWW8DW32w0qM5C53KukEPTRJb6Pj
d4TOwxSNvCObXH1L/OaHwWf2xsOlQfsSWECoNcEcxuYLavPdKaOIaRnYNkhix0IyU+mqbelRbu3C
NzmgFoTAkDwe+LV8UUZukOiAoHhXt97KdEBYwvcW/HD4x2ilpGwiJZQ2BAC/DSXE5okOAXkBH/qv
WhYYIlM1t17QEXXXSJ2ka7PImzvfzI+xO6jIkGls/cvku1zD7ELQ2b9YYXHXSX647fvA3EPiDSPk
1Bjx2cu/ZoVfezOvo140C9qfnbqSNXndB4Xz6mdut6w1udzbbCDOHpc4DxtesjQYHFaobuvncmy8
eUcskmqhIoQp2vGjWd1EFmWf8llTmvGrMkmsQp6Szlwrz/lGDatMtl98uHa/2XYAs0pHwRkPlHBt
ljCjuLLRvTgmcK1S99vvnjGsS68gcddoj22qO1TpSXeemW5qHbKFwYJ0ZIjUeV0jMt0lvr2O4CTf
Z33Vb0xb2rljli6VwdmPcdXOZIIeBGKaftUGmrnK3ObVt9IahXc7mFXpEHyDl+liG4X1nvPjgcoZ
DVho0FeOVNc7qF93DvXNJxwmMXMqFE7pAC49AgbSe354JxoIypS9FMFKP5kiSYJWLLGNJbkd5dhZ
g3KUu/y1t/NLYaZE47PykfLx+Ayxs/yUScozLIXWSQ3z6jgY5aULgfLkSRjuA+c9lJv0IEM64YT9
sPUsGFCA92f6QTq5DZWKvpm8daAy1mDToWaautJgnqfI1r2ptt2pMWsK1yVAbboUBotSbvy96jRH
pW5sOOsnxOEETPQdjnhF+BHlPhipAfoCYRcNxVjg6YWL6Dt+9YWX/hQW7eGpR03pXMThU61k1YlA
K7+ksSPD11Xts2yn4Ywii2RdBu0Pm0zIHTLB2rHvLUobdT+Y87aRHTi6E4OQxnd3bW8BVx6jb4T1
8egUY9g6QZTPrv1AtfrZUKkxoLq0Xea9XTwXWtgskcHM16JraiaPH0eBX9YbqX9z8mHe1ZSBEmXT
0v310GLXund1Kv3mE6hiH3n6Palgae53yC76zi6thksxhMbZTkC1dvVSd7Qf7OuKmRzW3zrdaC9j
nZB2yqD5LIO3seR3GErqfGjC6menP3S2BctP5DuHgjTTDBaqdtFHFM80IVLkgdS4G6TxCDjxc74k
MHle0umINPQlUeOCIk5MYrDNKJTqOu6VoiurenKSlPJbBKonQ+nssYzklmcQtFCiawXeeBxsgmU8
5x7BfHb3SZPNKYMwH/NMTmYBMAES5/1HNblx6saRxlPXN7/+k5ic8BADDo+HrTZw9j+adRZM2UMQ
/yzc3N71BdyPdoO+DVU3ySbQqbCiPpPK5BJuMrbcw0rLteI82qVFsaXcEMPxLk5dZJuMV/V9apOX
8/n5b3iGkJzLoFKA8HA8Q8qcLd0gkO+bMbJQGerkxzy+K0teQCe53ru2DcNNq6MIH3pOfR6CKfni
xOWb6qZHueCXHsU9auvAmYhyaXPT0pKL1hj6pnFHeQNWGiXzTI2XimEVW8VkNcDd0yOjK8hM815K
1fJSlUvz3c6TB2VAJqjKZBnZGmnZGWH+k13eyede+Oa1XGHnRxkUTUGzKYf6ZPNTWkeq3a17wx4u
smV7Czig1ReZBKVqJuHP1DySyQI6zo/5Yva19Wb58JwWrVLdk2BqVkVcZ2BdSrDRhLF456ouWaU3
87Syom9F1s/9rIzfZb9EBCEN4icTaOCqhfpkP44aLC0GWF7f6RRy+sNRrXX70XYchVv2iihX8TXw
Dco7bbnYuXpngSfs3hUv4kZpW0DxjcoECN+Ee6iIwyWRm+GUOGY+aw3jW6jk3iOliMNGgTh1Demp
88QeHarI1PsOjQUAwjQZ7odE7yj7KeVVmbbNC7yoO+ERmPVI1RrxObWrsnXTVxvZ8uItnBDmViH/
cOB/GZH6q80z1BPOIoDIf9n0BN0HNRgOKWHfWR847qOh64SDyn43YU86DYbgogct2NfxMQCoR0VN
WS9LA5lqj89yYaL4ueXhIj034ejP7NYm/T2NVo2N4oyhP8ryxEXqZrwU1TxISyAVmt5226Yhej3a
SvrmxNZ7B9L0Ujihfsk0/wdi7SkF0M4sB0c9p44PhgVHNreISA3rvo3Se0+dItdZU303Ic9KgkZ5
Z5fzXsiB9VRA/bRUlOjNHsp8Qd7TuSRTA2YZJlVyRxvXlFQJfo9KWYwlmCXfLZ2LcHQcE2h+SBL7
Zsul3iT6y41lWkW4xcSVLvZ17etisYm4TnPu245gs+T5SzvL06PkVQgQjDHET60WH0BdfLEATB4D
zVhmfvUABXUwV0f1MFbOXk+I41qOrRxzRN3n4+ArC6Ou+40TV+oWHZLhnE9NsEkHQi6gDIJN7jnB
Qjcb9cUc4NMv+/4nxXCj37Fjh9bqqSTePqtqJ1t2ECRxu4y9cUcGYe7rkoFQVK5t5AEQW1yYCrEa
z9q4kZTO+crze1XiV99RoYGxEYHR5Hw4jBSrzhONdHRoav2iMyIi9PJgUVLXNO0sqpsHyIKSjbDd
GqrCfrtUttotO6vTZryNHHVSBS921RGGsfTgeWKjXLSJoV0ix3dWPsXZbmKsyUiNBwqM0o1noHjT
qQWMP0F97EoteYBRgfdqVPbAXun9VtiUBOgL7LLAQSX7wlbAeldUwlDjJEdm33sab8moTXyVJWnY
+Xo27sBj8+m4ZDACivoPDdgjXgSjV6ki7dBRhLtsIWDeJEVv38kImsqW2rLpQWmeuldipQF7HD9o
5rGXBAcww+k2GAlY2MA8FoU1qgvNd1zIXbp7j2i4Y5ik8MdQMo81CEWXerU7KfOyO96lp2pnZCNG
k7cmD/Tuk4kQAOKGPi95cV0+ofJFED3SH/n+mGB05jC8pxe7mZSUmyeLYuQLkc/k2hTkpRcFDGHL
YfISA2FRuac6/y46SLvKSxKm0cKyyvECw5Qz05S6J8uijZerTTbMtRrbOvhXXMQAuwX9bACRnCx5
F0Zz2UDAvZaa8tA7VnFomvjXUQzVAgzd0DBCeg1IWfhcD7kT8b2K5XYV8yQ8lgbKxZJs5OtEcVyq
Kmn4GjjbpraI36fj0ShNHgBJeFcXUsTPn9sib7AWGrgwdCNsQglJaVh3wlbbGYHGCtrS0FbZJlUu
STqiuqD+1qOcpousGE4NdEAXGWaDueb63p3PVa8JzcVkCztY873xYgMmOvCjqzplAa+gzmPa1fdO
ribrOtTfWr+Njn77gyB4eYqbIV85tgtbTIACUeVCuimO4FSGJkcc3praOvVFPxA6RX6kN2UToQkL
vmopfnPhPPliIG8xM3SpfuZ+r8zr0PUeCrtEqS0s3bMp86UIIkh7gmhvNqgRq43Bo2XqiqaD1IMq
SCfrs5kYUnvi1mm3kLpYvWjVfSDImWQzRp6HD/jK3SQTjttSFUb6YqSohF2vOoX6EHATBEuiKXyF
1wLfbFaKJ2tX5qWybpBf7VX4hf6wMXXoWsEXbR6iDB6BPPTiRWMp+q4OqNd3AHM9Kr5Z3bOdnsl9
kj3C/LgEJindTS/qblMpL1rsFIcyCdxr18iTZB4OXbiCwAWNlbTtpSVyrdI6BqZ7X+nZd0onwIil
XbfjtxbMOjJVd0YWgZdz4nFtOC6Aq1J69tG2uu+GZK43ZfXoDUP5mCX2JYdM+JR7UvnoaJ0xb4eh
4Q5L17YVd02KIly4tXsysrw7tvngnlLk5eHnDF+8JCy3geznFG540YsZEZskDhlsxGhEHTUYeVJl
YtSVEK5KI+lBtnX5nufHRph7q00PsZ+BbGKjCUBy9CFvIINpaFW8oB7CfDLiCAJvFe5wKqrMp6Qi
9g3QTF7YU9cYZGWdZzzepcgynhKqlICEKvFSzFWd1lvD8N0sr3MbkMM87TUYfnHmDa9aZaPrwZPG
UlHbB5C2U/8luioilUuY+eWVcE47MOk6tKPXUdmLUkI3fr6+zu17dwHhj7wWzhrFFIvSt93raGxW
zcKizH4jnOWgA/TUTmlYcd7Rl+Z6XUdrcKMbw3Lac+sN1ioJxvxgR/uMCN0jal+tInePUyXNY1L2
z+TnnGMGs8AGhgfY9bW+Ozd1vKWk3dlbmgQbi7DVytdipDLramq1LjrpIBVcOVcDqEtTfU92ZGd3
6GsL/7QM4gX75wDBdtRNrLTjFS8gTyyHMQJ15C4Spf+e5kb7Nc99FWF0zThTlx5uAnijatJhl8aI
nhoZqTDTSdUdMfV2Hjq991ISOl5p8BysxKhSIftRFzHqItNopgPpq7L24gW29tx8rYrE26h+Bml5
R9guTMxyUUlFuQbNzHPL9sZh5yBTYSxDw/p9GE+HupIU6vyDw4dDPVHyVTRVe3nGPeK23rPJn0fR
8rCQoAF61vi23bkxQkRTTzI6/Rx6w73ohWOanQrQeaIHxso4aCj0zIKJMX0sIXmy+x6+82lVBDq1
1cSutQhNSTsPrvyr0aWtJVEQeDPzwp/vYhcw5eR0s8c6nIv+EJjzTwOZF8qzwk2G9c1ZuBCPYK9j
wjX/53Ruy4bRKBXlCWGCFfXdw5s9mu5irJ3uMCipfJRVwl2NCnAwZI/sD5BNBJOOkGiKSVZIHMWa
MfFgIAw7WigKCZvy5yjOpiRzizztpwHhLEZh7UX0Y1pZTEPz14NHASKL5QiI+rpqRWwZ2BNJqWYG
knkRDWO6y6rgV0NtYLoj8p3uxNFt4OZ3G/jk91+43JYHbgbhvVj/Nk90bz63M/0XLp+Wus3961X+
9Wy3K7i5fFq+8qTfl//XM92Wubl8Wubm8r99Hn9d5t+fSUwTn4fSDug7+sG9MN0u49b96yn+6nIb
+PSR/+9L3f6MT0v905V+cvmns32y/X+80r8u9e+v1Pb8krdDLUO0d+DVLph+hqL5N/0PQ1HlMysl
R3idde03epR97F8nfJj2j2cQRrHUdZX/5H876+2q5Q4VmuVt5ONK/2m9/3R+NjNsvTs95O38dsbr
qp8/h4/W/9fzXs/48S8RZ6+H8WIUXbu6/bW3q/pku3U/X+hfp4iBD5d+W0KMxNO//JNNDPwXtv/C
5X9fynZKqHNL7esgGcG+kdqJIRGw2T7+04iRaBiKnapdhFlYxFElJtx8TbcM92K4JIG0dWJk2bTO
u8+0Rp97lUFtVW1Id1kQQ6BW94/sgiGynXpxTgFkC75lGhdzxkA3d2Tff4pxYXfhiVqNJYxYwiaa
qoctw9QBgdWQ7R+giz5D6hGfC1uKt53tIPjcUedrm9G1gaEyPuYpDKSTlxZFKMmJ0cCSgLN58uFq
E8NqpL8jR0dAxGqglhFL5X5PnXOuysurowur5KIyAhueZIP6kmxEYoedPThMxFRXfoSWqw3fjUH9
fFecdYIG5O1Dqnum7hBYxblQ4uKsKI229vQC6LqY3WrVsHELkA0fZlu9AzA5bd4gF2RFMbEyc2SJ
jPrutpZY2u+0iqCmt7+uFyRFcwjTGFre36cUbmnf9UeVF4urmz6yRbPUjSOXPUXM6AV5k6b9Vawe
emRK1D8I1zcy9Vfj0K0N/m97QLnewa8mLXvXYJIwium34QKciCM5+i7pGlAVdl5QdJrC9JFZ27yw
/GvHUQIHNMxkz4HjQnBF8Oo6Qxhv0yRrjOYkPerlhzlXz2ool12cpPvPE0dl8LdNKN19Wkt0jcw8
Euk2tkploFUfI7Q2yp13CprEO4kjwF4euq2lt3aBzJLXZvQ2IPw6Z4yOI5Wlk+tt5nUhrb237Sgm
bhroO9GMhM52KCPrO3GEYNqwTaRkJgaTP26i6+q6l1JwwoyM4mjEZqVZ68jAy1Ab8yEeawr11EqS
chLWFjG5JZhabS4GrqOTuzjqRpmQt+odhO/Ng4yTuZJyKD3Aa/zyvY1Giv+AyJBKwPZfBrUx0ze6
an+92U3whCp8WmlGlseV12LkdjIHDUNQdR0UJtNV/7muazelVI9SQ3spLsKwPJVPpExg2LLdnWiM
LEOx/trerF1kYs2oCSFaOPkmIFsQvh5QvhvjTvqwgF7kBAziLpauC14nfViw7OF6lWBoWKgwo+/1
qQnDvNmLrji6NZ9s1OlBG8tGbH4b+J8WuE27nkPtnVUGtV3KxqfsDwlbRBSQ1eTiy356CY2U3VWI
oIQYIN4WoUGNSO2kVQkvrb2jFGBMZ6IP9vSX0TL8R4QW5JWwgx5zdrcZN99SCFuKZcTcm8+nbu71
VGM49XaUozepSclk5AZMbnoYPQQA1La2RdBA5hv2UrTaRnhQwOWw53b8izXB2NOM6rrcjEsgVRYU
/hOcpJ3gJM0AqCcfc5PU43QojPU0Io5uPmJK1a+sHvmmm6sw/1M3EBCV20qxPJ7cth7uRse46HXS
PRZsuHe5rpbLoYzTr55ukFICYEXobIDkbUpByZH7WhgAV6MC+rWwrt2ZVA9bATYWKGTR1JXtzg3D
SZY3m4Atp1TVLRPwW3MxcIUnu44brjWbr/4H0LNXt9EW5sVvV8eGKu4qgDEXgSt35xSOs2Pnqqcz
cSgauNgNIAQVmvZXa0mZdl+oxkq7eUJ26iLDOfmQN0ImdmrEdLuoAwCWhAVys+phDE0hVJdHr0Y2
J6hOZQ7vszgSTT4kVNumOqgOt/o1EP05ij1ADjA562vhLGsactCRDydqbVXnPo2fQ9exIB+OgZxK
8YBuyG9bSCrrLAb86ehv9qRPn+M/a0TtI2HL/FA7eXSE+z86NqW1qBxCn5B6/TKJwbHoRvAklZJv
IaE9yKM9dDPhU3UgqMl7ogyfOhH1gdNaSVtXwVocxo3xbgdqtv5gE6cKf+bwgh/EsUTItO+1BKI7
3dklU9ObCoyUt744QicYXRKz2ny2S62z+ydbb/juTkL0CU33yee6qrCKvpgjmnag9GQuRopikDdk
lVvDVC667ufPNfFmXwbIbsa+/kTUozab/NnzUhkF9Q5cv5w9K0jIn43OfBAzwtyOj2XOS2OuE601
G240OiXXez/13b04Srr8y+DZ5kr0uqFw914FJJmH+2+X8M/RzdYBM0UNx0V9Yhq9DVwni3XEip9O
V1Ots0jrZOLE/5d5N+dfcwMZFQorWMl+kK2LUffuJLmEhb5w4leid29Grys/Edd2DJ3Ur+2FD7EV
1W9OG5HSCVv/3g9t7plGKO3N2oz3n9ZpIP3a+10J3w1f4oMiV9a2k3LiT9AOzGrEcw4B8hLDsYEV
cNWGQC/BIpjlSxhJzjKGrWtmESgnYZpES3jHmkMzNSTrPjY3m3BRZGUZlba0vdnFhFtXuAlbmmvm
ZowctNr+ZUkjHz+e4TZfC0lH1ElycQ2DQqgYcQcLVvK16MZynpycJD4BsI3yeZOiZuH5qG35Wg3P
V48Cl6IF/QxSrY7E+b80GXq96L0acHvPxFDYKfBYi8PcS1CBLQirfTC6RWYutS4E5eZUzSpQImUq
OfAfRNPoEEigdX8nel4BAc7No5vcOjwCa/ztwVsT+EcFeW+lSKsFaUfvWAqSpKKOeW13s34pjFBn
+sdBECLFk5Mw/t3nNufmU020S2IgDDVvI4PVg0Eo157gColcJX9qK5Tofnd+jxRSIa1SqqMohpnu
e5qXLUOoHObiNni7K2YDzLj+NHCzXe+j04A+uATSp9uqaG5L3QZu025L3ZwzBJuI1yYp9/V6fKDW
v5/ZZNx3Y4RejJpYHrlWSopiy22KeQVXid+o9/00CDGGPW8UkNnCt5dMYx9Uk95tprUFaZVgb5dq
cBajQc5/JE2gMRddi8z8Sff6PcJB8kM5LFvqYyqQdEAWJrlzO9MWbmP62xShi0NiwcLFniiPFuIQ
YvGhmtkZyE7KUMtVPaR9NSs0+Zfrdfw2VRx1wcTBMLBXEV2i7FQz9YDwIim7t6k2Prm1pjwOJD3n
WmTpW1BTyqNfWjZs956L4nQOVZisd3Nzyr4aSL5uDa34XoyyzXZ1soFp9ACBNeV2nPKwotE9Rd8G
df1d9JopZyt8A0p3/tF3WvM2XRyJdZVMKrewdMX7PuoK6td5n1L4HM56CWBG2FqFas3acZ31WGTS
KadOdznULWpzvZfP+ypRdqNo4gqAUzbJCc6E4cPQNJ7B9bHzkvbXkXD54K1FwWuayeUG9E65U2WI
Jf+oDQrJQdHNgmxPWsTfC1MtVAmrhNSZKacTBf9vfULhXJpUzkm9CvQYycIPM3ol3xum5e3/D2ln
0uU2rqTRX8RzSHDeap6Vc6a94bFdNud55q/vS8hlufzqdS/aCxwiMEhWSiQQiLjfbQLZcp9lysBd
r369jbGrOSif/GRphsV3jlKLZ06gymdFST5z1t+djLmmqeawI2QSKau5R1GKElHBdgX6fHqQ/bVy
Qoh4IEVKNiqmVT+KBtf9PFwO8rxEI+AIre/bCzhJek4zk9x+vSiWPa6ShRW7+VF2Jopg2ouRTCH5
+ihEqPvR4VgScLXd6e9tXelnWyE8VlZtH6jy1JCVI6ula9cL1Yjtc+Yr6vvPMV2n6WclhTPula7+
fh/DIjZ6EAK1vwCmZWgnX1NicK75XHCEqV0DkZrrYVYvvdtkQ2rk6CTEqPzIqixkl8AInweiEw93
k7wiZ3SwcM7c5+Hs0Dl4GcjfXy936ynINfcGl1jX+S3IYrANCOpZsO09pTma7D0LaAOiOYqh2lm9
P+4crWnA02JKhKWTtSLr8lJab2PkcKvmEJFQ3LJeBxPxz22T/8uAXCXnMw6VndayhZBF0vkeUVdz
vVYVcTOS7vKz+d7xD9s0j2it1v05WDYbeiK2GnH5f05tJq6Tou35j2kLUl92+gi/ES5IsopRnPnQ
WrfnSWsg0mn5+YfmvAJFtt8AnVXnOkIy0B6S7CPzxmLt+KSXs8UG9FypCztXtZU7R+YjBZ0dzTly
U15J20QgOmHFc4ss8l9XsgomjWbXTMDy9PODN+/3KmvmE1zq9kEL0u5BaKa36nsUb+42Sy39c114
W2nqSbqEMjsjXfXRGfbSKIsIMMTWIqBj5ly3D/fCeo4aL38gOtNmq2iSxJnXlUvAPS9YRpZ6Tk2i
2UgxXUXgNXcFp9Vvbc0nVEcmksOzEjP5v2RXe21zNOZq3xDBSoawd5KtlhN86Ud3vMihRMBe00qU
D7LNMYpta1jJk2wLlWZBBE7yorma+9ojPwzhxbWUlxBS3gMBm/Ux94hInWspaIPbVesmiBBoXb2X
DYPpVw9u5bQ7SFqsR+bO94Y2UPaqZrQIXtBN9iWOzd+0PoEp975ydkTkyjgIbqNvbUFFOIaia2vF
972N2wdwCBI/v8pCNZGGmhoEdGUVQeOfDXVRg6ZRVX9z75zNrUhO9KsgLkDP/ZolHrT86gfCXfdt
gUDQrwY5wuzx2kWKDYzJUDYWpO09r2PtMw3VmBlOqc5Se8hyoRUssZb3+r0Z4UKAl7I+Nk25qw2S
l4N42uac/0N58rsHTxd83+YrPT5HaABeOVP+aYm8vJ+9PvyBZIe5oSuaigwGgknxFq89JSFPP3Lh
BAKg3fduYz+Mc0FWLirAFd6xRAvthyA17QdT8+xtM8T24m4zNEU7keF0lCY5VPYFY7NoMhEQo8hs
slHz/fD2Mnfb/WXcjozjDjbN0Q3sbk9iNsnpSTG9Wyy5V6nR4o+cqw40KtL2jcehU+rn2LC3viom
Yk06/5gQYboMZdWw43XS+vVOtobl8CXy5qN6onNeS769shdsFcD3bAgRrWDqstayDViOcCurU1QS
RakF7llWtYqITyV7z/SgvfCkSm6D0GeBPAypYS17FbqpLKqKeH5ZzWyAnQLBbaPka2sVOUoL4ID2
dWFnW266+jOHDdzJAQn8FVrgtwHif4UROCxtpL6vf/Q14ASgxULfLEHlneXjiuRdd9Wok37s5kJe
ySJEiupol4FXwkCnRSHcatHpcQNwk2pc1U+620Tvfdy40UuRtc17obbftTbcOHZZPha9Kl5ISyc8
sqpZKYaB/jIQ7bHyzd7bytbQYL+PaolOAAadR5S/j7FHmFQ8d67wIT6QAn6QjXJ8VH5LHHZD0hIU
0Se/UiBcz72VArD/BDpeNU11lfBTe5IFyVeqGTz1Zlc8kcw54UtSgV1OXpwsnYTtamYYgFF/9W+6
fKsHpnkRtvjupQiSDb2WXPucOyXLSej4RCNe27mQDUOWWXt/SF8bq/zbNA/IMqc4V1a0vPVvLf8Q
BdO5lYjSGT4vr+5F8y+2MTX/r373YVHE9z9XmmFlJH5MrLQHcWc0yBiec05FHQiIQRTyqis4J1nI
+h/NxIKGuyD0TtJ+m0EO+aPf3fZbnwJWx4bfw3dNLQWLDF74t1e6D5FXf76bzMA3NLCsW/zXjnLG
+9yynx4o5rrkrgKpG42AZe9AleZbGxcbc2ZLyzpok5DgYQIa77Z+0NEw+q0+D2ylUY65F5VjR4ei
6JVHAgfN567Ovim52Z9kDZer2LA3M1cd35tnhEN2YZwPp6x1NFRyyNQYrUigb5qJq7TJostMIJeO
yNeyWigTsbtlN+3x2fL9b6vgjWjokAw1rUUrMM82hju25ziuXfJUQv+gzORXJsVxTYBQMFU+Meh+
cJVXpuBpk2stdOR/NqAyhvfYM9+l3ZrSCAzF3EVLftQ9B0lyjjR3AuAQg+A2p1goyJIbeptY9q1G
Dgy8bwnCJMe0SfKjPUSPoWGm2+iXSdpLqwqKxZ+XAxntWPmgb6Nl+2+dfs0mbf99ysJz/569Kfwt
QU7OWuvd7FwnYQdogUyDghyTRWh1wfeMME+SiH7wl/nQYWO9T1rerDzNSa55DkkQuJ/YjVapXS3W
aCura4slqfsuhw/NdAoMwrM3VUAqkV3bw+o3o7yUhe4ToN41uke4FjHbxHaL6XRvHkHct4vW42NC
N/nLvSEED4vGGpqXapo/8bTldgyOVNbIlDCOdT59kjVZ9IUxf2n6ai3qMX+SNjUEBFNNDj9uTB6i
2RzVhmvZZswm8CdiOyl6u7zb0rRxFmNHsPp9oiH+6mlol99mJR3sQJpctJBzSFvmwpb1kiHaSBuL
o3BZirDZwRm55sWIxAcyS0+daw1nuJnnaK6RJl8+jVD4N0DTppWsygIf/ncC5SO8k3RLatO9epx4
y0HS1JBtvYVs0C0rwNDkCQ8jkWQe0oxDIa4J0fFGMYWXZq5Juwgs48ja4SBrjjoZRCmKsdzaSG4t
pPFW1Kq4egKpML2FNCdtQa/qF2OMFnVaRWvLVcpLWJiczoLm3SW2pl/4fzsEPNvaa2dxgKJ2RvDX
WGjLFBgKydydcciMMP8SlCSuOlCpgB0pyjqeSvtkQCg5uLVqbG2cIg8d+ZArECzqu5mHXznhqn7Y
0RZxDX/Dfaba2mTPPbSusJZ56WOz2tZd5KzNT23jHmSrpcQQ75ORrzhao9ZOJRZynyBxs9JFZZ1I
m/8OUiEggUJD0ns23Yu7zYLRvsvVlnxzeki7MoxFB8v672Hkbv5/pvu3V5W2+R2y7xJrn0j5aj6+
bOainU9eZUGy0Soi4Pd0N8kevhi1TStU/qBzX2mT42WVRNAn4t3Nvazd5yVLJoMFss1Jlzq0hJXP
MsvpS9klJIvan0HZu9eaE7axzspdLtTwkvUN2b+mbj3iDUJ5yvWAK6FDukAWw/w8mO1zH/MNVoZ6
afaccbLLP974qr+hVuXl6KZiXZUGqTIzWVXoJoW8mgvZZZrprO3stQ6n9MckivHKHQ3M9RB0X0lW
OZSkVb77wI225Jd3uzL0ImRs1K8m37Fd5tjgd3I7fxtIQNq6zjSuZbUemm6NUFO2lVVv6qOVaurR
XlZdMcOvELo4jtwq33xIVqQbgd4qVVU5o/9MXHMGfq1UHfE6aNnPajX7W2XVjV0PFFn3s1VW04fC
WI+++r2bJhfyq6WiOpQYxPo2WUx0dM8OxtJQLOE/s0qVTj3LmizSIJ1BFuJ71OtZuh7svbBw9OM2
0EmHUfXb1bxYJzGm7DkEItFMNhhIOdxa+akZpCjNvZPKFOtC9LBnfzW7pakXKznjbVoyaxdj5inr
BqmYZZd0+cGMU3QCkYtdTcSff1VNIAzC/axMvbmetCA8tJWTPeux/hURz3Rb+D5xOq2fn2XheENz
6p2rrIx1Wbare6Ou+NrSrJBYGtqy3wE0fPOykmRCtxILV9jKpZnlPDgN8K9ZAm3J1PTf7EWZ+cai
d4BPhk2L34BuchQE2m4/dShdcnwRfWoFjErLdL40vc+DLi7gxHfkZbR908GMyN0vYIK+aEVXPRv6
GB9YKmlrEM/9l5jlcaK7Xww8dZzUFiqxsEJ7MibnuxzHPoDHN2knjwMZj5xHtAbP3dC8IcnU4dnQ
LO0zGaVodxIispdbR1mkbIUCu+AxNe8mZRGWpH2qTYlAeGY7kIaLyT4XrrWSm1AnmuXaMn+peY16
reNIvea196kKfW0va7KQjVHsLXpy4853uy6EcWoLfSqRqlRr982a9OlseeG46FREBScgc2tXDM5W
VlPFfO1EvkSNFU2MGVtjaFHApyaCk7yKpyCtF/LS9524XtybVKdh01JpRIYz5LeOPy+R/VsYjeVC
c5yGUzQXPl6YbFXp/YedW+1WNqC+5SF9EubvlpGRcVhUQc3fuid6SF4GM3YnmkUt5gfO6VbMJJ9b
/dap5chNQ+sLINYcMy2jomt4bhrbz8BGYxQutYKrGD3XSeyaWbunJlyep3qk75pUiFe18362gr6L
DmOPMhzrBGdBLp3/dbLjbRUZxg8I+/s6anHyAWlg++jtrdrOH6QjPxHltFD9LDjKqq8FwbpUQZM5
sf1aDxP6SPH02fKcYpM0A85H164+ZnteivEzKbNgWfkKc7yzLImQOuTqEH4YTgzM2K1f2hEKZBp2
36XZSftgW+jDwkx3Fnu0A+RuSM3zlfHP6qgM/SxfSPPt8tY9INzKKHlw3sf8Mc+tt4a8QLa4z+m7
9qNNHsS2yuz+pPh5j+A9UlZmr11btMwNxHyxydZYHfqTLPIqe1EG397GdWR5Z2kDDUIMjSiqhRxB
kEmIe3qetcymeKdx/lMg/orWNzlJRdJv4l/JXPwB7WkhW80w+pTXarubGk2Q1TCPCIOGk6DCCsnS
+9VRZoGB9LEIMPvCNjaOQVt2LGgKFiFVwyHGVqlia1PAM4N2LTR15fvNj6LAla8kJTqB5L2QWfG3
2Dv/V2Tf2/5ngxSAv9lmQsYfDU5mk/x6n0b2lirxN+H4f87/b9PcbTf5+F8jMhOyCr9d3k04v5tw
loeWve/v1QzEk29k+kJT6nKFjyF/QGEse7DnK+ILSGCyrtIiiylARa7qLfu3rm7SjOyHdrchv2YY
yjHlNua1azlSTm04ancZ8WVJk5F2AYoXpoEbOQyizRSZvrvQeK6eC6dfa7Iqx6VFknOcqRob1Sdt
nDS/rj2FRITe35l8dfJ9bW74U7e9N7hN2x1rnI63t2GoswiYskLI2X5McTu1Lo5SYZbOY1K7xpm4
l4NsU2dT3tuAOvSR1dFclQ1N0fbrSnPdlYhYhy/ZwXmLmvZZDdq+9eGPerWA95zkLNwV2kfUbO7t
xP41e6guZ9uJd07YmpfGzBOerylHoFqtEqID2eASTYZ5kVeOX+l7v2meb/3kEL9P/sq8bNql/NNx
fDPC5iexa2o9XFjzrLLffao5LnS0i/xwe0kNVkZIVtaqn08b+671ScErip2sonWOELBJKpKsOimo
j6p9RjDAOaIvYd+KP6qyQdo6Nwo3xRhEkAeJ/dOjPlmgb1M9ojFXPYYRZ15GIcj46seKj5mCPJPf
bbIzT8FmlfTQOmRV9pNjm4i1h4GD+Tb2j/nqOmi2RU0utobq+dHIu5+F29rHnkUDKfCQlkim+rth
liwvEUIAx2lGdV5tYJfDnAAzWGqlv5Iz/HYpp5W9ZYsHQYQfGtJIk4p4FOKbSGIWKZrwTeSeSJnG
ydabqKUXfaqubnWyUJ3Trdfo+hAsrODrby2mHJTP46Ges/0mT5BleMJ6xag85TiRVcj6isKMCwUZ
Zk79APoI7RAPRXgKyXOFPq8fojTZ+Pg4d5FNWtVUlOaBM1tr5xv9k6L3ZFlDRV7oU9ds2ECNn2O8
COSfjh/Ch4nAN6TZVEl3s2dWNd3sfSp+s8v+E+Ekt/5G0ipnVBVBsgzgk/qyvFSzum4Ssz1uijE8
TOZovvQ20gIaAnqbehbb1dm47PhFBSvZ6oNmPXlWzANqHltmo/WgKuGunfuiceAcHN97A2E6PdZW
py/qCmoPLDhkHEz9i661yGP4XQjO3CDFVdRikURufOnCInlGcelaQhP/RJhVtrH8WgGw5hafXDKZ
8R8VJPuh0c6BP6qJ6ZkUzeoMuhoBoRIRoN6pbibfCgAUcZJfnbVKwZeWEp4tO8s+skFWZVHY5LF7
Poo8fjAzX+4d5ZUyI53z/tt9emmWk9xtfRB+bu1PyZBPm0qvfW1TThZJiwrbtRVCpOWS+2jNMmpu
MqO4PA2tzl08daNkgwMpXfzHKGKpooPu6qvbJHK+Wycj7t41Ra92kR6Fl3th5URR9+PybgGPFF7g
WKKVMIXmCy5Jfy9t9y7yqi6caelpmrK6N2ijwzC8pv7W7FLyDucXuxnlZV4R2QG9aaUnxu/vQrdx
xbVF+8Wp4v7ge2N3cFX7ZyFtsiob7tXfukSlkix+q/+aRpk8Y+khq7WUrffB/3Uue35hpSmCHZrN
e9Ae0zYc7GBRzQitBrI/KACnWBWKqx+zwAW9JVFbMdCoc8z5znI0Q5y9XjWqqFwyRs35o4yTOMou
4AdCyEoIMPl+Ye6GxLZZPVbKp77X9mTOQeNWg4HDr5ldPtvLqfyux5A6wigQl6IxDnXQbnqlO0S1
mX8NUqfmKakrr2FklKuhVvoHSzXDrQ1b4+ggPbFsk7FA2k4Av2+aL2ltR696odgPOYnEGbi3V4/z
mJfcP8gmWYB+IKRZrdENpDfrise6NhZo7n4r0Qp+iXXB81NXlrJmImb0Yg/8yJy4XY2stVe2vrCU
MH72g7Z7joc0Wjmp12yT1Oqe1TyPztwB32SjLAbf++ywWjzJGjgOe1sb5G5GKm6hJZM582SuHfyc
bKqTdosj+Dy2DQd+U84aZob4dBCyiTmZq5BP1nYjtmUCDSgMlZ6H8N9KPFIYR0tqwM4m8aX3hrIu
viDzYoNYxgugpAGnTEP8ICOtiDK8lk0aP8ggrLmtnmuyzY+ia60m6mJsWHXYZlNwXBirC2L1iyc7
N/In1tIkS2RTtpVV2aDn5AlHkX2RptrsqpNo7Jdb/3mQr8xyqT6bnmTsomTZG83XyPXbo+zCSYZz
bSZreR+gqc1S5SZ5qjVjEdssguMi7ExQwYm3d1PlGlW+wmaJwM8LkmXdJe1rzv/VhKQVD5TnVrfJ
WUCjqNp6nqbzIXr1sjQDjsjmh2kiYtjGEbI/c00WsjGfe9y7/e+2sUOFb6hJ7o2VdW450AnZUzvg
RtZjlDrHYQjKKxol5RKV1vTb/90jZY7hn3O0WokmiZ77uzJOmud6VD483uMpn2tV1ga7qR+0paIY
9bOeD81znHwII4mfpMVEYwQlQ7PfyLZwdO2LMcBJ8uvmMYkEYc2lcWFvijJ32nVfex7ZgalEH43t
6pva1cN9HqvWpeVmYPWOd6x4zFWk63I5TK6ydgoCIFF9d8BhTogtTY14HUEv3aqis8Rr23n2b9V7
q+z8b2MzfH87mLfpJJqTLFwV8gEP3RyU4982eaW2EC9wBXucgmRzgOeYIqurQpZc3YztHE0atfYu
tfTpMBXQsSWUvUUBiWeS/dJpk7Ibu5ZQ/UyEn9RSXwL9DL4SOEk4WOi8CjtCIrEgBifuALvq4cXs
FXGJIciQ3MTP5JT6xfrWaEWNvbd89T0gpYGjHu8tr7lFuNbUbjsEbFa5O+kvZWDUR44/uoWsCuDg
D2EdI9JTKe1S1981UbTPsq0CsBArZXCRNa0Yi6VzmUJu5Q8wcJzjGCvxkgAA5EVGazx35aQvkVsK
vtq6vWGlZL53TQFVREDIskYleCtmQbC5gxwZz8Ik1QDRSY5kaR1+nUpzk422+d73fbHt4nXgg/6e
iBiu/gpLdA7HRlPerK7/WplVfJU1VbzVbaO+ElLXPnK4dk6SHOXv1uMkUyT+UlZF1qdbQoGtNXF6
Hyn58fuysrKJKHtl2hVEXYsE15A6F2YwwJz6dTWkkDLYDPQb2SALrUisWz8b4McRaNjyPj6pOURB
/qitIUB4wcbOUNEanJadcTXGF7dVBXfMRHuC1Nwv46J2+NAnf1HblQGOSx+WhePnR6stS+d2mXpF
ftQcExe0XUBkVL61OnRuHG45UkMDYeAjT6lc75HFaZv+WXizZnhqRN8Sz1viemx/pFH3YACj+jSN
/GAMvSweGjcudl1v4SPUUnHRo1JdBRoH9jC7v8hBo7MvoBB9t80+XQRqVr1mHULrle11i8pHAZzz
wQ6iKL+5ejSqXRNb7Qs+iVlrjNh22Vrlgc8hj/FNNtq57z7zwcgmWSB3/oZ+t3uWNd2qnaXu9ESc
zVODLv7XuWRjqUzOP+cKETwxdM09G/NgOVckXvwkNVbS7daZbYK6Udj89Nf9Vu8GxVmmLcShel5b
NwL2xwQPZgcrwnxJtMjelF0Wr5t5rd1FFehbhTtwN1fVQZ8ueK0596WmaIV4HuJHOVBOZpvFHgWP
nmce7QgElWRrpe5RzqXqw7+/kv9a+CGPHt33boUvGpPQ0SAON21XtwvZ4nblz2ZZvfVR01rbE+ex
vw+OCnYWPvyghTbq3EYrYtyOwkLbjDBWzgIT7q+zyZux52qgjSGyTFzeeqchwbWKFh0mEHmqo30y
1YAw46b1Nr2fj5/1CfbU3+a2hLQrzar9r+Z/9JaTZLNP7x+9pTmIor/cHLbxoDrdjp2TuY2h0b8Y
o/+ts6rxG5CQJwUA0ZshIpPkKlMlc7Ni+9NO00L2ALO46TuXbE4vKAhob9/1SBuWOifwZ1aTkFdV
pcnPst4SN97PXCi3/8bSGtmu3PiR+cUFXRnnUy8q1I5KvNo2/tRtBWfnYNetcuo6V6ynvK9fAJv3
cOXq4Vte6fONx/iBY2gLdXjRZu700hHYAp9EJcZr/tTMinCPf7GjoXZujEJ98R1YsL1p/uwfIhR1
73+3z/27ub9n01/OLz/Qf/a/v67PPH/0l+/nn/3/ZX75/qv5/dtjvh44QHnRXfN7oLf9txYK9BQn
6MM4CzLpQoD/ZrbDZSC+oZ/+1xAZ9gHIbceC0zR30IOijed442d4baDYKuXdFjCPy9mOePH4GSLP
0vhlz0i0u9nn/pNjdDu8J80iRXDlWBtxVS2SVLGOZa/bCHh0YiVbZCEb7lV5VdU6Q/5ozqP20AbD
sLvbR6038ZQF6jOyznCZ0lh8Krr61eFU9Qe83VSx4Y21U78b0KhZDmBYNknhVqD9KNDTqk6yKq9k
ofQcl/tGU0NC4ZGkkKJVTM1ZFnHhNudwLmTVMwdzCeKlWd1tldHix5Z1X5mijW7400KOk0Nkw1hA
lSWnswLvb6ufuklH6q3yX3PHDE9db2s3+xiBOBkSCzlNFUUS9gbGpevBv8RJeijtFhX1hGiurZsh
3A27XTnh6CVvziYVedJn/l02PQ8h2xs3Z7tlj8+og0zPDtoFpJR2iC/ONtJuRoRdWXCEFml+lngg
uW18bgYXBC5hGZCP3apc+oNDRkEiLrLVCuc8K6LE1poeTM8tIK55N8xislnqqu5+RMH4rsEl/JHE
DzYkQ39hWcRHTHOeIFj9dZuwbhE5YQed2n4WZLj1W5TnggsIqHmLqfdI+ULiGnaqHRAZoAF2U8vi
IGsDrpGrvCqvdVcOt2uFZ+zKFAmf2UAgEDn8ZA2lPqnnJZmJ5yorhnxbdSNLZoB6Sw4nh7NJ2lYG
CwrSj9599ep8ORSjAe+2UNa+moaHWOunp9qMQM4CltsNqumunSaoN86AYqym+MNbE8/AxyYL9iJq
h7fRibQFG8AMHQZapzLmiYIAnpGGAyolJU+MXwUikD+r7I+ig+KW8OhhAV1Ig+pea7tdshbh1CTS
uG3EPpo4c5U8e6B3XbaKBp3/km7PdM2cWGJc8GurqMVHocwa4nXsXjlwq44G0SVoQykd+ZJBsGHy
ZlE2ZEdkjiMeZcHi/qqrGihDH3bZzQ52wFCKh5rI7cc8ITElFBPY7b+HGGHZ4zcMPu6mCUjnTtVx
aN+n4ZwUYRuejLehNWDKZTK12UrzEEKuCMY5x5PQ30Hxl77avOem8C8OMM+FNKuxQEHDsD40qJac
9zsbJNiJm4pxKK4UMYcrq9m+iitXWbVRxR4pz4zN1Gnp1Yn97FakSJ0gDA0C2yIU5ZITWblVdXTY
zLodr6nfWWTfaPZnEM2bwvDz73nffOSVNrwZttqvFRHVJxTe+lPe5OWqF23z0pWpt+KIPNzVWji9
4V8gjMavSL7otfEtcNrPCrEmpAlSU32T9U3aPxtZY7yoxE7x553eMpR5HoLJfZKdyvkrQ86DtrBD
SMsia7eKOsSb0oDfR+7L8Kp37knhufvFcuBg6gPBOWGI6iQpmXDphr75Uo6k0OV24jwOkMWOvUYc
wEik9pcS55vu2sU75P1k59t+uK0bs/k0HxnJDqj0wsAds+5QdUI8i7B8a/G7bn18AbtqBr82rqa9
zBFHm7iywwOivyRBArNaIvYlvg7Kj1Io418ElHL3I1/8KXDtcKcXob5zak99bHzY3oDHpr+IHwKg
pXyrfCch7qYWD76NbHXd2UjOEuqQ5XV0dGeCtCy8cVJPxP6km3EOrbjbblcOkGmn4Qt1azHnjoHG
R2zrBkb71zx8NhZCqMirlUU2HPzJxrX456Wsy0IYxnBQSSP5z05qo6gcO/v9cDCjklkIYAyIEQKV
oBJkpodad/Gr0HwsqqF7iNwvkaEjq56kQXbyR+9JttluYz4GRafuqoyY1J6UgmgZm4Gx7nJL4wxr
rvtQZpfcmnOwb3R3DRiPhbNNSyh/YyG03VRxJE0yu806WOPEp56I/0bAsmsf6jok7F/tL7IG8LZ9
KCwHD3MWi7W0yWLmKaBVoF0QMmEqaWs88ZFqSnO49TA/ROof8FBMsEQ7crdyYi3QjpnjH0thP3J6
H10T1UVkJnAeU720H7PUbA5oaocLWfXtQVxRU8SF1znTl1rrD4Mg0kVx42nXKIaxYdGhfiIAEfyp
sq8H5RHPU/c42GV8cEzhLnzP/2EU8bzkmzWszWerZG3ScG62GCAov4o4Sla1V9a8foIQAFGCZ7tm
wWLbpKyraeUc20CtObHNu6s3yxWAiB2f25YowdFQ0g/fR7bZtgHVWRZ0AfK8Hwuvjr+i4ucvutRA
2KMHqRY7tUAMIiI0w+7SF3CxaGG1kf3Y4vhbjwPhh6SNa5umrMnGIPBgZ2VCP3Ysevd+x8foqPM9
QrWanTH18Zn0b25F1hBfkVrkscgu4HGcxUxKv5iekTdTcY8gyDbYjgl7ZdA+0E+IyTjkR20Dsm0C
u/zLUMd9kc0Qfs8kY7idkDhIg3FhdZr9OlnI44Ztxabar8iQFvHKrf3qgwgklCH0HPiwblcfRbJg
L+R/jKqVn0CJJEvZK7HJ+dYTB9mReRDIl5WTZGBRRd1dzNqr+E1bFVKopfLmBC5JkS7eiVx0z6av
LNXxFJiXLilCNGuG7CCQUPqmF9lfpmpGn1SN8MUwctCV1SzOXZNkIlDWAnWR+tVFyvUIoP225ZSF
vlD7urs6cxqZzKSVGbfEYnbg8LsnZ07HlaY+9qGzJJ04uE5SPE/kLh4Qme4WZRV3u4GYuA3ySOo1
bsIQfoV2kTUiZQlMmQvIhc02hk/ME9I3onWp92KhFKn1BI5FLMbB8j53bXlFBcLxFzxqrRloy6ue
wywmc6TMwk2m5zwpez1WCI5K0HQVkU1iRmOfcVPp08on4Yp1Ynu6VcvOE5vGBMjkcCzNnyGKNk6s
qepBjWt0tsCMLhLhlWdZpPPhTcUnP9yMcbaDXmOcZKOaGtBH8JGtSxMxj8QhKqQx/OiS6OnGUkDf
j8SB8TPOjYeoc/WHIO/KCwmGUF3/NtXzVQNh0htG+3i3D7FiLK26KzZaGPtwohHs3N2m445I7M5o
3qaSEyM52p7qqv+h1RNs/SHIv6eXunea70pstgvDKcdnp5pc/qdGf2Bn6676Jv/KCsBCRYMj5E7N
Ak7CSLGT1XvDrcrhVezW2fkP+2C06iqCq72S3e5FnuPCMLIHaTGctHBWw6i1S2G42XrwDqrwuydZ
BA4frSc6dS+rkMo1iL+QeIa6e1L4Fj6Bucy2vuOgLj+PkjZommSva5F7kP36hsSXePI2twFzt1wE
2aaevHElR/WV0T1VlfqGJGl+kqbBQWu2q6OLHETsXo7aSLArOKG4aD2OuFFDuVKvepyxYPm5e4pP
ip/6G8PS/QNuZe1Jm8C7yh6DXX/Fu6U+16pT7Suz7jdeg1awmkf7Oi9MHZEX4V3Khnz/1jVPUElA
uKIlsDKNGVKFNOEKDGy1x2/pfFg8XMLCNt6CUItOPTFoy8KznA89qLkVqlXELjs330wP+ZPUCZZN
TsS8pjnxvk517UR8WriNoqi/5k1TrKGNqk94662lUdfRW1mGGnyZFC69NX5WEIT4VnfRvoh1nWeb
M25Db/LIK6FoA27ObjYKdjd44y0PsH4yfvLMxFk2kzsdy7izX/+HsPNYchzJ2uyr/NbrgQ2UQ4xN
z4KaQQbJ0GIDy6yMgtYaTz8HzuqMzOi26lqg4ArMIAGH+72fCBNrHRQT9eivbLUJ3VSRGcNbphOV
7pB19YhE4EJukAKZh485sLCgGIpzW0zVnRf03+TwwtGtVSqQZdfJXsdhekuw2di7LlDzthi6k2Hb
2TrAbfdRlJqAwpqF32oL92i55an6fdj11p+IHDwJK87fwjwvl2qt6ffZMPobecWercf1ija6rScl
7TGfGqz8sRwGAbRfC7+JoLvVY51NFFfMQFX80Mh4jX/M3jOGHjhvVmjwe/SWcTTSwHwIemAYfWK/
9QZQFgX1gb2JivSD6ifsIhEomAo1w9Aru6Lo/MxsD8wc7VKi6EC1tssx++45ZYgBlecsK63Sd75L
se8SxJL6Htdk4jVgqBtzGypYhMvWIWaHFgDJXspWo4TUbkMtxNtPHBRXd1ZoFvvfk2DNy1/7XrZa
g2lXqh5FWCfnUTGzmao2PM4IsyLX91VtjU/s9YsbX4+CtQSW/V4fzvUSiPZ7fcF64T/Vy/7KUFRk
JFOxU5PI36SuFmBBb0RPQWco2zZG/8D2ovip15XixtIxv5StuZYo7DtG3khzq+vquKkPye2kzUmc
pv4u4R6m0iU3fY9MwSf6Q9aR7yQd/xP9oQxmciPrJEBENtSCvEANONQ2EDp2cWi7dSaDNLIS6W+l
w8xe6xaWJ8Vbg+P1czUL6BMEROFs7pp8iHjT5qAaZaTAHFvzJM/0+QxB//OgTMmNrPqszzOr2fY/
R8kGEuJ/DfUa8csoPZh+VFNt7nRNi85tGturHLrPShSorMs6efChNuz0wsXVChLPua66lgUu3D94
Xuaym+KOv/DnENzBtm7ZOodrP3ktz4M02czElV8qFdWzVvYE3qEVdaisOjOvdhVCt4vErQMMN+dP
iPkEeW15nevo+RPMorNXqacRdzJa986aNJh22lD9cI2PIo+G76LIjCVfQ3omtSxuAgzCNjp2u+dA
iwUeabW9VlKXnaXWZc+W2sHOKfV2N8zFTFRIL8dOdSNbEXPogDIF/XFUw+xZtOm7G/XWCU539mxG
bOV5qm6agNtGTfjUelKLNzB8yBsFZnSKFDd9gDl0lvXCyXMQGpCGJxyV3uy+WI2ulT1j+24eij78
a7iXIjEWoqJ+MqzkPw73AbW8WVN+HY4Iu3nwbVdf2qkBGsMIvWXsEu2JjZG9gNNGL3X76iJq9NRU
tXLxExLpqRO9tEbg3BDiafC0KeKXgV3rRrVr0FL8JgtXseqtPno4zBlVcBoa3NkH9KF39YhFkuKP
3aoJCvE8hdafRYI7RZncQU1miT2TMOBrLCIrPzmGORyl0670452ruN+x4xD/suj9WVWVeBb2aeQB
Ya3afZWU9xHq1OoWTkDzSxHvmHaPVdR92ar5KYgrGIaem64M00QBcT6kafueIJeyH7sS48CxidKz
huL4MrLtdiOLsp86N6SjThKxMrLrBaqhWrlGAgqvM8bHwSOKEBn1Kw6EJRnyUaxAI80BBQS30eRO
bgdeas+iSRaxiJtX07DUG29wlKUc5ft6u0wFNtGyVX0dkfd7JdASHtMEJzU43g2r9yhdjbVX3NSh
aq0IawabLuENjsZAZ8FjZAdmm9fTHKHuGkDuEfwQUZKO7H8c1OnemGVyVqy9nUXTV7zf0ShbEn2M
npwmBpmFV+pHWoPU86wfETAEwsb29GBk2NAOg+kfTAGfDamIcK3YcO5FleNXNBFuJpuOPqL43jML
kxr0kbbENmE7eIW9h7ttnerQLVfumOivlS7O8oPMMNjFcCGxhuNFWqgTUIPci87yzKrLH4oS2CQC
f6svq8bFwB538ZTQ525Q2HB2quiOnVX3R3nWZtFfZ3YvlIMaAhWnw2f1l664o/fX1rabdVWsgsBk
TNosboN052JldU2b9fxAt6UevcrGYoaL5OFiTJzkUSa/bMX8xlIpu5VN+AdkKx1/i61sZAmSXK9V
hq5ykw6kk4NY9y+Y2IkVRk1Am0LY7LLOm8+Iu68VVSddjEvhtb709HrXkb1dyB6fA5IQaSnXHkpQ
mv+6SJjyT3FCRH7mj5H1clTcOebKjbEjlw2/XJ0PNM9hpBZ3bCXapzpzbsOxAwkylxwtfVLU0D3J
kl3nP7x01uQY0+7JxtEdr8liOoq5WIBnXpSm0wOdYKSKaM1S993upq2n7inugnGZ4pO3l2OJeGMt
GZnTTo4dVCbssQ/M7fXfoKEw4nW4JsixDkmuTWuoyUa29rEngD7O/nolFpxVamGh2PXFs2dFu0nV
7XfLVKxVAvgB8lBQPMIfvFzrUeVYxeznj+qQNfeOqX+T9fI64Vijzuk208XK4F53zeS8D62pMds2
1TkIY/dk6cIiDKGhIdikw6oesJUsnaC/wMLsL8pMz694TU6qC+TsZ73QRbAicSlYodFDNvhCw6wi
Q4FlrvILVXERdh3PGWYlB1mXmnG0YMYUq3LfRIC/NVbx69LVx31MYvOxz6e7purxCWqIBY523T1a
NmREHAKO/Vy6VgWomVRozspSBF8NL/OkP8ji6EXZ2k+CcePFYBCdtrU2mWTuqIHXLor5FPP4jVl1
wbyEoa6d2T0auN5i1UQBIJwZh6tN8TZ1p5ussJW3hilVpKzI2VrvEBnl7gIR+dak7g4TtfyJl0R9
QCF2dtilHo2gP0Zcb1TtQfRZHqzGS1CW2iFkmX0w4Mk4LRFynUl7Ifqhus+UzN0FYzRshygZH1N9
+IPQv/VHZDGPoJfwkhdmsnFAXtwQTA8vSOAiJ2PF1h9Odm+pQ/u90bH4tT0rObkaoIC6BvWq2Kl5
QBuhXnise5jmKMqDF/fmYQ7MAPefK385dWWt0Zbphvwwmo9zeyO0eOnOW02W90sMCbwj8WvTWfW2
Gq5CRbFXbdrYJxy8W/Y8EU9LUJS7zjBs8DU0+KIGMNqJAZIik/VOVpLRcq7NIgggm7hWtxhQ6lq1
GnonqmFN93jniu1sLIWF19ikzMbDB+YuFTYN0XTvu2w4EVk5yZIcQPZQXQ3zVlVVijZlYdsuy6Su
LrKLxztsP+WatTBQA74X88HXEd/ws9jdy6LR+ckpUHcwni9Q7gnrV88C9QV/AXH+XuWf/Bb4cYxd
Upg/qHBX1mqKxUCBKsve9qZgz27JPyVuiB8SsZeHwC+VBQ9+896VyV9X1MmB/OuKNbpZW3fK1DVW
ofrO1GI0LarKe0WI+aOyjOoSwCTA7tF9ltWjoRJeSSd368y9CtvYCj3UHtltT5i+64LfmvoOfdzV
AJb7Bmeq+jVLV/L/YXLsB8tgywudzs4LuNjJ8GsRd0tlQRLKWqbjhNFSb1bHSIFwuhnn0262ApKH
WittvEPoUyCA0ixk5WcfA+XerShSdRlmhB2lM7Cmj7usIVEV8UwuBBjNp9FOdPJAEzxgP/fXfdU4
z40130H5C8Zi7snvwz+vJUCbu5rV3iow2/xlLNOGqdXL9r6nhCvH87qNUoK71l2cutKON5XXd1tu
2fw1Q/SknQO3JhSYVVzE2H8iRHsnfDteYG02fWtBkvIGS5M7PY4T0qc+bMWfUo3yTAouXlUZry1s
tFnlepvPfl3Up8vQSo1lhjdf32b9ZZwPSekQR/eLjzZFA0SWZL3hh7BIy5G1KPrL125uUpXnQrzK
Xp/VzcgCR+h5uvtsKAsCWJENgFFeTX5erXYaeFcji78Vvb82mRpOST3gc9WO4X0GlmepW6BQxwoA
Qx/k5bumNc+YXoYfmUE2VG+ZdV1tm7VawRbQ9G90p8ZUShEfxhgYr245BkRw0uFR7+NhlRWleemQ
gNnodVTftjqMEr03Z0Jn360+8fJdMLRLp3Ch6JEwI8PSB/WtbK7hg+IM03/UbBC3JeFgpHjyGJu4
/G5qLXx0NGBcmVIQe491zN8wmuTXDpubFjzeK8w82T0izrKPuzpYVnWf75ilkF2sI3MVzBOuPDRN
VATXciyqrFoYNUzyf/zP//5///eP4f/4H/mFUIqfZ/+TteklD7Om/uc/LOcf/1Ncq/c//vkP09ZY
bZIfdg3V1W2hmSrtf3y7DwEd/vMf2v9yWBn3Ho623xON1c2QMT/Jg3CQVtSVeu/n1XCrCMPsV1qu
DbdaHp1qN2v2n31lvVroT9yoxO4dj99FlCrEs8F+xBMl2ZFATlay2GpCP1SY7/CV0woywTsbXnSU
pb727Edo7+CNrq0GK0skL8+yIdcHqFVljq6Zg1CX2SXrtjGKV98Jnb0zJc1KFtEazJaVk0bHwSyK
13YFojp9jQ2SQcmkJUvZSY27buUSCt2bWfiUOdlpaobqoplesXP9vFtoRg59XFZmpQNdLfCOskRI
tbpUmjKus9qNV06ZVpfc7r79/e8iv/evv4uDzKfjmJru2Lb+++8yFqihEJptvjco54Cpy++Kseru
eiV/kqbwRgamKJuEtZEW81GnPste7CYSNtPsCHwt+yhmzow8iE5r8fSJP4DmVXf85NRHcXvzs5eY
IyU/q1TfMlHlVdtl4UfDc4JuxeSRLpAlsMGQUcLnoEna+2xyIPPSx1e8+hQJk6jI5e+/DMv+t5vU
1hxddw1H0zXHUOeb+JebVAf0OHVsFb9PVd1sNLNNNyZrwz1hzOQp6vOzY0bqt8xJSbC0IiSeHUTn
wE2UhWwoHPMJbV3vAbpxdNOl7riOhxKbvap5wHwUy8opCe67Jkr212Iwpw5k/kAlILttlQjjmSBp
4WD+bJE5hhE997jHquwz4yDPdMWwbz/HylGfF/2lM+Pl58oen/XeAJwV6UDud6AchyIb/YMN0zy/
lgMDG0u+ra1steYun/0QyAuuI1w54rM5idLMWmI67/+XWUTX52ni99vVNWzNELo9b54dw/r9F6pV
rUbPHHJ3p4Tlpk9VF/cg9H8cF0IlYQb2pVijnSKv6o5F40LS7/Lm1a718GAkXXYXiii70xLcP5Pe
Nfey7nroYH74QYEh6dxP1iFumxK76NqtLLajld31he4QRE2azSg/3PMKkrp52a2hhHjIYEBTjk0j
axZDpaDLbMScliDqCZE69TK2teLoJgU8mF9OGwSHd9HkXTy1Bu0eZXzjfSJ2PJvWcRrKeDv0RnjO
o0RfAxvt7yKeiBVGjPGj3xGiYpfuPStFD8VsmJS3JAi+Kyrgc0V3juhNT49wse4rU2t2E8Aowpxt
fNGJdV7kGVyZH1wAZcafVXmDyGHUpM+mOw3OdUBR+jAzU3Chn+ObDlqhRxguVHga81nwbbLyMv5G
WAViso3Ikq+W9tIUPT6/uoD2O5/F9oRUuzytp9C9VsoiQHPzpvlTxOR+/SVY7XgOByZrtwmAMMuD
H+9MZ1T2JDdjFKyV2lhqToAFACT6IxL43jFRmu5AvBkCPCVZb/kVa+hfTgE1r1Fjn24+++Qui7aV
LFu69T0y/Xrr5c0+VIvgKVDbYiWIvR/zyXROLvnhpTEHu9t0NpRMxCuvmHxD9tDcY8hNftRryVdW
1niF6Utk/uD5WPQ5UDlnIP/YucRZa+BGshHwbXTuK/j+wpuKpVml42JUI+yv5s5G45JmzcJ3MN7N
cXJ79QRa8q9DlmFAw17X3rJPnfRF3aXqKdKA5SHbvpH9LO1DHZvgbDexcztmWLMPnhW8uz2sj3gU
bDe6WlzsAR03NzfC96rLIR55TgI+xlQeSDOdzM7znojJdAs3uiFHNJ4Ur1L9dYd3JGlNYGRuWZwN
Bd4AkrRYZ6dTeZB1GVhOtC614kyk4qkv0I6o2IH6a7Z4BHbAdu5GRIr9dSFYtCkZuAg5Tg6RZ24Q
QaRJ+Gs+rzU5CMInPCzrJEj4YiOwZWtz8oKVzXJ5rTU6b25U40+wHPKD8CrrXNu6dR4j0HR//+Yw
ja/zkmHoqma6mmqYGgxu8/d5aai8tPF7W3wbPG9tzD4K2nwg8tay7edMIG7ngU37V2XpDMGqIj3+
S53s3YIOO8S5YqI2Mo+WZXkWDMjKq1NK8mkykBZs2g3R74QtpBWfqoBpTx66IYvwy5DnyCqoKkI8
9JJlv3JhFfndQY6R9dcuQIie0LPyUdSpNXWRiww+m4HR9d9/T3I58dv8bVi24TrCclxNNx25TPzl
DSvKCHdjxSq+KWaULW2iQtu8LPAWBcj01gkU7NC1e84dpz0QT0a/YK53IpQS1UJM52RSvIsvzB99
YY341LJ/YTlR3wh9UF+isljI+sAzwh3R0GIji1qGRSgIjkeidsbRDIbqetlSK1iQN2p6mkSQbhJd
6zFeSMKN7vgOc29sv/TIG8UzKPZLfeovzaLN3/0xdtY9xkD7BN3Fl1DNrwDjCK3Saz1u5u1LQjxZ
An2/9M+ol4BhN1QidBwOYeXkD3NeclVkobmRRWVs8jOs1F1MvKtAeFmH4R10+T5q8+IBg2wyLE39
MY6Ktv77X8v5t/UQ71qbRJjg9xI6aYzf7+qqrA2HLGbwrQtanKC1/GWyau8uSkv71OdVv2hE278N
bQB+wHct2MqO9oRGzgZL7P5NdEOydVo93AozbdZ1ANLFAF9y0OaDQ2btIIvyTNYFQidXY9s3kR5n
F9Y7SLqoPDYlXsgXxAKxix2YXPpSLY6eNvbHArOMp2YU56CKpjOiRPmTq4sP8h3NrSwFc5CyKYL6
IItpG/bLyrX7fTWPLH22av5k2FvZGoIbXxtpVW98V09vghlyBgayPXYzn8iatePbZVP39RHUHlBL
WSPbPnuVvY6MuMNuIatRmmqj/geTvjXn91LdIj9GbPOe91ixi6OaYEqiEsKIVboacTd3rRt/Z3uQ
M2t3tG9tpNymhTBz+zavzFOVi3Ffzg2yVdZrjWX/lx9e/rC/PqY6MUqhqbahmmzWtK8L4R4p6q53
feN91P1qlVsFiFqh9NdDzA2PGon7nFeRtWFLEd1apWPdpRPCuzYCi7JEHjw5i84EDsoWeDaV6ta5
Z4aLrAZXM/ZImckDWlHZybGZ+/3GVFiM4jnuoDpFqGU4dSyJ939/U//bVK0LQ+V2NlSYsIZhaF+W
kLEpSsfQIu3d1ryXGlLzbcMs88th6FHng++osZCb7EWKuPQtqJF+ZWaeeylTPd/EbO8xUkKDVGS5
d1M6oXWjAqHZdck03XrdUG0KrJkv0M/6RW+MzaEINWLxZlHvAF2DEkqmteOl3t4Ev3cjzwo16q5n
2c+z/9T6WffZj8Ra/F9eaf/28OvCtXRHMx1DuPPm/csrjQXcxJ59rN6jNP3IsjPhee92iCLrFM5Y
HonPEXoar1A8EqvPOnkWt45+1DDYug4o0ahZyNNomkHERjlu5AVkZ9mAks0c/fAOI0nr8S+od4fC
QBmMAVorTn97hX/LU3WoZ6mmMVn3xEDBHUAY1QH0wA3T67MtdUzmOjtstdtrF1Bf16Ixd/HRXFmg
NTsiA1tnl6pOH3VHmDfSbAgn4uziq6LZCUR0IWBRlAfZN0/ja98UvL+zEGXQ7nxl2PSRXkP3dVpt
0Q7lLUh55z1QE+zpHcB4REhsNrHi1Wx8993q7WYJcwF1Ea13LlWCGKs+NyA2RDg4D7IzyBr/XEwe
optzQzayxmu8ETNwEeS37aDO4SEaoql4MQFE/v1jYsvn4Lc5wGJN4wJstW0HEKLxNTKAZGWioWX7
bg0gx8s6JPiFu8A6Unr7uTS9fiXq2toFc1HpwXCrRpPdylZe3bj3EhUeCyEeM5aYsnq0wE7xcvuO
Gqj93GrgP5zcVJey0dWxYfF4VDjMrU5+F/T9I+5E5UmUwr4VfqgvW5SVvwNzh1FljK9TXYD6wzVl
n4V+8Vgp1Yvs0ClZvbDasblD7jE+BP6UrBNvUL414UJ2yPXMXRVuMB68InPxifd49c+Xxk/vkX2A
9cgqxtgNhoIbmSReOqlF2M/v+X2ROdqqWlTfjfMB+s9fdVVmVnfygFTKr3Wy8+dYJerqa7/POj1C
KYk1xW/X+nr90gYVxHZSJ3v+YNvqKYAT8pYY2AvF5ZDt81qxX/sI3fjafusaOHRJp1aoNXnWm11i
Bw5lkQV8B64EgxFEzqiHXgk1oc6sS5cNaF4nUENdt9x3BYk/hEISHhPDxy4aun8Efa4a+wMLjz54
dvPmwdHBvuh5/exCELidzMZ5AM5mrHsXcbcQN+KH0a86bO7wPYqQrliycAFhPrRn2XeYcPBKKsWD
tUpfXyMZVuVTspCt10PeLE03mu4SNo5HMWjGVv8plCL1Tr7In3yKrGCkPW2xYr58VskBX8Z/KX65
XAujb1UK3VrIsVJm5fN6KZZjN2qBpVFuN+uuz42LKLSGBAcfa8xnw1wnW9XC1a9nf98vRzN846rk
2LwZ425JuLs89XPvyWgt89pAbFo7uhIhL1udubc8KwYfcAr9YnJEkwEJYmItBopaje7kIfcaxAy8
MF3OaJprXSPMaW9nM1x47tfOB7Vp4bfE+vlzaGS3ykmf2mUfjfoadaMn03HHO1ud6qXWd/VWFuVh
yLR20XdOuu+aYrqTdVoKPFiB9CRLsr4Y3X3uFOPtZ1UrIvTz2+iSGaK5iOzD00gV1wmORoRax1ds
vT7IN/oXV9HM+0ELTs1oD6+itAzQNKg34ZDya68+ZqaBWnka0wJcPozBZTQaablM/JOHtNm9qyrD
Q+1HRBtIGW79bhoe9HI0jjP/0HG7rCQ+iQcUOBeQgvTtcsWBjMLLSYsfdN4R6PKPd2yXiwd1SNu1
pfX6WhZHNw7vsrFcytK1x1hqS9PXlS2MZUKMPrEEhL3samN4pnEI9Y7VX5/tsIm0d8K0+novG+Qh
6YF9blxhzFpWfbWQvWVLY6u3QVKU95qLeHbZiP42th3t5LUAkgCRlt8TBMhSZB1f8jTNthl6ijuh
5sUT1l93ssN7qPv2TWDXSogaHbwOtzFvB8cZiD2NwxkKbHqCDLC49tBYyRyU2Dx+9pDd/CLDRc1q
QCabqsNiuXKIIgRYkw9imL+zpDpoPiLyQUoxsRpvn2W9sUatoURZk4COPXjpdwMBnTK2hh8YFQEs
xlLzvpt85HHSxtp5kToy9zr2tUvCM+da9h8WSWXJrrhkWTrueR+nKFa8tDC9MOkbEACs878O7lz8
rCtSk59xJlpuQLi5i4Bc7itWfUupHJBWNrp7KkDMqMztc6DyWpaKAdOY3NtpqR+Lnm95KnoUn1Ft
fJ+cmbKkKcMpVQnpmZiJ6CabVJDfy6LRynd4Q6CPAjeHS9O2b1BzrSQr3ydA/luvnoqtLCb6TTF4
wMOGsdxNo1lv5GAkIZc5PLeXXlGQd/LicS3rgzrcNZEmnopJ7W6S3hQreRmtsk9qQrjQy3qkA1p0
JxNhmbAFveHNxMZ4UdrSoGga7zByf5f1mg92G3y3NDYYXuPhEMzd9UZRdy6GfWvZq1DF2awtUr4g
oG8Nq1BQ7OyHt1E0SACUixi/tWUfO+LJUlt7MTT19Nr4dYzbUzh+E5EPb73SfxhRtiNN4gPCVP7M
4UZGBHTOJTv2YEGae9PnafUR++mdMnTG3eSHGYxpMVwyYPNLCBPeJo71WdtXab3dqDc5a70hqNde
lCwq9BPPrlAyb2FoMAQrvtJNnPmo5EdveqC67LDKSrn1ek25HWx0wGK9PMiqz3p5pvZezx/FgvNL
gxkYynriw7bVYOHQNcVnJwmR7TEV72nMjAREs6tc3Lzw79jhOAsDCgeZWOosv89OQg/uSFEeI9Xo
D8agmWe18cUZv5B4lmVbyyp5SAHaYNMytDekIolgtywZXFULnvoYwC3QlxgUSRs+odRhn+OuZL6i
0fLi4cE3PvIyDJ8KVa9WzpjieeQOze0wHwo9Qt4hq3aqlzW3qmNzmM9ko+xWmkaxFJD41rLuS78y
GbC9tB4h7WjHSlenQ++mJQY6dfQ4DaTBfcAXHyG+GY3pfXQiCBce0lPkW/1p7YMYuw6CwFduokRb
CKDSB1tHOFaDkdYhWGl0O8VsLtciqvLmcaxRh1nYaxO+3VOTYWBQFTwmkUirpxKi4BpjsGDr+Fb5
lBnIWTKr27jFUNRLEyNRJ0f0ci6Gtm3vArSkl7LotF15wwIzuhZRVHQP8BLBH82d08lSb/XC/5Ho
j148qd+Agv8RAdF8G+rSW/iVsB+TSq9XuWMFd7D/8k3UD+rtoJQDQf5RvUlGfqTEKpBYwc9naal6
e4FhG+9U/ttb2ticIOWJlV+NGpvs7oemBf2fPBpKlSR/RqzsFjHWCM9lOAbrqgAi/KeT6ekqthKe
ADWy3GNf6jtsFnkACtN6zsrMuCm8cbzMpbIp+Kb8IHsCBZwsFM2YEDFV0yfbN4FE+0p1I1tdLUNz
EV17IPG06t3Qo3LnThtZJGscbXsCeutpzNIn9KjMRdoq8dHN6+Cs69qfTIbdSxik+a6AZ7O2EKZ8
8XNXI+xXqKiy0Op2wVEPmvy+yZhBhI+wzVxtl2Z1gM0sJ9TupUHvdl0MtbqVrdwsqNwnVQI+i0v2
/aoCpvRsIqN3tnvzl8+FFJiu5RijHTY69oyW2tX3OI7lQJNLLLtiKzz5SC2unCqtX5BLf4GZxP0Z
9Usy3u53Z/IAas2DBNyT7RAIrMLnQYEDUsvA1vhlCpLrIMvpl05VON/9PkWgwo7qe3/+pFQPfv0k
QHD1S1b5L5biKx9p2f3ySbB6d5NiLZhLBSjRORkvU/TyUKXN5r9s8uZYRy6T9desPGk03VQtAmcA
kP49ztNmXhEoKnwKOwoMhD/b+KBXmf6c6tHb5Ef1GeE//TkwYhCsdfU4lCx9+tFbyU5wsbE1Bmp9
HRI0401kgiqSxRkwuUWFzuCH4xLOoPQrtEmMnbwiEpGgLIqYJN3cOobROcaC5qKxK78h+hOe8tzL
dkGCzwKrNYQ/xBQefTfJF0HEljIPB9il6YAzVmI9yh7+8ILmW/cg2wNsR/js5iRLocarKB3V5GZ0
g2endi0EUwx246q19SpDmYGEzhFuKfSguVgrWbSL4ygCb0TRTcoBeU3X3smi2VgwQ4tGPwTO+MBE
/Kw7VnZvx112H7PlAIlJJqMreBaWfsTDG2bpQbaCGGlv//4X1IyvmYc5E+q6qiBWY8ESEl/CWZHN
bFLWTs8Obxi3BAgng+ztxMTopYhjNZhpR7etUM2DVWXcVPytEO08Es3WKC5e9l1Xnei+qPL4vsTE
eu/EoiGNGEEsd9ESVREm3tZqqKzHvOhe1Y4Xc5sazdmvHdRWimmfKHr3OnX9tJsEMM4AcbjX0kB5
YyIEdrJMHHLAh1+HQw9p9k7No9PPVytaGLKuY5W3PfYkzyPwbDm8Lqb8piCLjgEX3coZTpGZaXVM
QZ++OH99puvW8cFxM3Mpe/kCQT+N2fEgr4EmEknNcaU40bAciARedBTmLgXmCz7T2+mzyhVgYowB
0TZZJw8eVjwbE3Xd61DknLWjWVovKia6Rx9/xV1upOi9zWefdf/p7O/72ZH71/Xcn2dfrhKHrtgC
nSbXqt7VneJtoyAMl2zQpnmXNt1paZBsRNvlq886X2unVddqxloOkw2dqZdLM7W77WedLRwE00a9
3Ih++gEOHHnMWhM8eb66FwZhrEn0KFXXoXOP/nu+tLKgfdM78Qh+LACEo6ypgMCkOuXJKLv6/e/v
739L+BsGewTSahYsdMK2sv2XhFFmsckJ9SZ4Q6gmjG8se1cb2SMEr+bDctqtGGvtXfUdsQx02ziX
aOrvq2CytpD982OO+v0iBzi4AGHFTT4fFGT9V1YMElQW9bo5/f0/2fiaNTFsV9gGwU3LcEzHFF8C
Z5am+mFAVup9GodV5E41EBEOZlLg+WzbzY5tcrzoVe+vOnWwsfjGz26hp2b3Zmf1AWofcHMNihVp
BMhTadq/+eD1F6lI1dsezbAHZUzPVqr2b0XFD6RjKbNLgxW06cLP9NuxqQhtDib+2nnCS95yHQ3b
RFrkmTzIjiAVenyrwvy/QDUM58vExB/u2BYiypZtkhUlz/h78ggWPUiMbLYfsJgwRVLmR/Iz/mzk
zak9H1Ldz49eAeecAPb+S70syh6ffWVdInK0WhMTr7/5Il/6fRY/x+YuxB1YTRGasGZ/byBufgiE
+wZxgBhIbY4YNNi+2DhmTevcBSbocoA5f5FVoLWGPTPphDYtjfIivYqNU+2E5g45uuFeLcoeMY2L
iHIuqXTcm37VotoyD5AXUbwyWACf8A/yIjDMxlOMdZxsFHUbr72iN2Wi5JAQI2TJCYwhng/yrKnN
fIHMcrv+0pClaLUvZEeLR2WpawjJ/n/OzmvHbWzd1q+y0fdch5OZwF77glSOpQou2zeEQ5k5Zz79
+cjqXm6XG/Y5GwYEUqRklcQw5/+P8Y2qLUxwevHkBmrYPZqJMV74Qu7btIPuNT+UwwccU/HD63aD
0iiD5Pq0bEPEomRZc8oTMm+MsoHl6geCzAZVPiWi/HNpeW55iOetb3Zenlu21o1m7nUfOk0/+cVR
tluKD2Ny00VRUBf/62HZOFkA7ze5NhbHZf37ZjkCaUzTYKBJa5O3K03SRp3vvGJ+kNGvRKJNL9Z8
H0ZGE5+nJrv2r7dhRPIbwlpbdArz1jnNBwRnRicRVcXyJl2Zyje93Szblr3CdKr2UFdHBirzvfyf
/lfRjfvQ0/78X6N0kF1r0JFspNMEQZeAxgTk3ocaxQ+utMK+Yty0rstqr4zSB6Wniq8CYDh1g5Jd
06z5RL6weoEqr12WJcPTmAGSkmGUhcY0cUKEs2yImOcTI1GX62X1+8Pyigqu6/enZJoPTitiMClN
L50RAgFjUzJrE8iGdF6e+/4QGH7g+kWYHKgex0cYXiQAzkvLQy15Y+4si3Stkg1s1GvUBskp8jMI
WFaRrS1+hlUVFdU6BbMBVQIeNEWuAeNb+80vc/gZfZc91A11635U5PXrat22N5vYIEXVvNzVs4rS
S1l05NGxc2D37SWLphPFn+Ts08MDe6pbjtdo6vMwKMa61etpu6zmhAM62jTG1zKo/XcVIxZhJ9pz
Mo0dhuUfXmV0dykmGYabTURdQKk/czYfRsR9z56RV9u8Z/qT50EB0TK8X3aA9DY6ZuAZd0Nod0e9
yEEID3bxGTXo/AZWIVmrDOHUEbCQcteO2uQsG5CK3aiUNE+d5xfQZQDKxhnq9dBSDssOegmTWqLo
0lnkqRZunHpa99jbTFo9GG3MnKvNbML5NKwAJyKyijGwMWRWd16oaO+0GmnWvDmyYtTcBvOVtK+M
tRXow2EWF+P7Aj0nBdKxXIhzg7zKTOBZizHDL+J9UBcpvly7OQ65/6dhQxm6r/QTihsZaOOlKkva
U0gwP9TatBZhI13hLYz3o01dqUBDuoszZbhXoCzeWu20bFueqYRZoE4KDHdZpXZx0zTNOJCpGOzr
UFU3sSzy92NWb5bvwhjazg2aqb6kSUkLb9T1168XEPMqy/Lsg1A5qUnlkfdDMJQPOoFPyyszEYNA
K3Q8CTVCJUnz7bU9jMFHvBqvP4TiAdnrLRidKlkdVzkpM9eoACNIHcjLTINtWpf45DC3lvbrwrgs
kCT0uvCfTaP8v9nn5/+C98nqtpqHBd//C8lX9N/clpWf78okU6kyIlfNVA377V1Z1/3GTo12eNK0
ybrGSXslvqP8IFryMTsYLdtlNQPbYVQKBbOKzqDbt5Qgx37l5b7UxXw9ZuFmAPEwCUoRkvi/liTN
tBlljNF2WXrdWhq/aU2CKflx2jqPrGhLGiYBuUiI1LdzHuYOdVmgoX7Uqh7wJtRduVLFztSAcS5L
35+z/+G5ZT87v5Ia6oxSSlcKZkyyDylOH7qppPKY2N6hU4r9mE2RuhWDZ27GljvP6zrpNBt4xjBR
huRD1zbJSq0r81DaAEX1+iEypYRRmZHtwyBMuTyzGo3dV9IXxR1WJhXTX/h12YsKQLpWLZLMltXK
ezSRtDwXyCo3XW1VxiUZshLWXFg8Ky3jjzpoyH+cV8MiX/mqVz366aTdOP8Y880CndEkeSm3SdwM
mOlZsZdsA0hO154u78n0hs2yNsatfV2WqtaSoYyRpxeb4Ked5UnJSD9A0PL233deXk+VaiPPL33d
d3lt0nI3Xp7sBlLHQ1/FJasKb+uHcslYpS+eKQGbKAGK5LD8JZFt39O51Cjeht1T12RUePmLDPIK
XDzlA8StzNQ/FGn4KYim9Es4RR+0KtcY9g8eB6iFApRwyMd5h5D7xFOol1zqehvJ3Dxcel1cxlDK
GPPLirGtXU3lQ3wfWFWiLTz3+1AKQimZC7jjtlOrpRsrnMo943HrkTbxTVVD9VOhezHERF+9qGpQ
XPyy5iY0b2iD6VJwYj3ZcubvzbDqNmXPBaeOvizbaT0H6ykhkl5r5DmbwevXKsP/S5IwruiFXXxS
7OgZl1cH1k/RDzRypdXyPN+6GxEP/H5mqW771qy3ZmFL7wPgNcsOCflRa6VXqwN89egxCynQzG8o
+1rlWuNknXEPq9e66GjJzBtaj4YvJCvppni1d5zStFwZqW7fRT0OF7ik7+oqr8GXFf6Tztyg8MX4
3JlmcRorDX7SmI3P2DzCTROqGYp8toYFYFWJ6KfLsrXC82Rq2TOUpeFSEZvAlIS94nCatqMvAUNq
w+m5idrYlYm/OS4vMm1/3YJue5TqXrozM5Jkl/8Y38vetINutbyI0MVk1XiWsQdpVp+rCDbLNE4I
O+p51hRG6tP3VXKi/lwtC686Ulr6++qyNawoOSyvbeZ0pbD0Kemm9B5tjca/HniH0O/0Pxe59XVz
PnXpHQQ2bmn907blFZKnr9XYkNGE7OPM8/T35VBXIDsAziFUpWQf06DpFGOf5DOazitkcqXM6FiM
nv4QT9b96/OJbVB1Q0lsNYN3YzT9sjxfMyRx0xogAKal5C5tisYJZqmJNBLXkgaWdjWmsr+gkyUP
IgKr27UIa4Dzrs2sMQ+vi+TVmIdl3aMZsyV2E0YON1lgONo5G8FY1iVRPa/PlaVxDuVJOvxNXDM/
54vbiKTd42LB8BWVWxeFn6vevzcjL3zp+nJLUnEeOEX6OSUgPHKK9srMWA+cPI4gWvjTSz16V6Oy
+s+k73ydqlx8UCZtgAoG4G6g7O1AiQez65kmSMGEGQQGNpv7kOzB0+wsilzz4rLTslSrDVlRlpW6
y3NShWXGkQLeI13egw5CuIXf+W3Z/P11Vk/0WBBM+brz0sGxwZzjNY39tWSU2oU5roybVYh9Zkft
Gd0WmDg9qB+kgLGyNVXdR0hxV89HrehIKz/ruld3UzibmhZn0+Ji8v1UHIMJ5c/sf2pGoikMNc2d
rhpMBGg8UOzDJlKQWWf7EQMRzKwKb38HQa07+EH9Xsz5bMuDPTuJWz89ExAvHZenll2NACikB+d0
9X1fMyB5UOjBLokqfaUoo39V0mYivcoYSaZLtHMTyd1asfPskVwsBe+t6n9WByQwNWNop4uLVQzW
50s+xDOBT2hPdgj8cHmnyhd/vlM+B7SqhqRsDanSz5S2cj0Mzta8kjAMPaf9lAB268twU5vSnIvA
FjPRInyI5HO6KCGpmkTNjoX0NMxLkSjTk19UzS4ngfB1KfjPc2+25n7dr2Ws/KgD5INNbRT3zbwY
GLJ8kHQeltXlQVetzFi/7gTZUFcI2mBXKzaEm4sivOtAbyaWmjwj+VEOltbWK8XA6gwvAzJYQHUA
u1p6ZyUqOazzBnhoxaq3W+tQ+oH9rkpaNzG0gYwULBJZ342bZRXd154kOf2RbJ+IdjEGsAT6dkue
K181o+88rL2PhLaHbprPgDJJrTZZEmYnsLxomcHubsvJ727CnkY3CHCvywnNB3WuMPlzranpQ21v
ZdXz96eWJavstVU4pxnKBP6IOLVOJJJbTPrxzUGa011lXl2eWx6mgpGLg+eQiEgLOB/EoFtFAcwV
9MMA6RagFJb1aV4fah8V07LOXfyvdT+tnjU5g/mVye9l9MNpJWffmCAC7cx05ksIDYJYM+7RChub
wCrCo2Gm/rm15oaT1FRPbZ5Bv4Ds+9J+TpI4/5YpaEirSrGeJC57CAeS5uz3lXLIzTTeJmVb3jPr
BPGRlsnnjsDN5VWiK67+yNUK4Z7ncmnd/rryp+g/2pPoEmq2qciUhW1dV2UOpx9rXtQog86SC++L
ns/4g0n1jym1Pjww35Tarz+n8bR+r7dgriMC1t04PI8K0XiixlYs6SK8tsqwJwmJyL/SUxmR5Zcw
qup9a69Uswi3aZEH90F2n8TNNVd97SBLunqgWkCgS14kbti1KGA0TBnMmrRVLo9Qv4ZE5tLB2+Gg
hfG5aZ+FJmmrZoTfRt2u2WI/oZysVlhqmoBYC3EwZvGNKeOeAij9XhHAtTL1ffSCcla9m/Inwuhs
lD4QjBX6myRHWdlJFp7YplX7JNkTQUU+DUy89vqObmrqYqyUjmb0QNEDqrfS11d9JInL67AjhVCk
j5Js0nKHkOpk5LRuUpSpq94jn8oKEtfTRb7B6iZvei9RN5P+pdWUbN9Ralmb1MddHZDphgr44JpV
wdhbb/feFCY7vLhoZSZ0Q7GeOyB6MXSSoSaFfOQ6p8cT6zCc09IZ5HB66IFGRxLpjWPAPR97L0wR
JTbX6JikNcK7YjOqluLEQU/rPm7KlQyQjeQHWDJSr3yKc5B9nZGV68z3MkeSynSV+kpxH6EGRFKg
nIFYK+cGL1gswpZEhsCFcDMcEBzbRxIMAZ/XGMnoGQYPMaZJNxkUSo7kuiFCLKs9HL4VPEya+VGz
n+DYA2soHGOgYhBN7ZdULtUT8pnPfqBuzYAxk1HmUeZ43VgeqIb7jZ+eUlV7N0SGevAb2VzFOvhe
Ri2+Gwm7ITvSqOmxPDKrS0+Y+dNTyUV6DIC+tjgyqsgrHgKteNT1Jj3oIa1qTztSvr6CxTLec+3d
Bxbh7uSOW0F2zlUjeq6kZCvMvifUKqzdnHbkTUNM11WakwQm6ociIACOBD2cspHTdV1zbo3DhAxi
PdM8N4T6ntvEms5BjkBFMumKY2E7FR4pszLOtY05aPqhKKN3eer1Z2+kKBvDzLBE5e3aUblZzEcd
LsnWHmwpUGhleBBR1V6WB8WEnDiUGRF8QYXoqpTVozrWSOVU81TQjb32KFFWoxGA7zeJoUVs6/be
5DTy2S8t/R02TccKgmNJFfsgpdKwH+3uQ4p//KwpA9polZ9RReDqKirBwszoETein1x1FYAEb7KU
7cBIdpUqphtK6he5L9dKqHB7GYfhLGfpXYN3kXR69LWY5MFjjGqzirOWIPQ0WFOwsLeJb+YrIMor
Y/A/GYra/eayJn6sGXBVwwqg6kJHDI5F4SfTJZU1O4/xo31NwWsdIAAaR/QjK1LNIyKCEuhMRId4
ToZL1aF46JHDnRCwrVj4BXXL/fVF1hY/TP6XT0NKOMBW2xa0Pt86yQck50rH4f3VZkwMhaOtiJPO
XzormC00Y7OaNDt2jAhuiDVY31Qp/tI2zXBqe3va55q1LWWTETRFrB0jleHgSQHypyY0NyIooZxP
sA3bLniPIkm+1FNwiWtTIDXownPaKsm2JRdCXy+TcYITn6U89ByliB7Dtnzgmmqv/aJPyddK9G0l
q89hQuxgpMEQ04wYhtlc7o5au+XrAonTloa8Fn63T9NacQNd7tzRFxXJUSamlnm1MoxkXffm0ceI
RApB6qQD2YRgI7/ZTRhs9bD5oGQToL8iv88tzT4ovjj0ofQAqSp6F3MMOcKyP6c56Dp1bOUjKhFt
l/lcznIpiba6p1THyF9Xs8q2bb/po3bl6MSTVSXrsYdmWnlxe1LkpkHhaRMhIBfHpmybc5ISDmz4
eetCz42dWLZCqhbiDpS/RDchJDezHqdvv/79xU/3WI7E+XhEna4ppmm9ucfmcDvNUvezr5kpD3dd
ZReEPXla79JleKgDhUF6QY1XmY/OosyDm25Fv/HHiB8LUMsxqJs6RnHqaIQivdXGw+bLTLuys68I
8ZTnfERhSJqS2UlY1BpTogyBjR+q2rrw+Ga1Ti++kSRjbgPGeCQHxSchx/EhRnfSht2Ij5673a+/
JuWn02RuliLq4FxR6UG+bZwKyawHfLLTV5EnX4hBa07IHRJwbKmPrBO0ytLNVeLqjDJiy5TF3wej
GNbUgNEL97m1CXXlMyT/9jyQLgtLZZSOCSb8aMzkVd93ymnqydH89ccWb2p7fLWgumWclJYi7Ll5
+EbPIGLmXwiBzK9hxfkhx/onu+2VFUl9UDU8v9xnpoGmZGre6cGaavce2rj6MbeGPfc6XLAE93HX
LvqL1BUO5Ur7UJtj4kQWMH/o/67gsGLsaInHsBTyegzyHUAledXU/lFYwBo8Mv+MOl0ROGLsB3+q
V5QarW1vURzrmwQwSUrAJmlGMxc7efakIduYPfjigObusURvuS49D3SJH3Yn0xhpgNB3xeNLhmeb
R7VTRuPnTKMZGGAhdGNpbNejP5ibXLcCJm55t6qjrsQ+ONobv1U3Qa5XN7VvUkz5ibkeCLraeJoW
cQu3Gd7pfk85bGowiKnlqtL8xvUKRnp29AknXVCXnyVN089lwoBMksi7FRZJmyX+d8eMwpHikfeI
t8ze91r4rWWghM1nGWwO4x5mbbEr6gb5LWWKLbdYcQA6G0LZ/SKr5OBC1FCrjiCqvAn2xtyc0pif
EhcZEskYaPu694d1D/PLtQ09e7DBmO/srn3RYQ+mjAIUsRM4yO6KmqHdFcUOEyIZoenBG0+2UsS7
oOyFM3ZaOFFeyFy9TNyRrPA71ZTIYS2BP/ayHWQOpX7pFmbvM42OP9ENIj0SUMlgKhMrv/8GnTt9
qHPN2GldPbkNNVtZF3cQ4edcIOx3+dTUv7lTvXHQvB7KGjwJk3q1DafujYOqlT2b89L0vhpVGDD8
6DInNiV7EyPZ2Qg5bOnSdt3FMPTuovmCQMzIP+YJnnmuLZtB6x66OaEPq99jyo/y6zNN+VH7tXw6
Cug4fIRC897U3pg7hawkVVoW0ctAmCIpGMT09nJ+4zjJiXkf+51iEjxW0DpxC8qtm0TUjtojTl7I
+8UEyCoayeFQk40qjHqDRoFKX9ikt1zO7LU8BcpmmqcnWdyH/PyJutZSndi8PHhuuOT85s/56Xpn
0lzQbQQHwlDMnwAzqtJPUzz08Usftldkw+JB2MjdKxTGrsedcjW2VXLXQENDJ9G5QhlxpAlLuI3O
BVtSSfWua5F/HKwWBW1sqoggo+7B7B/t3Po8+mPx6NPz/51YxH47muGLVxU6Mapq2RoXkh9njIYI
67QmsuBF8gHfTCAV+9x8apKIoQL40o0xKIMTSF6+x7NDewhZ7AO04TszsQ+ZMPT9MpnqZPUs1QN6
vWyv9KRl5S3zHUE+heOjrjSbvj6rothHFA63wvJnYAnGGohp9qHqJ9lRvXpLNNCXEaXYBzW2EK40
1TlKvWpLbTh+TLuKshkX06Ydnn/9y71RsC0HoqUxebNkXUHrar/Ry0xpCzlhiKMXK1XqtR0bPndw
D9t3bd3UsIiPxiCMNV6pl1EiKKodDtJY68d0qNa4lwAQ98FZHeTqpKdBAd9avDcJrr9TLWlPYmEn
Ndo7zL6kQWLWWKFeDJ2yTjqXogrsk8gvL1PmfWzllmu0x6QKn+uTh6/nWLWwyH/9t3L8/PR7o/9h
0KJYHKSGMN5cE6o+1WvLz7KXRNflFUra/oIb2CZou/PNfcgw85qG8QqdTHa2J/9Ba4JvXjkpbiwr
+ibRbP+8POQ2pV3IPcAedJSV2K2ito1vXHm9fWHVH4hgHk4S5V6rSdehVF0IVB4AVVAexd140fhs
dxrAoZBja2drPpn2iaTdDbT7LnH2ITT33KcT0izJcYBqkNmqoxcWdldZfSqNdu3Ro1djTRwJJUfL
33QypF1Swlp0Mxn2+MLk1kjda+f5UeC2hIY4tZ/NzQ+mWNO9nmbOqBkSoSYpqBQMOlewD9mpmalH
fmqXRNgDBEdLwwfTW+mdNCblihbFFf1iflGGx6aZwh1TTp86vYGpO80KUoa7xEUIrriT+sSQEIln
3b+0Rnu0y4osH24+wMAdmorxNWEY7UwIWtcRiSdOOnP4Db0iqrjMLozZ7aNl5OGRJlbuNLGm70Tg
DYfRGr8NYavQdcjEwZsTXT0lewnaEtQFdUyH0IDhVJDS4ZXkUjaw/Qau7BudURcWOQoeMnCfuRSq
6XMFrutMh+iZ49BVQMWi5J2hVWRazgm8ikXNDc0Q3hhxrIOxPmvdNxr0zTVhMOSAEdnDeuu3mlfF
7xD6H7yKGnE+frYSyT9xBS83gw/Vu0Ja50Qj7Ahq4/JRnx9wSDsktBYn3ys+wyh6qfCB70SuXwA7
a/da2w47E5pqD5f2qoRIKgc9/ZK11VkzoNI3ln/Xk7N1ByzVrUV6T3JE/s30ubUbF2r75nMmJsMZ
aT0cM1m5DLpQHkYRbEeriO965pgwz8Zmx2WJ+nYf9EQIBThp0evtjJDSP3hSxhZFaq8jRiZHFO/j
2W8pVU2WXd/55J/9ZkRv/jSrMA2hqzo3Q9MW6A3fXIc7kik56rT2xSA+xo2DkVFcii/LsluuoYyA
rpZVckDWG4Us98KJfIAnhvBXAcGMWyOcvqRDqG+TGOB8pAMe/0jVw3TAZNn7OJorVMycuJ2fSIjE
DAIKj0ucf8ab4cRG1pP+4hmOomKT9vvRWgl/BN+f9uNJrj/GSbZTEX3egwjICRDM2jMMEn0T5eLb
Qs3BNbIlu0Td6wM9IPBl8Ye07pIV1jHuIm3ANIT/q09DfYMnRtliHsAb6of5sQeqFc95n1ldtQ9t
pAh36h5TOl9w14ZoLWcglIIpexkslEbG0DVb36OhFM+HsFeFly7qxnNo6HfNVFSvc5j/8wM1rl4o
cl9ysGKIwZo3q/+zW9+v/3t+xX/2+HH//9m+5JdP6Uv9y53OD5vHtzv88Kb8t39+rNWn5tMPK+us
CZvx1r5U4/1L3SbNX9i7ec//143/9bK8y+NYvPz7j09f0zBbhXVThV+aP/7cNAvyVR0K29/uKPP/
8Ofm+W/89x/Pn+oAZF6TZ//wspdPdfPvP+hCGf+yQWQxbLRsVdc1Jq9QApdNivYvVB+kW3N4/PFf
WV41AXA++1+yDIzFhH1mCB459mviSudN+r8IhRB4nTkvNIYn4o+//vo/oX+vv9c/QwDfDIg12iSG
xcmF4wAtL/b7NycZtqiylah13zCmhqusinHoNf6+8VHB+W0KRFXVXUbUSyhVvDX6nMuHnG/yXqSH
urCY1FT2DmeofJaS+DeFhZ+kMXw6Skq2Kcu2ZvAFvRmH+PqgJWbQaDdDUCuecu2czODyxpL0fYie
Kde8ewrRDBrIK0SZLiUuFxWxa/2awVqKsDz2GSN7lLRBnZAfPNHYkQn9cVTRB9fWCxkjZ8w0jI44
BO/z3w6EP7/svxMW3zI75i93xivKMvkkpvGTKKbyGwhxudBuuLWKD9UEP7EkvocmQsEwftKUlS8C
G46B06r9BxLOmrtGKMfUMIMTU7XwpPjJoWRGTZ534loSkatWI57sgvkebtcVMtN0EyrUoTvsMMrM
cPF84eQe6ehqIZunVEpuv/mb5q/8b/4U/iaTIg9XY9vibxNvhT6KGvp0XBP1xoGebataNt2uMn2c
Zv6+JUkNHZ7QqXlDLi9iy9p5eUmXmggNmIxevw2t8ons4fIIHZX5cCku6DmUMMSjEnGbM4D2ALgV
zgBm8Dc3lPmk+fmjc+5onFGcVW9LRFmRea2P5fsmCuQxhhTdj2Lbp+WclwmT3/S74JhNVAHCMT53
bTJ8LGq3sQg71iUyNkP69Zy+4ZYKxLBR2zx1euZR2565Czal8Eh0xJnhMME/JgMlPDfB1UJb0eS9
fAw0m6gLEzVOFMb2wYNPtuHYaEFOBzQULEXlkCQ+vkkVe10ir3HjHs58yYBnK/VFvkNKr/tEVCUa
GeQT8F4ys7xV6QGDbSVb7MvRJ4DdsM/LQwzauzPSrW4ErVvF8hnYUrhHIcEsl9uh5sko6fx8/Gjn
UHNotT93EuSLSNKSNZeKYVvLHr3gSEQbTW4Ig5qX+ri7i6MmBncs1fcU4vKLXHr7XMD3LZWV3fcG
HuMYKDtCl2qIxRoveOOMUVXusYpVq14qvo7GYO/J0H2vZH7vgLLTbshwd3paV7v/xaFqEMmoAwWn
PPm2LG31Fh4zIi1vkgIwyGwtWscwHb2aMIAW1Qf1gUuvatY+H+unINTVNd3XidpQDsFQ8QQNjmLb
2hSo4mo6EaFw61ESxEQWqXDpVkAOzxhV7N9Mvt76K5YzzGDebDAn4ZPbb8ptBn23aGDYe5uwOnPh
Du792LiqZpzOvW5rU2ZKxA/v2w6QkOysBfUhlOKH2v4k27KCny78RmZ2teuZ4hEJZOOyDpC0ldm0
GoM2/M0sX/zDBQFnhYqzYDaFAKX6cbpMRz6Ly3gQNzTv5Z2M/MQa449hn5yCljq0ZWXMEjLrYM3G
0Smj0OpHT+iPm99QhNR5nvbmyoRkRmb2LvNp9OX0/5svxRvNhlsTv1KbdQ9lLLRThcwtMk55qDqB
LLXv0u5DTGTlQzjFZ18ZbLfpFeW6fJUjdNFw7IGykRu5msbW9V0Jrc6+KJkizQYcRsDSiR+nR49H
U3FIzb0SdvddrOWXrBwPPVnJG98TtVuZpXySpDnrNUreR3Eg/aaM9U+HCG1gjSGFMNFivr2SKZqE
f0Im6rEewi9aC2CkZ37rTPT5V0mk3491/M3IrRsNz7ngPSQf6S+exdgZtLLUiciMpmXkj5o+MImG
b1K5cyZp2E42fbeSfqvz61PR+LFfNQ8zTApA8z2Df5Tp38yxRRHhV1M75VbVTHcVRIa0IMV2Mtsv
zDrMq6VrqlNiz3ZaM6aVY8r5Ma0iqpWqsmpj/U6QzrTW8uGLPqshRBDHK+JaPlK37lxuwD2XUBW1
tAKvcVKhghudio3j2WjgxskBWjxqXJSI+R92ba0eAtvQVmlRBxsaQqXTCTNFcTGSSlBwcvv50UQy
zfzeOjXM0tdWVImdhCnIiTvQu1ZHtkC3565gXQGCNys5U+6y2te/SVHrZmEhblJLxDOu/kMezWUv
X31KB8j/Qsm1g07Tc4nE9QyVRIqgWi/CDqVSu82vv3ftx4ri6/dOPXMu3+uEjr7tzESJ77XWaIub
bRfJ5JpTdz8iqTpOZkWsvGQM95Ld9W7I+OI0jlPrBP24N/LRXneocHe4BTwCILQD3ZCtlkmXtiWN
RteGknYYLbKoDFa+lY9HlInQKl2PitqmKOFyGmqLnbxhbJiN2oOPqB59LpZSKTMeLeJXkkw5Tmqr
nK28ILNipFGsxET+YLkurDx56ErcgqAuNmnQolPhPgh8wCzWqQ78Xslxfv/6mxIMtt9ePYgpxRwm
a3xfP+lEpEFpO3wa4jYU2bOG7B9SXPA+TjgQ61LgRjak0fF64pmBtKRHfUTjR9sB2/dQHOk6UIkF
mJKp/9+cbsuAoqdZTBxkocuWeKtggWKpELs11re+UPNjhP3hDq1L5tjxk1dK1qkypdNAoBfRiWG1
EnQ7tpSnAH4CfnCXw7dglkrKR4VjETzxuaLS6IRtJ59Gzz5PSi65PmEMW00pJCoJMdKMeiLMsA0g
Xas7v9Xk+1597g3ui1I/CWykhraLzeaTlCX9XtBnlia6V4lernMNzPmQFNuxnCB2lMBrtFp2dQIv
AWsbmSvDHXNTRFmDR5O3Ce1gI8y8QuMf4xj0Ae2oqTysel1dYY/GjxV/iuKxPYXtuki4NDP2oMyV
K+/iVIhNZ5G/0hVFuiEjtnIDymZu7Su1S+FiWhN7QM5EFia/u/4SF/HmcGG6JHNCqVzVFM00rDcX
NDrStonZ379JcZ9fUmnCm0r0ACaZwHRz6aTr5VfE6M3GnEaL9JDwYKtZ8NhMwEF6PU7cwPxsDVV8
IdhHA5QGfhcUHeUMht5706zI9esbehK6r0HGMT4ntc/cJuq8Nbpy+ZLX4aYlOehOFh/QIov72Bue
mg4MQpsTgxtf5U7yV3xh8jaIqi9ha2xTFDWDQ3pncE+n0HhIG+kQq1QZlQgOYKathy4cNhantKPO
LcZs5E/qNEpqOfX61vblFXeciIyOyF8NIFbCJFlNaEEC9J87g6JEhNX+UKA3oZw3ZlvSV+VVOmiK
W2dmf1INyp+vS0p7G1LtgPRdXfuzmpSS+1qOSWbVy35NW7x0VKkyt2aSrQq/LSmoytm6sAaBClG5
t6feu42YtNpTZvTeqimjZ9Gb1S5S8sNQ2fl6ij3NqaaRIy2ZatT2qZOUZnj1A8um2YeFCRQAJmpd
prhDGsCq6T0mY60GHEUf6HHmIwIkBr2XMnk/VqhMWxj77lQj46L8f+hKiWZYAc+iqtcg8bNd5fUD
sKHCdwUE1cuIlYV8ENtYq0P6ZWpj0iSqgL9T1y4DaZ0Suqor0tnWr65qGJBOBuR11ak9xUnTyJxU
bvI1vRAX8ugL/YTkKPf4bogE3BqWN4BXGF1jktqb1nP08PMm2yI1v4oIL3IVjNJ56ktX9+TusiSE
Ahr/WKsTnHSCPsm0N25oxh3uGWKPselOI4SjioLpLgT4puVpCAaXAyLSpA1hBvkO5A925rz+qiWK
QsjYFM3hwvJj1eQQzgCL8LNhk7JmNPkodggF4MzU8SWUhmkdFSQuyXFSHP8vXee127iybdEvKoA5
vIqisuTsDi+E3YGZxcwiv/4OqvdBb2zgvhCSLQdJVHHVWnOOWczOY81H5aBqH7zJlv1PtPer5OLJ
4ZenM9/22y67Fvq8cAE3ux3pVt0NZxCy/NbfMpVoERF55dkA4047A1hUxPXWh765WbqpvEZ1dx1S
V9tolqeeSEobtrUhgrHiaTl0lADAEOGEVLTepSmxKxLbKoT9skXbMzhbEkk4HUBuaXp+mwqYN3zA
VOH6B11rbj7/c0TJJeNOXWczisnGs5wt8FzZbhoqcBbklla+6Zx7B0D51DJC4EsEFy1xh9d4wX/P
pDvMEq0gB6GOQ2lbNREha6CRpt4tfuoiNK2iNSC8L0rw/MeFWa/fk89uaY9F32uP8xq/kR3tqkTp
0/Mi0fqsVv+/sSn9uqJPiui/BsPcS4uk0cTBXpCnoe0uh7RXzgMs9WZfyA4Rmi3sIPaQTwEIxrHQ
+j9mwEDFaH4niVLsx6yDKKj6odi4nPmhUvlyMpeYtTbpf7l9pm7+enBJuCSDiaYQezv3HCUR7UtV
/JzLOH5c+qk/CiMinykKRLNYr3J1CbQRIb6OiQXSb0f6+O172eTGixODcBDzAs9y79J72IymgbmJ
0/YTq8LPORLuXi5lvtEJzb0stb6hGEsCXW/VubbfEqiyJxIA0BIRGoXfz3281zJxhtERAcwtctsb
aqjkENclbpjcJT2rMKnvxsYKWAiIMu1GeZpcYF1O5D4OUn1vnP4EbiJ5sXIrjGynC0dz+WonNPPL
hgRwfWjyLVNv+TpZDzXJ6yxf+gPrVMIsKTt0BsEYbtJFO4ATKLHLMugdhx8D03FIRvEr6XXzOLTR
o4mpkaH5YL3RSn4TyaJC5UVraLzdFsQ+yfb0r5vs3rm/R3tVndjNNqcRtdOJbVH9567RKXnf5zYn
D68RqzIpUn5an+zKW7RwUazVf+5riUOsGWpnn5ncqTHUPwckQ1fD7dydErysQ2O3/zq0/klLaxs8
ncX5oVhlQ9czfkakr50sk7rIcSNUcbY7A0/n4MbLfCKUbiOYpx0aPQ0aLnenZBrHvWFgtoqJ1Sjn
8ePPlwngSxyDYKu+Gk7teijNiByVtDTomJCGXjRldyqtaOuypT+kSiEomcXQne6HRDe7k9A49EXy
w8FzuXOKothEfoe6Ag3ubqqKN6Jz3lpnaPfemFNOVWURZp5ZAQPCd2QyAtyao56ecf8zlmpHbUPM
7YuRsFCXRllQCsF7UjaKjF7yJPN/Dv+5u0wZcWSisYlb7zLYqEy7xq56N8SESGWJ5Ol+WNyx/nPr
frcloRVedhb4WdKwjeTAtbg+3e/eb8WTiQL7fj9TctfqooN+X4GH0V+ywoqPgpEQfHZX7CcW+61B
SHkLN2k7OPmyl4Te6hZ9UPJwuu2Yz48aqmbIHP0Z8q4IXdj0tXOdJpy6qKod9rQj8F3PATDdLDAr
4ibaKgulXN9MACMnODtkVJAl9drTY9/FbpSHwig+Jsic5CTbAJMdbOJj7myjqd65TkSqNZLvIbGJ
4Z6ltelQ0+PcBCbt0q84Ta32W/jiwydEPRUuH8+EHW7eF8c2m8IWJLPqcmsbj1PoUuJcQN9URzTe
R6/h2l9YenNIq49KpDtAJsMW22pJGREPgZDjxVDFfa9eBATNvjg2490k6mlnxjWZgLqL5M8EhW3B
HC88TohyQr+YzpAl8/XA5YvYtbbb37+UiaY63R93v3X/2t/H/vnZ//fbf38D5pU56EeRBP/9m2XH
kgqv9X9/pm40Yrhmdf7X787vjzGaEW1v5Z5qhs7//Mf3n6vXqihKmCp2tbGE978qWZ6WIB973pGF
vd79N/z97//+vT9PJq4Nav54nYOhzW2zYVNUapdlfEIkI2o+fWyQPNmDLIn2Qpkalp1p2Rp+ZAK7
iNLhdD8shtEGA+OxwM56FvxZ3xnz2AeV7jWBAlEPzTVne2m72llzcm+b+/jk6JXTDKuNH0mWOsQ/
JPapGhv7lE9Ec2wq29d2ok9eJs/jk3z/9v0wsA86ea6PSRCvfuBXJpm19+9wFbSJ8c5QUGfL/v64
+5fuh/vd0q6sg7CRzK+/5P51kq//uVUXGl0DLfO3f3+ASr7gSszkoaxn5vIRrjVP9Mcy75eTDfcB
XauGpBRiPnPExT5kX+MperFL2wtpP0l8MHa/BPebVSnQRHWgcVjW1u/dD5Oj1VqYxZS5UHeg/jQm
ziudK8D94BNp+efW/W6SRSUXhFV6+/cxpEn++zF/f+7+6L9377dU3JHz0XmsPpO2oIx0DZoIxvqR
IFDFW9aa/TXG2bIzmAFQAJWqPP09VI2D0/DvfQzj//72f+7eH9d3afWv3xDPAJ2C//c33L9BOQBx
Ts+bbTLQ6/jz6BK/7T83F1PxX/z9Y/j0eqST5dEmS89MjOgQeen//vm/D/v7R0XK6/j37v3Wfx53
n4b9/dq/nvj9O//5kclvIBOaV9+sHyH70nD88yKpARtXHdx/D+Phrn/R1lcsKvOyPNxfGfBcVUnA
JsqNEnXA/T37+47e7/q9wQaslAXHP7fvX/770Put+9ubyjFeaLKsPzCO5Frh8S2XvZmlh1EzqPun
xa/DDml8w0Z8WNcfWMP2Et7PALUYWfdVreshmdCsNs6aPKI3WCNU121saJ/HHLbCCX3/P4cWQFWx
6v3/uR/ZsQhEh9aj1p06dBebHQYn1/2XJusV1Tb0mL5EBH6lTDe2aHephq3q/qre35eWwheMnHyt
2dUdo7WCMdY3eOnfirQP7y/gf17++9f+9RbV99P0z6v+9yYmXk6bdBi+e0P8wxUpUyyb8fws8egs
A3gXv3Grp0FFZxVBUitAXz5L7CsxZCPzUfN2nuhQ7Gb1CpWMhoA8Prmx8ikPCTlm/t/33X6EuxLg
SyKLGaPglRHEVTVG88V+FA4pn171FOl2fMz9+RhrsRssMgYNneifi95Zt0Zqr/Y0pkejvw251pJN
bj01XmscaLR8pru0s+eb5eZEsLAEc81jStQ1bSiNBvfokLziXXMpEazXbGqyPRkBn4DU+81QZBr+
1BEzA5brAKbG96at9JscJjzjlhkdtVV4jHz63Dnadz/xnN1oZMiSPJ0wPOiRxAhsBqMEF4Km/SFf
GmSV1RREGmb3amJDL6z5I13U9wq7BJEsdKA0jc0TEyaD2sB3dm2Xs8PPXWOjTKmOvq5+LAyAyZcS
/h5TYPyodWFCMPRK+M7i+d12pAscwP1ZReW8g8jpHyKb+CVX85+bKk6f3W5p9vWYvY2l1YcMh4ut
Ptfx1pylF8L6tj+MkYaZieJv38XpceLD8BBLulUYKrCPp/LqZ9oXtPiwv4gdCNJSEWWrtTfMuUOQ
ttUPUWnVdawVMeng6uiDPrIgNWdrcZJjkZKBlTnjsXDyJ8vXytdhRJtrW9anMmYNZ+IBhb08S+G6
O18QW+IZ835wRo/aZcyOkReDZsm5FGYNAmqTngHvx4/FNW+jX9vnFH9TFSnSeIzsdynpU+LXdAKt
q6DyN3GxOZXMgS7lQDA6CAK0dq94oL0PNCdiExuDgdYoLvYuWOVeDZfcYVGw9a55NLqZAExAJkWn
+5dGehuvF8iuRLSEQEsexnloDq6u5meo7Ad7IC3ItYcno1e0UEzIhE3p5WdC4wjFwuv6XnKhE557
g3yCqjBjiJlVMVJtbBz9Uz8AfB5Gy7sUY/0ej65+tGR6bMao2A2kA240JG9b3A/Eq46zfVaT+D4c
itx6mlXuX4oEcZqGmPSc6p+wLiawT4wT5g7DkbUQYB05jX00HXvvYyXdLAauaiOtbz5N7DCSXvez
9OP0lvn6O/MbKlh26DtdxyW+2PKmiEjQZnIzCSSpzgB8X5LaNC7lx8LI+b33P40a7EpaRU96an03
G0s9xiqCHTAjlcqd8maj7kbpr43HVsIlmmX33qrWfjGa/FoYbXbpNPWjaulRxUPiXAFhTNthYo7k
a3hoGK6/eoJ4BS1TYQUj51B18n0Co3pkf3pEFKHtU1NdRmtmfpGOx5q5CdGw7XnU8cAYRsZ/xwsM
fNcSh2Je3sA/tK+52mSRoR5zcxc7cfdEvmbQSudE7nFBq5ipqF64lEiFEWTg0/Ztaml7hjYqoNhE
Qidi7eIljoRqxvygWfPq/NQJKttE98R1tc17sJxIT8794n9Ro1FcrG5ZgtGAh6ct9AhnbcGjvHK2
KbxUUIG6POgNjJPaDSK9GgK7zL5ie8nW3b7Y2G3/VUiUXIRJRVfhVr/mvvqa1O6Oh1Q704g4u7Wh
PjdqGJ6RHrwYrUE/gbtbYrzQPFOVMYv/9AmFvFU1QVtJ3h1nV3zT2BXfsO+T5kxqc2066SkvlvLC
2PWHoclXX3WvfTx7uxiUF1xH5Lj1V4mUE5mi2iMu3whffdPQum8lUpow89tou44fdfOXlh2hPbQf
+leD8OYrzJ+wbY+1O2B7mL+n4BCPcrS+T8bgHIZsfO7tjNC1rD0oUMl4JenmQpMb2cu+dkyoN0wa
2mM5P3sp0rtROU5gORWOyZEOo0nYX2U6kCnYtUJuFm+6oR1c92IUmfGamN5WMQ642I0BQdfz3aAU
It7MHrD/GcqgTNrdaM9fFquBVovU7maPVRZK2cDtcV+0iXTduILgCeZnq7LR24uIHeAs3HifrVI8
bG+YjSb8LYW42sPW6of6xeg8Wlpm/ZAMuLG8VB8u5fIpyTN5Amf+NBjTC6WcE05MD1QxQYvv8qtp
FpcOpd2LHzvJXk+y5tR0bd1tqil5E2Y0wrmnEbZgu5gXZ0Bt+wPwUvspOqfZ1s2SohTlpKUbWbGN
xkbvuqjnW6TL9IDy+mnuuaZ5RVcHwzro4wNB4PNCMqM1nO5fiWClg3+ufiEZLA6ONYAtlQ7Ik+ri
WbY4LB01lEEiBQ5FPjC1zPZpzd+xsrG+Eo457CZ74nMxlDmtYayiM5nBbSyTYPYAdfVrJl21EGU+
+S0HVT2o0i5ObVq0IedE0DnGGVY6n2inxvfSzz8du7/NEr1pPKcfQmvdY1ytyzYpSXgrELy2FJWU
XhgWEF3Tup/XIEuCBqmhHl2n359MTdpH5Qk31Eb8dZpGnFyROyjQrd944Kb32s5OueakCEWKFC5b
LDddGu81mS2PiZ9/mMksr91IWnLHnPrUPwmXIaDTWLuMhX7P2IWtvOXum7mK6XeXXMPoisLXGKUz
vdFa4fQVUBVaSEZ307TnOGutNH3QnNf2RcYWHmO8f7UyH/EQ+Xm+Wskl01Ncf+NPLseJV2E368vX
xMG3OmsJbC4xdkzuzTmILFqmEa9MUFco92VOeSHwOZRt5G70PP8SF33ERM8AxTcZ4K2cmdYcdtdd
HWFc0YjmxQZafLWs4m2cLCpYWqx+1JDinE4O9YB6ze3KQFxm5btpih9US/cTtnNNcIqJbdQrDpM5
42tMBc2VWJJE9MHwTr9p7rDnhbzTI82q00PHjn/FLZO5uw9XKUFZ2ScX139U8ehsjap4kSCut2OK
EarTWf4pYTgr5uVBX8zsREIKgyK3e1h0uwudWL2n7JrpIC/pa+QM1xhnZNDYxG4sMyztyEK26v8k
0bvYayMf1x4BUZi53U3kPUmLBIVkneV+0azfVHXFwTcmd1vZFafLUP9imPNsD4b20xQpjWTf+cLV
qw7z2d1iHzOe6sJ9S5Zy+UhiJ9rgx8QEZJI1qcbcO1u5Q/620Yi97yKxFfbkH7v4xCVUe9ea6tOt
69BPu+kUpfqCEn0RtNmi4bLAbbjUTvkAn4i6HvVImBZDeuhydhottfSFrfjg5+4Tdgsqr6g4DKRp
7ok/fFoa8Ono21NC+lKmbHotdxhhSaFTzjaJrYG2MCEySTkhgMhyNsp55nwDOfTdS2Cx24XTXCZ9
xFun4rPWzyiD80kDVdz4wRSbj15Veo92Ne0jsoOYhaZnRoIHWtn0VazlW+OX8kz82KZjHLPVB9pw
0iTLD20bCVWD+YybwwvA/veHRnRUy05ewHcq+WnFwK6g2E8KUwUEOF8QJdAvthTBPXj9RYTfuS9C
AiYQIvneY638+ZQb2jdVFvW20LmguAxVKzVeKBV6/oPaPNSu+tnY+oOad/XksFaXbnRucnLklubB
0Gm26E11zBfMuH2J5Lu03ccmk99qPT+nQw2JTDc6mHU4izOmb/sOoChByX6GJqIfjwmy8wxDyNHH
sLNVwvtNwWOeRUvsWuuTZaJ0vPlc2x4Mxz+2zURVMXoVLVz14XQMYKyVkm9r+UNpdSelCC+InW4h
c6/Jw3y1dUvT5kNv9UFfODeiw/Hf5d/tenZ/Ee32YclvqampZweTeDGY3wCb+w+uX3+p/ByTtGGV
oVF3M/XmFDEFtO2D0IezBIcVJilSv6TSS3LT2AFzYUFuOZY3tFinZP2dpd0XgRE4ja+/jkV9MDGm
MGlbvFMPokN4mvecs/4WuHXOheyxCxMVxG6lKfdaPRp73VJeiNr2N73x5ySpeLGky9vXZWTWOfNh
ifVvcoqulEfdCb83xv94uWkpaoMWS21+cePyW2NN+qORANXSm4bsUymXB8U7sanNNgo9KOWROWyk
3pv7aO4f594bjrkdnaT14jQQZfS+twPMD/JqJONTkRFeL5306kcFhjJUUxjK6lPs60ngel6yv8sz
45SEW0vAM2Z9DeiXdAw57JZpkF2TjDzW23YtxnNiNT5HYomYD+P/cLmMYrkPPE0jl3DufuieDCwG
1JfRmw6a1y3HwZEy4FWYGQEvAHWTdHs/x5HJbkmVqI9TOv1GhrgHLcPPYmxBQVIwHzUYV6eKmhKA
djMUv5q4X8A9LhrFkYRHjHrUiUr9OdnE74knLkxp5C1W30WNUNOjCfmIIDrbxg3X+/shR+x6bcr5
y5S7A7GnRnlZSvtQeoAVmeeXgZWhRCo8DKTWXB7Y3rx23mpB+dq1FlJJX49JTqijnYVuJJwm9iD3
sZM0SOydIvOaRc37P62BQpjHOBdnyRdVfuFx425GbrrYtX+p2I9sMjbO25yLzSH3vZ9M/A8sBsO5
6fKnJs/1c5w51i7K5vNsurzhmg091J+WIGoMZ6sr8WxN8y/2191BzPanocBzQdBIDlMidQgYbNxt
+ysDPoLT88RHkKv9lEuNK2GpxE6z7O48DEnPtAKb6ShzJmKiW0cr0VZbSbaZNZCmatEXkvTgLWLS
AmuCyEhcWnOkBWwcYdPm9PaVhY6AaAXh+ilXt1yGXSXHIGPwsWdH3JLih3aYtk1xrqBikQyxPDpF
Kbar0GZomd1UaYNjzleIkcIK9VWIeeXAIML8Ysuf2kJ9NMuJPOeyxUVXf+GcAThmPvd0NZ7y3L+J
mi5NDz52NyT40mcYDv2Ku+Q0TTdxbFlPti/O9Bc2nZVV16I3d1VcmgdHizLWaC/ZLbVPiRANWGLo
vJ6MTAzBCm/b6Mi6dnFV9tvOSr909BSvRANEAci5fm1wpXDFXH+fzBo0OY9kC4H1JMBvXpz5ZbMV
8RGbm/ngdA5qt5b8ULE2SIq++0mABqF+dfxoxOMDOCz/XfU6EuVK089cd3tAml63SdktaggDTxVp
pqgcrPLgIxQMTYiBoWUPIVPfBlCnbPaA9bNA4DIPhZmprQRcK3rj2ZqzX3Jixhp3ldrnkT1c/DL3
DzaDsqDq9d+iw8LodsQ1DG3zME0TOIs0PS2cpYFqyZUmIALI8TrcTqJCv4nycI/yqRl5IYTUSghM
moL/40+w67KTQ39GJNMDJu63ugZya86ER7l6vx18IPdKn0Fe+damL2NILERViqbVAmfdkMSNnd3K
ZfiyDMnOHXPj54RLqyx9YxNZg/G2cgb93klfx7Zn8Du6t6Yzmu9+Oe5aq/gBMiBmP268NLZICW1F
RQFIIN2U5lA+DQ4VCfj1XSRW7DWsJirz2qdZUT0ivzSPEfQ8t6hJNKzWVKneyUKX3kOAWifboqVc
twzTkLaMPDsDAZ07Xg1F7EgljdCNnOjQ1pFFL4vB+dRWK6hkZre+FiWZrmMZr9kjML5k0l63hyZB
fLmkiB1rc3o17ZlnyJifgUFkhCrDi9HnJ+CFmJ4ib2sZA+z5QR+YYGBh6HorZX6nffhUUPaan+Pk
9dcxz8VpsI3sWTcZhtShZ7VzcLckeB6bF80qHD6vcbUd4/jTsvORMeNzzHJxS0T1u5yNgCjC7IB9
ESlP4pfhTPTmpgN8AWit0IKWrV7AHEXsxiI9kVGRB241ZRdvfhBzUrFvBAHjJPqy97o3AQUkzL1U
HBnBm6iZyPPsI6Nfcwd12tqWe8r7mTItx/3Zy1Rn4GTt+ERXCCX5oLbM8iLxYFSK0VVrhXGmAdqA
aWwnqJuKx7hXybFel9lptqygdzGgyrF5yQvXQwR+NRnhH9B5lwx8rd2f/prWPWc+FXWLRe9hXtgu
wMjJdphQv8x1W4ex4YEvXlFe5vTI1Si9iM79em/BFC6AcCB8+iH/ZspCZ4aLIEgGPR+3xVIMEUdt
28X5sBftr7S18WKmE5jNcfxpl87ZLwBPdpmGUr+YbEK27Be7q0QAkhnZRDNTHUj/afT1+ZhDlT/E
4Dbpkta/edpPZpO+lVVsbDtapoFpt+wka5viiFQdkDhIOJJI+97r4HI86G3IbnvwR6bi3Ekq58EY
tFM6Wzu1tOm+RsS9dZZq2YHmazCaS9p/LpW1adbFs6EXbx60ZZ+862McpwqABgUIKSzlTvOltZOl
fVNrTHbNEEG7WTKaT3Zt/hqQWFxAM0IOzPqt76OeSDVMvuhvJ1BgAq5gzhUupVLZLqmr2CfreYBX
hwJjpTx2tX1N8rE8Z3n0MFXaznOl/THVV2MhvMyE6R2UGe4TO1t+5qIlU2RNtOpbSKFDmkbU3PLX
XQwfKe8TsmX3BTYQjKzE9sCW8iTDexCAM81b23izlZp+E9YRzOyYEMfhfRz1Twqu9KFfDPp+rSqu
picfRyel2SgBX2USeSrgKQ0i1hSUE35MuaYixnr1TN8W2nzquFuqqbc+azB6FwL1QIrPFMHRN5Lz
2nMT45EYXCsN2yIyNllHcNrcdCgePMXoo3UuTuQEs1aiScrkGaufxmTbZ7bvx8nrzEgCqS76kErq
QdY49hZV8XDoNP2yFLV1jZBFK5wq1vwyF0l9hKoU72grwW5eW4+YrZeN6B+NXNGlF3O+s/qMsBAt
v8AwfB8j5i8emk9YN/VDl67iRV9sDZPpaTXp8Wnyn2s3c8/3A3ZlzrkO8+lKTM9z61fCHhXhMOq5
zSSqjzm7USXLS5U7Cvqoi+40geWVYG+ocv+1tvwXohGmc9z5odP566c6pxmnClpcedI/oITrHoza
2/uRVrDGh5pH21VgsnH94nfjj1ro1mRC+119NQnfOjNk6Y/zAsU5kUl/stH867m4NMVQvKUqy5/a
T6Nr9lUq8zeuzvqlmonBapu9JYzsRUNZH5b6zMhGt+arDwVIkMa+V13hIeJoybJcewt6+8wWRRy0
qU73C0F1TcL8Q/Pa9KD9VGAoz83Iap+b4qXquWcM9nbudf86l/kRWJGL5L5tThjgvqfN4IV62fKJ
8lbqsUeXl2CdzURRC8AVC3Bf0cNKCOXOiQ6hYZMe5qwEzp7o0QGFCHKhuaS3VHpeAPis2rIZcbYE
HbzAKFH7CRtsn6xBO+68N3u0epI4wrLKv/fE5kH1qLvnKnfprk0S2ekAAhUGyjGraBTqqezPjUj2
UhkapGL5zktQh9ZCCT6b+qOZ8PQrJpQB4vZy13iZEwyVa21NKuI9Gt325NFhSZREsucYl7kQn2Ia
nX3l1cvOlW21q9N3iGjqkETTvCGAChKHnV6jCm5gXIz9pfDiehMpMgXa/BMy5hZQe/mRsZpuTOQr
OH7ia533U1gZZraz9YzVyCFIw1aYOMSkm1/tkeZw3n/JZRGdik68mnVf37qYdYvQjGjftPo2Uf7y
1KqxeozU74qhfDgm7C5o+cyPThJlD5ARNppbfW21ujtJLGNI8zRkNOkyopGt4KVVtRGONvsHw9vo
04gxtytsgj7yH2XcFEfpzeKBYf+LXzD6oF3X3tS08YCeLDSDXrjm+DDHS/fcEVnZJSSC4dI8jP4z
fe/8RYjf4ErknpnhGFjrVmeq84uiM3IttAIlTpxytmVpcnFy8yGzpHzwdbe8Fd3bnzvGyHmBJDsQ
KYI9B3LSWZgIVkU1WWFqWbzIbM5eU2PiJAGFdTF7EojGYa43U7u4h7vhAsJxujE6dpSMiuQe8AGj
Kce7NCMjKyMW8jLN2ZcBoDd8EO1RMrDqksEJCyKrArfWWzpRxuG+U+QpoPrNxMHtet7fjPXes3sE
to67N9JlCFxtjtij07xTmXq0Y3accfTUJrp64D+gQvfgeE5GEeaRVIAWETjxZgXUNCTFEtl5hb/7
sZTZuFMDEo4mBnRotfm3eF1PXDeqyOYUT3E3ZujTZ3VAxyi2lJHuAVBfyKb6qajMCWpqL/bNpBLG
HIwd647LPswewspwn1drxVpRFiOJWbm6XBxodnkbgf9iUxEvB+ZGnjXh0HziOtzooEsTtwqzqDs3
AChDQAITc3j8ZjwnNIn9uPcGGnKx0t9HybasmX7QwMwPszUnu2gqvUCvW3djpcj5TaM3CbzUz7W2
EP9QIOg03dQOMIUzi6ggk4OAoOHa2/orDf2RTjc91oPtTvOrlVnZU8ySFc8zohZ3fiHfi0doqYeu
TA/Gei3PUh04HgniPUrTJYMmNktc8VE7oMvBQgNLwHh1TZ4pEt7SMrDXmLR5J6/+5UClOArq4ltF
WDONOICWqfOd1ADXdeBDDmbPwjR4Z31dPEsXRozG+yYaI2jr2aH40/MtYOn2YEiX/h3RPKj5cNEm
Nhrp1T6Z0iJkiHWScZM9jvQzAhCMiCT6rD/VyC2YaTq32gM5s7DhurSOQZbEdxU7/Ttv1ls6eRPz
inba2OaAusBRK6klsXaJZbyNpvy0DPDNkbc3Sr9j/8wGqI586g+nfF4SDMmq3Vf2UH8zABLi6X8p
Ib6EYnB6yJzl0WqyQNpAM++Tubzgo17rk3fo9Zl3z0hjLjiGfjOs7OzOr4OFAH2Whc8CWcwPMlEI
tJzpm+2ZPEmfpDdpHgQ7pUthfQrkuPt4iLcMJRoum4O7ZYIZB4CBk3MvtTVLMI/ey6QncwL3SKWD
dq+aZQrTNqUbEqNgLhYr3nazWe+rkhZsP52HeZweX2PESmcyHDZl9k7p1GwRM2dckFstHJzl4IEn
PQzCMY8GYYNIpdWZ/NbpPDMpUh2QoWHKm2uLYGXve8una8bVWTNMgtfWW9Kuq/OU6+9x09bki8vl
FFsc7rcUgeuLEjO9pKK7uoLGtoPRtrfRCbR6NAdAjnV48DHK6UE+T9iHmCTzNlcjqEOV+RoQE5Bo
Wr7or8RZtkEDvDBoY7LN7pznlvH93V5WMV59WbIfCLEeCFB3vnXsVxJf/1Yrd3g2i5Q0nKnB/A5f
rHaEezbz1VSQ0gzs5HI1xn56MrPvyBLtlx4GsAVrEoHZoAXlWdYdUEBpAIrpf8u0/JpQ+e8ZP9DV
Rb3ORXlxd9S2J0Zm1F9lCtlcfbW0kmUuAffjeyabyDL7uOsjVDzTnp5S4r8sCCsopVGXT8RBNJ5X
771kfE3gz1xEwkpJG+pj4B/J0OptUFP81nu72dg2H+NWc1a9Sn8eLeu91NUz8jx/G2fyR5Yu5V6P
xBb+rX6yF3gokSe3IBOao28NW8BkbAy98dwyLjr7UQlThUSSqcbGa0mqbrMfsGv48sTM+C3G936i
THK2PVNuuqdcHXp32dx1skDGbmk9m7t0FS5XwqsZBxZ9UAA9Dmp8dCH6bm/XlXRPgKOLYIYtbLj1
K9jRJow9VolKizCeM50Ksmrug3yA5tIpGuatr9NWnPoIW3qehR2ETkZ7JNyQfV6gTwXPdEUDSWx3
1zCMZ7UHhIUiJXULeqPV/IE0vDlo9ikWwrnSyqLsNwDLd5rx5hUu6ZDoorhu7ksmL+XQNajevRTX
JT3dxba5DszygLBqOkxIEKqExnMzHsxJ0w6i/MToIvejTB8SGrIbnCXdofs/5s5ryXFku6K/oh/A
jYRHvtL7cqyqrn5BtIV3CY+v1wJ6pJ4Zhe6E3vSCIFhsNkgCicxz9l67dra10++TNna/9QcA1FsS
7drnwlAPXtirjbI1Qj9b6p+AJRxAhp25CROpM9M29IcKPCssywnJ1yeCpEEJWJbL+FKWK6N0Gxhu
rPJcRBOjBIN7kMAQ97XjDrshkAOKviyFi95+G2KduqSfHM3Rfa10WiSVm2jElUHHs5qs3zYzJJ6+
BRbBwoDnLvUrC5Qn5evqRKrgR2CKm1HU0FFtY2dGfXCtPf1xJIiBQm3qbxgIoSoGGOpFLuiH0X9i
/TdrHuECWq44qql+XvwEjaXfEXgWx6ZhXgRV7yVWRXeYcucNniQ0odIdcalo3+2eO0UWJtVWG6XE
bgNJ26PrtHZS3bzkTfMlUFVzBuc4C0jtX8bn/xMK5X8jnfw/BJkYEN/+Lcjk9qP/jw9UCX/GmPzx
j/7AmLj6vzywQLjKISjADXHxUP6BMXHlv1xHYEa3ZmLabFv/zTKx/4Vx0cNR6bg6wV0uBvH/YpmI
f1lAJGzYKBjHqU/a/yeWyV9BXjZuV4fAECiktrCJqHT+hiHVO4d1lgiK4yiYi3UibZ59o6CgDru3
zeiT6T7yWglZO/B/2k4CRyHtvc0/GEn/akP/dRSc/eQxz/S4Bd1S/smG3tVCmypPz495KqsdCSUv
ncyuEyfhzZ7MbDdm6qocBq8QK0Oga1sWGD/HoQzhpKHpZcWv/sHbaoCX+ZO3dTkkbK2G4eJspbD5
dxew0kwGT08AohvLjvhv5C+infQ17MrvGTEDj+nQHqqibvYmGQOW7RaQ7x26CZ6Btlp79nPX3VKf
bvfAbXzeAO+RK6eEUo9B0UpQ0WcKSIowLYGtV/r2psCNp/X1oTd0IMzB8PoPX/Jffc3LJ7KFy9k2
k1WAIP8NW1MhpB6KGrQeSeGws9wBHnrIyFnC8TBLaR0MSEh70k6QtZXWPqElQ4a9UzTlxRvye1S4
xgN17HffEHL7D8fGqf73bxs+D/GIICa5SObz/c8nABWHWPWemwHR6Z/93oE4LVjyCWfcB0I6LBdo
jI1m9WHLFmsRUuSV0VfoAsNhbRJf/ZBpD4HAgv0Px/U/TkwH/7DgqCxCpvih/saViIU2lAaqkIOV
0KPJ3bUp2nBtayNteR3OG0u8MWThMel5vDcCVCBZD8U6r9C72hPDfRf+w4lp/5XIws/o4rCEigs4
mt/S+LuLlqRQMQX+wP0x1sGsxBDpHZVt8d1rV5lG6gWBV2KYwVPVpyTpwBwc7QFxhuUA7lHdsBLE
QN5yq8B11WntBtuZdRpNdIXFJN7JPVm5na+uk0nERYreZW0n1t0ZB/3idOJktdYuBzp+ZRkZY4yF
Ql/YmJuNaRMN2nb0sKd2/viVEh9TZZRduxpmu1WTX4ICiSzW4iNsGhSqNfLaNKaYotU3eJzarijU
CEmCRPfxZxQTlY3Hqt0Mbtlt5irOCmTjsHWkYj2CSYLqTt8x7fLu//4XN0AE/v1cBBSu8zzX/Qz/
sOZz4k+DUZ5JL4izpgW7T1PSyIqbGdDyz4lPN2LiBeIqiFcJMIPHwR9uQ25N5ynJ80dmM49ay0LX
abRkk+saor5O/VAZt96x4gsa2+80FPnsIxHeiT/559B3vwF9R/0TjZLv19jYjgUH0dXKD7+hqIv3
dsbnQ7X0DffUG9Zj4hl3ST4DKXeuuOH4FbflUcIS5tQ4LUs5TJ6IjZghETn/sGzSUN50ZqbHvtB9
ViIoo2oSJ2MA8sidhgMVCVr0Vj4+hf7DsHLbx7zJ9P2yFphqwNi1Ch9kXFarfhRk5bLqoEBP8AWI
JSD68b4UtsJSiJUXy2u1C0kdP5Z5fCSeLbk2skyuhv11bI18M1BzuRppKHbT1KZHbnAbQc2MTIIq
WgtDwcoda+vi9MEmviR60Vwcj6NvAF1cmQmuSf8MnrL4fdTq9sCtrWZhMI3nXHXoEimuaON4c1zx
6NkVOqISgbRu5CTJhxCfLLtwT6kYWCwUpX7kxh5vGpF1c6W3AJvcMvMPo/rSksUQU9w7aYhHLnVK
FkDWmnTq/C+UzV69svDozPEbOSm87Co09Y3bA0MxTfEBIU8/Ua/C4Nfb9iXG7mtm2i3Albd1cbuD
zJiOyOCjJ7fxznQXzEtI1N+Tr3XRE+YYUoUwzpqKJiQkEv2FaqDPyOyR7TegqzWc4GLjVAKmkY+3
XuNsMawRl1g6XgyKytYqsKon6UTxsTCV2Ldl8zlqgvxSD3rOfJYEMerma4ll+zS6c9oKPWSa3UGG
oRPbuYNy8mLNm3oUYC/78Ia2xd9JvQlBQ+sMs97wDMESaeCc9DGIMNjFFFHXUyugpTsqPXahOT0W
0Kgf6fCvoihGjDy2XwZVjY8t/YvHrsneZJKcp7YxD5M+mM+WqLQHlnrMN9gDS3TPwRxR3i3kwzjm
6D1qRG0pCohAug/Lxg5UhGomBX8yPweGxfv1h8TmczRdj3Zkfg73E7rXqWT1YRTTZXmxKUUECwW/
tswo2FA+6Sh81cGTmjdpNnmz1AK+9rw7VgymygyHq6XQmMxPkQMTBuue1RrSFKRGCD8MYpZeEkgG
WGQtsWaA0Z6XjYjtU4hy+CbmV4Qe829kET7oCxrFpvO4bBpyak/UqL4te5nyphsfD7egzthcgwDv
ENS/LJuh8z+8yc2RQJis31pitVZaLKh1NxbtkCw7TUNVPsq0J6N4kA0gEUQzdTNdtDI/xa0p3/QI
N0zW1/2LCaYbDftbmWdARW13PLRYzAhVr9st+lNKtrKGYFIn7aoFerEe/Kr88CrW6873Pkqi12bk
JBZgTKzUfkNOh16ugPKjW7QE2sqiTG8M39KilY8KlJRrfPYys3vsEEm24xvFnrOFJooYBMgqMTaX
POgOlPkVrlN7E7cyxTJB0gnXxVarrZXd9unRnpkZdd/YW8RWF1zAkoUocs3Eoo0fuBOiWg8imqyo
xKZE1eyCHohDFyf6UZTRT4OhbSfLuQXZtB42TMYJRSr9GrTODMMLzRzRI1llYZp9bkya53TmjEM2
e+ZICrwVmOaoQ9DMpZOHUAnEMQqOV3rcRG+NiP+dMH+KRH/3Bw1hbkCs4DBHsLHGpoKcSuDoVNzT
EHzb8m2mqPaOUw7qwzbMY5lY/SqK3+22bR4FbYi4KqkIzuPTRIjTfeRcVvUnT2gl3V15y8ypRzsu
87XuDS/uXPJBTTUwidhPKc8ydXe2yhzKE3q8zxZxpzsLNgDCYUSuPYMEKWMba5IS4xwqfSKsDiGI
0INuhqg2ZP4RpBOOw8C6RHODKc/NgrjXeiUG4rqFxOFTVSiSarWWSNnO/H6PlNL7cxO4j7SVhlVC
0WFbER9MWdVFKIHxX4PR0DIV3ud+nq+sGRnKRxt3E+qhzRAhnNVCWtVK078KLVfMV+GYxDHxO3kL
zKWjCDpECD4HUz83oddfrGBr6vl009sOXUysvU/TYcTYs+lx8B4okyQHE8cCDqQctY6YHRs5Mgot
PE39uKNX+h6hKSLz2L8LM5nju0iwC8aNhQZmxemovVEu9OhxFHvZwmof7WB69KonqNygPlD57txy
KPnvybkRjceNtZvOM6mELALy0IdeTx9E5jkn1PPXKIaM7of9McG3eyq9jBl4wJ11LAtJBBzzgEzb
DQ3OcYeA4NNUd+5aBDnVJuEVyYaGWXww2xIS/sySkz/C3uxOvm9+YlJjI12jZT57gypBlVFr5IPe
mu4JMavaEodqb4M07g+Y5oZnx6JFSa+J27HXVKuJjKC9aAb1qFpsmF3uWF+K2iuBKIdvHabRk4n3
Zd1bZUQyCj4lR0d+b0HjOLX+STmKihoNmxUxOMlRVM6NDCC3pFCL42KcI+AOdDAfdRpve01uyrIs
jpUsaVm5hbdxY0zTnusDaZwPXiPN76ls5bUISu0kKvIR7RGQX9NG4oriZk8JV9+F8t51eLOiDD+X
2Qzc/T0rPNhR/FHNPI8mmeswfLOaah6sOKyRQkTZGQG+t5Fx6+8K5qhV25nIgKqHVHX4BmBD1FqJ
q6Ckjz38UHZeXEmR6DeTr36Wk2eCAOQGHtsluVjVUY8rbbc0y9PCNFEWJ/nW4sdbS70mhjLIKzLB
XCxXCIQ3rT+8GzPKJ6SJuU9AIlHUL7QjNjAuGqSqjU9XBU5ytecMOpqtaeMHjgkjMAA7mpiVgh5n
zkACEkpaKXd96lwyKlREMmuYf0gDmJSNF6hGpN6Xxoaokyh2fqTEDjxSzTbQt+J7kx5CydnuPXqn
tgQCHUYeAnxqFauONn8tu/TeYqLRKo8QGFWd+37jFqF5V62+8gJEaBSQ3/0JSzooojtyGsKvJuJy
ejSHHA7J3jJXO8/x4td2FD+VTc0Z0lz8rEjUbqmaf+mIGFlPelbudK2h9Kh1/QzfBncS8f+kNpdu
g5NgozcxIRYuc1Mziw9aSBTRstu23XDhzsJXTFYuOF7t1tnJ8NJm+Cc1tG9V71zhtvTn0rG7FRAV
/8o01di41Iw/gcB+1Pq4+2G6NSQCcfVUOawNTL8zf9s5G560z7JuW6T+xmlgGbc8E8FqPCNxH6Gq
msk2ptCtOON4bbn8K9wzqkOLZWVuCKsLK4cCnblpRULMcEaLwHFHMktDlkmWMtjV/O94t2Fa9qUg
piT7TMlOOwPDDC7Lo2Xjhl246dHAo5PDNbOqlkpynK0qo7NOy0tQ0p0GmnH7YZI/3caINp0Yb5od
mydwZcavTQ6LcVV1IAiijpqyy/JrhNEQb2xRpA/eFH0IEj12mrihhyyerAqKi+M8apA4+sIvn0Vq
2IeKCs5K68YSvD/Ptfag1gFYm31dmhpTaU3fTmOo8HSSJwlj6XHZ83WDLDaPYKxlNwC/HjTUUpt8
UzlZtHU8BPGcMuZTQu7T00io4DpJVQSxGRudotpyrMwxnN2gw030zaUVQfUS8H9w23iGBAwxjs7v
wbI4HKX0iny05FX3e5fOG5JNCz2+JUp4q0GoP2M0IgiMcESr5gD9RqIb6HGBRQZOXEJFVkY7Xz5e
vqUWfGC5UVw8xt+1LckisDXtQa+lOI2TEKcecTKxRPO+W1oCtUFZbTzQurSMp7M2oicAejHCFven
k6UFz2brqT3mau9MS78/dUzs2n6YaPuwwX7cZn/aD0e0814ADsjge+aWOTo/Ih0Yh6MfHLcCzVfZ
T2nZdieXi+jMvBwgIelIWVZKuveKzlgYKIQX1c0AnL0zIvuTJiYuB1fkG+YNsLHR5RFwlG4J4LwY
bfoJE9tXH0/yWUvVQUjUzlkWXbpCRPywwZPo45ucoptSLEca484M7xDr7W2IOFRE5rx3pjNEYkBq
uAt4do82d4QHk8KXqYz4XYOhqk+ADOI4ujs5Sy9lkiQ77TrfsdDiEeOuMvnNnqwvLk3z3ute6Qcg
IJ0+MuFMGyePaGPfoWBEKwBNxT4fUNqGHk2MHhSEXveH2GqemJy8h/MdJkVGijCORsTsbDoYenwM
0qOhwkcy632cHMxwDZJBdUSsdIqKnLEiuKAEPvYu+WlVdxK1+FLQ1sp6f+tXY02TjVkNRkb9GJs+
Mr9uONAXIq6x0/RD6nBNVeAd4O2rtfDaHxbRXjvHTr5AAiLg0vXeDfCxREPMtXcwskHqHCm1rUdA
5zE1JegDDJfLBgmYo0LnAHz9Rz3xOeO23lemc9S9Rmwty35yokGi3ALVQNInUgQYvcD6dn2HVA/p
jLYpkQvEjvasmagfC4g7Wwg3XwfZMomfyzv0w6vEexOG1La+482ZEoPcOOR/YRlE0kD8pMKWFRLJ
yHKoyPSfPl912fszn4X7tqYzEcDa8QUlX1xmj6XIqnVQDdluriDn5dR8Z+B4YBgiP9c0JHBfwjzy
3q0OJMb+7O3BInyH7oc+SPstcMybxGxaRI2kAuroIEKgKwkZmq+OLD+pNkpPUckS2KKXtg4lgkmj
QsBclaiX3Xn2lavPUV6U7/wkwLX9N1V1EcLf6ovTNhhdZqdCPeP+HXyQmJISsaJH/MyiPTkjq53V
kCYFM9cMb1oqN01kqFuDDHJXNwi7GH5yZHdnwkS9LeKccuf54OIN3VRrX4FIalKc1pOAtnZry6jY
1xh0aKJRMQSAm7XYxSzHdVmUO8a+08dVCXb6gjXCYLH0KvRGXERvlhtOYcx6JKaja1dnq2rUuUST
u7GJvlzrGl5YaTefcwpHaAVQ0xgDTE6lM37Z4sEk/vwxpECda86jFx9poIsvpYBtNgWudY5TOR5i
kX+umEvtk857EpNznXxSWhNbt/eeHuqrtJP2Lum7Zpvee4rKBy2Kuw1V6uqhqKIX10qI3/Bhig5z
x9SmngTEyN164Iu9uMg2bjs5mJe4+o/ukFQ7vXObzXLfCDTjVY62eWSicCkS0mKSmqMnc+IJUI7/
SvrVDsj+G3FlxCmgNVkR/llRqFYFKgiwQHqfPOmaZNwa8IjNml29nNbIbugu17hYW87plRlUD8g/
bomWlWvC19dRMjKnjYTvsyyqDn2NTsLPfW9FbaJvsPNqxdRvkBUTQ9oW3Dczt9j57vTq2R74J0rX
E4wVHtZ6BJ6RYEVAYiWYg9QHEQifS+6AGlpoBungncosNTBpsaYskXKl1Vckv19jihGniTlgvuoM
2zst+7nRrYaQWCUnKotTOXOk1LxZdpeNhcADFsz/9md/pjf8fnUPMGk39uGLZ+R7HYdC1TkfblK1
6xoOnbN1NOigY54cuiqTiKx5AZWp01SQMod+k06wIpk8dCssOmy6GM3A+B391tEU64HJ2sXHR3Zc
yBLOQ1vSrSH67Sn3y0siY++UZ4Rbp2X2ZcToTxxR7XHat9ppMh6gKmNqnTSPrFOlrXQn7HdBEE/P
fgVO3vWnbKf3wZO7x/qUvURu96qEZ+67mW4iZqYHzVdEI8o4Y2HcmPtS9u5Lq2iryM57FwOBn9If
i/vkwqwNhlXU9QgFneSE23u8hWNUbWxkEQQ3EagmCTrDin3yRUjCeaMh0qoR0/DVHPHYa1S0gYqv
tEHLMBaBUJKB9TIwcJVlcpLF9J0f22XIBqlv9TnufgOlLt35T0bfyFuPgnOP069kobhGIsDdGAEn
K8DR2nSFR1k3pbLS4hB9sOMammuRY8rJ95IzeaOROsWrSGM0h1CHRbA1vCn5BANNnf2cYgPYsXxT
0y+7EKhxM/VCeyslwHWXOcIxbchTlkTXzu2H5tuQhHt3avbd1FgvrhsWey6B/OBjpnorcv+c57EG
647qneXp3W3IwhT7lsVCSc5qpyiks0+Np43WhTtYH10QPuEFoqFP1kmHYctgjCHHxcQwF8TVSonx
UFm18zXLTY+lF2JkV1BIT9sQGTQNna6lyMuC2iUZqE6OhtabGzezJtyHErdlztAxmqnJvaUhQonC
ZFH28V5Uw54SR32qc6xfDYK4WwCdgXpgoW80p9UuroLcOaIpmzURP82qPrCgdI5ORaR1AOAr0Tv9
TrHtFFBQYI4ix7PNCm6JqFX057fznlvRjmuzxr019HhXQzZpB2W1zdYa83vIGmEdt6yCA4XZP/a6
Ym+JZu34I/GXzMyfhuA6QmC60njnPqQ535RXj0f7cz40oEYiZHgDiYq2MM6liTWW/Bbr2McQC1WJ
xL5X2dWL8+iCRRRoKeFxdCeLI2PmtYOO+WRkzpeEaHGCv7JNQcX3MRaIEdFZbxp98AgFbp/bmptx
HQic6t70va6y7mD5eJs1iqsr+lb5zhE0cJWCZ6kIHXWHqEaanfQkEkGa0iYBnH9EoNSOH2HYMEXv
lX5bylLSxh5XDs6zLr5UplXu8qLgFtZ4nxwc4RsgguYpjQDojmW5aw2Dc2xQdD2D6S0aq/xgjP0L
vxacZFTYsxxj2iGPtVauN/Yr6bbGPgnEtNM5wRgikKKRNTMlVIfrgtfDon6XDTKGjjZSNWJe6NLm
QpnTRsH54bbZQ27X6omAF/JInaC5alm9Qk/HZJKksb09fgCAvck58S1IGriOWGxgTnwiB7JHF+ec
YyPGGzn270GuFY9t5V/csOUKhMy/FgMtm2R0HqBBayiIMQDO9p2J0nbg0rGx8LHspqJCOxa1z5OT
UEm3v1cmvAn8I5s+0Jhsx9a4rc18Xqk3VCYhEDddtm17E9ANdubN0DffRD+GZ6Lmok3dDcWhOxRz
cEJWDO01rFDFw6V2t9p07SvP3pujMjeixGGzVA7qLAMS18ChlQFgVbcnVjrpIKx4lX4Y5zQfy7Ju
Uea5H+qVLMfM9puHEQLVaeySl2AwAHiMpXFOGp24ZQtw5SjJlA7L4uoj1pasIgkBdA6aFe3CkYVn
SEGPUFWxn2qW/5SKy3dGe2bhAg8ImbNoo48jzqfWtKKbo9FrZpJUOyuhfPEQQfbAHtQMj2HNcGiq
RrvESuNNjeCxtykGDGq6epavH9q6TXY6i5BtQFcCfivfHxNb5xwWRDm3hXztB1ntK0P5aMpz89W1
xg0DD/+ohKGBD012dFRiAwVX/KMzUwfzUaxBIXyOyMj71I3iU9twh3XzKd+HeA2oZFv6vlRTeIQo
QjA9/fkxozWmw4PfFzAH1wiTUFkP9IBLJn5xY2G4Lt2jHIo3S4/Di42RCv0VqRRpSWD5mNUBJ6GW
PCHvNtFfD7BaTYhvIty3E+nkg3uIWP+f6yZEciZH51wwZ/QbCkfAfZo9K9zqasPnOA0hVVO70OfE
ijeRWe2BseqNVoVG8byo6t0wTy10RcPX8Ej/TAzOPsMrCa4cURUPcMe23B003BNBQuGErPOOW+/J
iozpVFpJt7ei8aIzoUCoySbCV4kYsD37RObuSuFhG6ctdYocms1lpN/7LG32PtLWjVadF9dJYELP
qXv01n4Fhbj1y7sJq/1BS5K97X0Ie8QKqinnPlH0b/rkIxLIsbDgqYvd+ge3x+ytT7EPHpIbgGSd
2IylfasqzO2d15ApP7PEZ/feOQxSb52rwFqjvsrPg4bIKs+Gqwafbh0Ky0Sx7bQDyurohxNX4HBC
2zo5IvWOsnnLgoLOgR77a8dNIB063Ngptxo8VGkwnaIEd71PyWLl1AwYHOBwyhGW44Kq9d3QBeqQ
uvForQ1txrpTF1J95atDicBt43f2ANUUG4IdcX8hGiOAb9EQ6IqNRt/FKY34Lm9eyYbpD3ir45GO
Ni2mRTON1XKSDMlJ7T6oStUPzbxZhp2UKxgdSnJwhweaAszVqyXrZm5TW4NeX23k3YEdHryYEX4R
WI+jnmA9QN7jRtqPpGDRnTe9c+hTfGKG7AjxTnnOz69O0dUX4ttwr9TeWTmDvS2n2V4fZ6wUyAfP
lcsKVJqvuUq5TVpCbDXLj7lzB4AvmyE+9Jm4JrDKZJ1nZ0mg+rESaXdg3AMtLnXS1BibYenCO0DT
ygo5ky+tHl3zRokP35zyTdg7ObGb5C8jfV9nWQtrly9yXUdVvrdUoZ1KkX7udVixSS/PRJ/mc9fc
fZOwPZnvn1xhBnc8jeeoH8ZzAHxhE8Zuu0LkM8N61X70i36rhWBz6Rt9DCLYTM4MGGFKetPLwL+i
Jg6YDndbiwLKqWOqB25d/5r01W6KMroHTEIxYFAJbUGTV6NBZWcPdpf8vaqWd9x6exk2656562VI
qSd0mXECuFs9VKKAS6O2SWKUX4ZO/ICu+c0u8uIwY1bvJeVpSgv3qDSjQ99QXFrOh+XM8EW5t5hy
bMsmLfClZf4xhe+y5uTmjK+TV0vhqPIoZ+zrWWmfszLFl+2vhInYs6JURh/qcwc6d43Qka6pkUOk
idENZtjt0px+TsfabUdli2Uf7c51G9XPXZJZx6qgUoFbHOQdEKa3XNo/QC3yVIorlHmm8Tq1zFrz
yZj2yyCMQ8ZjnGNOZw/Ntx5ZyhXSitiPXUV8cU5nU8WGtm+xhV+n2n0Li6K55wRaXUMTSn31hHY5
eHESO7pLpVOhziOkmzHQhFEKdbL6shSUBXi47JvImn49AtihTstuOFrIrKJZHG833BIiEuxMS7pw
ImYB7bLJ8/5dVwk2UiQYC9i3dUs69yIV5enXw4S2Nq7IK8XmPxC/9rwUw2YBaG9+JPDMpauioQDO
JU9G+kzDJZoDgiSNUBB/vx7nEWSYQJmxjUQhPfozHxEz2B8budAUneqs44ojv6P9njRZtYUdxRv0
My6wmUmCyyMd/gBjuPMeu+jjsVRBuvz1cJgfRjPpsnIZjcLaJv0mz8sTcNbytNByl93fG9sNo20F
/vqXxnh5g+UNf73VTBNcHikLlLgbFAfSStW0TpPU39pD/7b8MVmeW0TKiSg4pOUQlv3fb5iUiLMQ
M75V1EhPEG34IRZE76/9+ckg1CZqzQrtTGeSiJPm+bruWOTTuytOy6Pfu36oMVEN8JLPr/j9/PL1
/+2537u/X2fS5kkwQfzXO6cBNlP6gy1Te37A8PevuOxr+JwhG8Je4eQXNC4j6+RbyjqlfeiY68bO
EGTIZN/3nqR0+LK8QLO+SqMugb8PuOzlTBFd3hdqAGfH8tCf8aPLX5ZHaNjx58XNt99PLc97C6V0
3tTSq/ejS47uf7/d8opf71kMFP4sOCVgYBiEqeA1KOWdPx4tu8sfcF5rK9zCgF3LF0nz89iUIRVc
PCJbCR4JeDeoaOZFK4NgZIKoOLHC5XT7/bOmya6bL6rlSiJMtDotmwWpbTkI7wFJQUMM+uFEPvVw
MijPU9Rj9/dmeS4LJ1aGgDjipPGBD6RZsV0+SDDDWJfN6KpgO6dIIRfx8lcZd0id0AukEDNX6FwU
AA/MToRMJWoH9KkEAE65T4px62Xu3pQ2ii3vrnmAo2g3A3HJB27RDjTyipTD8FXP82czoQTbD9uR
Vj52QdKFAYwgOxj3TNCM2V21ifREX4+s8Fa0DoFlGg9w1zxgvMl3D2wZUqT6Fabi3syaubMIyU3L
i3dvNI9dDuM298NgD4rpanG6YVZDqAdMY0UV9M2o7IfGiIMLgO1dSFjDliHi4idOeHI5wBVQxrH+
Si2OXjmN0RUCsKQk3ZKZJRmtJaHPzbhtfKr/I1h2h8pdiOkHUUviHDG3XklaVyuzvQ5ze7UlhL12
4gfhyjPQC39Nta5rKnqkLZ7eun23UvVIxWzf+q+6CHD3jd630n5vHOiIRTMziJJvjNag4Xo+T4Ar
X/PQa1Xjt2mie29l/Nw0ZnFxeSvw0K8Qkb5A2hN1Fq8Ht/nmkRC3GqVL6JBOv8Cvgf+QJHSwQoPF
ArfxyEpXoQ3oM2oTa6X52GeoAV0DP/pcRYSn922qEww0gF3Ln2I6N13G2tL3HwkKLtYBSRphbvkr
t3TLNUjyFAQZ3RwKMp5n7AAXHS14jLMeZWLppjdIHbyXFEu/bvLN1azETr7RHbUAfh59hRAHJmix
HI8LGDNDznEfGVP8Uvm7uvOfouaWF7jOIIGuLdmWuPe8bAOBgJjcXVp78YbpF41Ah+agqRM9jl1l
qKqWjhVVScOIrlKZL2NjzLDFhnSGKXmmRHXls9ercoxQFEesq9yIbw+vBsms0L1KJ3/j6vwJCwKj
Nf3TmgY3E/yjFXBy6bpx8CcyaGsz3E9dVG2dVnxlAVFzyRq62nBux1B9Ahh5FLiGHUyr97Exc2rS
0VdobOMKTfQGhaS/nWwXTzuWydG1vwNn2Nj9qSSVaK0avuNWCQyXRkY2BtmKezVYBwuR1xoDQ7wT
WpVgnm2GVyOFTTAAO9kySzb2eYjXCGw6GYEBBmOLwMr7gFcSqlR+nmSIGiDL7PuU6/UTXfXdNC8b
lqeCRK5U2+vPIh817kI2LsBq+jB8w75m+GWOJDln63h2PUyBAejNHty71oYVHXRf7OgrIui0/fuA
uvgoWSSuiirnAjWxSuaOrSP3IWTS5xPUVpk/WTMgMAxL4IRxgdLHZ8YjOG0kGj90LeiVAN3BR3Hr
7g5RP751Jea4Oujuy6YZgDLV4iUuLtBGp5e4Mr9XsytNd/z+7lqKar8gIiiefqQRvG8j6qPHyMQD
2Wc7s/QNxqpUHlwXe5dfaxGMCehKlnkpaMx6nd2dIW3TI2haDRfgs9ngUx70aDemU/dIGPgLNK9v
ocgkf4IoAawsf3CshvQOAVjK0xOyFn2F2KbQhw0matKipNoXVm3edFZ2XZE3Z4TfX5jvJLuYMiJ1
vwHrTm71Fzd+y8rYY/bfKyy3A2dBf0fo0ayMDoqs7oEo6Uumham4VsQBXW1jtK65gVwRt3C8A1rj
cCUD6KCKnVL2hwIXhPrFIv2z6nDEarDZAD5yXhfauzl0ztVsvMuA7uowTVW0yTJYijgl4ClFzaxW
z8It+vAfY2q8oKwIXxrK80Dqs1cHj91Uyxeb3AYgye8Y1PuLL8eS+EaoR7PqplJUJaNCnALA7p3D
f//vlcX6X7OZEW57qK7wzOHm0AmI/7vVArBBLEFWlgcoa8kBg3O5bTKQ/mgGXz1Eiy9DVuNcmsad
PYs7Bgfr5b8/BON/uD04BgZUodu6oBFo/k3OLv2waWME/YcMLpXnt8aDGzACED0fbbiRfRD1gvFb
FOUOLnp4I6Z9LY1MX2slFKK6MkFhUDg8z2JT0enZQ+cF94bm8pHlqrjNKtClGvUPRz0Lrn+HFC5f
nOcKEhMcdPgWqve/CrJxM6RmXAx8cfBqtqmte8eg82+6OSF7L1Jrb3eY7oaOYB5nDPcsm5KPyTzo
VvI1Inrary35ZdiWuhd+dQzxVvwnd+eR5biSZdup1ATwPrToUpOuZYRHB8tVQGthAEZf28wjHyMj
82et6lYHCxROJyHN7j1nH4o5FH+cTwQqjs31iyEw1ZjbrnLA2yTJcvofvv+/mBvY6oGJi8APXH6G
Epz/JiifuxTPjOFWXOpKhu4EEW6SvuNHOC1Ntlk/osoo10iext2Se98VKMOwr9I+6OFOV/ZWZuoJ
/02RTRfX/x7ICgjUxxfOvNt0qmF/1pVYd0Xs7PvUvrb7fPiK7/q/69xyZV7i//tHzPO/RFBfUzyN
/2vzmlX96z+7t9Qf/nJvBe5f+KMChzPWxv2BCeRv95ah23+pXYpdR9qWdM6lUn7oryRqHcMIrCZT
pz2KheMf7i3nLwKAdcvDWEDjSLf+d0nUnvXPNiXSIT3b8lyLnGLDwWL2Z6olZp+6w3lvXoJNkLNW
tch7AivXvbXQ7vFMBixE2GhyxgoFilHz+bF6stfRPoyEDH7NpSgslwsN6xPMbzTyS8A8KW/prHKo
Svb2gCAFjAuoa09OQdqMBDSAHTeDbNSpBZMgvTgk1sjkACC5pNMT/EEXQE0e1GMHPL01NdQ/oyJC
ByhWlHruy9EkRTYunvPK/xHP1j2eNP1Q0piqjYU0SqRCs+Ecw/GG0ce0KdMFgFRTP4GTfSx0MVwK
UWCaN7dBlugr5iD1Lo19xPkR8vnI9u9Ekl7AESNweYFglgFjh3SAVZy9t53gfPaGUWyiGR0bgV4j
ZYfm3aoYxZuud1tb7vfGz+67Bkm43n9DhextTKep+YXpdvQp5HqF0e01lEQr1wkvmxJCLgq5n+7E
ZRPczOQwgugTnwSmur8KBhBDhbiiTaZR1ne+NcV842TlnWElPxxuiEiTC6o4sERN+JyoClxdq3b+
8IPmPCxY2yRoCh9xMRHGIT+wj7tvKI2p5RLdgGV75RTU/TOKYKsuCuYdAYLB3nMoPjPsIsq4vK80
+Ddhhdyaca6d4kToyx819z8C1aJinbncPmG7UydrX2rffwzn5sFo2lu/856Q+z53PgPDSKSHoHAh
vYRs9xTSSnNnIlTTupagx3G9kPUoRMsYOGo+mh7CdWWVH9JVDr1klS/hNnfLYy/EO7S0d/zbOWW1
fhdlFHzK7dLRpO2c0xAljB4JOtQTXN4hrSXPPeKqnladEVOXKh04ZHbzkyYFGBB9WfbxQOU2uiOa
+ybvjU8nZ2/l9WMxihxMCvbWOHZ+FhEGlpQGUB9R2fb6aeWKulgt/GgtdTa0idmW3sCB18bk8zYz
LORq3rWQI6CvrJiKeGshgrcaAtymFe1NWX4XOoxNiuMYYjgeaMRWD8a3zGRTMWcPVqPt7vQxvLSm
AN5Ldl/reJ91/y4yEBflkqNrLvltkh9LoVHzZcBVABb3YE+N5ARbC3pGOyGgSALCAP5/4Ji4RtdC
BHif3gzAI/fA62LMiPylUdy1Exq6Rs+egQB8s0qcNMDb1gMz4yihzw1mBvFDbX7YvX6rDSevNwB7
ZMayrv30AMOMGQ0uQQ4I4AF1/eQI92Og3LbJZH98RAYft/mDr6Mr5/Z0DJbpxvIpQlSiajYUt09I
O9dN43orQl5u8bKgWsvDawcRRhFl35oAgt+QHUAXovOZrb3BZKj1+0dSwrM1fMStXXIkuybg49LN
n+s+8leYgFythdKTinWPGroF4O2zkz3IEJEO8d+5cqDYbtDbaEyuo7t+slDPEyiOiJKNqpcmhVIq
sEyl55/8g5cisW+1uCEzrk3emL0eGWIyom0fQjd9Yz1ZdRTMfU1DgZDyfY8AB7OdFaaXSRPdw08Y
ya4b6ftW8vcQmcSOMpniWjaFa9NGE+WQzVnMaPayMr3pDMDEUfMz7bVDFFyXQftI+fs+gK697g3O
aXDFt0N8lbce1bS8u3Ot5FnY407rMDs0/XAUmqCXVolbk7EMfOScuwSHV/pjtFByFJ37s6NVgooh
o0upTRdurj8EKQez6VjNxuvFp+5cM/49TJF/Q4rUZ2hMxqrOxX1vtRB7y/7RqOCi2jNRUsFSxiAt
3a2/cEuhMfowxuN7Z1X3ej3+mGq+JIX7a5tMonWPAIpfvvE9G+p1SYcbqgcd2ldtap8M2v2jaT9V
FGBxIvhrQisbo6xWZDTeh9wEYAT+xK71KAQ0qST9OUG9oO6808y6R6PI3aTvbSZb1cpLgo2XDz0z
dmKeGqL4qmutSVx+ICPVoXzS+Xhs2elWDw0y3Sz9kBc4IcJh35Df8k476Kc5xLd4GN+X2SY2Lvb5
kISpuJ/PWxSqxXpZkHb0C33T0b6I8vKQpfa3MNE/PYlNqWxtGy+QPWPbuwzNcRcA8vBmA4gCVE6a
PheTTkqxPTZ8p3qtFxP4/vwV1Qt+63s9JM+06C+R0E9ZcWsXIeEVnsZ9sHa27RCckorGUk+CRF7e
5WP+GaXW1eJ27S4Yp1ffmvSNPwFVQ7KQyLNLksgsWJVgMOJPtB/bUSDnCWVFCKD+RsBKtLQfbpf6
q6wLDg2NPKy24wbB+rBmvHLtl+H7SA8UsWrtQ1d/683oeZqYcJIPVI1pQZO3sQ4AIZA/efr3Muz9
nWNBPQXWc5waCHCeNx4p+xCsm93OMcMJAdzT4yJfauEmBtegO8u9UQwIqFO622GzpsXE52b2lV6i
yU97Cqipe6iFsWsc79s0tfFaHu2BWRv7DngK0I15R7f6BfJORPig9VZY7d2IZzVK0n1QfC+R83jz
9BlM/VYrvKtcWE+14TyUuA7ROwwvKRF7e9r+p46s5GEgNrTSuvuG0CR5aTj25FZ2pCNOU3VnVea9
vcQXftDHK6NYWUROkLaJh0E2m03e5JePQRPsujp7tYWJSy1Jn+uFA1FHtF+7NHTp2W48p+Z6h3pI
q7xmT6+HqKEFGGTpcNyg9Fm3IdXCYVlQ++bNdwcAMpEdPF/rHLllOIeXDCnWotK5u3GEWLSwohKu
fi17mfZpxCC5rpPlKZiKixZ/Bnv8JTHwRKSL+0FPfY9aGHGp0N4C2wPD4yA7iilTZ9YVUX+Yq5v8
R09pcV/VKR4OWlmZ8CHcZyhJqXLQGSF4OnEIFR9AA9RJ+ejWnOJu0bxaNhbjmUtO2zafFhHqO795
sjIM4mktEIDm+WWNiHIVVkBjdeupGjldUcY9e8wza/8pGelgWV74LaPSuYWz92L6+c3sVvUmqtJ7
twg/yxJ4jhYwfPLSZdPO39zeh3duI98E9dxrtKasYnqz6hrYdKRf19YbJb2VLfJHI6itlfdSMDO1
GAsYIM/anCsiqOxHH0jGOi/0b5oG8ceC+wYXONqNKNm5sBIlWqPjtgxvRXeawNNenGyMHathEOgJ
3GKNje3B8Ot3J7i1Av2HcPyPLq44fTpxmZHZtArs9GqO6cBU1VMYUJvGTHSLIBQYOY0034LMafYu
+kZcj5psFE9+dGMStW7nR6yUjI+y6CW3sjf8xq/Q0a9jK72nRIyRV7/yZuiVJbA+qzNWPY1+CNAc
iOibcbBOz3MJzB9/ysPiW+QFoSdwHOIz8/xhwDKCVtgC/BJW60TbFam4FVUEHngiuTqLLyCwcd3F
7cblb6OV9qNm4oLSXMyFAam/ZTJ9hxwZcvGqb0MG1vwUpL6z2/YbkXITiqObyqEeOcEwMjF8ZR+l
YfRkxJ6iwuOm5c/vqcy0jqj+tl6Z73yia+fOuWBETuXYpxVV7eR53oiQGhqQeNTOEM7i5EoPomG1
xAQgeOOdzEBYE7fK/47zezR7/O8e6bTuwIsFkPka2fGj61Mp1UpEGM6MOMjuqm94iqOd27xTkL9P
tcZc5Xn8OvniO06Lj5nqkbm4G0bab5jqkDrrbCv0j/cDSUArYDunNhj3I8DHgxEOODyL/eyIS6MN
LwB8hOs5an8MEbJHweQeBXBWAedJ00OaeN/NtLhAE/Ez7rnFzgZNbNPfUM049BMDevxXdwaKyrXf
+u9xDyxML8WVAdk9QD5LQ8J9g+COatVDTpDJG9605j5eDbq/jkQL3tgtjiSum/tZb7j9Dw925b9R
2IgZ9/p7Lrgo2qi3e7RCdAKQBTYh4kumdy449xZ5YkF4J2rAS5EAZZwS7RNn2yohWwj96B2JnOBS
A0xKuJUZMj9Ndvk4RxG3/3VI+AYRckvEZCMglUjXOF5S+4IBwa4dHIdW+nRM/MUmfcm8WWLvBsAO
SEqyOYB2gvXFWdt3ZET4xW40B/KSxIPZipggouowLObG14N3O5rvOyt3Du3Q3M7CeNZr/yWs00st
dbm+6JJkS83OhZqZozNaFtyMQjOPY8I51WfuB+CEu0zD+zQRvpotyWVMHMqqCZ7BbUQ7nG4p2ec6
bWXPvmkt1NC98QwubYs7Zd+EUq4hikPq4R8LH1NhOys3l6NaAvGEi0W1SSChacnVgFV+l1jTQOD6
dLBmrlGkIPur8CUURn+UzCVUbgCzHjXdNTalB+Wpm/0QyfEl0EdvFRbek2XHz344ktnmXdds16ge
1n2Vfw6mvjca1JbmN9scP5M4/IgW8T3wnLcBQVBkM94O/BPz71u79n42hLUALZ82XkKJSEaHdoyQ
4qBy1obznprl0TCmyza5mQzul1EIkbBCLpWHewMcKn4Nn7NY5jOKudombomYsqofUduf+tR11hnp
r/TYmna9ePlr0TCJXHA3MeOLX+L2xs46spLRjK8DLb7sk+zeXCxknXP8mfpghKNHh/seouR3qvnI
e+3EO5QA9s7ZewAnKTOox2kfAvByjWSrHhZFs49rjvVpkX2jEiFzFM7oSGWbXEmGgwgQeCOOfTk2
26CuP9Tf5RMyHDxt0SZQEX7qSZWMRzpZunXcFrWhbDuq56baHGhtTajAxqE+qRd8WfQYR5n8B4B6
ojbXvobyObUQnGlDW3bjBmtNhRyE6BN/oR2/JpWx26r4vYgqML9Kj36MGL/IilRBgHZa7DAsPoyy
20+G543A47ZbvooxWK2PjshWvWx2597co4JN6H3//WsRw6M0cmAyKKm0Cj5Ua1Q9+WdqNZBJkw6K
ELAJqGFU51npFEh3pQktF5UG0TqD12gA6CObg7ac+llAP+1l+9uqerc3+wnSetkq/1pd8nHrAg8F
BSb12l03rcNODuu+LZN5UlvuayslCK4rJ58R5rCt1VbJeu75XW9Qdfl7+6u/UHtCPfd1OKjHamFJ
qWw3xIcGeUIP/kvt+ASuQrZSm+Z8NKhX2gkiXYMHd6M2hfqSSCDZPn1UmYy2KXfMTvPWT90WKyvp
RHL72qU3LlRtrV0RhA5HHSWQsj9GVkyCBxyM3pzvucDyRrkoUvibS4TpnLRfNjxzoEMEQsMFAlhW
//KPf/sOapVKd0lfMza/3vm195KYsHA0EebmHPI4tFoFCd/aTPd5niVfG3ei3JeRT/H3WeObHuQ/
tfH+3IJWE19Xyd7Xlm5nxaVB6Lwf/9CGQt+etzAplyfT80vucexQtdUqfbwtWgEVVB6oI46Q3F10
pIHOSPhqwYkuTG339VZ5Wqu/VJ/4/32OjukiWcOYSqQsZkxzagnE3KuvbE6uh4zZXJ0PH/kGjDy8
AdADLL35oI7gaXDEYS6d9YJhpPQoS/0WUqq+wR/fxa0Q4sQ0Lci4xawg/7f6l+q9S3rlM3RjaFi5
7fHrSFK/WJU55YFxfq7y7K28Ijnm4m1DrxG72MtvvUjjQFRHnlqcz9bfDtGvVfX6Qhn0EMg6iNzY
X39CUMpee+47eNlqr5ZN1MEZao/nM/x8LKvn1MNIHoX6OO66PmMzeclOvWarg1294/z3fx6C6rHa
Umrt62/U46/VP15XD/947uuwrRuXNFD1UlUwinJyOOh1RwYygCn6P2BjXdLq5fY0A2cgULFbmbO5
S5ER+07HbEheVoVrelvXuyEt547OLuVKn0Q2hoE6aSJ4gUrfOoh2uHDoPp2oNUJFuKi6CfRyYPbU
iAibPFiavqkbbThoM6oYtaiCClWM0bo6PV2e9HIZs1rrGJK8ygO8aIbG2oeNSRW04RX1/n+/WmIC
2wmflmNeLyCpHmcMcxdCLsIE/PhKPQ5NtwJJLp8dwJUdklbfC2sS0S5w3OhCvRBF3ChcH78gyl5a
4Zw+ahHIQ/P88PzcZMmcXvXy16p6yVdqsvP7/8Pr50+Galwd8CWn0yXe0WV3/vPfPu5r1ZNf57dn
v/71b0+cv+D5U/7dc+f/rl6dXNwSYetHe6tzyLX6jz/alAfHHx+/tGUED7t/+vq488b5432/fdXz
x6CFnlYC9e9GvVv9e7RfByPXX+IyBz2plE6/rSq9E8KHAPuK8yUaVO0XY2rR3MmFEhKqNfWCetiR
NzqEOsFQSjmolITN3+rCWT0ZZXCiJZpzS9Gc24jSin0J086Ps6J21xSqGISq6/6fckKlnAraut0R
oHWnOjOOCmVXWkKdG9zW6ZjUtGoUgeKasRgwYvVGn3Db0/TV02nUEKLPxggKmr9lvkxHCCF0rG9V
QyeSMkEd/UGVlO7BW0KGKIiC2V5Siqge61KFqB6iz/xR0DvYKk0iFvZf6kRGEnt8Uy2VygSDCNFj
u4ipTb5qSyzDaT1GGxC83cnXm+5ERuGvtT+ea1vdYxYqkDc1dLB6Q/xaCPAKp6/nUp3kFujvhHOv
1BtG+Iz7GE2K2p8JZZ6TWjPYMF9r6rlEmBwDMI+gxaflsWs7Rr+OgycQ2z2rag+rx25rPodVFW5V
e0112xI6IzmWfUSk5+4bORnZmtk1FWM5rmv+VjKqPf3Hc5YcPzL3eU/VjeCrA/e1rnb0WFJT68GF
qd2pdvG5I+eqW9HXYzW+XBh6lT0mXDlmwauMalOtzgUdEa7J6P2ypPkcEyTwag/ahML+vkfVkynI
OHyPcJc0nS2AoL/bu1zllbDTlvs2HC2pyk5JQ49Ijt81Rf7kdHNDNnxfQWeoUqIG3Bfco+1JCQ/P
i3/3HBUYrKgdWmDD6ojTHX4tepR1VCWhMpyfm8m4OtFxhwSkh/ZGiR+X5M2KgvpIDdLZim78Tk4i
6l21nyK1i9TqwCUkNKN4ZyiV6HlPqB1z3jtxS+yX5s3z+ixVVGuqM3p+Tp2ZaBcqYv+yT7Ub1A76
d7tqkPtHVGZ9wBuJco39U7vBzq4Ld6/OtK9dpM48Px2dNbYlWiLKrSkr6jMMpywsiZjB1NSe5Oj8
6GgpllhaaTiv6neQr+NWyG0Xka16gjc85iRN8PhrNcDWtNZj5s9qE+pyO35tb7mmHuL0Z+6Y0ACT
Z0uSmv62y/xvZyloMKPwIbblH6pQg8y0IyhJyts+rWmyYeE2svdxEHJliDXDRC9GRF4MJOswlWJL
/5JCs3pVCZdDjP5b3D/Pf4iGzw/VWiWFxEAaaDwwgFBHWiw3gyYV0Eov8H9WEWE7/5lle9N+QuX7
Jy3E15/80kIYhvuX7UoMpuu7jokS56yFMG10EtAxPd1wXdRFv2kh3L9Ml9cCy4Kl6mDxOGshjL+C
gIqzB+DW9tBKBP8rku2XDug3nZDuoNFwPcd0QKI7GB3+YNlmHb4YMQTJbRn+UPcJdXdwc5J9OjEf
5py8qmp4jq0mPJH/2K+JM3jyp+Qj0mP05oldgu1hVHFefOmuaYwzNDE2+WTdqvNOLVoru+ibKt9/
ie8ded+b4Czv4Kdc5dFgntSi8mRZRLJnelirACGbo2sY1ZZEETSbIFb27rRgyItiIAPZKLZ1V2SH
wRovQst+T3MtvCWwr9/1cNtKn5vIQjapG3q3bsA1Tcy4FZvkLvOLY9jbsFt8hsddQYBw1h6ZM74l
KIjrcNEuIpuWYaOJcvd1Q1/kLENdgdSauiq55vRcC+61TUW8zFjWRCw519moZxca3fj12HUf4RS+
6zFe2in3521V085ICpfyuE8HUYzEWNNkgxEq4OLIBf0q62Tlr6IgFLgJI2SfNviQiF+jpV8eirMM
X1kq1PUWRfbjlPUZu4zCBP4i7dCTdTQ2UXSRLR3Z3jJaoxwpoclxsvoNAQqywyzv65kM6VI/Tue/
rbS2zumI9bgIK4gGVnqZxnp+Mc8mEcgVxXq4k97Jxx6GSte8Sex2Y+CUz6Tli0qPudIjM98Uyvw1
QrtbwU3uNkIzsNExsEh69xiFCPPxIrX5ypClDGegLDkJD9f2wsydGiptnwiteBExNfMQq1lB+fW1
1ab/Y0+c9w4IDnurtcNPyy73ej2HB67a9Pn8qd62fTmc1GKabPTWlfNJQNNMspHg6u6mZBjLcZAr
B01q7byYtLhDLcQ0256dncW/P6mF+kF/PFRX+XYhka01DbTn3CR/2Wi+Vqnu3ApMIevEMF+Uj2aR
o1+1dn6oxsGL19oHv0B1Ia0XkCt+2WjUQ7VQB4NaIzmdBFinG6VwAlONPBB+806oJ9XRIVLnu1Uk
1raTk0m16c6L83NWDDI9S79sNOpemiuDjbrJGvJOqww2Oep7WBck5Sojixq2qoWyQajzvCAJgjao
NM4oC40ax2LuYRB0Htd+PcYm4c79nU1faNn6qsagJFRt/gpnbjj1Y2VvEs2fVkTOLifLR+mEQ3A5
qYdqYdJ3QdlQo/B1XlKjOBiE7tQjFAf8HZbsAzPGgRJAi2zOSB3BosNYs0QEj/ecjmD4zSfhZahM
nUIwMAbfsh5nH96CUDVQ9aXsbY+P6aTLbayeQAlV4lljYf29ph4GXWXsA2av5PzBrJR/YIaduS/S
5IobBLiL0jhmVNQu3MKgpaNrESGKWCtjmVWhowA/BY3AMm1P35OipdOtxYiWlie2LO6KyM5HEi1Y
jHEwYE9uuGrHzve666OL1rMf/RQguPqKjdzbcQHccXLxqU7ygqZewJdSNN89PWiOs2hcPOwifZzn
fuGMJnMoW+66oJEaFSI5h7G7TpfpjQRMAgc1dMv6COsQS4m805GaEX4kgZEfl6amK014JZTsh9zX
kwMBdc+63RyAL1iMY4LXgk7zhr7DXbAb4GickkK/FEWS78qGdzRJTyWQgiHYRfJv5vyq9r1y70/T
yySWjTERrWNXmNRIp910BekEEziI3JSHwoSqps1gPA6YJJEYbCujMNfTMFwnJt2sKpV1upIiYzIm
3T7i11HSrOnYzS7zJhO9XFxeUp3Aml6NyaVdInGCAOpExdVAM0A364UGr7aZQAwc8SFcGc304Med
sRYOeiziNYKVAEaznQfub44/HRpHXCwSG1D7hCDhN8bglM3PdOxhTqaoc/y4/Mgsm+xZf3jX9Mg+
LbXhbS2fGDAqwwv4DXoTWrzFgfqULE22r9P5Rkt9Sqsz5cVkIr6rzmexdrX4xrJSC2axUxzLzMd4
aK3gUsZ0QNF0OGG27xyIGqlp96cZUqbWBhYOHTClztQ1eyzkBFJ0Ic7/BDNoJG6qKDW3jt30axQ6
eCogoGPKTtejkyAbsgZtnafoBh1QMOvWtqydBYyPPMnsE/aIvkdNR6zGDDLQFY9Ib8ztYmkEL1oS
r4QyTJcdTVcfN+DdwEin1Ieamg+du/y2X6BisOOnC7PMtOtpjvnj6CMmfebaz0mtaMJ6wGBWPE11
P20zj9BUo7J/VCkAM7HgXLcWoIJuH93OeX2BIB6SMiF+mtYCanUBGkXCB/JbjM5qlEw8kbbdDtnm
vIkKEjr9wbjya6feoE2jFcU46S13QYwuBt8rsYacoENhrn3f+oYIICbrOaD7SoApVhuSuvTkI4sQ
UIoipGbraVeDzOsjlnU9cj+nk8kJNJbxS1eQcqwvkNfGujGOpGRhKMmDrYkm64ov84FPPwWEA8vf
IJrdXj6M0rr1ilAqHq+ynG3q6tWPPuggVQnyywIwjMXJ9jhvSXFrqdRG14JJ8cHMqQ/LUzXOODvj
OPZWDhHoXWE4T5CLtd1chShwIg32RP2UzelxcMj2bCdj5xKevclx1php2mwEE/FqoPNWucF7bqbc
TqT3ydcd7XpBflRU6Z6+O+ekQdp4LPQcwQI+l2EeboOFvBN0mTiIRvEeldiX8EimhCU4SLqO4Oa+
CSBkm1qzXyaXG40XIBKdniAPLKR+2z+z1nPuyvaxnePLOsD24EV9dmwzd94wLiWythr5uml4wD6W
rEIHykTtH1rNnG7NLHjgi94mSQTmRxPNVYr+j1D1Y1e4n+lsfV/qSMZw65eWHvpbWx+h9oGZSmL7
esDlsRtdE4wYZmZge7p2VYSiQ4qSXOhW8xPWdbZqRz3eVTlyutQAoGKhplgwQOHN8N4mJ7xJNUBA
k95cJeGSbrEOuOspMy77YbpGFJIQaZfdmV523+p5RrGjfyQbx+piNHtJexG7GO49Op8RGgRUKaOx
yowO6l1GFlfrC4e2ENCx0G+MbVO3aJWnjtjpZdjUN2QQzmvXRSIIPBksXpfvrWzQrnzHenWcH6Tl
hhdt2JQrJxbcijjre9Cv3GqzW+ExlNHtqMfcvYMs8zYOWb7zFu11KbtdPJTf4yhhJL7Y2F1ii3fB
lPPRWWKLZv5gh5s6FsNhqPULbcq8TYC5eJtpzUe5BP2RDZHj6rmpHXgftdbeLogigUvEXupc5S4A
soUAPzK94ClmDYVH5BfM9qPgNE64Li00WCZ3bFhHYsvlabjmXhoROH7b+sCcjDAhULI02bDzshYu
Ct5CT6oDDjGmOfq4zSbwVbLqAh2WAowqjqvHai3KeEU9FF267maNIZmcvqgFY9P6a0095JZY7kRX
Pk92zfC7IKmKBeVOFAGbVJb+1AL8+a+188NqmJxjBDQBCCJE+o58smV+sMCSI3AEgQOcJbnwBs+n
OJ80yKMYSlDow4I6ZsSYukNLhyd6Io37yap02JRY5HErM/JqDKqaQx6/R7IOlMjFIgsYapFiw8pX
PsOgAx7ATSGtrJ7tpBuzQ4lUxCQ6lVZIioRcGM6Y7ZM4uWxl5aCcx9cswqNmmcUxEeO4V0+3RrKO
PHM8wCCkH9TMoHmhwzPHmCme4Qt1rEIeXlRT8Bd+4L2igVja6AyghTnHUT8NshJ5XvRyVG6ih5HT
uitAG78YXgoAVtSlT74S/JWoQbNvSfV+bzuzTvI6j4m/nXdZ4d34svZYZMxoaJewakn9fyrN7eoh
YIviRL66HNkLEkH1tSlXuXbFiBwYGA5in0/Vcj13Oo0K23hwrOo5zLPxwF3E4CzTo6tolNlZhf1o
R+E6tfxbrag4uCUHPvWSjyG2sn0jKu9i7ga06TWNyrBPp2tfLnAbfS45zq4csPhJAw2xNVrmR0s8
BGKT00NXYbtJyfDJcN+TaK5hLcFXKRLPQWPCIRIncPBnUbg3xjgfwpLxQhm7r0NlO4QmkkYZJxH6
2ZqpaWGB6dFQK8AOgOLbmq8TUy64/NX9JbeG+kGTeFqt/QZUNkIYpJF5WycgFg1DW9lO6TzBoMxO
Liw+yls/5zysrnqDqAr4/xFJqswXdcu0t7Yzckp7RnsTwz6+Ea7D+FOvBqC6zgVHHuCDmEummxgw
vYsKMVEiCT/QpqcrM5jvJuLZ8GJcsyOCQ5U76a1tfFpdm13bzTEt8fmJuHY3Vpli0uMWj4/aLXZF
B5CuC2YEs3Uy36QLOlIshOsxM4ZNV03THQkF+sqcmit0Ksz/OWBWjtD6dd3gVB08lAr6UlwA+m+P
kMI2IYyI62CWLPAK6jGCZu7nU0LQlxv7O120nxBrLqIgCvfeum8W/AWdtRym2b7tEr+6sHAnrNBG
LNui46s7wDzsgEtwRJiZy/ge2ZO+QLSpjt3o64+zR06Pk5smVcDugzSMfJeaWUXgTbjTxtjeAlBK
NnOCxpng5lsReN89HwnxMBlk0SJRJ0zhLp3ieEek9mtLNrlWztZtPzckJNLCLb1SuyI4JYTQbX8k
/ZJjYqRzMDPHurP0ifuhgw2DUcue4cP1aJT5RemMjOcgyOh9BfMRBaCwBDn1GVeqlDNqPVhGcwNv
1PUIM076S2ce7GvAFRf6kM0Heyree0viIoOcdGQ/Ta8RL0brcsinu6yBw4SInGpKsWXWPF96SCCA
iWJVLvtuvRASeWzz72gnmZ6Ar8XLToZhPNj4EEQIsqRDbNfzi1Z+2gHFowWyl3EgaEr4Ngkj+JLL
zL5byNbTM2QzcxtQX6bjYlJ0OAxN+g3KAhliGQkaq1rLwjvE8fcNVZoDH1tum4gENyALHJmtt0eV
2uClEVsjm7IbM+mIDg3DSz8kz2Uu7JNndHcZ0PfLls76pVpjioJajOiBjeu25R5LO20hhqnMe6J1
LmiLMeu70oD0bOb8fkzTaIN0Mb0YA2pAWpWSFTLaBujeEcttMlwFKb5qw/XELp23YSrGrd4gY8TQ
cUJB7z5kGRg5A7LftyZziJ+v3nMf/ghormijRXgfghvsz/qVboxP8RTqGIRfhp7zq6riXTMWGBRd
mjJcXQlhat+I0SG1ANniDi4YxGYTrLcAUoh5dWBMJpntXR4VN34dZ8TAvgnMSOsJefwx7r3oEVnW
Scsb/9i0fESeVh/CgMEN8zHC0ElSYj/u8qgF0W47+5QkK4wSBKtVJKzBOrIusf+gQx9ae5MaaDOL
PKy31DqGA4GNH0NNZswgLcx66T5nUJ4Pjp0+DDLczZAxbyTbPaoLbbd09xFAM7zqjriGrs70fs72
k4Q69SUIWhkhB/KeA0HGyvXky9kyaG6QiXMyei629GvuRi+dDKUrSafD6wZeirw66FCkPsgIO0eG
2dGh7hinEXCH7KneeR7oraLIj8ZsEsMh4AO0+dUsA/J6GZUXytA8fKHgyVOPKL1KmCfTj4dd7nco
cHVA0ibXSI6Y75mM4muBQCUIWG8SGdOXysA+qsYuEBXN2GlQ1TZBTLBfTcLftKD1kdXUCbIgAYCo
aPfoB7ecUx0Cdbp0grRAjuEKnfSbDa2L02E8RNCSTpPxxhBDHDIZOYg2gaBOGUII+nZTymBCIt3X
k4wqLMksDMguTBm2P9mM7gcZaxhrBBwaDnBPAg9nkg9TGYEYupxKroxFtDsCEnsZlZhdFTI3Eb38
9ZgRpcjwelwLGa+YyKBFDazc2jeDn90Ca6h0QbW3fpysPdch4VuDTBpWDLAHo3xsEKfMyywDFPDE
OJPp7/oCOe6UEIfTgYYH38Bo3pVjgEa01k4QFalGYbpMjywdFIZYdp57mSwJR9U4QfN7arhO4xqH
nSRzKCeZSNngsNhwK7tUCHJHTBeZzK8MGaz3PXVrR2ZbugvIHtMxKPpom0zmX0ZD/j61c4C/Zbz3
evM5d83+wtLsCyD7tI4wFaNFbnFO5TVI6DR8HHSgXLFANI+8XuQN16fZoOcEEv9mXOqNEUECCiAK
zLbpM+aM241uZMsJXEUJV/nK6K7rscJ55YbjzvHH+SECpJd1JBtQirIxOHrjtupCcInJf3N3JsuN
I1kW/ZW23iMNg2Na9IbzIFIURVGM2MAYyhDmGY7p6/uAkVmVFZmWab3tMiuVGFEhcQDc/b1377lJ
cExMzt42SUQrYl9+LbEGMrfDA1Wkn5UaEebkuN3drIoz07F0aZZxi5bWg82M0nMcYoO2JgO0GOnG
wbVtGg5wBCXE+6VqK8F25PgzhzNE1aq/Ukl9tqPaP9k18BQqxnoOKPETsSFtE+I9uhG21QAtzYer
xJ6Ra0ujodEh8eUsCxH2eylRT1XIEA0N0kmlqkzhDQ/P/r2JIsgcEjxXPiYw9xzccnESQABzmyOh
JHSiMtPcZ/WAS060L2WlDnPFzDBWaMJbE0JLPnNR0eSstXPGRufDgH3y2+B9IHVv15XYnzvwg7BY
ycVNVSaqrUCGzD6jHiiO2A/7JF8GOhHFuUyUJ99UW7wGdbVJtW5TaIJO13TBGpW+iLHUZFaBstet
FRJDiptaOtVT3qF/sXn2vTIF5lmpjr2tgJs9evfULwrYhOEibB0WWdPtz0rZrcdC8V8jqKUELHON
Zcw/tEijAK2dHKAcKaRuIxddiow+obRdpqpvzhs2mmUwgQ3aWky6ZEIeOjdr90EVA+k1OgVaoqEf
wum31HRqZyjg2EhzDvOOMcxicq/prpvaxQBJsLD6mohwhjWUD6Vk4HnOAVkuM37p3GlrfROEnFDj
Mj86/rFPKnNfxeBgCK1KtuCjXzQl7FZuxwdgu1AJYUJSAhGBMmfaRiI9Q+ttqIt54AfJgcbEuhMu
0eWlXu+NLmtWomZC2wZ9xCgI7jiD5A/dnCjk8PDWKN+9o4X8ep6Umr/hVLQyOp93ZKzDZTg6tI4J
ndiauUO9lleQP/KRSLVOIRE1UwClTG8BHsq5oWmkBpTezDI8dU90B9XL3m7ZicYpLSUqEaojUob/
Wr1o6qS8K1huO0A21ldFTEnCTn5RExJkTN9QGL3jdRz05pCn3Zc2GTVWWcB2Xi8eDs9RX3FWpkFa
xzdR9pDC0tF48tLUXZdD+q1J42pGoJ+9cQmlpB+ZMTkxsidE7v7co726APYf7bEZrjSlUGh9M7Hc
xtgrtqbK0CmPntmT/b3TeMkBORVYozg/NiohXbyyddFDjyhN/+zR2zxk4O3D7hZOmQ1OjN3D8oxy
KZzGQmzrUqTlytmMInv/+OJUbcSPq8g9N0T6bMIEXokORYnjc4QsUxD/YWfbBx3F9IGX7chQAa1j
fTFJLN9606PGjr70XA97inq42j1rQWdY76mtZMdSqvkxMvRz4ffVPgrRSINxa6AmwzCAo3oGoNGd
e7deJkAs3ZZKNeujiijma2G7ck/IWYk1utKfFJvI5bEkny9OonI/wjrc5i641yzRTnqg9K/qGHCt
D2NEeN+I+VLAWkv44OZBDc9SkZGDyUYQyMnAsh1JhwSvUxMelkJclF60i9Pxua+5f/O8/4bTLQT0
mjjHzC/nSjrgpfOlA9tFgygeyY+uN8VLxGUILEJ9bbGCBgkRdn6uHal5t6NqU9RBXBXtyOE82Yrc
rDE/OMmqKmwVyZF8pkFIHokfDvS3Rby3Mo6NJIDOE5LNiPFYlIrBZkBpirUTjhiovW2Rsgin5Hce
8EeRMhJWJ6fhIjLIOuaYSYBUVh5sWoeh2emLpDAgnsPorUpnrUR+uPWdidFTNgxPSjd+jof2GRRa
u8N+uq5jTIvCzcNtmmb0aVoojiLHcocMt9YGMWOAiR2ZxXPeI3mYYd8Jl+RAGSjN85b1w+W+bq3P
MKq+q5FVrt3M+RYMJP3VbXrMm4TAvYj8vdIrYRRX47EycqIcYaPPoSPhxWI+vB76vlmLhK0+omxa
dSnmBZmRRozKeu2UNvgm3ZfkSVdPj+hxw2bePA52sR5S1EwqCLO9Se6r6oBabHNiB3sCt/aFIy+P
xHYauBdfYy9JvIxZb6i5sITA7CD4wgqwtSaaOzU3F4ekehtMuU5NervaWOIr16d8gNLBgkt7qjOJ
p1AURcBqxvGSSTpKpVZ/N/yemPXSXvr43jYhtm+DWLlZLev3zMq/qEPezL2hu0vJydbpo+XjdUin
hIM72u9dkHEBh36y6TT5FjgtnkxQPYzdnkfvavUQtVqlHFkCLRrELpNbm8HTLm/EpYj3mlBJEDfZ
d7pKpCvFlLsfs/yHCGqSsP177vf47jEL9D15CcosA9MyNXvTqZdExJ+EgJAvpUcTJie5YHQQkDJ8
wkjlEnboTDb7h5BKy9R0ntiTBuHxOKpronpAIdA8JFyEkPKZYTXeQusCju84z3bQQJJlKKASOKr/
4kuwyE0QEcU0DcEeaiLOUN1GqwJyakOkCWp6Tw20pL2qbNzqGWhZsvYnwc9D6qMmLlYTH7tRbWnd
ziePflEaHmypCKvb40uQREevAUGs0KrZ1QOqIdFzcadMsfZeXFEpm/oLN0s1a63yao6dTs0S4nGm
liGnK9GIKUr9dEE+Hm0MC+rkfuAOsYN42CaG7GlCj/kPmZI9QefckZ1XH4GX0wd90yJMAn4EwsA1
2P68EsZjGOD5ogTxMPPxSh5fHoqxB6/u33+mGHq0iof87ac5tGdwSoqpRkzCN3aPV/74Lp8Adf9+
+PjOLiB7VwaTJMpDTsFV3O0e3zn/+u7xMJjeMBLrL2NTHoMyJeq+IPSLhT1ZDlPwW/dIfyPOYZYY
irloRSV3jy8mu9d2BCbn2Iw7R4d6bwbrpt0VCZPPx5fHQ7TIjLyi3J1hTX9qnXjYQ7xQOQfwZkzP
bZx6mvTzJxlG/BApxKzOdNUZGjOt4MAbGRV1HzGFdaHetMHAujw1TRWVL/GjX/oQzrkAGqUbkSbB
ZHmX/oshGE/foXw1EZRHz4+/ZJDYbwP72kwvB5vYb1+aYoorahPjh4jwh0DUcnZpPmR03wp3Nlrl
t9ahaQapG69RMyCU+deX1sifpK5V6zaIUY2YhHdYj44ww0Ft6RpRvFFaizYincywFydB5MTq/7eu
y7asvyXdnIP81+//ta2Te/brf6i7fvzD39RdtvaLpqu0WQ0LmPcPnM3vOeVEmLuQZV0mHD8CzH/n
3Oi/8C80QZKXZgn1EWD+O+eGHydMVaOSJHXu/6LrQiLwF/gnChaD58DzMn7Ohi7BT5MJ5NIrJLQW
IGXwddgFFi1Fp9HXqpefIMs2y8GoWmaQkA07t7eIdou2latpTAnsI8gGPz0RW3lxyGUKdfPGUQ2G
X/jk1FgKTA0pR3xPvfhg53ieFUHP7RCktC4nVFz4Umb2kaF9gUW8X7cMW1yXHnAJ5HZNnwWWFBe4
Vrw0HeEaIzaWMe/iGa7CjZ8mR8YxEPqcnE6WAZERJ2+Hj1S9yvFgVw7aj16q81IRu9jAE6FENe5v
ACKtZn4Cg91nylfStGAVBiraRwuKPSgM2rEwnKkbI1gveRuH80yPPkla6mawWY5F0kJ66LVTnCSb
Rti/toO9qFwgz2HNbNeqBYl36WFqHcS6AAzQrctKXhq6F2AEF66dfu+GgeqrWo6B/30wFzZVKlNH
6OQSSkOovNrsTjNPbw+xR/QUPWPc9coiy9oX5qKHsEkOeSY2Eib5jFmzgGqrdMMprOyjEqqkI43T
XPnkeuo1UMyNkQ0njjjI71dVql0rhYl1XCHnGdY0UA5VE35qBSIXJXz3auBdHE10NCEy9pfprvbq
JRmCR9sg4rWPD1Yc3TVz3A8dLzPODp3WngPV2+r+1o0ppkK5Enp8QGh7EtGwj+geuVW869xwV0XK
rMX5EzoqV0V4KEgJQ8Bjt3LVCE6Iuc24uVubTcwcxT12cERyGyzQUK9sZThNSTrN8K4mGLxdEXwy
FYpnPuk4YHmgcGq4f8Wmy+DJs9Vjdlaxrjsw7vnNdCvY9nptETb0PxrjBoz0DpP2ye+WLk27IjA3
RRPsIrI3Nd3fqVV8mD5hUs6usmbyMcbfRJx8mn7wWTb9eXobC2W8Qpg50Pq4aOW6itUPshPosRLR
ggh+yGBeo3JIMrLNY8lu3J3dDFxDhTKbeAM2WZ0egOHSNOtO/Wht5BDuUoPprHnMR/OoB7yDRb/X
ArHx/WFPRO2n49NtUnG/hj06CBEfDHO8TtfkWJobFXutMMOdZ/YfTqEfHGfZx/3FCoZzV4gbwyQC
OTWEwfGhKqP743cMMkbWZDB0mFBDREPI0v/0agcOatav/T65k+awt0S9FHwqgY1/sZ1zJDvkzXBq
0VhCCbiZMvqs4ppFolmldrRTUd8oIkZtFR2oUzYewZrEj1/7sZynuIhBKp1CkqvjrlmVEdeqUr3G
lEBRv67K9iwSeamUlEkLy4HzrQ/GqzvKMy2V3O/POh9JZSX3uv0CXGrXdOPVLsfr9AmC3dkrSXwQ
QXqf3pjpeoT3crbDjo74eK0H8tjJhWo71AG8JM8gAd0E3GqLDeesbMYx9oSQ4NTo3Rrhj96nGBEr
fl7F/DnexYygI2gMXWfealyM7mhuQuF8w5U9BqwJtPJepRJgOg8Pcdzvp+eW+KxlRD1dQq2fRyPA
ySg7RCFLAQ3jvWVKoi+512UqGUIln70QyzC8wTZfamF/0TWa31xMLtkDZYjvofFhk18Z/62N1r71
BXGQsToilNrWivuK/2tVmdFOiSZXimSZHk92RQ6E2UPwMheEZBdpD4houNpRt4bHzCqTh3fHV96Z
G7wQY20eRaV+BMSxhJ6/gBgWzg3VOhp2/+Ga3ltmEihiRp8gnva6JOWHi1nxw2Uz7HLfOpIQXCgn
r8ufDKKPLUgjtCg25RhP4nfGWO1lLNVTIWZlP31rgkAa98Y3K4pf1DzaNZWBLzo5YHZe5T23xxBw
SfBOWwjuq6+1UT1LOe7Bil7QOE04v1nk9fuRG2H6L2wwUth2CvnYbBo2oEdtX5ryo/b6U8+1SdzM
paTPQYBgsfaCcYkqZDMtVmHNbTVqMqPuTSae92VasGmBTJiMZ5edrYnGK+3/e1OWb7p3lWl/4Tgf
zELRf+jB9zp0GcVbTCPiw7QmENd15OS6mm6iWuce07QwnLe+c5OSMFotY6dxxa2U5oY9MZi1anO2
BPc8C9UsbokTje4NvyPJWN2ovYOeXj09DG619B65HfdH8FQFULFphOv28XHHQaqCnUL/RhFfG0U5
asicliryrjZE0WpFHdDfwXijvQwrvdBxICkNXLvB2ODb9vBFNu9OVN4Ht2EeEmkfkW9N8DgTPAcB
VEi0gC111i5iiX2Kg4F6aWBqbk1YaNti3t68kVFD+llbL+jj1fNExje0dScXFcl+yNN9o9VfOaOL
meE5DZB+tC4eyiViMsNGmWcmaXsCQd42US99F7Q7bVLAhZaQP757/NkwhsO6S7H629ZLGET6aows
Y5dOyPDHd48viqh+e4i8jKcN7AGZgusgYiB6hVrI9t9JbusXrdE82ZIyAhIvzG4y7eaAuENj7lYj
nfzpSzeUGsZj0ay80XzXaImSm+ntyIxfkfb3HoR6vfQbCh7HLfxt2sZzmbTlalDDq2ZrwXZguuPg
vVq4Ut2UjbXSHGU5ZgRDjPEyA3PUScjCWgcq5+bUn1ZlreKe4garbQQ9jxreLheDzZ80NJ1QxTAS
hstdSqXeF9TuP75Iaog9T27cjHZ9tIOqX3EoIs8pw/YxhKtECU5ZLvIl56+rM3MT8z6a7iZgF1iW
gXOvMs1ZlrJ1dmEmvxLeMs+wfCw1150xBCJAz+rZjRNBwU/YXFF0U71hxSw35Ik0yHD8jAt7jPSP
RIl3AOOOjiBMJmjVeVw5G0LnbrKYhE3c5lHF4sEtkA3ynLrj2a+GOTfbcvA46NAr+JKoafNMi5n2
D7neqD0e0Sv0ToeYwbViHXHaXfRquMQih87mzUoPTq4Z3kPByBteL0qDP+ArTz9sDv+VyfSEi66p
/+e//wIv6+q2i5XCwaZn2j9TRgn6ZTbQMVIHOw75YcsA88Ks9uI5/RGO0qgM+5JzVG+Xy3/4zX+m
yro6SkbVMJmoa87PYFuXBKTMGmwyn3ztNEzhVogZtwmAINYXDjohDbgebz2hBcfpqPQPv55q5yc8
LOYSGJw8A3IqbfUn2wet1h7KSZFv9IZDPGtNFjQrpSzWrnqOte5sGeG9zrdN/xKSsVMJVjUOtkE0
rP/hiYD1/PMTwVJvcWhzp//l7//AefWNzMWkx6Ri+vDNvj2bnEwSZe/Y6vNQcDCgyWbbqD9Lcy41
eOKJPGcDXnWN3SfhwOqKTZiJZWG///0zs/9MoOUtci1QpLZmaraYnvkfnlkB02WMBifbuJISCsK2
ERgvSk2WKnpNDqGmtRSx/Pa4vNFt7MMEknunXfz6lJvRXXX7DyNgAXgcDx1zPPlr3VLei2S8Nmxd
RoQIb+AYwtnOSgcCUnqSEMyb5XbrODI3ATfAdEpXSXVzkv6cBtHOSdXTaIBz4bPofAenNjnyQXuO
ZLXUxI3RwKpk8/McxLByWBOmdi6HbpOQrR1DHdeSkFvXW2VWRaxvvSwNxsGpf1X84SMe1Xe6fqhb
AAXR+HA0efYY9pWu5MdH9wrgN3sYYD67ndlcNbNE9TgTU/+RthWjv2gvzEmz2d9/Cn91eQgGI6Zm
aaqp/2xP0pPQTXNdZJtAr1E8qCfpJruUNNbpZN1ftaba/v0v1Iy/+tyBwk5Vu4M5yvnpc3c7XCL8
JQgKi55REr0CGbEi4xrl3blm41s5Ir4PPYvaSE9Nle2FcndXinRncK5PWnOrAT+vsy0p6GPanl1X
zns9ezbs6WJQOZAm7XAyOo9CQn+uoYQ1jPKtjPQHydbRZU8j6yEixf30czsHfqeCGNHaCA6gU1WQ
cCW4QbrT9J60IHWOTOjaUlXRrF7ShyI6C2Yd/Gm0atT3a7KJDhkaobD+xjCcY0osF64F17/X4oVu
F5twgCfTdw6Tdw09u8Az4dOw1NH5VwkSLcc7eHCvZ9T6H1ojyeNtLzr0wFT6z1ncXzsb5lRI3jAl
GCdw46ZjVKUggjptfKkoR/MkvE+H1qbo1pGZHNOhfq/k8AG36CKykJI9OJek2GMMkf625T32zegQ
q+khcMRNz03A37tUDEDyok+whhvCmhaOL1dDkdy1xNvZGMWMU18Ym2AwNwOrdjul7LVMbCj3OLHs
h6XC7YpM4FEn5dZGlyPLbrArs5deZ9PidYCHPLrWpJDOEa7CoNPaPVSgD88RR2Juu3+4tMEg/2nl
EwhDbA3dBjzkn5bg0VbyUihGtpnKt6mkQxB7067QPt+nl8wgeJP9w2r7V6s+aRdstg5SE3OiPf9x
Sav0IbSJsGexjSnIagrT/J+31L+4ZW1LI4Vk+oqF5qdfEgZl3CSqmm0IMEMdZtY0cZLxUvWoHpmS
IQKcoYoqz+PI2QB/dq+p+zqIP6dTduWOYGWtZWi4S9fUpk7LxlX0Y0zZ0+riZrMQgj/b4UTb14RF
Qwn75lj8mrKND2id4clM8E+Ws7S/Sl+/thFLdVXFPj3yZTGkKPXAkdpkU/P5Sy++oy7cNw0aIxhY
U11mG+M1cMUxLsSmNziS19nBtM9j129MCp3pSZqcQ0rLOg6GdcHIxyWzbJ3iraDDgNRsDPtTbEQH
ssgumm3e/LTfO1Z0IKr9wExpykbZT2UTMKKDOhJWx4iJy2M/+s+OR+ujpl+gV1RJdPdmfZu/axIK
rgf9SmJumKl6+GmyXSgDNUkYH9oeFwtKdKAdO3KYN1NfYfp1KnHjKIbNW2bJS1qTnlXaNzVTiddo
yBVFZ81z8YhTmFZwQb32D8uo+hcHHC4xV8AZs0Gjmfp/XmsZ9NE+JwMQFgTbJ6nl87xEnUnmANJ4
nK1IuNV9zohxrgV8Rkofrru62MLCeiXSIyH1tj1WlHkIy/ZSWEcpnF3dXM0cFwwV+lS6te2pTvtz
oPhPwAOfSif64jKILjDpzyKVeXD4PjjxPSJgli2Lt7TL5FaE3iqn8ZdBT0FBso1KWgAtdz6n0elQ
gcnhDJriOK2q5dh+5F6NSrneh173YbPypyxmtpEfRMFvGpydIgh8s/u1RnOB7h0ZGGfXac+alAtp
9qs0/zoVqTYWukohVnNsVgXNEeKqmPhx2qH/guLjWgaQhMXXHm0EIlGSPqhLYni3FHNI/I/oGXxN
7kRVn1O8EoNEa8UhyKynloVxcyMYzECisbiuZd5dLZNXjDDpABn6paBF1zjfYlM5c3ZvFn//Qf/F
KsbBbfqPBrJR1376mGFdkknZtShNmFGTgDuDoUZfs0MnzUVuEFcprJ1X+P9wfSHl+fPy6XB8Zocm
lgVx9k/LZymMAWWxzDbgfq4pMrppn0O40SZy2al8GEl68LoG9w21CkHcOIMhJlcsAjRe6HDq3Cgg
U2YTKy+DnT0dsmPamhWumOksplnfLBopIq9m03nJoVFq96epu4Gb6tYSGT3hPqYlowsP5Duu69Za
o1+yMdjMEpdTWDp8+J51DHQD3QUZWUOFDjk5mKl6ndbdiIsuAiTrZx0WEhOt3LKO0gND+QXDsrPP
oYfzRF6OH/q0GWV8mpF4snBEtk18yAzqcYKg+2TYpzbrxnQP+0Z8n16zMarXUVOvESIkQpIXdfxN
sREaCso+/m0cknRkV0vdYvXFczcddOxe3Tdc9jWVK/xsWSbHBkOa6d3oB05mFuc2dSj8VmWEGrDd
CiB76efUDnHa/jnjZP5rXrrrlihJvLwMYT+rJFo1XXqwBKeOYRw/0LIb3pTjp8yBWSIYxCLEXTkd
6zB43UcE9HjOn/3Ag0hJRvQsKLXZmMDopNyN4mQ3IE4OHPVQJHRiI/so+/guB/s4da01+nVTtwn+
AgN1sZyacNReH9OLZhh60WPtVCrhTrXppkXyPO3wIfdG15pHMHin6TFSEWTKWFiTXSXJV6Sd3PbW
IagJlAvQDoUx0jQPsl2TiM20+k6dtZx6UTTtM6aTRxE7yIszdB9aHr2ONGewH74qu2nVlTTJVS86
wKNdE9Z5FwjHtUxSbAZ3IXhWiskKTfc1bYf54EWkyft70zRvU6ctxV9TcfdmqnljC2dSzPbB6bII
iMexkJXxs5LhSg7rjRDLZe7pqJLHjzZgq+M00WYg49poF7j0Ed1qpWNG9m1IF/5q6rU1TUJ7scTp
veF0uyuKYf+44Bl6TMdIdFabvuP9ZPUSdAXAfy+najwp7KObNAt6iEiBu+20+WSioYI0j+3E8/M/
VIW+/nTBTd3XiE216KkdasxoKEsYQdBeqO32msCenAUjO2nJ4j9CCy3pOrMcT33CsfC+//2qpf2U
AWESLDNVmyayQ8IqhKH+dMpPBiMqdWGmm9oewJryRo7d1vDe6HPR8MDRNpuKUUemT7QxmdF0kIwQ
4dB7ni6sGkXEDKlTMGvw3WCKTc4J+upp2X78AFv/VkYccKvwM3dhtzqgAc3+yOb96sbuQrUcfwYp
sHqiH9QtUYkrZNqr4Iv7UNF3omXPyfDWLtUE20Qvh41REkdrSHlKbYp0X1dhhBUcmZ3xkOUh02m6
SNbIbdJbabXS9PJeVG4A+hl0rk1To8rphTY5vU3VKLoZ0VvMzSw8ib2er9EX0gmXr1EzXF18km37
qVZGMc+5waf1JRiNbR5FiNfU+bSqW6LZL3UWp2nNeUWXd4RnOcur4K7iqXXa7op54NxHZEMUcJi0
XYvueNrDE/iLnlGvJk1J2XHUm/ZdmRxcrsjp/qtt91UzXlvmGkmknqafNh2TfH0qjcNd/Izqfpkz
E5iuitgWx+mHuPT7K9rLU2dAYZzA3H03VRoIAC9abKENHz6GlCdA356s+pDm02pTFZyCcnlWgdHj
vybZCIAzjJWswDBUfyaNvBhWf5pu6Mb+/ej//xWDYhjMpf9wg/0pGObyvb/Xf5yT//YvfpuTu8Yv
pkqeD2xW9LrCmFotv83JNdX6xTKgnKgOxQJGL+7D3yblBugUeCUM6ojU034AUn6blOvmL45hchML
ldrpMXj/PbTmt65f/dPjP3YBsfH8dFjlBGEKBvi2Tq+B5UCfTjl/6PWoNNZJWc3VrYgqrFx1+1q2
OH0bP4W5aVsHyzXww3rFOfVJ7nbH4SmT7iKky9oO/F/0hE66hy7HdOG7O9XZMNN7VfvMnlR7UwB8
CtT24gqyBAw3eClM57VrtKcqNxdVgDbXY5kGHy/eYsXK5zFxtE+mUd0zQOgK3pZyKBc9uYmWZjN/
1+ibMyGWhbepkPnZCL5GRHszgV0dmU6E6sd8KY36aFb0e3NykufSxR+plAalMFt+VoMNc+IVMbNM
e5g9+ePE/fiIXBfIM6Ebs67C6B5A+KB/uMAXAO5ZS5ejva3AajLK1oqlE49rqaGQU8ld1mII6262
VpTwUrvQyTt7YiVHtEhKTqJd2CM68AesmFAIvPprSZozLo4nSTAIK1CwxcBCxK7RocvBUZGjn92F
yJOQqhJP3ek+Ls7W1w9pOiCyRWD5eCT6Uj88vgNJaDBfUA8kKGjHceB9ZlV013nsG7wKUT+RMNXv
a8WwFkM/agv8McozmeD+ifhk/5SXCmaebnzCGBQtK0LW2dIYaflTKICTShik00MJfv80CRTV0F0Z
Oi700AzFxUbMvCPjXBAe0waHNvfefVx3z5C3C4i9YTu3Fcd7fnyp0C0/F3r+CmUmdXubvEEbuxwy
6fFItrbcZ6m+LkTKn6lVuVQ8PuUoBAw9N9ICQnNc5wvDBOONE0wLCHK2addxecN0j8m7ymz7qRrM
GTrVArpjbz+5hMMuAOKgdEra4NRXdngMO2IUBglUoAmknFcq62vSZSfXwshsxYN8pQgN1oMf1gtp
m81rViFC1fACudtAaNUbpG++qF/Ronmvjwc65G7R5e2JOcsM8Z711kIljzIlvMGoSvaGCuk0JkoB
X7VKpCS78jKqjVufk+DsGc21BUryDQhdSSqDEC+t5eFyKrN+GXhqB7VBlfuBa9pWfOV7aRHlAsrl
SJKD4MDv5EviIWAQZdK86JZBFydqjpba4U+p9NdeyYdfnZKpb1dIZPjskppiBV/yjls8cZnxCxru
NP3OeEWir5qHt7HTcud1iIib8/E5reqOtgFkS6ZYUeNvSj7nl9HL2nkYO+ZXYoy2RRt731odzaXS
P7t4qt4wH46bgHp25dRGfYtHGmKepT+bHqBNvILGukeFvnCHzr/GsYNiOCW2zOld/5rGhrNsTV9d
Pf7W7fS1JoEuRPSTkOLJ4d2utfeBuL5TLXC69FUdbx3PxB1W1+2vBIdohXeG+EN8tVPuSSp3j3VP
IouvWS4G1tB5CgiNmQvSli6BJdeELIllUgMWYHLfXhyvqndWq7+5uqDQTfx7qiAlIDR+POWoWg9B
HDSc+HpEP9xs+7Iw7F3v4FdJErd/zZWuf810fSNNYMP4oFuy2/lzpn8jyBREaY//h11X7qaazltt
kM5bOx1ecPT3L6ZoOjqW4e7ff8RnGa99NdyHAEaAPGbFu1oY6Xp0cmX5eAiWqJ8VwXQOTWGeoKZ7
N4lwR6RQv5ijjN+GfJhZcffVKjkzdWWQXeosOYZZ7T8/HhELxRQ+SPxNzD3RD71zYQXCDZMO/tMQ
xuo7JomFU5nmBckQnnLTvSLmWtiqlZxzTU9emhx4TAeLliRfk0RiClBR9YgmaJszt49Wjq9DHi16
I9x7+kXoBhrI0LFXue2ZrwW2OmZAXvk9cNc4EduntqSvaSH/m48JBWuGmPOZz4/ubNsGUBUYmqhu
DsBcqV+VTEtpk6jqgpkpRrOiCDeFZTz7ahv+Sr7hM64/5aNfSY0hk+0P74rIzB3NdE5008MF/AF4
f7LUt1Ut7FvCVYVNJn4XVP57mwAl2sqpc+tcDIAql9cs7ApjaVt+fpNLtvzqBrjC2ydhWRKV3ny2
CveTbmnPRZe2V0uB9aGGWrqtWs9cuW6NqBfH1kummUiUiMWZe0QRLZy2FKdqqLEmk+h8LHFHzKSb
ZotWVt7GEkFBCAYfSmo34b4Ps6OXF+5zN0pcZr7tY23WojfbRDkbJMNN96ZzpfDD1xSv8YvTpkz2
1eC17ARrtUeD1QRW/KRHzVNcOu1JxAVhRU4k3ytTWUVhDlRckeFbX1fdXNhZvcVzH77pVRkvQ5VX
9PhbTpSoazkR4IX0fZWegWVX48m05Ivmj3L/48+mh1kb5Ug11KtXjA1AEb48vusyng91aLBs+rjd
97jm94/vYkb48xgGDKN3r18aPrsviBeFvaG2Fk5IxnGo66Shxmk6S920PCXIme24/tRUFeAQAPY5
qBWygvycbdACr5PB7ddgSc1G3gSuH2djTIgTLnw0u+UXA2HzNg79DS4DuU1zQlGViI29MznlVLb3
VGBE0Yg6OOrE2VanVGnSF4VVdmo3TZ7D79rIgUiwKaxTdcQoodflvo3JGbFC9bXziOPFZK9tRsOz
FrZTuas8LraGUX7x3XSt+a2+7IlS2Zhd9Y1FGCZMqbjP/kCor5XL95JG2qEV/V1QJwoJ4t822R9I
rbLnxfAatgm1bYuz16Cn28ZVj4cNwI1hf9hDdBmjkhU1JuMAB1hd9S9I3pDMV+WnF2pzKSt1UVoI
zECqn5TGy2eG3v5q9CivKThmqU1GbKMg6Msx9mycyBZzU9Q3SKYzNZJwN9REJ0m7L2kJoQQLgmhR
uMWHX0MB5W69Ko05zrhrEIAy7vVTcL3u1Sj1Dy1VDo2NrUP1+rkUX7DPrhlDvcgcX2aUdN8BPhC7
UKZIxELrzZc1KQvmuraI5S5lrPLSv8cFCQ4mtAzZ9O+mV3y0/8vXeS03rmzZ9osQkfDAKwE6Ud6W
9IKQhbeJhPv6HmB17zq37u5+UZAUPYE0a805Zu0MpCLHJ5YarjnqoZhF2E8Y5JPkDjm62tg7MWL+
ioborfY1tpxfiqgDN1/TlLsGJpIiTkF0+r43rN08rnE/hS2DIY0/jRzxiSjtO8TJOLY+MWP8WixI
TsVAZbJDlZjietKLi3Zco+Fs/aXuxUMEzqRW5LSWDueT+BmRv4zzc0QMdENmVhNTNTO0C8RVN9D3
LjoUmBxN24X1H8m8k/QCrytnDlbtfjC193yUdyIWR0lHK9Og2Ln1IWck3njG9OgZuOtrrSHNT9GW
TBRsS4oeiM1oYxb3a5ffwIkZLp6ehBQDQs7+aYNW4BNbBo55g1Oyy46tYcuNmQmavuXq8nIu25xI
Jat9WonXvc9cb16kTXvTxhZJOYm8ZP2U7xnV3CSaN4REXBvV6GOzG2WI2jaJbGJuREQUg+/eSL/Z
mJ25OvGjk9FyaV12p4IBpoyRBUXVdeEPr27Znuql+qwIddlLbX4UnI9h340ZX6N5KI3lcmwQUtgt
J6JPAZONmBtUPlWteRS8fTBYPd0F2FDQORL1MOclZsUMB58nuuAsP4g6fcehnmyU5yQkXYtnUZvX
uaD3Pvkmca929rq0pgvagc8tPVJu02y7+MbEQm54lqX5KlcZg67br3FXXJsqGgPK76B/k2/CBsiC
0trPoSHyA49KFjhPbum/uZ7+kXlfzAC3ESDijQldYtOS8yS9H6+cPyzHuDR62ePpLjucqeqWgAxi
0AsIEdr8Ppje86xb34Mzfs9pe2k131JatELrEmBXcrQlP7kN8yRBkQz5nFKN3bwDVq0v3WRm+gKH
KJiLhrR5czKOZeaBvWdPhzpJrlgw/9LH4SVW9r10nGuv8e8KY8Yaj9R4LqdXzD9XNZRAq11JkYTm
UAL5wiMAIoADkIZlRFtG7gZF32NpnBvIRCe1ECJIDooGmcQtwtqTtziEOCm7ioNkoSlhmlzTxltN
z24pmL3ZIqUfOgSOBrGnnpaavCV1GVOaawcz2UokaIJU8q68HbCH7dXikuENv6Yry5vYUQxZWBO6
1USkEiCVYxI23puV46Jql+VbeXCLurw9SedaK/F/ZqSWsmjA7bQ4+cEcUxz9Rr939OHWIxWxLrq3
yFfHWnOznTXobVBIGicTNfB2mLZ9r+t7J4VagHz5MLf2Vmo1zV+HxosL67ISmn3Nfn+Hy4LcZmg9
rJbYH+se3wFBiAllfARB5Hvcuh1t5br7yWcJYHswF1hYuwi9+2d8nz14ynxw/Cp9zGvzJYqY2mPZ
aKGGYmuwZbljlSWPNsi9TeWr6bDQgLfa/oUKZXGJ13vYROmc73KguV3YspWjzTheyTYT91rxmJp0
5Amgwx1r4khSww07P4uQU0aTeAA61PrphTUnPjgRLwpa+mx7bSJRjCLXc9Kn9db2qhsXbtZuQD0S
isg95fxqJ41PKnvUY+YQbxtR3Ggkr4atTXIJALJDLFapgZ+xaOn8sBH9EnoM/YGpTW9O56oj+8Sj
nSTEy3teeejs/DXNauOiK9nFV1J8oYfoOMk1Lxz9umSuIa8L2Pqu0Pv2l6Qy2HceBpupf8jXrNYl
ct4NE2NcXDP2vdkaflovsZZDTw4vg92YblpTkNCYunfJHO3Y1npB23lkjPGvuDOfiexmuuwKAqM6
ZxP3BCPa1d0cMcC7hbiSSsOxl0XeyddOI9OrV/o9sEWLDXoza0+SpA1t8FOE9giOiwLXoj1ejZX4
QdOIbLlPaYLkZbzVW4uNdUwrQEHI7hxwS1mx0o7/XD/fiKCH2FASJc63jyWgZAds4P93v/O/M5Fe
sBtD5b0+H1oHPijFiL+e8vxPEbEitKaVTchTnm8a2yGcWhyECx3oIDKJXRQucaQZDvbAGvfStI8j
LItsppBUjd9JyWK2n8UvCh5XKcpeQXSD1h9r2d9Y6FiA85JH1Q9Y/FCEpsNH3izfbjZ/tyb8HzVH
tNfMozmO30sOuRtAxypVO5XE/fk9sVblSlo3LLFZLOMbvDZ7yiTsGv2qntM6GL6WpXZ3RcEsMNj6
ZQsux0qrKqhB4ARu7yeB9JDugyrqSQ3mzzDDxTxfWgrQCsPYuoGhXHVQowjP/zz/Sfq+3C2j/dTm
0KYHI30vk8K5EH1xGEZIj3njotHHuDYZvb/BkAUsEqhKqK/azdbAHg92CgXn+XrDHv+iUQcUBHc1
eex7OmJovWQNzY5q0uxDvcydAq+jzepsMcqXgrTB3eJC1WwXnT5zkr0tXtJvBjM2TmIw9d9/jH8u
OdT/WErFnMRTmZ+8wciPMxk3mEEeihJUmTSvNdf+MhxqcOJhTXQsxvgkgWn0qY5ztvtMZPTkphMG
dr7w6bp0wjEvL0dTbA2NSBtd7YdsuTL1sUYOY1zGGr5oW4NNJnBDDPsUQusAQw+/ZcSxwSYl8Hmz
UV3FgWyMbWmx1XfTu6Exh4tZbUGDbHtfe8OpzszgVtfp5H/Rej7CVNusSwTbZjnbRfjkizul2ye3
guDf3k2xumqqFvMIeRkpRQ+hvaFoDan9scSne1wP6E2TN50uodn2nCNLPFCjg9Egup5ig7j1Kr8N
k/sqXwOQ1HjtI2TCg8FCqtgt0joNO8/B3ZhrzaUlMpwkkOYU8ZozyiYjym7yeAINkgHZ7Coq7Gyo
iYzJ+ZguR3DVFo+1onBZFxc2uyivgDdqsTE0ohddGzDpZ+wvpgvfuLHcjgjQov+AfkkzMotsenfF
rZEdTdGTW2g2P3kzB36xklw8eTJ6DKkOFQFvDUqd/Pq6YeBf0wID26uPRkW+c9Hg8IeOuZ0IMdV6
ddmW0VPdOCJE5HGTtbAW6uZmtipv31mvcxQ9aAWgTqamizq7VXaCrhzHN6biNQfO0y8W1e9BLbC+
lNkO8OJLpPBqIEALijShwpqkj421V6WLUallF8CCg0OfbJemo1OoeyA1eoN4z5igQWt+SqDXYOvu
APW0rwllB480KXZMm7KTn1btwjfL4cSkGekGJSFuaGWwpY+hMV5hanmbItVdmNAM6cIRqTo2B9pV
CT5LhID0ML/m2YSEarF6NJvNlDONFZ7/kiFH2URKPWYoxlxHLdSIxl9tkQZZX3yPjnzRrRnSzPLZ
k+K5UQACdrbhMjJE47FcHgqkK6Ev4HZa0xzYQnsiSssPraS+SGZlbDpln0RKQGt6X6LwJGYXT9Z8
N2AwOOr9L9qgB61/UW56YSYNGur2KArrPgM8Q8acfj3qKgXZAMPFG+yfTjOvtBXs2mY3AOY2rNCv
iohwRzyxJjWUa1kM3+2SvsbZram3LwWk+7BqynIlBIF8cRjRbBuU45hc+kMUv6qm/tSd/GhK7XKy
1E0UP3uciLjef3IP6ETjRXe6P/lhzFLE0eVDK8ULlLyTPVUPMThdWYzM0flpaQnZ6tyHMuuOVl+/
5y3qPpFiFa5NX276XL0mlp/sm8X6iDJYjq4Hk7C068ckyR/KpflJGCiMBZSk1gYi6u9QWz4hVL2c
ZORSwvxAZvQRMSiAF/5Z4UO9ai5m132bs+ZNLat6qgulVZGkWFP7H/QacjEhhC6eJ+zoG+O1syYy
yJflUXr6Q9EGVmRtObueajHeFZ731kQ45GRK/OeofJ03uFyB3T3485MqSbGN5xoiIEvVqKl+eq3f
C4wjWADMp44pQMX6jeUvNfLIeqPP1a5e3N2cshXMlviKqW9Hte2uIDxGsz8NprAmUgFH8KupXytW
b85c4ZYiiG6K77JhwUXBomyhUqwoe9gtHpT81qrBpqaAIaYeP5ttZtjHrlJd0KY33Yc2c7Kgm4+2
OYZUfD2q0/rrKPz7BK917KXG1mVtCKJ82YwtbmyXQDCU8HiZRJ5RD5lZQRdbJ2bBs9TT3foVq7J5
9AscjQ4jAtGrO6NPPnEgVeHcrGACPkLymi1wG3xZhf2MJ0lm/pMx6Vejw5U1L6xbOkbPcrGPdoG7
Mv0cpD1fYQD3N7at/SrS4tVMIRmmmR96CwHkMfT68Wmsap2HpTfnE6kvOPSbHxYfT1D/6i2GLgLj
4HG03m3rYB6CI0a1XTMMrM46+48O/pSYXlyHD0VGE6CJhc2io5gm8+XK0NkXOfkl7TGeC3uxyRHD
jN4SDRuBk1TiI0ow2OXJbTrqHzjwGeT99jbWe857CeWqbjgrDb7ALqOCvW63AZTRz471S6cRFARz
/5pf/zhUVQrxg3KINuGPiS3KRmvGS+yh2mTuCBzX6cLIfrJb522ygXa6+lOUUOAYxh/WuM+qeLDV
UO/SGRjf6CAzWX+nyASUS9uJeSX1tFBNScw6csZ+bjEo5PmPPTpi244eFoz5nsBwflqFPbFRYO5H
w/goPQcZAhb+2Y6ubKWexmIKSilaHHg+blCJYxSFNzJG/IYOG20fYceah0LJlXWppPgkPPrmMJbs
JVjStt5BcKJ1WAFKSg39ddHfyzF7nmnBwFGNqDOsI2QrX7VpeHdM0IfeSGpmOeiXXsE6tPBIiudQ
gfkDXYdxFMdIdKa4VtTdDZSBywKrsJduAKsioO21cxRcCmxiqP4KBfQ1YTWhZ14Z4oDUoXXGNLMT
lJUz9hErzj06695uLNzVD5s8dasPSHYdGhP/ZRHz3hz7T9V6JOpa5N54dnzjFv6dNKiS9uZD304v
jelfDzG9jKLVflGxhY+HnIA43wP0MY1I3ZR5lgktTeePNJkPK6+aBPnuZ0GogKCIPSt9vmCegEf2
LhPBSJgk9XVwL+kHZXuXU2ihmN4HlWm8EvjIlF2kX5Mntlbp8sMleY40BP+V7t5vHAk7LjHq54R0
8brnDQyJcDdDR1V58dVWL+v4UrO9UPkc4nq9djeHuA1hD+xba7B3ve5/srx5gk+qWAlpYawWuBHF
/DMl/WfZWbs+dVm7+vBQI91hAxntUOvApOzVM6HJZBXLGyQt/LwnN6aeNNfjjVYnZqgGGsFSodHs
8id3AdMKbiLbg0V0nXY6DZDEgwKgy2VSAm7I4ih5FohJKYPE/pYOW0mB/N0CARDEg7pwo+GqIvcz
tLyFLy6Bz0IaIcPzHKL629O1YYMl/U2qTY8ib67cmDHPr9mg4e46un7zbhm0k5L4iBWNItbw7TUC
xzD7Jj0zNuRCPE1jPu/SVlCFT7Kd7TQAxMUCP32+nmv5XWmtvdOkuUNOiMX4We/pSzvp6mVL04/m
NMGxRgUi9qBUEju7ccocr+3sEeLjUf+nrweCHKTJOgKUFi3oEVLoDK6zLaFiDKWzySvoC00MRsvw
cSXwjXfx8I6lARRSv/XhdQS9iQOcjv1WSveODe1jEo3vRg4hb+69rVkBeeoF8vPSnfdRr+JgmLAa
FtS39FTBjJysfKsrfMGzfmPTKLQj0QSJx8hnangOm3Q3TIlFUT1DaEKgkxExpbNkbxAM+TRxOocl
aOEdmoU4JYSeYTlgwHacr9ES7GBA7+gKiV5E+EuYOboeDjL7wqY4BWOVPboF22aDSkDQVQRiAMjt
eGWI8n040OaCbi3fbNKbN5PJwlgg5vJdLw30bnmONVwHpULvP3oQQ53Km0Mlpk/lcpNdGrckcmSQ
2S9iOi8hhTFune57Wy1bN0FmkNTAJOUBedCyiRxgKrrehXOJx6AxtCGg5H4/Sz8KgbbHMIarfmt4
ThmOqVhFBSwm7ZfINe+sCbJjlFIl9HQP93v1WmMq9dWzytBJJaieDsUQ6Sez2+uV2+4sQ7G2fXQb
A7o5A8xFuRTIWo1dSlvfuY4KzmQ6TyZpwRqp77EldpE5mDs1Mck0Tjcz/+jfKZu/IEFMmfj2rqtr
hmwopwAV83m+TEY5HspiKbaF5RxHnykuq7oja+m7WtHsycbkSjPpNqQF0cq5T4+uEMe40HHXeSxD
HAs0iEECky+jvaby0EZBvKskSwRrNd4NqmaC6bsgc1Ygr9R+1R0SOrLmdg0xrG19EnED2xxPeGBi
EofLmxkXw2qGiPKFsahGNDr38wcJocsViIOQ7lkRivI+jSdUzZp7Fal8oknLiRETKVpn+WUVpQ+R
Gll4eLwzUrs3LfJ+QEnaIU3yXUZ3ctN36p597E4JMuT1jE7tULkFdr16v6QX0qhu7YrGQsM+e6N5
xT1hNf4L7B1qOHVja19U57ZL7+yLM5aeaQb+3E1keEOoZUO65/Xek6Fh1BwUI3VJO95q6h1RNx8C
5VgtgZQuCQnbumbClKAiYsXZtQ2AnSn0vnGd4+BCyrF7bPSTRe5G5rDejBzLgeytKLa5n+h/MCWo
ctVZZt5WZ44CeWtsayOi6UDFZ6QfGbv6R6XF8qQa7abNgaC77pM3C3ruEJiJQQigae4aPhLYyjg5
si05aQgi6R9QDkEaccxbI0BytASZKG9ntVyablqENHc2opcktOa0OpBR6wYeJ2NoIUsOfUxziR1T
5y4kiCcPpgd5GU6t2hdpI+68KKaVqJlPoCHvh6RXbDsStpyD+ZRGLXkdCyg5mo7HARZD0PnjdqHm
vxMSdlaEJabQri2tr/Ycd1cm0QaIClB+TN21sQzUJdjDId5JiecCsd4m2ZP3i4I+/rjn0ZqPZs12
b4xtJzDAuJbi2xyJ3O5l8ZwDnVprQXQc1Ltg8+U0KISQN9wNQ91s/JxfcjEnVq4eYRCWo9EeNMeX
wfBov1Xmbl6aFnHLcsjm5m6YyUlOYh9KQNnjC64djzqSd41NgrBUwWrPqJIrJNhwKnL3FIMB3tlg
CUgUeE1RD+3nhjhtUUYUKq6ElrxSHWQn0mNqdoDhGookp96rAqtLoNfm1nUxqGBUAdMF0YgloR0l
zWUtaB08yL1BJZvp9jTQpAsaOXw4tYU/ymqr0Bx+MbY39Cf1L116bZC5GUBJxJ/b0ldX5Z54cIBV
CSJ9iBBTzvo3V8Pex0bH6nBLjCRbKoryrVmBWMybKmRP5wc+3jnEtIzYNnTybqDwbTugpNoomq8h
xWNXj0k4b/Rhl6tWBEhNDpYrf2IdzK+e/yAhh9bOL+INjrl12vQCvgq6iGrnJtbHnI43PuEKhk58
/Oxyr3R46hEPZ6uXJRmzi2gZQTyyGh/6tzl97+2+2RboULYJ4QiJ41Y79LjFtkYdvV2Gcf2Zsvve
JPuuRP+j6+o28v2w4ldju18+5AQCbpolKfZD7cZBX+dfRkKXRzj1YxRhc9HzV0X7Hb4LA5Hfyvcl
Sw6spIW7uAfIB/S76/qHRtXzMuwYynl9qraAsdQzNqmrNZh9F82U68A4i6Cqy0ClxbuDXJ+R0zj5
hviKnIoVLWt/1rfeI8L5ZDDhz2Tj7Ty3mOh7Z4MCCcB+rLYRFdeAcD+593L5hTk1Z/PJCrgQbnun
WuuUura/LUm9al0NurluPPT9YaCrQqNQgLlLohcaU7DvNdafbb8Kzo0szGXTBSWTp0VFA/IGpjnP
7bdgQq8rL5kY933A8K7A953tmxJ0g8aMaeMJChvHyWDsym9acTW7D4RXMTnvA3W6Cq41iC3zwpno
bI80u6hoWgEWJbnhqRkZMmntSex0Wyodlv+gJYWN+EJ+Ie1iE0W4A4jfud/PpilR86Awtg1tX2Na
Ebr+vAjtq4sn60I29bETfn7vXXqP+pRU0K08EL6ZQ70zfnDMb6fIMKJmC9gzIlvqNIymZLqelg2n
CDsumXfo7aBPE85BqnB7FeFVhP8hu71novNFGS42rdNXQSvrF+wX4pcj7fvOtD9qO8fVRJwSJBix
Y1Qb3HubAuveJA3yhDSqpZPDghNLlQ1GkgEyt7yAMhNEWneog9j2jlPzkstlOkZQ3S+E3X7Ucmgv
SDwOVKQwCporZYclZq0o+DSd1m07GC9xTJY4JE9CYcDLt621qbTiOpq1/KgP83yju9llEffdRZR2
4ugsAgRsQQ07W/ZdHWYkoBIurlrwPjrouHQU254KfQDICGD5KFlgj/ISLlf0lZS02CZMjpnj7zUn
KvYR/aVQnJnG0xhSHNkT4nGtaTFzlslh4A3Z9Tw7D3odmcBO6iOoSms/xfpDSi/qMIkKInEfXdS2
o++rkhhwGvsXuudfaa4RhWLSn3QqhDYgx11O1G2QVyPAYNN7z5o1H6iDFDtjE4ntHMCzPrBr6Rdc
v6rnfIflj74rP/krnmCRSQiK4V0Wlr9PGGkqRyvDuaNCRrrAPjcnGeiFhWYtL4aNXfnyiA5EMJS8
FUgqgnKstB299y5oUtpAXJqZw8StbMucXTdYFIUvwm71G10Rill+RMLOn4uouEsL88MunG3fQDD0
i6GmKo3xjGinZLwvOBRQ1OIqgevH7hearOt89V3/orXK3wL+3EVuQuBHbdj7lnlZNN2XE5csTH0X
6njf3IzAqxDHEPXZ4IJp4yPjFLupKnkZM43R10TaR+D8flp3nF9wN6trK01fm5p5uaRcnWogFgqJ
m4KD+mB61oVAmXQ0W9bWhImgI9+6JsunOV7eTDbDE6GeTpPlW1HTxUj7X5HRpVtMAK/S6KIgooQX
sEL+HrumAKVcJYHf97CgUop2bcUCWY1zvnXdHRC3eLuMCkQTQpJCdLxZ0q+COE073n9GG8I9wesM
3NpaqA6LF8HqPnSH4VHEHdistUwM8L0JVd0/lqlPtqF0ZmpOthnaiQIQyOA0ZHlEdnwlwkwmT5Vh
l4FRW2hnDXMIukWrdiJh5ENLgtPDnN+7vvzp86lBKOXe1p2w9o6/2DtwnrQB/OY5T1kCQl9+ViPf
m4VlMizc+noQLTVeg4RIAt8exTAsh5ZkJID1xD0hQ5DE99CiOiZE8vBBreR0Tk8HHF5enC9RT0Gs
WU4lZ/7/dZvB7h1/5T93nNd7/3lIw1KIhJ6kr056VrXB+Y7n+zTYM//7gdTxPfw6/7xilDf863w9
nRP+dX7Af1z88/y//2Mz2Bje8X99F7/f5O9XZL5bM3jOb/v3LTGhzqHbEmtycjoShs5Pc37132/k
/GpG4tTlClb/7++H4AGWEOe7trlDvvP54u8nP1/88yznS8IlfHw7cJAe/eEthmkBKQB6Q1VOxrHX
p5phZs1DWS9FaB9+X/pzm7esgb5/rmeIrKiq/XPP86V4Han/3CYx/08RFo/z7b+f4fzf3w/+81p/
HvfX09jaKuvRYz3QHero21RBnqMhdvPnjbSGRgfi/Fz/cbHG+Su2f54N/NZKdbKf8nJkaz7kxN54
StxwFpLTvP7J1nzgZP3z121/rp4vVb176eaVDwX2fx56vnR+/PnS+Un+XF1YhbL3wTv8b/f767bz
1YJCFhX49fn/eq7zbf/2EL9vce1Lm+g2oA5/Xvz3x/3z2UDDEo/w19P8vtO/Pe355fPFv/ClavYO
npwLCDR9qFvawO6Lq26U0kZb//x1lSQcswB5/v/8exS7bPF2mb9WXASAy/OD/vz56zZSE6ONOVmE
1vzzCn+9zJ/H/vVS/3Y/3ScAEVXn/7xb9IXtRUdm7Xrz+QFWM9ID/OtJ/+P/f73I+erf/9b8sjnM
mdr+61fwb+/rX5/mfMc/7/V8n/NtCQqy7eia3ypVVoDOFxnhOUq+GntaH3ppdv1t3BMF+Xu4GM1n
zZZFtFwlRvN0Hg1qSngkvdX10QLhlDCDU30otwa2S0qKbNkcU1snsZygBB0eVVzv6f52pxkZ0sle
L1Gt6yy22E6zHfQ1NqRsro2c0pnwykcRdeLgJ9k+B/bVkvq9dzRKmi6Z1JtJov5TTrxrouFG6vWV
vTBxRIo1syzn27kZvqwoCvMEPYGZ9ew96MNSA8RzVsxzKLwWRZohon2piy+/mB71xs93SYsoopyI
/+07wOnkeG2NklUS/uaSBJxNl4oa90yTYNXryisow0FSm5IuSEkCGFoAmtg2yIsKQQBLYbroRCbl
Pc7oVh0nMbt4dhdxB7LTgMXAO3PYrk7uC0sTtjY9+ZqjZKFjeDLepf26EqMHPpRs9flOw5q9Cju9
GxhXTkDPR9tGWk8vl3oMphaE/suTaRXHqmmuUOkCYJPWazuCOiZydscCKt0SYLJhhXKZxHSkMkyQ
ITv2OoQgMifqkqoEe4yMMqAmaomjT8fCRxeA5OJ0N7Z8d3ZvgnxJkseYHuLSGGNAFIYMGzbm0ptv
8mH6kS5fjDf4r/TUaY8ORBjMeRakBc9TZQIQZzPt6Z1dGoTWIXrK2Ld0yUs7/GQRC0ghWBFMi+3t
AS66WtMfeoP2t9Z5+9Ry+KYtyumNHK1tO43PrCWnnWxFHRS9/HLT2zKmaY8ukMc6lJL3pgYo09Di
NXJXY2VeLIEb5W9y8JMt7fvy0MCgQoiQYLte8NVbfbHDUksR1uKDx+gaD7l3N6V+d/Akb3pa0HzG
WAEuRMUPDTAlcX3wpTo5QLEnaBtwLvUGO/tE++mjcgm76Wo9gozM6a+KZPmmhc0yWdIeaC0oa250
XRvqswXmGxicfuCo6YNOM1I5ohKbwBKZxX7KvaRNMYYd3hBLyolUxHJHNqa2X3KB3rmH3ktBlh6O
0b9EaY6Y3ynAASG8AiLOG+a1HJRkIXTSIVDTMOM6ttHRabsyltHdrIOva72PpqisTSzi93kgMNPT
tGDUWZfp5hX1hOSUVFi5/OSLPHgIylNCXXtafvntLFCfHHTt2/UrxCepmR5NHYK2n4m7pY+8wJyL
MEqGR+Kc8Kf5l8pj9V1D2NzlA1Z1Lf/MW13tlpaFMYXHZqd5gEc5oe2sjHBJVSok0p5aiFZfLpzS
wdiPFMV1/SaeqE6UdF+VeLdbi2XPTLiI6h5k3j4hpi/IcACI7jevej9AdrDKwAOSUPTDcy0ik0QY
MDYdMQMUaQb2G/okNn5MJGU/0+7I3ORgW2saRKvfO5kF4pWiKLa1omCPJMtWgPIn2s3T463Q1UE3
EVwWxfwS+8N7FLdAKNL6K1t+LUY+IlNLPkWa0Ls3nrw2eRpwH5yqtNd34wmnqHAG/72flBdSrpqI
cg3Ig+ghLRg/VYGeWjiv2YgJfFpehsK/tAzuRrLHlSnQ3/WLRfIfkpa+kZcR+hBKU/M+TxJCZ5cq
OcwfDk7nqHjMobMBKqQvBIDTyrRwVHgGHSqJmCQYuy0aYS1Jf9jFKbB2YxhzTARdrVDHZe/DGv+I
o1XfYLM4NhMWLGxabdCzR0wIF3Zd/D6S+LFmB2ggArBHNOcY+VmwtpCdqSQ4TTEQaFQciuIXQRhF
qPvFqoynHCFl+dLYBI7a/Uyce77msJC965Bm7OVYYwUq+63UimcnM+6GaS1OvwwOXV8M8lgpEUSk
xlet5V9lanzKFtA+BddACWD2yi1xzCiWa7CFSIxBSOMVdLWSOf4FWnEzleg6x7l+EFl73co5KKv5
slEUOiUFK2PkDSfGzpdY70RvdNtJc6hriuaGvtUmrR0wvW7MvjWejjVZp/wiVe400CQzyqO9EwcZ
eWJ01V3pYh4q6usyp7Bluse2dd5l2mxrcNmJV5QhaVCHRHfBqUaY8NUYof/wRtCWuHGA2YcQM/Wt
MjN07eOQh45G7wZx34y+oZrwPGuf0Gkuk2gA8UnmtjWPaJRchxyC7tHSl73bl9a+tgwAIeMVwcNP
1SR2ll4gRE+Qh8xt8ZraHGZa/ctfKQdDECcelOD2Hg3wY2kXz/PSA03pJBSu5bOeHCBC6GooDZdO
u3Pi6WrxCFSn4KpLpKy641zVDTKaWtJJrWnKOJY85hEKldTZjyRlUobcp6907d/8uHh0GnU5OTZY
lRGBa3GQVvGaTxwTWS93hmJtYA6XyYKIaMbnJjqKWnlj3KaEGpvdGgSEnLY4sOtGfVjQ60tHB4l9
PQecm29zP73Fkp6gWyAJ9WrKBCkd3zL/HN30yWyn16FdvjOatENs7pchJcqrfKS/ujJ56/sGVykB
Iaiqcp0/ZvJgLQhS6iUl01PHHV5ieLX8+F168hgrbDlUN7eVVyL96N1vaUkyvphhVzYGUGiL9pNA
bqFZpDtVogqj1SPUV3d5LNglIYzYYoraT45/fC1lthbIvGM90abHpEam8GzVRDAyN2vGqS0U++UI
QbvlGodVR902UbVpXLIG7E9RYjwS4y/FmzqK5iVtyJMD+vnsd9qJke8h7cj7UMrlq4+v9YZlgm3s
+2w8THW0kwdJCVnytTBIIJVIsVxtRtqEb8lMY1C5zXXqreoFAHJCzk44+Zd5XT8UykTNYBBQmnL2
jl70XRTTRZ2PdlBN3QuqkEvD72+VVwSuGu+aPn6zS8QEyqcMlY3Fq+vD9yfBaQjkQlHLtKgNLxwb
ObjzDYPYS9tBOqsJYvZMcckpuSe7eDn6OJPr8hpvAGobzEB4Zjhd1IvTU5ZbCm/ayLgmgIYCCS4f
vk0LPadZxo+1U3wDE0L41hcj0uv/4u68uZtX1vb8V7xcG5+RByjcMJOicn4bLEXkMAiD8Ot9Adp7
6/j4FK7dYIEQKYnAhCfcoXuMKcQf6oiuCoAeAWsBjgG48yJUF0C3ohUYxj/QYDYsuebOzeVONOrS
qv3LtsThRAZg6bMYzhetdUsDVwCFGtN4qF8hBh3W5FDkt7jJgtsoBAyCHJTVpjMFFuRw2Kmz0FnN
78FTV4w5wExgqFdOU8d3rdq2gds+sMERSd76n6g6d2fUGdYYYzgHL2gfNHskm/O7P2B+VyO2VtBl
uz914+9C5dHVwKbF8IHMZRRparoiWTlb0+BHIRuCMAkmUIa0z+j1AUjN00M+Ke+Ij/2zIKiv2ME7
VYEDJzbGBhxeJyocSXy24WNh4XY9+MlskRrfGSw/G/xHwZ9iBQ5k5RzG5bdoYsrjBu3y1HpEMPpK
DcW7MYBKmeqG0BuSUBB7O9q9l10oL1yCxZAiGyrDV4Qgq6R2cPBJn4i1nzwXBQm0esFHm8MHVSma
LSjFXHnI4QU4NKde9xbil5Sg+IoTIeVxVwLdRmWwwr68pnbroCVDMJ6hbYOe2drN7B3eMt9q56M/
4ZQGTinOoK1QZnvEFWJrmPgjjLnG3irIg93uBhoqzV4tvbGojdNzfackVuxps11LOdHFnCK1B5dr
NfS3Z+MwEETvZMpy7aQS2KtBx18waLRvMzDfcE1GjpzuYBwhzmrjvqPbaz8CTJzlBKKTEwK4S721
DyknmZzLuvMfcq37orWDSv85HoItkPfNCFN6BdVo26rwJlG2DYhEvmLLdOqK6W6yKM6o6g/CcKBV
fUBjehk9VjaQ0aEKHr0eAK3UQ+JOSPlgZSGAe2A5dCQEAKfQXpkOyh1XceG8JV2OAnGPBmvomjvb
Gh9MHfJSwgyMuMOY1ocz5OzLAVCywXcQc2r8LVyQIMOfaTjR93nMBLM0z3u5xRccv9fevgoHFIqg
Ms9Jkkk41lw2qfOMISn4QcVBqRezucB90NUH2gCOdm+X9k7ZpGMsUiXEQHxS4/HJm7m7PcaSacrC
plkXVtS8qsh6RyJz3KGRf6+PAdq4RrIewyxbo3VMI9hn9Jfa6G8JTEJmSEpAZbFZAOkrU+sb9xec
bIfui6b2sm6uYumY69HUb2PQ9cgJIbfm07vXfEaJcMw3hPK+YvpLUAXLo2X2B8y3fDoPxp10fKBT
hg+o2II6hxvh/AFUvDE7A4B1GLyUxrg5rg1AkcJQHnFAUq0NHwgP4I6XxJDHOmgvNACKsgT0hyPu
Y5IVl5HunlQt8Tsgfu5bnx48ci0rN5spf8lmVTbTFaWAl8r+HIEkVTlGUzSs4Ik13a0o+lfR9B9x
3h4mmtquafwB3+lsKkSa1sWEUNxQQ+ubEPJtGDyVfa9ScUsnlaI24lIKxpJGj3JVJv5r4oA/Af+E
KeZdZ+s0Qknd0Z3xMlp9wYam0mXm2GfboPOZhu3WnTAAq3VxjeLvhUJYYhPRFUDJ9tFU2qPud8Uu
jMY7GG5qg7TBbR5gZqaSAPXk6cXz7zxq7YBMcoEa3ExYaBMCbAJMV8BLSsxyM/bOCdjYStXdvhUR
+CFYz9mjhAF60rFxZ0yu6yqytkNikIkpAG/wDYqtZrpUnk9NCOnSaOD5hfG09Tu4p4XY9lJ/0bLs
5NWduQ8G1CgHBOBUBulFCtS3VPsRyWYzYshEfAEnnACjFyuHqJLsq7/W0yORtHPUZuSJin0QMgrH
eqwzifc1eB/+SyEtMHhe8jmK6CVqo+04QkjWVGetE98EdDU+l3acbQNznyFDsipQY1o1sFrchNae
3b2kBR32gG7nJkh4ar5bg4Xxcc+rcXj0xYG3JTP4yk0fh4Hd2ykBtFY9IYdy27XvYQ5KE6AAJOSf
7PKzCgT2fVF11YbRzkqdGNLrcFGl5jtCEIcgSjqSNvDIsv2I+/ExBcW200o0oSUzHpc2QW7oM5X6
vkHNeefjDz2OcQjWs5V0vlCO1cogxGBra2eqwv3CpTEQUAuJ488yyM66ANNECuaQ1jsViojNIRrw
8vCIs9EFNT97nOJ4sAa96z3Atz8CNIuYBuonfn5MreoT/0dnJ8rsM8mg+vaq30kzuppCgKqSwxrr
efyjp+s68g/iZmA3ZSpewVR+i81gZzrqG0mWq8CH5xWzRhmIneVKPPnGcDHWGkgOSRZfIjyvahtc
Gd0/Qfcq9c29NpfCo2o8Zw4GKRmy2bsYAKNLs3lVVf0TcxQ0iFEBcultd1uHuG1gV5ZPXbhJk+ho
ZPojHFRtE9P9e0KGPgBfHNy20ac/PEvPegY/8yByROk7VFcccBbrJgjiFaAOEElgKQXZAgEvcxPM
bin3EuVw61V3Tfgf1tOQdxo3tL4ruXmrokeROEvHTYvqqkL3A18EtZnAavFk/PAMheAhRCkXZTC2
9TBCMg5nqATAiEcOC0kRfldn5dThYD0q88aPwtvqi4U3CAHzSes8ROo2s8nU3NoEt9NLIAT6S1Q3
5mo0yysn6x8GcAq7MYpvEqHOlg+OzKMna9OG3ZAEnnto3lhR3BtvQKnfBMzlRmdgps6TiNx708VK
OYwvIx+L6RYKSjaemprZEkKd9oZDY+kvXeugXgckhO91hFS1g41LMSZh/xdTbK10Ux1ld5VK97Jh
AfBtFJrr1ngN5uTVQxtywhhUGuU5Nd2Jwl3zUclhxgo8ZR3Gs1RIe5p/BN46Cvp5wGghisGExT9M
Omwqhw5yGbTvha1uq6ib0AdwyGm6e5HZF4AsmjVNCmIqoPYeHUv+MQ0N3Tz5IgAwaMqYyKUl5UeU
R4fEQc8MbrGeOp+RV1Onqmt8XvD82qF+aY7VVeqmw7qW2bFSA3wSvdrK0nlLjeZUm3RifSfeooOH
sVVrvUdBcVvHzpZ/4aKLrgVqCM3UnwsN9ZvUBboRI3/RW3cBKvxmEHxPhYZsr9oMMHYetPSPAuPg
4EathTpKlr0JtjOvNlZrfIiuPZp+fI8iTngsi/SzxeeYG5X9GQ31nKIpvyosmMZNyXeO+6sx7S/L
JMadMHwjhHjTZ5izKLGZrcY/3eyS6+ls5Frup+toKrF4MwXw5m6pVA77gSVzY42UZvXYPIFap5oQ
/fGhBM091XOehRegoO9yr7dXQtdep7A/69JHyw4VR5ZwRFH2bVkCMcCnpwewGPfxS5zV9vpbOtWH
Y2XvQVUFBPDlba7JFRA2FhcXdkwA+cPF5LHokUIlK6Cil6VGhU97fg8YclUIMCQF6Jexh8IUGcFz
koCKdTqUX6ZeXMSTbdGmBkyvleHelUW/1tftNCQrIeJ0N4XiIiuLN9eWf4COX6s88LYx45QZ8gzb
QWw1pJiRiY47D3FwzDFF34VbDC3XVjJdaUFxKjI17SU+t06H0g9bnrZ1MjyQmV2gKHF0UCDMZzz1
4EGxm79UZfl3g6B4g0wTWTkRHaO4uLSyJxRkNlGG9VPUvkQK7Os8BKdRmquC8GgXugwUavlX0P32
VMRfAtFeUbm9DppAJ0swe1YnY+sk1UVm5/dtZL7mg2uT6EWEtT22if60jWzUe1UR34NeYB/WKcpQ
PK4OZGP37Zi/VG3yQfb70HttexTwQaxiCjYoCLw41bmuglfCg+4YRYQoAYX6s+bZ2xoc1RqwfYoU
k3lAFo+yXjJahAwyPOejdi5FpV2Raz4PObXdqRO7uoqLDUiLnpweIA6EGirjuBIdihq9PI0GAb8A
DSvtg7x3NXbqAVlY7zBM2lVFVn4M85QipheeVNyTNGr1zhobbV0lgO6r0dmPTW7gZA6WWU7oTYap
IFHzIn2fB8Z+HH18nzUPOP7oe2sYYPmdNjZgalDm2C8vf64F+SFhXtK+2YgsTsECVyZ7VeuQxufl
Pou8TVgML54dX9L46XZYhI+QPcdjKfIUxoH441JHNiBQr4TVaQe+z24yCFQ7O6DSZ6AY2LhP+B43
e0WEXvfsYaqmABm399VQvnW4W1PuYfeZtP5oG8rfi+BbiBGxl4zWkKRuPDVSAZcERdDATcFjpoXC
RGjv9sYXbGAmDRF2HgTvVmIjm4Oh9gZVJRurrFWkA8GqXZYlD+O5fg7ZIg3QpncQgfiIfBPyi71K
RhbhoAuO1hSfdZuKVeubz3561QFFgCN8Kec/F88dGMs18PaM/vS+9+TZKGIgzm/Dv1mrMTlPunuX
V9dVggwDyJr7IoThDpHpWKMm2IfiGg7jqhbeZz04gs0QJS8nu8W7h5K8llM2xDjW1sMeFoTFjPCL
cdvp7alT4B5lKIdVOdt2AHRjWlvHQtlfSEuSvaGfAk5cphGVUBeVdENUDSPLwqp9hHiHhNR1naiX
IW8Ih4YEWqOVf/fx1Fy2absPKW/rDpmyFfpssCMiLLCqtn6kv8SjwAv2GxRUcqHXMxeBhLOKvYLl
MbnP+6fAgpaiPHK0KAQei03xamiRRx5KkBmzJDBCfMhWopWaxLrxnPqs1mmLSF1KiQU1KGePV7Hd
UX1xlX1Fjv3g6vlzk3vZVqshGCgDCYoQ96jcM/EpBZ2SzBZSES6jidAPNpVDilTgNCl7QvydMnol
UJorbAYndBMHJ033IIP4lHlh0Qvb6Z77NkFIzHtKlYGiuaJCPtXMGm/tQA6nWSgsFZm3Tl3X2AYT
Ao7oWtPvkjCLUfpZIY6K8sVnmsib2i9wNhhndlEGZ8S0j22OOP0Y0phqJopPQiAOS5GP3abUIJtS
McvK6Bgmag6gzVfHhf9KtTLc8+76Rs/BLPUm8La59RT8kVRYIC5pxK7tGeIApEEIlSFWMh3ByG2A
zAsicxQ7O11D9vZKabMETd5VWxzFa2J+2h6u6r1jJ6n4xVPX0y9jwPhWmKLBUW8AzyF+V6fdrcxp
AjVOw6PpcQn1k8vQQVeho24zZMCRe8qaxFLVMVFQaMim9pG0kR3oYv2ype0Oo5RFTJgCjg2qtbZ+
7Ve2tbf1Tu7UiF2mTCBopAU25OiaTiGbQxjazUVPvT31oDQkqN+7BTxQvX2ka8bzLybE5qjIBnGT
4NpLWZ28NYf46l7UltoVulWve1nE51bQP5U1RfvKGrSLmlGMBhhigTiFr0kgXny/2BbOHH+WLSrn
6uikrKRZXD4V7mQd4Jxhe2uX48lu5p5QrWurzsDGvhdpTVybOauyo6xmRwwLrbfNC/qNectEI81y
UX7OoI0JTJHWnr0uTFQinL6CN8sUbSpvnpLX2cCfSEemsJXVztq2bQsUnTzDr31uXe5tYLQuKnsp
GBqm/Qbp+NrlG0uHP2mmEMyG0GVZoyXjeurZQZgeKHh+9ihKXoTlrU4JhRFFo5unso1S1IItJBG2
AX/bqDCWlyyhxhxlCXo9W9cDCZ6E6mCTuK90Lde2ZmcXe5rFVuQUOx8YJqYe/D35hpZ/e5ebAS5q
4zNyDOdKCYVqQlKCp4RaUYy0iCYEBIZ44k3at51r3AEnfK8sF9ForzuF9FApHPom9t/hSNncrT7N
NuMWjcmNmpm6XuA9ZZHyDvCUFPKnVbVqwaBuTCkPXXFRF4xkJ4A1xURCmaW6tMeW5WYozKMwYXYS
VjiMObsyPofQedPNbzVMn7gp3/pVsnUceTM1rn5qYojlTfAGdo9P26YLofshQFlqM1QsmXigX7la
r656eswu/KkkUtsm0l792vaAKtT6mvUOSIGtiW02eR9RatPToe21BhlLrDERi4xErOS1e7NkrcyH
Md2wbR8TKxhPLlScVUzqYxcdwWxYDjs80PdZFd+3Wqbvau/GtDUCQ318UgMCVY1OVXioH1tFR8Tt
4d2FBZ48PTrT7pBN/PchytDta+bSIrO+TRXfeGT7JMHsikoNz7ZJOtDBV1tFPjLuyaEuneg6LGEl
lBZtA2KVvgHPW6pXxCPAdAeXaZeioN599h4F/SqhBK9C7aGlKFCamY+3YIFTR2I9qoD0MMnaHI+q
/k0jda8jMaIcFtvHPEluNRtdZc9B3UZMeECWPvVrQ5HzoRpH8b8qvnSrf2+VTsTiYoDM2rNPixKt
z+wdRnnAZyGXaMgfr01R4x0ZJIwqeEV15WT7yELGc5KbVEsOuY62UB1YN7JBWroEl7y2JPpIcAHH
yr9gHBVrA7uxbdT2/VUFNcuuAbIMSGdF3ds4ltfssAlRsLWCVBKjiVqAA6l2Y1I2Z5hlVP39pMIl
svpMGrAg+Dffm9h6rSNJ6TUqHRT6JIUTCHTddeGu41z7oNbe/9HCA91XYOyajRY1bbZpKD6EQB9U
2KRGdXMlZ2ZOYujTPkTV7jqeDw7Vt1zzxWm5BE/lQzlUHqrU5ds23gPCBcMhByCOSznS5VAad57m
oyxYq3FTSdbhoDIeki6ezbX15wZjr41hmgKjSGwZ4IzZk/8cxhGiMjU17bLBRqwOSGRyVNdXyaoe
SnmUQ/OgRDXtTQhIW4WY0pDaIb1junNogcg9kwcWsQdFqfXg/hp04gjhWGNdUPZkXtguWnXTXanK
u8sKbmgxwVetjPqq9TFISGMkKfk8AHitpb0h++S6DkaK/JQZYRS+952BJqmgLZ90xpPlSgG6408l
i2AfDRCsS6TLanGd0xHbQGEHTgxyPqi0naLFamRasykRLUsgbQWughpentK6wwshl4iHBVeIkl2G
LrkKaRk42Aq9WC2lHoOnNsyOiiBn+GLJRYxNeDeGVd/KLqUM46LEMdL/tNmXwqwlE4CbGaibJIA1
HjuWwgkxR/w9Q/5NGt63cBTcw/ZpaEGa2TXhhhhB2DYj67M1fdqDhyEA6qzJt3AZoFOefcgBJQ1d
tMR+Gqj/Ygwveqt6rFPAFC2Dy2wehrS58DFUoBMcbcGZP+KnYwK/tT9sVcOTtwyk5XzTWgemOJsh
xt70X7YqdI8+kJ9TlQyPxmwcFFYa3faSGyDsT3QD9l2krWGKZLsh8JJNn2QPKETQNxUw+YGRA6cb
r5VF98Cxg9foBgQKq8o6wA+gM9uNpupLhMeyPbCM46iC66qhQSyoRaTGAFRH8DuhQT3nhfNVT8Ol
jbwBUeomCqILCMkYbLmuBiAIEwQbnlY6R2f0Ua7dJILSnTYQNpV1kE57NFBMwinxXhsn47IDC2RW
DttAfECXwiF4t77M1ELOGK0IrcR3t5tSNgPum4lPqAT0VHvRRUsvjZrbm2m37Rn8J6u9N+60tvU3
DTrKGMEyWuLbrESXL2StL+t9YxtHV2Vs5QgkbzOj+pO5MdQ6PFNHU/sKne4ttdP3FkVlRr+57yXP
xY77NTyodOdODXK1FCGTJN9qaN0TtsLnM0skQWxYbFQY6Ng63GYFZhngEyvsKWmTR57/nXiv4Utu
QuoFlGkp+je+Du+QtMoJv4ZmuGtM8VVlOC2OzT1dCFRIEw2zWtHSd4ZdJgPSAduY0Tv0UTU4166N
vJEe+d6qyydJyq/TdRaBdVFJ4x1/WmSWCnBiczeraEOAL5mHWFhRHfEjuFD1abRwDGMGFaD3chbu
wNVerC7+rk2Y2GhZD/sSoeY+gD1ffxWiecbFkGp0UV5Le2cE7Jys6Rn6dYfcVpcDghJwZ3uaJ9vO
i4HU6Xa1CwlUZYVFoTPTXFh8PoX5RUPT20aTfzkASdsUhv2BW90tZOHohIbQaXCmhVB+WSEQRuCO
fD5CgWkh8307OvoW2JxDdIFiY+FimTLg3NJWchc28g4e2FZ3SqZ/ap9qktKwlRpEeaQHcl+2rPAQ
yZKvCMU1SAvt0So0vjdyirZLFYfwliQMKx5t7KFARP4FlY310OAg7zmxsR1E8RBV9Y3VWZsBUQf+
jXjTw6PdeFTL1zU1PxfB3JWkXb6Ox9kExErPiStvQ7RuMYau6FgNNDGGPKFYle1lqyFQUl23k26g
2qx2sCaQV0sJyqrmUOIzDXcl3MQFyjvtUMxmkZcx+tXrIJLFVq/aU+glxyDUAaqDODIQYNyiX/Mc
kyxm2CYijEsI0IbowBH0IwDxGdLQw1VAAYXS4o02mm9uK69tvT3kfjZuW4N4N2thhxBXY7yZlWht
9zdtaL1XNtYgrJpD3AvaYd8+GIfSdlCsVP6XGNs3il+29J7ooOyHAhujOr2wSEqjkDBiCM1rkQzX
UQ+kuu9AexjHKszynUF5wM3dm8GEDEd5qt5XUj+hK4O0WW0+NwN6N5KCqZMjs9KqZO3P7pCTdR9Y
yR0m9M3OE90+rae9Xxn4G6NH7OE6XtIgc5FMShKqkVDgEigSphysDTBKXnkhwU4FLqZBz1hv82Nc
IlWtjJ1osSKhNkgGPQAB0LKzPdSfQaI+ce2QQTKtDHmXya5j0oxQYcoXcPef8eB8darcBiidW3pW
7XVtoF+Gfakhydrd6J2SLA17CGQUz7Rrq5weIkc8JWI46KZ1hJQpN1prnuNem+Vlweh0bIhOA9f2
/A2Weiv1ig2jqdfKt3eOZIfV+3cg6zdZ+m5bs8BBeqSoewslzOT5lc9T4G9qpA+gOhmPflmDRvJf
ow5oO53Os4ZMwgqgXQdwdjg7uXcP14oCd+496rU6d0F5vUj5/39rVmDYBiYC//NvA4D/y6zgnnwx
+m+bN6TL3v4Pz4KfD/7tWYD7gO0Z1Kt8y3Fsd7YB/MezwP4vEi/Psmk4C9N18Kz8y7PAdv7Lt+lh
C8xFDCGEhfnZX54FtvlftueYLk6XvuHqBp/6+1/8f/AsMCwxGxz9WJoeP//Xf3d0dDwdExlfwzWg
TDqG4Ocfb3dxEc5Op//D15uiDQKkJxMtDjZIX1dgmjzKMSY9iQFB8AYjnZXWNC+4+EDxG4MT2JqX
KddusjEAxyj1ETwPaASIiztTTfBqD9CVxsymUBT2NyEaZSKeNgH866BmPE860owUbDElQKmvjEIA
A4m3H3yqoqCDVlWZ3zVu92JNaMfSg17VXXEVDcVeyjmOA8esY0x7tGoDBEgHVszwX/Va3Pt++ZhM
01WP7bJXASmChrbr8vHCLsaTR8CNX9PZSQ0sCCNxmfqjtdbN9K5sY6qOEySSQwFiGGBEc5c60M9N
GYtt1RFktw70xARBAOghZ0MRxcYxGoQ9Iila8Y1+IMXx4SIud0WlYGZ3N8jRUbjLGvZZDyWa8ruP
eHMM13vV2vZj19tAM9MnTSDSVeDlAOFArFJ0aKkjlSvov+6s5fYxGTbghV6iJ2reyQxTFNe5p1RD
CaJqMSfDPMKrUWNzFEtk8UYxX7UgUMfkaCR1vTYtsrS0nLYa+aeh45ai95t2ot/tdKyjLkFNF7oQ
B5GgNYYnPVGII0rI/X2OvRRfN+UuNLTPyRnUDXqQyECZQUFgHR1SiJFJddcWA/Ra01sbXXqeEoeS
IaDGlYZ4kxwjtdLGeFY2TD/L7CYNnWsn7O7tDn8Ifgc0Z/aFDu4a3gz6xrSqZBUqiJC0vq7oA+fr
2Bne6zw9a+CF6SpndKCnOzS/KvdDH9zLvoL62HITEE4a7sahgGeu0q3/jlzshVaR6lOBe3CG6QYZ
SJpXMR41MZUjnf6vB2b1aNig8rUUrwYDjeAoix7hGHiHqG4vgR1WUOnUQ+lhBh9l4H8nJ90pFMPB
aDU7ytjABhr6smNiPOcZG4troUEfeunZBRm6M+A92sNtExXZwWmiKwvqPqXUALUCVbzkXvWSRilq
TvqTLdLnapa2ThVFZ8wy4N0XH6O61OfOVE5qmIKlkDbKsHRrSYiHXdWWtNXcuykHMxjZgHiq/lST
RoFB6igCBzeu06AYPBsdxBsjdu4mQTlXlgdnYgNwaDxukQWFhA+CcICLabVWevl7aNzYJk7kK+bz
RgmztWBC9+MLIAHETiiqeu1XBwWUwh8hyoSW2nqU+SN68Tu65VA3IWUZE6Gn5StyQYUqtIiKDRh0
YAvWLRBtKF86vbFYtz6lqpNNMQL3qKMjwXGxq7EYPFmxOZ16EUw/Z7/XNElUBMMz8wrMeznQkip/
zpr5bF6Mt4Ptvfz1wwTegCS+hCgAKPrvc22qnE3eoVPx87N/+XX5XD6pUEuqsIY7DZiKHBiYP6/S
mtu0NeJk3FgmiYA5BMDxZS7oozstauIN5uReF38InTAYlLGsD00ISWDMIlL+CEnGAGvtpDToGMz0
qMovCeKm4a8zEgXY64ig/15a3pHUJoqNsdj9vj+eP7S8bWQv2UwOsZk20+3MmadXWdM+n4S5r2MT
Ht5yTZ9/sLxlORSkIscQhZ35Q7+fXN5Fl4lPxeVYsLgZp+Xaz28CVctPlgsqTu6Aw0OwqBndjirv
m84JdmmBn0mfaxfjuK96oOWElCIzG5Ybz3rty0cQlQaaALG3l6WQN0YT0JFpBxvat0L6AkhPr8qH
fhzry86MzINrFFfuFJSnrpUhcVsRHzG2LhTqS1E4vYEvuIvTmUyKTnSl0RHPZ6MsmVxNeWCfh1FB
dtXKbaFKdxUIVJloM3inWpjyYIYlYGENBP+MMq0qhDKTitIgqtRt1CK0/DIYPnnt2GDrPr3UFirC
Dt1ji4LcpBF1DrAUrmBwHFOTCgVCPm+yMcRBw1rvkI/lu41Rw6p1ZHSIGuU9xhSdclekhzbGS7bS
vPyoeeGrHLuvIuqaO1cPyhtTodbrKRK6tnuYii4+gfO66QJwii7NGcSMUPYeo7s8iQI0lFz8CCM3
2TZCf1FtBAgilN4p9dlwG6PbRJ9dNWuBRLc1o2vXY6tOGwrFaWgEyWYsOuA4YZtuRLxiGuPrpcI8
PNqDjPauGVzY8xQDdID2Yt1IemXza4+Ch6X849B7en4AbwoTfT5McXCtlOh3RBP5aYh1qLfkQpQX
PLsDt6XweIPlwiwUQhn4oMwSB3RXEEbkwwjHb5yBjhtllhKwwsw0nQmjCZIAf11cXo+Vbu4raIwA
gpDaMYe6Oi0HbC49RHgZofXJbUZ5Gma9dk0rjpVdyRNJGGy+f86Wa78vKXI+aQXys+gLQPyAinYa
C3b31UhnPyZWAAFDjT6GIrNefkqpEfaTieZZ3sYWYFEaV1R74mPWZfK0HGA8oLiznOI+WZ0wpHp2
XYV8ctzJk0NUYMJ+ORoybE/0gNtTbKBd+/sSV9N8HYQwyFGXU/QQNERuf04jw69Py2saGgpER/Vh
h7SB+b4JCY5VMCK5DVkAwwRAvRgP/eSt20jAGhshqPmJctbLc6VFw+IYzY/YqRD8kC7K2vNTjpKJ
kgZWyWpmvf4+5W4mnjbzYTlbfpCN6ZdDM2r7Sx9cOITLQFjOfg+T7GBTV0P089y1ElLKcojnYbCM
hSqHzLUK0DHdQT1ADpKxAMUBWNVyioInp6HWvAQQrujS6dVRj99JPdtToAf2JgVKQ2F1vq3zLVsO
Lcn4tisQjf29ttxvgMPGHvkvJF106on/HDSdW/z7cjlbrk3uqyyT9ui1PUDQ5Z4uw205S/Ma8bHA
89bLePs9/I7B34EI/ueoM7H2StPx0wgz75oS+kQOynK3HLLQ5LloCr3B5TWuEFT5Y/nVU6E+/Ty7
nzkKyjdbLacx5rUHyJab3wcnQg2BwP/0DK3OJ4JHknl5QGqZsz8z9+ccrMaHSEy88uan8/uIlif2
b9dE4QMvz+aW/T+z140rpIOWZ7fM3uUnpob+uIz0J6Buf0/euuEOLK+bRDDvYiXyI2HfKi4yZKmX
KbNMJeiof82v32tQwPeiMWexjLI+NQEWfh0gG9EM+8bo65Nd01FefvbzhvlaGbZQPQDFIDbLeoiq
UHMS/5z92zWtlojoEruvaHJP897YxjsQFxgnRTO7PqbSviwcikxnOSv8iB6fX/9ZHqExLyi/TzSH
0//XEwVm4h6aRPuZgsuULJsoQts/NFgpnZTOVarCQw2J8K9HOF35s3Hs8jgtVyDWOSUBPXCmpNvQ
njWaLKL6PL/8obPPi3NlGbdFgn778qCLX3mDZcoGHnv+qpYBgxcnlLU/z0rfsQkYlyf9L69p4INO
yzBtG6mSsOIsT3g+VPNT15eLuWo14HjJDiGqv56w4xN/LC+Xs+WwrNvLtQB0dFBI//C7XEJJrrhJ
88r5c8rvfy38kB5S2tAFnzeZnMb2yR1TxA+85SsM1jDrNiw/M0M0DZZ3DAbx0WE5XX5EHPbXZ5eX
oakjI2m62ruqqih6D9o034fzV1Kz4MFy9nv4T9cKVFyYwPNHfg75fGuW0397O7ZQxTafou/lerZ8
jhLeheNY8Z56zN8f+0+f/bdraTS5Gxy6GI7//GGs0t5EjyPo8t5yaNduU6K8WrefRj9vRwVQ8ZON
os/PQTXsVr/X6Bkw2Uwdq6XaFPuhzy5gIOR7y52fxfKxEEJXtlo+snx4ufhvv2Z5+S+fgbwJ6ss6
F/OXj2rr2YhM7Mnmv/3z637eq4AU8cS5G4al0v3y8+Xgzv/vz08VTS49Z6DQoGSZaHrGV2XoOiIP
keyPjVuNW2T2ivoA8bylDCiaUxx5hAVFsZ/mOWrMh2HZ3CsrYdXB1DQ9TfdIO0ssbIkS5BIlIKnB
IwzyF0rZDmIRzIgxaoOdV/VniR0S4YmZryD/BcV51DB1ZJEpTu0/h+Wlt6y8y8XEB2o1REm8iefd
9uewLNvLadVaDCFvbKGR61hCW91nbldYLM9Lhz4fxLwtLC/tZUdICqSxQUmNJHjwaFl5FB523DYk
guZvsFxavtBygPft7lWe7VvfGRChnIMBxFzqUzxvjR7MH2BMbIHhHFtobAykevMeiA1ZCre4GBG3
jFn7ojlKGeeNdTlr2jw6Iao8zQuok+mvDn3IbScdFuL5sJwZAPptEFiHdl56h/mty1ntwkE1gunQ
zQs3WkHylPYmQ9CYV+zlNYoLFJVQprRbRy8P8RxeiXlRyE3HZpUMXlo19dNam4NFIFgkOcsZ7NBT
hA1fbk3GNpm/pyeb+rScSb4YUhPdZSKdyNyal8G8zy5ffDm4XdRtUMZBWH0OKvJC53vrc0BRksvr
axmBkfC6IEcm539zdx5bciNZEv0i1HHAIbcRQOjUkrnBSYqE1hpfPxdgdSWL3VN9ZjtcBIHI0FDu
75ldYxo3hMoOobS5n+H8C89YjsZJCW4rA4nAuuPQPc8h8OWcT9dFv4XguNH9S+UE83FeuC2Ceta0
XRe75YQNxWAChRAf5DIaG5ZB2LrENuK68Hmn6EOAxTXcg2T5Ep83GfFS+7mxyID+1/3Gsge1AVa8
FkUmRQoyF0dFuVtfDRBJ8fMt1tX1BlTUwnppXrossL31hdL12rUu4vvlh9fjBFhlb8DEYjJ29vug
O4R08I1lDL7eVOuuZiwhSSk170RhA69/QMXA5KCt3v1l06x7m+1kIPLWdSMHerMJW9mxceW71mt0
SYKJwcCy8603ETVCsnry4INiX+VplDmXCAtnM+dVdKzKHBtSMIwnAZCfyf5f61lQDYekBAFdJxBA
45YcPZsMQUr2YYScZ7k3ivCA2AaZSXnVn3xn6k+kfPendfXf7ovphDtDg4L40mtLk6zPhusOfvQG
CCXjGgpFYO8WEOBuJvpk25rKQ2/P8Ski2gXssImi3iH+D84lnqYZx+Ek5sirhT3fqtn9JHLroDul
m5bVQ9nM9jkei8cZFsahiVDXt9L8oqlTeCGJEFf3TNRoh2CdLMLSt68YbsdX3STkeUT/qMYWBwQR
3wO2Qi9S9W1qy1uHau6zHekkO/RwCxuQbPFYLVWYVm56YZ2GhEIl8kNCY/35LvGn6FA1Fk62gaBB
afqHoVpGC4OxiwIxurOpXHUkuAA/iqvD4tBBfCVx4Y+NPOoNjDxSMiHiNfleB7+2MSuzO7Zdd3AC
5PdBhVc5sOZLHHUKpeDpZcAZsB0s7GhklkjyN8cCm4ZQj/QCb6hsVec6liixl6UuqX40ko6aUTXk
6tL5YJCbyW2ijNgNqXMCuVARwnbEaeVgyOjnWAbMCx9NSapH12maUfhkNr7LYqITyX8XUi8O5MUE
6H/r67m3bjidDY80TG16x2mGfoGmip6LYR+kQ3aTANIINUy40xQ0rhEjMiSYckdnq7todg6OvOx6
+lFavEWzUriKbV9JMEQ7q0JOhgHqiFEtpVR4Z5TKY+rIdm/jrFFbCqkIeb8ZEWZ8Rxs8Sq37LqXt
uMowaTljxR8dDy/ddxzIeTHhK5qHEsuqfDTAOZEXGMUH3ZieRqGFXhXjqqQha5zKcLa9uOveCppe
mHDVlJamRYKp+Go2FHHz/nsZIB8pZ0GFH2sDgrEtErGrvNGJGJeDtquloBKcxveVqdYgYcgy9xs0
gbkxirtG52I55Kk7C9iY2dRUO5srxTZBVQcjlcYVCoqeIvh2rNBHkyTk6YqGAs1AAVGISe6SrJih
jgTdxmToj56avPhyppeejcEGa8f3HqsyghyZLAVpJf4h1IAwMoZ96LtyYscw+TXIoq+kRJrRVbxx
aeA2SSc1vB6VEg0OIEiK0YXtth3NjMiufrSLZimRNHATJphIWgq3S9Ct1lrA1bwFHauN2T6SACOD
XN37BqBMWaSaSx6gJ5E0uePSrCaN7AYaBSFGYPIruz3QKMSolFRfS4C2CFdk6/7/broZQtP+qen2
/KPO4D3+rd/28zl/9tss9Q/dksQzSaGSvmxIIrr/7LdZ8g/6oJawTKyGS+OMd/rstwmVu23dsITE
4ftru83SHNXhL4atCkO3/i/tNjp6v/baNMcwVMehnyd1SWCkoK33a6/NVvtujgpSCgLT+WZ3Swz3
HWSaEfJrJTe//DB/tvp+jSNfeoS/vhmcIVXyTUk+l47g96Dz+Oub+V1fsRcH/mGq1WSn2Yu8qIe1
oMLO8CqCZMT3phHHLqG1PF05uf1aKeMxzbh4Rn32hhr4VKTMyOoBOA1MFpfUg8DVE/oBdh494fV4
LDF1bU1TniO005THq4FBCOZKHQPzOFokNxvRpQjsw9CgtVEQESMurW//+YtaS4fylw7m+kUNU9gC
8SndUvO3XzU0AQ/IxHYOU4ChtkWTJmM7cbvI4IRIZVHF+GtE2jfgGx9pJA/lItOOcvxqPnLJqGwJ
JMsOocg+Mj27pGk/uHYCl86sDS/JtWw7mcQcaUwEtKKhG5khgu9CRuH7pKN4o9ny2Js06+dABzXd
Slj5yVUal3jKaBR0hcSMJArc7vFztED10hkWCLhGCNi4UBnTprCSahzuikXOsaHzsdsezeZgCa6U
Ca0vK2hfpwrFchhUh9BWn3KkJXjFyDtGoX+IQUpx8pUGT4k+1HiikTnc0o4lTKKRiUvfaJp/VGl1
m4jgA8cQoIQkeqB+6mrD2KNeamx30pMvRbUY+cHb9MQ0UqWGk/BfttWy0/2+rSyd7WRga+AI/W2n
FBRbZdbONEBCxWag5T/GMnlzWoi2oErgqoDerHOSkwMdfxwES/qXcGrgQhwahZR3n3AkcCaHIJE2
KTShONSW6fmkb7haNHD9QtlqVPbr2OCz1RA4bkQ/QcOKKaKawb4ukVHVaYuaebpTX3oBYEQDBmDE
TkNbE3VkZUkksQX7fdUrXj0Mjjfrztc01MeTrKtXspsuwMdtAqiMGLoJAnIjOWdaudAtb7OCHc8a
6bpO/SVSgVEZ+a3fTAA7T0U/HCfNdDU1vY595Qa53cWwtin8SimafothH6+mZpIAwVZkFAFp23bu
hDpgYpqoLIdxfOM4k2uRYkNj/gN5zYkNdZ857DH/ZTv9h81kI1dUbRsHjKktooFfRAEA9Ltusgbn
EMkSMtUy87EDYyJQkOw57YHIqNd/fsNVZvD7jmHbQhqoG2wD/MXf39Eg9ARlKe8oR9Rrpnk724wA
9eVgMPPuhQrZtSR6gssxPudpibiD5wHnVFsKuvaxjoKPRkV1Hhz67ss/f7b/tM86wrIXOSynGMl1
49cfQ1PhGWZKikVYuzgNMiGL6QHSAT5EZjBk7AqC+/I5+y/b4D+8rS5UXRqWLUmZ1X/bBk6taXY6
KPYBLM/HaNiPouR8YBfxR1MRrhaMCb5G+/GfvytFkX/f9IbG3RZFQ/nv16g4UDWC4k37IFpc41Fw
w9QJuOyQXvxS9FurVKkB9YBVdMge1mOCb3dTjRrZ5CTxqqpDCw8MmcNlicMuuzLj4lzFnGR8keBx
5mWQa+wnB2t5HjON44Ok2zI1Exew762+xJCmU/SS18pdrpunvOennqwgdROz8Cre10tHuFdEM+zi
cmjZN29NWcC4NdG5JWl2dEwuAIE854JeX/EWMDCHKhhgYgsJkaN8sqmKBeVo199aPNZlAoW5g53u
L8G3/kgiQ2W9tQMzaYNPNiRW4iYV2a4+NBWUZfrH2Bln1SdnOI5aALcZfJqErB1IESYdiWk58aTj
fNEDLgZCB3g3sdkQJyqmHWyi0TS2Mp0eZV88deryWC6tGweSndVyzamUXiCJcB4JNuWDOfy4RiVf
zWlGA7JcHSYLTl4FpV5zMEKFyaGmeIVEkERvHenIYmP5L3uEpjNm+vtJGyy3qrIjapZtOo7xm0TI
1/y0o8I9HgJ6+2Cqd3He38DimfeKj9uod+5A9U3UhEpG1cBwwta6ohrDoBq28jTqjtt7aW/LxcpH
0pctDqo9EPiTQRDIMPyS2tXjWcI/3WXMHkUHmURTnzqaMnCnEjxMu44TOuPxmEwQvXewYeFfJ/Mr
smDYTLQPcVJqW8MeAjdLW7gUFsU61do2cra5gsAvCLPpo83Nk6VFwkWR9bUQxxqctFMsbvRFm1E0
7V5L9PoKK8p3VPrAUPzpEV4KyBLbIEYDgwZsgnJ+kCLE15/f25W9gEJq2poFuQilqr06XTrsNN3a
wTqCJIfajnay4hqU/eFdM8QKCK9HgoP9S0WonMMFCHuFjqCxGetw2tuZfEK5/MUn0RB4g/FCij0w
6jR6iGOl2lTgEkxfccEpkvCE2N1slOtqhj+Z+TjtWuuO9222vuUcgq7GymZPmyocHmRcHnCWePRq
IyL+hqsa+Khr8wtZKT+V/twOKWqvqr/PK+MDKyVyYFy9eUkEN/DM2DUtPjfZmXchA+utZbQYB9Ao
JJgqtulMZ38MJ0C++FaseXT5rVw09phLlQX4gmvNA3BxVHAvlGVyHMeMPZnnUm6f3hmakRJMsHPc
TukyOlV3ukpwDJLLzaxiXrWpxqJTAgXaLHk6c5Rvk5i43VgWx9FCPEVphqCikgRJ3NoQs2LJEFAC
yUySmJS2RMN8ZIhjuVycJZUdOw1b2tFliKg9e0VPvKHIET7jaHuIjeocxVjkzFDbVsmERxGxUwbs
Pa0keC+65ySmhzo7wwSvTVhFxyB3TNjtDpVAwOrbRbfVJufOCUwY6Er/gCjZ2WKaeMo4XInQk3fh
YClHtENnlVAYuBEnM+FluJSY+9LXn43KuDZJsPAaldplYsg9pUcKV2PFWVALtL0IYXoYBDUV0VOe
jOdY7RvYA0ISq1w+jRrwh9lJ0QGPhdxkHW0x8JEHPeFaGiZE6oLmGHcYTYHOgzbICZsdJjId+9m6
gQ1+nkN5M/Ud2gTlPSO0jkHrhqsN5HKpMXoa0Vaofv+FCtd9INj+WS1oXdTjCfnBUesZoRqMVgo6
ybu8Ux6kz5kZb/yNowc5hapwm8bRXWznHE/2cN8oi/ezA7fFTB/IwtKvVzmqWzU+TAnlBaTDXySH
DS5Rooj9iQiqIb5KYmLH6dBUVfGllkWzaej5oyOeFGIp4TeMqXx3aAWH3XdMHMOxHjiOKTvtG3D7
aVU95LZxvNsNTnhVTjh1bSW/ogm1M2NUP1b4nGT9j8rCU9wLH2Rfed2M586svrRV9+g02hvi8oTC
WDUROxY5BfFOk4Wgts6pFVnDS2oYbtf6DLrbvZEQADe2OEhzq97E2NqxihcbIFtPddovOkHnPbHR
teCofUhxtWwyTPomUIiFftDvUk71uUIUalunszv1FKuDxAfNMqp7opYT4JINzu/00uf+I/Lh7TAW
M2YlLP2lln5Brc92159LMWRgYKNio5Cmh417eHE0riZKLJK7UnHyg1UgYHPU6g7Wk7IrmB2AIjko
I5pC2vU+80YcuxPWXc3Ej6KTrsNrPtkDkjBH9vcV9NZY52AuC4qvld4+gQy9UwDuJ7JF4AUFPiYE
ctPatgeFDGLJbD1ZzG+Oc57pm3KMOEfOTQkrCpYYyme662HqqQ6gXEjB7370CM6m3Q4TJ81Q3uUB
1lqiPTam3KMdCvdqSCRWxZk0rk3ULxB1o9JvDyUpUl6bkNLQV4VrWLpFcwgZT2TTuh+Gp9IBedJo
NIuduTshSydthsvtpBCxy7ZCKPpVid44yhvPj4fYpbrz3DXO3QgAcBM4yVNT1nt9VNn8QgSbO1Gj
njGbbJ8sAlIZToUblhVyQLICRSYuAuXolnEklrIOD8IsX0tH/0JGnobvlwEe182o786GuTRsg2+S
EJk0+JbpqO2yCh81o6mntswoH6clfBNjOGl+8yIU55ufRQezhJgw+cozyPdhY6mFy1y/r7xiTA6d
0F9x7j9mnF42E0oD5OfEz1rpwekdF/0pO1V66hzrI441mCV2zQfti5fBoUJm4aUe8vC6kOGrH7zi
xk5zKmIioXQVS2evliOpQYi11ucOkH5wLXS7hhTRacR/Kx2GBoNq0EIytjje8FEFw0toDhBJFJvc
kxgOZ23p2Km6+Unp0l009OEhd9LUHfl7DhZwapMPozfBraQJfsNJfSnmJY1eGJ5W6aondJQenOOo
RQj4rLZ9HmuHhEvebLYLDrUgfQ5LiHlVSYxGFTyFGtM1GRNxOHxplQJbhfVKUc94Veo77O739DZq
DwMO5FtldrYD/EfQVln2JSmUPQhpd5jimLQ8e/SMElOR4qg/wpgGWje95615OwwK4H6qCEelHF9b
K7i0oU+kFvS5XAm3haE8TZOqw48m8mooAdIw4PFUQK0ul4GUkAX9NimBfObHVb+gMHOl7+2bhtiv
agUmgPUyC6zpLGEr0osM/5pp3DFcnXeFRJpkJxPRObNCXQfTCZwbsBJ83UXXiFJxXfq8CZYCRRYn
nSu6ftiMi/qyhypCPqa9R+WOLGqRa5gV4+92Lq6nMZlPkLXnU5xFWDPSGQ7/8uJ2S+u4AxpQGcFB
t51zYGf4StL2epUtJVX+XNsZuWg1GeGRr3HlGHBChlaI2jlW953UrkpDXJGN6OaDVjKo1K5i1H6c
9J/Yxbns6gnQtoBomy5gNGJQ9K0UokWE1p5nG/NVA8EG8MiPro5uhzmTaKLyH4aaXlnhXRkx95in
4JaooiuGSSN8rPB2KJqnvEkeKvTDWVf8qAdU3RqYU1t7tzvzTT+hjH9Neqelolz80NLgVmux92to
tArLosGAtppRxlXfmVzXu6exgzlZd+e+WoYpeujGYubSRzEMyA9cDzsE9JlwMm15lzkil6V0sjfm
fdPJEN1EXhk4rh6cIlhDFXWnYXC4arl+7KGGnEpsNktL8KfMAyGqZ3TF86rFAAtIG5ANnTTGGTR6
sVUiwnuWUKXTepMPhFyLKLlm3E3O0tLznTtOY+lg7FdFXC0ShxiARcpU1cVjnLQYYhmrrFt3XVr3
lWg2VDeafMbZtDXCvb80OcMYacW6tIr+1MoEChg6MDGcR1MjxsrI5q9akakQGsIjITtEK1P9Gfr8
2bf9fb4UNEScfNBnemTChOIQ2g88BPipwZNDv2U/mQ6fVxiHaOTqlgNb2YCbJLWb+g5eZiaufQsg
0sETs0TbYe5p8acyWdeJBFLge3uGhndzonmw1DDbeOFxYhgMgArYhcqELTJ2c929MmtjeCQUAbfu
yiQtPuYPkvOmR4o1BgR+nrqNP3qdgtzCQRz7GGNRzRdoNfLEyhFC94zjSmeIebKYXtYW+vhxmjSv
Mj+S5bK+lP7WSaIPcaA0MVrrcPnsQldxATPlnnteW40AMqKoOaI3sN1xebvIl0+qOnmODeN4KeGt
ZS7wSI+VSN+qeWZcS6bPRqTxt8YnQGwku7FNj+bI94vr61AoNNMC0BCaEKEXteI+1mxqbHA1AE/c
KIS8LRJluTdDNd/CkRBehxWkxExZjkiaOxK1+ladXdV0QtfUbn1M7lyeGcLFUflut/6DUS+ifN3a
1jI5WGn3npkTTOVeO6aUyC9adEHrY7uZr216O9e2oQk90aKeSu5QsbRr2GMAbJputdQxzZlY+3DX
q1QPSJ0poQKMwIqnaBsI26CMwKbErIY0NRfpcTQ4xrulrDgUBCP7w3jXWli5TCoC+TCdSzVgvN5T
qDDj5sW3yz3GXiaionhWwZlgZSNfIE6Gc02UPGxLrtpDrXuFZNBEzT13MwTEtBP5UKbS3o79sWjO
ncrBvW6ekDNNFEL6N/34DTERKQhz/qwJLmUxlcHBKG5iB1wwmaiDq/jD/ayP+L5nGtJGIq8VaYOE
oHASVYymbce+VxYS00iy3LblV7FiqhhYV79EXXSnkOj+c69LxhDMpiBXdmR0Mow0xlXxMc+MH7Bj
rIWQpGbnmWEFsHuhhFzqi2DXH9NYJzZ2+Ruztood6ogPad0ANL6YUi+VGJBXd3WNWbNciIJQhSkk
/YgUcZ3rD2EPH2MKnd36k0YxUXhAupdC5RRwjMLhwtHMBy8SooqzgoFPH16sbKnjKqSJmw2cdnZw
b2iJLh/H6xifKrgW5nJZpGNwFfTTwF+h8M3Uq7QEwkSxASeL1ODwLRe3lu26FrdzinFUtocjARfk
cFPhUcws9woc1nBuM8YLQ+xpI4XhotSjg9qSX4B6lbJRZhw7/DboY+O3QKcKoyqXXqUoUccYDDL9
3rex6lO+53IcWudqUEMP/yhZnj042yxqlrD09uD4D2HTRPvQnzloYUgx/cq7gvDKuEh26cBMYXbG
oxpNx1oxXgNaD8wKoLTlPsqM5OsQJP0RF1AMeWj+yARBfuzARkhhTXGSt2gANlz7TI9z3iShbgbW
4m4orX0mqc4JgjHRkESEyxFBvOx41C+gMifntSeTKvEH5RU282A/Rql2nc7GHUoQWq2q16RZ61kg
oqHRIdFe9rFZB9EJLQK/L9FfUV9rHkSYu6bRmQkUyYeYOdN29ZXkVEk4fUbXcwLX2KnaWQOF4VKw
R6u11zSgl2OfuoQbUVdTyuOUgNARIZvOKZpvkNOuliqun1zaCvxnH7yIjIN6NKEgLnHpTt8sdTRG
wQGoYtNHSjJxPPMNmx9VSQ4dUX9nA4clsxKpHmKdAqkD5Jq4as4r4axSf6DVlgWYUWqn9L0huk/M
8b1G2MElFn/aRP5rcHEGGCzErGU4+BkljkxzyH7191qr3AQYnYvoWFSHWmgV0mhs7jT7S2L06BS8
RHp7J0iPLahIqVpMQ9rGWm4x7SC9NmR7PJttxmAswKkzmF9qNaXRkU5PJomIama997byrW4LAtBV
RYcZM+8qeTRVhoVRHFGKMuS2Zn5TavFLCbYWg/H4BpxJ2TSkfPYyvSSZyrwmx6JGbBrcXrNZ6JUH
o9UeqzpHBBBdiyq9llN0h0E28tIsusxOjCkirQ9OLYJzVZhf1S59bQMmixEMJ2ehnMcp+6O1QMwF
BCn8RK/otYLd0FTXiqNXe0q2RPbNpM0vccx62+H8cpLiPE4MU8z2LtKpZxIZeJjmbPI0Q/7wZ62y
t8KvZhzHfFQfR+xpvQlE1aG++Wu9XlhAgPFPSlPY57paVAVKcL8oxk5qlk5bS+cc0o/KdG5m7O9z
UrkkVFAQnYU4kZw9oY4DCHRa150Qmg7GHSSuNlSSTOYXn4YsmO2cXp3lCYoFcNe1wMsHAa8llSiN
pHpqkwSVHVdM9VQagYZUmKX1hkAcOqZcu720nbTTeuN3qG+rBjN5Gyby533rH+YwulDzH70gpk5Y
FwQdBfIh6CRMHhc9UpVx5CWFtkXd1x1yzJgRJVOmxs0CgLKNs3B4o4KrNkrZWJw+bwwHCrbUu9HD
2p6TWFuf1kLw/1sDr25q9N//dwPvU/se/k1I8PMJfwoJVOH8IQxB/0uYqkH7ha7yv4y76mLcZZ5k
qII2hkAT8JeQQPtD0NU0bRO6rupgBf5LSSCtPwT/JG1Pi5bOIjL4Pxh3NcOWf6/KCxv6nURyRG+f
hqopF7HBLz06erVRWEz2dGWqFM/ShBDozaqJ/GURuyDcqX6xmvxc/P0Berpnt7Y6DmXSnZjEzLdR
aJC9gSltn0PFhOvjPPcFvLqu0BHeVBG0KOU2tNSBebp9qWtlOOk+bCVFnT/GQolu82mutyqo330z
JvGuqBVzq+hIacwxwNZUa6SPWcF1NjNNJKf5CzrKVxzAlMv9ITqUOjqwZBj3GlVXmGQOI39dbfZp
RY8o6xJBpW8wiPpZ3TQZ3MubdVFRC3t+WBd1QsH7sz3TFoJwRPELMeifT1iVoz9/il9eZn3WL7/S
p75UmGQTNTPzUThSwlvVtyqM2P51XaRzlO50PXxcRZXrXevNqoz81Ov+dp8+tCj/1zt/CinXxZ96
3vWZ6/r69M/V9b7Pt8lXBea6/m+L//zu6wt9vi4aceM4RfXIaAnd7GrrW5f6ZXVd+vxDkzD5/1xd
lwIKH+inl0d/PuXzZdanrKs4qULYrKgB/9OD6StAMv79FX/euz7dAPTyp+0wIgV9rsKfH/a3z/T5
futr/fZW62q47BRUToGj/fV9UGDhr1nXGQxrW5zcPozOhXOVr7fRMtMeVv/ourjaRQmFOKVBXezX
u34+kEoJJpnl0etDfr7GuvjzQcufP1d/+XOyZvqtXtafi+ujfnu5dfV///P6Fr98yqClUBw6EcQ1
+NtYxhdlOrrEPz9hFSyeIIfRmAvruKe/tKwXi/R4fdD68HUVZXd8Gu7Xe9c7Pl9pNluetK6ny8uv
S5/PROeC4vnzObYCBLfLqNbXISCMhfPYqjmlWONzsfPz+pSpKMHXv485dZ0SSclmWNIeiZaWbk9p
zB0UpXcT/S4zDOOo5llz8m1kwXnUXMCPKsA8lOkwR4TWr7Jre7F8/FxUVzE2vyZD0EXVb6yL6720
L896HFBPXh6z3qxPXB/3ufrLS653rn9eH/j5vPU+esV0x+M83FXBjPKnz4qv/VSF7uzX53nRB4k8
XSpY+C/9tH1DIIFPaK21NYsXolhP7WvxTaUrty1IjtpyoR9OgxONJx1P+SGfhQub8HrWq8fCSCnd
9zVmntXXYxqXOmum41qVIfvvz/rMuvp5X27K0sVMycht+T3mGkIDoKWYEzteDT3GJE012cQcX8l9
EKKn9hdRdQpMdRfN6mOUjQOttaBhUELZxqEGCaoP9sxS4GsjmqTRUEXuuprVFYNEvoXWdyQzLDXE
WBuwYkW2WmCDjzvgBP8yE1l15YBW63ZthLdD7Z5BdL1Lu1N3WUN4CDVmwChNnWzJ++YKIaS/G9X5
wYe6aGK/PhDS0ZxWK5ex+EDWpcaudeQcWOVXT1ZEZLxhUmWbFvn7ataC+kg3f138vDPqxY0cwnm3
lt3Wm9U0+bm6LtUTyRUyW4BxHEjrTbI4/KxcPTJ9ZzwamgxNleCmElikzNosXaVcjIRTRk3JDJqG
GhWJK3V3qzn98HNHlH/fG9edbL2vSmuCe3s9hbMhgAIW6Z4yZXOir4UZo3YGxDt/ra9LlQagYjM5
9XSwZeqCRR9PCYgmtrAsOeExV0EXt6yHZK2cxspnqwxoPHLdanWv8XEMI0YHymUPCsJaKhenn4u4
Dp2u0Y7hPO98qiWnoLaBIpTU7uFAbewwdwjSVjEnLzcEJ+oDBgGzi21CsBrCFySVb+C0NTzoxQoz
zpLeFjQ2mNOjRzW7XDqQjGgo/t818W56ILlZhsfmYXyzEUGDHCyYAG3n5/SgfKDVCaRbLWIdlGPb
5Dtz4uSWRKoyeIVJWI7IRw5T9+p9k+V1hee/OWghsYleP2pbz6JhjunRCEIUKAdgT9F8HYhbKm6V
/r3z3/tseemYAHTSHHJ0KW77PIRujX84fM/kpYs2OYER9A3tQxrswB8wPzKL13A6ZvMP+OQxXN0y
hGm8MwJKXnTLscNuSODoKV8P+hO5ezqcE3lmLmz9MJkxG09k1BcdvIpDHV8V5nMo9xXKnNAjRiWD
dJJc8vCqptctDoBHGoLo+y2dsRkIBwnfpdw3/JwUJgn1RtVwSEFCgzBzsKBv8S8rH2PZbCyNzIbu
tR5ddfZ4Rb+8wRSR5btQbJXuMtn3pFsM3UumNJTeb8v2u9nvcdackcpUqKNJw4nIyt1ao5unx1Ch
JmcfaCu0Gf7re2uhMKAGug6YGdqHBmGefZDvQzAjVN+L7oRAQEsuWXPsq20hrpeycY9a0kvlYyTB
UG+y24mGBKUpByTgpiWjYSte62dbOY1glD+YzRLi1N2oV1njKunBNzyT6iZxC86eiMj+OT6jjR9u
FjDGU3sVudIGf7lNiPPAMtoeJ/M4yn0ZQsDcGPWP1kL8D5/1yk62anQgMcucL7b2NZ4ZUnOapMQy
X4RzVyhuYe7teh/OgAVuk+4cR6d+5riQNKOp+SUfRfCsN1cB+9G5dJbfG5iUCPYx383cKB8Qa1Ce
cw5T2E3H8FQG4B49tGV6v5/Ls/HBMauD/AePPrpkZ9vtSf0o6rs8QQG/lcRYVVt+J4Wykd+e2Dsh
+Vb2MVY8ag60W03yeJEZvhX0FqHyjbsi3xEphazEcLZ5DD7eI0t80LeWfYYGpo6uuJT3hkI76tFJ
TzOs5tBtjtSmfVCCDcEa53T2hpqhwwXQO8U9t0SZhej2MkM28ca38Smk4X1QHS817lrtiEeKKJcL
uPwp3pEUCu+FqBgS3UgKGOazid/iR/wGQNDsySBr9lBhBu2etrUF5fWROpCufAFCH1k30asBBGem
83ZSTUbg2+yLI08Nh0Kwz9TbElqciO7nMaN8RfqhuK1j7OElcXeuqu/0DoIpzgp3GM5a4PbYTkk+
TE4s4wiBFdN1m1a5xPXXli4u3aVYfezsG3DTNahSjEVE5nyHOu882e3W8OQ1TShM5UsYCHXm+oSz
udR3wxeg8KZF1DJV6N0Cfqu3xSvpauAXOlgwpisql1dpiGUh2zJ1+c2v2ZnhdV/LM5GGh4KIlHbH
dRxqEq2uDTI08HujRefXjUicQk7dPjFxAttdnrtXQ75WHVV2rz1099p3X3pJfeCjQfFBV0It8bou
93wmv0FndNEkjfMN4fFP5QtiJz3aS+ecngVaHbErtAdYyPS2HE7FKnam4WKKXfi1i65nxyVnTnlP
2VwVhWH65E10TcWJKAcLHMJT/pJd4Sq80R8Vr53vw2g303mt3qS8CYlPoChp4sumWRsj8N3L9Eod
L4p+VfvnoAIv+jQVu8r2LOXspHdUhkZY1XeodlT9QFhnXdK4PrS3zgvtMOdb8Uw2AqrvA3z/hxx2
lH4M7uZzolPX9sYXVL32tKduNSQe2UoQ5GB/xK9CnsyZygpNB+fQpFzrCL7a0sNIlmSPDYqT8FIq
j4ZC3/RRn4HR3Q1MSpt3R1zamgsD4P+NpFmnA0ncGPEuoPpIlEvx8NiFj9NMmxA8YbuNiONKPfIZ
8+4hiD+G6Uuvk9rdzKR/vWTIJvr2SguImRy3ghWxg7AsYG/a92Km5nVI/Is5HnrOLNGpFG5UvQ/l
RVXODURFnHhcCu0Nod7RuMnprYabRb5B2CvL6qb/br/zKW/C10g/8+rJmQlNKAlY3MD2Cx/NbbUf
7inMQ6ybWy+n1gxtk3m2S6oOrpj2q2ptin1Yo3J3H9ELmFvzRMzHJt6hq6vdbyjEyxeiyMzbxKuP
+p0kqWKHzOM83cIjkW/+oSVmC1q9x55meWSkiu+QjOPn4DGmLP9gXVOF55OrWw6G8GV0XHxsDkX4
J/3W/l4egLte/ahfEPoZ1zHtPVo+/hYMsMIeywq2sW27Me4bd9z6h2zLb7oJt+om3Bn33zY/Sq/7
1uxM9xiKjXYrr/ODdjtxUmAA8KQPyxGTv8QvSKYQFtUvxj2pY8A1M90dS88np3LD/2F6xUOHYtf0
R+BZyV5Cirz1kY9oT7Co7HgP5BGeiUFj1kIitQ1dhyFU4bb9Lhi8I7EIxLXQeSzemn15E3ljh951
H8AXQ2IOCnPeBvVu8qKT7vZb/K4amj9izvJrkEcWjRv3KzoauGSxBpx1p74cdbK+3shMkpfJC9Dr
bJpr5RsIhf/h7rx6W9fSbPuLWGBcJF9FKlnJsi2nF8Le25s5Z/76HqSry6dPVzVwXy8MCJKsLGqF
75tzTOTzJKx+0Glf49q4Grv0Kt/8u/iExi7IVmi+vOhMgzy/5duIV7UNr9YbaFH+hycRB0juTJ8m
r3oNGoueVJDvc4edFuxXTrkO5Y8bXkGSozGAFma8yPzCKBOxe7opT6rvdI/qc33O3GzT3RsE/qy6
+/ggHA0O62qD9U7nQ3OMo3asz919tfe27xJ4juN0LM/axiodf0dIxJHk5hM/byI16cZMx6FbVU+N
x5yxIi5hQnL3yC0QMK3Y6RyNTfDW7I2ONz6urTvv7r3+GI7peUAYt4In52ZH9S47okqaNhA5ndiR
1olrr8g2XEUnKDwrbuLmp2Rjb1Qnum/2wnKKp/hcPEmv4cPgth/Rk71CU7SS/5TP/brYU3tHPrlq
3vwXQoAIiX7SEJ0R8zUrJOHJrypX2TBrvDCScejwCZPam+DiANwOAXMew/v76aE60vgv9vFZ2hmu
eTSeCpe8Jifb2veZA1PiTeK+jRucSPCa3tATOsMKqi5xx0QhrsSbpO1g6zG5vKW8q62/ZVGyTw4c
Ds/RU3Ps/8Rna9sdy4+EVQ+Vr1f5z2t6Dh/GtfcneMt+pzuZT4IxxjgYh/ZE/hjRL4yfjxj5VGfT
vsu38CpyRzC2rMAyc/okf2WQgh15cMYbjbxh9WR/tu8Nlep1fCivsBc+9Fv1RrwY+dysWT6qt+iX
7vTnyHeHx/gQH9SbcLp71GW3eA1AeSVv1ROnDiBAnuCzII9rS/Cyk7nUCo2juRMOyKHX+aDbSS8I
lRjeaEoxwpXv5JW3pxCryPxK0quyyy5MiXflF8dqfoMytp8O0aa+TQefMaZ5yeN1fmJ2ir+W4755
iS4BahNmF35F7nBA06hHbtOAZybPxwkh3eG6QBHGnvSrIdj1hf/xYwpbVygHiz0KH42OHmuV8jGh
OWTO+Jw+o0fJc7BCe/1K6Tb02PRxi7y0oTF2kz7lE+OycIzNsIfczK/lXtz5u2E/8IWM5+F39YYq
C+nqhuM9ewLeq/0iQGt08mfpMm0ggu1yZqRI2WE9lJ977ZVgjL2/D/fDmrm4KzcQi++kk0bUTLg2
H9IvIkKN2g3s3zE+V2SFoArs4T5+scwVhJ/gOj7IW/MyHdvxGp+qA0sKpKz8VuQ3pBDrbufdf4XX
no8awBHR64DmWSrfRRdcay/DMgAuowRUdwaVEpfzLf8CuzjbZlfGZ8sdiUnKKGCAPlybn/1JMBA8
N/vMpfnJVu2juZR39ieowTmN/IFcJ+uDc9Vb8Gocu4uAWEcP7ehHTv3QNTQZ6cmvukfzRb5VF9TP
MYSz67w+eFc+y3deIqxXUgzLr248Ti9MiN0nIgheHhpDBmMGNpYI/almWBrXSLpITr0b159kKKwo
yA4P2pmonBUmICdw/HV1YSxlmnyf0lM/bgmyvDDkJZf+xOca7yAArKVDC1D9ot4F/EJZAjnKu7wn
mFYc7bW154evF1xJY9fNdgPDjdjaF4Rb55w4Xdd48l+qTeGO1KuIIeTH6+8+AxdVA1lWzGnDVRy7
FcodJ7rwuodyrTBIyg4E9FX6Akzd/zR/T28N+ay/lTfjYjF3Rxv7nL0UB7FvDkHt2A9qtO7NdRut
mdLUe5aD1GE4aG/DTmN4rva9U7nSQXmExLZlhcojb+8RIDywpui/rPndk150yLfQGb46xoldugOD
69Bf3USP4TW+GgcigB82FYnQLyqHQAyiylVvHb/MK79Z75naIl+g/qXBeQ7X8vP4MX4U99VT/JCe
myOQqrP5y74ET+ajcqloXO+9O7FNz6gf1pEbvX1GrvQwHDp+ztpu/hMDbpRVWDniWf1I7iVjHRWr
fk6FxjbnSK9EbCNUjVlCoXlavVrBiZlGfq69o9VsWBffoQ1dh1ub8u6e/cIVVOOZZSZHrXqzlRXg
dHIl+v3w5N/pe3tyswjz5Hoyv2R0JpZ/jcXItzg1rvnUPGH09e8Ex1HFLzZ/sF94EZ9EwazaKOo2
izAr7lhYCdXU2BuxP1oqbn9jYn1fh9AfI5CgVgCq4YcTtGCDluu+q1GW0sLvia7sQijjLrSnb1bX
jGn4ubic82fOl9qDB16qUMvrsWQkngEUgd5UHolgH/YBtOPS64s9Zi9HaWrAmNgzsN4caukdqU6g
TN2Glgr+GzXcgfhCaMWvuge7E0rIMM0436F8vajU5LdV4rMBnk/YughZEnu/BMqxMJ+Wc6RckHOr
9e4C/vkGPS3MJwpA/41/ihs5ZBboGS6TOt9nOH7U0KKCad18qyIWxic9ps+yh3xCJQlClQ3vNMsO
R628r3Rqg4vTctGqLTLHIFBqtxnjTzJaqL4gbo0CVtTImGhQDcO8KE+dIU5OYyFYBs2vmKoWHQE5
ksFOxyGyZUzz2wHNo4qqci1K6UKNdlf5VcLAyWvSfA2ofv4ydKbptLPo0phpR405t0eWs+0gKGmE
OpL5paS71HiXuu5yzlyadZh7Dqnnp9tIo/y9nCyMKzgC/7y4XFdIbbirAkLDAGdSUpmRKs2/tKDL
xeVEJtrX6Xp2YEsddDlB2F8iP5vrosIjVLIFkrDUZb9rteocZgX8ltM+ENIO1A8iMhP017Dwb/51
zgDY8n3d8o+/XRzn2y13i6WCNkqaje8KqjaUPl+xXIOAp/+vmwwAcctPVWaeaZT8oDSqemdX56Qp
ZtwdRcq70UadSGwlCVQI21NvT7xd5KqtxkikUysv5i7OMIOElnNYgcniCzBoTcM9GPAMhk1JlTEt
iVyCKtReWqLFNyQtkTClFqB+qKpTIxXPJi7p/fel5R/2jNUMfWr2f7lyud/35eVsNxDVZJL2N1Fz
NRjwVSQcyHgq6sc1aSf0xpbzy9XLCdmKVJnnk5+LP/8tQffgxEm2y81+rv9+FK2tKgBO/7qz6LMr
TvJmk+NcdToZbR5yQeMUkm8BwpiUCqoMsxoMtU4zg6y8hfWpd+qaGNO3PDGqbW6TevWv/y3n/Bmf
Y00zbm+5gybKGgH9fKPlpEQfBPWFKCw0VB2Sn/lRlztRvcbqoMyg0eWWhAhyy++H+rn2+/Jyh+Wu
y02jBTm6nP15vO9bLlf+3P3nPt8P//ebD4YPRLbqHv92l+UJexM2cl9R0/55mJ/b/f2V/eXyv31l
P09dGnGyVe2IzvP8uS0P+ZdX/5d39312uaf38xn/5Zm+zy43+H6DNlhVB6O7/v11LK/kP34myzOb
WCn/+eX95Zl/3uff3szyXP/rFfw8xfQ+NfqNNt0bwjbARPPgv3CKlpO/Xfe3i//uJpT/qWv97WGU
pWn1c/Pl3M9tlofNF2rdz21+/v3vrvv70ywP8beH/b6NqU0PDf22zQJespZerB+N+Rbz5zfQC8cj
Wuv53S8or5+L5KbR4VxQX8t/vnlfy///gv7KqTWpltFu/91DLPdbTn4e5vtZ5uf7fjX/8X4/r+T/
fpjldj83WR7v57ph7oL9/y0ZMjSBzOc/S4aew8onaeN/8v6/7/Tf/BHjH4qJXMgGL4KJXbV++COW
9g9BMJSp2yYsEcPWMHz/kz+i2f+AL6IjSpM1IdBe2j+yIfEPngCYMH5sS1XRFv0/yYZ08b/83Ty/
BoJEaLwMGRXR/5QNWZ3ICRDylV0zlVcIAGx84yxaU4VoQhavfsSmtwVBVaLqm8wDu4tY75StSA28
yOm80BrnhVavjNpeNc85XGxFHVgFDghA8qKKd13M3AJC9y4tpFtdhWs68bdJaVkdtQTV4oRItGRw
WnnE8925njI8mLjS/JaGoFw/CvU2WbR8ajhfFNPYM4t2bQbnGBVz9VJ4A4myBaVSG6nr6A/vfX0f
PiO4p4LfH6awk2hgFe9R7X8Os+4ppYHEsP8QquIIvFxxLaFBIdmPf0KqmMAPvI1fZ6z04BGPO9Oy
nTBWAV3JPntblZ6Ml4kLUnT1rs51bWeZrRsbM/JbDwaJorS1n3TmVmGGAX3OaXTtkYJGlv0xU9mA
SiYuZUWIPJ90745k8UUDRZkujh4q+Tmxf2sGNaSwO0WhfSPOleqUCtQ7qUVzx9f3EHrAtf15JYj5
kjdjrFIpAixiDOm6SgufZiAGOL2hf5cHOK5VOSMbRo2DEB81FNzBvhO6SVOyyvTXSOr9zRSF22YC
chWHvH7WsmINweTte4hZBgcpM05a1Ta4e+/H2SPUSoiwp7kzW2S3YuSl2f5QO7gCcAfr/qELB1Uh
URY2ymAp+2qQuB8LmNx29YCgGY6299bD8rgg1dJafTZC1BCY0MAyYtDaD2IXEqXnWImMgXu2G0XJ
l9HbT32gbHs//z1Z0mcAt27Tq3G/lr0RtbuOKhWNQF1QFJ49slZ2rOZVsKpk+WamPVqs8sOpBvI+
VnzkGVEPuNwh4XV029K0J6iFFWiv4yIeg0Nc6ZTgq0RxcpE+FlNUb3Jl/BwG+FoLL9BuuyMu5HgL
Yqi7Mwa9dzOVwvTCyFtOqnRoQSBiGFFnWYEYa9WNeHxMv1Aom/lEp5yd9pGxWwiAQ/IWVvabLqdH
rzIkcpRm68ev2LK2fhOj1qmyBkU5i9C0GrC5AOJAPJv8wWoFRmY+RsIar3yOs0cP8t+Jmb5UqYyd
J1kDy6zXAxgXKs3YcnvPAAuN/GE58aRkj1Ko3y4AvgUCie9+0qhipF7umhKQgiiQMB9jbNvZhUlS
OR+MlJYn6LG3OGp2UTXQdsVSvI46gXJ3EaOmfo5FEB1DHvr1IZfra9WKeDtF4myJCMdYbJzL0kDy
QLdLKqJ7s6zIETSoVPTkKhAagKYFmsOdqqNNbpJp3+T2pvHluSvbXoLILkmg0GnbgI4mpTGljNmT
cVRL+c5sJUoCtU42nF61dwjytU2FXqNE7L8i9I0kpjbYfb/O0HgMkbCQM8fSNJP5hrScRN0S9HfQ
Bx9WUONb5EbKTAmt0hhydkgd/jeWqOFOnU+8SVtZyKF6ujx9O7cRGiebN1SaaZ0L3+SjpckV51G6
x4ns1AP0bWVWfpWSggQeJMyqbYs7u6/8rSnROJOyjz4lELEdlXu/JyekLULqM1n9SSJruClyc3Tr
VjU4lsqrQfSWC3Z/ZRUjgQloSZjYNBVoTvs5zeObJQUKZGhDxjhf/hmshqBPRXz1knbMcZ06ttWz
HSLEcETM/GiCUd35Pt+CGEkCxccfnuzaSs6xnVYOG6hhF03mBL0jlJwagudjgO+lDJRLbINlGIdJ
wZtjS5flhOJea5iHLCT0UCkTyqMTiZHEFaPoUqdij2rUlQsfQ5GWeVezVil8DyZQiXqaL4blEZjc
Q115x6Zv+pshteUenjAhIBhQ2r4VN8icmEPPpTcF0KHV7gwuPaQEWjT7waY3O7BVWsmj7l/xXlDP
U7UU2pVRHfIRH5klDG9rdEm4NdkiOYHmT9dWMmhsl/VvJS2hHxte4upKkT6pOfXusirMWySd7ARj
qcqotyd/Cz+YUpRbAKa/xEwZgEdESTDqkkf2Yef3evKNz9ATsGg32VRK1xI+86EK0mffQ08STDqg
GyvYWyTYQDOIx6Me5sp5SMGRiuZRsyL/95SGz7rsqdcmBtOoG0SwjMHNSsJkrzoFUqHYMaPG3iBN
tR1PqY2jlJufKTCVXVO3lBiz1LpvtWsZdISGwBB41ZSA4m4qneUubC693KDjyPCxMLUwVcl5deo0
DEtaPUesJaqykUmp4AMbrYttMArklaxtdLvPHKJX9KM8RvEt1CL4BGH2lofdsIXc86gqwFFyUhqf
vKmhbTp0gqGJVMKuHD8m8GcQA8LqQirir1H0Hvq8Avc34JQDQycdwr+f7ee44OVEKccncsiL7c9V
y41BGPzzFoE9P8JyefmPHpq/Q0X9aLVpOipeamz16QxKO3oOqHXq5q+41Wi9ZLO/2Qiou0M/cfJU
0k5CR94j5TG5WNOJolh9kUrrTima6MVHzYSDEY1xJvpxU/YlUe9mRCqcQAxFODKNQjilxr9OVD9V
Dx1ZM7apZJe8xYk8CUXdDUWrb8Qcw9Y00vBAEtkouuJB5NX4EGqBtzX9Fv/YfNFsR5J9+FWXA4Ij
LOYb2yDZ2JoqyTE9RTjpkA67huKck/jtdTBr1Ht9JO98Cx22TpZTIEw86BXUuUzn1eRWg0JFc5Vc
YVCw6qcRuClCGDoTIrFrF6QsUFzZCNcZFqJNoyW72qQb1hjRe6vzv5T0CJRbPXopv90Hte6OEzx/
IzK2pRyHbuJJ+lrcEgkUXD4eM/J7NoOt4byoTRgUcfAsqqQ8QsoMXDUAmZJFgCU/+9gfrgNZJvge
u9/K0D0FRKFto9jYaX1pkJugf0Ha+DKSQUXqkf4iAvBTmRpEAYQnE+xB14ZA0ObOUgi1R6ZezVVV
E1T0hRrgI+/qVa+BRubhAZhmcM0mZBZVd8ekFqxkhQ5/3I3EzJ5LNRtfPJ+kqakk7W8s9fQBtxr5
m/64l8zo2HXts8I6B32Mre2NIL8YtdQcJGl2tFcowiZIB+iC6Mvb6t436uYXJ+5EoysmEPExiDSw
Dd1G6lHtmGaVH4wOeGyFBG0oYv8Shqwf9G4MNz5rOiHV21jnAxsZFYGZVW/CRAIREOm6Dsiw5QCc
HjIpfMSBajljJXnb9hXsasdUjbyffBaUaR4ZITmoOikrNvC9sQ/2Gz+mXeo3Bb2vBtgt7pNdoNJt
SVlIuV7KeJrhjnH5FqiQCoaaTvkopzRf36vm8NL1dHfMIUec0eJyaycZR1M/nuPAigEZpAK7EM4X
V7TFFViQdRAyrgJVsg4SBGqXsTV8U4Nur0Gbe8equ9ZNSYGAVAan1NbCO8tkmKsHwDcUlzU+V1Zc
9dDWF0VmnUX6leeKwPtN7ZvWQSVAhlUjWxQpjfZd1Fwza9Lua0nTnNKSUnfQWN7INgzqKeINC6yL
LjbR2o0zJQCvn/4qc6YOU1/1WvGV+szuil8iGao7t2Tncg/ovN/2SdXspEbrV7IdGiecIMXaHDEP
NfjEkwn/b+mfkgzz+9jVa01QAgxGXb6o6DmQv+cHjOjbWmtTbAMdP2YRbtpWfwx7tItlA60GJVZn
G095OXkuISocL2MOfzsQ2XtpNimQHw5Kj02HX+AmHBrH6mxqwLVysSXXbO/qCMUxqs1x5QeoCUf/
pM4UoRHtTyPozdVzcDQ0tXnWZmpkfnNyiaMqL8JPqaOfZJcvSqufSygGQ6i+V367rTw8zUOVXSpM
6cT1MvTYtKiTTrvx6XZU1NqLoRZvg6fviDrcYi27TkArHNOkvZVZ2snADAll/BOtxEDMYGXY94WF
EEXttRV4LbZzvqj/6CF4hzxH0ShjGUs8jFzZqF6wATqxamxZABzYB7L04ejD+E0bJgxufj+eiIi4
BYnuI5aRblnSoWkr24C9EJLRKQj4mbVvGuxd5F4nM8x6Fql9yFZUGJvODmlbRekLoAEUD0X+Yuhb
IVEUNnoQM7D82gwpBAm4CDbz6U0N74NgKFZF8sqx+K6nMt2/TPM3hajfGvK4tqriPdte9CseYn0b
S/KhGNt+5wWm03v4rbF2S4RquYBrwX5EyoMxsiBTYw5JMUDaJD3OnA9aPYivsfRgKugqjV5jVVUl
z/4ocMQFWeFmA4KQKlW3OiHZJN9ENx3brpqgwWOHWEGmkyYXkjxbdIlIVtIhnHxUmcb5+uQsemtZ
/69iXXirqdPwXvBmm3T6k0jWMfYnGjSIVJRhbRVHYa2V2OCL0QsUZjUtTvYnn601fJr094qMDndc
ZGizRoiMqWQcyAirFV+4ZlPbDknUTjWUXyL03idRT241xHxPyRndrwnJjlzRfk2y/J1plztFNw6q
DnNZn+Jj66u0/1m8sH417/OYwN2u0tnAN/3O6rGATnn97sXW1VTI7JKn0tsodn0YqS/Qltrp9l3Z
EwlHiW+f+zoKighvXR0eqqL45ZvIcacw3OAAzU6KebD76VNOUsmtfZZVcoROsg8/fb0n28nC/J1q
95E8KvseDvqq8yJXbxmbLFM7Cv7F5O+7XpBDmC7qL680IFIjQ0wV/1eP1+QV/Bv6IzM7GaG57b3+
2WQFjs8PBrfsTZhDNT7aqhiMVV+05XuM1XJFyG98aUYkpKU0WRuL94b+AR2JwY4WiB5HdkdgtVpU
ezpTKjoUGuQ9IVt0VtSzD7zumFFAkLT22YJwLbq9ibnyXYZ97KbSHylSAd5MHHEQVP29ARQHXkno
yg1a4sgawJSDo16NJtYQo2tvgT0A9Cjqexi3oBjV5NhoknWnJiycclT7p6ThQCh1rXwy8mA/KBKz
RTam9Ajqe73L4T3U0J7CoMBcppcvcj2hEkGlDyGmk1DqTpprSKjfBw8RK6nFeHm7od1JMYEPdtqc
LM042lkBXAudfHsvzRmnqtSXW8WEXYODnGhbG+aZCMp9DWw8GxBTZcX4IIZG2wC4wH7mqy4bjKvo
afPm6ZM8kQCXwlBg3qJ5E/SWtFYldtBlLt1r+Vmpg4dABcrQtvll6pOHSW6KddTHsROd0woFyOwe
dANBHHUdBRcQlKz6u+kdpslnq9JRrQb60gHHFsON0nj5FhQLCrT60++VZNMFJ2g/80TejRvTJ2my
rnvyferSX8Prrja2CExoSL0TJX5yBGyQ7YmY2qDoJ6QJgM7o8fXVPkyjKdprcHecJqs43DOyBCvv
jxdOf8ZY16+GTLnGjoYr8Nqa6HomBZOIMl2QymyGjAHyBNHMqCQYSu8DHBLHmPzXwPDZVSOHK4er
MlrlulYJDK5840Ci2n0W1/tmyKM72PaNq5Pki0lcO9tq8ckRkQIu6FiLnXSJxbYlK/Eps1lFsIVC
fjc1t76jRTG2U3PUkmLfk9rdN5YEiLWc3DSvniO7eRA4kh3oWKR2YhCh0oMATSQfWQIMlJ3385ij
xBqmUgH4O6ob8EbiaBYNmkbzVpeyQhBT3qyFnNe7KlQPmhxtmeuyrSbZn3ae9q+J/J6z8t+AKq93
YwmyqMS/sZvAEzA01d6u3Leid5ICw25svlh9/jT2HlG/dj289H3kDICBQi9EPKG+97kHh2IKbkpX
QsEgvQdArVlvQhzF70plrYlLSC9m6u+o8634IgDvVkCOwteOpeQJIIQzSqDdJpEc6oQNr2dVxylF
0K+wqrPBk6ee1q5LTWpXveXxDOqDxBi5SUvlKfI85qMiI6JAEFNSYkKxQZoV6MZLnWcC+CswPeRf
mUEyai5+9wV4kLRA1p3HpGArg+5GZUp7lE+sGRFJqtTnkIin1Ip2LfnAjjG0jtxNaK68QqI60z40
qvw+8uLAPiDt183+dyoCskNSebwKgIRdzbgFu26jV1ABDNHOxY6e/i7wQWs8yIHaXkc1v4wt4Q9A
UjZVvBfUMnc6WFdvMiZX9OrWp7YGqyQd90ZdbIqoS+/QKLzYFcIjHeVhDcyhGcwn2PE3tWkfBfEG
IQHafix2ftqne7+T4/uik+L7iOUgdB370S86GSlXe4oD0Z0NhtVcE9KF2pYoTilN3GPXMMnKZrg3
AwlpFju7AwX+7DWDyVwQmaADYL0f0vKe5XXp9oG2tyRfOUuxHG/DgrmKHTz8PvWYtva6Mjz5nt8w
C9/Z+8VE49R6weoCi5cmBnDzxgjPomoYzlN0nrJMFl5xtiDn9WxqVkysYzHsRVJeO02OnUEvX9tf
YSp3uL/Eu2EbWHPllIjeNnkcVYPPLUSAFCNkheRiua3KTJ6LOUSUuvCEIJfieznapFVOJB2kEfAr
Y1SvlRIC+ITeZXdgvPW021oSX0+9E579FOsDesEELVnVypve81ZmleBWiyVl3UJODiPS29HaE3Ex
x1Qgty0D/ebbYGGKljEj1g6RydJLRqA1syHLCAUyKzmXIiOhNApDXWDMGw07rk4j9t/avzbNPLaH
xBrKQ3mabBWR5YiYdAo3lOEQbWccmEHzGRWK4pIyiqCjB3CiMELnSt2fe/uzK3wKldP4JHIOFF/r
yThsMz4c9SsZWcbGE+XHQBLPRvSnjbQvqF/HAtL4eiCyd20RlsKb6aBth/BVp2hYQf4wr6Zv7kdM
SumE3NMun7OKw7LRmmezULq7wTAuoQJBoghT7WKniPN673dsqlC6MkPal5JJhnwffwA9BW1rPCgK
42jdezdrsh4GD1PX6MvqsbCGvSp6nc0u9Aylyn9NbcS2YYr9XYfR3MnUhpRNjW+D5W5tzyifdvjo
FOEqXQEKzfwYTGiidfJhKxi+DBB8iclnbFLcwkaJM6QNpwITuKI5moZ+LpcQC6dYEtR6WlfdxZK9
K5/gBrHIPVE55RYM765rPbfqJyp7PnAgjt/Y9Yfuvrdh7GWGNbKoLnAWxepmrLDtTdp5HHNza1rt
lxS/wF8jwsMqNpXQzlM8hOt2ytHQQjIiHrZQgld8SbVnsqGsKWcOoeTaieBZjfsMKuDrMFU91hhA
JU2CaAzuW7qtsp5d4tRjFCzO0TD9ljBdUgfsf/OGjJWstRJy9odczh7s60TE+w2Q18YQVnESjXE2
NLwMsdE5ls4m1vC8hzg1rXXGTldnHEK4Bd5ejUssZQgZywqAt0FwZhM8KKF/skrcUEhUCgeO7l0T
0FpKIygzoZ3s23DGC1lrspj6bdjyBU2sSVwaHFug3xMqbBKPAjxauYegUWB3sxIqUWCP2ewPYhWl
jK45QE9FIPunmAOGEdZKU1b9TsJ4A0yqvHR58NrTmFqH4Xse2xJ9K/OSeMa1VNSjJGsPbRmzyNST
k+HTplBUijoE+jzZwy/SH0MKiip9FxDESsIOUMhd4xKzQGSvwu8tYzqSRqdttILY4hHZMM1C1q7I
P9q673CZzSLLsdq0HBHbSpZbXARt4QZmr2wHK2FfEwjPNc1+TgMGNwIsaEOhxHLZ7eEwC8bX2mpO
OVSyQ5mCpvMbzJdocf0QpaHCtksfBlpMCfog0dSbNqxQ2Cr6uU3JFxYZIvUhsnO07vV7G7B5ChDu
Vol5qyjBDh6NPsyxm8rC19MPBLkU2cf837AfTnplXkrJPrDxWktEDfrKc8QrFxrBIIJKRD/biyrH
CPrr0NTPskqiXyA95Q2WmKRQn+QdiB1m8uqkaBB+6tjO9pCLHUKhHmxMsU9egoMqiCOXbmK0Kctg
AwqvQ1ef4/7xO/TjnW8i91YkpIa8QHMsThPuXmJZaAaaPhlUXeiyNR8vnQjQHPsfeHFDRxtbkArU
2VrD2jRD9zgoLJJ8W5fXJB3AaJUFVpLagMUQRzZeFXqEdUxlnMrx/LXJ+lqhoI8poZ7I5m5PZg+W
0ANZ5arqo0FbZ+0XTGu5l528oA62AxXhfciyK1UQFdKKyTo6jn2cXwh5JeKE7T1ckumoesMh5juZ
ecwbyw/So5b1H/0o4RvQKcLU1pDvOyvfT63qUjdfk+dRbHQ0aY6mQIgF7TgDk3CiI76yp2Ltv3nx
8NJ6SbzWIl1iTUTOsiDZNCByTPQHP7NOwWgP7K6omc6/WgefKi2/Qc7WUeRdmsz4kGu+BgOJ8zRv
GsaSAPTK2OQdniqoX2JfYX2o2rNQjkElp3vgoB+DAm2C/XqyjvW4OqhIHNsoxVLkJV/6OEUbXR5+
B+CVOrZqWtThL/TZI2uAPq/o5gqaoLtcHb11pCS7aECEmVet0+Ro/M3Egxym9ZiDZLqK0FUzspZk
3diGrLjcoAWm2KGscmVLCR3IjhfUAeGeDHMW39boNtTPNeph/PIfVW0u3QTZTmvIK9asbZ20KhbW
gN+JWiw53hB8cl4Zzs/4jpLeY+TV5VaUt3bKRlceTaRhQbSNx/ok1+PNTo1bpFIiHKNmK8bE7UyK
Rgme9VVtfti5Guy6z2YUr2MPUiDUac/1ofIAz5vwhZG6iB2KTyBZgAHDMl+3OS2oxBkkfXCTjKD0
BNTDqmQ3YubprR6YZKMTEtvSUrD0YCDftfa0T0KxzujMsdLKJuMjjgYk20wSd1GSkR/YDAgJ/exE
ojbbS35PnpZkrzGi8CKLfmdkqVW9T2dDjC6Ba2I3MF3V1D7X7In3OcvF57E81dXYvRuBgTUpltEt
7FmL2ZzvJmcw8hNl7CPuevYC9mNm51etVWsQhGjoKt4AuHU8577G5hOuMJtk09rlLYcTyy5qzmOR
f1QSWuscYJbB6LWXQhus5Z/IijBk/crYn7oyjae9UaCEEKkaQFtMiJyL6NXG6rTxA6M6BuRpTYry
J6QpR5B7+0QiFeUDYb62ersNU6HcK1Kr3FOdw/PlUwzWWuM19Qk+wZ+vbymZV2siHBvYW8arHMLF
RA0t+2y5g4xJqjfeUiXsL4l6Hexz2GTqC/ME7ztCZx1ikxqNqaWmYgEdNumWxqAk1npT4moZt3HO
91rE1GCVumW3ZDOQ0VfGuxZpz0337rVFfpjkKtmOQwtHmhDJnvAtEy12IlUsTiH9RU3JFQWu7Ems
rarBfsf+bhVX4Qt+SkVqoCQP6aWhPrzJQFVmTDProPJRdQiCy8boxFdQPiaWdT96Y4mPEkZomjyM
wjp1ZfbWmESpCLuiMwGmvImHDO0uS2IVZ50xIjFpiuS/uDuP3ciVbU2/SqPnPCCDftCT9EaplFK2
NCEkVRW9CZJB9/T9hc692OhG4wJ32hOhzN4qScmMWOu386qz7Q3dtFBTES5mv/3usmITDfOaMfzk
IuPkYCAhe16Mx2HC3Bo34UtL0iwRYPbO1dGAjleka1HrzQBZ5L6iLYDHe8IsL33u1E0hoWsYhbAD
RMuF1l7rYDpYFHpIrS2JlIdudg+zXy7HMokYVoULqKw4UwdYsXXvkxnBhX9aAiwIRpgiMAfedUT1
RlUNGs8wutoxprLRTOYDqEHXlocioa37pzY998AzvJC0qSo7WrVxSsL+ana8J2zaxUnCdQksj8pd
HnlfZYIrMxe44dpy4Fzmx223wE2CRZ1sa6PbNAmGaj/J/HsiF3bBgi8nbxqMDEFDGn/CW3AOnUtF
jHrth+4GvQUngWtcOln+ibQunk16Mn+1yXKZSuLi2/bmqnk4t37bHw2aHluYM1x1i7fmbNumNrbt
mIqmQzHANgPgZkO9qakM2bhkVAxe5t4n/YBIARyNK5UFroJ257FbFROPZdkX26FTbGM9k8sCATZP
2a2pEJvbXfQiuk9La6t/BDZFMTerJe38TZcOkrIBhhU4crwCviRrWXP6VZoeU6dQ+FetP8uMey62
tfZHZ57O4FQSUvNoNL17LNvkXhaGt0MRhb+kNVtK3ESxQ/orIKR5XlrTEKcBgUA8RfnJlNMmHyLJ
DUKzcFHI5OiG5JY6aJQXRTwp1u50MyWvTvrkW9ZyVE10s+nC3P1IOCpJFn/UEfcW0HQxOQJMXosp
uAmuzlK7uzDIT54thj14N4EPbXoBegZc6ZvnTufFDnNv0YPUbVywS+Keu30UAYCvun40T607A6NH
8fHny4l05bDkt5s8expb9NdwN86m9GfyGX/kVD8tnKSw3gC7Kb/QemJD4N41h8jcDD9tnbiP6VWB
ycDy7qpHFTW4pRgC5sxfSxnUazPUb82SV9Wbk3TtWbT/OVpUH1fC3QWGvDoqRqdjpt9NUB/GkTeH
Z7hUiCQpdi3q5bZh+HvosEYRaE+uvHcYyfM/Th0p7TkPYleWN8U9jEZbi0Zqrasx/OqzNkuxjYIE
b8FAfQVxwtmW3sdfy1Bp07P/vJgqIKcctcbaamNn77v1QSVlue0W48MCgYBeqR69nBj40Or9LW/b
C8IuVOuJ+KiW0KQFSn+QY31MpSAGou42TswME4qF3FeHELvaDTaeuCFup5OPOLcAsvDfH2ROOkDT
THviZAgJztN3r3KfEm++N7z0PM7g2iqeTllq7Sa3gp+z8VbzR1s7na5tkLws/qcdxLhatSSoCJ29
7RKb0JA2kVvib2wMIdfsPKzzMLLWToGFD00SXYSNdLaycEode84gGVHHMgeE6Tkusiy0EK+2sEik
4JALfVrtM3D3U0QTOsK1YLNQkExwqmWtwaS0ViaZva9CCGcbEU20TmZ6RMlzntaibz5Zcd+CycJt
WFImYpGr7JgEItfaWBLUmbOTvbwhjRq3aenfQtYBl42kHPs94Hy0LipQzXnGE9nQMegCM7Ykp1tP
CHxfF+obqEsw3r2OmA9F+PRqKD5/lEE+08e/tUwzIOreycJHFgeGJ2oqcq2265d8XzvqaoRhTCIC
BQcEmaWsmYCYEudffY3jJcVuX01rWGaHolBSiHndqkXsiIaTO8UVDb1lbQz6HOkepH21tVGN6De5
FYGGEIPdbRszIcIverD53Nufx/JH1fTzYWlrKProGk/oCnvjkZYCWAH9ldeNLDErza907NB7OYFP
+g6GPJnHu9kleNzAWWRFytyPXWmdFKEAEDZ3HNsIj/RX29YYvengjKEkzOzszOQlmBnY+OSN+naY
f/3U/Roy5lO4aEh/UnJ+EsXGSF7dhXVF1tE7eopL5GXpweZM8obyVhCRvbPipeNMTgy+vyH+E1Yj
91xLTOZsQzqPXrmjR40qWWEceqmf7oySBW2G+olC6xPq3QQVIaYH+UMjMIBZHO0lUpp6tin+YZ4C
mMNKHynGywTl3L/7lVs1/QYg594nPTvWyTs/b0AsRGpliBEm0wCsTmNnHQ/6kBP5k7LUFklI0eX3
ynLVupsnOhjS+DbkEKohefwbIXd+N2Htbah39Jyazk2fRoZ/t+/8fxu66JFf/F8pqN/+dP3/+H/K
qP/9f/6njNr/l08KqBXgsEEZ65iEG/5H+mIg/uW5tkPrQ+h4gv+Av/rPGkfzX55tWqYf+OQhBp5P
U1dXqz75X/+T9EVmVF5b3wuhvkIv/G/JqMls/D/TF53ApvJG90Vy0SLvsP6v9MV4dsaiIiTsOBrk
P3AG/ikH2a3FmF7pw23Po20XW/Sp5koq9dkTNnqcjbt8tNT9sJsTxzuOit2/igGElmxdVXm0cZ2S
ZB40uo3nf6bsrUovsLU3YRaOGXhRjUT7Ikv0nh1dUg9SmfL32TwJew7XjMS4g0WbU4e3vI2fnsME
uSjKYNRyCBR1Un7cHEaT0aqtc7kzPSy+vb1ZpDy2eiV39HI+6DVdsK/7enHnfN1lepW32OkHvdyP
TKSLXvfjRF6p+oLxAQkoQAQSTchoiCDUYEEFamDUwAeOBhIs8cTtSNROroad6QyXwrSXh8mryaaZ
gVllR9R412dkjcwMzk3fhNvJZmh3raTcOwH26jomg71Ic5q2BH5yDXq46aZluEHbJhm91Wc761Sj
tJ8J1sY/WGjwpGG912CKB6rSjgQw+KlvbDxJnQ2cOHkqBftHLLFISUV1UKoyukWo1RDgnckyT8/2
ENxKJvCOMkwixelCEW53IUZtZR1K8J9GA0EmiJAFMjSDEHkgRS6I0QByRAfuygPIrVqu8/RtEbos
hvwo0ziPTXj1kJYNKnwx/ebToflwQCWAkrBFKDtjy+2Do/5buyCquwfVikG3Rg1zuRrw6jX0ZYKB
Ea6GEkXDYg34mK2BslRDZmhADzkY2qjBtNmmuZpkuHNgDhcxmO9p3VGQO4sAmt+qdwn21EqSG55C
fm6KGnUMPdXWPhuWZmMDGqPT9/o9GeFgJgluvk4A+/GAw0UDiZjSJ0kgLeT7QkZxX517BE08cDH1
IzTZgyIu41rSpYn+IEYbAuAYTN89+KOpgUiL6WtD6vVFtGSWRKCVwI53OeilKMJrnUPlyvHDiQuf
6KvsXTZJi1eYiN8UYsqwyWnPGevddAq2qmxJzYEbTVvLw4ucJ3cdGRFUaCW7kXLe3BQLP0l56jT0
6oDBAqTNG0kTAYO8Me5VHG1Lpd6QUUAbRVT7AO5tOAl4mwHvmoxMqwZ1akRF3aAhYETM1wRMGJhx
b3W0h+ITcMEkauKVAZCtNHnKO4cO7CUkfok1HfHXfe8gpvZZx4e+H1+SZ0c0t7S9BaUwGDAq4Opm
+Z31EDNVLX67gbynjYzSEJP3oga7lYa9kSezvGkoHDWfhn8fIg2ShxouHzRw3oOgJ0SLpPl7lt2w
yrI30gM9ICne2pZ777cZ6X0IUtv5DaXHn9kYIGAGVNredFRWK3ZITwhxAc5fcqpkEhB+JML0ktRu
RUwZXEarSNQZFermEEgpih/bPtmFMAbdcI1+CIRQ95wU935VuxwAnr0WjYBucHy0HAsasLhGnxtq
WiJJzYNJys68uGuLMI9JcamaPjuf+Wku+gWKkRhawtn5kdr7aPnWLUYPoMKK3P64/VZUv2/K0nH2
RbscJVXwd8UI40Mo4G2SYfSSlMVJFk9lAi7Vp9UnGCoAmZ3Ep67y+Gbq5E/TmHQOjfY11X04he2z
WEfQOQmKjdAuT1QpMdqQhwOtOoyBRkQDGLmJHRiGaBqI0Q3CFvosrqHxk8Tdjk1/R5T5Hy/7m8Ix
FZpsKjXt5MI/jfBQCNlHpJ/zTKed+Yysr9uO3Xec2uO97YIy1QUqKGIjd7ZglQ79r6DyYljZgMAZ
mwOrh7jJyHsLGk4mWS97/LjxinLa+NHbWz7h7ORgkneXEhGftGlJQzWIE35rwAWYAkcieoSVq2Dn
kKS6ZwJD123ivJSawLOTRm667DgvRcpsTGMYzdZMRz1rmIWbIbUIhhIxP2NfXWQZv0gg8UBeR4IL
p6YJ1kYGfTZwS0YtYuYyNHEUkdIum3I8dS4BnhZtHCxKnREyicNSxiN0JWVY5CbkpanXtk0wV08t
OYfrIoyz/ZKHHx4bxqH8Gxb9exY4SKHhRTtNkFqHSdOl1N5cC/PeKTwqVyeOl75R7POCftnehnfQ
8IAZkyXuNbDsmpJN4WalJmmp7SObD9q2SGkLyuQ60oSur6ndAY53+CF7YX1tTf/W8MAlqA82m+p9
0hSxp8niBdZYafoYrWB9l8IodxQWQC878MyZJpx9mGeiNs2zAxedalK61vS0oSCqDerjj0ZG2iYc
tguXbcFpL758cR042IgHJc7fkprUpymgxsvisbSgzuFYZzAXiWad1o4yRv010rsnKS08DN2Rc5VF
2GAsXuQ1wNnzmAfnRueMSL+9D0cy9eol0P3m/HftErI0Q5TZxvxI4GN7AvL+rWCIyJuSAdCy+dG0
4031s3HsYp7/UA7rsuHBZOYYD6xV/XqZ7RP5O4Ihbcvze3VH2MU6bzaqIm2rHpuGhIw/tYscQaJL
QG9IypScA5BO+Bu2nV3qjhZxByRD5rPO0kx+lZP9jIcg3w2Oc4sZQNIiG1YqDNU2ARILVY2rB8VE
NPd3oGBE33Edpa0xb5AAkKzvDRd/eE9JMogWWPeSUgMPPQaOqvJqotBItFRD/og2tHzD1EIOWqZe
Bi3tmNF4JGg9RjQfA9qPUItAvDZvtkKWzxb6EFdN0NITYVn1SHWcDZe5lcCqBy/sFSlGvKC1RTjM
lH66xjK+t2b8zTpY7duAgClBKoccO95A/MRMMuZXtggJ01AbPw28O+E5YheiG4IqJUUudsVrqYUw
HoqYrDd7ODMCqLRYxtWyGcMYbuXcvxZqWDa1ZEGqe1i4RUJbh/1dPJFMsPjDiwwBepeMk6sbjfxS
ZzoT3F+aSz1hiqKTDD0PUf32vY3Cx/XJwprSKTstc38skVDDcrvnvHE/myFtt1a7PKYGaf9aOYSC
CGkiJ6L88FAWIbJ2NgjbI9BzYINoMpDc+MmlQ0mxSorlsUhdtZJ2RoFVYP0tS7BcBwkx40NwbBmf
qK3zs2PTJdsiyCiajN5y/aC2glQyXucj00pxFwAbuBVnHUUZ7a7USqpea6qoMK5x96GzkvPE89Ve
4sgvSKf7yvKGsquxaND2EqUuvgyD5pVBq7cMZFxdLD4cUaPrMtJrwS16tsoQtGtp5Mq40jSbr6sR
osqYq1sk5RU1Gv0mKrtly72sk0fgnHLbeykjpdaYVVptZmndWYMAzddCNARpc9UKCAGS5CQui7Yz
b7VWr7H2rinFOrZa12aONLa4Qh/uGbULi94a1M01R2s9kQTpI48LkMlFWi9Xa+Uc6CPXi1bTOVpX
F2qF3aS1dpxIarto/V2JEI+Rl9lOa/NsrdKrkOsprdsbtYKP3fbYaE1frtV9ldb5wRFj0NTavwQR
YKDVgA3/D/jVtHcQCk5aMcg3VK3SHxWh1hMOWlnoIDHMtdaw16rDSOsPC+MvZwwBWlqZ6GqFokUR
hHptzW5nYF2/W5AyDlrT6PA9r0atc7QQPM4DykfqcCYMZMDTAeeqr/WRjVZK0nFlg42gnsy0jpI5
SX4AKbhEhaCyXLTekhKJZOtpDeaAGBOjyH5BnEmLIyw5gP47jQ7fQ8A0muXTtUuGP+RN2OvM8YA4
SvfBZNm4cxGAtmm2mbQi1I4860iFzIPJ81dHTndEgfPV2cPZRCu9y3kDoJcWX0lxZ5Qu/5RRp9Rw
yrfZnf8Imd+6zERoB3C4UpO465DNuftKVpfKIkWspnBl42baL0dzum8mXzG5GVQXEXzUtUdMOtx7
xFymp041n2xRjx4k12i0CP0rtLziXBbyozdAyOLKgrZbwls5xHs3AiGixy8xMyrI4oK+qZvXhDd3
ij+DgOyuEIOd264KYdabNv6MDHUMW4ueegKpWG98Z7yIvCBg18LcO9RAdMHJLPxjWmJCFYO3d9GX
eZ2Hfij5Cq2XaVm2C9vbMDW/GoBYyqNeHH8iaIzC0vA5msNvps9f/sAZ4kREzja/hHUJnXzTwguh
HjqQYMNuUD0sPcefHz0ssThXSfOaGsO2ITptCboHJ4yRGhT+zc2WTZEsKKItMg6TDFvllIF5s2+S
QKs/VVaUj43TbwbPplAkn3Ubla7hmK6uRw7k2D5ki3iv2vqQ0VHsDv2pijihjYhU0/pMU8x97VJ5
ZU0C0r0Ewk3gngNPEiQkHmvTerVleygcrW/P3a8cx3NdX7CJ4k6V+XPo2Jesaa+zbzxQtLztvF+w
ZtqGcaeBTL8zNg1e16Vp0rv3NkVCYNnmc1LBkmacytYxqoXH4e1cp9b5kHXzbHbiEsvoXuUIWQ2G
Qi2xzrVAjHlPkstVhtCK6KDzZELU7qjvSXq7mREnj4ilg6vK5cRVwCAABygZ7bysuicte1t2yTeu
jcciQl4dIXIwhf/gBt4GyvsZieNaloAG+qWpyGB2w3JXUitDox86S6A2+ZTVcb6xyNL0J7xEAlFr
Y2BwqMWpD+1DYjf02oq3YFGoXTnbR24k/TNHKPLc1s4+jJPnqLkMY/Ppm3vyO2f6uzyPrlkab+fw
QYnxNR7gn7phi/oeOTrKJMd9Yax4Bb3AqdOzPRtJ9JDrlJ8sRQI2OO7TrUGyeCZURW2nPsd7WeYP
+WSkWk57rEFcLkj6zLvU7UgcXpC8DhwaDXzguLBH1SX1sbxMhUnWEU3EGXpZFmXE9jZZyNz96hTb
BA3H5nVSIABcXFQKNXSjj8ZTWosdzkbkDpHzUPUoVdgAKaMu+olK2ehcxRNpuj7nbojju5Z/kLsy
yYHN27yHFtJBrp3038JyQGvAFpF4CIKQdBADmgEPL8ZyX2TRCo72IFTD+ko2dctYl9LuGBV1uTWt
4M6Omz3IFWNcbN+7CbXc/j30KUnvelYVLPPJhdmRhEj7yxiPXcsYl43cFl6PYJWnB22XrVDhEjaL
Yu6wNPVXk9LSVDrNAPlqEStVjjvMeQ9NLJN1b9RUXpPD7GO3iDrzqzXG+dlMrzKgriCMKqJZevfZ
iQO6GuXDYGfGCt8Q/WzGszcYV2WPr6IDgqkxXLEphzsjFdSAoEtU9fJBQQccmp04ux6pRFSrA8/l
TrQm7uGSAs+xyi8p1S/3aWyd80gku6BJtu2SJicjR5EdoSKo5ajNxcGzC7W9TxrxYdc1Q3Tz7Qx9
tJ5ab5MRnnO0TR+u1jbXdV5/0jxMZlJPTZl/l4eivjfjtH+u0vwYhRkNiG1/LkA8N66ZnGLkjGMS
rFLs0yu/g4Ly8EQUdnOurCjcT7HD3m6hps1wuGOfRCG+tIeu4diwgDq3ZT7e2eNAyq1P0ZbLylFP
T5SUbBi3yLas+g8roGOhZ7DBr7QZHQPtrNUQauD2Z0jacNur6D1GTCaRKVB0D5kRkg5O8L91sNrx
vk4hXQwXcDJd6oaN4m858AZVPqHnjYufoc/ZF8anojBKckxbRctixikespWMhW+fw3bxdqIxHlUh
KnKtRb5FSI/S1PX3k93nByEitrvFRYOOcKAIBIDA0LElMJyFGZft6NNECId2mCfv1Ca4TmTpbx0n
QidCjBgWxHm4Tep3bY/TZuywbtU9tv7AvkjlBEcrNsdN6HTbWijmgnK66xuAyqLpiJ5tH3Ct7S2g
2NU4keEkjV1uyW83AgrMvOz3Mnn+OmehQ25kffuR+6fEvLkbsTWuVOBn56Exn9qwO5hGA3VHEHpv
xo92atxHAVHDUejjRUMx07DlMAuim7aoGlrlcfaAd/Y77WhVD7LhLq1j+K1olyPW5y1ql5sWqhkr
FlmPcW4cK4GNFi/h4POJdUn7XNwXJvBlhb2tqO1nRW3tCtj2ozKEDQNrnuDCoValR4ihCQ9D5m9k
NLvUJH3MS5nbTDvfu+VABieurv617nCrmbFH92hWbh2sY44gWqsqQUYrJOCqwxXfhr8NkwRPLRX2
spjMRXdYUHOoQzSUh8hn7zBS2Fq/ndCf9ykR+6gRfPzU28pn+J1UsE7wZC3iKFF/4AzoW/ndGg48
K4+yXpkeYXvFiX4EcYq7hkzFrHB3sNAP9gQvnWYEEOT0BJg1uetjQlnAz68IYCOEfMTnHUaGceKN
wkbIrrNxA7DPnw9lUqCHdwT5xbPkAfz5wz5MZ+QFvNU7zkx88qna2QBWx594tVjhjfdmBGKSUpGm
MhMoaloEfmopHN1NYWOYhzbWvPmMPR0tASpncjBblg0iOp05nffAyWSSLcNhLMt5/9M1YQ9Oc/r5
1dgz1ATzUYcC1gU9qKp+LC2ZYtFEbBaNurfh519PLJxRjYPRsarJTQCTD9Y//+4/Ta9A4gRz6a/l
nz9jCt1MWSMOne4rG0p0P2PoR5uxXYK1SMB9gKEJyPXEf3xIKtZWmJW3n1YJ5MtgXSXd2Wih+KUf
pAQ2yZ84Il2jkvbcP9DwdzJF/rfqcG0NEJV73nkNfR8JCeC6QgfJkkM7Aj/Enw+Kd812FObnP38k
3ODElIsSXiggtX/+4qe/4p/fZjOByHPP0f7PX4y0RKA0ZZirSUIAAaTf3SEG8Z8PYatrJH5+n6b9
VraCtuqQd0FAlTj6SjTBJEecKixfmx4jxSYo5RPqvPKCX2yzDAa3KUZ5Rv7oXPqVeQwcTINYILaW
Qm5uDqVN/n27LhS1rAnSMitjfFDdusbgtMpCKO+mzI09N8FjWXHx015u3oqovU8bZqSMu5TO50UH
hYzpnZ+RclwugLweZtFtMnh/FmFQYV4NR3YCl6TWdN/2QblFaRMZ05OIJfYMpltQSCo2nIAC+BSV
uAGqOKfly5x1456aW0KbM+ucOfZ3KrhYJhcEIp+zZysqmjujoV3H8hNK0sVpxvPCJRCn7Jmj2NaR
enDwg5/NJdlaNRLfpqp2SyBJFqY4+9ADDa0bHzIctfCaY44k6QGPR6hITihR1VXmjLAiGn5Jo3wx
p47aC/Ag1CBqJLvVR3OeEC1wLCLFutTiCTHJr5Dd3sgUH2qGOBF/sfsWD42BM8GLihDSZq0q8lfa
qvkt8Y50tEk44iBtVhV73hc+uGfpvuYWarK8tf/gJHtqWaoL2ZxR+BRHG3XAAL+utQ0X2xYvuQzn
lUu6Th4cPYeoImYyl6LJ6bmb/VOWPw+CupPYHq+RcpAb4FYKs3sznTeNrF8B49n3q3lilaxeZocT
l9SA9aCGj6QMH/Q/29Bss+pL2jU8cieTFI1ijdYdBB8ibn6PpLnF2UMnvFk+uY7/5hgwOAOgbJGY
75XiZK2X9vfY2u8936GbAYz0ikMHSeIvzMWgauKJHoZapYTbxES3O3P3pr+7tQPccMk9b9mHS//p
D/FDaDCc1y5fZdIQdIQpbSClOWBzQ11sus9NxPyDu5ebsqj2dBC/yH7aDwKxf5Kq393YM16x54KA
c1cKykYcMun7Z5HpCmqzJGe8CI4kSO5TgfgwgajxCExEGFn+wYlWwJgg4KrmVZZSnZogSY7YKpCT
tMhorfm5EeG3F7vLuWvAoCxF3gTS1P5qzB41VqNk7uvJ1zeSFsRh7ypg+sCg29nOg+Egk9TDI8AI
7WI6M+EyihrBKH4ehZGdb6GC2dM/Oogi+1Pm83awjY/7smZLFREkhI9+0vDGTdx7T5bK9rCUDin9
1SoberTHAsw7sgB8I3nBvEBqDa9HW6fkDSZtSHlSd8En9za05idnJeXltf0L3S82JaznlWwHLaT9
poO3WRnE9AgCYPoRP6ATtc+ekwMgzB6DjX2Nq6bZjaNsd+A1BJRm7p0FWHfw8G3QKJl9zSR7WqJD
V9n99XOA0IUa3bms0Za7xrhGOl2sc4gIk1dxY5NqWyX2B/XCvDxhgKospPpT3iJl/x5LsmS6CMy1
7tAv9nQGOvxC/1Wa+qj78u63oH21DhzqxXmTRunA27F+bX0s5/NAgU0+jNvWMfaFfGXJot0E7l47
Kr21M+IHCgmtp6gVt1npPsOoOzykgL/h6LO5obTwfYm2G4NC2g2Mzmm6kb9MtciNW0bcqikvSdCe
Xb9+Mw333kEouwFGyJLlDXHXUTjjtbfiXdoTMG2LQIdbUVGhFSpI5p+zxJW7wMO6E7e6u9lw9nFM
GUBvSA7OTM/ubFuh2M+dTjwXukXoAJr9biR4uqmnceZz7lt0HXofkhGscyuMsmGOYjS4ydD7CnyY
Gx6bylZ/RL08NvLBF/V2doABJ4qlQZ3Un8xFN1rJ6F0/8GgftyoNt4YTH22H5pqO8uREOY85ondj
zj4R5B1Cr97xpS0b5YHFhaOJwhUkhmFBbNBZvyTEraE5Mm5lXtw1w5cRR/ji6QhfXPM4y8xBJB/b
K/R395GLzL5TKMnR9mByxxHoU7hgGwfijO/BqR4933uwCxITSKiqKg93tn39+XfnnvYaWpQTtr1i
1/r1Leno3aFufmUtjNwOLfIELPl410wiY6Gu0TgVL36C0aIsYh2GNf8xwn5fB0icJzCV1eQCsrkC
YZW6dUQfrQbTJ/2rrS5hFd08K9/Y89juS+czBMelGc39RjD0oKuiula+ZDLbd21ydivj3sa/liac
ilP4EIAm2T1AUdwjQoWF/eyQxxmz/9EHwd+g+DJrcmjhzp4rtA9dlmGC9zGI1rDuFEFxuJJg1oKw
0iO0jO3Hj6l4DDLWSPzKHLRGRX5bjGSwGa9t6KKHc5ZDP5AWNJT+smUGuUvM+GSGzrNrOm9Nzc+s
5Btgtjyms0/5AF8Lbdh4CUHeCYtbNdAwKwP4lJl8C/t6ylxvCx34aSogY1U0LxkFXEN6M93+2yR4
xBU5Rn2C8nmfcNHui364EsCyshIoGxqMmxqY2FrAJYPGKtfSgm1v6SHIZjixJhN7MsSAmGtxoTV+
O5vOu1xMzV5F5zrq0crPW+UjsopduBQC7HzZ/MrU8NbllMGINL3aCSLOPksfx776HQQgSLmj3oMC
Z3DffcnZ+Shl9VoVjAUqfZHe8MvxCeUfqumRWaPasT/6XAB08hV43xJs2SHsBIpHiIaq/XJ5PaNg
ErwZiImorS02gvwQzPSnGP1jVlNJNG2EKREaN5ONwYmAIm4akkokqn38Jafa3qSkcawaNU2U+NLt
Urstkedp8w6gvyHf0YTw6uElrfyzlygCIi4KaDF75/XyYpbwxQ4/GOQEWQLDC38r4l8dMl5zlueq
Z/JxAm5KJCRnkNcHV1ce+8kRg8cnWQNEyc/PwWx9ApqhOByHvRGiabDL6lu/v6M6xtjWE6w+leRA
C7JyJ8d7dkyk8AiveSPBwo32fOf6MG1B65U6O3zmKFWH2O/da4dedaWE8V1LPotrvFacmmYnkbeW
zC1u67whDcA9SwmL6VnU/gEZ/4z7fv9beOBTfWy0q9Cw9NV8rQZaSAbJkUm4KQl134bDV9EZ1lfX
4qYzxs0SIpJHhegh5FmL1g2RdVhHdMrLwThJK33JBZ5pzBAui9WDmWfpWcGU2Hjx62WBkSFzq6xp
BEy9dzOBF4ij6TLn0WtvDmevC/KtJbsz3kXa56uGzoKKI0Msj1W27P0Ub1VX5ueadQhUASqkp0/O
tzNUTWhYu5SmEJ8OjYnsoKgj5T6fDlVpbR0Y/rVVx946AQYhGsMesX27b3JJx6PsSlA6VLprP32T
YsHwLOo9rZ+o+UT+yAiERmH23xHeHNqlDdeMWy2VZTPfkQ3HreatZVZyWyjy02iDUdTlTKb3MQFX
bJeac4UX18GpkNykjIntj+poNWY7r46vddK9iyWztuNkkxOJMKkLbZBQP95bdrXip69IV6QyEfZm
7cO4Qgadm46tou7cewuT9d4OphceBWKu5INwqblH9vNIINHLSDYAuDVXbVpxkcmo32bTWG+Qh8kN
wxqRCRXfOUfUsUI7FM3gPh1mIbgbxfglc4Y830Aw5dG2OGaVPDTxEUNluoopjTSlDT0/QpdavYMH
JPceQuqHdxiLLgW41R7O2dwPVn5zG/urifPsznSPYX7fsmQ/Kms5T0lsH6HMenPhJelLJhsurDKj
Bt6Ng+XoNAv5Kqa7WpoMrRRoXqNK5siE2qdweumBhUZR3fp6vJOD8NZw+K99h+nOdt/D5tvraXE3
KJ1cmSIlTIs4JBuYroWznLt4vEX5Y1DH5wVMhNASTMig954qxl2xGH9bQmWowR1RQS9TuK7FcHRd
9VeEpUeS1YwU2HxxjI8i9/6YeGvGSlRnu0I5Yw/p3YKydRvGpPNhtNymY3UvluLVcXmsK1ywBmBb
tnQkWxbVzsAJuVNNfBi7/n6wJnPjzJQ0JH2/ixIr3YJH467LJY19NrVNaq42ic0dwqvGbJMdO0Wz
XgKIOmMhW+i08yYH41Hl74PpFXgGjBBV9y7oh69KQMuUTfQ0Tv67JaZX4IgXVQkuOBm2e6P07qdK
gUXPv7EVv3mFYqRpYW1igqHWpcKJEBrHpTHVPg8UhssxdjfcoTymRfeQeQ4NKnVboXsddn3lHmUI
Vk8KzedCYLxQ5ftYIH+K1EeXoJ7tW3j5JpIMVOMFQvwyTzAHJnEZj3CzhMX/8aohoIcP1kOpKaOc
Dc/RQt/E4l+DlKLWchkswj59C1OLuLqxw6AF1Onau6RL98NIVEwzWV/jXFHnh/usjLMDd1+8r60X
RR460VoMe3lBlaFNKldQlA/Z/+buTJrjRrYs/Vfaat14BsDdMZRZbWJmRHAWNXADk0QJ8+gYHPj1
/YGZXS9T2ZXPqpe1SCZJSWQMgLvfe8/5jiIDphLjY1i5z6P/prMSQi3pPJzWvzX98NnLoIl15W2h
cHD0/LcgWdqERBFjjliuwl6zUVyivCpXEioWn3J8az3+NY0g+0TVZ9H3208UYp3Ze/jd0nTYJKUg
kk12Yhfa+F960j6G6mdb4QMPhxhELf45uRrp8tVSN6bOU7Ka7Mxqt9P47oZvQY0JDwIPw2xSVlZ7
nsKnZ/DrpS7GvSSipM2nl0C1t4nrpQSCgn9fzX6qfUlX8x9+9GdvtQOmqzGwqops37uYBYfVNtit
BkJUMkcXR2GFs9ARWAyZbz0vMWp5Fd+r1YTorG7E1ZY4uuO9Xn0XnRlGWDLAe5LVxrjgZwxXYyNI
i62H0zFbLY/Jan7UuCCH1Q6Z4otMneLEMCfa16tlUlknd7VQ5quZ0s2wVYrVYBk3e4Hf8l19/D9X
X+2twOb/mlD9KdXf64rC8k/J9t77v/pdWx14/6CH4ipH0VmDZ7wKqH/XVofuP4LAgVzN0DGQvqf+
oK0mvj4Qrgwc/sT1fcHD+F1bLd1/oID27VChPrEDjFj/HW218+dcexmEIBaVAJMIs9R1/pJrDx07
Qd2beBcEdN3Jj3qDZupJERF9Uq2ZDwH60zvFLBdRiLip4sZs6THtU5/dZ2AY/YeX76EuOG1X/6sa
ygcq9F7/x785f+Zl//ZwfNfjzO4oxOjOL7zsnBcFuWKpLkKhlZ2bpDlk7vdx9pt7u/oarr0SheZi
Y43N/dqzPf/974f83fz2qG7e/uPffv/10uPVDSGGcwThz79/fYJbuj7Y/x1mjPtC15eXzkRf6mAc
npWJToh9qwvyomI/eSiSRwSGiFzT49//7ncR+y+/nEuFa0Upxmu2/OW5d8kE2jF35CUvJ8V0a86x
Awu0i0Owy7rU/WBl7KclFZRP3EuWvXnIK1fo7SXTsj9yPOsg0NkJvhy9nP7Fg1N/fWW4VhXXW2A7
gDN/UeBPLWufbXXyguet22e6/aJotGGwj9ZkaIzeAw5bWqIxnfsqIFS1PBZDzHB7dJ+LmmkY58x2
MsHh7x+XxO/w6zvG3eCErvKcwAvW+/WP75gB1FAiZ5CXZIxoNLSRIYeXnl8VhT8po+MXCYJIuAWy
2YUepi5GhQ+sVGdivdNjftIZrUyhxwOkl/kyz71/AOU9MAyLs3vbOYfhuIPC0j2LGuPY7Eu6a2AS
LpNn3hhje49D/YW0Dv+EfvuULhz9kjSuXxnVvsD7kk9W3jxwk5ENCN/Rpi386NnZgWyh5jyE8yPy
55+6kh2VCrlJqQ4EsTv+F8tzP9luFV7//tVy4OH/8mp5NreVh4/d93zprq/mH67vzEmioYgjeUnr
2j7EESIXT8GSgueoSSmm+bMYxmFpTVBsUHXf64iD/f/vA3Fg9wucJQ431C83WpwJu0jmWV6YDjEO
suFP2pF4gsRwbNz+ecb4pUDKXmREWEpf3vSBZT78/Yvx1yvHQ6+PqUT5tgpshX3lj69F2jed5QE7
Jakz+Wm5JxSlVIdIOmUYPsiUmFG3+VfL219XW36n5zphyP/ZEn65Wu0xk37vFhIwljqZDom2pd3n
OkbYGpXWASPFcilVduf26Ffyxb/FtLzpWkd87MAn/P3zd9db9s/rjWcL13dcT0jeiOCXiyGIhIOj
xBEXul7XOp/EVYRA37D/2lkRPtnB/F350HLLysfjmU6kUq3kPlNz3Foq7CVJ49ziByKYclbqPDE1
2Ide8SRsTqf1nCEt7PLoBvHPFZfAfMiZazMJQSKK9G3zL57MX1duz5bsY/a6eEr31yubRrEbRV4u
L5Oc60u1NNF9t7bjlMHSYjKMQVEYEDOrrS3CfHlTaEX07uwhNGjaJ42Lfmps6qEhr/BYE+4jpg6u
cgMsdZjEZVSudbdy3yI7wYBWOkg5BrrZ1hz7B8bvzAc8Go6q4Wichbo7/f3T+7P/ad2XeFJShLiw
uFx9+5fbJS9Cz5R5w3WTq/ZkLETUts3DnaqhvtA6xX9a/5Ym8t38e/yjfvh/bMXr9f/r5eFh7MKN
xTHE/fX+ME3Q1QzHxSVVIbRkergPTdo9OA2MhFB14SEsyYBPChFc3j8EhFN6b3lblf9iU3b+vPew
0UtE2bYfSk4o/l/v1Cbp66JtG+vcR7l1QAH/zIysOPoeg/EEbSxqmsw+NOupGxW2uKVAYCfUHfkR
LnKSEP9gHHfxc+WM3b/YtNWfV9T1sfkBpzHheetbJNYz3B9XkQbtp+s5PuRLdLeehWXGUSTx5iPh
EV4cIoMGYrLlsd3avqvJ24LmWkYQvtlXYgxcKJl9m9GXwKOkKKY9k57UGAsgEC1qGRUy7eAyrirl
nwyBkCGnsk0aaxxbLv8wmxVIU5RLxhnU1bRFTAht69xR07SnuQ8Axcjo0Y6DTRMH4b7S6tx3jGR0
FtjkHmJ0CNZzX45d7Fjm5tB2iJQ4HuXgpVPGpFm9d/Ann2Tc2A/IzJ26vvz9pc1b+Ocrjfka8uk1
HwWzIAEYnP7+/BpWgcmkKYU8xzH9Ra28F8afy6FOPevgVeW9MNHEpj3YO7qSZGPw2ImNoFbkhJaU
v+VcZBn7SGvDm0gDRYO3budzKeacQHaSAHtUDmlPU4hj12spy5slIyE5MRBPEhqbhKygRgx975Hp
c3os8hwDNG6BnQPtN18DSiq63XBAprs2zvCCxNj6qPsxVct43nao30BhrQF277ksGeFrxHWt1vn3
r01WkMwb+uCxOsEm0/gBiCkaw2Ih+N5C3YtpRdQXOuvo1cioOE/mFA1wndE5Ey8xlBd3AuHfu15/
4HjAJTTll741Ask/8xIRMlCADXpEyh1u0upT0eTjzZIQ2BeoJ9Y1khg4FnXF+DqnZj8XiSZTAMjt
mNiEx7SW2TaeF93niM03dikfetbQ+8nqayLDGUR7dkPby1mObZboa6kDpNQqJmRarBKUWYdXIgAY
AYYTHS7lmrOshmjbLgXh9qbh2INj4yxgiGat+9m3i/UCHgp6OeYr/HgLTdMrpIzPQp2KhZ6MMxC4
7hNzctVyYsA92Z8w2MQ4pNTXgVniHh0rKcMWU+WaZt9R+0zcjG+T6IFm6nyoq5YxTJPKGzXepYPw
blH/HBdcOgB99bboQ/95ipdwU5NG0wZ9z6h2RTgu8wskvulqMnFyEY3d2KX3ozIB4IIkpP+4ysxF
DcFWMqgEfdfHD+OItMYmG1AUOnnNq/leBtWJIdr45CMP0pPgIN8PT14+wt0qKkQDKqpgTYEczmt8
aHnrPyZO1BF1ycGjLDtEPl4PD6klYLcqfmpPx0/WCFjUdqP9pBhTjEmBYA0f206rYrmt4o95g2QF
6cguBZx810flvHFBIHyemm7tJd+22eRfomTFH2pw4HnkT3s05WIXz3P3YRiHPSP240CYrgj0jCsu
OQKUNXeWIlK6TBVyWBtGF5f1jQOJYNsDDQdTfOe2SKXsQi0nrjUB6HjgPOPw3gjYF5vErchIzYtp
h0Oi+e0K7ypi7cqIKxVvHZ3o6GeYdvpSL/VbGLMHh+FSPwDmvmMlcyGfLOExZlC5Vdqez+GAHUvr
bxa3xkskvmTVRIht6l6XiZOFoJI+NonMLoC1bq2hONA8bZ+1iI+xnKKHHh9FNmvmthnKltD7kYK2
26uyg96CdxNE/ljflDFj8AIdgMwyInOWLH6cs/arFAaeqQ6bk45hF6wQq8wL77DEtA88QfheWeff
RG70VYbRfOnL+iet5ekWXZONIlLQiuNd3WC7TD/EiiusQjfupPNHGT13LhqCeBj8t/4KoDx5qtfZ
L6juFqyW6O7Be8AnLUugr5XArvMzxCZAg0wzbutBcvi4LYflW2xX07kaZr1XuaiPedp9TgnHLVCr
otR7TR2ATLVKMMECYiEVg/yAIMxvoRZtp8kH0an5haZGRte3LIFLSwMgH2BGQ3g/omm393YZ0qG0
ExuUoJVd69b62FEOH9WEtbBjUMtCUH8vOVKQOUD70HGaB8D6GvhYfi3rNLp1E9K83aV6tk1ChnaI
uctaXhM1i33WzqtF2C9u2lGu06XXDqDrUGo6WtrfUht1cb/JaHgOjndNA+c06wiAq9GPgm4n0wTG
SUhkpeoybrta7zvdU4bWrvOh8k9x78cfBkcAVi4gHMnMXJlHRR9bKX/Etpk3wTLnlNE8Etw/4rFo
kMqW3hR+hKlY35HDRdgvQJBdldAwZ7OuiFCSG9MVy8rg/USWaYi2O+5OHc3UazmGH5IZRUarx6Mw
jry3Em9vJKKl1mizEZWaP8RXY4OaKyV9Zz+279I6zF9H5lWTk8V4dKmpS6NutG6tm7F3Htqo5Z/L
4RppHdxay2034hd/L84qKuMD3UNesq5LmjUMsT52QwX/nNY458XnRWMAMka2N+hV08c82gBGM3sH
o+Rlzhe00Ph4OxckXVniKrIz/YE2l3+JywBaJgbAqPTqp3IJEVH1GXOUacLB6BrxaZSIm5oMrpjF
4gQnkx3C1aB6NICISYw3VRQxdKUa2kyqHfZVfZyoGXZJImfc9rnhInEfY0vTs1TUEqEbYR1uc7XH
+ST3TVV88C1TXIW+zmNnncK6HXYIuuP5MiwN1WJjHjRs3k4CuUx0pK6Na73gmSC80RpJI49jEp4H
4G5Q5djzO59c+oE1BbIblLRVEG/74t6d8LrnsINdeCqfWz1/JrOmOzFZGo7Q975YmNY/wyEA9OWU
3t6OSafBwR2d8gUYY7MWF4Gc9NucgUft/dS+5KTlYi1Z2day+llq2KmBpcS1TfzHHoXOfaARt4R9
Yw7lEFzHse8eOYcv/LowRlCvDkXD2L3QEss8E4OzpQ6Nj97TwtaEpgrtz8IQtU6sNZKXPnIgEPsl
OayD2VBdChDRoTUe0wXLqEF5aRmMLW5vzHXsgGX2WdbxPsIqTQwgFC3XuXYLAJnshjM0k+aSjm6x
7ZZxOrMO2xUlcejPPvU4rmuvRnjthN59VzMdHlctciaTNTnKsS/uWNyFQ4daTMyvKanqRc8oPJmt
W6Mls6xsuNMRMMXIySH1juFd1goafQjZj6YSPe4iWl4uvVQ2f7xmvYGdhiZpPSfnwSlaQV/4G6d9
oKFlWiERVXjookMJv+UWo5DjbtqWpOr335i1yUBQDqjTXH0pYme6ZlFob+nkITh0kfkky4hBuOzc
qyzOouzltq9mdZMkVbCPBi+/NezgGFd1yP2OHrwrrAM7IzPFJfzBgPRnUo+o9AP5OlbeW9NklLtQ
Iaso63cEnHzDDJBSkpTJbrLGh7HsQUN1huvfDQ9Nh4gOIdbVFuNdBQlmF8v+i2uFN70BAcr1XTrN
D6mcVxG63F2up7DxZUfHpOwd8nvdTAlAxPLzgGsfpF7KMl2D73W8JwJqsEYGytu1VfLqeZe1GWYS
kRz9Grifo36aakGX55YIaoZPSuc3vu0dvNSEO4xyxHFX6sA0Mt50i3423LJ7TbYEZOFXHTT5sTTO
sp9XtGZr+huMwhGKiGrXzbBuGa3dyraLtmOmby2XVDO7At7jgC/7ME5OsumM+Bjw/9nhbZv6+VWZ
3CNGztwwQ8EGruBhx2P9FcDy18HJTpCfvqs9AVcVk7nieZwnWBOQ/baykaey+2gN2GHKHCUUrhGQ
COrNLbDMI+0twEEy3RsKIid4M2qpOWKHeIfqxkWiYdTdPBLCNbVg5uciR9bWoJuqMou3pWXyuGZY
JXH1ONotHMl52DOc2aPkYWzUbHN7Tnl50BJ1KXJ7v722JoAqhqJ9JYtAci1aTr/Ie/RQ41iRejel
9R1AJYjf48F30cd3pn8eGrRkRcsUlHFYGu1sGTpb7aC0g3vyEPcjNonFnJxVrbCMDbVHrPaJaih2
en2a3ZxNdp0TjirfN2gpKYMnUiYaLTdOhly2NTADU8faU/TVfTpxli2SVZgLKXa5b/M7S+Rfhtx+
xVAUHKRnvG0/WHheqnvL745DZPfbMWRBp1LbcUYMDqFOh10gIba26Q8qXhQQSY8kLap2Yyc/sjFg
aUze5OKRUYffLYv9Zse5c9pJy38MrJTQDi0PokMrRmLXU1GR4INQu93nQXLghL7BGnRTwipgCWWV
85nuWe2PmYiIrajzI8vmpy6ayCmglaQE0XToLBywJe6znbBaAAsLMdvWF5nByyhFjriQ0HJcC3uf
/AwGjtWxigW+/No7haS/7XBAIOLVMbjmwcezn78BJPsxGXCVCbaTg54zuIr+h5R06z1xbGwEGeiK
MhE7L46vtoOLW/SIGsZgXJ0v0WPZ5HdpMD01HIJZP3poKVb4fTVmbsaONj1jn/iAgc0LrNUTthOj
ehaTXPCdRi/Io95EU0IYGWicl6iZujaFIO4egHXvoYM4jKNrTo412w8KFwApwzeBS69IDGo5S+1y
jGiWt50WUg3Bote7clSM4etvhTUzXGXkccrdN5SEOAHrUW0KBIy+hX5irjQRVRh3eufL6EK0RYl2
jTkIMsyFfu6HK4Gs8VlpTfJpOfatvgsiSM7RFMbbQupH1+VnWhHSLh7IjYp4FtrGGTuiUF9jA8m3
h0nQ3QGZpFr3H6sx0TtPKASkTnFW3hfVrSNWWZv7eTxhW8WXnSnMaWMCAdfnNebSDXj98zvMuRi1
HMpxSbMKIYqEV7bULBXfADMbDKqgjL9CI2GrR4RRrgyNYCD4U20ZUHHOV0xP7U7iukYoxRzoSXro
epocg1U0k7ulY++adeyupaOOJMUg1+/wYB3HuHNOboVz2xu/dupz4fZvVphzPMGwyBbmmnnYxVpe
tEiLLVWOONaLc007sI6J3fc7a8jPckpOpBN8rOzmpxOzPA9MobMppBxWuA7IBIzZ5fBHkvQVeg9W
PzcHQTTRQnv65DP/3rp2+IToikiKarzSAp2e4xAZF7UF2ZUhXSKxtN1eBVXN7pNnKGmKE0y4HLcc
EKMolK90PMENRmI8MC6Idsk4FCcnDnDjAPQ9DFaF1Q70HIhAn8SMKXXBXbQ/VBg4t54HtJ9l+Oyk
HLQhZRzssfM2rl3DFpUmu+PnZHfvnxWmyu6SuHwQc7JgFfq/39eIW8jCnB1WnTqlorLxSLrcF+9f
vn+gKGlsXmZ23EagORwkugCjx/44wmy8a4SAG9xDmj+30XTTr9/r3r8398lbUpXJqTZdfDfBOYtt
sG0+zvy79w/qPz/zBNZXE8/dxsTBi5i8z7IQ42nwDE0nKPHhTRJbV2Y+fOlP7RX7PZdQvm1ChzlB
m7r7Ji2a1+JQN0ODnqsoT9Xq+ZszslMrH6HFYOXR1i3tV6pis/MB9BzCBqU1Ii/bicHqNW+6ysjt
wLQPin18DKZTiJGD3VrmhwZjQx3iEMsT27nMepVE4cvhKY0V3GG0rlg79W2nsP2NcA/R0OQsnKXc
+Z71BvUOWzeKL8Leqj2Gdlxew3OWxfcDevcjjvMDP/aepgxapoVqLnQIuNowpc0PaeaSsDXOH3Qr
vs4pAZSUJz8H9EKoGFtuoLXHmAhO/5iASrxkxGcxaIPZ43c3Wi7JU+CMV+2K5AHtSw6e53aS1dGk
dESF9sbrulJOGBrZuWOOtVUmLlY8KRoi2r5B6IzYftHllqZHcAGX0hMr3JI3MFT3ekkX0j8LIl7w
QR1TeEHYx1PrSQ04grBT7Cii3RttG3UpyuVtFnXyzPTi1nf75BoErUUAEFpvM0fAoQbSTnT3iNcr
PHUcLTZL6fjPjmIzgbk/7qwkLy9alffgadmsiV07ZeVcnvJ8BnE+Idn3oWyAL+UWTVpkqamT3Zg6
AwsRSFboBXWjTtJj5471g02rbGNQ4fplqK9Rtux9d/pUJla8Y7yhrrqqnj3QBogi82u9utDB9N5O
DVSlABkJIDM3OLJvTmClHypb+8A4AudRJU95QWrMFKXxp1GXd6hSk281eYKBoenmpT4GCiV2ltuP
xN1MX2qrKE5l0cMQNi3RhnPRnWr/JfN7lvfJLDhxATQArOoM+0AMCP65yG4KV5Kel9Tfu7bT97Ko
8aCOAZChmd3VVeY1HP2Pi0vkSts55YWnnhybEoKVMTGcDnHmoJofu0B6VCjSuxg8Lj7FbY6N/Haa
H9xF+NyNU7xnJBnC/PMQrmgn2jIRnFb+wPzUcLzv46G91HH9ya1LG2VLoU6+n1vXoK2ewzk/hFa9
CtHZ//u+KK91Sf8EAjzuuDD+1DXRVws1zdmrg6d5kt0VwcWLUyjngrUcpz89Osxk1gs6xPrJEeKG
cjsA6wGA5r34dOs2vulH75ZOUfyAKwJSe4WjOxdxeyzpH9429mjfFjJzbrUNup95bHjQ2kaH/P7N
978zVWq8DZ6rZRUjevoR5VHyPE05GTbMgGlYcQTYkliIt7rsH8dQ9jdshVjVTAHQfqilutaRwZvp
CWAspSSGCCmjuophojsC784PPjiNBU4mo42x1DNOqRokGuUPAFfvQxiJ8NR25bzzEZd7tEWPzdSG
MEiYgfPQmWu5E3k4GeVzEbm4h/BCch0/JYvz2TafM2IwdqJY4wlEftW2PfIeJMBAG2NtUcgnO1Fx
9GTBsqlD9yTJiZS7kUfLIueWOzi+q24rhRTr4XKsk7cUhzdX0s6V1eqrR/mbqupQwoUduvuQggwD
6VyUCIKT74T9kQ9gWTPwVexQiReesIa7Z+miibXjj+ia5vP7B+6jp0Vm38Hys5IGpmXZpdWyBPTo
h6lrID3zGQAWevjotvW+om+wyfoY5ABFP+AnguSM70Gg1YpXpQhoaSbLyvslcpPT2HlxCDobx3Uo
R90/Qd8farhggbNR0wiXLjY4OsYKzXxD/yQgxazi3rBZmu3YModwDboVib/pw6LA800R4s7e8zx5
33WM2ybz3tdX58PUGnUcneZxAqdOGhJWDqPMfZrF9KTGDTRrXmYB7BBzUkU5yfqlxUT1P2TnRGjO
eKLHYjr8gMVhbnypL3BxmFVxVN95JB3mOd3oNq5/qi63Lqz+J7pwDdYnOZ/y4Jg2lHyzh8C3Grri
HEDmbqAvPaY4EgIV/xhkC4tn5hEbZWX7sWd1pCTb2EUX3zoe+GtM4c02s6APwo6vN4iVxYkqNi78
dNOycpLgEs3npDWSsqq4pdGU74lI43BIKwJrRPhRjJZ7mQrr2aw2M+L5gEV5+9CnuR/EfcycLLy3
cxpUYdG9jtSSN1lKY91BJ+mPXNyo80EYyf1gFOgobeeHoSh5vZErzhOsRlo9h3J25zNlJ+L0bHkQ
8OQns/oAkmPsySfSanwicYYWSD7CEsLWiegI90OGkB1mSXIsLeYYCoVfxpnEnlcark+ie2SJLwTk
2kergBImu/KmMA5JLnWE6b04MlLAtwvVae+SExIo4HSUTp3HMZT+og9hnkZl+2bTJCoLnxZuu7Z8
TNnvExgNuZvcJeZxwaB2WnL7wYnBzKCcAXJb4b4vpbhBxwjChjQrq56GbV13K5Eg2zf4ovY0Q8ZN
lZa7ZCE0c/QGntuKPPNBGleN96OVJaSCMH8U1NkUPgCKV7AAG8MhxjwXOJJIuegLxDHCNJxwgt4E
OafMCXMBsQfopCF3xvg7M1NX88MYpuQulqOmfhzziCTBBhE8nCgvnE51EpKg6T1hywc860ZvnWf9
UDGQzxFbNgDh9jVFz7MBzV7gKmSU1vrUQWniI5xu5IEF4iVxymfbDeJ97EVfptJbdtkYVAfT0SWY
QAvRUYLY31XMafrSP8HI3IeV+BjF8RdsrLAyCBXYVuQI7uY5dXZ1mLIqUK0mKXmQecQwVUQ7TE2Y
WytCKxbqdq2Fe+fP2cceuMZ+yrunrBu+L6bnUvw5pZwWWsZObjo1SJUbn5XiEGQ0RUggXezPS5fS
wk+x3BY5LtoGtTcMw3Rv1QQ7xsjyKeA9M30Pm7XFwUQazACxeF1b4tyMOabD7M7sIxNhdrzCIM5y
5qtDi+KAjOxFmarAtV98VF6HL4OT1QZTOVOVpgWTWXrtLi+8x8WSr2tAB+tB4ELorvYztF3cWgJJ
vtbTbo4ki4VYL2/rp8pme9d1bbH3ZsSnNKdpeTiXVkbw0MTMGj+3b0jEuD0C/WZDS9+Z3kwoe5Nm
5w4ODACaQBP1OFZpGysrjQw7IOJ5ebHK+jFcgmNo2f1Jr0j0thnbfYNQ9wGKW7YeJGl+wShIU2ak
dLUZxMFkOcZO9mwo4cmw3gm0c7uZo/dZhBlnUi/EzuMU2Y5lVW0tr5VnlUJ2lO3yxccG8AKuXN17
yXg/jGH8SIzrKVRT/oFUbgarHUEU16lgTcDgnx1JQswOE+E221KC058424FArQ+riN7xmiuy3ypU
L1UQfPUgfOKq8U9t3vv3TU0yIH36w5J22cEuKCxKl/LJ0cV9uoyXchDmuWRkuCmq/sMSW9ElkVVw
lUPC+UqukLnouAwyPDY+B6Wm1BktJ0Ed7FIdQUnlWmz3tfYY588QBJkbcP0NzksRTSQk4Niq8uZs
jTJ+JtXrx0Be5Y6imXSP2typIZiOsyvavd2U3yss2SeaePoEfeorki2cBI2wP7rxEm37FCsFmYSn
Jk23Qx60DNzNQ8WB65xUdF5k+Klehx0RhDdh6k8luW0bhmvxiVPpd7fm2dSYdrdBWTIyWhZ97DMf
Am/fC0azzgOJtPYRnMEaV8ZxJW2sgzPCeMxT2BkS5iAMafxe0M9pNWGSrG1GwUyJRn7RBxVXb7U/
fJfEihz7yLlVtQd6JR1POWqSmy6AzlKLAnZ9LY6uU0x7odihmSEFBH8T0TskuAZwlROIm5NpAXoc
QoYdaHpWg3NEF/ONeXS/ZTz4GLAW4xMpSBMk7GJr6w79YdVnkC3mu5L8CAySEW8P3ctUNUy4jHyM
nfLoCSrRss3PdOJ3iuCF/SA5/MxRyWlLtujxQ/zmzewcMS8+DZ2Clh7jWo6R8hNygqy7LW8rNZEk
NedntDrEUlo+ttJqYCzJPBycL97wmE2XzCf/IFL3SzTyziWIIwrXYEc2+Y3NyrkNUoaiNHRzBQNk
Gbnao00iCbXVQNQ5qCMfyPQpaq3kLADRsp0zzyQ/MPnYDKvFhKNIzeRma6NL3Y8LYXCtP85sNR5Z
3VXsHFwb9TmU1JRhu9dcMGlh8uxvyEv93PlldRzX2aC0gS2oKPsJzgHwwCS+GYWpfQiWsyxmKvQ2
jne9no/4fIprRxj3JjCSAKo0iW8sK7eeo/YY5GrXpT4TQ4l2xIOMu61+YHsk9aGR17o33g6JityQ
3n3MPeWemvpAOoV1b1UcVUXH5o16hjBgKEGDnzI9w5SWTCERLljxtIad7zVcoQlWUdqg2MFABkTG
QWvWUl5rDwxhHQw3WEXpp1EWxS4jcQud0pbeOAWCn6SHtKT4jH25hyAdngMaxg+IqIBJAeSrU/eu
gCCDq4QTXOa20dFpnb332TV4rejPrKTonJ+YfaHKDthdQxvap/rZBpWzB8+JDCU9lWkZMwFJ121D
o6QOpzMb6N1Y9EdJWXqvNNhPy9FXt+sAKngxEtqhuY5eR5BL1B9EPV/kWBd37eJQfy6OT+eAuPoe
Lfmmm82480aDOSyGDriQ00t+S/viz9wqgVW84GJZfRET/XJbXxadkIOMLmOnRrXcDbxy6Gn6s/T5
1Y3GDr2EwbKL5pihGu5NdDGn2O1PImxdKlyL2AeOcoweqF1hspFJiieZCxvZ1aqahzPGBGXGQZc5
cIAJtJgfJmVz6Ix0sA+G9opqoSffaHkA0EdGOFXY1nUbhA1+X21DLcu7rnHm4zh7zaZzfUwiWU8J
KoLonI8fs62nbYhHBNvtTAQoD57WM0BPn5TaVhxc8hj2s2GS04zMTIgbe4qRCj6XoXvJO1631smi
c2RD2jbDXlvjp5SXb2vjucf+1O2yOLxMJnwB/vPNGZIT50IYDms4xj8/vH9v/PMfvH/PKmyyMIUw
JL7m1l42DKM1oUlpDMk/8xWolPdP37/5/qH1yZbQmpDVoSN1oUaiGbW6O2duRpDo4oCvfv/6n9/0
Lbs7t+xdBSdtPn3/mzriOktgFO5K36f+nlgtNhFOe6b3/LSyWi5RzTaZ2zWP4f03J+8P5/1TuyQ0
Bu8BG0jVnP/5oR1Xr+4/v/ZnzqGpl323MhgnLU/vjN36qcOcfJBQFY6Wu8Ir+LN//gW7jbDfuLBw
34Na3h/tb2EI75++f0jWJ+sP43UEAcOx3uvPRMTyYX3ZJ27/AjTd6T1qgbHqc5uL8qCWqD6HOdo9
z6MVun71/q0pEPVBx/JZlhB9chXnoOdykkbosBJGgqnqWIs5PY1r3gTI3q/eot7e//l73EIjA0jW
1QdN0LbvGg7HVojk4V1l9z/VeeOIdzfMf+28OX2dvqbpH203v/+T3203jpKr7waJtZBIC//Tc+N4
9j9c6UlHvscJ2AI95+95Bq77D1ew8ofK9qVcww7+03PjBP8IMdwENmgx9NJB6Pz3PDerzPsP0tow
QFUr6Se5CPERtwar4PUPMnzbC4slgxP0bDeZdQKRQuh2Uc9otZxbWmPWp2JtCDVTtepFJQml640S
dvM5L5uQ4n8hgpcJZBFVOENTGzDOIs25t0u4X611sW0KUg/NwJGhHfS0HrVy0xMbB+8KG6uKn6bA
qq4AlT+kTXCw+/Tky946zzmhJdhcpp3FeKkPLYyCLrbWwYn/D3Nn1tvGtWzhv2LkvYnePTdwEuCK
FEmJ1CzLdl4IWZJ7nuf+9fdrUk5Eesg5aT8QCAw4kjfJzd21q1atWgu78Fou0Iqm3Sha40/LZpIP
U2ETieiU2GM16tIr5UEDsDGXKn4Ep3aN0yG+RLAeB7IAhLJgzmDjTQYGN+3lUsG+kq5sCRX1okQn
oS+M97Sq6fsXd1nSIlO2wVFBKvWVAxmkrZxl76v9kqjP+J9J6xbGJFKd4ZyzlE9lbwM5O8dObGPW
MrlLo10VdfNUQEyUupRCz0+rRZQ21aKRjM+l3n2wmLu4xLbuRtHy9KpmYvIkBMGEexLddEMeZBUm
tatvo+5aegOREg/6zCw/QDf5kqUVVpgBooutakgn8PRTjGAZNCePCsDvlorN4LIsinjZ+lj81k11
qWvORdRu6jPfzGYiNLTzJGm/JEkTXDWV9FHy5OsiUfpbYHTcPwOukNjDncDEpMcl9F3UuSNOFPTM
zvxY/tLwGaGMyk9+aRuXOR3dGdSAdObIZUmd2d9nrelg7uDGixSV6uvICbxdVPkhR9zYZ+5qw0Ee
aEA8HLJMx8ca2NFvDnLUa5ovbQrjLmZqJGBuZqljiHfqtmF3SktwM2jglae8rhuF/p+yHlPuU/gz
0O+f665SXNV2ksLSEibOksmiCWpxY8Yt6uR9rV7TpDds514klMoQXZ1zM61vvECuF73rd6fYjc0V
ESMPjXwYugUpurn61MbD7rxFHMhpMqZ0czgOIjOZVpDSfl1Dnhum62XkeS8TuitwUhgUDStK5zJ8
MtMAyZ6++FAwG2T35kON3eetm5J19c2fSjQoqxccVZtJ96pQkytfdLfYIpVTtUqAUJ1Guc8BZuHj
yEjW4xlxtw3jP9xwZRgX3A8dGmwkghBjWEwE6Nt5qDc7nloAEhuKzjszC1BYZ14J+9vutEEq/UJ1
UPbf6B8YlHauwjWcn3rld9J1m9Z/ljLipIGHnEPWMa2QVvmTjgLECaQ2rCxFlK87DyGpQLlAiNCf
+4OaIRqBPvQO3COEQz+xSBtxzoi7Ps0Bh8ET1WvhJ2dICVgYl392Yi04x7cZ8QrJWvqhd525dOZk
z8R/24oecpLHxmm990qaiBW7FK+R0FtYlWOehzCzwM3ba93aPDhaC1sogyNppKLBAq6pkQ7oBf38
9FMjF+sQZYsFpEdpoVlrVIvKWcc012lmIzVLH+KTJxfWNR7O57ZhRUtYUs9Qa9ZNroilSXDrmJRb
RJBJphkA5EPnNGsAi5keIS5ZahJOvCqMTgsAxfUpBFWfXj32kzbTYdG0auRg5lE0noSRq5EKiTPu
ITQC8aESHXINaqkvXKVBqhsjwjox5vkgzFb49kdTr56S3lsHrrpZp+j9F4l3p2t040ry0bCAWO6g
Fegm7i3jTta0H9ragAw2oyaOvIzsCp3TmPG2OF/T8yFxDCUk8iG0BH6vr/DPfW/EyCtoDXYzRdDO
ujZTTsLCo9XoWsHS87AOtF30Aeu+Q2EsV5AYodxN02yZhQH2vs7MzLtmJbkWN0nNI93XabdCcu5E
TUknEdOaWY1TncGNp3eMnmwdyoAMVDn0vOHMOwKHjF7X9DvLqpZb4L3rnIu61qMFD/ozMzIK+XU9
SGpgerCxgqfYBVyIwhx+Pp3WspQvOFdTSw/QUO6DdabnM9eX01VFMFFSQIqGgfN5J8R8QzE4z4o+
uGq7G9WFtr4B8Z7GG+h+no7gT6enC3wL0ovtHyZT/WmGQmDHJ8OSJEiRrsCiytbLC1objE831p+q
gmq4XOUBaKSx5CEIlog4ICSDFq20iSkaG6Vd+rKKHj2yjJDa9Sl6JepC6+H2dD1jgE7grJnk5MK2
UkjHxVPFYOc/jANB+9sLA7osW7gqCcYlhGqrimIPg2ZvwoDi1JuNg3zErR/mECtdzFeUGGjbNn0b
94f+rLcZKgwy67xr8X3OzQoxyGrqShgl8LAUp+Do3QpDF+QfwGapwOsHh6bDVHC9n9VO+9w7sn7n
ReeQN9OB01pgyxjq2bkVS8ZCyimeojQtzyWEvuDAlJeZlX5sB93orG+rs0bnJEtOB1+M2Yu17YTe
qYEdxpWMVc2p4lBx8jiuExyAkNooytMIpa9TbZAlQI18xSAsFkeKQDwr3dQreonGNEfZaOrE8Cfx
Xkhypgg0vAGmTYuGoy4rTHxiob75zCCJs4xkLVrlTDdWNMooI1GvDE3lAhvi+BQWnjfVVb1bp7w8
wL2kUDJq5EOpIGGXBwUsJhC4e0Jtgah5xJR+Gc1LFeUXFPn1VdbJDxi2/1mn3mdDQhMNEsoUsqKz
igRNjdoRp5WO92VhQh0qjR60CiNxU8Ns0fZgaedFP/VTH+dLHuCVYSuAaqirz70NOLEnSu2iQTf9
xOpgNUV2R16mB87Kc/h6y9aHeomDLwEgQJWJbxQ0eQkzPbgA2FBmeRLG08RpgrXlBABgwlhk3a2H
KM5cM3VpKqtScUujo1qHmXGvYpcH4rQWMPUTHELWFZZy19s/lm1dffn55WUMh/LvtHc4tCrJsymT
MzDkbJnDlNubQ9tkopCcPt/cFhtIhnZN3btB/HyFsnixZKjvAemHpST17W2tP/m93V1o+lzgojdV
8dB4ZEB0IcXYUksyExC1gnKipyDo7AYKlOsGWEDqb6Wu8M/b0pAWQW7dSHrYfbLiosQkRnZvUzQl
UWqD366hVeihTAM1RqmnKeNsU9vKgd3iqL3IEmKZauY9CC3MY8WBSwYZfLPgbXw2vEasSj3oT9ui
Py0L9aJub+KNaa3bjVFM6XCZJ1Kpybf6BsiitPnSjFx+sGm89GYvlo3alygnQSvSm1P6BOW1H7UR
3gohist6Mcu8Spr/fOO1gwG6YeMRkRV824qs0oE/iBYxpOxcuI55Gxp9eYp6T3uZpUTPj1rVb67j
1kYdGfrvjHEh2Jh4UUnuKoHht0512t2dJvm3UXIZu7p0mpVhN++8wJhVQfqAbyFCpJkjTXMNGi8u
NSfcK4BjltAv4xwI0nPDlSAzQDgdHUlQ13KqJIxLJ0pITaDXSETiR3gvZP0qDKxPeewm50xBuNNY
2cRrI7AYiJKLu5JZ5Vkvhw7a0/KZpBWbfxoytIcps4PTqWGDJISimDaYzcEmNVHu5TBX9FtyRG5M
P1CuPHFT9HJ1nrs1NJli89FQBuI4HfZz5PJayhW/nma10M6QsfKo2/V4ERR4iWz0lv7XJiKt1TKo
qmaKMG9gC3AlsWIssL+QbVBZdYNOI2CHcWYh4H0elN4FasQfkkrGZbFYu1G9lk3gySKlO9wo1oB5
V/PSiOwFEMHnzo10OGhdf29CdMtbzGcA51cI8nvQyaOZoIWE1Jrfz5nfiWeKBZQuLL+7DDWCXODR
R5E8bB/ocMMuSrRz1NOtdSQn6EoD3Z11MVKmVoBaped+lATK0LH3oZaqfI3M7LyrAvfCNFRnVnWu
di8L2mVq0BvIdAGPkkgQSJjo8+qpD7vpqlZoaLh10yyUdq7R1Zlm8N+ndupbJ2WmfzSGybuGWucU
4RX9BN9U+JKIJaPmy9iPHxtildBYkZlesQ1pKZE0XQutoT1GL2UmwfC4oCOO1K7rMelioM0ZVrde
L88lbLlOshLZ9D7ZmDPfk124Ht7HSi0IG0U78Ek/K21bPlqBMvVKCztLHRlCBEIB1mTzelOruNpO
MTHBGA5Hnlkc0QMTFc2m7Q2kufG1RYBaY+eJzqx0FTbCusozzCAsN0xONQUz1rC41HTEsGSJ9jjs
3sRMxDkKW4kuDbIrpnSOz/OZHOfOgxoMs6NA4Dde5p7nBnpmXid/iEpLvAcnPAvCvJjFrYRinAY0
2ik0JuuBB1bizLXyLfO6TN9HSuRfZVAzE8hOc4UR3mlcEHmcCM2aWl0VLdLgWV2tGs2jPxE2L6ao
TPSGDGfOmK+M130U3KveuetJLiMBNLbSAkOz7V/hZi3MyH+CqpGcdS1ZHI8UZS+W37XFlJCFvLmk
hcqabAnsrynvVLWL5njObpDGhWLbtY58weZaJz+PdASzw6fYVoG7bWHp+hawOahIQcCRAw7q7FY3
SA7aCN3vVK9MDMf6+JJL6bZnTuhEz2PtCq7QHf1w/UTJCrzDGlid3QapJwEafwph9qpV9Xyl+hoI
5OZaiuIbTfHje2RyDITkbmTFd5ceNErABld5b1sF0joW009WLceLREnvS9/SF4jF2SfbOKvmyHZ7
sAnPcE7im3Cq5soKNs8Qhm/lULXvHSeeJ3zNl/TDmdQQfj4IdcO76jFKok+eTpXaajF71OUZ6MzQ
xRfhvGgKPNQl2g4bgUtC66Jwb0sb9GQbc55LnQXBA/X9TZY4UDmQc02NLOaFnfhKryDbdd6G0gl/
I/o01Scz7c98P+jvDZHRbHNk/JRaBbZselPHJYi5lLjvIZVmSC/xuiFdiPtoc2cg4HlKEcSEBw36
MxtT9jOaVgxibIhuMhLBtYjkCyYv+lkkq8xgGN5JY+UgH7r6oTCY+3Xhsa+NjDy/djWYQZ3so89k
PkWJE986FcMg0Oeclaky75Imy9hWm5UY0hnH16BUdTbktqEjoZMy3ZYCd2MwhEVhtyVdN24uL6ax
EFDQMbhANu9JGabf9SIm2TuJzGjDOGOCoqxMZxh3lnJhuXl0UpZSfFm0AbhGIz14dVIz2EFbMu/o
95hGRZlB0oEcsL5COh67h2ylD2TqDa64U9wM9dPKwOsMRiB8wsY4wWESjdPYY4S2MRCwdbOsZJSy
CpZMUDDc4PgfXDQvT7JWVmdhxcwJzTNaPKFNDVts1jUtxRv2Yca8xlOjh+IuMUq0MhLVOffSuLgy
gM/NhAn0ssmiJybPuHFhuiUFuHzJE+mIBpH/ZGjd2pvVRosGjrqHGHEVvg+F/hnARlxkw9/KzEYU
qL/NslA9DwEz72lHY78uNI0pkYcIohVS0IV6vXGHLnSOl4NVIG65kSOLr9AObi06KYy5Un5rwZdN
3nw2Msu48R8UzIDO3QL2Q7ssfTXBwOrZY8BkWub5ICagIyRjxuqiq3VrJuTEeq/1Ie3SpIRv48P3
DBrqLq6BB6lguAJ5gGIdOKox28QyqhTcv22xnYGNvHv07dMpA0T+maPH71MnqRaVHMvnqXxfq8j1
JonqfbIQ1c8g5PROsu4dlNbLpHwWqm+tukjJ52bZYfBB29kRrncpxyVynE55hpmeMXeQjia8pt1D
sOHYkRy5NAY/Ip3E4QnqGE6siKcdUXwdhXHAnMSntI3MKSJE5nIYP0KhPrnGHKFnfKNFdlvL76rS
cuYYPEqo/dnhBTSjGrl94Mnaa8nJGJU7dyr/Q+wp+qlFDjWtLDtaRDHi0rFTD5ZVwv0Ie5VRwqY2
UV1LwRzyZ3AKBQ52iiaAh4hsHDBjj7SascCVBcYI9uWeU1r3NL119ZZs5QwnI8FUm/ve35TSKe3w
kGGSZdY1PjCYHq2MtCMNpH46qVD3XkYS3XH82fOZ6ov6VqRztB0TuFuFOwuhzaC1nm+uWx3gVKvj
kGHbupxVmro5x7CLkQ2dWSNTQIxFcUsh6jT1rMwgtCdheIHNdrtQoatE+CqdbNPmTn8smZA7o3i/
6+E7T7uOMe9Y6pRLBI1Du1uklf8U+k0Ix8KS1wqt/F6i6dmY0DSTpJg6RrdZS03WXzZ14MAzZW6c
mV6SWWxalr1QP5nMjoqi+ARfW1kyjNSe2YIkISh9g56+2VwKDKF6wOJTmRkUSFDNLT0Em02zGakM
aJXJVXMZpm0B1qR+CTOUC4NWdB+0Lr5ycugUdLSIaYwm3ga5MbftB0y14o8W2PmsDHU8V92qWBrk
7rub8n9qCC1Pb0//M/wL5sS6HOPR8o//7P1t8ZJcPkYvxU9/6eJufn/4C3uLFn9sf4zsyOyxfNz7
CzRKDIJvqhcouy9FFfIGXj/B8Kvf/JSVdlDp8NOthth98u9+6ecLvXvZvq/7Ln35/benpGL6lffn
eMme0JsyKHTttai2b2n7aX62QvjIh66eWVq10XLTcdzWdKp8lFZAe9FHx6Zm+2PJpu+E9otFnwis
Xdbw0R5e8M0W/WgTfv75vu71zzZz7xM8PkdQDbyizL2ncq/rhiDNf7cJB0u82QRtAn6FvItqYn6B
8BmF19tNEEJMDIPPrpuqbWpMHRzdJsjDe/5vTsKPN0GZMMECTKVaVOgC/bv9TbCMiaXJKomtpqIR
t7VoP66TgO0pFfW4TRjarMi4WTbswl3b9u1BMBFFpD9rDKJhloIW0PEdBHvQBxq3B/StER9UaFCb
imqog5DV201ANBK1SIv2uAGaszsox3UQFFmzQPbG7QInQUdyCigGeSVAK7b17S6YxsSUsXhHNJO+
/9AN277gEQVG07R37+kgxn57O/wwJmhiQsjTZYGnH8892dnBJhAzVNgnGiKhwlL1IWYc11EQPMej
g4I50RUeBaBjlU1VbM7W26Ng6RMwZYBNXdPwMz3CXQCJ2EWqf38UVHMCYi5kmbkh0g6Cw/4m4EE3
MZBTBOS1hz1Qj+55ECCrYy9JTZuo4PRg2ZBwNO7Kg0tSCG1icAAYt7FxzZa1XRg6pqiwFdgdHRpt
6EOKiXYDieNhaAQpn+iI0gkVCV2enGGTjisqWLSBxt4P9oSmhqCTISNPqPNp958HU59QQGvIYfNU
CGsggB3XHgh6t4TzUSdBsageFFhpf10A+5tgkSqYXKFCpbco2Ifjy5c0NJZH7gI1FOPIZM089Eh8
kUUf7ILB/YAAo61yG3GHHt9RUGDyjN0EZcJVq1IawCckKTpMFSx1wu2IdKggueT6GGhFx/VAcHMZ
Y6MC0ugUkTJnYdgK+XtRAc6Egc8jvsa6Sq1xbLuAHrE8Om2UJ2JghTD7M6RLnIiDB8KekFEyoIiM
rLC5P3ZP4BHdkpwEZexZUAmOPAo0tkA7h2ryYBeAVii1qbEg/BJFj7CCEEA+Y+songjIzAbPPIil
rm8BpLfJs01coNocHomhoD7Ci1IhoI+NjhRSPPLkjKoAZhIocO8/ESY/1zVV6Ls9OsJdYErXGps9
q/KEwQSKCJNDL0NyP3wixAQE0pZhvCjmUUZH2PfqaLTRniDSDPsfHJGM4TuVlEENoWtsk4FOvhgE
nY/rpiTZGeTyR6WOmj7huCvWX3jiQf5s2BNAF6LCDnDdTlAc1y4M9f7YJ4LoyPfLQ4/XiGAoZDCP
eBsdiQsDzGYrDGpsL8qjyx0HmHBsAq0ZEygTKtrOfzcZ3u6CrU04coDShNAtPL+7mo8oX1CAP3aP
6b9HWMAWLL5mgQiLYnynogRmAoujlLJ5LIak6QjPAtjQyLigAimSBpAXDTX18BnfngQLkInSAioh
SpA8f8fXjlK4w0fvAZkhgvR80l2X4TB/HhB4UGmLVs2RVhHg4sPw2rgbgmaLqmJApduM93AXHNwQ
dB4oOXWKLULkUdbVUDjHV5QqFSUmXcrAVwZWHYCkt08EUi2T4Sc4VTGqwyNxdIgjbeXXx3REbOQe
pE4igTZlkxRxoMa+3QXbnlh0aSm7Fc7Dru4+rmxBhUX/C2opSiWuSd0geeQuOKgiyBg5C2RVNELx
1Nnu0nHtAvnz0D0ZFxfUiUElCfpMbjz03gi3b8/CkDOZJvKPYE0mCqavHIljyhbQtxy9C2AsKgMM
TNuhEMGI8UEtZdKIMGnaydoQOo8RdaS3LEZjLHQaAJqwsRJADDsMZe8sgDRZOikTMkvbJu7uaj6u
szAahle1CdCJyscHatsyF/afCBDHiZCp2QyIG9aQPG4fwaPaBZK6sXHBBGHGyxIfJDDm77WlZFoy
SLHbwC/gkwOv4ciiI3nt6LqaD0n4527ATw6dgYGr9PaJoCUzDJhgoAjIhJ/Q8aELZPfDMOGoO0Il
LtB5wyoSPtcWfd3fBZuLkiEwhY3g9yB3HF1cgG0wntcGqohZPHclrT6NzOlgEwCi6FJAfJPp2hwj
bwFLTWXsUdBk6EyAjgPqyMg6OfT+LsDpQkMA4gIo9e4sHFtY4CSIsWFBpYwgOwaxgrU0NKQP0gVr
2CXojzTGh7L6CAHoYRd2EXtEGcFFSdYxMF6ZRKTCPjgL0FtQYAGZ5pZkJFsZOrnHdUXwvL7iPv9+
FwiOdKNg8ryh6uxdEQMcB3cFbBZj0mMEmlTC2li4ja69CoxECw7ZkO+xWAbSrwnGQr8Gpa4jbNVC
zFPGQk2AjhTU3JH05L+XNJm09dlr/Ei2Rt9HCMOrOr7hY9MF0gGghb9qqUOQxbQm5BKUrugc7Mqp
o4sLOlYnI3dBI4EmNaRfD1Nj6MYeFNY7qInTwGOh8cdrJX9EZQTWnaPJC7TtDY16EsNXUJQBhd7P
F7gpDVAH6s0t1/MYnwiKvLFPBHGBFuXr97xLB/auCJteBPQ2cgnuS/KF/6GW+i/Oy19TNlPXC5+3
8zXeS/FmSOcff+Hr9Mm3C7xOlZw9//7bMD6z94vDuM1u6b/Hb/7YY0dvJ1/e/PDrJMz2dV7/+esH
/Pal917r66f6+j+X3kv+mD+hlLSd/Hl9m8Pw0++//V/4+Pkxetwbe9lOfPz9Tn7/be99vgkF/7Bw
ERysO7R2R6+be30S7y+8ndMZv3DwGGMs+fUtDl8jcDChb+zKUzx4viR57O296x1zevTaSZjkj8/J
13c5vGt0CUhhxq8cxy9PpfdUlV8X2y6+5f6PXXz2EiJymL+8XXlHnR298usg17vky7spk73R5/1t
343yjH2VObvuPe99n6+s17ErM5aYO/tvmdtxIFGOXfnHspJvBgL/zaN+9vzo7h3AVz782DeMg6sX
J97+E7kjEY5eOn72Hg+iyI6vO3rlpNk/Fjum29hlV9/Gph2RcPTCLFA9Bd3X87UNe7vRlrFLI0Pi
Fd9s847tNXbti0cv3oser8yh8evmXfgYP7/djtehr/FLF8XjEyPNL2W5d6Zf6T6j1/ee0Ih43B/j
3bFHxi/NXVAk5d7JfuXnjF+7KDz+S1Nvb9MpjakSfsXqSZUfLj2gsqOXTuLyIIa8khPGrnz58jl/
PMieXnvd45euH/fvLbLsgXg4fuHm3fIxSgvX27/WWX8o537F+ucvefGyF6kAmoZ+569Y/OKl9Z72
rjEWHxpov2LxT/iYfV1piLAsPfA3Ri+N9Kf7bvqI8p23f5u9tkB/zQvMHoPDZ596+BekJFf4yXzd
he227NpUY9/1VRCSkexXNa+9n9FL5y/OoVLCloozduHrlzguurB+PCgTXhsVY5e/dZPnl3dnxTd3
246CPnb5O5wIvn8QX1sMv+YFvj2Ir9j92OXv2f2XonjZSyleEfHxa7f7VeVrA27suu/LR/ftw/MK
XY9d9uElj7jZ9lbewcGjV/aobA6O9yvGOnbpD4/cO7FT7j+a6g66HL34S1G+e/jem9+BgqPX94qn
BN2fvcwNi6sBahu9dpegbuJ8XWgIsq98sZ+v/D2k6S9xlm/xp6+iK9/7Z/vg2vAbT+HLY/7H/wMA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spPr>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5.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3.xml"/><Relationship Id="rId5" Type="http://schemas.openxmlformats.org/officeDocument/2006/relationships/hyperlink" Target="#'Prediction vs Sales'!A1"/><Relationship Id="rId4" Type="http://schemas.openxmlformats.org/officeDocument/2006/relationships/hyperlink" Target="#'Unit sales'!A1"/></Relationships>
</file>

<file path=xl/drawings/_rels/drawing6.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4.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7.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Unit sales'!A1"/><Relationship Id="rId1" Type="http://schemas.openxmlformats.org/officeDocument/2006/relationships/chart" Target="../charts/chart15.xml"/><Relationship Id="rId6" Type="http://schemas.openxmlformats.org/officeDocument/2006/relationships/hyperlink" Target="#'Prediction vs Sales'!A1"/><Relationship Id="rId5" Type="http://schemas.openxmlformats.org/officeDocument/2006/relationships/hyperlink" Target="#'Regional Sales'!A1"/><Relationship Id="rId4" Type="http://schemas.openxmlformats.org/officeDocument/2006/relationships/hyperlink" Target="#'Top 10 State'!A1"/></Relationships>
</file>

<file path=xl/drawings/_rels/drawing8.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6.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635000</xdr:colOff>
      <xdr:row>5</xdr:row>
      <xdr:rowOff>74083</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719667" y="179918"/>
          <a:ext cx="10615083" cy="83608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b="1" i="0" u="none" strike="noStrike">
              <a:solidFill>
                <a:schemeClr val="tx1"/>
              </a:solidFill>
              <a:effectLst/>
              <a:latin typeface="+mn-lt"/>
              <a:ea typeface="+mn-ea"/>
              <a:cs typeface="+mn-cs"/>
            </a:rPr>
            <a: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a:t>
          </a:r>
          <a:r>
            <a:rPr lang="en-IN" sz="1400">
              <a:solidFill>
                <a:schemeClr val="tx1"/>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656167</xdr:colOff>
      <xdr:row>38</xdr:row>
      <xdr:rowOff>158750</xdr:rowOff>
    </xdr:to>
    <xdr:sp macro="" textlink="">
      <xdr:nvSpPr>
        <xdr:cNvPr id="12" name="Rectangle 11">
          <a:extLst>
            <a:ext uri="{FF2B5EF4-FFF2-40B4-BE49-F238E27FC236}">
              <a16:creationId xmlns:a16="http://schemas.microsoft.com/office/drawing/2014/main" id="{00000000-0008-0000-0700-00000C000000}"/>
            </a:ext>
          </a:extLst>
        </xdr:cNvPr>
        <xdr:cNvSpPr/>
      </xdr:nvSpPr>
      <xdr:spPr>
        <a:xfrm>
          <a:off x="0" y="0"/>
          <a:ext cx="12350750" cy="7101417"/>
        </a:xfrm>
        <a:prstGeom prst="rect">
          <a:avLst/>
        </a:prstGeom>
        <a:gradFill flip="none" rotWithShape="1">
          <a:gsLst>
            <a:gs pos="0">
              <a:schemeClr val="accent5">
                <a:lumMod val="75000"/>
              </a:schemeClr>
            </a:gs>
            <a:gs pos="50000">
              <a:schemeClr val="tx2">
                <a:lumMod val="40000"/>
                <a:lumOff val="60000"/>
              </a:schemeClr>
            </a:gs>
            <a:gs pos="100000">
              <a:schemeClr val="accent2">
                <a:lumMod val="40000"/>
                <a:lumOff val="6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144990</xdr:colOff>
      <xdr:row>8</xdr:row>
      <xdr:rowOff>94180</xdr:rowOff>
    </xdr:from>
    <xdr:to>
      <xdr:col>5</xdr:col>
      <xdr:colOff>180127</xdr:colOff>
      <xdr:row>22</xdr:row>
      <xdr:rowOff>114500</xdr:rowOff>
    </xdr:to>
    <xdr:graphicFrame macro="">
      <xdr:nvGraphicFramePr>
        <xdr:cNvPr id="7" name="Chart 3">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225579</xdr:colOff>
      <xdr:row>8</xdr:row>
      <xdr:rowOff>94180</xdr:rowOff>
    </xdr:from>
    <xdr:to>
      <xdr:col>9</xdr:col>
      <xdr:colOff>34232</xdr:colOff>
      <xdr:row>22</xdr:row>
      <xdr:rowOff>114500</xdr:rowOff>
    </xdr:to>
    <xdr:graphicFrame macro="">
      <xdr:nvGraphicFramePr>
        <xdr:cNvPr id="8" name="Chart 4">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79683</xdr:colOff>
      <xdr:row>8</xdr:row>
      <xdr:rowOff>94180</xdr:rowOff>
    </xdr:from>
    <xdr:to>
      <xdr:col>14</xdr:col>
      <xdr:colOff>114820</xdr:colOff>
      <xdr:row>22</xdr:row>
      <xdr:rowOff>114500</xdr:rowOff>
    </xdr:to>
    <xdr:graphicFrame macro="">
      <xdr:nvGraphicFramePr>
        <xdr:cNvPr id="9" name="Chart 5">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365477</xdr:colOff>
      <xdr:row>4</xdr:row>
      <xdr:rowOff>29634</xdr:rowOff>
    </xdr:from>
    <xdr:to>
      <xdr:col>9</xdr:col>
      <xdr:colOff>644876</xdr:colOff>
      <xdr:row>7</xdr:row>
      <xdr:rowOff>142875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05060" y="791634"/>
              <a:ext cx="3031066" cy="684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128057</xdr:colOff>
      <xdr:row>4</xdr:row>
      <xdr:rowOff>29634</xdr:rowOff>
    </xdr:from>
    <xdr:to>
      <xdr:col>5</xdr:col>
      <xdr:colOff>285749</xdr:colOff>
      <xdr:row>7</xdr:row>
      <xdr:rowOff>143934</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57" y="791634"/>
              <a:ext cx="359727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423333</xdr:colOff>
      <xdr:row>4</xdr:row>
      <xdr:rowOff>29634</xdr:rowOff>
    </xdr:from>
    <xdr:to>
      <xdr:col>17</xdr:col>
      <xdr:colOff>5503</xdr:colOff>
      <xdr:row>13</xdr:row>
      <xdr:rowOff>84244</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0054166" y="791634"/>
              <a:ext cx="164592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21167</xdr:colOff>
      <xdr:row>0</xdr:row>
      <xdr:rowOff>52917</xdr:rowOff>
    </xdr:from>
    <xdr:to>
      <xdr:col>15</xdr:col>
      <xdr:colOff>381000</xdr:colOff>
      <xdr:row>2</xdr:row>
      <xdr:rowOff>158750</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2084917" y="52917"/>
          <a:ext cx="8614833" cy="486833"/>
        </a:xfrm>
        <a:prstGeom prst="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12</xdr:col>
      <xdr:colOff>208642</xdr:colOff>
      <xdr:row>22</xdr:row>
      <xdr:rowOff>153458</xdr:rowOff>
    </xdr:from>
    <xdr:to>
      <xdr:col>17</xdr:col>
      <xdr:colOff>243779</xdr:colOff>
      <xdr:row>38</xdr:row>
      <xdr:rowOff>17991</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423333</xdr:colOff>
      <xdr:row>13</xdr:row>
      <xdr:rowOff>175684</xdr:rowOff>
    </xdr:from>
    <xdr:to>
      <xdr:col>17</xdr:col>
      <xdr:colOff>5503</xdr:colOff>
      <xdr:row>22</xdr:row>
      <xdr:rowOff>19474</xdr:rowOff>
    </xdr:to>
    <mc:AlternateContent xmlns:mc="http://schemas.openxmlformats.org/markup-compatibility/2006" xmlns:a14="http://schemas.microsoft.com/office/drawing/2010/main">
      <mc:Choice Requires="a14">
        <xdr:graphicFrame macro="">
          <xdr:nvGraphicFramePr>
            <xdr:cNvPr id="4" name="Manager 1">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0054166" y="2620434"/>
              <a:ext cx="16459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177345</xdr:colOff>
      <xdr:row>22</xdr:row>
      <xdr:rowOff>152929</xdr:rowOff>
    </xdr:from>
    <xdr:to>
      <xdr:col>12</xdr:col>
      <xdr:colOff>160412</xdr:colOff>
      <xdr:row>38</xdr:row>
      <xdr:rowOff>17462</xdr:rowOff>
    </xdr:to>
    <xdr:graphicFrame macro="">
      <xdr:nvGraphicFramePr>
        <xdr:cNvPr id="5" name="Chart 1">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137583</xdr:colOff>
      <xdr:row>22</xdr:row>
      <xdr:rowOff>152929</xdr:rowOff>
    </xdr:from>
    <xdr:to>
      <xdr:col>4</xdr:col>
      <xdr:colOff>129116</xdr:colOff>
      <xdr:row>38</xdr:row>
      <xdr:rowOff>17462</xdr:rowOff>
    </xdr:to>
    <xdr:graphicFrame macro="">
      <xdr:nvGraphicFramePr>
        <xdr:cNvPr id="6" name="Chart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36687</xdr:colOff>
      <xdr:row>4</xdr:row>
      <xdr:rowOff>29634</xdr:rowOff>
    </xdr:from>
    <xdr:to>
      <xdr:col>14</xdr:col>
      <xdr:colOff>343605</xdr:colOff>
      <xdr:row>7</xdr:row>
      <xdr:rowOff>116502</xdr:rowOff>
    </xdr:to>
    <mc:AlternateContent xmlns:mc="http://schemas.openxmlformats.org/markup-compatibility/2006" xmlns:a14="http://schemas.microsoft.com/office/drawing/2010/main">
      <mc:Choice Requires="a14">
        <xdr:graphicFrame macro="">
          <xdr:nvGraphicFramePr>
            <xdr:cNvPr id="11" name="Months">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6915854" y="791634"/>
              <a:ext cx="3058584"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21167</xdr:colOff>
      <xdr:row>0</xdr:row>
      <xdr:rowOff>21167</xdr:rowOff>
    </xdr:from>
    <xdr:to>
      <xdr:col>20</xdr:col>
      <xdr:colOff>677334</xdr:colOff>
      <xdr:row>38</xdr:row>
      <xdr:rowOff>169334</xdr:rowOff>
    </xdr:to>
    <xdr:sp macro="" textlink="">
      <xdr:nvSpPr>
        <xdr:cNvPr id="2" name="Rectangle 1">
          <a:extLst>
            <a:ext uri="{FF2B5EF4-FFF2-40B4-BE49-F238E27FC236}">
              <a16:creationId xmlns:a16="http://schemas.microsoft.com/office/drawing/2014/main" id="{00000000-0008-0000-0800-000002000000}"/>
            </a:ext>
          </a:extLst>
        </xdr:cNvPr>
        <xdr:cNvSpPr/>
      </xdr:nvSpPr>
      <xdr:spPr>
        <a:xfrm>
          <a:off x="21167" y="21167"/>
          <a:ext cx="14414500" cy="6985000"/>
        </a:xfrm>
        <a:prstGeom prst="rect">
          <a:avLst/>
        </a:prstGeom>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60855</xdr:colOff>
      <xdr:row>9</xdr:row>
      <xdr:rowOff>24871</xdr:rowOff>
    </xdr:from>
    <xdr:to>
      <xdr:col>5</xdr:col>
      <xdr:colOff>644632</xdr:colOff>
      <xdr:row>23</xdr:row>
      <xdr:rowOff>66358</xdr:rowOff>
    </xdr:to>
    <xdr:graphicFrame macro="">
      <xdr:nvGraphicFramePr>
        <xdr:cNvPr id="13" name="Chart 10">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687600</xdr:colOff>
      <xdr:row>9</xdr:row>
      <xdr:rowOff>24872</xdr:rowOff>
    </xdr:from>
    <xdr:to>
      <xdr:col>9</xdr:col>
      <xdr:colOff>496253</xdr:colOff>
      <xdr:row>23</xdr:row>
      <xdr:rowOff>66359</xdr:rowOff>
    </xdr:to>
    <xdr:graphicFrame macro="">
      <xdr:nvGraphicFramePr>
        <xdr:cNvPr id="14" name="Chart 11">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539221</xdr:colOff>
      <xdr:row>9</xdr:row>
      <xdr:rowOff>24871</xdr:rowOff>
    </xdr:from>
    <xdr:to>
      <xdr:col>14</xdr:col>
      <xdr:colOff>574358</xdr:colOff>
      <xdr:row>23</xdr:row>
      <xdr:rowOff>66358</xdr:rowOff>
    </xdr:to>
    <xdr:graphicFrame macro="">
      <xdr:nvGraphicFramePr>
        <xdr:cNvPr id="15" name="Chart 12">
          <a:extLst>
            <a:ext uri="{FF2B5EF4-FFF2-40B4-BE49-F238E27FC236}">
              <a16:creationId xmlns:a16="http://schemas.microsoft.com/office/drawing/2014/main" id="{00000000-0008-0000-0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60855</xdr:colOff>
      <xdr:row>23</xdr:row>
      <xdr:rowOff>122237</xdr:rowOff>
    </xdr:from>
    <xdr:to>
      <xdr:col>3</xdr:col>
      <xdr:colOff>557425</xdr:colOff>
      <xdr:row>37</xdr:row>
      <xdr:rowOff>163724</xdr:rowOff>
    </xdr:to>
    <xdr:graphicFrame macro="">
      <xdr:nvGraphicFramePr>
        <xdr:cNvPr id="17" name="Chart 14">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615474</xdr:colOff>
      <xdr:row>23</xdr:row>
      <xdr:rowOff>122237</xdr:rowOff>
    </xdr:from>
    <xdr:to>
      <xdr:col>11</xdr:col>
      <xdr:colOff>49901</xdr:colOff>
      <xdr:row>37</xdr:row>
      <xdr:rowOff>163724</xdr:rowOff>
    </xdr:to>
    <xdr:graphicFrame macro="">
      <xdr:nvGraphicFramePr>
        <xdr:cNvPr id="18" name="Chart 15">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107950</xdr:colOff>
      <xdr:row>23</xdr:row>
      <xdr:rowOff>122237</xdr:rowOff>
    </xdr:from>
    <xdr:to>
      <xdr:col>16</xdr:col>
      <xdr:colOff>508846</xdr:colOff>
      <xdr:row>37</xdr:row>
      <xdr:rowOff>163724</xdr:rowOff>
    </xdr:to>
    <xdr:graphicFrame macro="">
      <xdr:nvGraphicFramePr>
        <xdr:cNvPr id="19" name="Chart 16">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413015</xdr:colOff>
      <xdr:row>12</xdr:row>
      <xdr:rowOff>47565</xdr:rowOff>
    </xdr:from>
    <xdr:to>
      <xdr:col>20</xdr:col>
      <xdr:colOff>339268</xdr:colOff>
      <xdr:row>25</xdr:row>
      <xdr:rowOff>10583</xdr:rowOff>
    </xdr:to>
    <mc:AlternateContent xmlns:mc="http://schemas.openxmlformats.org/markup-compatibility/2006">
      <mc:Choice xmlns:a14="http://schemas.microsoft.com/office/drawing/2010/main" Requires="a14">
        <xdr:graphicFrame macro="">
          <xdr:nvGraphicFramePr>
            <xdr:cNvPr id="20" name="Product Container">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dr:sp macro="" textlink="">
          <xdr:nvSpPr>
            <xdr:cNvPr id="0" name=""/>
            <xdr:cNvSpPr>
              <a:spLocks noTextEdit="1"/>
            </xdr:cNvSpPr>
          </xdr:nvSpPr>
          <xdr:spPr>
            <a:xfrm>
              <a:off x="12107598" y="2206565"/>
              <a:ext cx="1990003" cy="2301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53906</xdr:colOff>
      <xdr:row>8</xdr:row>
      <xdr:rowOff>67206</xdr:rowOff>
    </xdr:from>
    <xdr:to>
      <xdr:col>20</xdr:col>
      <xdr:colOff>145982</xdr:colOff>
      <xdr:row>12</xdr:row>
      <xdr:rowOff>5907</xdr:rowOff>
    </xdr:to>
    <mc:AlternateContent xmlns:mc="http://schemas.openxmlformats.org/markup-compatibility/2006">
      <mc:Choice xmlns:a14="http://schemas.microsoft.com/office/drawing/2010/main" Requires="a14">
        <xdr:graphicFrame macro="">
          <xdr:nvGraphicFramePr>
            <xdr:cNvPr id="21" name="Product Category 1">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0372656" y="1506539"/>
              <a:ext cx="3531659"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60855</xdr:colOff>
      <xdr:row>4</xdr:row>
      <xdr:rowOff>89211</xdr:rowOff>
    </xdr:from>
    <xdr:to>
      <xdr:col>5</xdr:col>
      <xdr:colOff>42333</xdr:colOff>
      <xdr:row>8</xdr:row>
      <xdr:rowOff>23596</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0855" y="808878"/>
              <a:ext cx="3421061" cy="654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53906</xdr:colOff>
      <xdr:row>12</xdr:row>
      <xdr:rowOff>47565</xdr:rowOff>
    </xdr:from>
    <xdr:to>
      <xdr:col>17</xdr:col>
      <xdr:colOff>330204</xdr:colOff>
      <xdr:row>22</xdr:row>
      <xdr:rowOff>24689</xdr:rowOff>
    </xdr:to>
    <mc:AlternateContent xmlns:mc="http://schemas.openxmlformats.org/markup-compatibility/2006">
      <mc:Choice xmlns:a14="http://schemas.microsoft.com/office/drawing/2010/main" Requires="a14">
        <xdr:graphicFrame macro="">
          <xdr:nvGraphicFramePr>
            <xdr:cNvPr id="23" name="Order Priority 1">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dr:sp macro="" textlink="">
          <xdr:nvSpPr>
            <xdr:cNvPr id="0" name=""/>
            <xdr:cNvSpPr>
              <a:spLocks noTextEdit="1"/>
            </xdr:cNvSpPr>
          </xdr:nvSpPr>
          <xdr:spPr>
            <a:xfrm>
              <a:off x="10372656" y="2206565"/>
              <a:ext cx="1652131" cy="177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350238</xdr:colOff>
      <xdr:row>4</xdr:row>
      <xdr:rowOff>89211</xdr:rowOff>
    </xdr:from>
    <xdr:to>
      <xdr:col>20</xdr:col>
      <xdr:colOff>455084</xdr:colOff>
      <xdr:row>8</xdr:row>
      <xdr:rowOff>18769</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8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356905" y="808878"/>
              <a:ext cx="2856512" cy="64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381482</xdr:colOff>
      <xdr:row>4</xdr:row>
      <xdr:rowOff>89211</xdr:rowOff>
    </xdr:from>
    <xdr:to>
      <xdr:col>16</xdr:col>
      <xdr:colOff>303430</xdr:colOff>
      <xdr:row>8</xdr:row>
      <xdr:rowOff>27913</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572732" y="808878"/>
              <a:ext cx="4737365"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676012</xdr:colOff>
      <xdr:row>0</xdr:row>
      <xdr:rowOff>58210</xdr:rowOff>
    </xdr:from>
    <xdr:to>
      <xdr:col>15</xdr:col>
      <xdr:colOff>392907</xdr:colOff>
      <xdr:row>3</xdr:row>
      <xdr:rowOff>0</xdr:rowOff>
    </xdr:to>
    <xdr:sp macro="" textlink="">
      <xdr:nvSpPr>
        <xdr:cNvPr id="16" name="Rectangle 15">
          <a:extLst>
            <a:ext uri="{FF2B5EF4-FFF2-40B4-BE49-F238E27FC236}">
              <a16:creationId xmlns:a16="http://schemas.microsoft.com/office/drawing/2014/main" id="{00000000-0008-0000-0800-000010000000}"/>
            </a:ext>
          </a:extLst>
        </xdr:cNvPr>
        <xdr:cNvSpPr/>
      </xdr:nvSpPr>
      <xdr:spPr>
        <a:xfrm>
          <a:off x="2051845" y="58210"/>
          <a:ext cx="8659812" cy="48154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l"/>
          <a:r>
            <a:rPr lang="en-IN" sz="2800"/>
            <a:t>Sales Analysis</a:t>
          </a:r>
          <a:r>
            <a:rPr lang="en-IN" sz="2800" baseline="0"/>
            <a:t> Dashboard                                  </a:t>
          </a:r>
          <a:r>
            <a:rPr lang="en-IN" sz="1200" baseline="0"/>
            <a:t>For the year 2015 </a:t>
          </a:r>
          <a:endParaRPr lang="en-IN" sz="2800"/>
        </a:p>
      </xdr:txBody>
    </xdr:sp>
    <xdr:clientData/>
  </xdr:twoCellAnchor>
  <xdr:twoCellAnchor editAs="oneCell">
    <xdr:from>
      <xdr:col>5</xdr:col>
      <xdr:colOff>89141</xdr:colOff>
      <xdr:row>4</xdr:row>
      <xdr:rowOff>74083</xdr:rowOff>
    </xdr:from>
    <xdr:to>
      <xdr:col>9</xdr:col>
      <xdr:colOff>334674</xdr:colOff>
      <xdr:row>8</xdr:row>
      <xdr:rowOff>12785</xdr:rowOff>
    </xdr:to>
    <mc:AlternateContent xmlns:mc="http://schemas.openxmlformats.org/markup-compatibility/2006" xmlns:a14="http://schemas.microsoft.com/office/drawing/2010/main">
      <mc:Choice Requires="a14">
        <xdr:graphicFrame macro="">
          <xdr:nvGraphicFramePr>
            <xdr:cNvPr id="24" name="Months 1">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3528724" y="793750"/>
              <a:ext cx="2997200"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10450" y="547687"/>
              <a:ext cx="510540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38098</xdr:colOff>
      <xdr:row>4</xdr:row>
      <xdr:rowOff>76200</xdr:rowOff>
    </xdr:from>
    <xdr:to>
      <xdr:col>0</xdr:col>
      <xdr:colOff>1546858</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38098" y="795867"/>
          <a:ext cx="1508760" cy="228600"/>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38098</xdr:colOff>
      <xdr:row>6</xdr:row>
      <xdr:rowOff>78317</xdr:rowOff>
    </xdr:from>
    <xdr:to>
      <xdr:col>0</xdr:col>
      <xdr:colOff>1546858</xdr:colOff>
      <xdr:row>7</xdr:row>
      <xdr:rowOff>127000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900-000007000000}"/>
            </a:ext>
          </a:extLst>
        </xdr:cNvPr>
        <xdr:cNvSpPr/>
      </xdr:nvSpPr>
      <xdr:spPr>
        <a:xfrm>
          <a:off x="38098" y="11578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38098</xdr:colOff>
      <xdr:row>8</xdr:row>
      <xdr:rowOff>80434</xdr:rowOff>
    </xdr:from>
    <xdr:to>
      <xdr:col>0</xdr:col>
      <xdr:colOff>1546858</xdr:colOff>
      <xdr:row>9</xdr:row>
      <xdr:rowOff>129117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900-000008000000}"/>
            </a:ext>
          </a:extLst>
        </xdr:cNvPr>
        <xdr:cNvSpPr/>
      </xdr:nvSpPr>
      <xdr:spPr>
        <a:xfrm>
          <a:off x="38098" y="15197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38098</xdr:colOff>
      <xdr:row>10</xdr:row>
      <xdr:rowOff>82550</xdr:rowOff>
    </xdr:from>
    <xdr:to>
      <xdr:col>0</xdr:col>
      <xdr:colOff>1546858</xdr:colOff>
      <xdr:row>11</xdr:row>
      <xdr:rowOff>131234</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900-000009000000}"/>
            </a:ext>
          </a:extLst>
        </xdr:cNvPr>
        <xdr:cNvSpPr/>
      </xdr:nvSpPr>
      <xdr:spPr>
        <a:xfrm>
          <a:off x="38098" y="18817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38098</xdr:colOff>
      <xdr:row>12</xdr:row>
      <xdr:rowOff>84667</xdr:rowOff>
    </xdr:from>
    <xdr:to>
      <xdr:col>0</xdr:col>
      <xdr:colOff>1546858</xdr:colOff>
      <xdr:row>13</xdr:row>
      <xdr:rowOff>133350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F9F34C07-8C84-4BD8-9055-739B76A05C5B}"/>
            </a:ext>
          </a:extLst>
        </xdr:cNvPr>
        <xdr:cNvSpPr/>
      </xdr:nvSpPr>
      <xdr:spPr>
        <a:xfrm>
          <a:off x="38098" y="22436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4</xdr:row>
      <xdr:rowOff>76200</xdr:rowOff>
    </xdr:from>
    <xdr:to>
      <xdr:col>0</xdr:col>
      <xdr:colOff>1604010</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95250" y="7958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95249</xdr:colOff>
      <xdr:row>6</xdr:row>
      <xdr:rowOff>75670</xdr:rowOff>
    </xdr:from>
    <xdr:to>
      <xdr:col>0</xdr:col>
      <xdr:colOff>1604009</xdr:colOff>
      <xdr:row>7</xdr:row>
      <xdr:rowOff>124353</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a:xfrm>
          <a:off x="95249" y="115517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95250</xdr:colOff>
      <xdr:row>8</xdr:row>
      <xdr:rowOff>75141</xdr:rowOff>
    </xdr:from>
    <xdr:to>
      <xdr:col>0</xdr:col>
      <xdr:colOff>1604010</xdr:colOff>
      <xdr:row>9</xdr:row>
      <xdr:rowOff>123824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00000000-0008-0000-0A00-000005000000}"/>
            </a:ext>
          </a:extLst>
        </xdr:cNvPr>
        <xdr:cNvSpPr/>
      </xdr:nvSpPr>
      <xdr:spPr>
        <a:xfrm>
          <a:off x="95250"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95250</xdr:colOff>
      <xdr:row>10</xdr:row>
      <xdr:rowOff>74611</xdr:rowOff>
    </xdr:from>
    <xdr:to>
      <xdr:col>0</xdr:col>
      <xdr:colOff>1604010</xdr:colOff>
      <xdr:row>11</xdr:row>
      <xdr:rowOff>123295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00000000-0008-0000-0A00-000006000000}"/>
            </a:ext>
          </a:extLst>
        </xdr:cNvPr>
        <xdr:cNvSpPr/>
      </xdr:nvSpPr>
      <xdr:spPr>
        <a:xfrm>
          <a:off x="95250" y="187377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95250</xdr:colOff>
      <xdr:row>12</xdr:row>
      <xdr:rowOff>74083</xdr:rowOff>
    </xdr:from>
    <xdr:to>
      <xdr:col>0</xdr:col>
      <xdr:colOff>1604010</xdr:colOff>
      <xdr:row>13</xdr:row>
      <xdr:rowOff>122766</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FC609706-2A1F-4E98-AB1E-AB90EF35AE02}"/>
            </a:ext>
          </a:extLst>
        </xdr:cNvPr>
        <xdr:cNvSpPr/>
      </xdr:nvSpPr>
      <xdr:spPr>
        <a:xfrm>
          <a:off x="95250" y="2233083"/>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B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B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B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52917</xdr:colOff>
      <xdr:row>4</xdr:row>
      <xdr:rowOff>66675</xdr:rowOff>
    </xdr:from>
    <xdr:to>
      <xdr:col>0</xdr:col>
      <xdr:colOff>1561677</xdr:colOff>
      <xdr:row>5</xdr:row>
      <xdr:rowOff>115359</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0000000-0008-0000-0B00-000006000000}"/>
            </a:ext>
          </a:extLst>
        </xdr:cNvPr>
        <xdr:cNvSpPr/>
      </xdr:nvSpPr>
      <xdr:spPr>
        <a:xfrm>
          <a:off x="52917" y="786342"/>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52916</xdr:colOff>
      <xdr:row>6</xdr:row>
      <xdr:rowOff>68528</xdr:rowOff>
    </xdr:from>
    <xdr:to>
      <xdr:col>0</xdr:col>
      <xdr:colOff>1561676</xdr:colOff>
      <xdr:row>7</xdr:row>
      <xdr:rowOff>117211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B00-000007000000}"/>
            </a:ext>
          </a:extLst>
        </xdr:cNvPr>
        <xdr:cNvSpPr/>
      </xdr:nvSpPr>
      <xdr:spPr>
        <a:xfrm>
          <a:off x="52916" y="114802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52917</xdr:colOff>
      <xdr:row>8</xdr:row>
      <xdr:rowOff>70381</xdr:rowOff>
    </xdr:from>
    <xdr:to>
      <xdr:col>0</xdr:col>
      <xdr:colOff>1561677</xdr:colOff>
      <xdr:row>9</xdr:row>
      <xdr:rowOff>119064</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B00-000008000000}"/>
            </a:ext>
          </a:extLst>
        </xdr:cNvPr>
        <xdr:cNvSpPr/>
      </xdr:nvSpPr>
      <xdr:spPr>
        <a:xfrm>
          <a:off x="52917" y="150971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52917</xdr:colOff>
      <xdr:row>10</xdr:row>
      <xdr:rowOff>72233</xdr:rowOff>
    </xdr:from>
    <xdr:to>
      <xdr:col>0</xdr:col>
      <xdr:colOff>1561677</xdr:colOff>
      <xdr:row>11</xdr:row>
      <xdr:rowOff>120917</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B00-000009000000}"/>
            </a:ext>
          </a:extLst>
        </xdr:cNvPr>
        <xdr:cNvSpPr/>
      </xdr:nvSpPr>
      <xdr:spPr>
        <a:xfrm>
          <a:off x="52917" y="187140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52917</xdr:colOff>
      <xdr:row>12</xdr:row>
      <xdr:rowOff>74084</xdr:rowOff>
    </xdr:from>
    <xdr:to>
      <xdr:col>0</xdr:col>
      <xdr:colOff>1561677</xdr:colOff>
      <xdr:row>13</xdr:row>
      <xdr:rowOff>122767</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574CD1F4-E7F0-42B8-87A0-29D5983705D3}"/>
            </a:ext>
          </a:extLst>
        </xdr:cNvPr>
        <xdr:cNvSpPr/>
      </xdr:nvSpPr>
      <xdr:spPr>
        <a:xfrm>
          <a:off x="52917" y="223308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0</xdr:row>
      <xdr:rowOff>180974</xdr:rowOff>
    </xdr:from>
    <xdr:to>
      <xdr:col>11</xdr:col>
      <xdr:colOff>457200</xdr:colOff>
      <xdr:row>17</xdr:row>
      <xdr:rowOff>47624</xdr:rowOff>
    </xdr:to>
    <xdr:graphicFrame macro="">
      <xdr:nvGraphicFramePr>
        <xdr:cNvPr id="2" name="Chart 1" descr="Chart type: Clustered Bar. 'Product Sub-Category': Office Machines has noticeably higher 'Unit Price'.&#10;&#10;Description automatically generated">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10</xdr:row>
      <xdr:rowOff>66674</xdr:rowOff>
    </xdr:from>
    <xdr:to>
      <xdr:col>0</xdr:col>
      <xdr:colOff>1537335</xdr:colOff>
      <xdr:row>11</xdr:row>
      <xdr:rowOff>114299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00000000-0008-0000-0C00-000005000000}"/>
            </a:ext>
          </a:extLst>
        </xdr:cNvPr>
        <xdr:cNvSpPr/>
      </xdr:nvSpPr>
      <xdr:spPr>
        <a:xfrm>
          <a:off x="28575" y="18764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28575</xdr:colOff>
      <xdr:row>8</xdr:row>
      <xdr:rowOff>66674</xdr:rowOff>
    </xdr:from>
    <xdr:to>
      <xdr:col>0</xdr:col>
      <xdr:colOff>1537335</xdr:colOff>
      <xdr:row>9</xdr:row>
      <xdr:rowOff>114299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C00-000006000000}"/>
            </a:ext>
          </a:extLst>
        </xdr:cNvPr>
        <xdr:cNvSpPr/>
      </xdr:nvSpPr>
      <xdr:spPr>
        <a:xfrm>
          <a:off x="28575"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28574</xdr:colOff>
      <xdr:row>6</xdr:row>
      <xdr:rowOff>66674</xdr:rowOff>
    </xdr:from>
    <xdr:to>
      <xdr:col>0</xdr:col>
      <xdr:colOff>1537334</xdr:colOff>
      <xdr:row>7</xdr:row>
      <xdr:rowOff>114299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C00-000007000000}"/>
            </a:ext>
          </a:extLst>
        </xdr:cNvPr>
        <xdr:cNvSpPr/>
      </xdr:nvSpPr>
      <xdr:spPr>
        <a:xfrm>
          <a:off x="28574" y="1152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28575</xdr:colOff>
      <xdr:row>4</xdr:row>
      <xdr:rowOff>66675</xdr:rowOff>
    </xdr:from>
    <xdr:to>
      <xdr:col>0</xdr:col>
      <xdr:colOff>1537335</xdr:colOff>
      <xdr:row>5</xdr:row>
      <xdr:rowOff>114300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C00-000008000000}"/>
            </a:ext>
          </a:extLst>
        </xdr:cNvPr>
        <xdr:cNvSpPr/>
      </xdr:nvSpPr>
      <xdr:spPr>
        <a:xfrm>
          <a:off x="28575" y="7905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28575</xdr:colOff>
      <xdr:row>12</xdr:row>
      <xdr:rowOff>66675</xdr:rowOff>
    </xdr:from>
    <xdr:to>
      <xdr:col>0</xdr:col>
      <xdr:colOff>1537335</xdr:colOff>
      <xdr:row>13</xdr:row>
      <xdr:rowOff>114300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4EBD0EE9-6A09-4793-9C10-B1064B752BA3}"/>
            </a:ext>
          </a:extLst>
        </xdr:cNvPr>
        <xdr:cNvSpPr/>
      </xdr:nvSpPr>
      <xdr:spPr>
        <a:xfrm>
          <a:off x="28575" y="22383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719136</xdr:colOff>
      <xdr:row>2</xdr:row>
      <xdr:rowOff>61912</xdr:rowOff>
    </xdr:from>
    <xdr:to>
      <xdr:col>10</xdr:col>
      <xdr:colOff>276224</xdr:colOff>
      <xdr:row>17</xdr:row>
      <xdr:rowOff>90487</xdr:rowOff>
    </xdr:to>
    <xdr:graphicFrame macro="">
      <xdr:nvGraphicFramePr>
        <xdr:cNvPr id="2" name="Chart 1">
          <a:extLst>
            <a:ext uri="{FF2B5EF4-FFF2-40B4-BE49-F238E27FC236}">
              <a16:creationId xmlns:a16="http://schemas.microsoft.com/office/drawing/2014/main" id="{191B5C76-905B-865D-2C13-1143F78801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9</xdr:row>
      <xdr:rowOff>38099</xdr:rowOff>
    </xdr:from>
    <xdr:to>
      <xdr:col>4</xdr:col>
      <xdr:colOff>923925</xdr:colOff>
      <xdr:row>17</xdr:row>
      <xdr:rowOff>95249</xdr:rowOff>
    </xdr:to>
    <mc:AlternateContent xmlns:mc="http://schemas.openxmlformats.org/markup-compatibility/2006">
      <mc:Choice xmlns:a14="http://schemas.microsoft.com/office/drawing/2010/main" Requires="a14">
        <xdr:graphicFrame macro="">
          <xdr:nvGraphicFramePr>
            <xdr:cNvPr id="3" name="Region 2">
              <a:extLst>
                <a:ext uri="{FF2B5EF4-FFF2-40B4-BE49-F238E27FC236}">
                  <a16:creationId xmlns:a16="http://schemas.microsoft.com/office/drawing/2014/main" id="{5D36519D-D56F-73F1-1352-9C00C046E01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3769783" y="1657349"/>
              <a:ext cx="1831975" cy="1496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66673</xdr:colOff>
      <xdr:row>4</xdr:row>
      <xdr:rowOff>85725</xdr:rowOff>
    </xdr:from>
    <xdr:to>
      <xdr:col>0</xdr:col>
      <xdr:colOff>1575433</xdr:colOff>
      <xdr:row>5</xdr:row>
      <xdr:rowOff>133350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4C10251C-2780-4D2C-B693-F395E2676165}"/>
            </a:ext>
          </a:extLst>
        </xdr:cNvPr>
        <xdr:cNvSpPr/>
      </xdr:nvSpPr>
      <xdr:spPr>
        <a:xfrm>
          <a:off x="66673" y="80962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66674</xdr:colOff>
      <xdr:row>6</xdr:row>
      <xdr:rowOff>85724</xdr:rowOff>
    </xdr:from>
    <xdr:to>
      <xdr:col>0</xdr:col>
      <xdr:colOff>1575434</xdr:colOff>
      <xdr:row>7</xdr:row>
      <xdr:rowOff>133349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BCEE71ED-2888-4465-9C6D-DC0B5F8C5CA5}"/>
            </a:ext>
          </a:extLst>
        </xdr:cNvPr>
        <xdr:cNvSpPr/>
      </xdr:nvSpPr>
      <xdr:spPr>
        <a:xfrm>
          <a:off x="66674" y="11715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66674</xdr:colOff>
      <xdr:row>8</xdr:row>
      <xdr:rowOff>85724</xdr:rowOff>
    </xdr:from>
    <xdr:to>
      <xdr:col>0</xdr:col>
      <xdr:colOff>1575434</xdr:colOff>
      <xdr:row>9</xdr:row>
      <xdr:rowOff>133349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A61A7418-05C8-478B-8764-E953EED19CBA}"/>
            </a:ext>
          </a:extLst>
        </xdr:cNvPr>
        <xdr:cNvSpPr/>
      </xdr:nvSpPr>
      <xdr:spPr>
        <a:xfrm>
          <a:off x="66674" y="1533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66674</xdr:colOff>
      <xdr:row>10</xdr:row>
      <xdr:rowOff>85724</xdr:rowOff>
    </xdr:from>
    <xdr:to>
      <xdr:col>0</xdr:col>
      <xdr:colOff>1575434</xdr:colOff>
      <xdr:row>11</xdr:row>
      <xdr:rowOff>133349</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22F03E11-A4E8-4570-869F-88432B666A76}"/>
            </a:ext>
          </a:extLst>
        </xdr:cNvPr>
        <xdr:cNvSpPr/>
      </xdr:nvSpPr>
      <xdr:spPr>
        <a:xfrm>
          <a:off x="66674" y="1895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66674</xdr:colOff>
      <xdr:row>12</xdr:row>
      <xdr:rowOff>85725</xdr:rowOff>
    </xdr:from>
    <xdr:to>
      <xdr:col>0</xdr:col>
      <xdr:colOff>1575434</xdr:colOff>
      <xdr:row>13</xdr:row>
      <xdr:rowOff>133350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AEA3ACE7-C74B-45BD-A9F0-1B24862A3B91}"/>
            </a:ext>
          </a:extLst>
        </xdr:cNvPr>
        <xdr:cNvSpPr/>
      </xdr:nvSpPr>
      <xdr:spPr>
        <a:xfrm>
          <a:off x="66674" y="225742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370417</xdr:colOff>
      <xdr:row>2</xdr:row>
      <xdr:rowOff>41275</xdr:rowOff>
    </xdr:from>
    <xdr:to>
      <xdr:col>12</xdr:col>
      <xdr:colOff>127000</xdr:colOff>
      <xdr:row>17</xdr:row>
      <xdr:rowOff>85725</xdr:rowOff>
    </xdr:to>
    <xdr:graphicFrame macro="">
      <xdr:nvGraphicFramePr>
        <xdr:cNvPr id="2" name="Chart 1">
          <a:extLst>
            <a:ext uri="{FF2B5EF4-FFF2-40B4-BE49-F238E27FC236}">
              <a16:creationId xmlns:a16="http://schemas.microsoft.com/office/drawing/2014/main" id="{24F0FFB0-68DF-A8ED-D4EA-EA23C8340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16</xdr:col>
      <xdr:colOff>613833</xdr:colOff>
      <xdr:row>21</xdr:row>
      <xdr:rowOff>19049</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23</xdr:row>
      <xdr:rowOff>128061</xdr:rowOff>
    </xdr:from>
    <xdr:to>
      <xdr:col>7</xdr:col>
      <xdr:colOff>114299</xdr:colOff>
      <xdr:row>32</xdr:row>
      <xdr:rowOff>31750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07542" y="4266144"/>
              <a:ext cx="1834091" cy="152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92075</xdr:colOff>
      <xdr:row>22</xdr:row>
      <xdr:rowOff>160868</xdr:rowOff>
    </xdr:from>
    <xdr:to>
      <xdr:col>10</xdr:col>
      <xdr:colOff>549274</xdr:colOff>
      <xdr:row>33</xdr:row>
      <xdr:rowOff>18106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870825" y="4119035"/>
              <a:ext cx="1833033" cy="18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15</xdr:col>
      <xdr:colOff>10583</xdr:colOff>
      <xdr:row>33</xdr:row>
      <xdr:rowOff>167631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12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0433050" y="3986743"/>
              <a:ext cx="1835150" cy="2118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85500810183" createdVersion="8" refreshedVersion="8" minRefreshableVersion="3" recordCount="1936" xr:uid="{007E9E88-EF74-40E5-AA23-5C9FEF6DC046}">
  <cacheSource type="worksheet">
    <worksheetSource name="Table1"/>
  </cacheSource>
  <cacheFields count="29">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3174.835"/>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New Quantity" numFmtId="0">
      <sharedItems containsSemiMixedTypes="0" containsString="0" containsNumber="1" containsInteger="1" minValue="1" maxValue="167"/>
    </cacheField>
    <cacheField name="Sales" numFmtId="0">
      <sharedItems containsSemiMixedTypes="0" containsString="0" containsNumber="1" minValue="2.25" maxValue="23939.200000000001"/>
    </cacheField>
    <cacheField name="Order ID" numFmtId="0">
      <sharedItems containsSemiMixedTypes="0" containsString="0" containsNumber="1" containsInteger="1" minValue="359" maxValue="91586"/>
    </cacheField>
    <cacheField name="Manager" numFmtId="0">
      <sharedItems count="4">
        <s v="Sam"/>
        <s v="Chris"/>
        <s v="William"/>
        <s v="Erin"/>
      </sharedItems>
    </cacheField>
    <cacheField name="Predicted" numFmtId="0">
      <sharedItems containsSemiMixedTypes="0" containsString="0" containsNumber="1" minValue="-16096.113316386231" maxValue="21967.212971144159"/>
    </cacheField>
    <cacheField name="Average" numFmtId="0" formula="1881524.77/4" databaseField="0"/>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Duration" numFmtId="0" formula=" _xlfn.DAYS('Ship Date','Order Date')" databaseField="0"/>
  </cacheFields>
  <extLst>
    <ext xmlns:x14="http://schemas.microsoft.com/office/spreadsheetml/2009/9/main" uri="{725AE2AE-9491-48be-B2B4-4EB974FC3084}">
      <x14:pivotCacheDefinition pivotCacheId="3642188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93448379627"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167">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93966666664"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85496412034" createdVersion="3" refreshedVersion="8" minRefreshableVersion="3" recordCount="0" supportSubquery="1" supportAdvancedDrill="1" xr:uid="{CE546A22-072C-40C3-A292-EF42789E9086}">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6275692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d v="2015-01-04T00:00:00"/>
    <n v="-337.09199999999998"/>
    <n v="2"/>
    <n v="723.54"/>
    <n v="87486"/>
    <x v="0"/>
    <n v="2479.740323793259"/>
  </r>
  <r>
    <n v="2124"/>
    <s v="Paige Powers"/>
    <x v="1"/>
    <n v="0.04"/>
    <n v="45.19"/>
    <n v="1.99"/>
    <x v="1"/>
    <x v="1"/>
    <x v="1"/>
    <x v="1"/>
    <x v="1"/>
    <s v="Verbatim DVD-RAM, 9.4GB, Rewritable, Type 1, DS, DataLife Plus"/>
    <n v="0.55000000000000004"/>
    <s v="United States"/>
    <x v="0"/>
    <x v="1"/>
    <s v="West Memphis"/>
    <n v="72301"/>
    <x v="0"/>
    <d v="2015-01-02T00:00:00"/>
    <n v="-61.194000000000003"/>
    <n v="13"/>
    <n v="609.09"/>
    <n v="89665"/>
    <x v="0"/>
    <n v="170.18986682324859"/>
  </r>
  <r>
    <n v="1418"/>
    <s v="Rebecca Lindsey"/>
    <x v="2"/>
    <n v="7.0000000000000007E-2"/>
    <n v="4.84"/>
    <n v="0.71"/>
    <x v="1"/>
    <x v="0"/>
    <x v="2"/>
    <x v="2"/>
    <x v="2"/>
    <s v="*Staples* Highlighting Markers"/>
    <n v="0.52"/>
    <s v="United States"/>
    <x v="1"/>
    <x v="2"/>
    <s v="Kokomo"/>
    <n v="46901"/>
    <x v="0"/>
    <d v="2015-01-03T00:00:00"/>
    <n v="25.240200000000002"/>
    <n v="8"/>
    <n v="36.58"/>
    <n v="90539"/>
    <x v="1"/>
    <n v="154.29396079072538"/>
  </r>
  <r>
    <n v="1425"/>
    <s v="Gregory Crane"/>
    <x v="2"/>
    <n v="0.04"/>
    <n v="2036.48"/>
    <n v="14.7"/>
    <x v="0"/>
    <x v="0"/>
    <x v="1"/>
    <x v="3"/>
    <x v="3"/>
    <s v="Lexmark 4227 Plus Dot Matrix Printer"/>
    <n v="0.55000000000000004"/>
    <s v="United States"/>
    <x v="2"/>
    <x v="3"/>
    <s v="Fort Collins"/>
    <n v="80525"/>
    <x v="0"/>
    <d v="2015-01-06T00:00:00"/>
    <n v="-4793.0039999999999"/>
    <n v="1"/>
    <n v="2013.67"/>
    <n v="89450"/>
    <x v="2"/>
    <n v="2213.6403453303292"/>
  </r>
  <r>
    <n v="3275"/>
    <s v="Tamara Dickinson"/>
    <x v="2"/>
    <n v="0.04"/>
    <n v="449.99"/>
    <n v="24.49"/>
    <x v="1"/>
    <x v="0"/>
    <x v="1"/>
    <x v="4"/>
    <x v="4"/>
    <s v="Canon PC940 Copier"/>
    <n v="0.52"/>
    <s v="United States"/>
    <x v="2"/>
    <x v="4"/>
    <s v="Mount Vernon"/>
    <n v="98273"/>
    <x v="0"/>
    <d v="2015-01-05T00:00:00"/>
    <n v="3576.8841000000002"/>
    <n v="12"/>
    <n v="5183.8900000000003"/>
    <n v="86234"/>
    <x v="2"/>
    <n v="5863.0905822378454"/>
  </r>
  <r>
    <n v="3275"/>
    <s v="Tamara Dickinson"/>
    <x v="2"/>
    <n v="0.01"/>
    <n v="5.84"/>
    <n v="1.2"/>
    <x v="1"/>
    <x v="0"/>
    <x v="2"/>
    <x v="2"/>
    <x v="2"/>
    <s v="Newell 312"/>
    <n v="0.55000000000000004"/>
    <s v="United States"/>
    <x v="2"/>
    <x v="4"/>
    <s v="Mount Vernon"/>
    <n v="98273"/>
    <x v="0"/>
    <d v="2015-01-10T00:00:00"/>
    <n v="20.38"/>
    <n v="6"/>
    <n v="36.090000000000003"/>
    <n v="86234"/>
    <x v="2"/>
    <n v="230.57929605152489"/>
  </r>
  <r>
    <n v="1910"/>
    <s v="Sean Stephenson"/>
    <x v="3"/>
    <n v="0.02"/>
    <n v="29.17"/>
    <n v="6.27"/>
    <x v="1"/>
    <x v="2"/>
    <x v="2"/>
    <x v="5"/>
    <x v="5"/>
    <s v="Binding Machine Supplies"/>
    <n v="0.37"/>
    <s v="United States"/>
    <x v="0"/>
    <x v="5"/>
    <s v="Peachtree City"/>
    <n v="30269"/>
    <x v="0"/>
    <d v="2015-01-02T00:00:00"/>
    <n v="36.905999999999999"/>
    <n v="2"/>
    <n v="63.32"/>
    <n v="91371"/>
    <x v="0"/>
    <n v="465.24592747633585"/>
  </r>
  <r>
    <n v="674"/>
    <s v="Albert Frost"/>
    <x v="0"/>
    <n v="0.06"/>
    <n v="161.55000000000001"/>
    <n v="19.989999999999998"/>
    <x v="1"/>
    <x v="0"/>
    <x v="2"/>
    <x v="6"/>
    <x v="5"/>
    <s v="Fellowes Super Stor/Drawer® Files"/>
    <n v="0.66"/>
    <s v="United States"/>
    <x v="1"/>
    <x v="6"/>
    <s v="Raytown"/>
    <n v="64133"/>
    <x v="1"/>
    <d v="2015-01-03T00:00:00"/>
    <n v="-7.58"/>
    <n v="3"/>
    <n v="485.01"/>
    <n v="88174"/>
    <x v="1"/>
    <n v="1477.7887814496924"/>
  </r>
  <r>
    <n v="950"/>
    <s v="Jane Shah"/>
    <x v="0"/>
    <n v="0.06"/>
    <n v="40.98"/>
    <n v="2.99"/>
    <x v="1"/>
    <x v="1"/>
    <x v="2"/>
    <x v="5"/>
    <x v="5"/>
    <s v="Avery Trapezoid Ring Binder, 3&quot; Capacity, Black, 1040 sheets"/>
    <n v="0.36"/>
    <s v="United States"/>
    <x v="1"/>
    <x v="7"/>
    <s v="Prior Lake"/>
    <n v="55372"/>
    <x v="1"/>
    <d v="2015-01-04T00:00:00"/>
    <n v="-14.801880000000001"/>
    <n v="1"/>
    <n v="41.6"/>
    <n v="89083"/>
    <x v="1"/>
    <n v="353.50323849251703"/>
  </r>
  <r>
    <n v="1155"/>
    <s v="Alex Nicholson"/>
    <x v="0"/>
    <n v="0.09"/>
    <n v="9.11"/>
    <n v="2.15"/>
    <x v="2"/>
    <x v="1"/>
    <x v="2"/>
    <x v="7"/>
    <x v="2"/>
    <s v="Black Print Carbonless Snap-Off® Rapid Letter, 8 1/2&quot; x 7&quot;"/>
    <n v="0.4"/>
    <s v="United States"/>
    <x v="2"/>
    <x v="8"/>
    <s v="Montebello"/>
    <n v="90640"/>
    <x v="1"/>
    <d v="2015-01-04T00:00:00"/>
    <n v="20.299600000000002"/>
    <n v="4"/>
    <n v="34.409999999999997"/>
    <n v="90853"/>
    <x v="2"/>
    <n v="197.58300224059172"/>
  </r>
  <r>
    <n v="1155"/>
    <s v="Alex Nicholson"/>
    <x v="0"/>
    <n v="0.08"/>
    <n v="15.04"/>
    <n v="1.97"/>
    <x v="1"/>
    <x v="1"/>
    <x v="2"/>
    <x v="7"/>
    <x v="2"/>
    <s v="White GlueTop Scratch Pads"/>
    <n v="0.39"/>
    <s v="United States"/>
    <x v="2"/>
    <x v="8"/>
    <s v="Montebello"/>
    <n v="90640"/>
    <x v="1"/>
    <d v="2015-01-02T00:00:00"/>
    <n v="108.5163"/>
    <n v="11"/>
    <n v="157.27000000000001"/>
    <n v="90853"/>
    <x v="2"/>
    <n v="382.03625760320205"/>
  </r>
  <r>
    <n v="2256"/>
    <s v="Lloyd Levin"/>
    <x v="0"/>
    <n v="7.0000000000000007E-2"/>
    <n v="60.97"/>
    <n v="4.5"/>
    <x v="2"/>
    <x v="3"/>
    <x v="2"/>
    <x v="8"/>
    <x v="5"/>
    <s v="Tripp Lite Isotel 6 Outlet Surge Protector with Fax/Modem Protection"/>
    <n v="0.56000000000000005"/>
    <s v="United States"/>
    <x v="0"/>
    <x v="9"/>
    <s v="New Bern"/>
    <n v="28560"/>
    <x v="1"/>
    <d v="2015-01-04T00:00:00"/>
    <n v="-42.588000000000001"/>
    <n v="6"/>
    <n v="361.72"/>
    <n v="87963"/>
    <x v="0"/>
    <n v="535.76536674774945"/>
  </r>
  <r>
    <n v="949"/>
    <s v="Ernest Oh"/>
    <x v="0"/>
    <n v="0.06"/>
    <n v="40.98"/>
    <n v="2.99"/>
    <x v="1"/>
    <x v="1"/>
    <x v="2"/>
    <x v="5"/>
    <x v="5"/>
    <s v="Avery Trapezoid Ring Binder, 3&quot; Capacity, Black, 1040 sheets"/>
    <n v="0.36"/>
    <s v="United States"/>
    <x v="2"/>
    <x v="8"/>
    <s v="Los Angeles"/>
    <n v="90049"/>
    <x v="1"/>
    <d v="2015-01-04T00:00:00"/>
    <n v="-19.0992"/>
    <n v="3"/>
    <n v="124.81"/>
    <n v="9285"/>
    <x v="2"/>
    <n v="349.10267227520887"/>
  </r>
  <r>
    <n v="1136"/>
    <s v="Carmen McPherson"/>
    <x v="1"/>
    <n v="0.09"/>
    <n v="270.97000000000003"/>
    <n v="28.06"/>
    <x v="0"/>
    <x v="1"/>
    <x v="1"/>
    <x v="3"/>
    <x v="3"/>
    <s v="Epson LQ-570e Dot Matrix Printer"/>
    <n v="0.56000000000000005"/>
    <s v="United States"/>
    <x v="1"/>
    <x v="10"/>
    <s v="Carol Stream"/>
    <n v="60188"/>
    <x v="1"/>
    <d v="2015-01-04T00:00:00"/>
    <n v="2660.1432"/>
    <n v="15"/>
    <n v="3855.28"/>
    <n v="87940"/>
    <x v="1"/>
    <n v="4556.5775525669706"/>
  </r>
  <r>
    <n v="67"/>
    <s v="Ellen McCormick"/>
    <x v="2"/>
    <n v="0.05"/>
    <n v="155.06"/>
    <n v="7.07"/>
    <x v="1"/>
    <x v="3"/>
    <x v="2"/>
    <x v="6"/>
    <x v="5"/>
    <s v="Dual Level, Single-Width Filing Carts"/>
    <n v="0.59"/>
    <s v="United States"/>
    <x v="2"/>
    <x v="8"/>
    <s v="Napa"/>
    <n v="94559"/>
    <x v="1"/>
    <d v="2015-01-09T00:00:00"/>
    <n v="845.66399999999999"/>
    <n v="8"/>
    <n v="1225.5999999999999"/>
    <n v="87946"/>
    <x v="2"/>
    <n v="1721.3171531905409"/>
  </r>
  <r>
    <n v="68"/>
    <s v="Scott Bunn"/>
    <x v="2"/>
    <n v="0"/>
    <n v="291.73"/>
    <n v="48.8"/>
    <x v="0"/>
    <x v="3"/>
    <x v="0"/>
    <x v="9"/>
    <x v="3"/>
    <s v="Hon 4070 Series Pagoda™ Armless Upholstered Stacking Chairs"/>
    <n v="0.56000000000000005"/>
    <s v="United States"/>
    <x v="3"/>
    <x v="11"/>
    <s v="New York City"/>
    <n v="10177"/>
    <x v="1"/>
    <d v="2015-01-02T00:00:00"/>
    <n v="-308.928"/>
    <n v="4"/>
    <n v="1239.06"/>
    <n v="37537"/>
    <x v="3"/>
    <n v="2325.1250425462918"/>
  </r>
  <r>
    <n v="68"/>
    <s v="Scott Bunn"/>
    <x v="2"/>
    <n v="7.0000000000000007E-2"/>
    <n v="100.98"/>
    <n v="45"/>
    <x v="0"/>
    <x v="3"/>
    <x v="0"/>
    <x v="9"/>
    <x v="3"/>
    <s v="Hon Valutask™ Swivel Chairs"/>
    <n v="0.69"/>
    <s v="United States"/>
    <x v="3"/>
    <x v="11"/>
    <s v="New York City"/>
    <n v="10177"/>
    <x v="1"/>
    <d v="2015-01-04T00:00:00"/>
    <n v="-1679.76"/>
    <n v="43"/>
    <n v="4083.19"/>
    <n v="37537"/>
    <x v="3"/>
    <n v="280.47023548625555"/>
  </r>
  <r>
    <n v="68"/>
    <s v="Scott Bunn"/>
    <x v="2"/>
    <n v="0.05"/>
    <n v="155.06"/>
    <n v="7.07"/>
    <x v="1"/>
    <x v="3"/>
    <x v="2"/>
    <x v="6"/>
    <x v="5"/>
    <s v="Dual Level, Single-Width Filing Carts"/>
    <n v="0.59"/>
    <s v="United States"/>
    <x v="3"/>
    <x v="11"/>
    <s v="New York City"/>
    <n v="10177"/>
    <x v="1"/>
    <d v="2015-01-09T00:00:00"/>
    <n v="575.39599999999996"/>
    <n v="32"/>
    <n v="4902.38"/>
    <n v="37537"/>
    <x v="3"/>
    <n v="1444.5557692537045"/>
  </r>
  <r>
    <n v="164"/>
    <s v="Robin Kramer Vaughn"/>
    <x v="4"/>
    <n v="0.05"/>
    <n v="100.98"/>
    <n v="35.840000000000003"/>
    <x v="0"/>
    <x v="2"/>
    <x v="0"/>
    <x v="10"/>
    <x v="0"/>
    <s v="Bush Westfield Collection Bookcases, Fully Assembled"/>
    <n v="0.62"/>
    <s v="United States"/>
    <x v="2"/>
    <x v="4"/>
    <s v="Richland"/>
    <n v="99352"/>
    <x v="1"/>
    <d v="2015-01-04T00:00:00"/>
    <n v="-111.4"/>
    <n v="7"/>
    <n v="715.55"/>
    <n v="89961"/>
    <x v="2"/>
    <n v="1551.8026353674588"/>
  </r>
  <r>
    <n v="164"/>
    <s v="Robin Kramer Vaughn"/>
    <x v="4"/>
    <n v="0.02"/>
    <n v="4.9800000000000004"/>
    <n v="5.49"/>
    <x v="1"/>
    <x v="2"/>
    <x v="2"/>
    <x v="7"/>
    <x v="5"/>
    <s v="Xerox 1952"/>
    <n v="0.38"/>
    <s v="United States"/>
    <x v="2"/>
    <x v="4"/>
    <s v="Richland"/>
    <n v="99352"/>
    <x v="1"/>
    <d v="2015-01-03T00:00:00"/>
    <n v="-77.03"/>
    <n v="9"/>
    <n v="45.63"/>
    <n v="89961"/>
    <x v="2"/>
    <n v="71.268071143710813"/>
  </r>
  <r>
    <n v="258"/>
    <s v="Allan Shields"/>
    <x v="4"/>
    <n v="0.05"/>
    <n v="17.48"/>
    <n v="1.99"/>
    <x v="1"/>
    <x v="1"/>
    <x v="1"/>
    <x v="1"/>
    <x v="1"/>
    <s v="Maxell Pro 80 Minute CD-R, 10/Pack"/>
    <n v="0.45"/>
    <s v="United States"/>
    <x v="0"/>
    <x v="12"/>
    <s v="Seminole"/>
    <n v="33772"/>
    <x v="1"/>
    <d v="2015-01-04T00:00:00"/>
    <n v="-127.008"/>
    <n v="3"/>
    <n v="52.47"/>
    <n v="85858"/>
    <x v="0"/>
    <n v="-58.500853591101766"/>
  </r>
  <r>
    <n v="349"/>
    <s v="Kim Weiss"/>
    <x v="4"/>
    <n v="0.04"/>
    <n v="99.23"/>
    <n v="8.99"/>
    <x v="1"/>
    <x v="2"/>
    <x v="0"/>
    <x v="11"/>
    <x v="1"/>
    <s v="GE 48&quot; Fluorescent Tube, Cool White Energy Saver, 34 Watts, 30/Box"/>
    <n v="0.35"/>
    <s v="United States"/>
    <x v="0"/>
    <x v="12"/>
    <s v="Miami"/>
    <n v="33132"/>
    <x v="1"/>
    <d v="2015-01-04T00:00:00"/>
    <n v="1916.6757"/>
    <n v="54"/>
    <n v="5555.6"/>
    <n v="11527"/>
    <x v="0"/>
    <n v="2466.7612047040761"/>
  </r>
  <r>
    <n v="351"/>
    <s v="Juanita Coley Knox"/>
    <x v="4"/>
    <n v="0.04"/>
    <n v="99.23"/>
    <n v="8.99"/>
    <x v="1"/>
    <x v="2"/>
    <x v="0"/>
    <x v="11"/>
    <x v="1"/>
    <s v="GE 48&quot; Fluorescent Tube, Cool White Energy Saver, 34 Watts, 30/Box"/>
    <n v="0.35"/>
    <s v="United States"/>
    <x v="3"/>
    <x v="11"/>
    <s v="Watertown"/>
    <n v="13601"/>
    <x v="1"/>
    <d v="2015-01-04T00:00:00"/>
    <n v="993.83460000000002"/>
    <n v="14"/>
    <n v="1440.34"/>
    <n v="88686"/>
    <x v="3"/>
    <n v="1521.7481806324408"/>
  </r>
  <r>
    <n v="388"/>
    <s v="Roger Schwartz"/>
    <x v="0"/>
    <n v="0.03"/>
    <n v="5.28"/>
    <n v="5.66"/>
    <x v="1"/>
    <x v="3"/>
    <x v="2"/>
    <x v="7"/>
    <x v="5"/>
    <s v="Xerox 4200 Series MultiUse Premium Copy Paper (20Lb. and 84 Bright)"/>
    <n v="0.4"/>
    <s v="United States"/>
    <x v="1"/>
    <x v="13"/>
    <s v="Kearney"/>
    <n v="68847"/>
    <x v="2"/>
    <d v="2015-01-05T00:00:00"/>
    <n v="-51.559199999999997"/>
    <n v="4"/>
    <n v="22.82"/>
    <n v="90337"/>
    <x v="1"/>
    <n v="359.81374221178191"/>
  </r>
  <r>
    <n v="388"/>
    <s v="Roger Schwartz"/>
    <x v="0"/>
    <n v="0.01"/>
    <n v="110.99"/>
    <n v="2.5"/>
    <x v="1"/>
    <x v="3"/>
    <x v="1"/>
    <x v="12"/>
    <x v="5"/>
    <s v="T18"/>
    <n v="0.56999999999999995"/>
    <s v="United States"/>
    <x v="1"/>
    <x v="13"/>
    <s v="Kearney"/>
    <n v="68847"/>
    <x v="2"/>
    <d v="2015-01-06T00:00:00"/>
    <n v="-263.56572"/>
    <n v="2"/>
    <n v="188.66"/>
    <n v="90337"/>
    <x v="1"/>
    <n v="541.09930959240842"/>
  </r>
  <r>
    <n v="114"/>
    <s v="Ron Newton"/>
    <x v="1"/>
    <n v="0.03"/>
    <n v="4.26"/>
    <n v="1.2"/>
    <x v="1"/>
    <x v="2"/>
    <x v="2"/>
    <x v="2"/>
    <x v="2"/>
    <s v="Dixon Prang® Watercolor Pencils, 10-Color Set with Brush"/>
    <n v="0.44"/>
    <s v="United States"/>
    <x v="2"/>
    <x v="14"/>
    <s v="Lake Oswego"/>
    <n v="97035"/>
    <x v="2"/>
    <d v="2015-01-04T00:00:00"/>
    <n v="18.658000000000001"/>
    <n v="7"/>
    <n v="29.5"/>
    <n v="89583"/>
    <x v="2"/>
    <n v="76.437430594097066"/>
  </r>
  <r>
    <n v="117"/>
    <s v="Linda Weiss"/>
    <x v="1"/>
    <n v="0.03"/>
    <n v="4.26"/>
    <n v="1.2"/>
    <x v="1"/>
    <x v="2"/>
    <x v="2"/>
    <x v="2"/>
    <x v="2"/>
    <s v="Dixon Prang® Watercolor Pencils, 10-Color Set with Brush"/>
    <n v="0.44"/>
    <s v="United States"/>
    <x v="2"/>
    <x v="4"/>
    <s v="Seattle"/>
    <n v="98103"/>
    <x v="2"/>
    <d v="2015-01-04T00:00:00"/>
    <n v="9.82"/>
    <n v="29"/>
    <n v="122.23"/>
    <n v="7909"/>
    <x v="2"/>
    <n v="67.387091259681711"/>
  </r>
  <r>
    <n v="1988"/>
    <s v="Anna Burgess"/>
    <x v="1"/>
    <n v="0.05"/>
    <n v="20.98"/>
    <n v="21.2"/>
    <x v="1"/>
    <x v="2"/>
    <x v="0"/>
    <x v="11"/>
    <x v="6"/>
    <s v="36X48 HARDFLOOR CHAIRMAT"/>
    <n v="0.78"/>
    <s v="United States"/>
    <x v="2"/>
    <x v="15"/>
    <s v="Draper"/>
    <n v="84020"/>
    <x v="2"/>
    <d v="2015-01-04T00:00:00"/>
    <n v="-181.102"/>
    <n v="3"/>
    <n v="65.69"/>
    <n v="89999"/>
    <x v="2"/>
    <n v="746.43738558475081"/>
  </r>
  <r>
    <n v="2131"/>
    <s v="Mary Hewitt"/>
    <x v="1"/>
    <n v="0.09"/>
    <n v="150.97999999999999"/>
    <n v="66.27"/>
    <x v="0"/>
    <x v="2"/>
    <x v="0"/>
    <x v="10"/>
    <x v="0"/>
    <s v="Bush Mission Pointe Library"/>
    <n v="0.65"/>
    <s v="United States"/>
    <x v="1"/>
    <x v="6"/>
    <s v="Gladstone"/>
    <n v="64118"/>
    <x v="2"/>
    <d v="2015-01-04T00:00:00"/>
    <n v="-407.85"/>
    <n v="2"/>
    <n v="302.33999999999997"/>
    <n v="90079"/>
    <x v="1"/>
    <n v="2229.2046405099354"/>
  </r>
  <r>
    <n v="2302"/>
    <s v="Beth Dolan"/>
    <x v="1"/>
    <n v="0.1"/>
    <n v="12.53"/>
    <n v="0.49"/>
    <x v="1"/>
    <x v="3"/>
    <x v="2"/>
    <x v="13"/>
    <x v="5"/>
    <s v="Round Specialty Laser Printer Labels"/>
    <n v="0.38"/>
    <s v="United States"/>
    <x v="0"/>
    <x v="12"/>
    <s v="Panama City"/>
    <n v="32404"/>
    <x v="2"/>
    <d v="2015-01-04T00:00:00"/>
    <n v="244.464"/>
    <n v="8"/>
    <n v="92.02"/>
    <n v="87696"/>
    <x v="0"/>
    <n v="187.38713762179358"/>
  </r>
  <r>
    <n v="2302"/>
    <s v="Beth Dolan"/>
    <x v="1"/>
    <n v="0.1"/>
    <n v="146.34"/>
    <n v="43.75"/>
    <x v="0"/>
    <x v="3"/>
    <x v="0"/>
    <x v="0"/>
    <x v="0"/>
    <s v="Bevis Round Conference Table Top &amp; Single Column Base"/>
    <n v="0.64"/>
    <s v="United States"/>
    <x v="0"/>
    <x v="12"/>
    <s v="Panama City"/>
    <n v="32404"/>
    <x v="2"/>
    <d v="2015-01-04T00:00:00"/>
    <n v="-473.57799999999997"/>
    <n v="2"/>
    <n v="283.55"/>
    <n v="87696"/>
    <x v="0"/>
    <n v="1479.5621470726314"/>
  </r>
  <r>
    <n v="2303"/>
    <s v="Joe Baldwin"/>
    <x v="1"/>
    <n v="0.1"/>
    <n v="146.34"/>
    <n v="43.75"/>
    <x v="0"/>
    <x v="3"/>
    <x v="0"/>
    <x v="0"/>
    <x v="0"/>
    <s v="Bevis Round Conference Table Top &amp; Single Column Base"/>
    <n v="0.64"/>
    <s v="United States"/>
    <x v="3"/>
    <x v="11"/>
    <s v="New York City"/>
    <n v="10011"/>
    <x v="2"/>
    <d v="2015-01-04T00:00:00"/>
    <n v="-270.85000000000002"/>
    <n v="6"/>
    <n v="850.64"/>
    <n v="37987"/>
    <x v="3"/>
    <n v="1687.1608337197633"/>
  </r>
  <r>
    <n v="2458"/>
    <s v="Troy Casey"/>
    <x v="1"/>
    <n v="0.03"/>
    <n v="6.48"/>
    <n v="8.73"/>
    <x v="1"/>
    <x v="2"/>
    <x v="2"/>
    <x v="7"/>
    <x v="5"/>
    <s v="Xerox 227"/>
    <n v="0.37"/>
    <s v="United States"/>
    <x v="1"/>
    <x v="7"/>
    <s v="Edina"/>
    <n v="55410"/>
    <x v="2"/>
    <d v="2015-01-05T00:00:00"/>
    <n v="-35.04"/>
    <n v="2"/>
    <n v="15.95"/>
    <n v="91285"/>
    <x v="1"/>
    <n v="178.34634514636133"/>
  </r>
  <r>
    <n v="2460"/>
    <s v="Lucille Gibbons"/>
    <x v="1"/>
    <n v="0.03"/>
    <n v="6.48"/>
    <n v="8.73"/>
    <x v="1"/>
    <x v="2"/>
    <x v="2"/>
    <x v="7"/>
    <x v="5"/>
    <s v="Xerox 227"/>
    <n v="0.37"/>
    <s v="United States"/>
    <x v="3"/>
    <x v="11"/>
    <s v="New York City"/>
    <n v="10035"/>
    <x v="2"/>
    <d v="2015-01-05T00:00:00"/>
    <n v="-35.04"/>
    <n v="8"/>
    <n v="63.78"/>
    <n v="30785"/>
    <x v="3"/>
    <n v="178.34634514636133"/>
  </r>
  <r>
    <n v="2460"/>
    <s v="Lucille Gibbons"/>
    <x v="1"/>
    <n v="7.0000000000000007E-2"/>
    <n v="9.93"/>
    <n v="1.0900000000000001"/>
    <x v="1"/>
    <x v="2"/>
    <x v="2"/>
    <x v="2"/>
    <x v="2"/>
    <s v="Peel-Off® China Markers"/>
    <n v="0.43"/>
    <s v="United States"/>
    <x v="3"/>
    <x v="11"/>
    <s v="New York City"/>
    <n v="10035"/>
    <x v="2"/>
    <d v="2015-01-06T00:00:00"/>
    <n v="149.53"/>
    <n v="46"/>
    <n v="451.61"/>
    <n v="30785"/>
    <x v="3"/>
    <n v="190.43310767037593"/>
  </r>
  <r>
    <n v="2579"/>
    <s v="Marshall Sutherland"/>
    <x v="1"/>
    <n v="0.09"/>
    <n v="212.6"/>
    <n v="52.2"/>
    <x v="0"/>
    <x v="2"/>
    <x v="0"/>
    <x v="0"/>
    <x v="0"/>
    <s v="Bush Advantage Collection® Round Conference Table"/>
    <n v="0.64"/>
    <s v="United States"/>
    <x v="0"/>
    <x v="16"/>
    <s v="Phenix City"/>
    <n v="36869"/>
    <x v="2"/>
    <d v="2015-01-04T00:00:00"/>
    <n v="-274.49799999999999"/>
    <n v="1"/>
    <n v="174.5"/>
    <n v="88296"/>
    <x v="0"/>
    <n v="2161.6293751217149"/>
  </r>
  <r>
    <n v="169"/>
    <s v="Janice Cole"/>
    <x v="2"/>
    <n v="0.08"/>
    <n v="43.22"/>
    <n v="16.71"/>
    <x v="1"/>
    <x v="3"/>
    <x v="1"/>
    <x v="1"/>
    <x v="5"/>
    <s v="Fellowes Mobile Numeric Keypad, Graphite"/>
    <n v="0.66"/>
    <s v="United States"/>
    <x v="0"/>
    <x v="17"/>
    <s v="Baton Rouge"/>
    <n v="70802"/>
    <x v="2"/>
    <d v="2015-01-05T00:00:00"/>
    <n v="280.27458000000001"/>
    <n v="3"/>
    <n v="130.62"/>
    <n v="87463"/>
    <x v="0"/>
    <n v="1096.7304748025567"/>
  </r>
  <r>
    <n v="169"/>
    <s v="Janice Cole"/>
    <x v="2"/>
    <n v="0.05"/>
    <n v="574.74"/>
    <n v="24.49"/>
    <x v="1"/>
    <x v="3"/>
    <x v="1"/>
    <x v="3"/>
    <x v="4"/>
    <s v="Polycom ViaVideo™ Desktop Video Communications Unit"/>
    <n v="0.37"/>
    <s v="United States"/>
    <x v="0"/>
    <x v="17"/>
    <s v="Baton Rouge"/>
    <n v="70802"/>
    <x v="2"/>
    <d v="2015-01-10T00:00:00"/>
    <n v="-112.4263"/>
    <n v="12"/>
    <n v="6945.16"/>
    <n v="87463"/>
    <x v="0"/>
    <n v="2353.7561181610472"/>
  </r>
  <r>
    <n v="169"/>
    <s v="Janice Cole"/>
    <x v="2"/>
    <n v="0.04"/>
    <n v="10.14"/>
    <n v="2.27"/>
    <x v="1"/>
    <x v="3"/>
    <x v="2"/>
    <x v="7"/>
    <x v="2"/>
    <s v="Staples Wirebound Steno Books, 6&quot; x 9&quot;, 12/Pack"/>
    <n v="0.36"/>
    <s v="United States"/>
    <x v="0"/>
    <x v="17"/>
    <s v="Baton Rouge"/>
    <n v="70802"/>
    <x v="2"/>
    <d v="2015-01-07T00:00:00"/>
    <n v="24.923999999999999"/>
    <n v="3"/>
    <n v="30.94"/>
    <n v="87463"/>
    <x v="0"/>
    <n v="109.56571793464431"/>
  </r>
  <r>
    <n v="1777"/>
    <s v="Miriam Greenberg"/>
    <x v="2"/>
    <n v="0.02"/>
    <n v="10.06"/>
    <n v="2.06"/>
    <x v="1"/>
    <x v="1"/>
    <x v="2"/>
    <x v="7"/>
    <x v="2"/>
    <s v="Riverleaf Stik-Withit® Designer Note Cubes®"/>
    <n v="0.39"/>
    <s v="United States"/>
    <x v="1"/>
    <x v="2"/>
    <s v="Valparaiso"/>
    <n v="46383"/>
    <x v="2"/>
    <d v="2015-01-08T00:00:00"/>
    <n v="90.624600000000001"/>
    <n v="13"/>
    <n v="131.34"/>
    <n v="89940"/>
    <x v="1"/>
    <n v="180.00645927298146"/>
  </r>
  <r>
    <n v="2081"/>
    <s v="Matthew Conway"/>
    <x v="2"/>
    <n v="0.09"/>
    <n v="1.48"/>
    <n v="0.7"/>
    <x v="1"/>
    <x v="3"/>
    <x v="2"/>
    <x v="14"/>
    <x v="2"/>
    <s v="Binder Clips by OIC"/>
    <n v="0.37"/>
    <s v="United States"/>
    <x v="3"/>
    <x v="11"/>
    <s v="Ithaca"/>
    <n v="14853"/>
    <x v="2"/>
    <d v="2015-01-05T00:00:00"/>
    <n v="1.68"/>
    <n v="6"/>
    <n v="8.9499999999999993"/>
    <n v="86092"/>
    <x v="3"/>
    <n v="-9.4939151631853207"/>
  </r>
  <r>
    <n v="193"/>
    <s v="Danny Hong"/>
    <x v="3"/>
    <n v="0"/>
    <n v="213.45"/>
    <n v="14.7"/>
    <x v="0"/>
    <x v="3"/>
    <x v="1"/>
    <x v="3"/>
    <x v="3"/>
    <s v="Panasonic KX-P2130 Dot Matrix Printer"/>
    <n v="0.59"/>
    <s v="United States"/>
    <x v="2"/>
    <x v="15"/>
    <s v="Layton"/>
    <n v="84041"/>
    <x v="2"/>
    <d v="2015-01-05T00:00:00"/>
    <n v="-560.81417999999996"/>
    <n v="1"/>
    <n v="224.12"/>
    <n v="90430"/>
    <x v="2"/>
    <n v="1025.6168654354819"/>
  </r>
  <r>
    <n v="2203"/>
    <s v="Eddie Walker"/>
    <x v="0"/>
    <n v="0.03"/>
    <n v="399.98"/>
    <n v="12.06"/>
    <x v="0"/>
    <x v="2"/>
    <x v="1"/>
    <x v="3"/>
    <x v="0"/>
    <s v="Okidata ML320 Series Turbo Dot Matrix Printers"/>
    <n v="0.56000000000000005"/>
    <s v="United States"/>
    <x v="1"/>
    <x v="7"/>
    <s v="Brooklyn Park"/>
    <n v="55445"/>
    <x v="3"/>
    <d v="2015-01-06T00:00:00"/>
    <n v="-663.51419999999996"/>
    <n v="2"/>
    <n v="807"/>
    <n v="86052"/>
    <x v="1"/>
    <n v="1506.5732214337281"/>
  </r>
  <r>
    <n v="3146"/>
    <s v="Maureen Stout"/>
    <x v="0"/>
    <n v="0.03"/>
    <n v="3.36"/>
    <n v="6.27"/>
    <x v="1"/>
    <x v="3"/>
    <x v="2"/>
    <x v="5"/>
    <x v="5"/>
    <s v="Cardinal Poly Pocket Divider Pockets for Ring Binders"/>
    <n v="0.4"/>
    <s v="United States"/>
    <x v="1"/>
    <x v="18"/>
    <s v="Pharr"/>
    <n v="78577"/>
    <x v="3"/>
    <d v="2015-01-05T00:00:00"/>
    <n v="-94.258600000000001"/>
    <n v="4"/>
    <n v="14.9"/>
    <n v="85850"/>
    <x v="1"/>
    <n v="326.93276163067873"/>
  </r>
  <r>
    <n v="3146"/>
    <s v="Maureen Stout"/>
    <x v="0"/>
    <n v="7.0000000000000007E-2"/>
    <n v="3.71"/>
    <n v="1.93"/>
    <x v="2"/>
    <x v="3"/>
    <x v="2"/>
    <x v="7"/>
    <x v="2"/>
    <s v="&quot;While you Were Out&quot; Message Book, One Form per Page"/>
    <n v="0.35"/>
    <s v="United States"/>
    <x v="1"/>
    <x v="18"/>
    <s v="Pharr"/>
    <n v="78577"/>
    <x v="3"/>
    <d v="2015-01-06T00:00:00"/>
    <n v="6.3308"/>
    <n v="11"/>
    <n v="39.64"/>
    <n v="85850"/>
    <x v="1"/>
    <n v="160.87211312543013"/>
  </r>
  <r>
    <n v="915"/>
    <s v="Carol Sherrill"/>
    <x v="1"/>
    <n v="0.06"/>
    <n v="350.98"/>
    <n v="30"/>
    <x v="0"/>
    <x v="2"/>
    <x v="0"/>
    <x v="9"/>
    <x v="3"/>
    <s v="Office Star - Professional Matrix Back Chair with 2-to-1 Synchro Tilt and Mesh Fabric Seat"/>
    <n v="0.61"/>
    <s v="United States"/>
    <x v="1"/>
    <x v="18"/>
    <s v="Bryan"/>
    <n v="77803"/>
    <x v="3"/>
    <d v="2015-01-05T00:00:00"/>
    <n v="-489.41559999999998"/>
    <n v="1"/>
    <n v="346.52"/>
    <n v="86356"/>
    <x v="1"/>
    <n v="1756.413254425702"/>
  </r>
  <r>
    <n v="2393"/>
    <s v="Debbie Dillon"/>
    <x v="1"/>
    <n v="0.06"/>
    <n v="105.29"/>
    <n v="10.119999999999999"/>
    <x v="1"/>
    <x v="3"/>
    <x v="0"/>
    <x v="11"/>
    <x v="4"/>
    <s v="Eldon Antistatic Chair Mats for Low to Medium Pile Carpets"/>
    <n v="0.79"/>
    <s v="United States"/>
    <x v="0"/>
    <x v="5"/>
    <s v="Roswell"/>
    <n v="30076"/>
    <x v="3"/>
    <d v="2015-01-06T00:00:00"/>
    <n v="-45.01"/>
    <n v="12"/>
    <n v="1202.6600000000001"/>
    <n v="86951"/>
    <x v="0"/>
    <n v="814.97751796732609"/>
  </r>
  <r>
    <n v="916"/>
    <s v="Marion Wilcox"/>
    <x v="2"/>
    <n v="0.05"/>
    <n v="161.55000000000001"/>
    <n v="19.989999999999998"/>
    <x v="1"/>
    <x v="3"/>
    <x v="2"/>
    <x v="6"/>
    <x v="5"/>
    <s v="Fellowes Super Stor/Drawer® Files"/>
    <n v="0.66"/>
    <s v="United States"/>
    <x v="1"/>
    <x v="18"/>
    <s v="Burleson"/>
    <n v="76028"/>
    <x v="3"/>
    <d v="2015-01-11T00:00:00"/>
    <n v="35.31"/>
    <n v="3"/>
    <n v="499.31"/>
    <n v="86357"/>
    <x v="1"/>
    <n v="1327.1113315254729"/>
  </r>
  <r>
    <n v="1142"/>
    <s v="Russell Chan"/>
    <x v="4"/>
    <n v="0.05"/>
    <n v="363.25"/>
    <n v="19.989999999999998"/>
    <x v="1"/>
    <x v="2"/>
    <x v="2"/>
    <x v="8"/>
    <x v="5"/>
    <s v="Hoover WindTunnel™ Plus Canister Vacuum"/>
    <n v="0.56999999999999995"/>
    <s v="United States"/>
    <x v="1"/>
    <x v="18"/>
    <s v="Waco"/>
    <n v="76706"/>
    <x v="3"/>
    <d v="2015-01-06T00:00:00"/>
    <n v="1766.7795000000001"/>
    <n v="7"/>
    <n v="2560.5500000000002"/>
    <n v="86573"/>
    <x v="1"/>
    <n v="3620.7695187730446"/>
  </r>
  <r>
    <n v="890"/>
    <s v="Billie Fowler"/>
    <x v="0"/>
    <n v="0.08"/>
    <n v="1.81"/>
    <n v="0.75"/>
    <x v="1"/>
    <x v="1"/>
    <x v="0"/>
    <x v="9"/>
    <x v="3"/>
    <s v="Metal Folding Chairs, Beige, 4/Carton"/>
    <n v="0.57999999999999996"/>
    <s v="United States"/>
    <x v="1"/>
    <x v="18"/>
    <s v="Bedford"/>
    <n v="76021"/>
    <x v="4"/>
    <d v="2015-01-06T00:00:00"/>
    <n v="1.3224"/>
    <n v="11"/>
    <n v="19.97"/>
    <n v="89536"/>
    <x v="1"/>
    <n v="355.01996674442921"/>
  </r>
  <r>
    <n v="890"/>
    <s v="Billie Fowler"/>
    <x v="0"/>
    <n v="0.04"/>
    <n v="125.99"/>
    <n v="5.26"/>
    <x v="1"/>
    <x v="1"/>
    <x v="1"/>
    <x v="12"/>
    <x v="5"/>
    <s v="232"/>
    <n v="0.55000000000000004"/>
    <s v="United States"/>
    <x v="1"/>
    <x v="18"/>
    <s v="Bedford"/>
    <n v="76021"/>
    <x v="4"/>
    <d v="2015-01-05T00:00:00"/>
    <n v="455.42070000000001"/>
    <n v="6"/>
    <n v="660.03"/>
    <n v="89536"/>
    <x v="1"/>
    <n v="1335.2575390042448"/>
  </r>
  <r>
    <n v="2630"/>
    <s v="Betsy Puckett"/>
    <x v="0"/>
    <n v="0.01"/>
    <n v="194.3"/>
    <n v="11.54"/>
    <x v="1"/>
    <x v="0"/>
    <x v="0"/>
    <x v="11"/>
    <x v="4"/>
    <s v="Electrix Halogen Magnifier Lamp"/>
    <n v="0.59"/>
    <s v="United States"/>
    <x v="1"/>
    <x v="19"/>
    <s v="Norman"/>
    <n v="73071"/>
    <x v="4"/>
    <d v="2015-01-07T00:00:00"/>
    <n v="690.17939999999999"/>
    <n v="5"/>
    <n v="1000.26"/>
    <n v="85914"/>
    <x v="1"/>
    <n v="2036.2304649104865"/>
  </r>
  <r>
    <n v="2630"/>
    <s v="Betsy Puckett"/>
    <x v="0"/>
    <n v="0.02"/>
    <n v="209.84"/>
    <n v="21.21"/>
    <x v="1"/>
    <x v="0"/>
    <x v="0"/>
    <x v="11"/>
    <x v="4"/>
    <s v="Luxo Professional Fluorescent Magnifier Lamp with Clamp-Mount Base"/>
    <n v="0.59"/>
    <s v="United States"/>
    <x v="1"/>
    <x v="19"/>
    <s v="Norman"/>
    <n v="73071"/>
    <x v="4"/>
    <d v="2015-01-06T00:00:00"/>
    <n v="1507.6431"/>
    <n v="10"/>
    <n v="2184.9899999999998"/>
    <n v="85914"/>
    <x v="1"/>
    <n v="3182.6879474830071"/>
  </r>
  <r>
    <n v="2630"/>
    <s v="Betsy Puckett"/>
    <x v="0"/>
    <n v="0"/>
    <n v="145.44999999999999"/>
    <n v="17.850000000000001"/>
    <x v="0"/>
    <x v="0"/>
    <x v="1"/>
    <x v="3"/>
    <x v="3"/>
    <s v="Panasonic KX-P1150 Dot Matrix Printer"/>
    <n v="0.56000000000000005"/>
    <s v="United States"/>
    <x v="1"/>
    <x v="19"/>
    <s v="Norman"/>
    <n v="73071"/>
    <x v="4"/>
    <d v="2015-01-07T00:00:00"/>
    <n v="801.74680000000001"/>
    <n v="8"/>
    <n v="1191.2"/>
    <n v="85914"/>
    <x v="1"/>
    <n v="2349.9322523307105"/>
  </r>
  <r>
    <n v="2206"/>
    <s v="Bobby Powell"/>
    <x v="1"/>
    <n v="0.03"/>
    <n v="28.48"/>
    <n v="1.99"/>
    <x v="1"/>
    <x v="1"/>
    <x v="1"/>
    <x v="1"/>
    <x v="1"/>
    <s v="Memorex 4.7GB DVD+RW, 3/Pack"/>
    <n v="0.4"/>
    <s v="United States"/>
    <x v="1"/>
    <x v="20"/>
    <s v="Fort Dodge"/>
    <n v="50501"/>
    <x v="4"/>
    <d v="2015-01-06T00:00:00"/>
    <n v="-35.290399999999998"/>
    <n v="2"/>
    <n v="55.25"/>
    <n v="86258"/>
    <x v="1"/>
    <n v="26.291264716608644"/>
  </r>
  <r>
    <n v="2206"/>
    <s v="Bobby Powell"/>
    <x v="1"/>
    <n v="0.01"/>
    <n v="205.99"/>
    <n v="5.99"/>
    <x v="1"/>
    <x v="1"/>
    <x v="1"/>
    <x v="12"/>
    <x v="5"/>
    <s v="3285"/>
    <n v="0.59"/>
    <s v="United States"/>
    <x v="1"/>
    <x v="20"/>
    <s v="Fort Dodge"/>
    <n v="50501"/>
    <x v="4"/>
    <d v="2015-01-07T00:00:00"/>
    <n v="-74.883600000000001"/>
    <n v="3"/>
    <n v="551.22"/>
    <n v="86258"/>
    <x v="1"/>
    <n v="823.61590272118474"/>
  </r>
  <r>
    <n v="3125"/>
    <s v="Guy McDonald"/>
    <x v="1"/>
    <n v="0.08"/>
    <n v="120.97"/>
    <n v="26.3"/>
    <x v="0"/>
    <x v="2"/>
    <x v="1"/>
    <x v="3"/>
    <x v="3"/>
    <s v="Canon S750 Color Inkjet Printer"/>
    <n v="0.38"/>
    <s v="United States"/>
    <x v="1"/>
    <x v="10"/>
    <s v="Mount Prospect"/>
    <n v="60056"/>
    <x v="4"/>
    <d v="2015-01-07T00:00:00"/>
    <n v="-233.840688"/>
    <n v="2"/>
    <n v="233.58"/>
    <n v="87285"/>
    <x v="1"/>
    <n v="990.81217508672319"/>
  </r>
  <r>
    <n v="451"/>
    <s v="Joyce Murray"/>
    <x v="2"/>
    <n v="0.01"/>
    <n v="8.8800000000000008"/>
    <n v="6.28"/>
    <x v="1"/>
    <x v="2"/>
    <x v="2"/>
    <x v="5"/>
    <x v="5"/>
    <s v="GBC Instant Index™ System for Binding Systems"/>
    <n v="0.35"/>
    <s v="United States"/>
    <x v="2"/>
    <x v="8"/>
    <s v="Los Altos"/>
    <n v="94024"/>
    <x v="4"/>
    <d v="2015-01-10T00:00:00"/>
    <n v="-15.456"/>
    <n v="2"/>
    <n v="19.86"/>
    <n v="86013"/>
    <x v="2"/>
    <n v="217.05397741792993"/>
  </r>
  <r>
    <n v="451"/>
    <s v="Joyce Murray"/>
    <x v="2"/>
    <n v="0.06"/>
    <n v="2.88"/>
    <n v="0.99"/>
    <x v="1"/>
    <x v="2"/>
    <x v="2"/>
    <x v="13"/>
    <x v="5"/>
    <s v="Avery 514"/>
    <n v="0.36"/>
    <s v="United States"/>
    <x v="2"/>
    <x v="8"/>
    <s v="Los Altos"/>
    <n v="94024"/>
    <x v="4"/>
    <d v="2015-01-14T00:00:00"/>
    <n v="16.049399999999999"/>
    <n v="8"/>
    <n v="23.26"/>
    <n v="86013"/>
    <x v="2"/>
    <n v="59.575021598707792"/>
  </r>
  <r>
    <n v="1314"/>
    <s v="Keith Marsh"/>
    <x v="2"/>
    <n v="0.05"/>
    <n v="80.98"/>
    <n v="35"/>
    <x v="1"/>
    <x v="2"/>
    <x v="2"/>
    <x v="6"/>
    <x v="4"/>
    <s v="Carina Double Wide Media Storage Towers in Natural &amp; Black"/>
    <n v="0.81"/>
    <s v="United States"/>
    <x v="2"/>
    <x v="8"/>
    <s v="Los Angeles"/>
    <n v="90058"/>
    <x v="4"/>
    <d v="2015-01-09T00:00:00"/>
    <n v="-746.44"/>
    <n v="34"/>
    <n v="2710.47"/>
    <n v="27013"/>
    <x v="2"/>
    <n v="844.12253138021401"/>
  </r>
  <r>
    <n v="1314"/>
    <s v="Keith Marsh"/>
    <x v="2"/>
    <n v="0.05"/>
    <n v="279.48"/>
    <n v="35"/>
    <x v="1"/>
    <x v="2"/>
    <x v="2"/>
    <x v="6"/>
    <x v="4"/>
    <s v="Tennsco Snap-Together Open Shelving Units, Starter Sets and Add-On Units"/>
    <n v="0.8"/>
    <s v="United States"/>
    <x v="2"/>
    <x v="8"/>
    <s v="Los Angeles"/>
    <n v="90058"/>
    <x v="4"/>
    <d v="2015-01-05T00:00:00"/>
    <n v="-274.95"/>
    <n v="31"/>
    <n v="8354.73"/>
    <n v="27013"/>
    <x v="2"/>
    <n v="1940.5639369697728"/>
  </r>
  <r>
    <n v="1316"/>
    <s v="Marion Lindsey"/>
    <x v="2"/>
    <n v="0.05"/>
    <n v="80.98"/>
    <n v="35"/>
    <x v="1"/>
    <x v="2"/>
    <x v="2"/>
    <x v="6"/>
    <x v="4"/>
    <s v="Carina Double Wide Media Storage Towers in Natural &amp; Black"/>
    <n v="0.81"/>
    <s v="United States"/>
    <x v="2"/>
    <x v="3"/>
    <s v="Commerce City"/>
    <n v="80022"/>
    <x v="4"/>
    <d v="2015-01-09T00:00:00"/>
    <n v="-746.44"/>
    <n v="8"/>
    <n v="637.76"/>
    <n v="87603"/>
    <x v="2"/>
    <n v="844.12253138021401"/>
  </r>
  <r>
    <n v="1316"/>
    <s v="Marion Lindsey"/>
    <x v="2"/>
    <n v="0.05"/>
    <n v="279.48"/>
    <n v="35"/>
    <x v="1"/>
    <x v="2"/>
    <x v="2"/>
    <x v="6"/>
    <x v="4"/>
    <s v="Tennsco Snap-Together Open Shelving Units, Starter Sets and Add-On Units"/>
    <n v="0.8"/>
    <s v="United States"/>
    <x v="2"/>
    <x v="3"/>
    <s v="Commerce City"/>
    <n v="80022"/>
    <x v="4"/>
    <d v="2015-01-05T00:00:00"/>
    <n v="-274.95"/>
    <n v="8"/>
    <n v="2156.06"/>
    <n v="87603"/>
    <x v="2"/>
    <n v="1940.5639369697728"/>
  </r>
  <r>
    <n v="3331"/>
    <s v="Elisabeth Shaw"/>
    <x v="4"/>
    <n v="0.09"/>
    <n v="5.98"/>
    <n v="4.6900000000000004"/>
    <x v="1"/>
    <x v="3"/>
    <x v="2"/>
    <x v="6"/>
    <x v="5"/>
    <s v="Perma STOR-ALL™ Hanging File Box, 13 1/8&quot;W x 12 1/4&quot;D x 10 1/2&quot;H"/>
    <n v="0.68"/>
    <s v="United States"/>
    <x v="0"/>
    <x v="12"/>
    <s v="Ormond Beach"/>
    <n v="32174"/>
    <x v="4"/>
    <d v="2015-01-06T00:00:00"/>
    <n v="-781.13419999999996"/>
    <n v="11"/>
    <n v="65.849999999999994"/>
    <n v="86283"/>
    <x v="0"/>
    <n v="-496.0737226881896"/>
  </r>
  <r>
    <n v="1085"/>
    <s v="Ted Dunlap"/>
    <x v="3"/>
    <n v="0.05"/>
    <n v="7.64"/>
    <n v="5.83"/>
    <x v="1"/>
    <x v="2"/>
    <x v="2"/>
    <x v="7"/>
    <x v="2"/>
    <s v="Rediform Wirebound &quot;Phone Memo&quot; Message Book, 11 x 5-3/4"/>
    <n v="0.36"/>
    <s v="United States"/>
    <x v="3"/>
    <x v="11"/>
    <s v="Deer Park"/>
    <n v="11729"/>
    <x v="4"/>
    <d v="2015-01-06T00:00:00"/>
    <n v="-40.275199999999998"/>
    <n v="6"/>
    <n v="47.18"/>
    <n v="86122"/>
    <x v="3"/>
    <n v="278.45480503861279"/>
  </r>
  <r>
    <n v="2151"/>
    <s v="Melinda Rogers"/>
    <x v="3"/>
    <n v="0.08"/>
    <n v="243.98"/>
    <n v="43.32"/>
    <x v="0"/>
    <x v="3"/>
    <x v="0"/>
    <x v="9"/>
    <x v="3"/>
    <s v="Hon Deluxe Fabric Upholstered Stacking Chairs, Rounded Back"/>
    <n v="0.55000000000000004"/>
    <s v="United States"/>
    <x v="1"/>
    <x v="20"/>
    <s v="Dubuque"/>
    <n v="52001"/>
    <x v="4"/>
    <d v="2015-01-06T00:00:00"/>
    <n v="-162.8244"/>
    <n v="1"/>
    <n v="248.84"/>
    <n v="90404"/>
    <x v="1"/>
    <n v="2233.7480774556529"/>
  </r>
  <r>
    <n v="1793"/>
    <s v="Derek Jernigan"/>
    <x v="0"/>
    <n v="0.04"/>
    <n v="880.98"/>
    <n v="44.55"/>
    <x v="0"/>
    <x v="2"/>
    <x v="0"/>
    <x v="10"/>
    <x v="0"/>
    <s v="Riverside Palais Royal Lawyers Bookcase, Royale Cherry Finish"/>
    <n v="0.62"/>
    <s v="United States"/>
    <x v="1"/>
    <x v="10"/>
    <s v="Galesburg"/>
    <n v="61401"/>
    <x v="5"/>
    <d v="2015-01-07T00:00:00"/>
    <n v="-13706.464"/>
    <n v="8"/>
    <n v="6968.9"/>
    <n v="87853"/>
    <x v="1"/>
    <n v="-9401.4204419881826"/>
  </r>
  <r>
    <n v="2418"/>
    <s v="Kyle Fink"/>
    <x v="0"/>
    <n v="0.03"/>
    <n v="2.1"/>
    <n v="0.7"/>
    <x v="1"/>
    <x v="1"/>
    <x v="2"/>
    <x v="2"/>
    <x v="2"/>
    <s v="Sanford EarthWrite® Recycled Pencils, Medium Soft, #2"/>
    <n v="0.56999999999999995"/>
    <s v="United States"/>
    <x v="0"/>
    <x v="21"/>
    <s v="Petersburg"/>
    <n v="23805"/>
    <x v="5"/>
    <d v="2015-01-07T00:00:00"/>
    <n v="-1473.9059999999999"/>
    <n v="4"/>
    <n v="8.7200000000000006"/>
    <n v="86750"/>
    <x v="0"/>
    <n v="-1131.3951008311606"/>
  </r>
  <r>
    <n v="1782"/>
    <s v="Lawrence Dennis"/>
    <x v="1"/>
    <n v="0.03"/>
    <n v="3.28"/>
    <n v="3.97"/>
    <x v="1"/>
    <x v="2"/>
    <x v="2"/>
    <x v="2"/>
    <x v="2"/>
    <s v="Newell 342"/>
    <n v="0.56000000000000005"/>
    <s v="United States"/>
    <x v="2"/>
    <x v="8"/>
    <s v="San Clemente"/>
    <n v="92672"/>
    <x v="5"/>
    <d v="2015-01-08T00:00:00"/>
    <n v="-90.755600000000001"/>
    <n v="7"/>
    <n v="24.57"/>
    <n v="89856"/>
    <x v="2"/>
    <n v="137.62762730423515"/>
  </r>
  <r>
    <n v="783"/>
    <s v="Carlos Byrd"/>
    <x v="2"/>
    <n v="0.02"/>
    <n v="100.98"/>
    <n v="35.840000000000003"/>
    <x v="0"/>
    <x v="0"/>
    <x v="0"/>
    <x v="10"/>
    <x v="0"/>
    <s v="Bush Westfield Collection Bookcases, Fully Assembled"/>
    <n v="0.62"/>
    <s v="United States"/>
    <x v="3"/>
    <x v="22"/>
    <s v="Bristol"/>
    <n v="6010"/>
    <x v="5"/>
    <d v="2015-01-06T00:00:00"/>
    <n v="-134.91200000000001"/>
    <n v="6"/>
    <n v="614.99"/>
    <n v="90961"/>
    <x v="3"/>
    <n v="1575.0804024960521"/>
  </r>
  <r>
    <n v="1828"/>
    <s v="Stacey Lucas"/>
    <x v="2"/>
    <n v="0.05"/>
    <n v="7.1"/>
    <n v="6.05"/>
    <x v="1"/>
    <x v="3"/>
    <x v="2"/>
    <x v="5"/>
    <x v="5"/>
    <s v="Wilson Jones Hanging View Binder, White, 1&quot;"/>
    <n v="0.39"/>
    <s v="United States"/>
    <x v="1"/>
    <x v="20"/>
    <s v="Cedar Falls"/>
    <n v="50613"/>
    <x v="5"/>
    <d v="2015-01-06T00:00:00"/>
    <n v="-101.246"/>
    <n v="14"/>
    <n v="100.99"/>
    <n v="86960"/>
    <x v="1"/>
    <n v="93.643389973802385"/>
  </r>
  <r>
    <n v="1828"/>
    <s v="Stacey Lucas"/>
    <x v="2"/>
    <n v="0.04"/>
    <n v="20.95"/>
    <n v="4"/>
    <x v="1"/>
    <x v="3"/>
    <x v="1"/>
    <x v="1"/>
    <x v="5"/>
    <s v="Fellowes Basic 104-Key Keyboard, Platinum"/>
    <n v="0.6"/>
    <s v="United States"/>
    <x v="1"/>
    <x v="20"/>
    <s v="Cedar Falls"/>
    <n v="50613"/>
    <x v="5"/>
    <d v="2015-01-11T00:00:00"/>
    <n v="-1.88"/>
    <n v="7"/>
    <n v="142.06"/>
    <n v="86960"/>
    <x v="1"/>
    <n v="363.28755509052223"/>
  </r>
  <r>
    <n v="1829"/>
    <s v="Suzanne Cochran"/>
    <x v="2"/>
    <n v="0.05"/>
    <n v="39.06"/>
    <n v="10.55"/>
    <x v="1"/>
    <x v="3"/>
    <x v="2"/>
    <x v="5"/>
    <x v="5"/>
    <s v="Ibico Recycled Linen-Style Covers"/>
    <n v="0.37"/>
    <s v="United States"/>
    <x v="1"/>
    <x v="20"/>
    <s v="Cedar Rapids"/>
    <n v="52402"/>
    <x v="5"/>
    <d v="2015-01-13T00:00:00"/>
    <n v="250.98060000000001"/>
    <n v="9"/>
    <n v="363.74"/>
    <n v="86960"/>
    <x v="1"/>
    <n v="662.2221562010983"/>
  </r>
  <r>
    <n v="1829"/>
    <s v="Suzanne Cochran"/>
    <x v="2"/>
    <n v="0.04"/>
    <n v="3.52"/>
    <n v="6.83"/>
    <x v="1"/>
    <x v="3"/>
    <x v="2"/>
    <x v="5"/>
    <x v="5"/>
    <s v="Self-Adhesive Ring Binder Labels"/>
    <n v="0.38"/>
    <s v="United States"/>
    <x v="1"/>
    <x v="20"/>
    <s v="Cedar Rapids"/>
    <n v="52402"/>
    <x v="5"/>
    <d v="2015-01-15T00:00:00"/>
    <n v="-57.753"/>
    <n v="4"/>
    <n v="15.93"/>
    <n v="86960"/>
    <x v="1"/>
    <n v="146.81981167129678"/>
  </r>
  <r>
    <n v="1829"/>
    <s v="Suzanne Cochran"/>
    <x v="2"/>
    <n v="0.02"/>
    <n v="15.51"/>
    <n v="17.78"/>
    <x v="1"/>
    <x v="3"/>
    <x v="2"/>
    <x v="6"/>
    <x v="5"/>
    <s v="Tenex File Box, Personal Filing Tote with Lid, Black"/>
    <n v="0.59"/>
    <s v="United States"/>
    <x v="1"/>
    <x v="20"/>
    <s v="Cedar Rapids"/>
    <n v="52402"/>
    <x v="5"/>
    <d v="2015-01-13T00:00:00"/>
    <n v="-47.97"/>
    <n v="1"/>
    <n v="21.28"/>
    <n v="86960"/>
    <x v="1"/>
    <n v="684.8208490096697"/>
  </r>
  <r>
    <n v="2146"/>
    <s v="Courtney Boyd"/>
    <x v="2"/>
    <n v="0.05"/>
    <n v="20.34"/>
    <n v="35"/>
    <x v="1"/>
    <x v="3"/>
    <x v="2"/>
    <x v="6"/>
    <x v="4"/>
    <s v="Tennsco Commercial Shelving"/>
    <n v="0.84"/>
    <s v="United States"/>
    <x v="0"/>
    <x v="21"/>
    <s v="Fairfax"/>
    <n v="20151"/>
    <x v="5"/>
    <d v="2015-01-10T00:00:00"/>
    <n v="52.776000000000003"/>
    <n v="2"/>
    <n v="53.02"/>
    <n v="87071"/>
    <x v="0"/>
    <n v="1467.0409036815813"/>
  </r>
  <r>
    <n v="211"/>
    <s v="Anna Wood"/>
    <x v="4"/>
    <n v="0.01"/>
    <n v="10.06"/>
    <n v="2.06"/>
    <x v="1"/>
    <x v="1"/>
    <x v="2"/>
    <x v="7"/>
    <x v="2"/>
    <s v="Riverleaf Stik-Withit® Designer Note Cubes®"/>
    <n v="0.39"/>
    <s v="United States"/>
    <x v="3"/>
    <x v="11"/>
    <s v="Utica"/>
    <n v="13501"/>
    <x v="5"/>
    <d v="2015-01-08T00:00:00"/>
    <n v="7.59"/>
    <n v="2"/>
    <n v="21.2"/>
    <n v="85964"/>
    <x v="3"/>
    <n v="34.580076259008756"/>
  </r>
  <r>
    <n v="211"/>
    <s v="Anna Wood"/>
    <x v="4"/>
    <n v="0"/>
    <n v="65.989999999999995"/>
    <n v="5.92"/>
    <x v="1"/>
    <x v="1"/>
    <x v="1"/>
    <x v="12"/>
    <x v="5"/>
    <s v="252"/>
    <n v="0.55000000000000004"/>
    <s v="United States"/>
    <x v="3"/>
    <x v="11"/>
    <s v="Utica"/>
    <n v="13501"/>
    <x v="5"/>
    <d v="2015-01-08T00:00:00"/>
    <n v="-107.98699999999999"/>
    <n v="3"/>
    <n v="173.32"/>
    <n v="85964"/>
    <x v="3"/>
    <n v="337.75044594866625"/>
  </r>
  <r>
    <n v="3347"/>
    <s v="Carrie McIntosh"/>
    <x v="4"/>
    <n v="7.0000000000000007E-2"/>
    <n v="7.68"/>
    <n v="6.16"/>
    <x v="2"/>
    <x v="1"/>
    <x v="2"/>
    <x v="5"/>
    <x v="5"/>
    <s v="GBC VeloBinder Strips"/>
    <n v="0.35"/>
    <s v="United States"/>
    <x v="0"/>
    <x v="12"/>
    <s v="Royal Palm Beach"/>
    <n v="33411"/>
    <x v="5"/>
    <d v="2015-01-08T00:00:00"/>
    <n v="125.9982"/>
    <n v="1"/>
    <n v="22.13"/>
    <n v="89355"/>
    <x v="0"/>
    <n v="106.583900877883"/>
  </r>
  <r>
    <n v="3347"/>
    <s v="Carrie McIntosh"/>
    <x v="4"/>
    <n v="0.05"/>
    <n v="6.64"/>
    <n v="4.95"/>
    <x v="2"/>
    <x v="1"/>
    <x v="0"/>
    <x v="11"/>
    <x v="1"/>
    <s v="G.E. Longer-Life Indoor Recessed Floodlight Bulbs"/>
    <n v="0.37"/>
    <s v="United States"/>
    <x v="0"/>
    <x v="12"/>
    <s v="Royal Palm Beach"/>
    <n v="33411"/>
    <x v="5"/>
    <d v="2015-01-08T00:00:00"/>
    <n v="-92.929199999999994"/>
    <n v="5"/>
    <n v="34.17"/>
    <n v="89355"/>
    <x v="0"/>
    <n v="-124.46504278871646"/>
  </r>
  <r>
    <n v="799"/>
    <s v="Lee McKenna Gregory"/>
    <x v="3"/>
    <n v="0.01"/>
    <n v="150.97999999999999"/>
    <n v="30"/>
    <x v="0"/>
    <x v="1"/>
    <x v="0"/>
    <x v="9"/>
    <x v="3"/>
    <s v="Novimex Swivel Fabric Task Chair"/>
    <n v="0.74"/>
    <s v="United States"/>
    <x v="0"/>
    <x v="23"/>
    <s v="Hilton Head Island"/>
    <n v="29915"/>
    <x v="5"/>
    <d v="2015-01-08T00:00:00"/>
    <n v="131.38200000000001"/>
    <n v="6"/>
    <n v="958.46"/>
    <n v="89909"/>
    <x v="0"/>
    <n v="2050.7295087060734"/>
  </r>
  <r>
    <n v="799"/>
    <s v="Lee McKenna Gregory"/>
    <x v="3"/>
    <n v="0.01"/>
    <n v="28.28"/>
    <n v="13.99"/>
    <x v="2"/>
    <x v="1"/>
    <x v="2"/>
    <x v="6"/>
    <x v="6"/>
    <s v="Eldon Portable Mobile Manager"/>
    <n v="0.57999999999999996"/>
    <s v="United States"/>
    <x v="0"/>
    <x v="23"/>
    <s v="Hilton Head Island"/>
    <n v="29915"/>
    <x v="5"/>
    <d v="2015-01-08T00:00:00"/>
    <n v="-89.292000000000002"/>
    <n v="12"/>
    <n v="368.84"/>
    <n v="89909"/>
    <x v="0"/>
    <n v="586.16940421355866"/>
  </r>
  <r>
    <n v="799"/>
    <s v="Lee McKenna Gregory"/>
    <x v="3"/>
    <n v="0.03"/>
    <n v="35.99"/>
    <n v="1.1000000000000001"/>
    <x v="1"/>
    <x v="1"/>
    <x v="1"/>
    <x v="12"/>
    <x v="5"/>
    <s v="Accessory35"/>
    <n v="0.55000000000000004"/>
    <s v="United States"/>
    <x v="0"/>
    <x v="23"/>
    <s v="Hilton Head Island"/>
    <n v="29915"/>
    <x v="5"/>
    <d v="2015-01-07T00:00:00"/>
    <n v="-211.036"/>
    <n v="1"/>
    <n v="30.86"/>
    <n v="89909"/>
    <x v="0"/>
    <n v="173.44963416437352"/>
  </r>
  <r>
    <n v="1950"/>
    <s v="Leslie Shannon"/>
    <x v="3"/>
    <n v="0.01"/>
    <n v="6.68"/>
    <n v="4.91"/>
    <x v="1"/>
    <x v="0"/>
    <x v="2"/>
    <x v="7"/>
    <x v="5"/>
    <s v="Xerox 1986"/>
    <n v="0.37"/>
    <s v="United States"/>
    <x v="2"/>
    <x v="24"/>
    <s v="Butte"/>
    <n v="59750"/>
    <x v="5"/>
    <d v="2015-01-08T00:00:00"/>
    <n v="-15.48"/>
    <n v="7"/>
    <n v="51.03"/>
    <n v="90414"/>
    <x v="2"/>
    <n v="270.67936337007274"/>
  </r>
  <r>
    <n v="2290"/>
    <s v="Glen Robertson"/>
    <x v="3"/>
    <n v="0"/>
    <n v="42.98"/>
    <n v="4.62"/>
    <x v="1"/>
    <x v="2"/>
    <x v="2"/>
    <x v="8"/>
    <x v="5"/>
    <s v="Belkin F9M820V08 8 Outlet Surge"/>
    <n v="0.56000000000000005"/>
    <s v="United States"/>
    <x v="1"/>
    <x v="7"/>
    <s v="Coon Rapids"/>
    <n v="55433"/>
    <x v="5"/>
    <d v="2015-01-08T00:00:00"/>
    <n v="385.30290000000002"/>
    <n v="12"/>
    <n v="558.41"/>
    <n v="88163"/>
    <x v="1"/>
    <n v="990.81926266270523"/>
  </r>
  <r>
    <n v="2290"/>
    <s v="Glen Robertson"/>
    <x v="3"/>
    <n v="0.03"/>
    <n v="21.78"/>
    <n v="5.94"/>
    <x v="1"/>
    <x v="2"/>
    <x v="2"/>
    <x v="8"/>
    <x v="6"/>
    <s v="Holmes HEPA Air Purifier"/>
    <n v="0.5"/>
    <s v="United States"/>
    <x v="1"/>
    <x v="7"/>
    <s v="Coon Rapids"/>
    <n v="55433"/>
    <x v="5"/>
    <d v="2015-01-08T00:00:00"/>
    <n v="187.2"/>
    <n v="13"/>
    <n v="290.22000000000003"/>
    <n v="88163"/>
    <x v="1"/>
    <n v="688.32121111075162"/>
  </r>
  <r>
    <n v="3285"/>
    <s v="Ricky Garner"/>
    <x v="3"/>
    <n v="0.06"/>
    <n v="1.7"/>
    <n v="1.99"/>
    <x v="1"/>
    <x v="1"/>
    <x v="1"/>
    <x v="1"/>
    <x v="1"/>
    <s v="BASF Silver 74 Minute CD-R"/>
    <n v="0.51"/>
    <s v="United States"/>
    <x v="0"/>
    <x v="21"/>
    <s v="Herndon"/>
    <n v="20170"/>
    <x v="5"/>
    <d v="2015-01-07T00:00:00"/>
    <n v="80.071200000000005"/>
    <n v="7"/>
    <n v="12.15"/>
    <n v="90750"/>
    <x v="0"/>
    <n v="335.64079897095115"/>
  </r>
  <r>
    <n v="3285"/>
    <s v="Ricky Garner"/>
    <x v="3"/>
    <n v="0.01"/>
    <n v="30.98"/>
    <n v="5.09"/>
    <x v="1"/>
    <x v="1"/>
    <x v="2"/>
    <x v="7"/>
    <x v="5"/>
    <s v="Xerox 19"/>
    <n v="0.4"/>
    <s v="United States"/>
    <x v="0"/>
    <x v="21"/>
    <s v="Herndon"/>
    <n v="20170"/>
    <x v="5"/>
    <d v="2015-01-08T00:00:00"/>
    <n v="896.40599999999995"/>
    <n v="9"/>
    <n v="288.42"/>
    <n v="90750"/>
    <x v="0"/>
    <n v="1290.6217038577261"/>
  </r>
  <r>
    <n v="619"/>
    <s v="Howard Rogers"/>
    <x v="0"/>
    <n v="0.03"/>
    <n v="14.2"/>
    <n v="5.3"/>
    <x v="1"/>
    <x v="1"/>
    <x v="0"/>
    <x v="11"/>
    <x v="2"/>
    <s v="Coloredge Poster Frame"/>
    <n v="0.46"/>
    <s v="United States"/>
    <x v="1"/>
    <x v="25"/>
    <s v="Southgate"/>
    <n v="48195"/>
    <x v="6"/>
    <d v="2015-01-08T00:00:00"/>
    <n v="107.02"/>
    <n v="14"/>
    <n v="205.98"/>
    <n v="88196"/>
    <x v="1"/>
    <n v="561.1359754085579"/>
  </r>
  <r>
    <n v="3"/>
    <s v="Bonnie Potter"/>
    <x v="1"/>
    <n v="0.01"/>
    <n v="2.84"/>
    <n v="0.93"/>
    <x v="2"/>
    <x v="3"/>
    <x v="2"/>
    <x v="2"/>
    <x v="2"/>
    <s v="SANFORD Liquid Accent™ Tank-Style Highlighters"/>
    <n v="0.54"/>
    <s v="United States"/>
    <x v="2"/>
    <x v="4"/>
    <s v="Anacortes"/>
    <n v="98221"/>
    <x v="6"/>
    <d v="2015-01-08T00:00:00"/>
    <n v="4.5599999999999996"/>
    <n v="4"/>
    <n v="13.01"/>
    <n v="88522"/>
    <x v="2"/>
    <n v="33.769145168792107"/>
  </r>
  <r>
    <n v="651"/>
    <s v="Leah Clapp"/>
    <x v="1"/>
    <n v="0.08"/>
    <n v="15.99"/>
    <n v="13.18"/>
    <x v="1"/>
    <x v="1"/>
    <x v="2"/>
    <x v="5"/>
    <x v="5"/>
    <s v="GBC Pre-Punched Binding Paper, Plastic, White, 8-1/2&quot; x 11&quot;"/>
    <n v="0.37"/>
    <s v="United States"/>
    <x v="2"/>
    <x v="26"/>
    <s v="Las Vegas"/>
    <n v="89115"/>
    <x v="6"/>
    <d v="2015-01-08T00:00:00"/>
    <n v="-246.92616000000001"/>
    <n v="12"/>
    <n v="192.33"/>
    <n v="91575"/>
    <x v="2"/>
    <n v="21.744249609910121"/>
  </r>
  <r>
    <n v="2630"/>
    <s v="Betsy Puckett"/>
    <x v="1"/>
    <n v="7.0000000000000007E-2"/>
    <n v="65.989999999999995"/>
    <n v="5.99"/>
    <x v="1"/>
    <x v="0"/>
    <x v="1"/>
    <x v="12"/>
    <x v="5"/>
    <s v="i1000"/>
    <n v="0.57999999999999996"/>
    <s v="United States"/>
    <x v="1"/>
    <x v="19"/>
    <s v="Norman"/>
    <n v="73071"/>
    <x v="6"/>
    <d v="2015-01-08T00:00:00"/>
    <n v="-139.18256"/>
    <n v="3"/>
    <n v="165.71"/>
    <n v="85915"/>
    <x v="1"/>
    <n v="291.06450129207991"/>
  </r>
  <r>
    <n v="1781"/>
    <s v="Jackie Capps"/>
    <x v="2"/>
    <n v="0.03"/>
    <n v="5.08"/>
    <n v="2.0299999999999998"/>
    <x v="1"/>
    <x v="2"/>
    <x v="0"/>
    <x v="11"/>
    <x v="2"/>
    <s v="Master Caster Door Stop, Brown"/>
    <n v="0.51"/>
    <s v="United States"/>
    <x v="2"/>
    <x v="8"/>
    <s v="San Carlos"/>
    <n v="94070"/>
    <x v="6"/>
    <d v="2015-01-12T00:00:00"/>
    <n v="15.1524"/>
    <n v="4"/>
    <n v="21.96"/>
    <n v="89858"/>
    <x v="2"/>
    <n v="238.7971225865825"/>
  </r>
  <r>
    <n v="3123"/>
    <s v="Jamie Manning"/>
    <x v="2"/>
    <n v="0.02"/>
    <n v="7.1"/>
    <n v="6.05"/>
    <x v="1"/>
    <x v="2"/>
    <x v="2"/>
    <x v="5"/>
    <x v="5"/>
    <s v="Wilson Jones Hanging View Binder, White, 1&quot;"/>
    <n v="0.39"/>
    <s v="United States"/>
    <x v="1"/>
    <x v="10"/>
    <s v="Melrose Park"/>
    <n v="60160"/>
    <x v="6"/>
    <d v="2015-01-09T00:00:00"/>
    <n v="-48.875"/>
    <n v="8"/>
    <n v="61.5"/>
    <n v="87287"/>
    <x v="1"/>
    <n v="197.53692535742098"/>
  </r>
  <r>
    <n v="3303"/>
    <s v="Carole Creech"/>
    <x v="2"/>
    <n v="0.04"/>
    <n v="33.89"/>
    <n v="5.0999999999999996"/>
    <x v="1"/>
    <x v="2"/>
    <x v="2"/>
    <x v="6"/>
    <x v="5"/>
    <s v="File Shuttle II and Handi-File, Black"/>
    <n v="0.6"/>
    <s v="United States"/>
    <x v="0"/>
    <x v="12"/>
    <s v="Lake Worth"/>
    <n v="33461"/>
    <x v="6"/>
    <d v="2015-01-12T00:00:00"/>
    <n v="68.676000000000002"/>
    <n v="6"/>
    <n v="200.64"/>
    <n v="87795"/>
    <x v="0"/>
    <n v="536.9244028428775"/>
  </r>
  <r>
    <n v="1367"/>
    <s v="James Hunter"/>
    <x v="4"/>
    <n v="0.03"/>
    <n v="73.98"/>
    <n v="14.52"/>
    <x v="1"/>
    <x v="1"/>
    <x v="1"/>
    <x v="1"/>
    <x v="5"/>
    <s v="Keytronic French Keyboard"/>
    <n v="0.65"/>
    <s v="United States"/>
    <x v="1"/>
    <x v="18"/>
    <s v="Lubbock"/>
    <n v="79424"/>
    <x v="6"/>
    <d v="2015-01-10T00:00:00"/>
    <n v="-326.23160000000001"/>
    <n v="1"/>
    <n v="79.02"/>
    <n v="90513"/>
    <x v="1"/>
    <n v="440.28802169280203"/>
  </r>
  <r>
    <n v="1606"/>
    <s v="Don Rogers"/>
    <x v="4"/>
    <n v="0.05"/>
    <n v="1.98"/>
    <n v="4.7699999999999996"/>
    <x v="1"/>
    <x v="2"/>
    <x v="2"/>
    <x v="5"/>
    <x v="5"/>
    <s v="Avery Reinforcements for Hole-Punch Pages"/>
    <n v="0.4"/>
    <s v="United States"/>
    <x v="3"/>
    <x v="11"/>
    <s v="Franklin Square"/>
    <n v="11010"/>
    <x v="6"/>
    <d v="2015-01-08T00:00:00"/>
    <n v="-14.359819999999999"/>
    <n v="1"/>
    <n v="3.53"/>
    <n v="87993"/>
    <x v="3"/>
    <n v="102.94260228770489"/>
  </r>
  <r>
    <n v="1606"/>
    <s v="Don Rogers"/>
    <x v="4"/>
    <n v="7.0000000000000007E-2"/>
    <n v="699.99"/>
    <n v="24.49"/>
    <x v="2"/>
    <x v="2"/>
    <x v="1"/>
    <x v="4"/>
    <x v="4"/>
    <s v="Canon PC1060 Personal Laser Copier"/>
    <n v="0.41"/>
    <s v="United States"/>
    <x v="3"/>
    <x v="11"/>
    <s v="Franklin Square"/>
    <n v="11010"/>
    <x v="6"/>
    <d v="2015-01-08T00:00:00"/>
    <n v="-2870.2775999999999"/>
    <n v="1"/>
    <n v="706.56"/>
    <n v="87993"/>
    <x v="3"/>
    <n v="-176.67570596133413"/>
  </r>
  <r>
    <n v="1606"/>
    <s v="Don Rogers"/>
    <x v="4"/>
    <n v="7.0000000000000007E-2"/>
    <n v="3174.835"/>
    <n v="24.49"/>
    <x v="1"/>
    <x v="2"/>
    <x v="1"/>
    <x v="3"/>
    <x v="4"/>
    <s v="Polycom ViewStation™ ISDN Videoconferencing Unit"/>
    <n v="0.39"/>
    <s v="United States"/>
    <x v="3"/>
    <x v="11"/>
    <s v="Franklin Square"/>
    <n v="11010"/>
    <x v="6"/>
    <d v="2015-01-08T00:00:00"/>
    <n v="77.983599999999996"/>
    <n v="2"/>
    <n v="13121.07"/>
    <n v="87993"/>
    <x v="3"/>
    <n v="21967.212971144159"/>
  </r>
  <r>
    <n v="3076"/>
    <s v="Peter Hardy"/>
    <x v="4"/>
    <n v="0"/>
    <n v="137.47999999999999"/>
    <n v="32.18"/>
    <x v="0"/>
    <x v="0"/>
    <x v="0"/>
    <x v="10"/>
    <x v="0"/>
    <s v="O'Sullivan Cherrywood Estates Traditional Barrister Bookcase"/>
    <n v="0.78"/>
    <s v="United States"/>
    <x v="3"/>
    <x v="27"/>
    <s v="Stow"/>
    <n v="44224"/>
    <x v="6"/>
    <d v="2015-01-08T00:00:00"/>
    <n v="-203.27"/>
    <n v="2"/>
    <n v="296.75"/>
    <n v="88241"/>
    <x v="3"/>
    <n v="1597.4819491121732"/>
  </r>
  <r>
    <n v="3079"/>
    <s v="Andrew Levine"/>
    <x v="4"/>
    <n v="0"/>
    <n v="137.47999999999999"/>
    <n v="32.18"/>
    <x v="0"/>
    <x v="0"/>
    <x v="0"/>
    <x v="10"/>
    <x v="0"/>
    <s v="O'Sullivan Cherrywood Estates Traditional Barrister Bookcase"/>
    <n v="0.78"/>
    <s v="United States"/>
    <x v="3"/>
    <x v="28"/>
    <s v="Philadelphia"/>
    <n v="19112"/>
    <x v="6"/>
    <d v="2015-01-08T00:00:00"/>
    <n v="-203.27"/>
    <n v="10"/>
    <n v="1483.76"/>
    <n v="12480"/>
    <x v="3"/>
    <n v="1597.4819491121732"/>
  </r>
  <r>
    <n v="2868"/>
    <s v="Eugene Clayton"/>
    <x v="1"/>
    <n v="0.03"/>
    <n v="896.99"/>
    <n v="19.989999999999998"/>
    <x v="1"/>
    <x v="3"/>
    <x v="2"/>
    <x v="5"/>
    <x v="5"/>
    <s v="GBC DocuBind TL300 Electric Binding System"/>
    <n v="0.38"/>
    <s v="United States"/>
    <x v="2"/>
    <x v="4"/>
    <s v="Edmonds"/>
    <n v="98026"/>
    <x v="7"/>
    <d v="2015-01-10T00:00:00"/>
    <n v="3602.1311999999998"/>
    <n v="6"/>
    <n v="5220.4799999999996"/>
    <n v="85826"/>
    <x v="2"/>
    <n v="6982.1191604509431"/>
  </r>
  <r>
    <n v="2908"/>
    <s v="Robyn Lyon"/>
    <x v="1"/>
    <n v="7.0000000000000007E-2"/>
    <n v="4.13"/>
    <n v="0.99"/>
    <x v="1"/>
    <x v="2"/>
    <x v="2"/>
    <x v="13"/>
    <x v="5"/>
    <s v="Avery 491"/>
    <n v="0.39"/>
    <s v="United States"/>
    <x v="3"/>
    <x v="27"/>
    <s v="Garfield Heights"/>
    <n v="44125"/>
    <x v="7"/>
    <d v="2015-01-08T00:00:00"/>
    <n v="10.959199999999999"/>
    <n v="4"/>
    <n v="16.07"/>
    <n v="88156"/>
    <x v="3"/>
    <n v="-5.6506634500083415"/>
  </r>
  <r>
    <n v="2908"/>
    <s v="Robyn Lyon"/>
    <x v="1"/>
    <n v="0.03"/>
    <n v="22.72"/>
    <n v="8.99"/>
    <x v="1"/>
    <x v="2"/>
    <x v="0"/>
    <x v="11"/>
    <x v="1"/>
    <s v="Executive Impressions 14&quot; Two-Color Numerals Wall Clock"/>
    <n v="0.44"/>
    <s v="United States"/>
    <x v="3"/>
    <x v="27"/>
    <s v="Garfield Heights"/>
    <n v="44125"/>
    <x v="7"/>
    <d v="2015-01-08T00:00:00"/>
    <n v="17.429400000000001"/>
    <n v="1"/>
    <n v="25.26"/>
    <n v="88156"/>
    <x v="3"/>
    <n v="348.32823232483349"/>
  </r>
  <r>
    <n v="2508"/>
    <s v="Pauline Brooks"/>
    <x v="2"/>
    <n v="0.02"/>
    <n v="5.81"/>
    <n v="8.49"/>
    <x v="1"/>
    <x v="2"/>
    <x v="2"/>
    <x v="5"/>
    <x v="5"/>
    <s v="Fellowes Black Plastic Comb Bindings"/>
    <n v="0.39"/>
    <s v="United States"/>
    <x v="3"/>
    <x v="29"/>
    <s v="Sanford"/>
    <n v="4073"/>
    <x v="7"/>
    <d v="2015-01-12T00:00:00"/>
    <n v="-137.494"/>
    <n v="7"/>
    <n v="42.44"/>
    <n v="87031"/>
    <x v="3"/>
    <n v="170.18699533947066"/>
  </r>
  <r>
    <n v="2099"/>
    <s v="Nathan Fox"/>
    <x v="3"/>
    <n v="7.0000000000000007E-2"/>
    <n v="14.56"/>
    <n v="3.5"/>
    <x v="1"/>
    <x v="2"/>
    <x v="2"/>
    <x v="8"/>
    <x v="5"/>
    <s v="Acco 6 Outlet Guardian Premium Surge Suppressor"/>
    <n v="0.57999999999999996"/>
    <s v="United States"/>
    <x v="0"/>
    <x v="23"/>
    <s v="Myrtle Beach"/>
    <n v="29577"/>
    <x v="7"/>
    <d v="2015-01-09T00:00:00"/>
    <n v="-45.527999999999999"/>
    <n v="6"/>
    <n v="84.59"/>
    <n v="87888"/>
    <x v="0"/>
    <n v="400.0013757980185"/>
  </r>
  <r>
    <n v="806"/>
    <s v="Judy Singer"/>
    <x v="0"/>
    <n v="0.06"/>
    <n v="179.99"/>
    <n v="13.99"/>
    <x v="2"/>
    <x v="0"/>
    <x v="1"/>
    <x v="12"/>
    <x v="6"/>
    <s v="VTech VT20-2481 2.4GHz Two-Line Phone System w/Answering Machine"/>
    <n v="0.56999999999999995"/>
    <s v="United States"/>
    <x v="0"/>
    <x v="12"/>
    <s v="Miami"/>
    <n v="33132"/>
    <x v="8"/>
    <d v="2015-01-11T00:00:00"/>
    <n v="1220.03784"/>
    <n v="54"/>
    <n v="8332.91"/>
    <n v="40547"/>
    <x v="0"/>
    <n v="2469.8182808526781"/>
  </r>
  <r>
    <n v="1527"/>
    <s v="Neil Parker"/>
    <x v="0"/>
    <n v="0.03"/>
    <n v="30.98"/>
    <n v="8.99"/>
    <x v="2"/>
    <x v="0"/>
    <x v="2"/>
    <x v="2"/>
    <x v="1"/>
    <s v="Boston School Pro Electric Pencil Sharpener, 1670"/>
    <n v="0.57999999999999996"/>
    <s v="United States"/>
    <x v="0"/>
    <x v="16"/>
    <s v="Decatur"/>
    <n v="35601"/>
    <x v="8"/>
    <d v="2015-01-11T00:00:00"/>
    <n v="0.51"/>
    <n v="5"/>
    <n v="162.38999999999999"/>
    <n v="86813"/>
    <x v="0"/>
    <n v="644.05618800705122"/>
  </r>
  <r>
    <n v="1528"/>
    <s v="Brad Stark"/>
    <x v="0"/>
    <n v="0.01"/>
    <n v="525.98"/>
    <n v="19.989999999999998"/>
    <x v="1"/>
    <x v="0"/>
    <x v="2"/>
    <x v="5"/>
    <x v="5"/>
    <s v="GBC DocuBind 300 Electric Binding Machine"/>
    <n v="0.37"/>
    <s v="United States"/>
    <x v="0"/>
    <x v="9"/>
    <s v="Eden"/>
    <n v="27288"/>
    <x v="8"/>
    <d v="2015-01-11T00:00:00"/>
    <n v="-161.92400000000001"/>
    <n v="9"/>
    <n v="4920.8100000000004"/>
    <n v="86813"/>
    <x v="0"/>
    <n v="2253.5583636394863"/>
  </r>
  <r>
    <n v="3017"/>
    <s v="Melvin Benton"/>
    <x v="0"/>
    <n v="0.01"/>
    <n v="5.58"/>
    <n v="5.3"/>
    <x v="1"/>
    <x v="3"/>
    <x v="2"/>
    <x v="15"/>
    <x v="5"/>
    <s v="Staples Brown Kraft Recycled Clasp Envelopes"/>
    <n v="0.35"/>
    <s v="United States"/>
    <x v="2"/>
    <x v="8"/>
    <s v="Encinitas"/>
    <n v="92024"/>
    <x v="8"/>
    <d v="2015-01-10T00:00:00"/>
    <n v="-7.25"/>
    <n v="1"/>
    <n v="11.16"/>
    <n v="89071"/>
    <x v="2"/>
    <n v="367.8348761455207"/>
  </r>
  <r>
    <n v="3017"/>
    <s v="Melvin Benton"/>
    <x v="0"/>
    <n v="0.03"/>
    <n v="3.98"/>
    <n v="0.7"/>
    <x v="1"/>
    <x v="3"/>
    <x v="2"/>
    <x v="2"/>
    <x v="2"/>
    <s v="4009® Highlighters by Sanford"/>
    <n v="0.52"/>
    <s v="United States"/>
    <x v="2"/>
    <x v="8"/>
    <s v="Encinitas"/>
    <n v="92024"/>
    <x v="8"/>
    <d v="2015-01-10T00:00:00"/>
    <n v="31.201799999999999"/>
    <n v="11"/>
    <n v="45.22"/>
    <n v="89071"/>
    <x v="2"/>
    <n v="403.14091884642346"/>
  </r>
  <r>
    <n v="833"/>
    <s v="Gerald Love"/>
    <x v="1"/>
    <n v="0"/>
    <n v="11.66"/>
    <n v="8.99"/>
    <x v="2"/>
    <x v="3"/>
    <x v="2"/>
    <x v="2"/>
    <x v="1"/>
    <s v="Boston 16765 Mini Stand Up Battery Pencil Sharpener"/>
    <n v="0.59"/>
    <s v="United States"/>
    <x v="2"/>
    <x v="8"/>
    <s v="Gilroy"/>
    <n v="95020"/>
    <x v="8"/>
    <d v="2015-01-11T00:00:00"/>
    <n v="-203.67"/>
    <n v="11"/>
    <n v="138.51"/>
    <n v="89770"/>
    <x v="2"/>
    <n v="119.11158141502838"/>
  </r>
  <r>
    <n v="358"/>
    <s v="Chris F Brandt"/>
    <x v="2"/>
    <n v="0.04"/>
    <n v="125.99"/>
    <n v="8.99"/>
    <x v="1"/>
    <x v="3"/>
    <x v="1"/>
    <x v="12"/>
    <x v="5"/>
    <s v="M70"/>
    <n v="0.59"/>
    <s v="United States"/>
    <x v="3"/>
    <x v="28"/>
    <s v="King of Prussia"/>
    <n v="19406"/>
    <x v="8"/>
    <d v="2015-01-16T00:00:00"/>
    <n v="-627.82191999999998"/>
    <n v="1"/>
    <n v="107.95"/>
    <n v="91130"/>
    <x v="3"/>
    <n v="181.02418651344098"/>
  </r>
  <r>
    <n v="2555"/>
    <s v="Karl Knowles"/>
    <x v="2"/>
    <n v="0.1"/>
    <n v="2.6"/>
    <n v="2.4"/>
    <x v="1"/>
    <x v="2"/>
    <x v="2"/>
    <x v="2"/>
    <x v="2"/>
    <s v="12 Colored Short Pencils"/>
    <n v="0.57999999999999996"/>
    <s v="United States"/>
    <x v="1"/>
    <x v="30"/>
    <s v="Madison"/>
    <n v="53711"/>
    <x v="8"/>
    <d v="2015-01-14T00:00:00"/>
    <n v="-88.04"/>
    <n v="12"/>
    <n v="30.1"/>
    <n v="86527"/>
    <x v="1"/>
    <n v="147.5058797799679"/>
  </r>
  <r>
    <n v="1745"/>
    <s v="Herbert Holden"/>
    <x v="3"/>
    <n v="0.02"/>
    <n v="4.13"/>
    <n v="6.89"/>
    <x v="1"/>
    <x v="2"/>
    <x v="2"/>
    <x v="13"/>
    <x v="5"/>
    <s v="Avery 05222 Permanent Self-Adhesive File Folder Labels for Typewriters, on Rolls, White, 250/Roll"/>
    <n v="0.39"/>
    <s v="United States"/>
    <x v="0"/>
    <x v="5"/>
    <s v="Atlanta"/>
    <n v="30305"/>
    <x v="8"/>
    <d v="2015-01-10T00:00:00"/>
    <n v="-51.737000000000002"/>
    <n v="9"/>
    <n v="45.87"/>
    <n v="18561"/>
    <x v="0"/>
    <n v="329.77856960394081"/>
  </r>
  <r>
    <n v="1749"/>
    <s v="Sherri P Stephens"/>
    <x v="3"/>
    <n v="0.02"/>
    <n v="4.13"/>
    <n v="6.89"/>
    <x v="1"/>
    <x v="2"/>
    <x v="2"/>
    <x v="13"/>
    <x v="5"/>
    <s v="Avery 05222 Permanent Self-Adhesive File Folder Labels for Typewriters, on Rolls, White, 250/Roll"/>
    <n v="0.39"/>
    <s v="United States"/>
    <x v="1"/>
    <x v="19"/>
    <s v="Lawton"/>
    <n v="73505"/>
    <x v="8"/>
    <d v="2015-01-10T00:00:00"/>
    <n v="-48.235999999999997"/>
    <n v="2"/>
    <n v="10.19"/>
    <n v="87243"/>
    <x v="1"/>
    <n v="333.36368365800149"/>
  </r>
  <r>
    <n v="2164"/>
    <s v="Harry Sellers"/>
    <x v="3"/>
    <n v="0.01"/>
    <n v="5.38"/>
    <n v="7.57"/>
    <x v="1"/>
    <x v="0"/>
    <x v="2"/>
    <x v="5"/>
    <x v="5"/>
    <s v="Acco PRESSTEX® Data Binder with Storage Hooks, Dark Blue, 9 1/2&quot; X 11&quot;"/>
    <n v="0.36"/>
    <s v="United States"/>
    <x v="2"/>
    <x v="8"/>
    <s v="Pasadena"/>
    <n v="91104"/>
    <x v="8"/>
    <d v="2015-01-10T00:00:00"/>
    <n v="-66.779579999999996"/>
    <n v="3"/>
    <n v="18.68"/>
    <n v="88794"/>
    <x v="2"/>
    <n v="279.28296489636205"/>
  </r>
  <r>
    <n v="2164"/>
    <s v="Harry Sellers"/>
    <x v="3"/>
    <n v="0.05"/>
    <n v="3.28"/>
    <n v="3.97"/>
    <x v="1"/>
    <x v="0"/>
    <x v="2"/>
    <x v="2"/>
    <x v="2"/>
    <s v="Newell 337"/>
    <n v="0.56000000000000005"/>
    <s v="United States"/>
    <x v="2"/>
    <x v="8"/>
    <s v="Pasadena"/>
    <n v="91104"/>
    <x v="8"/>
    <d v="2015-01-09T00:00:00"/>
    <n v="-144.9188"/>
    <n v="11"/>
    <n v="36.299999999999997"/>
    <n v="88794"/>
    <x v="2"/>
    <n v="232.98829917090916"/>
  </r>
  <r>
    <n v="2165"/>
    <s v="Melanie Knight"/>
    <x v="3"/>
    <n v="0.09"/>
    <n v="2.78"/>
    <n v="0.97"/>
    <x v="1"/>
    <x v="0"/>
    <x v="2"/>
    <x v="2"/>
    <x v="2"/>
    <s v="Newell 339"/>
    <n v="0.59"/>
    <s v="United States"/>
    <x v="3"/>
    <x v="29"/>
    <s v="Augusta"/>
    <n v="4330"/>
    <x v="8"/>
    <d v="2015-01-11T00:00:00"/>
    <n v="-5.0716000000000001"/>
    <n v="6"/>
    <n v="16.03"/>
    <n v="88794"/>
    <x v="3"/>
    <n v="290.21276575019778"/>
  </r>
  <r>
    <n v="3331"/>
    <s v="Elisabeth Shaw"/>
    <x v="3"/>
    <n v="0.02"/>
    <n v="4"/>
    <n v="1.3"/>
    <x v="1"/>
    <x v="3"/>
    <x v="2"/>
    <x v="7"/>
    <x v="2"/>
    <s v="EcoTones® Memo Sheets"/>
    <n v="0.37"/>
    <s v="United States"/>
    <x v="0"/>
    <x v="12"/>
    <s v="Ormond Beach"/>
    <n v="32174"/>
    <x v="8"/>
    <d v="2015-01-09T00:00:00"/>
    <n v="-23.295999999999999"/>
    <n v="12"/>
    <n v="50.71"/>
    <n v="86284"/>
    <x v="0"/>
    <n v="156.92883901715655"/>
  </r>
  <r>
    <n v="894"/>
    <s v="Gail Rankin Cole"/>
    <x v="0"/>
    <n v="0.01"/>
    <n v="8.34"/>
    <n v="0.96"/>
    <x v="1"/>
    <x v="3"/>
    <x v="0"/>
    <x v="11"/>
    <x v="2"/>
    <s v="Document Clip Frames"/>
    <n v="0.43"/>
    <s v="United States"/>
    <x v="3"/>
    <x v="31"/>
    <s v="Washington"/>
    <n v="20024"/>
    <x v="9"/>
    <d v="2015-01-12T00:00:00"/>
    <n v="29.332000000000001"/>
    <n v="24"/>
    <n v="199.12"/>
    <n v="14596"/>
    <x v="3"/>
    <n v="360.48330126029498"/>
  </r>
  <r>
    <n v="894"/>
    <s v="Gail Rankin Cole"/>
    <x v="0"/>
    <n v="0.06"/>
    <n v="3.28"/>
    <n v="3.97"/>
    <x v="1"/>
    <x v="3"/>
    <x v="2"/>
    <x v="2"/>
    <x v="2"/>
    <s v="Newell 337"/>
    <n v="0.56000000000000005"/>
    <s v="United States"/>
    <x v="3"/>
    <x v="31"/>
    <s v="Washington"/>
    <n v="20024"/>
    <x v="9"/>
    <d v="2015-01-11T00:00:00"/>
    <n v="-86"/>
    <n v="19"/>
    <n v="63.14"/>
    <n v="14596"/>
    <x v="3"/>
    <n v="384.73288376709212"/>
  </r>
  <r>
    <n v="896"/>
    <s v="Jennifer Siegel"/>
    <x v="0"/>
    <n v="0.01"/>
    <n v="8.34"/>
    <n v="0.96"/>
    <x v="1"/>
    <x v="3"/>
    <x v="0"/>
    <x v="11"/>
    <x v="2"/>
    <s v="Document Clip Frames"/>
    <n v="0.43"/>
    <s v="United States"/>
    <x v="1"/>
    <x v="18"/>
    <s v="Denton"/>
    <n v="76201"/>
    <x v="9"/>
    <d v="2015-01-12T00:00:00"/>
    <n v="34.348199999999999"/>
    <n v="6"/>
    <n v="49.78"/>
    <n v="90166"/>
    <x v="1"/>
    <n v="365.62001908890937"/>
  </r>
  <r>
    <n v="896"/>
    <s v="Jennifer Siegel"/>
    <x v="0"/>
    <n v="0.06"/>
    <n v="3.28"/>
    <n v="3.97"/>
    <x v="1"/>
    <x v="3"/>
    <x v="2"/>
    <x v="2"/>
    <x v="2"/>
    <s v="Newell 337"/>
    <n v="0.56000000000000005"/>
    <s v="United States"/>
    <x v="1"/>
    <x v="18"/>
    <s v="Denton"/>
    <n v="76201"/>
    <x v="9"/>
    <d v="2015-01-11T00:00:00"/>
    <n v="-66.650000000000006"/>
    <n v="5"/>
    <n v="16.62"/>
    <n v="90166"/>
    <x v="1"/>
    <n v="404.54778149519086"/>
  </r>
  <r>
    <n v="1976"/>
    <s v="Sherri F Vogel"/>
    <x v="0"/>
    <n v="0.05"/>
    <n v="70.98"/>
    <n v="46.74"/>
    <x v="0"/>
    <x v="1"/>
    <x v="0"/>
    <x v="10"/>
    <x v="0"/>
    <s v="Hon Metal Bookcases, Putty"/>
    <n v="0.56000000000000005"/>
    <s v="United States"/>
    <x v="1"/>
    <x v="25"/>
    <s v="East Lansing"/>
    <n v="48823"/>
    <x v="9"/>
    <d v="2015-01-11T00:00:00"/>
    <n v="-850.65239999999994"/>
    <n v="8"/>
    <n v="551.51"/>
    <n v="89039"/>
    <x v="1"/>
    <n v="1170.064970539122"/>
  </r>
  <r>
    <n v="1976"/>
    <s v="Sherri F Vogel"/>
    <x v="0"/>
    <n v="0.05"/>
    <n v="11.55"/>
    <n v="2.36"/>
    <x v="1"/>
    <x v="1"/>
    <x v="2"/>
    <x v="2"/>
    <x v="2"/>
    <s v="Newell 309"/>
    <n v="0.55000000000000004"/>
    <s v="United States"/>
    <x v="1"/>
    <x v="25"/>
    <s v="East Lansing"/>
    <n v="48823"/>
    <x v="9"/>
    <d v="2015-01-12T00:00:00"/>
    <n v="98.525099999999995"/>
    <n v="12"/>
    <n v="142.79"/>
    <n v="89039"/>
    <x v="1"/>
    <n v="524.46415904827973"/>
  </r>
  <r>
    <n v="2418"/>
    <s v="Kyle Fink"/>
    <x v="1"/>
    <n v="0.1"/>
    <n v="599.99"/>
    <n v="24.49"/>
    <x v="1"/>
    <x v="1"/>
    <x v="1"/>
    <x v="4"/>
    <x v="4"/>
    <s v="Canon PC1080F Personal Copier"/>
    <n v="0.5"/>
    <s v="United States"/>
    <x v="0"/>
    <x v="21"/>
    <s v="Petersburg"/>
    <n v="23805"/>
    <x v="9"/>
    <d v="2015-01-11T00:00:00"/>
    <n v="-343.12599999999998"/>
    <n v="11"/>
    <n v="6355.69"/>
    <n v="86753"/>
    <x v="0"/>
    <n v="2160.4458057801653"/>
  </r>
  <r>
    <n v="2418"/>
    <s v="Kyle Fink"/>
    <x v="1"/>
    <n v="0.06"/>
    <n v="2.78"/>
    <n v="1.25"/>
    <x v="1"/>
    <x v="1"/>
    <x v="2"/>
    <x v="2"/>
    <x v="2"/>
    <s v="Newell 318"/>
    <n v="0.59"/>
    <s v="United States"/>
    <x v="0"/>
    <x v="21"/>
    <s v="Petersburg"/>
    <n v="23805"/>
    <x v="9"/>
    <d v="2015-01-12T00:00:00"/>
    <n v="66.36"/>
    <n v="10"/>
    <n v="28.09"/>
    <n v="86753"/>
    <x v="0"/>
    <n v="167.50792771954312"/>
  </r>
  <r>
    <n v="2132"/>
    <s v="Philip Hawkins"/>
    <x v="2"/>
    <n v="0.05"/>
    <n v="30.42"/>
    <n v="8.65"/>
    <x v="2"/>
    <x v="2"/>
    <x v="1"/>
    <x v="1"/>
    <x v="5"/>
    <s v="Fellowes Internet Keyboard, Platinum"/>
    <n v="0.74"/>
    <s v="United States"/>
    <x v="1"/>
    <x v="6"/>
    <s v="Hazelwood"/>
    <n v="63042"/>
    <x v="9"/>
    <d v="2015-01-14T00:00:00"/>
    <n v="-191.2576"/>
    <n v="11"/>
    <n v="334.44"/>
    <n v="90078"/>
    <x v="1"/>
    <n v="385.53473215156521"/>
  </r>
  <r>
    <n v="2346"/>
    <s v="Sylvia Kumar"/>
    <x v="2"/>
    <n v="0.03"/>
    <n v="297.64"/>
    <n v="14.7"/>
    <x v="0"/>
    <x v="3"/>
    <x v="1"/>
    <x v="3"/>
    <x v="3"/>
    <s v="Panasonic KX-P3200 Dot Matrix Printer"/>
    <n v="0.56999999999999995"/>
    <s v="United States"/>
    <x v="0"/>
    <x v="32"/>
    <s v="Pleasure Ridge Park"/>
    <n v="40258"/>
    <x v="9"/>
    <d v="2015-01-15T00:00:00"/>
    <n v="-48.972000000000001"/>
    <n v="12"/>
    <n v="3707.05"/>
    <n v="89503"/>
    <x v="0"/>
    <n v="1655.8287451884689"/>
  </r>
  <r>
    <n v="2797"/>
    <s v="Cameron Kendall"/>
    <x v="4"/>
    <n v="0"/>
    <n v="5.0199999999999996"/>
    <n v="5.14"/>
    <x v="1"/>
    <x v="1"/>
    <x v="1"/>
    <x v="1"/>
    <x v="1"/>
    <s v="Imation 3.5, DISKETTE 44766 HGHLD3.52HD/FM, 10/Pack"/>
    <n v="0.79"/>
    <s v="United States"/>
    <x v="3"/>
    <x v="28"/>
    <s v="Pittsburgh"/>
    <n v="15122"/>
    <x v="9"/>
    <d v="2015-01-11T00:00:00"/>
    <n v="-159.30279999999999"/>
    <n v="8"/>
    <n v="43.94"/>
    <n v="87552"/>
    <x v="3"/>
    <n v="272.0974687601701"/>
  </r>
  <r>
    <n v="194"/>
    <s v="Tammy Goldman"/>
    <x v="3"/>
    <n v="0.02"/>
    <n v="6.48"/>
    <n v="9.17"/>
    <x v="1"/>
    <x v="3"/>
    <x v="2"/>
    <x v="7"/>
    <x v="5"/>
    <s v="Xerox 1996"/>
    <n v="0.37"/>
    <s v="United States"/>
    <x v="2"/>
    <x v="15"/>
    <s v="Lehi"/>
    <n v="84043"/>
    <x v="9"/>
    <d v="2015-01-11T00:00:00"/>
    <n v="-105.68519999999999"/>
    <n v="4"/>
    <n v="28.2"/>
    <n v="90431"/>
    <x v="2"/>
    <n v="297.85210023962645"/>
  </r>
  <r>
    <n v="947"/>
    <s v="Dorothy Buchanan"/>
    <x v="0"/>
    <n v="0.08"/>
    <n v="14.2"/>
    <n v="5.3"/>
    <x v="2"/>
    <x v="2"/>
    <x v="0"/>
    <x v="11"/>
    <x v="2"/>
    <s v="Coloredge Poster Frame"/>
    <n v="0.46"/>
    <s v="United States"/>
    <x v="3"/>
    <x v="33"/>
    <s v="Bayonne"/>
    <n v="7002"/>
    <x v="10"/>
    <d v="2015-01-13T00:00:00"/>
    <n v="27.23"/>
    <n v="5"/>
    <n v="72.11"/>
    <n v="86565"/>
    <x v="3"/>
    <n v="423.54598948551734"/>
  </r>
  <r>
    <n v="166"/>
    <s v="Vicki Hauser"/>
    <x v="2"/>
    <n v="0.08"/>
    <n v="399.98"/>
    <n v="12.06"/>
    <x v="0"/>
    <x v="1"/>
    <x v="1"/>
    <x v="3"/>
    <x v="0"/>
    <s v="Okidata ML320 Series Turbo Dot Matrix Printers"/>
    <n v="0.56000000000000005"/>
    <s v="United States"/>
    <x v="0"/>
    <x v="34"/>
    <s v="Lebanon"/>
    <n v="37087"/>
    <x v="10"/>
    <d v="2015-01-18T00:00:00"/>
    <n v="28.514099999999999"/>
    <n v="5"/>
    <n v="1839.91"/>
    <n v="89426"/>
    <x v="0"/>
    <n v="1912.5682998662028"/>
  </r>
  <r>
    <n v="466"/>
    <s v="Marc Nash"/>
    <x v="3"/>
    <n v="0.08"/>
    <n v="297.64"/>
    <n v="14.7"/>
    <x v="0"/>
    <x v="0"/>
    <x v="1"/>
    <x v="3"/>
    <x v="3"/>
    <s v="Panasonic KX-P3200 Dot Matrix Printer"/>
    <n v="0.56999999999999995"/>
    <s v="United States"/>
    <x v="3"/>
    <x v="35"/>
    <s v="Bellingham"/>
    <n v="2019"/>
    <x v="10"/>
    <d v="2015-01-11T00:00:00"/>
    <n v="496.79680000000002"/>
    <n v="5"/>
    <n v="1132.8399999999999"/>
    <n v="88060"/>
    <x v="3"/>
    <n v="2293.8923808856466"/>
  </r>
  <r>
    <n v="467"/>
    <s v="Maria Thomas"/>
    <x v="3"/>
    <n v="0.02"/>
    <n v="12.99"/>
    <n v="14.37"/>
    <x v="1"/>
    <x v="0"/>
    <x v="0"/>
    <x v="11"/>
    <x v="4"/>
    <s v="Tensor &quot;Hersey Kiss&quot; Styled Floor Lamp"/>
    <n v="0.73"/>
    <s v="United States"/>
    <x v="3"/>
    <x v="35"/>
    <s v="Beverly"/>
    <n v="1915"/>
    <x v="10"/>
    <d v="2015-01-12T00:00:00"/>
    <n v="-556.80960000000005"/>
    <n v="11"/>
    <n v="143.63"/>
    <n v="88060"/>
    <x v="3"/>
    <n v="290.20027320436628"/>
  </r>
  <r>
    <n v="468"/>
    <s v="Craig Bennett"/>
    <x v="3"/>
    <n v="0.06"/>
    <n v="14.42"/>
    <n v="6.75"/>
    <x v="1"/>
    <x v="0"/>
    <x v="2"/>
    <x v="8"/>
    <x v="6"/>
    <s v="Holmes Odor Grabber"/>
    <n v="0.52"/>
    <s v="United States"/>
    <x v="3"/>
    <x v="35"/>
    <s v="Hanson"/>
    <n v="2341"/>
    <x v="10"/>
    <d v="2015-01-12T00:00:00"/>
    <n v="-27.738800000000001"/>
    <n v="5"/>
    <n v="73.040000000000006"/>
    <n v="88060"/>
    <x v="3"/>
    <n v="424.86884517083968"/>
  </r>
  <r>
    <n v="469"/>
    <s v="Marion Bowling"/>
    <x v="3"/>
    <n v="0.05"/>
    <n v="4.1399999999999997"/>
    <n v="6.6"/>
    <x v="2"/>
    <x v="0"/>
    <x v="0"/>
    <x v="11"/>
    <x v="5"/>
    <s v="Eldon Image Series Black Desk Accessories"/>
    <n v="0.49"/>
    <s v="United States"/>
    <x v="3"/>
    <x v="33"/>
    <s v="Hawthorne"/>
    <n v="7506"/>
    <x v="10"/>
    <d v="2015-01-13T00:00:00"/>
    <n v="-128.68719999999999"/>
    <n v="7"/>
    <n v="33.35"/>
    <n v="88060"/>
    <x v="3"/>
    <n v="184.59712737344677"/>
  </r>
  <r>
    <n v="470"/>
    <s v="Tony Doyle"/>
    <x v="3"/>
    <n v="0.03"/>
    <n v="11.34"/>
    <n v="5.01"/>
    <x v="1"/>
    <x v="0"/>
    <x v="2"/>
    <x v="7"/>
    <x v="5"/>
    <s v="Xerox 188"/>
    <n v="0.36"/>
    <s v="United States"/>
    <x v="3"/>
    <x v="33"/>
    <s v="Trenton"/>
    <n v="8601"/>
    <x v="10"/>
    <d v="2015-01-11T00:00:00"/>
    <n v="23.2028"/>
    <n v="5"/>
    <n v="60.24"/>
    <n v="88060"/>
    <x v="3"/>
    <n v="306.12746158674116"/>
  </r>
  <r>
    <n v="2776"/>
    <s v="April Henson"/>
    <x v="0"/>
    <n v="0.03"/>
    <n v="350.98"/>
    <n v="30"/>
    <x v="0"/>
    <x v="1"/>
    <x v="0"/>
    <x v="9"/>
    <x v="3"/>
    <s v="Office Star - Professional Matrix Back Chair with 2-to-1 Synchro Tilt and Mesh Fabric Seat"/>
    <n v="0.61"/>
    <s v="United States"/>
    <x v="3"/>
    <x v="36"/>
    <s v="Gaithersburg"/>
    <n v="20877"/>
    <x v="11"/>
    <d v="2015-01-15T00:00:00"/>
    <n v="2692.4421000000002"/>
    <n v="11"/>
    <n v="3902.09"/>
    <n v="91228"/>
    <x v="3"/>
    <n v="5267.667377783645"/>
  </r>
  <r>
    <n v="2776"/>
    <s v="April Henson"/>
    <x v="0"/>
    <n v="0.04"/>
    <n v="1.68"/>
    <n v="1"/>
    <x v="1"/>
    <x v="1"/>
    <x v="2"/>
    <x v="2"/>
    <x v="2"/>
    <s v="Prang Dustless Chalk Sticks"/>
    <n v="0.35"/>
    <s v="United States"/>
    <x v="3"/>
    <x v="36"/>
    <s v="Gaithersburg"/>
    <n v="20877"/>
    <x v="11"/>
    <d v="2015-01-14T00:00:00"/>
    <n v="2.0672000000000001"/>
    <n v="8"/>
    <n v="14.18"/>
    <n v="91228"/>
    <x v="3"/>
    <n v="197.54645209007612"/>
  </r>
  <r>
    <n v="120"/>
    <s v="Helen H Murphy"/>
    <x v="1"/>
    <n v="0.05"/>
    <n v="6.3"/>
    <n v="0.5"/>
    <x v="1"/>
    <x v="3"/>
    <x v="2"/>
    <x v="13"/>
    <x v="5"/>
    <s v="Avery 51"/>
    <n v="0.39"/>
    <s v="United States"/>
    <x v="2"/>
    <x v="15"/>
    <s v="Layton"/>
    <n v="84041"/>
    <x v="11"/>
    <d v="2015-01-13T00:00:00"/>
    <n v="41.296500000000002"/>
    <n v="10"/>
    <n v="59.85"/>
    <n v="86520"/>
    <x v="2"/>
    <n v="1.4488851666952769"/>
  </r>
  <r>
    <n v="120"/>
    <s v="Helen H Murphy"/>
    <x v="1"/>
    <n v="0.09"/>
    <n v="205.99"/>
    <n v="3"/>
    <x v="2"/>
    <x v="3"/>
    <x v="1"/>
    <x v="12"/>
    <x v="5"/>
    <s v="6185"/>
    <n v="0.57999999999999996"/>
    <s v="United States"/>
    <x v="2"/>
    <x v="15"/>
    <s v="Layton"/>
    <n v="84041"/>
    <x v="11"/>
    <d v="2015-01-14T00:00:00"/>
    <n v="1179.0237"/>
    <n v="10"/>
    <n v="1708.73"/>
    <n v="86520"/>
    <x v="2"/>
    <n v="1910.5484931607039"/>
  </r>
  <r>
    <n v="898"/>
    <s v="Harriet Hodges"/>
    <x v="1"/>
    <n v="0.04"/>
    <n v="90.97"/>
    <n v="28"/>
    <x v="0"/>
    <x v="0"/>
    <x v="1"/>
    <x v="3"/>
    <x v="3"/>
    <s v="Lexmark Z55se Color Inkjet Printer"/>
    <n v="0.38"/>
    <s v="United States"/>
    <x v="3"/>
    <x v="11"/>
    <s v="New York City"/>
    <n v="10039"/>
    <x v="11"/>
    <d v="2015-01-13T00:00:00"/>
    <n v="-173.09520000000001"/>
    <n v="6"/>
    <n v="573.30999999999995"/>
    <n v="33635"/>
    <x v="3"/>
    <n v="992.96657913371155"/>
  </r>
  <r>
    <n v="898"/>
    <s v="Harriet Hodges"/>
    <x v="1"/>
    <n v="7.0000000000000007E-2"/>
    <n v="20.34"/>
    <n v="35"/>
    <x v="1"/>
    <x v="0"/>
    <x v="2"/>
    <x v="6"/>
    <x v="4"/>
    <s v="Tennsco Commercial Shelving"/>
    <n v="0.84"/>
    <s v="United States"/>
    <x v="3"/>
    <x v="11"/>
    <s v="New York City"/>
    <n v="10039"/>
    <x v="11"/>
    <d v="2015-01-13T00:00:00"/>
    <n v="-96.16"/>
    <n v="5"/>
    <n v="140.22999999999999"/>
    <n v="33635"/>
    <x v="3"/>
    <n v="1210.0164487586919"/>
  </r>
  <r>
    <n v="899"/>
    <s v="Jordan Berry"/>
    <x v="1"/>
    <n v="0.04"/>
    <n v="90.97"/>
    <n v="28"/>
    <x v="0"/>
    <x v="0"/>
    <x v="1"/>
    <x v="3"/>
    <x v="3"/>
    <s v="Lexmark Z55se Color Inkjet Printer"/>
    <n v="0.38"/>
    <s v="United States"/>
    <x v="3"/>
    <x v="28"/>
    <s v="Altoona"/>
    <n v="16602"/>
    <x v="11"/>
    <d v="2015-01-13T00:00:00"/>
    <n v="-173.09520000000001"/>
    <n v="2"/>
    <n v="191.1"/>
    <n v="86263"/>
    <x v="3"/>
    <n v="992.96657913371155"/>
  </r>
  <r>
    <n v="899"/>
    <s v="Jordan Berry"/>
    <x v="1"/>
    <n v="7.0000000000000007E-2"/>
    <n v="20.34"/>
    <n v="35"/>
    <x v="1"/>
    <x v="0"/>
    <x v="2"/>
    <x v="6"/>
    <x v="4"/>
    <s v="Tennsco Commercial Shelving"/>
    <n v="0.84"/>
    <s v="United States"/>
    <x v="3"/>
    <x v="28"/>
    <s v="Altoona"/>
    <n v="16602"/>
    <x v="11"/>
    <d v="2015-01-13T00:00:00"/>
    <n v="-96.16"/>
    <n v="1"/>
    <n v="28.05"/>
    <n v="86263"/>
    <x v="3"/>
    <n v="1210.0164487586919"/>
  </r>
  <r>
    <n v="1636"/>
    <s v="Sidney Greenberg"/>
    <x v="1"/>
    <n v="0.04"/>
    <n v="136.97999999999999"/>
    <n v="24.49"/>
    <x v="2"/>
    <x v="2"/>
    <x v="0"/>
    <x v="11"/>
    <x v="4"/>
    <s v="3M Polarizing Task Lamp with Clamp Arm, Light Gray"/>
    <n v="0.59"/>
    <s v="United States"/>
    <x v="2"/>
    <x v="8"/>
    <s v="Salinas"/>
    <n v="93905"/>
    <x v="11"/>
    <d v="2015-01-14T00:00:00"/>
    <n v="1127.5497"/>
    <n v="12"/>
    <n v="1634.13"/>
    <n v="89706"/>
    <x v="2"/>
    <n v="2307.3797718985361"/>
  </r>
  <r>
    <n v="823"/>
    <s v="Christian Albright"/>
    <x v="2"/>
    <n v="0.04"/>
    <n v="6.24"/>
    <n v="5.22"/>
    <x v="1"/>
    <x v="0"/>
    <x v="0"/>
    <x v="11"/>
    <x v="5"/>
    <s v="Eldon Expressions Mahogany Wood Desk Collection"/>
    <n v="0.6"/>
    <s v="United States"/>
    <x v="0"/>
    <x v="34"/>
    <s v="Smyrna"/>
    <n v="37167"/>
    <x v="11"/>
    <d v="2015-01-17T00:00:00"/>
    <n v="4.3808999999999996"/>
    <n v="13"/>
    <n v="80.23"/>
    <n v="89257"/>
    <x v="0"/>
    <n v="348.2932695578117"/>
  </r>
  <r>
    <n v="824"/>
    <s v="Joann Moser"/>
    <x v="2"/>
    <n v="0.09"/>
    <n v="260.98"/>
    <n v="41.91"/>
    <x v="0"/>
    <x v="0"/>
    <x v="0"/>
    <x v="10"/>
    <x v="0"/>
    <s v="Atlantic Metals Mobile 3-Shelf Bookcases, Custom Colors"/>
    <n v="0.59"/>
    <s v="United States"/>
    <x v="0"/>
    <x v="34"/>
    <s v="Spring Hill"/>
    <n v="37174"/>
    <x v="11"/>
    <d v="2015-01-19T00:00:00"/>
    <n v="-100.744"/>
    <n v="8"/>
    <n v="2044.9"/>
    <n v="89257"/>
    <x v="0"/>
    <n v="2207.9539943786704"/>
  </r>
  <r>
    <n v="1424"/>
    <s v="Robyn Zhou"/>
    <x v="2"/>
    <n v="0.05"/>
    <n v="350.99"/>
    <n v="39"/>
    <x v="0"/>
    <x v="2"/>
    <x v="0"/>
    <x v="9"/>
    <x v="3"/>
    <s v="Global Leather Executive Chair"/>
    <n v="0.55000000000000004"/>
    <s v="United States"/>
    <x v="2"/>
    <x v="3"/>
    <s v="Englewood"/>
    <n v="80112"/>
    <x v="11"/>
    <d v="2015-01-14T00:00:00"/>
    <n v="451.28039999999999"/>
    <n v="3"/>
    <n v="1020.08"/>
    <n v="89448"/>
    <x v="2"/>
    <n v="3007.4897357381979"/>
  </r>
  <r>
    <n v="1424"/>
    <s v="Robyn Zhou"/>
    <x v="2"/>
    <n v="0"/>
    <n v="8.74"/>
    <n v="1.39"/>
    <x v="1"/>
    <x v="2"/>
    <x v="2"/>
    <x v="15"/>
    <x v="5"/>
    <s v="#10- 4 1/8&quot; x 9 1/2&quot; Recycled Envelopes"/>
    <n v="0.38"/>
    <s v="United States"/>
    <x v="2"/>
    <x v="3"/>
    <s v="Englewood"/>
    <n v="80112"/>
    <x v="11"/>
    <d v="2015-01-16T00:00:00"/>
    <n v="44.988"/>
    <n v="7"/>
    <n v="65.2"/>
    <n v="89448"/>
    <x v="2"/>
    <n v="174.89905115678772"/>
  </r>
  <r>
    <n v="1424"/>
    <s v="Robyn Zhou"/>
    <x v="2"/>
    <n v="0.02"/>
    <n v="1.98"/>
    <n v="0.7"/>
    <x v="1"/>
    <x v="2"/>
    <x v="2"/>
    <x v="14"/>
    <x v="2"/>
    <s v="Brites Rubber Bands, 1 1/2 oz. Box"/>
    <n v="0.83"/>
    <s v="United States"/>
    <x v="2"/>
    <x v="3"/>
    <s v="Englewood"/>
    <n v="80112"/>
    <x v="11"/>
    <d v="2015-01-16T00:00:00"/>
    <n v="-20.732800000000001"/>
    <n v="11"/>
    <n v="22.59"/>
    <n v="89448"/>
    <x v="2"/>
    <n v="428.16380703714913"/>
  </r>
  <r>
    <n v="2715"/>
    <s v="Becky Farmer"/>
    <x v="2"/>
    <n v="0.01"/>
    <n v="29.89"/>
    <n v="1.99"/>
    <x v="1"/>
    <x v="3"/>
    <x v="1"/>
    <x v="1"/>
    <x v="1"/>
    <s v="Verbatim DVD-RAM, 5.2GB, Rewritable, Type 1, DS"/>
    <n v="0.5"/>
    <s v="United States"/>
    <x v="1"/>
    <x v="25"/>
    <s v="Lansing"/>
    <n v="48911"/>
    <x v="11"/>
    <d v="2015-01-16T00:00:00"/>
    <n v="-74.64"/>
    <n v="1"/>
    <n v="31.96"/>
    <n v="88702"/>
    <x v="1"/>
    <n v="197.94173058508667"/>
  </r>
  <r>
    <n v="2069"/>
    <s v="Elsie Boykin"/>
    <x v="4"/>
    <n v="0.1"/>
    <n v="40.98"/>
    <n v="6.5"/>
    <x v="1"/>
    <x v="1"/>
    <x v="1"/>
    <x v="1"/>
    <x v="5"/>
    <s v="Targus USB Numeric Keypad"/>
    <n v="0.74"/>
    <s v="United States"/>
    <x v="0"/>
    <x v="32"/>
    <s v="Fort Thomas"/>
    <n v="41075"/>
    <x v="11"/>
    <d v="2015-01-14T00:00:00"/>
    <n v="66.852000000000004"/>
    <n v="3"/>
    <n v="120.34"/>
    <n v="88554"/>
    <x v="0"/>
    <n v="546.30122106644353"/>
  </r>
  <r>
    <n v="750"/>
    <s v="Jordan Wilkinson"/>
    <x v="3"/>
    <n v="0.09"/>
    <n v="27.75"/>
    <n v="19.989999999999998"/>
    <x v="1"/>
    <x v="3"/>
    <x v="2"/>
    <x v="6"/>
    <x v="5"/>
    <s v="Fellowes Super Stor/Drawer®"/>
    <n v="0.67"/>
    <s v="United States"/>
    <x v="0"/>
    <x v="32"/>
    <s v="Florence"/>
    <n v="41042"/>
    <x v="11"/>
    <d v="2015-01-13T00:00:00"/>
    <n v="-224.64400000000001"/>
    <n v="10"/>
    <n v="257.52"/>
    <n v="91200"/>
    <x v="0"/>
    <n v="744.83202361248516"/>
  </r>
  <r>
    <n v="2489"/>
    <s v="Craig Liu"/>
    <x v="3"/>
    <n v="7.0000000000000007E-2"/>
    <n v="65.989999999999995"/>
    <n v="8.8000000000000007"/>
    <x v="1"/>
    <x v="2"/>
    <x v="1"/>
    <x v="12"/>
    <x v="5"/>
    <s v="6120"/>
    <n v="0.57999999999999996"/>
    <s v="United States"/>
    <x v="2"/>
    <x v="8"/>
    <s v="Concord"/>
    <n v="94521"/>
    <x v="11"/>
    <d v="2015-01-12T00:00:00"/>
    <n v="109.836"/>
    <n v="9"/>
    <n v="471.66"/>
    <n v="86886"/>
    <x v="2"/>
    <n v="866.7258581093555"/>
  </r>
  <r>
    <n v="2490"/>
    <s v="Pauline Finch"/>
    <x v="3"/>
    <n v="0"/>
    <n v="10.01"/>
    <n v="1.99"/>
    <x v="2"/>
    <x v="2"/>
    <x v="1"/>
    <x v="1"/>
    <x v="1"/>
    <s v="TDK 4.7GB DVD-R"/>
    <n v="0.41"/>
    <s v="United States"/>
    <x v="2"/>
    <x v="8"/>
    <s v="Costa Mesa"/>
    <n v="92627"/>
    <x v="11"/>
    <d v="2015-01-14T00:00:00"/>
    <n v="82.703400000000002"/>
    <n v="11"/>
    <n v="119.86"/>
    <n v="86886"/>
    <x v="2"/>
    <n v="298.06384859984257"/>
  </r>
  <r>
    <n v="2491"/>
    <s v="Sean N Boyer"/>
    <x v="3"/>
    <n v="7.0000000000000007E-2"/>
    <n v="65.989999999999995"/>
    <n v="8.8000000000000007"/>
    <x v="1"/>
    <x v="2"/>
    <x v="1"/>
    <x v="12"/>
    <x v="5"/>
    <s v="6120"/>
    <n v="0.57999999999999996"/>
    <s v="United States"/>
    <x v="2"/>
    <x v="8"/>
    <s v="Los Angeles"/>
    <n v="90045"/>
    <x v="11"/>
    <d v="2015-01-12T00:00:00"/>
    <n v="109.836"/>
    <n v="37"/>
    <n v="1939.03"/>
    <n v="23877"/>
    <x v="2"/>
    <n v="866.7258581093555"/>
  </r>
  <r>
    <n v="2491"/>
    <s v="Sean N Boyer"/>
    <x v="3"/>
    <n v="0"/>
    <n v="10.01"/>
    <n v="1.99"/>
    <x v="2"/>
    <x v="2"/>
    <x v="1"/>
    <x v="1"/>
    <x v="1"/>
    <s v="TDK 4.7GB DVD-R"/>
    <n v="0.41"/>
    <s v="United States"/>
    <x v="2"/>
    <x v="8"/>
    <s v="Los Angeles"/>
    <n v="90045"/>
    <x v="11"/>
    <d v="2015-01-14T00:00:00"/>
    <n v="128.03"/>
    <n v="42"/>
    <n v="457.63"/>
    <n v="23877"/>
    <x v="2"/>
    <n v="344.47945290797907"/>
  </r>
  <r>
    <n v="2338"/>
    <s v="Lynn Hines"/>
    <x v="0"/>
    <n v="0.06"/>
    <n v="2.08"/>
    <n v="5.33"/>
    <x v="1"/>
    <x v="2"/>
    <x v="0"/>
    <x v="11"/>
    <x v="5"/>
    <s v="Eldon® Wave Desk Accessories"/>
    <n v="0.43"/>
    <s v="United States"/>
    <x v="3"/>
    <x v="36"/>
    <s v="College Park"/>
    <n v="20740"/>
    <x v="12"/>
    <d v="2015-01-13T00:00:00"/>
    <n v="-82.559200000000004"/>
    <n v="4"/>
    <n v="9.23"/>
    <n v="91480"/>
    <x v="3"/>
    <n v="344.47126476445203"/>
  </r>
  <r>
    <n v="510"/>
    <s v="Gregory Rao"/>
    <x v="2"/>
    <n v="0.02"/>
    <n v="48.04"/>
    <n v="5.09"/>
    <x v="1"/>
    <x v="3"/>
    <x v="2"/>
    <x v="7"/>
    <x v="5"/>
    <s v="Xerox 1910"/>
    <n v="0.37"/>
    <s v="United States"/>
    <x v="2"/>
    <x v="8"/>
    <s v="Manteca"/>
    <n v="95336"/>
    <x v="12"/>
    <d v="2015-01-13T00:00:00"/>
    <n v="105.2526"/>
    <n v="3"/>
    <n v="152.54"/>
    <n v="90058"/>
    <x v="2"/>
    <n v="410.04319569979964"/>
  </r>
  <r>
    <n v="570"/>
    <s v="Katharine Bass"/>
    <x v="2"/>
    <n v="0.06"/>
    <n v="7.99"/>
    <n v="5.03"/>
    <x v="1"/>
    <x v="1"/>
    <x v="1"/>
    <x v="12"/>
    <x v="6"/>
    <s v="Bell Sonecor JB700 Caller ID"/>
    <n v="0.6"/>
    <s v="United States"/>
    <x v="2"/>
    <x v="26"/>
    <s v="Henderson"/>
    <n v="89015"/>
    <x v="12"/>
    <d v="2015-01-13T00:00:00"/>
    <n v="-122.133"/>
    <n v="10"/>
    <n v="65.739999999999995"/>
    <n v="88881"/>
    <x v="2"/>
    <n v="185.8554408109143"/>
  </r>
  <r>
    <n v="576"/>
    <s v="Gordon Lyon"/>
    <x v="2"/>
    <n v="0.06"/>
    <n v="4.4800000000000004"/>
    <n v="49"/>
    <x v="1"/>
    <x v="3"/>
    <x v="2"/>
    <x v="8"/>
    <x v="4"/>
    <s v="Hoover Portapower™ Portable Vacuum"/>
    <n v="0.6"/>
    <s v="United States"/>
    <x v="2"/>
    <x v="8"/>
    <s v="Pomona"/>
    <n v="91767"/>
    <x v="12"/>
    <d v="2015-01-17T00:00:00"/>
    <n v="-566"/>
    <n v="4"/>
    <n v="32.6"/>
    <n v="88645"/>
    <x v="2"/>
    <n v="964.56451293494376"/>
  </r>
  <r>
    <n v="2369"/>
    <s v="Mike G Hartman"/>
    <x v="2"/>
    <n v="7.0000000000000007E-2"/>
    <n v="5.98"/>
    <n v="5.79"/>
    <x v="1"/>
    <x v="1"/>
    <x v="2"/>
    <x v="7"/>
    <x v="5"/>
    <s v="Xerox 1903"/>
    <n v="0.36"/>
    <s v="United States"/>
    <x v="0"/>
    <x v="12"/>
    <s v="Pembroke Pines"/>
    <n v="33024"/>
    <x v="12"/>
    <d v="2015-01-15T00:00:00"/>
    <n v="-41.972700000000003"/>
    <n v="13"/>
    <n v="77.42"/>
    <n v="90408"/>
    <x v="0"/>
    <n v="76.557352750034312"/>
  </r>
  <r>
    <n v="3340"/>
    <s v="Phillip Blum"/>
    <x v="4"/>
    <n v="0.08"/>
    <n v="125.99"/>
    <n v="4.2"/>
    <x v="1"/>
    <x v="1"/>
    <x v="1"/>
    <x v="12"/>
    <x v="5"/>
    <s v="i1000plus"/>
    <n v="0.56999999999999995"/>
    <s v="United States"/>
    <x v="2"/>
    <x v="14"/>
    <s v="Troutdale"/>
    <n v="97060"/>
    <x v="12"/>
    <d v="2015-01-14T00:00:00"/>
    <n v="989.81190000000004"/>
    <n v="14"/>
    <n v="1434.51"/>
    <n v="85980"/>
    <x v="2"/>
    <n v="1566.1321846151545"/>
  </r>
  <r>
    <n v="772"/>
    <s v="Jean Webster"/>
    <x v="0"/>
    <n v="0.08"/>
    <n v="7.77"/>
    <n v="9.23"/>
    <x v="1"/>
    <x v="0"/>
    <x v="2"/>
    <x v="8"/>
    <x v="5"/>
    <s v="Hoover Commercial Soft Guard Upright Vacuum And Disposable Filtration Bags"/>
    <n v="0.57999999999999996"/>
    <s v="United States"/>
    <x v="3"/>
    <x v="28"/>
    <s v="Allentown"/>
    <n v="18103"/>
    <x v="13"/>
    <d v="2015-01-16T00:00:00"/>
    <n v="-209.25"/>
    <n v="7"/>
    <n v="56.44"/>
    <n v="88666"/>
    <x v="3"/>
    <n v="412.34293005952338"/>
  </r>
  <r>
    <n v="772"/>
    <s v="Jean Webster"/>
    <x v="0"/>
    <n v="0.1"/>
    <n v="18.97"/>
    <n v="9.5399999999999991"/>
    <x v="2"/>
    <x v="0"/>
    <x v="2"/>
    <x v="7"/>
    <x v="5"/>
    <s v="Xerox 1939"/>
    <n v="0.37"/>
    <s v="United States"/>
    <x v="3"/>
    <x v="28"/>
    <s v="Allentown"/>
    <n v="18103"/>
    <x v="13"/>
    <d v="2015-01-16T00:00:00"/>
    <n v="-9.1636000000000006"/>
    <n v="3"/>
    <n v="56.73"/>
    <n v="88666"/>
    <x v="3"/>
    <n v="390.91503861105195"/>
  </r>
  <r>
    <n v="1636"/>
    <s v="Sidney Greenberg"/>
    <x v="0"/>
    <n v="0.08"/>
    <n v="115.99"/>
    <n v="56.14"/>
    <x v="0"/>
    <x v="2"/>
    <x v="1"/>
    <x v="3"/>
    <x v="3"/>
    <s v="Hewlett-Packard Deskjet 5550 Color Inkjet Printer"/>
    <n v="0.4"/>
    <s v="United States"/>
    <x v="2"/>
    <x v="8"/>
    <s v="Salinas"/>
    <n v="93905"/>
    <x v="13"/>
    <d v="2015-01-16T00:00:00"/>
    <n v="-272.860884"/>
    <n v="5"/>
    <n v="562.92999999999995"/>
    <n v="89704"/>
    <x v="2"/>
    <n v="2069.1326947082653"/>
  </r>
  <r>
    <n v="1636"/>
    <s v="Sidney Greenberg"/>
    <x v="0"/>
    <n v="0.08"/>
    <n v="4.28"/>
    <n v="0.94"/>
    <x v="1"/>
    <x v="2"/>
    <x v="2"/>
    <x v="2"/>
    <x v="2"/>
    <s v="Newell 336"/>
    <n v="0.56000000000000005"/>
    <s v="United States"/>
    <x v="2"/>
    <x v="8"/>
    <s v="Salinas"/>
    <n v="93905"/>
    <x v="13"/>
    <d v="2015-01-17T00:00:00"/>
    <n v="10.5792"/>
    <n v="7"/>
    <n v="29.18"/>
    <n v="89704"/>
    <x v="2"/>
    <n v="420.24076771028791"/>
  </r>
  <r>
    <n v="463"/>
    <s v="Debbie Stevenson"/>
    <x v="2"/>
    <n v="7.0000000000000007E-2"/>
    <n v="165.2"/>
    <n v="19.989999999999998"/>
    <x v="1"/>
    <x v="0"/>
    <x v="2"/>
    <x v="6"/>
    <x v="5"/>
    <s v="Economy Rollaway Files"/>
    <n v="0.59"/>
    <s v="United States"/>
    <x v="2"/>
    <x v="8"/>
    <s v="West Hollywood"/>
    <n v="90069"/>
    <x v="13"/>
    <d v="2015-01-16T00:00:00"/>
    <n v="521.69000000000005"/>
    <n v="7"/>
    <n v="1081.54"/>
    <n v="88061"/>
    <x v="2"/>
    <n v="1756.1768085503829"/>
  </r>
  <r>
    <n v="3064"/>
    <s v="Clarence Crowder"/>
    <x v="2"/>
    <n v="0.03"/>
    <n v="6.45"/>
    <n v="1.34"/>
    <x v="1"/>
    <x v="1"/>
    <x v="2"/>
    <x v="7"/>
    <x v="2"/>
    <s v="Wirebound Four 2-3/4 x 5 Forms per Page, 400 Sets per Book"/>
    <n v="0.36"/>
    <s v="United States"/>
    <x v="2"/>
    <x v="4"/>
    <s v="Lacey"/>
    <n v="98503"/>
    <x v="13"/>
    <d v="2015-01-19T00:00:00"/>
    <n v="39.129899999999999"/>
    <n v="9"/>
    <n v="56.71"/>
    <n v="88448"/>
    <x v="2"/>
    <n v="64.519564533803333"/>
  </r>
  <r>
    <n v="3148"/>
    <s v="Leroy Field"/>
    <x v="4"/>
    <n v="0.06"/>
    <n v="19.989999999999998"/>
    <n v="11.17"/>
    <x v="1"/>
    <x v="3"/>
    <x v="0"/>
    <x v="11"/>
    <x v="4"/>
    <s v="Telescoping Adjustable Floor Lamp"/>
    <n v="0.6"/>
    <s v="United States"/>
    <x v="2"/>
    <x v="37"/>
    <s v="Post Falls"/>
    <n v="83854"/>
    <x v="13"/>
    <d v="2015-01-14T00:00:00"/>
    <n v="-66.823599999999999"/>
    <n v="7"/>
    <n v="139.49"/>
    <n v="89716"/>
    <x v="2"/>
    <n v="411.7279098411401"/>
  </r>
  <r>
    <n v="3149"/>
    <s v="Harriet Moore"/>
    <x v="4"/>
    <n v="0.06"/>
    <n v="320.98"/>
    <n v="58.95"/>
    <x v="0"/>
    <x v="3"/>
    <x v="0"/>
    <x v="9"/>
    <x v="3"/>
    <s v="Hon 4070 Series Pagoda™ Round Back Stacking Chairs"/>
    <n v="0.56999999999999995"/>
    <s v="United States"/>
    <x v="2"/>
    <x v="37"/>
    <s v="Rexburg"/>
    <n v="83440"/>
    <x v="13"/>
    <d v="2015-01-16T00:00:00"/>
    <n v="971.62199999999996"/>
    <n v="6"/>
    <n v="1952.43"/>
    <n v="89716"/>
    <x v="2"/>
    <n v="3910.2822185144205"/>
  </r>
  <r>
    <n v="2820"/>
    <s v="Laurence Simon"/>
    <x v="3"/>
    <n v="0.1"/>
    <n v="22.01"/>
    <n v="5.53"/>
    <x v="1"/>
    <x v="2"/>
    <x v="2"/>
    <x v="2"/>
    <x v="1"/>
    <s v="Boston 16801 Nautilus™ Battery Pencil Sharpener"/>
    <n v="0.59"/>
    <s v="United States"/>
    <x v="1"/>
    <x v="6"/>
    <s v="Oakville"/>
    <n v="63129"/>
    <x v="13"/>
    <d v="2015-01-15T00:00:00"/>
    <n v="31.59"/>
    <n v="14"/>
    <n v="281.75"/>
    <n v="87900"/>
    <x v="1"/>
    <n v="546.90889159260598"/>
  </r>
  <r>
    <n v="3225"/>
    <s v="Robyn Crawford"/>
    <x v="3"/>
    <n v="0.1"/>
    <n v="208.16"/>
    <n v="68.02"/>
    <x v="0"/>
    <x v="0"/>
    <x v="2"/>
    <x v="8"/>
    <x v="3"/>
    <s v="1.7 Cubic Foot Compact &quot;Cube&quot; Office Refrigerators"/>
    <n v="0.57999999999999996"/>
    <s v="United States"/>
    <x v="0"/>
    <x v="34"/>
    <s v="Germantown"/>
    <n v="38138"/>
    <x v="13"/>
    <d v="2015-01-14T00:00:00"/>
    <n v="-137.52199999999999"/>
    <n v="4"/>
    <n v="768.81"/>
    <n v="86507"/>
    <x v="0"/>
    <n v="2832.8020010843979"/>
  </r>
  <r>
    <n v="3226"/>
    <s v="Arthur Gold"/>
    <x v="3"/>
    <n v="7.0000000000000007E-2"/>
    <n v="90.48"/>
    <n v="19.989999999999998"/>
    <x v="1"/>
    <x v="0"/>
    <x v="2"/>
    <x v="15"/>
    <x v="5"/>
    <s v="Tyvek® Side-Opening Peel &amp; Seel® Expanding Envelopes"/>
    <n v="0.4"/>
    <s v="United States"/>
    <x v="0"/>
    <x v="34"/>
    <s v="Hendersonville"/>
    <n v="37075"/>
    <x v="13"/>
    <d v="2015-01-15T00:00:00"/>
    <n v="-11.816000000000001"/>
    <n v="2"/>
    <n v="183.39"/>
    <n v="86507"/>
    <x v="0"/>
    <n v="939.07801408334797"/>
  </r>
  <r>
    <n v="3226"/>
    <s v="Arthur Gold"/>
    <x v="3"/>
    <n v="0.01"/>
    <n v="9.48"/>
    <n v="7.29"/>
    <x v="2"/>
    <x v="0"/>
    <x v="0"/>
    <x v="11"/>
    <x v="1"/>
    <s v="DAX Two-Tone Rosewood/Black Document Frame, Desktop, 5 x 7"/>
    <n v="0.45"/>
    <s v="United States"/>
    <x v="0"/>
    <x v="34"/>
    <s v="Hendersonville"/>
    <n v="37075"/>
    <x v="13"/>
    <d v="2015-01-16T00:00:00"/>
    <n v="238.93379999999999"/>
    <n v="1"/>
    <n v="12.9"/>
    <n v="86507"/>
    <x v="0"/>
    <n v="590.0389950061367"/>
  </r>
  <r>
    <n v="3226"/>
    <s v="Arthur Gold"/>
    <x v="3"/>
    <n v="0.02"/>
    <n v="4.28"/>
    <n v="0.94"/>
    <x v="1"/>
    <x v="0"/>
    <x v="2"/>
    <x v="2"/>
    <x v="2"/>
    <s v="Newell 336"/>
    <n v="0.56000000000000005"/>
    <s v="United States"/>
    <x v="0"/>
    <x v="34"/>
    <s v="Hendersonville"/>
    <n v="37075"/>
    <x v="13"/>
    <d v="2015-01-15T00:00:00"/>
    <n v="-105.126"/>
    <n v="4"/>
    <n v="17.89"/>
    <n v="86507"/>
    <x v="0"/>
    <n v="212.94827717284537"/>
  </r>
  <r>
    <n v="152"/>
    <s v="Kent Kerr"/>
    <x v="0"/>
    <n v="0.09"/>
    <n v="2.88"/>
    <n v="0.7"/>
    <x v="1"/>
    <x v="1"/>
    <x v="2"/>
    <x v="2"/>
    <x v="2"/>
    <s v="Newell 335"/>
    <n v="0.56000000000000005"/>
    <s v="United States"/>
    <x v="0"/>
    <x v="34"/>
    <s v="Knoxville"/>
    <n v="37918"/>
    <x v="14"/>
    <d v="2015-01-16T00:00:00"/>
    <n v="-172.71799999999999"/>
    <n v="2"/>
    <n v="5.5"/>
    <n v="89520"/>
    <x v="0"/>
    <n v="155.5365846866593"/>
  </r>
  <r>
    <n v="2791"/>
    <s v="Dawn Larson"/>
    <x v="0"/>
    <n v="0.09"/>
    <n v="2.88"/>
    <n v="0.7"/>
    <x v="1"/>
    <x v="3"/>
    <x v="2"/>
    <x v="2"/>
    <x v="2"/>
    <s v="Newell 346"/>
    <n v="0.56000000000000005"/>
    <s v="United States"/>
    <x v="1"/>
    <x v="25"/>
    <s v="Madison Heights"/>
    <n v="48071"/>
    <x v="14"/>
    <d v="2015-01-15T00:00:00"/>
    <n v="4.8499999999999996"/>
    <n v="7"/>
    <n v="19.29"/>
    <n v="88758"/>
    <x v="1"/>
    <n v="366.30652476131468"/>
  </r>
  <r>
    <n v="428"/>
    <s v="Ernest Barber"/>
    <x v="1"/>
    <n v="0.02"/>
    <n v="15.28"/>
    <n v="1.99"/>
    <x v="1"/>
    <x v="3"/>
    <x v="1"/>
    <x v="1"/>
    <x v="1"/>
    <s v="Memorex 4.7GB DVD+R, 3/Pack"/>
    <n v="0.42"/>
    <s v="United States"/>
    <x v="2"/>
    <x v="26"/>
    <s v="Carson City"/>
    <n v="89701"/>
    <x v="14"/>
    <d v="2015-01-16T00:00:00"/>
    <n v="163.1574"/>
    <n v="15"/>
    <n v="236.46"/>
    <n v="88479"/>
    <x v="2"/>
    <n v="240.31680552460736"/>
  </r>
  <r>
    <n v="428"/>
    <s v="Ernest Barber"/>
    <x v="1"/>
    <n v="0"/>
    <n v="85.99"/>
    <n v="3.3"/>
    <x v="1"/>
    <x v="3"/>
    <x v="1"/>
    <x v="12"/>
    <x v="1"/>
    <s v="Accessory20"/>
    <n v="0.37"/>
    <s v="United States"/>
    <x v="2"/>
    <x v="26"/>
    <s v="Carson City"/>
    <n v="89701"/>
    <x v="14"/>
    <d v="2015-01-16T00:00:00"/>
    <n v="-302.22500000000002"/>
    <n v="1"/>
    <n v="73.819999999999993"/>
    <n v="88479"/>
    <x v="2"/>
    <n v="-6.8347692195462457"/>
  </r>
  <r>
    <n v="1212"/>
    <s v="Eileen Fletcher"/>
    <x v="1"/>
    <n v="0.08"/>
    <n v="4.91"/>
    <n v="4.97"/>
    <x v="1"/>
    <x v="3"/>
    <x v="2"/>
    <x v="5"/>
    <x v="5"/>
    <s v="Pressboard Covers with Storage Hooks, 9 1/2&quot; x 11&quot;, Light Blue"/>
    <n v="0.38"/>
    <s v="United States"/>
    <x v="1"/>
    <x v="2"/>
    <s v="Gary"/>
    <n v="46404"/>
    <x v="14"/>
    <d v="2015-01-16T00:00:00"/>
    <n v="-99.762500000000003"/>
    <n v="12"/>
    <n v="58.95"/>
    <n v="88600"/>
    <x v="1"/>
    <n v="-51.943406652669466"/>
  </r>
  <r>
    <n v="1212"/>
    <s v="Eileen Fletcher"/>
    <x v="1"/>
    <n v="0.01"/>
    <n v="3174.835"/>
    <n v="24.49"/>
    <x v="1"/>
    <x v="3"/>
    <x v="1"/>
    <x v="4"/>
    <x v="4"/>
    <s v="Canon imageCLASS 2200 Advanced Copier"/>
    <n v="0.37"/>
    <s v="United States"/>
    <x v="1"/>
    <x v="2"/>
    <s v="Gary"/>
    <n v="46404"/>
    <x v="14"/>
    <d v="2015-01-16T00:00:00"/>
    <n v="-3061.82"/>
    <n v="1"/>
    <n v="3672.89"/>
    <n v="88600"/>
    <x v="1"/>
    <n v="8442.9997953103266"/>
  </r>
  <r>
    <n v="1213"/>
    <s v="Jeremy Pratt"/>
    <x v="1"/>
    <n v="0.03"/>
    <n v="5.84"/>
    <n v="1.2"/>
    <x v="1"/>
    <x v="3"/>
    <x v="2"/>
    <x v="2"/>
    <x v="2"/>
    <s v="Newell 312"/>
    <n v="0.55000000000000004"/>
    <s v="United States"/>
    <x v="1"/>
    <x v="2"/>
    <s v="Granger"/>
    <n v="46530"/>
    <x v="14"/>
    <d v="2015-01-17T00:00:00"/>
    <n v="-0.01"/>
    <n v="2"/>
    <n v="11.74"/>
    <n v="88600"/>
    <x v="1"/>
    <n v="123.26244387021544"/>
  </r>
  <r>
    <n v="1632"/>
    <s v="Lori Wolfe"/>
    <x v="1"/>
    <n v="0.08"/>
    <n v="8.09"/>
    <n v="7.96"/>
    <x v="2"/>
    <x v="2"/>
    <x v="0"/>
    <x v="11"/>
    <x v="5"/>
    <s v="6&quot; Cubicle Wall Clock, Black"/>
    <n v="0.49"/>
    <s v="United States"/>
    <x v="0"/>
    <x v="0"/>
    <s v="Hattiesburg"/>
    <n v="39401"/>
    <x v="14"/>
    <d v="2015-01-16T00:00:00"/>
    <n v="15.984"/>
    <n v="6"/>
    <n v="48.25"/>
    <n v="90530"/>
    <x v="0"/>
    <n v="198.84258312778206"/>
  </r>
  <r>
    <n v="3035"/>
    <s v="Tina Evans"/>
    <x v="2"/>
    <n v="0.01"/>
    <n v="4.9800000000000004"/>
    <n v="4.75"/>
    <x v="1"/>
    <x v="2"/>
    <x v="2"/>
    <x v="7"/>
    <x v="5"/>
    <s v="Hammermill CopyPlus Copy Paper (20Lb. and 84 Bright)"/>
    <n v="0.36"/>
    <s v="United States"/>
    <x v="1"/>
    <x v="10"/>
    <s v="Lombard"/>
    <n v="60148"/>
    <x v="14"/>
    <d v="2015-01-20T00:00:00"/>
    <n v="-75.900400000000005"/>
    <n v="10"/>
    <n v="52.93"/>
    <n v="89128"/>
    <x v="1"/>
    <n v="108.96161287686513"/>
  </r>
  <r>
    <n v="3035"/>
    <s v="Tina Evans"/>
    <x v="2"/>
    <n v="0.04"/>
    <n v="6.35"/>
    <n v="1.02"/>
    <x v="1"/>
    <x v="2"/>
    <x v="2"/>
    <x v="7"/>
    <x v="2"/>
    <s v="Telephone Message Books with Fax/Mobile Section, 5 1/2&quot; x 3 3/16&quot;"/>
    <n v="0.39"/>
    <s v="United States"/>
    <x v="1"/>
    <x v="10"/>
    <s v="Lombard"/>
    <n v="60148"/>
    <x v="14"/>
    <d v="2015-01-20T00:00:00"/>
    <n v="52.170900000000003"/>
    <n v="12"/>
    <n v="75.61"/>
    <n v="89128"/>
    <x v="1"/>
    <n v="146.41796049027388"/>
  </r>
  <r>
    <n v="145"/>
    <s v="Rhonda Ivey"/>
    <x v="4"/>
    <n v="0.06"/>
    <n v="7.04"/>
    <n v="2.17"/>
    <x v="1"/>
    <x v="0"/>
    <x v="2"/>
    <x v="7"/>
    <x v="2"/>
    <s v="Wirebound Message Books, 2 7/8&quot; x 5&quot;, 3 Forms per Page"/>
    <n v="0.38"/>
    <s v="United States"/>
    <x v="3"/>
    <x v="28"/>
    <s v="West Mifflin"/>
    <n v="15122"/>
    <x v="14"/>
    <d v="2015-01-17T00:00:00"/>
    <n v="2.4851999999999999"/>
    <n v="2"/>
    <n v="14.65"/>
    <n v="91086"/>
    <x v="3"/>
    <n v="1.4761278605897097"/>
  </r>
  <r>
    <n v="1402"/>
    <s v="Wesley Tate"/>
    <x v="3"/>
    <n v="0"/>
    <n v="8.6"/>
    <n v="6.19"/>
    <x v="1"/>
    <x v="3"/>
    <x v="2"/>
    <x v="5"/>
    <x v="5"/>
    <s v="Avery Printable Repositionable Plastic Tabs"/>
    <n v="0.38"/>
    <s v="United States"/>
    <x v="1"/>
    <x v="10"/>
    <s v="Chicago"/>
    <n v="60653"/>
    <x v="14"/>
    <d v="2015-01-15T00:00:00"/>
    <n v="-42.8536"/>
    <n v="48"/>
    <n v="447.89"/>
    <n v="37729"/>
    <x v="1"/>
    <n v="307.998975543955"/>
  </r>
  <r>
    <n v="1405"/>
    <s v="Crystal Floyd"/>
    <x v="3"/>
    <n v="0"/>
    <n v="8.6"/>
    <n v="6.19"/>
    <x v="1"/>
    <x v="3"/>
    <x v="2"/>
    <x v="5"/>
    <x v="5"/>
    <s v="Avery Printable Repositionable Plastic Tabs"/>
    <n v="0.38"/>
    <s v="United States"/>
    <x v="1"/>
    <x v="25"/>
    <s v="Battle Creek"/>
    <n v="49017"/>
    <x v="14"/>
    <d v="2015-01-15T00:00:00"/>
    <n v="-33.211539999999999"/>
    <n v="12"/>
    <n v="111.97"/>
    <n v="86144"/>
    <x v="1"/>
    <n v="317.87269300070909"/>
  </r>
  <r>
    <n v="288"/>
    <s v="Patricia Cole Blair"/>
    <x v="0"/>
    <n v="0.09"/>
    <n v="28.48"/>
    <n v="1.99"/>
    <x v="1"/>
    <x v="0"/>
    <x v="1"/>
    <x v="1"/>
    <x v="1"/>
    <s v="Memorex 4.7GB DVD+RW, 3/Pack"/>
    <n v="0.4"/>
    <s v="United States"/>
    <x v="1"/>
    <x v="38"/>
    <s v="Wichita"/>
    <n v="67212"/>
    <x v="15"/>
    <d v="2015-01-19T00:00:00"/>
    <n v="132.68700000000001"/>
    <n v="7"/>
    <n v="192.3"/>
    <n v="89762"/>
    <x v="1"/>
    <n v="471.05293713357833"/>
  </r>
  <r>
    <n v="288"/>
    <s v="Patricia Cole Blair"/>
    <x v="0"/>
    <n v="0.08"/>
    <n v="65.989999999999995"/>
    <n v="4.99"/>
    <x v="2"/>
    <x v="0"/>
    <x v="1"/>
    <x v="12"/>
    <x v="5"/>
    <s v="MicroTAC 650"/>
    <n v="0.57999999999999996"/>
    <s v="United States"/>
    <x v="1"/>
    <x v="38"/>
    <s v="Wichita"/>
    <n v="67212"/>
    <x v="15"/>
    <d v="2015-01-18T00:00:00"/>
    <n v="496.89"/>
    <n v="14"/>
    <n v="748.1"/>
    <n v="89762"/>
    <x v="1"/>
    <n v="1118.4552280936891"/>
  </r>
  <r>
    <n v="1603"/>
    <s v="Alex Watkins"/>
    <x v="0"/>
    <n v="0.09"/>
    <n v="2.1800000000000002"/>
    <n v="0.78"/>
    <x v="1"/>
    <x v="0"/>
    <x v="2"/>
    <x v="14"/>
    <x v="2"/>
    <s v="Stockwell Push Pins"/>
    <n v="0.52"/>
    <s v="United States"/>
    <x v="3"/>
    <x v="11"/>
    <s v="Woodmere"/>
    <n v="11598"/>
    <x v="15"/>
    <d v="2015-01-18T00:00:00"/>
    <n v="2.4548000000000001"/>
    <n v="9"/>
    <n v="19.12"/>
    <n v="89679"/>
    <x v="3"/>
    <n v="321.58775235465248"/>
  </r>
  <r>
    <n v="1603"/>
    <s v="Alex Watkins"/>
    <x v="0"/>
    <n v="0.05"/>
    <n v="179.29"/>
    <n v="29.21"/>
    <x v="0"/>
    <x v="0"/>
    <x v="0"/>
    <x v="0"/>
    <x v="0"/>
    <s v="Bevis Round Conference Table Top, X-Base"/>
    <n v="0.76"/>
    <s v="United States"/>
    <x v="3"/>
    <x v="11"/>
    <s v="Woodmere"/>
    <n v="11598"/>
    <x v="15"/>
    <d v="2015-01-18T00:00:00"/>
    <n v="-537.27977731999999"/>
    <n v="1"/>
    <n v="186.64"/>
    <n v="89679"/>
    <x v="3"/>
    <n v="1531.9390440353855"/>
  </r>
  <r>
    <n v="2924"/>
    <s v="Courtney Nelson"/>
    <x v="0"/>
    <n v="0.02"/>
    <n v="110.98"/>
    <n v="13.99"/>
    <x v="1"/>
    <x v="1"/>
    <x v="0"/>
    <x v="11"/>
    <x v="6"/>
    <s v="Rubbermaid ClusterMat Chairmats, Mat Size- 66&quot; x 60&quot;, Lip 20&quot; x 11&quot; -90 Degree Angle"/>
    <n v="0.69"/>
    <s v="United States"/>
    <x v="3"/>
    <x v="36"/>
    <s v="Laurel"/>
    <n v="20707"/>
    <x v="15"/>
    <d v="2015-01-18T00:00:00"/>
    <n v="-106.3424"/>
    <n v="2"/>
    <n v="226.53"/>
    <n v="86591"/>
    <x v="3"/>
    <n v="1083.8427106726162"/>
  </r>
  <r>
    <n v="2924"/>
    <s v="Courtney Nelson"/>
    <x v="0"/>
    <n v="0.01"/>
    <n v="8.01"/>
    <n v="2.87"/>
    <x v="1"/>
    <x v="1"/>
    <x v="2"/>
    <x v="7"/>
    <x v="2"/>
    <s v="TOPS Money Receipt Book, Consecutively Numbered in Red,"/>
    <n v="0.4"/>
    <s v="United States"/>
    <x v="3"/>
    <x v="36"/>
    <s v="Laurel"/>
    <n v="20707"/>
    <x v="15"/>
    <d v="2015-01-18T00:00:00"/>
    <n v="44.976799999999997"/>
    <n v="8"/>
    <n v="68.650000000000006"/>
    <n v="86591"/>
    <x v="3"/>
    <n v="374.38992350967374"/>
  </r>
  <r>
    <n v="202"/>
    <s v="Max Small"/>
    <x v="1"/>
    <n v="0.03"/>
    <n v="7.37"/>
    <n v="5.53"/>
    <x v="1"/>
    <x v="3"/>
    <x v="1"/>
    <x v="1"/>
    <x v="1"/>
    <s v="Imation 3.5&quot; Unformatted DS/HD Diskettes, 10/Box"/>
    <n v="0.69"/>
    <s v="United States"/>
    <x v="1"/>
    <x v="19"/>
    <s v="Bartlesville"/>
    <n v="74006"/>
    <x v="15"/>
    <d v="2015-01-18T00:00:00"/>
    <n v="-133.69999999999999"/>
    <n v="11"/>
    <n v="85.79"/>
    <n v="88972"/>
    <x v="1"/>
    <n v="227.1983088961513"/>
  </r>
  <r>
    <n v="665"/>
    <s v="Miriam Mueller"/>
    <x v="2"/>
    <n v="0.04"/>
    <n v="22.72"/>
    <n v="8.99"/>
    <x v="1"/>
    <x v="3"/>
    <x v="0"/>
    <x v="11"/>
    <x v="1"/>
    <s v="Executive Impressions 14&quot; Two-Color Numerals Wall Clock"/>
    <n v="0.44"/>
    <s v="United States"/>
    <x v="0"/>
    <x v="34"/>
    <s v="Murfreesboro"/>
    <n v="37130"/>
    <x v="15"/>
    <d v="2015-01-20T00:00:00"/>
    <n v="-678.49599999999998"/>
    <n v="9"/>
    <n v="202.41"/>
    <n v="88677"/>
    <x v="0"/>
    <n v="-319.10799859309259"/>
  </r>
  <r>
    <n v="667"/>
    <s v="Allison Kirby"/>
    <x v="2"/>
    <n v="0.04"/>
    <n v="22.72"/>
    <n v="8.99"/>
    <x v="1"/>
    <x v="3"/>
    <x v="0"/>
    <x v="11"/>
    <x v="1"/>
    <s v="Executive Impressions 14&quot; Two-Color Numerals Wall Clock"/>
    <n v="0.44"/>
    <s v="United States"/>
    <x v="1"/>
    <x v="18"/>
    <s v="Dallas"/>
    <n v="75203"/>
    <x v="15"/>
    <d v="2015-01-20T00:00:00"/>
    <n v="70.028000000000006"/>
    <n v="37"/>
    <n v="832.14"/>
    <n v="22147"/>
    <x v="1"/>
    <n v="447.39983122744388"/>
  </r>
  <r>
    <n v="3385"/>
    <s v="Daniel Richmond"/>
    <x v="2"/>
    <n v="0.04"/>
    <n v="2.98"/>
    <n v="2.0299999999999998"/>
    <x v="2"/>
    <x v="3"/>
    <x v="2"/>
    <x v="2"/>
    <x v="2"/>
    <s v="Premium Writing Pencils, Soft, #2 by Central Association for the Blind"/>
    <n v="0.56999999999999995"/>
    <s v="United States"/>
    <x v="3"/>
    <x v="27"/>
    <s v="Boardman"/>
    <n v="44512"/>
    <x v="15"/>
    <d v="2015-01-16T00:00:00"/>
    <n v="-22.01"/>
    <n v="5"/>
    <n v="15.7"/>
    <n v="88745"/>
    <x v="3"/>
    <n v="124.76984025557201"/>
  </r>
  <r>
    <n v="3385"/>
    <s v="Daniel Richmond"/>
    <x v="2"/>
    <n v="0.01"/>
    <n v="125.99"/>
    <n v="8.99"/>
    <x v="1"/>
    <x v="3"/>
    <x v="1"/>
    <x v="12"/>
    <x v="5"/>
    <s v="M70"/>
    <n v="0.59"/>
    <s v="United States"/>
    <x v="3"/>
    <x v="27"/>
    <s v="Boardman"/>
    <n v="44512"/>
    <x v="15"/>
    <d v="2015-01-21T00:00:00"/>
    <n v="426.46032000000002"/>
    <n v="6"/>
    <n v="680.65"/>
    <n v="88745"/>
    <x v="3"/>
    <n v="1280.4614861557002"/>
  </r>
  <r>
    <n v="1697"/>
    <s v="Holly Osborne"/>
    <x v="4"/>
    <n v="0"/>
    <n v="13.43"/>
    <n v="5.5"/>
    <x v="1"/>
    <x v="2"/>
    <x v="2"/>
    <x v="6"/>
    <x v="5"/>
    <s v="Fellowes Personal Hanging Folder Files, Navy"/>
    <n v="0.56999999999999995"/>
    <s v="United States"/>
    <x v="0"/>
    <x v="1"/>
    <s v="Hot Springs"/>
    <n v="71901"/>
    <x v="15"/>
    <d v="2015-01-17T00:00:00"/>
    <n v="-253.77799999999999"/>
    <n v="9"/>
    <n v="129.54"/>
    <n v="86338"/>
    <x v="0"/>
    <n v="88.167012375616878"/>
  </r>
  <r>
    <n v="3133"/>
    <s v="Kristine Singleton"/>
    <x v="4"/>
    <n v="0.1"/>
    <n v="5.81"/>
    <n v="8.49"/>
    <x v="1"/>
    <x v="3"/>
    <x v="2"/>
    <x v="5"/>
    <x v="5"/>
    <s v="Fellowes Black Plastic Comb Bindings"/>
    <n v="0.39"/>
    <s v="United States"/>
    <x v="1"/>
    <x v="10"/>
    <s v="Naperville"/>
    <n v="60540"/>
    <x v="15"/>
    <d v="2015-01-17T00:00:00"/>
    <n v="-350.43950000000001"/>
    <n v="12"/>
    <n v="64.959999999999994"/>
    <n v="86789"/>
    <x v="1"/>
    <n v="-198.18610963180129"/>
  </r>
  <r>
    <n v="3133"/>
    <s v="Kristine Singleton"/>
    <x v="4"/>
    <n v="0.03"/>
    <n v="1.81"/>
    <n v="0.75"/>
    <x v="1"/>
    <x v="3"/>
    <x v="2"/>
    <x v="14"/>
    <x v="2"/>
    <s v="Assorted Color Push Pins"/>
    <n v="0.52"/>
    <s v="United States"/>
    <x v="1"/>
    <x v="10"/>
    <s v="Naperville"/>
    <n v="60540"/>
    <x v="15"/>
    <d v="2015-01-17T00:00:00"/>
    <n v="4.2027999999999999"/>
    <n v="10"/>
    <n v="19.14"/>
    <n v="86789"/>
    <x v="1"/>
    <n v="92.828120378403696"/>
  </r>
  <r>
    <n v="3036"/>
    <s v="Edith Reynolds"/>
    <x v="3"/>
    <n v="0.02"/>
    <n v="12.99"/>
    <n v="14.37"/>
    <x v="1"/>
    <x v="2"/>
    <x v="0"/>
    <x v="11"/>
    <x v="4"/>
    <s v="Tensor &quot;Hersey Kiss&quot; Styled Floor Lamp"/>
    <n v="0.73"/>
    <s v="United States"/>
    <x v="1"/>
    <x v="39"/>
    <s v="Mandan"/>
    <n v="58554"/>
    <x v="15"/>
    <d v="2015-01-18T00:00:00"/>
    <n v="-159.86000000000001"/>
    <n v="5"/>
    <n v="67.64"/>
    <n v="89129"/>
    <x v="1"/>
    <n v="736.16258725523426"/>
  </r>
  <r>
    <n v="3036"/>
    <s v="Edith Reynolds"/>
    <x v="3"/>
    <n v="0.05"/>
    <n v="35.44"/>
    <n v="7.5"/>
    <x v="1"/>
    <x v="2"/>
    <x v="2"/>
    <x v="7"/>
    <x v="5"/>
    <s v="Xerox 1906"/>
    <n v="0.38"/>
    <s v="United States"/>
    <x v="1"/>
    <x v="39"/>
    <s v="Mandan"/>
    <n v="58554"/>
    <x v="15"/>
    <d v="2015-01-18T00:00:00"/>
    <n v="165.88980000000001"/>
    <n v="7"/>
    <n v="240.42"/>
    <n v="89129"/>
    <x v="1"/>
    <n v="639.456733311726"/>
  </r>
  <r>
    <n v="3036"/>
    <s v="Edith Reynolds"/>
    <x v="3"/>
    <n v="0.02"/>
    <n v="12.98"/>
    <n v="3.14"/>
    <x v="1"/>
    <x v="2"/>
    <x v="2"/>
    <x v="16"/>
    <x v="1"/>
    <s v="Acme® 8&quot; Straight Scissors"/>
    <n v="0.6"/>
    <s v="United States"/>
    <x v="1"/>
    <x v="39"/>
    <s v="Mandan"/>
    <n v="58554"/>
    <x v="15"/>
    <d v="2015-01-19T00:00:00"/>
    <n v="75.010000000000005"/>
    <n v="14"/>
    <n v="184.4"/>
    <n v="89129"/>
    <x v="1"/>
    <n v="558.20042931662135"/>
  </r>
  <r>
    <n v="592"/>
    <s v="Eva Silverman"/>
    <x v="0"/>
    <n v="0.08"/>
    <n v="30.53"/>
    <n v="19.989999999999998"/>
    <x v="1"/>
    <x v="0"/>
    <x v="2"/>
    <x v="13"/>
    <x v="5"/>
    <s v="Avery 4027 File Folder Labels for Dot Matrix Printers, 5000 Labels per Box, White"/>
    <n v="0.39"/>
    <s v="United States"/>
    <x v="1"/>
    <x v="10"/>
    <s v="Wilmette"/>
    <n v="60091"/>
    <x v="16"/>
    <d v="2015-01-17T00:00:00"/>
    <n v="-239.8656"/>
    <n v="10"/>
    <n v="285.87"/>
    <n v="86307"/>
    <x v="1"/>
    <n v="591.77726365545675"/>
  </r>
  <r>
    <n v="593"/>
    <s v="Joel Huffman"/>
    <x v="0"/>
    <n v="0.01"/>
    <n v="1.68"/>
    <n v="1.57"/>
    <x v="1"/>
    <x v="0"/>
    <x v="2"/>
    <x v="2"/>
    <x v="2"/>
    <s v="Newell 323"/>
    <n v="0.59"/>
    <s v="United States"/>
    <x v="1"/>
    <x v="10"/>
    <s v="Woodridge"/>
    <n v="60517"/>
    <x v="16"/>
    <d v="2015-01-19T00:00:00"/>
    <n v="-53.444000000000003"/>
    <n v="12"/>
    <n v="20.37"/>
    <n v="86307"/>
    <x v="1"/>
    <n v="395.6644212285874"/>
  </r>
  <r>
    <n v="1531"/>
    <s v="Jon Ayers"/>
    <x v="0"/>
    <n v="7.0000000000000007E-2"/>
    <n v="4.91"/>
    <n v="0.5"/>
    <x v="1"/>
    <x v="1"/>
    <x v="2"/>
    <x v="13"/>
    <x v="5"/>
    <s v="Avery 508"/>
    <n v="0.36"/>
    <s v="United States"/>
    <x v="0"/>
    <x v="12"/>
    <s v="Palm Coast"/>
    <n v="32137"/>
    <x v="16"/>
    <d v="2015-01-18T00:00:00"/>
    <n v="-157.696"/>
    <n v="6"/>
    <n v="28.22"/>
    <n v="88852"/>
    <x v="0"/>
    <n v="18.731981854721177"/>
  </r>
  <r>
    <n v="210"/>
    <s v="Floyd Dale"/>
    <x v="2"/>
    <n v="0.05"/>
    <n v="1.86"/>
    <n v="2.58"/>
    <x v="1"/>
    <x v="2"/>
    <x v="2"/>
    <x v="14"/>
    <x v="2"/>
    <s v="Super Bands, 12/Pack"/>
    <n v="0.82"/>
    <s v="United States"/>
    <x v="3"/>
    <x v="11"/>
    <s v="Troy"/>
    <n v="12180"/>
    <x v="16"/>
    <d v="2015-01-21T00:00:00"/>
    <n v="-66.62"/>
    <n v="9"/>
    <n v="17.61"/>
    <n v="85965"/>
    <x v="3"/>
    <n v="404.62311571530608"/>
  </r>
  <r>
    <n v="366"/>
    <s v="Patrick Rosenthal"/>
    <x v="4"/>
    <n v="0.05"/>
    <n v="328.14"/>
    <n v="91.05"/>
    <x v="0"/>
    <x v="0"/>
    <x v="2"/>
    <x v="8"/>
    <x v="3"/>
    <s v="Sanyo Counter Height Refrigerator with Crisper, 3.6 Cubic Foot, Stainless Steel/Black"/>
    <n v="0.56999999999999995"/>
    <s v="United States"/>
    <x v="3"/>
    <x v="40"/>
    <s v="Cranston"/>
    <n v="2910"/>
    <x v="16"/>
    <d v="2015-01-19T00:00:00"/>
    <n v="411.5172"/>
    <n v="6"/>
    <n v="1967.98"/>
    <n v="87347"/>
    <x v="3"/>
    <n v="4243.9488034184078"/>
  </r>
  <r>
    <n v="744"/>
    <s v="Joy Maxwell"/>
    <x v="4"/>
    <n v="0.03"/>
    <n v="119.99"/>
    <n v="56.14"/>
    <x v="0"/>
    <x v="1"/>
    <x v="1"/>
    <x v="3"/>
    <x v="0"/>
    <s v="Hewlett-Packard 2600DN Business Color Inkjet Printer"/>
    <n v="0.39"/>
    <s v="United States"/>
    <x v="2"/>
    <x v="41"/>
    <s v="Oro Valley"/>
    <n v="85737"/>
    <x v="16"/>
    <d v="2015-01-19T00:00:00"/>
    <n v="1400.1"/>
    <n v="13"/>
    <n v="1545.58"/>
    <n v="87726"/>
    <x v="2"/>
    <n v="3482.927519761382"/>
  </r>
  <r>
    <n v="745"/>
    <s v="Mary Page"/>
    <x v="4"/>
    <n v="0.05"/>
    <n v="115.79"/>
    <n v="1.99"/>
    <x v="1"/>
    <x v="1"/>
    <x v="1"/>
    <x v="1"/>
    <x v="1"/>
    <s v="Verbatim DVD-R, 4.7GB, Spindle, WE, Blank, Ink Jet/Thermal, 20/Spindle"/>
    <n v="0.49"/>
    <s v="United States"/>
    <x v="2"/>
    <x v="41"/>
    <s v="Peoria"/>
    <n v="85345"/>
    <x v="16"/>
    <d v="2015-01-19T00:00:00"/>
    <n v="67.599999999999994"/>
    <n v="3"/>
    <n v="353.1"/>
    <n v="87726"/>
    <x v="2"/>
    <n v="482.05259188749011"/>
  </r>
  <r>
    <n v="1702"/>
    <s v="Sandra Berry"/>
    <x v="4"/>
    <n v="0.05"/>
    <n v="14.81"/>
    <n v="13.32"/>
    <x v="1"/>
    <x v="2"/>
    <x v="2"/>
    <x v="8"/>
    <x v="5"/>
    <s v="Holmes Replacement Filter for HEPA Air Cleaner, Large Room"/>
    <n v="0.43"/>
    <s v="United States"/>
    <x v="0"/>
    <x v="0"/>
    <s v="Meridian"/>
    <n v="39301"/>
    <x v="16"/>
    <d v="2015-01-20T00:00:00"/>
    <n v="-220.05199999999999"/>
    <n v="3"/>
    <n v="45.28"/>
    <n v="90473"/>
    <x v="0"/>
    <n v="193.75907837296262"/>
  </r>
  <r>
    <n v="1702"/>
    <s v="Sandra Berry"/>
    <x v="4"/>
    <n v="0.05"/>
    <n v="4.2"/>
    <n v="2.2599999999999998"/>
    <x v="2"/>
    <x v="2"/>
    <x v="2"/>
    <x v="7"/>
    <x v="2"/>
    <s v="Important Message Pads, 50 4-1/4 x 5-1/2 Forms per Pad"/>
    <n v="0.36"/>
    <s v="United States"/>
    <x v="0"/>
    <x v="0"/>
    <s v="Meridian"/>
    <n v="39301"/>
    <x v="16"/>
    <d v="2015-01-19T00:00:00"/>
    <n v="20.393370000000001"/>
    <n v="3"/>
    <n v="13.57"/>
    <n v="90473"/>
    <x v="0"/>
    <n v="-39.351583904030932"/>
  </r>
  <r>
    <n v="1708"/>
    <s v="Lillian Day"/>
    <x v="4"/>
    <n v="0.05"/>
    <n v="5.68"/>
    <n v="1.39"/>
    <x v="1"/>
    <x v="0"/>
    <x v="2"/>
    <x v="15"/>
    <x v="5"/>
    <s v="Staples Standard Envelopes"/>
    <n v="0.38"/>
    <s v="United States"/>
    <x v="3"/>
    <x v="27"/>
    <s v="Shaker Heights"/>
    <n v="44118"/>
    <x v="16"/>
    <d v="2015-01-18T00:00:00"/>
    <n v="38.281199999999998"/>
    <n v="10"/>
    <n v="55.48"/>
    <n v="88781"/>
    <x v="3"/>
    <n v="18.920733718778063"/>
  </r>
  <r>
    <n v="1719"/>
    <s v="Russell W Melton"/>
    <x v="4"/>
    <n v="0.06"/>
    <n v="16.48"/>
    <n v="1.99"/>
    <x v="1"/>
    <x v="3"/>
    <x v="1"/>
    <x v="1"/>
    <x v="1"/>
    <s v="Maxell DVD-RAM Discs"/>
    <n v="0.42"/>
    <s v="United States"/>
    <x v="0"/>
    <x v="16"/>
    <s v="Northport"/>
    <n v="35473"/>
    <x v="16"/>
    <d v="2015-01-19T00:00:00"/>
    <n v="-144.59200000000001"/>
    <n v="8"/>
    <n v="128.13"/>
    <n v="90786"/>
    <x v="0"/>
    <n v="-82.248661892475468"/>
  </r>
  <r>
    <n v="1873"/>
    <s v="Lisa Kim"/>
    <x v="4"/>
    <n v="0.03"/>
    <n v="90.48"/>
    <n v="19.989999999999998"/>
    <x v="1"/>
    <x v="3"/>
    <x v="2"/>
    <x v="15"/>
    <x v="5"/>
    <s v="Tyvek® Side-Opening Peel &amp; Seel® Expanding Envelopes"/>
    <n v="0.4"/>
    <s v="United States"/>
    <x v="0"/>
    <x v="12"/>
    <s v="Palm Beach Gardens"/>
    <n v="33403"/>
    <x v="16"/>
    <d v="2015-01-19T00:00:00"/>
    <n v="15.353999999999999"/>
    <n v="1"/>
    <n v="99.69"/>
    <n v="90099"/>
    <x v="0"/>
    <n v="814.10485201657104"/>
  </r>
  <r>
    <n v="1873"/>
    <s v="Lisa Kim"/>
    <x v="4"/>
    <n v="0.06"/>
    <n v="22.84"/>
    <n v="8.18"/>
    <x v="1"/>
    <x v="3"/>
    <x v="2"/>
    <x v="7"/>
    <x v="5"/>
    <s v="Xerox 1991"/>
    <n v="0.39"/>
    <s v="United States"/>
    <x v="0"/>
    <x v="12"/>
    <s v="Palm Beach Gardens"/>
    <n v="33403"/>
    <x v="16"/>
    <d v="2015-01-17T00:00:00"/>
    <n v="-357.92399999999998"/>
    <n v="7"/>
    <n v="152.49"/>
    <n v="90099"/>
    <x v="0"/>
    <n v="-134.62709036786245"/>
  </r>
  <r>
    <n v="2579"/>
    <s v="Marshall Sutherland"/>
    <x v="4"/>
    <n v="7.0000000000000007E-2"/>
    <n v="1.76"/>
    <n v="4.8600000000000003"/>
    <x v="1"/>
    <x v="2"/>
    <x v="0"/>
    <x v="11"/>
    <x v="5"/>
    <s v="Regeneration Desk Collection"/>
    <n v="0.41"/>
    <s v="United States"/>
    <x v="0"/>
    <x v="16"/>
    <s v="Phenix City"/>
    <n v="36869"/>
    <x v="16"/>
    <d v="2015-01-17T00:00:00"/>
    <n v="0.58799999999999997"/>
    <n v="15"/>
    <n v="26.01"/>
    <n v="88297"/>
    <x v="0"/>
    <n v="115.14285737436467"/>
  </r>
  <r>
    <n v="2618"/>
    <s v="Amy Hamrick Melvin"/>
    <x v="4"/>
    <n v="0.1"/>
    <n v="7.64"/>
    <n v="1.39"/>
    <x v="1"/>
    <x v="3"/>
    <x v="2"/>
    <x v="15"/>
    <x v="5"/>
    <s v="Security-Tint Envelopes"/>
    <n v="0.36"/>
    <s v="United States"/>
    <x v="3"/>
    <x v="11"/>
    <s v="New York City"/>
    <n v="10004"/>
    <x v="16"/>
    <d v="2015-01-19T00:00:00"/>
    <n v="16.12"/>
    <n v="18"/>
    <n v="130.11000000000001"/>
    <n v="46884"/>
    <x v="3"/>
    <n v="-38.260907499447868"/>
  </r>
  <r>
    <n v="2618"/>
    <s v="Amy Hamrick Melvin"/>
    <x v="4"/>
    <n v="0"/>
    <n v="125.99"/>
    <n v="2.5"/>
    <x v="1"/>
    <x v="3"/>
    <x v="1"/>
    <x v="12"/>
    <x v="5"/>
    <s v="6162"/>
    <n v="0.59"/>
    <s v="United States"/>
    <x v="3"/>
    <x v="11"/>
    <s v="New York City"/>
    <n v="10004"/>
    <x v="16"/>
    <d v="2015-01-19T00:00:00"/>
    <n v="-815.9008"/>
    <n v="3"/>
    <n v="337.34"/>
    <n v="46884"/>
    <x v="3"/>
    <n v="-231.52442355084975"/>
  </r>
  <r>
    <n v="2618"/>
    <s v="Amy Hamrick Melvin"/>
    <x v="4"/>
    <n v="0.1"/>
    <n v="11.55"/>
    <n v="2.36"/>
    <x v="1"/>
    <x v="3"/>
    <x v="2"/>
    <x v="2"/>
    <x v="2"/>
    <s v="Newell 309"/>
    <n v="0.55000000000000004"/>
    <s v="United States"/>
    <x v="3"/>
    <x v="11"/>
    <s v="New York City"/>
    <n v="10004"/>
    <x v="16"/>
    <d v="2015-01-18T00:00:00"/>
    <n v="15.808"/>
    <n v="25"/>
    <n v="280.43"/>
    <n v="46884"/>
    <x v="3"/>
    <n v="158.40541199067516"/>
  </r>
  <r>
    <n v="2628"/>
    <s v="Danielle P Rao"/>
    <x v="4"/>
    <n v="0.02"/>
    <n v="30.53"/>
    <n v="19.989999999999998"/>
    <x v="2"/>
    <x v="3"/>
    <x v="2"/>
    <x v="13"/>
    <x v="5"/>
    <s v="Avery 4027 File Folder Labels for Dot Matrix Printers, 5000 Labels per Box, White"/>
    <n v="0.39"/>
    <s v="United States"/>
    <x v="1"/>
    <x v="19"/>
    <s v="Moore"/>
    <n v="73160"/>
    <x v="16"/>
    <d v="2015-01-19T00:00:00"/>
    <n v="-54.63"/>
    <n v="14"/>
    <n v="448.47"/>
    <n v="85916"/>
    <x v="1"/>
    <n v="470.68622334484803"/>
  </r>
  <r>
    <n v="526"/>
    <s v="April Hu"/>
    <x v="3"/>
    <n v="0"/>
    <n v="1.88"/>
    <n v="1.49"/>
    <x v="1"/>
    <x v="2"/>
    <x v="2"/>
    <x v="5"/>
    <x v="5"/>
    <s v="Staples® General Use 3-Ring Binders"/>
    <n v="0.37"/>
    <s v="United States"/>
    <x v="2"/>
    <x v="41"/>
    <s v="Mesa"/>
    <n v="85204"/>
    <x v="16"/>
    <d v="2015-01-18T00:00:00"/>
    <n v="-15.5595"/>
    <n v="13"/>
    <n v="25.39"/>
    <n v="90027"/>
    <x v="2"/>
    <n v="207.1162525135689"/>
  </r>
  <r>
    <n v="526"/>
    <s v="April Hu"/>
    <x v="3"/>
    <n v="0.06"/>
    <n v="5.78"/>
    <n v="5.67"/>
    <x v="1"/>
    <x v="2"/>
    <x v="2"/>
    <x v="7"/>
    <x v="5"/>
    <s v="Xerox 1978"/>
    <n v="0.36"/>
    <s v="United States"/>
    <x v="2"/>
    <x v="41"/>
    <s v="Mesa"/>
    <n v="85204"/>
    <x v="16"/>
    <d v="2015-01-18T00:00:00"/>
    <n v="-108.19"/>
    <n v="15"/>
    <n v="87.27"/>
    <n v="90027"/>
    <x v="2"/>
    <n v="192.04991200416694"/>
  </r>
  <r>
    <n v="2059"/>
    <s v="Nathan Newton"/>
    <x v="3"/>
    <n v="0.09"/>
    <n v="28.48"/>
    <n v="1.99"/>
    <x v="1"/>
    <x v="3"/>
    <x v="1"/>
    <x v="1"/>
    <x v="1"/>
    <s v="Memorex 4.7GB DVD+RW, 3/Pack"/>
    <n v="0.4"/>
    <s v="United States"/>
    <x v="0"/>
    <x v="9"/>
    <s v="High Point"/>
    <n v="27260"/>
    <x v="16"/>
    <d v="2015-01-18T00:00:00"/>
    <n v="-1250.7460000000001"/>
    <n v="13"/>
    <n v="336.92"/>
    <n v="88039"/>
    <x v="0"/>
    <n v="-1025.563454768208"/>
  </r>
  <r>
    <n v="2725"/>
    <s v="Katharine Hudson"/>
    <x v="3"/>
    <n v="0.05"/>
    <n v="28.15"/>
    <n v="6.17"/>
    <x v="1"/>
    <x v="2"/>
    <x v="2"/>
    <x v="2"/>
    <x v="1"/>
    <s v="Boston Model 1800 Electric Pencil Sharpener, Gray"/>
    <n v="0.55000000000000004"/>
    <s v="United States"/>
    <x v="0"/>
    <x v="34"/>
    <s v="Clarksville"/>
    <n v="37042"/>
    <x v="16"/>
    <d v="2015-01-18T00:00:00"/>
    <n v="-66.248000000000005"/>
    <n v="10"/>
    <n v="282.38"/>
    <n v="88958"/>
    <x v="0"/>
    <n v="483.44173281315307"/>
  </r>
  <r>
    <n v="2443"/>
    <s v="Danny Richmond"/>
    <x v="1"/>
    <n v="0.05"/>
    <n v="58.1"/>
    <n v="1.49"/>
    <x v="1"/>
    <x v="3"/>
    <x v="2"/>
    <x v="5"/>
    <x v="5"/>
    <s v="Avery Arch Ring Binders"/>
    <n v="0.38"/>
    <s v="United States"/>
    <x v="0"/>
    <x v="12"/>
    <s v="Miami"/>
    <n v="33142"/>
    <x v="17"/>
    <d v="2015-01-18T00:00:00"/>
    <n v="1633.9860000000001"/>
    <n v="13"/>
    <n v="739.06"/>
    <n v="89299"/>
    <x v="0"/>
    <n v="1813.7535099468278"/>
  </r>
  <r>
    <n v="1971"/>
    <s v="Marsha Roy"/>
    <x v="4"/>
    <n v="0.02"/>
    <n v="11.58"/>
    <n v="5.72"/>
    <x v="1"/>
    <x v="3"/>
    <x v="2"/>
    <x v="15"/>
    <x v="5"/>
    <s v="Peel &amp; Seel® Recycled Catalog Envelopes, Brown"/>
    <n v="0.35"/>
    <s v="United States"/>
    <x v="0"/>
    <x v="0"/>
    <s v="Tupelo"/>
    <n v="38801"/>
    <x v="17"/>
    <d v="2015-01-19T00:00:00"/>
    <n v="-259.75599999999997"/>
    <n v="3"/>
    <n v="35.479999999999997"/>
    <n v="91550"/>
    <x v="0"/>
    <n v="-144.18667765394264"/>
  </r>
  <r>
    <n v="1972"/>
    <s v="Priscilla Brandon"/>
    <x v="4"/>
    <n v="0.05"/>
    <n v="350.99"/>
    <n v="39"/>
    <x v="0"/>
    <x v="3"/>
    <x v="0"/>
    <x v="9"/>
    <x v="3"/>
    <s v="Global Leather Executive Chair"/>
    <n v="0.55000000000000004"/>
    <s v="United States"/>
    <x v="3"/>
    <x v="28"/>
    <s v="Willow Grove"/>
    <n v="19090"/>
    <x v="17"/>
    <d v="2015-01-20T00:00:00"/>
    <n v="1469.7275999999999"/>
    <n v="6"/>
    <n v="2130.04"/>
    <n v="91550"/>
    <x v="3"/>
    <n v="3952.961542537761"/>
  </r>
  <r>
    <n v="1972"/>
    <s v="Priscilla Brandon"/>
    <x v="4"/>
    <n v="0.04"/>
    <n v="15.99"/>
    <n v="9.4"/>
    <x v="2"/>
    <x v="3"/>
    <x v="1"/>
    <x v="3"/>
    <x v="5"/>
    <s v="AT&amp;T Black Trimline Phone, Model 210"/>
    <n v="0.49"/>
    <s v="United States"/>
    <x v="3"/>
    <x v="28"/>
    <s v="Willow Grove"/>
    <n v="19090"/>
    <x v="17"/>
    <d v="2015-01-20T00:00:00"/>
    <n v="-83.553060000000002"/>
    <n v="5"/>
    <n v="82.8"/>
    <n v="91550"/>
    <x v="3"/>
    <n v="172.71283658841597"/>
  </r>
  <r>
    <n v="657"/>
    <s v="Derek McCormick"/>
    <x v="0"/>
    <n v="0.1"/>
    <n v="18.97"/>
    <n v="9.0299999999999994"/>
    <x v="1"/>
    <x v="1"/>
    <x v="2"/>
    <x v="7"/>
    <x v="5"/>
    <s v="Computer Printout Paper with Letter-Trim Perforations"/>
    <n v="0.37"/>
    <s v="United States"/>
    <x v="3"/>
    <x v="35"/>
    <s v="Oxford"/>
    <n v="1540"/>
    <x v="18"/>
    <d v="2015-01-21T00:00:00"/>
    <n v="-24.204799999999999"/>
    <n v="1"/>
    <n v="19.73"/>
    <n v="91212"/>
    <x v="3"/>
    <n v="423.73313823451724"/>
  </r>
  <r>
    <n v="659"/>
    <s v="Marjorie Arthur"/>
    <x v="0"/>
    <n v="0"/>
    <n v="119.99"/>
    <n v="56.14"/>
    <x v="0"/>
    <x v="1"/>
    <x v="1"/>
    <x v="3"/>
    <x v="0"/>
    <s v="Hewlett-Packard 2600DN Business Color Inkjet Printer"/>
    <n v="0.39"/>
    <s v="United States"/>
    <x v="3"/>
    <x v="42"/>
    <s v="South Burlington"/>
    <n v="5403"/>
    <x v="18"/>
    <d v="2015-01-20T00:00:00"/>
    <n v="-126.05777999999999"/>
    <n v="5"/>
    <n v="615.54"/>
    <n v="91212"/>
    <x v="3"/>
    <n v="2217.1759680525706"/>
  </r>
  <r>
    <n v="3095"/>
    <s v="Milton Lindsay"/>
    <x v="0"/>
    <n v="0.09"/>
    <n v="207.48"/>
    <n v="0.99"/>
    <x v="1"/>
    <x v="1"/>
    <x v="2"/>
    <x v="8"/>
    <x v="5"/>
    <s v="Kensington 7 Outlet MasterPiece Power Center with Fax/Phone Line Protection"/>
    <n v="0.55000000000000004"/>
    <s v="United States"/>
    <x v="3"/>
    <x v="27"/>
    <s v="Hamilton"/>
    <n v="45011"/>
    <x v="18"/>
    <d v="2015-01-21T00:00:00"/>
    <n v="683.9556"/>
    <n v="5"/>
    <n v="991.24"/>
    <n v="86220"/>
    <x v="3"/>
    <n v="1673.5436857428108"/>
  </r>
  <r>
    <n v="259"/>
    <s v="Edward Pugh"/>
    <x v="2"/>
    <n v="0.09"/>
    <n v="2.88"/>
    <n v="0.7"/>
    <x v="1"/>
    <x v="1"/>
    <x v="2"/>
    <x v="2"/>
    <x v="2"/>
    <s v="Newell 340"/>
    <n v="0.56000000000000005"/>
    <s v="United States"/>
    <x v="2"/>
    <x v="43"/>
    <s v="Santa Fe"/>
    <n v="87505"/>
    <x v="18"/>
    <d v="2015-01-19T00:00:00"/>
    <n v="5.7531999999999996"/>
    <n v="10"/>
    <n v="26.38"/>
    <n v="85857"/>
    <x v="2"/>
    <n v="128.05278584067906"/>
  </r>
  <r>
    <n v="3155"/>
    <s v="Julian Keith Mayer"/>
    <x v="0"/>
    <n v="0.02"/>
    <n v="60.22"/>
    <n v="3.5"/>
    <x v="1"/>
    <x v="3"/>
    <x v="2"/>
    <x v="8"/>
    <x v="5"/>
    <s v="Fellowes Smart Surge Ten-Outlet Protector, Platinum"/>
    <n v="0.56999999999999995"/>
    <s v="United States"/>
    <x v="0"/>
    <x v="12"/>
    <s v="Sanford"/>
    <n v="32771"/>
    <x v="19"/>
    <d v="2015-01-21T00:00:00"/>
    <n v="-193.91399999999999"/>
    <n v="9"/>
    <n v="541.76"/>
    <n v="86898"/>
    <x v="0"/>
    <n v="474.38409332687189"/>
  </r>
  <r>
    <n v="32"/>
    <s v="Matthew Berman"/>
    <x v="4"/>
    <n v="0.09"/>
    <n v="125.99"/>
    <n v="7.69"/>
    <x v="2"/>
    <x v="3"/>
    <x v="1"/>
    <x v="12"/>
    <x v="5"/>
    <s v="StarTAC 3000"/>
    <n v="0.59"/>
    <s v="United States"/>
    <x v="2"/>
    <x v="14"/>
    <s v="Grants Pass"/>
    <n v="97526"/>
    <x v="19"/>
    <d v="2015-01-22T00:00:00"/>
    <n v="209.99700000000001"/>
    <n v="8"/>
    <n v="783.55"/>
    <n v="89202"/>
    <x v="2"/>
    <n v="820.77812566183502"/>
  </r>
  <r>
    <n v="493"/>
    <s v="Douglas Buck"/>
    <x v="3"/>
    <n v="0.02"/>
    <n v="6.48"/>
    <n v="6.6"/>
    <x v="1"/>
    <x v="1"/>
    <x v="2"/>
    <x v="7"/>
    <x v="5"/>
    <s v="Xerox 21"/>
    <n v="0.37"/>
    <s v="United States"/>
    <x v="2"/>
    <x v="4"/>
    <s v="Seatac"/>
    <n v="98158"/>
    <x v="19"/>
    <d v="2015-01-22T00:00:00"/>
    <n v="-92.05"/>
    <n v="10"/>
    <n v="66.709999999999994"/>
    <n v="88906"/>
    <x v="2"/>
    <n v="211.846038309866"/>
  </r>
  <r>
    <n v="493"/>
    <s v="Douglas Buck"/>
    <x v="3"/>
    <n v="0.04"/>
    <n v="17.149999999999999"/>
    <n v="4.96"/>
    <x v="1"/>
    <x v="1"/>
    <x v="2"/>
    <x v="6"/>
    <x v="5"/>
    <s v="Advantus Rolling Storage Box"/>
    <n v="0.57999999999999996"/>
    <s v="United States"/>
    <x v="2"/>
    <x v="4"/>
    <s v="Seatac"/>
    <n v="98158"/>
    <x v="19"/>
    <d v="2015-01-21T00:00:00"/>
    <n v="6.11"/>
    <n v="5"/>
    <n v="87.16"/>
    <n v="88906"/>
    <x v="2"/>
    <n v="461.79869425248006"/>
  </r>
  <r>
    <n v="524"/>
    <s v="Gina McKnight"/>
    <x v="3"/>
    <n v="0.03"/>
    <n v="1270.99"/>
    <n v="19.989999999999998"/>
    <x v="1"/>
    <x v="1"/>
    <x v="2"/>
    <x v="5"/>
    <x v="5"/>
    <s v="Fellowes PB500 Electric Punch Plastic Comb Binding Machine with Manual Bind"/>
    <n v="0.35"/>
    <s v="United States"/>
    <x v="0"/>
    <x v="34"/>
    <s v="Farragut"/>
    <n v="37922"/>
    <x v="19"/>
    <d v="2015-01-22T00:00:00"/>
    <n v="363.55200000000002"/>
    <n v="2"/>
    <n v="2589.0100000000002"/>
    <n v="91127"/>
    <x v="0"/>
    <n v="4987.1848463347033"/>
  </r>
  <r>
    <n v="524"/>
    <s v="Gina McKnight"/>
    <x v="3"/>
    <n v="7.0000000000000007E-2"/>
    <n v="2036.48"/>
    <n v="14.7"/>
    <x v="0"/>
    <x v="1"/>
    <x v="1"/>
    <x v="3"/>
    <x v="3"/>
    <s v="Lexmark 4227 Plus Dot Matrix Printer"/>
    <n v="0.55000000000000004"/>
    <s v="United States"/>
    <x v="0"/>
    <x v="34"/>
    <s v="Farragut"/>
    <n v="37922"/>
    <x v="19"/>
    <d v="2015-01-22T00:00:00"/>
    <n v="-11.536"/>
    <n v="1"/>
    <n v="1893.93"/>
    <n v="91127"/>
    <x v="0"/>
    <n v="7191.5231438857018"/>
  </r>
  <r>
    <n v="549"/>
    <s v="Dennis Boykin Townsend"/>
    <x v="3"/>
    <n v="0.02"/>
    <n v="7.1"/>
    <n v="6.05"/>
    <x v="1"/>
    <x v="3"/>
    <x v="2"/>
    <x v="5"/>
    <x v="5"/>
    <s v="Wilson Jones Hanging View Binder, White, 1&quot;"/>
    <n v="0.39"/>
    <s v="United States"/>
    <x v="2"/>
    <x v="43"/>
    <s v="Roswell"/>
    <n v="88201"/>
    <x v="19"/>
    <d v="2015-01-20T00:00:00"/>
    <n v="-66.378"/>
    <n v="9"/>
    <n v="66.319999999999993"/>
    <n v="90908"/>
    <x v="2"/>
    <n v="270.43517361832698"/>
  </r>
  <r>
    <n v="2464"/>
    <s v="Joe George"/>
    <x v="3"/>
    <n v="0.05"/>
    <n v="6.28"/>
    <n v="5.36"/>
    <x v="1"/>
    <x v="1"/>
    <x v="2"/>
    <x v="5"/>
    <x v="5"/>
    <s v="GBC Standard Plastic Binding Systems' Combs"/>
    <n v="0.4"/>
    <s v="United States"/>
    <x v="0"/>
    <x v="17"/>
    <s v="Bossier City"/>
    <n v="71111"/>
    <x v="19"/>
    <d v="2015-01-23T00:00:00"/>
    <n v="1.278"/>
    <n v="6"/>
    <n v="38.04"/>
    <n v="88714"/>
    <x v="0"/>
    <n v="277.62723660300861"/>
  </r>
  <r>
    <n v="2464"/>
    <s v="Joe George"/>
    <x v="3"/>
    <n v="0.04"/>
    <n v="3.08"/>
    <n v="0.99"/>
    <x v="1"/>
    <x v="1"/>
    <x v="2"/>
    <x v="13"/>
    <x v="5"/>
    <s v="Avery 481"/>
    <n v="0.37"/>
    <s v="United States"/>
    <x v="0"/>
    <x v="17"/>
    <s v="Bossier City"/>
    <n v="71111"/>
    <x v="19"/>
    <d v="2015-01-21T00:00:00"/>
    <n v="424.29"/>
    <n v="14"/>
    <n v="42.53"/>
    <n v="88714"/>
    <x v="0"/>
    <n v="561.66517871251892"/>
  </r>
  <r>
    <n v="1473"/>
    <s v="Paul Puckett"/>
    <x v="0"/>
    <n v="0.04"/>
    <n v="9.7799999999999994"/>
    <n v="1.99"/>
    <x v="2"/>
    <x v="2"/>
    <x v="1"/>
    <x v="1"/>
    <x v="1"/>
    <s v="Memorex Slim 80 Minute CD-R, 10/Pack"/>
    <n v="0.43"/>
    <s v="United States"/>
    <x v="3"/>
    <x v="27"/>
    <s v="Wooster"/>
    <n v="44691"/>
    <x v="20"/>
    <d v="2015-01-22T00:00:00"/>
    <n v="61.292700000000004"/>
    <n v="9"/>
    <n v="88.83"/>
    <n v="87076"/>
    <x v="3"/>
    <n v="354.5902424784407"/>
  </r>
  <r>
    <n v="1788"/>
    <s v="Valerie Siegel"/>
    <x v="0"/>
    <n v="0.04"/>
    <n v="205.99"/>
    <n v="8.99"/>
    <x v="1"/>
    <x v="1"/>
    <x v="1"/>
    <x v="12"/>
    <x v="5"/>
    <s v="TimeportP7382"/>
    <n v="0.56000000000000005"/>
    <s v="United States"/>
    <x v="0"/>
    <x v="5"/>
    <s v="Woodstock"/>
    <n v="30188"/>
    <x v="20"/>
    <d v="2015-01-22T00:00:00"/>
    <n v="960.98400000000004"/>
    <n v="6"/>
    <n v="1008.53"/>
    <n v="88256"/>
    <x v="0"/>
    <n v="2215.0280062024553"/>
  </r>
  <r>
    <n v="263"/>
    <s v="Carlos Hess"/>
    <x v="1"/>
    <n v="0.05"/>
    <n v="31.76"/>
    <n v="45.51"/>
    <x v="0"/>
    <x v="0"/>
    <x v="0"/>
    <x v="0"/>
    <x v="0"/>
    <s v="Hon iLevel™ Computer Training Table"/>
    <n v="0.65"/>
    <s v="United States"/>
    <x v="3"/>
    <x v="27"/>
    <s v="Cleveland Heights"/>
    <n v="44106"/>
    <x v="20"/>
    <d v="2015-01-23T00:00:00"/>
    <n v="-2177.9860960000001"/>
    <n v="9"/>
    <n v="304.33999999999997"/>
    <n v="86297"/>
    <x v="3"/>
    <n v="-543.83240953915083"/>
  </r>
  <r>
    <n v="2423"/>
    <s v="Nicholas Wallace"/>
    <x v="2"/>
    <n v="0.04"/>
    <n v="100.98"/>
    <n v="7.18"/>
    <x v="1"/>
    <x v="2"/>
    <x v="1"/>
    <x v="1"/>
    <x v="5"/>
    <s v="Logitech Cordless Elite Duo"/>
    <n v="0.4"/>
    <s v="United States"/>
    <x v="1"/>
    <x v="18"/>
    <s v="Hurst"/>
    <n v="76053"/>
    <x v="20"/>
    <d v="2015-01-26T00:00:00"/>
    <n v="269.94"/>
    <n v="4"/>
    <n v="414.91"/>
    <n v="89054"/>
    <x v="1"/>
    <n v="844.48173169386359"/>
  </r>
  <r>
    <n v="2882"/>
    <s v="Andrew Gonzalez"/>
    <x v="2"/>
    <n v="0.02"/>
    <n v="43.98"/>
    <n v="1.99"/>
    <x v="1"/>
    <x v="1"/>
    <x v="1"/>
    <x v="1"/>
    <x v="1"/>
    <s v="Memorex 80 Minute CD-R Spindle, 100/Pack"/>
    <n v="0.44"/>
    <s v="United States"/>
    <x v="0"/>
    <x v="9"/>
    <s v="Charlotte"/>
    <n v="28206"/>
    <x v="20"/>
    <d v="2015-01-25T00:00:00"/>
    <n v="333.76049999999998"/>
    <n v="40"/>
    <n v="1724.01"/>
    <n v="50917"/>
    <x v="0"/>
    <n v="574.88563027663315"/>
  </r>
  <r>
    <n v="1402"/>
    <s v="Wesley Tate"/>
    <x v="4"/>
    <n v="0.04"/>
    <n v="30.73"/>
    <n v="4"/>
    <x v="1"/>
    <x v="2"/>
    <x v="1"/>
    <x v="1"/>
    <x v="5"/>
    <s v="Fellowes 17-key keypad for PS/2 interface"/>
    <n v="0.75"/>
    <s v="United States"/>
    <x v="1"/>
    <x v="10"/>
    <s v="Chicago"/>
    <n v="60653"/>
    <x v="20"/>
    <d v="2015-01-22T00:00:00"/>
    <n v="-20.79"/>
    <n v="48"/>
    <n v="1420.84"/>
    <n v="43079"/>
    <x v="1"/>
    <n v="462.6771768678359"/>
  </r>
  <r>
    <n v="1405"/>
    <s v="Crystal Floyd"/>
    <x v="4"/>
    <n v="0.04"/>
    <n v="30.73"/>
    <n v="4"/>
    <x v="1"/>
    <x v="2"/>
    <x v="1"/>
    <x v="1"/>
    <x v="5"/>
    <s v="Fellowes 17-key keypad for PS/2 interface"/>
    <n v="0.75"/>
    <s v="United States"/>
    <x v="1"/>
    <x v="25"/>
    <s v="Battle Creek"/>
    <n v="49017"/>
    <x v="20"/>
    <d v="2015-01-22T00:00:00"/>
    <n v="-20.79"/>
    <n v="12"/>
    <n v="355.21"/>
    <n v="86145"/>
    <x v="1"/>
    <n v="462.6771768678359"/>
  </r>
  <r>
    <n v="2796"/>
    <s v="Cindy McLeod"/>
    <x v="4"/>
    <n v="0.02"/>
    <n v="30.44"/>
    <n v="1.49"/>
    <x v="1"/>
    <x v="3"/>
    <x v="2"/>
    <x v="5"/>
    <x v="5"/>
    <s v="Premier Elliptical Ring Binder, Black"/>
    <n v="0.37"/>
    <s v="United States"/>
    <x v="1"/>
    <x v="20"/>
    <s v="Sioux City"/>
    <n v="51106"/>
    <x v="20"/>
    <d v="2015-01-23T00:00:00"/>
    <n v="266.76089999999999"/>
    <n v="12"/>
    <n v="386.61"/>
    <n v="87553"/>
    <x v="1"/>
    <n v="353.78111060385868"/>
  </r>
  <r>
    <n v="2797"/>
    <s v="Cameron Kendall"/>
    <x v="4"/>
    <n v="0.02"/>
    <n v="4.91"/>
    <n v="0.5"/>
    <x v="1"/>
    <x v="3"/>
    <x v="2"/>
    <x v="13"/>
    <x v="5"/>
    <s v="Avery 508"/>
    <n v="0.36"/>
    <s v="United States"/>
    <x v="3"/>
    <x v="28"/>
    <s v="Pittsburgh"/>
    <n v="15122"/>
    <x v="20"/>
    <d v="2015-01-22T00:00:00"/>
    <n v="29.883900000000001"/>
    <n v="9"/>
    <n v="43.31"/>
    <n v="87553"/>
    <x v="3"/>
    <n v="-4.4517937488901254"/>
  </r>
  <r>
    <n v="2855"/>
    <s v="Vicki Womble"/>
    <x v="4"/>
    <n v="0.08"/>
    <n v="7.84"/>
    <n v="4.71"/>
    <x v="1"/>
    <x v="3"/>
    <x v="2"/>
    <x v="5"/>
    <x v="5"/>
    <s v="XtraLife® ClearVue™ Slant-D® Ring Binders by Cardinal"/>
    <n v="0.35"/>
    <s v="United States"/>
    <x v="2"/>
    <x v="4"/>
    <s v="Des Moines"/>
    <n v="98198"/>
    <x v="20"/>
    <d v="2015-01-22T00:00:00"/>
    <n v="-12.87678"/>
    <n v="10"/>
    <n v="76.16"/>
    <n v="87316"/>
    <x v="2"/>
    <n v="29.339844213750666"/>
  </r>
  <r>
    <n v="2855"/>
    <s v="Vicki Womble"/>
    <x v="4"/>
    <n v="0.03"/>
    <n v="105.34"/>
    <n v="24.49"/>
    <x v="1"/>
    <x v="3"/>
    <x v="0"/>
    <x v="11"/>
    <x v="4"/>
    <s v="Deflect-o DuraMat Antistatic Studded Beveled Mat for Medium Pile Carpeting"/>
    <n v="0.61"/>
    <s v="United States"/>
    <x v="2"/>
    <x v="4"/>
    <s v="Des Moines"/>
    <n v="98198"/>
    <x v="20"/>
    <d v="2015-01-22T00:00:00"/>
    <n v="618.13080000000002"/>
    <n v="10"/>
    <n v="1038.1400000000001"/>
    <n v="87316"/>
    <x v="2"/>
    <n v="1776.8484538135381"/>
  </r>
  <r>
    <n v="584"/>
    <s v="Timothy Currie"/>
    <x v="3"/>
    <n v="0.04"/>
    <n v="15.51"/>
    <n v="17.78"/>
    <x v="1"/>
    <x v="3"/>
    <x v="2"/>
    <x v="6"/>
    <x v="5"/>
    <s v="Tenex File Box, Personal Filing Tote with Lid, Black"/>
    <n v="0.59"/>
    <s v="United States"/>
    <x v="3"/>
    <x v="35"/>
    <s v="Woburn"/>
    <n v="1801"/>
    <x v="20"/>
    <d v="2015-01-23T00:00:00"/>
    <n v="-266.22000000000003"/>
    <n v="7"/>
    <n v="116.93"/>
    <n v="88646"/>
    <x v="3"/>
    <n v="569.37134447061112"/>
  </r>
  <r>
    <n v="1709"/>
    <s v="Dennis Bowen"/>
    <x v="3"/>
    <n v="0.01"/>
    <n v="14.28"/>
    <n v="2.99"/>
    <x v="1"/>
    <x v="1"/>
    <x v="2"/>
    <x v="5"/>
    <x v="5"/>
    <s v="Avery Premier Heavy-Duty Binder with Round Locking Rings"/>
    <n v="0.39"/>
    <s v="United States"/>
    <x v="3"/>
    <x v="28"/>
    <s v="Pottstown"/>
    <n v="19464"/>
    <x v="20"/>
    <d v="2015-01-22T00:00:00"/>
    <n v="21.003499999999999"/>
    <n v="2"/>
    <n v="30.44"/>
    <n v="88782"/>
    <x v="3"/>
    <n v="275.50853060699791"/>
  </r>
  <r>
    <n v="1727"/>
    <s v="Juanita Ballard"/>
    <x v="3"/>
    <n v="0.1"/>
    <n v="14.98"/>
    <n v="7.69"/>
    <x v="2"/>
    <x v="0"/>
    <x v="2"/>
    <x v="6"/>
    <x v="5"/>
    <s v="Super Decoflex Portable Personal File"/>
    <n v="0.56999999999999995"/>
    <s v="United States"/>
    <x v="3"/>
    <x v="27"/>
    <s v="Kent"/>
    <n v="44240"/>
    <x v="20"/>
    <d v="2015-01-23T00:00:00"/>
    <n v="-76.900000000000006"/>
    <n v="8"/>
    <n v="114.81"/>
    <n v="87194"/>
    <x v="3"/>
    <n v="335.17182564304778"/>
  </r>
  <r>
    <n v="1928"/>
    <s v="Gregory R Snow"/>
    <x v="3"/>
    <n v="0.1"/>
    <n v="1889.99"/>
    <n v="19.989999999999998"/>
    <x v="1"/>
    <x v="2"/>
    <x v="2"/>
    <x v="5"/>
    <x v="5"/>
    <s v="Ibico EPK-21 Electric Binding System"/>
    <n v="0.36"/>
    <s v="United States"/>
    <x v="0"/>
    <x v="23"/>
    <s v="Greer"/>
    <n v="29651"/>
    <x v="20"/>
    <d v="2015-01-21T00:00:00"/>
    <n v="-42.545999999999999"/>
    <n v="1"/>
    <n v="1786.04"/>
    <n v="88580"/>
    <x v="0"/>
    <n v="6532.1937170074434"/>
  </r>
  <r>
    <n v="1989"/>
    <s v="David Weaver"/>
    <x v="3"/>
    <n v="0.04"/>
    <n v="355.98"/>
    <n v="58.92"/>
    <x v="0"/>
    <x v="2"/>
    <x v="0"/>
    <x v="9"/>
    <x v="3"/>
    <s v="Hon 4700 Series Mobuis™ Mid-Back Task Chairs with Adjustable Arms"/>
    <n v="0.64"/>
    <s v="United States"/>
    <x v="2"/>
    <x v="15"/>
    <s v="Holladay"/>
    <n v="84117"/>
    <x v="20"/>
    <d v="2015-01-22T00:00:00"/>
    <n v="882.93"/>
    <n v="8"/>
    <n v="2748.21"/>
    <n v="90000"/>
    <x v="2"/>
    <n v="4218.3961538158619"/>
  </r>
  <r>
    <n v="1989"/>
    <s v="David Weaver"/>
    <x v="3"/>
    <n v="0.09"/>
    <n v="19.98"/>
    <n v="8.68"/>
    <x v="1"/>
    <x v="2"/>
    <x v="2"/>
    <x v="7"/>
    <x v="5"/>
    <s v="Southworth 25% Cotton Premium Laser Paper and Envelopes"/>
    <n v="0.37"/>
    <s v="United States"/>
    <x v="2"/>
    <x v="15"/>
    <s v="Holladay"/>
    <n v="84117"/>
    <x v="20"/>
    <d v="2015-01-22T00:00:00"/>
    <n v="6.6803999999999997"/>
    <n v="5"/>
    <n v="93.19"/>
    <n v="90000"/>
    <x v="2"/>
    <n v="425.85234995202899"/>
  </r>
  <r>
    <n v="3229"/>
    <s v="Sharon Kessler"/>
    <x v="3"/>
    <n v="0.01"/>
    <n v="24.95"/>
    <n v="2.99"/>
    <x v="1"/>
    <x v="0"/>
    <x v="2"/>
    <x v="5"/>
    <x v="5"/>
    <s v="Large Capacity Hanging Post Binders"/>
    <n v="0.39"/>
    <s v="United States"/>
    <x v="1"/>
    <x v="30"/>
    <s v="Superior"/>
    <n v="54880"/>
    <x v="20"/>
    <d v="2015-01-22T00:00:00"/>
    <n v="261.38580000000002"/>
    <n v="15"/>
    <n v="378.82"/>
    <n v="87435"/>
    <x v="1"/>
    <n v="574.99631713945087"/>
  </r>
  <r>
    <n v="3230"/>
    <s v="Monica Stuart"/>
    <x v="3"/>
    <n v="0"/>
    <n v="15.98"/>
    <n v="8.99"/>
    <x v="1"/>
    <x v="0"/>
    <x v="1"/>
    <x v="1"/>
    <x v="1"/>
    <s v="Imation 3.5&quot; DS/HD IBM Formatted Diskettes, 50/Pack"/>
    <n v="0.64"/>
    <s v="United States"/>
    <x v="1"/>
    <x v="30"/>
    <s v="Waukesha"/>
    <n v="53186"/>
    <x v="20"/>
    <d v="2015-01-23T00:00:00"/>
    <n v="-135.46"/>
    <n v="9"/>
    <n v="152.18"/>
    <n v="87435"/>
    <x v="1"/>
    <n v="520.75185060484273"/>
  </r>
  <r>
    <n v="151"/>
    <s v="Geoffrey Zhu"/>
    <x v="0"/>
    <n v="0.09"/>
    <n v="32.979999999999997"/>
    <n v="5.5"/>
    <x v="1"/>
    <x v="2"/>
    <x v="1"/>
    <x v="1"/>
    <x v="5"/>
    <s v="PC Concepts 116 Key Quantum 3000 Keyboard"/>
    <n v="0.75"/>
    <s v="United States"/>
    <x v="0"/>
    <x v="34"/>
    <s v="Kingsport"/>
    <n v="37664"/>
    <x v="21"/>
    <d v="2015-01-23T00:00:00"/>
    <n v="-20.257999999999999"/>
    <n v="2"/>
    <n v="62.46"/>
    <n v="89521"/>
    <x v="0"/>
    <n v="755.93678007867038"/>
  </r>
  <r>
    <n v="1438"/>
    <s v="Jean Weiss Diaz"/>
    <x v="0"/>
    <n v="0.01"/>
    <n v="80.98"/>
    <n v="35"/>
    <x v="1"/>
    <x v="3"/>
    <x v="2"/>
    <x v="6"/>
    <x v="4"/>
    <s v="Carina 42&quot;Hx23 3/4&quot;W Media Storage Unit"/>
    <n v="0.83"/>
    <s v="United States"/>
    <x v="3"/>
    <x v="27"/>
    <s v="Elyria"/>
    <n v="44035"/>
    <x v="21"/>
    <d v="2015-01-24T00:00:00"/>
    <n v="-409.37360000000001"/>
    <n v="3"/>
    <n v="267.83"/>
    <n v="90120"/>
    <x v="3"/>
    <n v="1412.1482100283292"/>
  </r>
  <r>
    <n v="1959"/>
    <s v="Bonnie Matthews Rowland"/>
    <x v="0"/>
    <n v="0"/>
    <n v="20.28"/>
    <n v="14.39"/>
    <x v="1"/>
    <x v="3"/>
    <x v="0"/>
    <x v="11"/>
    <x v="5"/>
    <s v="Career Cubicle Clock, 8 1/4&quot;, Black"/>
    <n v="0.47"/>
    <s v="United States"/>
    <x v="0"/>
    <x v="12"/>
    <s v="Miami"/>
    <n v="33916"/>
    <x v="21"/>
    <d v="2015-01-22T00:00:00"/>
    <n v="-66.247299999999996"/>
    <n v="9"/>
    <n v="206.04"/>
    <n v="28225"/>
    <x v="0"/>
    <n v="711.06990426002915"/>
  </r>
  <r>
    <n v="1764"/>
    <s v="Michele Bradshaw"/>
    <x v="1"/>
    <n v="0"/>
    <n v="115.99"/>
    <n v="5.92"/>
    <x v="1"/>
    <x v="1"/>
    <x v="1"/>
    <x v="12"/>
    <x v="5"/>
    <s v="8890"/>
    <n v="0.57999999999999996"/>
    <s v="United States"/>
    <x v="0"/>
    <x v="12"/>
    <s v="Dunedin"/>
    <n v="34698"/>
    <x v="21"/>
    <d v="2015-01-22T00:00:00"/>
    <n v="-16.771999999999998"/>
    <n v="11"/>
    <n v="1160.42"/>
    <n v="89775"/>
    <x v="0"/>
    <n v="597.49966826690081"/>
  </r>
  <r>
    <n v="2456"/>
    <s v="Joan Beach"/>
    <x v="1"/>
    <n v="7.0000000000000007E-2"/>
    <n v="179.99"/>
    <n v="19.989999999999998"/>
    <x v="1"/>
    <x v="2"/>
    <x v="1"/>
    <x v="1"/>
    <x v="5"/>
    <s v="Motorola SB4200 Cable Modem"/>
    <n v="0.48"/>
    <s v="United States"/>
    <x v="0"/>
    <x v="16"/>
    <s v="Mobile"/>
    <n v="36608"/>
    <x v="21"/>
    <d v="2015-01-23T00:00:00"/>
    <n v="733.28219999999999"/>
    <n v="7"/>
    <n v="1188.6300000000001"/>
    <n v="89218"/>
    <x v="0"/>
    <n v="1884.9810335509128"/>
  </r>
  <r>
    <n v="2456"/>
    <s v="Joan Beach"/>
    <x v="1"/>
    <n v="0.02"/>
    <n v="92.23"/>
    <n v="39.61"/>
    <x v="2"/>
    <x v="2"/>
    <x v="0"/>
    <x v="11"/>
    <x v="6"/>
    <s v="Deflect-o RollaMat Studded, Beveled Mat for Medium Pile Carpeting"/>
    <n v="0.67"/>
    <s v="United States"/>
    <x v="0"/>
    <x v="16"/>
    <s v="Mobile"/>
    <n v="36608"/>
    <x v="21"/>
    <d v="2015-01-23T00:00:00"/>
    <n v="-905.99040000000002"/>
    <n v="11"/>
    <n v="1009.93"/>
    <n v="89218"/>
    <x v="0"/>
    <n v="582.3911788575557"/>
  </r>
  <r>
    <n v="2457"/>
    <s v="Yvonne Collier"/>
    <x v="1"/>
    <n v="0.02"/>
    <n v="15.22"/>
    <n v="9.73"/>
    <x v="1"/>
    <x v="2"/>
    <x v="2"/>
    <x v="5"/>
    <x v="5"/>
    <s v="GBC Twin Loop™ Wire Binding Elements, 9/16&quot; Spine, Black"/>
    <n v="0.36"/>
    <s v="United States"/>
    <x v="1"/>
    <x v="7"/>
    <s v="Lino Lakes"/>
    <n v="55014"/>
    <x v="21"/>
    <d v="2015-01-22T00:00:00"/>
    <n v="-21.63242"/>
    <n v="9"/>
    <n v="140.69999999999999"/>
    <n v="89218"/>
    <x v="1"/>
    <n v="245.39590219157134"/>
  </r>
  <r>
    <n v="2209"/>
    <s v="Sharon Thomas"/>
    <x v="2"/>
    <n v="0.06"/>
    <n v="6.98"/>
    <n v="1.6"/>
    <x v="1"/>
    <x v="2"/>
    <x v="2"/>
    <x v="7"/>
    <x v="2"/>
    <s v="Adams Phone Message Book, Professional, 400 Message Capacity, 5 3/6” x 11”"/>
    <n v="0.38"/>
    <s v="United States"/>
    <x v="0"/>
    <x v="5"/>
    <s v="College Park"/>
    <n v="30337"/>
    <x v="21"/>
    <d v="2015-01-29T00:00:00"/>
    <n v="-98.055999999999997"/>
    <n v="12"/>
    <n v="83.93"/>
    <n v="88030"/>
    <x v="0"/>
    <n v="-10.942145325588474"/>
  </r>
  <r>
    <n v="2896"/>
    <s v="Anna Ellis"/>
    <x v="2"/>
    <n v="0.02"/>
    <n v="880.98"/>
    <n v="44.55"/>
    <x v="0"/>
    <x v="2"/>
    <x v="0"/>
    <x v="10"/>
    <x v="0"/>
    <s v="Riverside Palais Royal Lawyers Bookcase, Royale Cherry Finish"/>
    <n v="0.62"/>
    <s v="United States"/>
    <x v="1"/>
    <x v="7"/>
    <s v="Mankato"/>
    <n v="56001"/>
    <x v="21"/>
    <d v="2015-01-26T00:00:00"/>
    <n v="4861.0637999999999"/>
    <n v="8"/>
    <n v="7045.02"/>
    <n v="86925"/>
    <x v="1"/>
    <n v="9415.1795060652566"/>
  </r>
  <r>
    <n v="2422"/>
    <s v="Arlene Wiggins Dalton"/>
    <x v="4"/>
    <n v="0.09"/>
    <n v="3.89"/>
    <n v="7.01"/>
    <x v="2"/>
    <x v="2"/>
    <x v="2"/>
    <x v="5"/>
    <x v="5"/>
    <s v="Avery Binder Labels"/>
    <n v="0.37"/>
    <s v="United States"/>
    <x v="1"/>
    <x v="18"/>
    <s v="Huntsville"/>
    <n v="77340"/>
    <x v="21"/>
    <d v="2015-01-24T00:00:00"/>
    <n v="-154.30699999999999"/>
    <n v="10"/>
    <n v="42.56"/>
    <n v="89055"/>
    <x v="1"/>
    <n v="-106.05536946357122"/>
  </r>
  <r>
    <n v="2873"/>
    <s v="Benjamin Gunter"/>
    <x v="4"/>
    <n v="7.0000000000000007E-2"/>
    <n v="2.89"/>
    <n v="0.5"/>
    <x v="1"/>
    <x v="0"/>
    <x v="2"/>
    <x v="13"/>
    <x v="5"/>
    <s v="Avery 498"/>
    <n v="0.38"/>
    <s v="United States"/>
    <x v="0"/>
    <x v="12"/>
    <s v="Hialeah"/>
    <n v="33012"/>
    <x v="21"/>
    <d v="2015-01-24T00:00:00"/>
    <n v="441.59399999999999"/>
    <n v="12"/>
    <n v="33.020000000000003"/>
    <n v="89872"/>
    <x v="0"/>
    <n v="385.36605988794844"/>
  </r>
  <r>
    <n v="2873"/>
    <s v="Benjamin Gunter"/>
    <x v="4"/>
    <n v="0"/>
    <n v="217.85"/>
    <n v="29.1"/>
    <x v="0"/>
    <x v="0"/>
    <x v="0"/>
    <x v="0"/>
    <x v="0"/>
    <s v="Chromcraft Bull-Nose Wood Round Conference Table Top, Wood Base"/>
    <n v="0.68"/>
    <s v="United States"/>
    <x v="0"/>
    <x v="12"/>
    <s v="Hialeah"/>
    <n v="33012"/>
    <x v="21"/>
    <d v="2015-01-23T00:00:00"/>
    <n v="394.17"/>
    <n v="10"/>
    <n v="2273.1"/>
    <n v="89872"/>
    <x v="0"/>
    <n v="2292.8416303106505"/>
  </r>
  <r>
    <n v="3350"/>
    <s v="Amy York"/>
    <x v="4"/>
    <n v="0.01"/>
    <n v="73.98"/>
    <n v="12.14"/>
    <x v="1"/>
    <x v="0"/>
    <x v="1"/>
    <x v="1"/>
    <x v="5"/>
    <s v="Keytronic 105-Key Spanish Keyboard"/>
    <n v="0.67"/>
    <s v="United States"/>
    <x v="2"/>
    <x v="4"/>
    <s v="Parkland"/>
    <n v="98444"/>
    <x v="22"/>
    <d v="2015-01-25T00:00:00"/>
    <n v="-29.0656"/>
    <n v="5"/>
    <n v="384.22"/>
    <n v="91296"/>
    <x v="2"/>
    <n v="728.55160814320118"/>
  </r>
  <r>
    <n v="1692"/>
    <s v="Rhonda Schroeder"/>
    <x v="3"/>
    <n v="0"/>
    <n v="6.84"/>
    <n v="8.3699999999999992"/>
    <x v="1"/>
    <x v="1"/>
    <x v="2"/>
    <x v="16"/>
    <x v="1"/>
    <s v="Acme Design Line 8&quot; Stainless Steel Bent Scissors w/Champagne Handles, 3-1/8&quot; Cut"/>
    <n v="0.57999999999999996"/>
    <s v="United States"/>
    <x v="1"/>
    <x v="38"/>
    <s v="Newton"/>
    <n v="67114"/>
    <x v="22"/>
    <d v="2015-01-24T00:00:00"/>
    <n v="-123.1816"/>
    <n v="5"/>
    <n v="37.89"/>
    <n v="90189"/>
    <x v="1"/>
    <n v="417.7814527726967"/>
  </r>
  <r>
    <n v="1693"/>
    <s v="Melinda Thornton"/>
    <x v="3"/>
    <n v="7.0000000000000007E-2"/>
    <n v="30.98"/>
    <n v="5.76"/>
    <x v="1"/>
    <x v="1"/>
    <x v="2"/>
    <x v="7"/>
    <x v="5"/>
    <s v="IBM Multi-Purpose Copy Paper, 8 1/2 x 11&quot;, Case"/>
    <n v="0.4"/>
    <s v="United States"/>
    <x v="0"/>
    <x v="21"/>
    <s v="Reston"/>
    <n v="20190"/>
    <x v="22"/>
    <d v="2015-01-25T00:00:00"/>
    <n v="-28.797999999999998"/>
    <n v="11"/>
    <n v="343.79"/>
    <n v="90189"/>
    <x v="0"/>
    <n v="322.05703614789456"/>
  </r>
  <r>
    <n v="604"/>
    <s v="Lindsay P Ashley"/>
    <x v="0"/>
    <n v="0.03"/>
    <n v="1.88"/>
    <n v="1.49"/>
    <x v="1"/>
    <x v="2"/>
    <x v="2"/>
    <x v="5"/>
    <x v="5"/>
    <s v="Staples® General Use 3-Ring Binders"/>
    <n v="0.37"/>
    <s v="United States"/>
    <x v="2"/>
    <x v="8"/>
    <s v="Los Angeles"/>
    <n v="90045"/>
    <x v="23"/>
    <d v="2015-01-25T00:00:00"/>
    <n v="-15.099500000000001"/>
    <n v="52"/>
    <n v="102.32"/>
    <n v="34882"/>
    <x v="2"/>
    <n v="276.74414793979605"/>
  </r>
  <r>
    <n v="830"/>
    <s v="Douglas Sutton"/>
    <x v="1"/>
    <n v="0.01"/>
    <n v="14.42"/>
    <n v="6.75"/>
    <x v="1"/>
    <x v="3"/>
    <x v="2"/>
    <x v="8"/>
    <x v="6"/>
    <s v="Holmes Odor Grabber"/>
    <n v="0.52"/>
    <s v="United States"/>
    <x v="2"/>
    <x v="3"/>
    <s v="Wheat Ridge"/>
    <n v="80033"/>
    <x v="23"/>
    <d v="2015-01-24T00:00:00"/>
    <n v="-13.826000000000001"/>
    <n v="6"/>
    <n v="89.91"/>
    <n v="90270"/>
    <x v="2"/>
    <n v="277.67677855397937"/>
  </r>
  <r>
    <n v="997"/>
    <s v="Phillip Pollard"/>
    <x v="2"/>
    <n v="0.08"/>
    <n v="67.84"/>
    <n v="0.99"/>
    <x v="1"/>
    <x v="0"/>
    <x v="2"/>
    <x v="8"/>
    <x v="5"/>
    <s v="Fellowes Command Center 5-outlet power strip"/>
    <n v="0.57999999999999996"/>
    <s v="United States"/>
    <x v="3"/>
    <x v="33"/>
    <s v="Bayonne"/>
    <n v="7002"/>
    <x v="23"/>
    <d v="2015-01-29T00:00:00"/>
    <n v="-23.634399999999999"/>
    <n v="1"/>
    <n v="63.66"/>
    <n v="89431"/>
    <x v="3"/>
    <n v="352.6368353481343"/>
  </r>
  <r>
    <n v="1281"/>
    <s v="Pauline Denton"/>
    <x v="2"/>
    <n v="0.03"/>
    <n v="199.99"/>
    <n v="24.49"/>
    <x v="2"/>
    <x v="0"/>
    <x v="1"/>
    <x v="4"/>
    <x v="4"/>
    <s v="Canon PC-428 Personal Copier"/>
    <n v="0.46"/>
    <s v="United States"/>
    <x v="1"/>
    <x v="2"/>
    <s v="Vincennes"/>
    <n v="47591"/>
    <x v="23"/>
    <d v="2015-01-26T00:00:00"/>
    <n v="727.73609999999996"/>
    <n v="5"/>
    <n v="1054.69"/>
    <n v="89112"/>
    <x v="1"/>
    <n v="2036.7173150631754"/>
  </r>
  <r>
    <n v="1282"/>
    <s v="Dana Sharpe"/>
    <x v="2"/>
    <n v="0.03"/>
    <n v="199.99"/>
    <n v="24.49"/>
    <x v="2"/>
    <x v="0"/>
    <x v="1"/>
    <x v="4"/>
    <x v="4"/>
    <s v="Canon PC-428 Personal Copier"/>
    <n v="0.46"/>
    <s v="United States"/>
    <x v="3"/>
    <x v="28"/>
    <s v="Philadelphia"/>
    <n v="19134"/>
    <x v="23"/>
    <d v="2015-01-26T00:00:00"/>
    <n v="393.42"/>
    <n v="21"/>
    <n v="4429.6899999999996"/>
    <n v="29319"/>
    <x v="3"/>
    <n v="1694.3690292566207"/>
  </r>
  <r>
    <n v="1690"/>
    <s v="Neil Bailey"/>
    <x v="2"/>
    <n v="0.05"/>
    <n v="115.99"/>
    <n v="5.26"/>
    <x v="1"/>
    <x v="3"/>
    <x v="1"/>
    <x v="12"/>
    <x v="5"/>
    <s v="636"/>
    <n v="0.56999999999999995"/>
    <s v="United States"/>
    <x v="3"/>
    <x v="28"/>
    <s v="Harrisburg"/>
    <n v="17112"/>
    <x v="23"/>
    <d v="2015-01-28T00:00:00"/>
    <n v="616.53570000000002"/>
    <n v="9"/>
    <n v="893.53"/>
    <n v="91076"/>
    <x v="3"/>
    <n v="1297.6198177355582"/>
  </r>
  <r>
    <n v="2613"/>
    <s v="Anthony Stanley"/>
    <x v="2"/>
    <n v="0.02"/>
    <n v="50.98"/>
    <n v="13.66"/>
    <x v="2"/>
    <x v="3"/>
    <x v="2"/>
    <x v="8"/>
    <x v="5"/>
    <s v="Eureka The Boss® Cordless Rechargeable Stick Vac"/>
    <n v="0.57999999999999996"/>
    <s v="United States"/>
    <x v="3"/>
    <x v="33"/>
    <s v="Fords"/>
    <n v="8863"/>
    <x v="23"/>
    <d v="2015-01-24T00:00:00"/>
    <n v="-25.76"/>
    <n v="1"/>
    <n v="68.45"/>
    <n v="86119"/>
    <x v="3"/>
    <n v="614.29637262724987"/>
  </r>
  <r>
    <n v="3089"/>
    <s v="Sandy Cannon"/>
    <x v="2"/>
    <n v="7.0000000000000007E-2"/>
    <n v="49.43"/>
    <n v="19.989999999999998"/>
    <x v="1"/>
    <x v="3"/>
    <x v="2"/>
    <x v="8"/>
    <x v="5"/>
    <s v="Eureka Hand Vacuum, Bagless"/>
    <n v="0.56999999999999995"/>
    <s v="United States"/>
    <x v="1"/>
    <x v="38"/>
    <s v="Leawood"/>
    <n v="66209"/>
    <x v="23"/>
    <d v="2015-01-29T00:00:00"/>
    <n v="-122.77"/>
    <n v="6"/>
    <n v="281.82"/>
    <n v="91219"/>
    <x v="1"/>
    <n v="725.91837124937729"/>
  </r>
  <r>
    <n v="2283"/>
    <s v="Nancy Holden"/>
    <x v="4"/>
    <n v="0.01"/>
    <n v="11.7"/>
    <n v="6.96"/>
    <x v="1"/>
    <x v="2"/>
    <x v="2"/>
    <x v="8"/>
    <x v="6"/>
    <s v="Harmony HEPA Quiet Air Purifiers"/>
    <n v="0.5"/>
    <s v="United States"/>
    <x v="1"/>
    <x v="30"/>
    <s v="Franklin"/>
    <n v="53132"/>
    <x v="23"/>
    <d v="2015-01-26T00:00:00"/>
    <n v="-28.954000000000001"/>
    <n v="6"/>
    <n v="76.87"/>
    <n v="85947"/>
    <x v="1"/>
    <n v="288.53436184568341"/>
  </r>
  <r>
    <n v="275"/>
    <s v="Roger Blalock Cassidy"/>
    <x v="3"/>
    <n v="0.09"/>
    <n v="15.28"/>
    <n v="10.91"/>
    <x v="1"/>
    <x v="3"/>
    <x v="2"/>
    <x v="5"/>
    <x v="5"/>
    <s v="Recycled Premium Regency Composition Covers"/>
    <n v="0.36"/>
    <s v="United States"/>
    <x v="3"/>
    <x v="22"/>
    <s v="Fairfield"/>
    <n v="6824"/>
    <x v="23"/>
    <d v="2015-01-25T00:00:00"/>
    <n v="-51.75"/>
    <n v="4"/>
    <n v="61.52"/>
    <n v="89292"/>
    <x v="3"/>
    <n v="374.17697591032487"/>
  </r>
  <r>
    <n v="1653"/>
    <s v="Charles Cline"/>
    <x v="3"/>
    <n v="0"/>
    <n v="101.41"/>
    <n v="35"/>
    <x v="2"/>
    <x v="3"/>
    <x v="2"/>
    <x v="6"/>
    <x v="4"/>
    <s v="Tennsco Regal Shelving Units"/>
    <n v="0.82"/>
    <s v="United States"/>
    <x v="2"/>
    <x v="8"/>
    <s v="Thousand Oaks"/>
    <n v="91360"/>
    <x v="23"/>
    <d v="2015-01-25T00:00:00"/>
    <n v="-457.73"/>
    <n v="10"/>
    <n v="1104.32"/>
    <n v="89885"/>
    <x v="2"/>
    <n v="1253.7394438857991"/>
  </r>
  <r>
    <n v="1653"/>
    <s v="Charles Cline"/>
    <x v="3"/>
    <n v="0.1"/>
    <n v="95.99"/>
    <n v="4.9000000000000004"/>
    <x v="1"/>
    <x v="3"/>
    <x v="1"/>
    <x v="12"/>
    <x v="5"/>
    <s v="T60"/>
    <n v="0.56000000000000005"/>
    <s v="United States"/>
    <x v="2"/>
    <x v="8"/>
    <s v="Thousand Oaks"/>
    <n v="91360"/>
    <x v="23"/>
    <d v="2015-01-25T00:00:00"/>
    <n v="-268.66399999999999"/>
    <n v="2"/>
    <n v="149.80000000000001"/>
    <n v="89885"/>
    <x v="2"/>
    <n v="398.4459827807006"/>
  </r>
  <r>
    <n v="1389"/>
    <s v="Jean Khan"/>
    <x v="0"/>
    <n v="0.06"/>
    <n v="1.74"/>
    <n v="4.08"/>
    <x v="1"/>
    <x v="3"/>
    <x v="0"/>
    <x v="11"/>
    <x v="1"/>
    <s v="Eldon Regeneration Recycled Desk Accessories, Smoke"/>
    <n v="0.53"/>
    <s v="United States"/>
    <x v="2"/>
    <x v="8"/>
    <s v="Menlo Park"/>
    <n v="94025"/>
    <x v="24"/>
    <d v="2015-01-26T00:00:00"/>
    <n v="-11.0732"/>
    <n v="1"/>
    <n v="2.77"/>
    <n v="88726"/>
    <x v="2"/>
    <n v="434.73957587378635"/>
  </r>
  <r>
    <n v="156"/>
    <s v="Diana Xu"/>
    <x v="1"/>
    <n v="0.03"/>
    <n v="10.89"/>
    <n v="4.5"/>
    <x v="1"/>
    <x v="3"/>
    <x v="2"/>
    <x v="8"/>
    <x v="5"/>
    <s v="Belkin 6 Outlet Metallic Surge Strip"/>
    <n v="0.59"/>
    <s v="United States"/>
    <x v="2"/>
    <x v="3"/>
    <s v="Fort Collins"/>
    <n v="80525"/>
    <x v="24"/>
    <d v="2015-01-26T00:00:00"/>
    <n v="-18.64"/>
    <n v="3"/>
    <n v="33.82"/>
    <n v="87672"/>
    <x v="2"/>
    <n v="244.46457476997452"/>
  </r>
  <r>
    <n v="1997"/>
    <s v="Harriet Bowman"/>
    <x v="3"/>
    <n v="0.1"/>
    <n v="125.99"/>
    <n v="8.99"/>
    <x v="1"/>
    <x v="1"/>
    <x v="1"/>
    <x v="12"/>
    <x v="5"/>
    <s v="5170i"/>
    <n v="0.56999999999999995"/>
    <s v="United States"/>
    <x v="0"/>
    <x v="23"/>
    <s v="Hilton Head Island"/>
    <n v="29915"/>
    <x v="24"/>
    <d v="2015-01-28T00:00:00"/>
    <n v="17.652000000000001"/>
    <n v="4"/>
    <n v="408.66"/>
    <n v="90333"/>
    <x v="0"/>
    <n v="878.05721889641188"/>
  </r>
  <r>
    <n v="1360"/>
    <s v="Arlene Gibbons"/>
    <x v="1"/>
    <n v="0.03"/>
    <n v="14.34"/>
    <n v="5"/>
    <x v="1"/>
    <x v="1"/>
    <x v="0"/>
    <x v="11"/>
    <x v="1"/>
    <s v="Nu-Dell Leatherette Frames"/>
    <n v="0.49"/>
    <s v="United States"/>
    <x v="1"/>
    <x v="20"/>
    <s v="Muscatine"/>
    <n v="52761"/>
    <x v="25"/>
    <d v="2015-01-27T00:00:00"/>
    <n v="82.310100000000006"/>
    <n v="8"/>
    <n v="119.29"/>
    <n v="89595"/>
    <x v="1"/>
    <n v="260.41507518215525"/>
  </r>
  <r>
    <n v="1361"/>
    <s v="Kristina Collier"/>
    <x v="1"/>
    <n v="0.01"/>
    <n v="2.89"/>
    <n v="0.5"/>
    <x v="1"/>
    <x v="1"/>
    <x v="2"/>
    <x v="13"/>
    <x v="5"/>
    <s v="Avery 498"/>
    <n v="0.38"/>
    <s v="United States"/>
    <x v="1"/>
    <x v="25"/>
    <s v="Allen Park"/>
    <n v="48101"/>
    <x v="25"/>
    <d v="2015-01-28T00:00:00"/>
    <n v="1.2236"/>
    <n v="1"/>
    <n v="3.08"/>
    <n v="89595"/>
    <x v="1"/>
    <n v="-61.084946932130144"/>
  </r>
  <r>
    <n v="3154"/>
    <s v="Faye Manning"/>
    <x v="1"/>
    <n v="0.08"/>
    <n v="150.97999999999999"/>
    <n v="13.99"/>
    <x v="2"/>
    <x v="3"/>
    <x v="1"/>
    <x v="3"/>
    <x v="6"/>
    <s v="Canon MP41DH Printing Calculator"/>
    <n v="0.38"/>
    <s v="United States"/>
    <x v="0"/>
    <x v="12"/>
    <s v="Saint Petersburg"/>
    <n v="33710"/>
    <x v="25"/>
    <d v="2015-01-27T00:00:00"/>
    <n v="-3.948"/>
    <n v="8"/>
    <n v="1183.82"/>
    <n v="86899"/>
    <x v="0"/>
    <n v="670.92707248826616"/>
  </r>
  <r>
    <n v="3155"/>
    <s v="Julian Keith Mayer"/>
    <x v="1"/>
    <n v="0.03"/>
    <n v="25.98"/>
    <n v="14.36"/>
    <x v="0"/>
    <x v="3"/>
    <x v="0"/>
    <x v="9"/>
    <x v="3"/>
    <s v="Global Stack Chair without Arms, Black"/>
    <n v="0.6"/>
    <s v="United States"/>
    <x v="0"/>
    <x v="12"/>
    <s v="Sanford"/>
    <n v="32771"/>
    <x v="25"/>
    <d v="2015-01-27T00:00:00"/>
    <n v="57.545999999999999"/>
    <n v="4"/>
    <n v="107.66"/>
    <n v="86899"/>
    <x v="0"/>
    <n v="847.02878681737548"/>
  </r>
  <r>
    <n v="3155"/>
    <s v="Julian Keith Mayer"/>
    <x v="1"/>
    <n v="0.1"/>
    <n v="32.479999999999997"/>
    <n v="35"/>
    <x v="1"/>
    <x v="3"/>
    <x v="2"/>
    <x v="6"/>
    <x v="4"/>
    <s v="Fellowes Neat Ideas® Storage Cubes"/>
    <n v="0.81"/>
    <s v="United States"/>
    <x v="0"/>
    <x v="12"/>
    <s v="Sanford"/>
    <n v="32771"/>
    <x v="25"/>
    <d v="2015-01-27T00:00:00"/>
    <n v="-333.42540000000002"/>
    <n v="10"/>
    <n v="318.83"/>
    <n v="86899"/>
    <x v="0"/>
    <n v="969.36324085734464"/>
  </r>
  <r>
    <n v="1129"/>
    <s v="Pam Patton"/>
    <x v="2"/>
    <n v="0.02"/>
    <n v="4.9800000000000004"/>
    <n v="6.07"/>
    <x v="1"/>
    <x v="2"/>
    <x v="2"/>
    <x v="7"/>
    <x v="5"/>
    <s v="Xerox 1897"/>
    <n v="0.36"/>
    <s v="United States"/>
    <x v="3"/>
    <x v="35"/>
    <s v="Boston"/>
    <n v="2118"/>
    <x v="25"/>
    <d v="2015-01-28T00:00:00"/>
    <n v="-46.92"/>
    <n v="19"/>
    <n v="105.5"/>
    <n v="57794"/>
    <x v="3"/>
    <n v="168.5138343509546"/>
  </r>
  <r>
    <n v="1133"/>
    <s v="Marjorie Owens"/>
    <x v="2"/>
    <n v="0.02"/>
    <n v="4.9800000000000004"/>
    <n v="6.07"/>
    <x v="1"/>
    <x v="2"/>
    <x v="2"/>
    <x v="7"/>
    <x v="5"/>
    <s v="Xerox 1897"/>
    <n v="0.36"/>
    <s v="United States"/>
    <x v="1"/>
    <x v="18"/>
    <s v="Farmers Branch"/>
    <n v="75234"/>
    <x v="25"/>
    <d v="2015-01-28T00:00:00"/>
    <n v="-46.92"/>
    <n v="5"/>
    <n v="27.76"/>
    <n v="88105"/>
    <x v="1"/>
    <n v="168.5138343509546"/>
  </r>
  <r>
    <n v="2795"/>
    <s v="Harry Burns"/>
    <x v="2"/>
    <n v="0.04"/>
    <n v="3.57"/>
    <n v="4.17"/>
    <x v="1"/>
    <x v="3"/>
    <x v="2"/>
    <x v="2"/>
    <x v="1"/>
    <s v="Barrel Sharpener"/>
    <n v="0.59"/>
    <s v="United States"/>
    <x v="1"/>
    <x v="20"/>
    <s v="Mason City"/>
    <n v="50401"/>
    <x v="25"/>
    <d v="2015-01-28T00:00:00"/>
    <n v="-69.91"/>
    <n v="8"/>
    <n v="30.9"/>
    <n v="87556"/>
    <x v="1"/>
    <n v="235.55534330945417"/>
  </r>
  <r>
    <n v="2795"/>
    <s v="Harry Burns"/>
    <x v="2"/>
    <n v="0.05"/>
    <n v="200.99"/>
    <n v="4.2"/>
    <x v="1"/>
    <x v="3"/>
    <x v="1"/>
    <x v="12"/>
    <x v="5"/>
    <s v="2160i"/>
    <n v="0.59"/>
    <s v="United States"/>
    <x v="1"/>
    <x v="20"/>
    <s v="Mason City"/>
    <n v="50401"/>
    <x v="25"/>
    <d v="2015-01-30T00:00:00"/>
    <n v="1630.5252"/>
    <n v="14"/>
    <n v="2363.08"/>
    <n v="87556"/>
    <x v="1"/>
    <n v="2589.6170453676896"/>
  </r>
  <r>
    <n v="2795"/>
    <s v="Harry Burns"/>
    <x v="2"/>
    <n v="7.0000000000000007E-2"/>
    <n v="195.99"/>
    <n v="8.99"/>
    <x v="1"/>
    <x v="3"/>
    <x v="1"/>
    <x v="12"/>
    <x v="5"/>
    <s v="A1228"/>
    <n v="0.57999999999999996"/>
    <s v="United States"/>
    <x v="1"/>
    <x v="20"/>
    <s v="Mason City"/>
    <n v="50401"/>
    <x v="25"/>
    <d v="2015-01-26T00:00:00"/>
    <n v="-457.16"/>
    <n v="2"/>
    <n v="328.45"/>
    <n v="87556"/>
    <x v="1"/>
    <n v="546.9716684756778"/>
  </r>
  <r>
    <n v="3000"/>
    <s v="Priscilla Allen"/>
    <x v="2"/>
    <n v="0.01"/>
    <n v="10.14"/>
    <n v="2.27"/>
    <x v="1"/>
    <x v="1"/>
    <x v="2"/>
    <x v="7"/>
    <x v="2"/>
    <s v="Staples Wirebound Steno Books, 6&quot; x 9&quot;, 12/Pack"/>
    <n v="0.36"/>
    <s v="United States"/>
    <x v="1"/>
    <x v="25"/>
    <s v="Pontiac"/>
    <n v="48342"/>
    <x v="25"/>
    <d v="2015-01-28T00:00:00"/>
    <n v="28.152000000000001"/>
    <n v="4"/>
    <n v="40.799999999999997"/>
    <n v="87042"/>
    <x v="1"/>
    <n v="103.7606995951931"/>
  </r>
  <r>
    <n v="3307"/>
    <s v="Edwin Blackburn"/>
    <x v="2"/>
    <n v="7.0000000000000007E-2"/>
    <n v="16.739999999999998"/>
    <n v="7.04"/>
    <x v="1"/>
    <x v="0"/>
    <x v="2"/>
    <x v="6"/>
    <x v="5"/>
    <s v="Rogers® Profile Extra Capacity Storage Tub"/>
    <n v="0.81"/>
    <s v="United States"/>
    <x v="3"/>
    <x v="35"/>
    <s v="Agawam"/>
    <n v="1001"/>
    <x v="25"/>
    <d v="2015-02-02T00:00:00"/>
    <n v="-114.2"/>
    <n v="5"/>
    <n v="80.58"/>
    <n v="90462"/>
    <x v="3"/>
    <n v="464.7887738577686"/>
  </r>
  <r>
    <n v="3311"/>
    <s v="Jackie Flynn"/>
    <x v="2"/>
    <n v="0.06"/>
    <n v="6.45"/>
    <n v="1.34"/>
    <x v="1"/>
    <x v="0"/>
    <x v="2"/>
    <x v="7"/>
    <x v="2"/>
    <s v="Wirebound Four 2-3/4 x 5 Forms per Page, 400 Sets per Book"/>
    <n v="0.36"/>
    <s v="United States"/>
    <x v="3"/>
    <x v="35"/>
    <s v="Winchester"/>
    <n v="1890"/>
    <x v="25"/>
    <d v="2015-01-31T00:00:00"/>
    <n v="39.426600000000001"/>
    <n v="9"/>
    <n v="57.14"/>
    <n v="90462"/>
    <x v="3"/>
    <n v="64.897370220827568"/>
  </r>
  <r>
    <n v="3314"/>
    <s v="Billy Hale"/>
    <x v="2"/>
    <n v="0.05"/>
    <n v="122.99"/>
    <n v="70.2"/>
    <x v="0"/>
    <x v="0"/>
    <x v="0"/>
    <x v="9"/>
    <x v="3"/>
    <s v="Global High-Back Leather Tilter, Burgundy"/>
    <n v="0.74"/>
    <s v="United States"/>
    <x v="3"/>
    <x v="33"/>
    <s v="Fort Lee"/>
    <n v="7024"/>
    <x v="25"/>
    <d v="2015-01-30T00:00:00"/>
    <n v="-722.23"/>
    <n v="4"/>
    <n v="498.31"/>
    <n v="90462"/>
    <x v="3"/>
    <n v="2072.2176516477416"/>
  </r>
  <r>
    <n v="1946"/>
    <s v="Teresa Wallace"/>
    <x v="4"/>
    <n v="0.08"/>
    <n v="90.98"/>
    <n v="56.2"/>
    <x v="1"/>
    <x v="1"/>
    <x v="0"/>
    <x v="11"/>
    <x v="6"/>
    <s v="Eldon ClusterMat Chair Mat with Cordless Antistatic Protection"/>
    <n v="0.74"/>
    <s v="United States"/>
    <x v="3"/>
    <x v="28"/>
    <s v="Mount Lebanon"/>
    <n v="15228"/>
    <x v="25"/>
    <d v="2015-01-28T00:00:00"/>
    <n v="-1920.9336000000001"/>
    <n v="12"/>
    <n v="1058.3599999999999"/>
    <n v="86331"/>
    <x v="3"/>
    <n v="54.308644686978901"/>
  </r>
  <r>
    <n v="1946"/>
    <s v="Teresa Wallace"/>
    <x v="4"/>
    <n v="7.0000000000000007E-2"/>
    <n v="5.98"/>
    <n v="5.35"/>
    <x v="1"/>
    <x v="1"/>
    <x v="2"/>
    <x v="7"/>
    <x v="5"/>
    <s v="Xerox 1947"/>
    <n v="0.4"/>
    <s v="United States"/>
    <x v="3"/>
    <x v="28"/>
    <s v="Mount Lebanon"/>
    <n v="15228"/>
    <x v="25"/>
    <d v="2015-01-28T00:00:00"/>
    <n v="-37.175199999999997"/>
    <n v="3"/>
    <n v="18.309999999999999"/>
    <n v="86331"/>
    <x v="3"/>
    <n v="35.550953041875992"/>
  </r>
  <r>
    <n v="3361"/>
    <s v="Oscar Kenney"/>
    <x v="4"/>
    <n v="0.04"/>
    <n v="7.96"/>
    <n v="4.95"/>
    <x v="1"/>
    <x v="2"/>
    <x v="0"/>
    <x v="11"/>
    <x v="5"/>
    <s v="Staples Plastic Wall Frames"/>
    <n v="0.41"/>
    <s v="United States"/>
    <x v="1"/>
    <x v="30"/>
    <s v="West Bend"/>
    <n v="53095"/>
    <x v="25"/>
    <d v="2015-01-26T00:00:00"/>
    <n v="-7.73"/>
    <n v="15"/>
    <n v="116.11"/>
    <n v="91436"/>
    <x v="1"/>
    <n v="148.36340841749302"/>
  </r>
  <r>
    <n v="2264"/>
    <s v="Helen Dickerson"/>
    <x v="3"/>
    <n v="0.09"/>
    <n v="207.48"/>
    <n v="0.99"/>
    <x v="1"/>
    <x v="3"/>
    <x v="2"/>
    <x v="8"/>
    <x v="5"/>
    <s v="Kensington 7 Outlet MasterPiece Power Center with Fax/Phone Line Protection"/>
    <n v="0.55000000000000004"/>
    <s v="United States"/>
    <x v="1"/>
    <x v="6"/>
    <s v="Joplin"/>
    <n v="64804"/>
    <x v="25"/>
    <d v="2015-01-29T00:00:00"/>
    <n v="359.83"/>
    <n v="3"/>
    <n v="577.75"/>
    <n v="86611"/>
    <x v="1"/>
    <n v="1281.5844638375643"/>
  </r>
  <r>
    <n v="483"/>
    <s v="Edgar McKenzie"/>
    <x v="0"/>
    <n v="0.03"/>
    <n v="11.97"/>
    <n v="4.9800000000000004"/>
    <x v="1"/>
    <x v="3"/>
    <x v="2"/>
    <x v="8"/>
    <x v="5"/>
    <s v="Staples 6 Outlet Surge"/>
    <n v="0.57999999999999996"/>
    <s v="United States"/>
    <x v="1"/>
    <x v="10"/>
    <s v="Oswego"/>
    <n v="60543"/>
    <x v="26"/>
    <d v="2015-01-28T00:00:00"/>
    <n v="-18.190000000000001"/>
    <n v="6"/>
    <n v="73.180000000000007"/>
    <n v="90353"/>
    <x v="1"/>
    <n v="545.76394700287801"/>
  </r>
  <r>
    <n v="2979"/>
    <s v="Lloyd Dolan"/>
    <x v="0"/>
    <n v="0.09"/>
    <n v="2.94"/>
    <n v="0.7"/>
    <x v="1"/>
    <x v="3"/>
    <x v="2"/>
    <x v="2"/>
    <x v="2"/>
    <s v="Newell 338"/>
    <n v="0.57999999999999996"/>
    <s v="United States"/>
    <x v="1"/>
    <x v="39"/>
    <s v="Dickinson"/>
    <n v="58601"/>
    <x v="26"/>
    <d v="2015-01-28T00:00:00"/>
    <n v="6.3840000000000003"/>
    <n v="9"/>
    <n v="25.22"/>
    <n v="86544"/>
    <x v="1"/>
    <n v="384.68904803913523"/>
  </r>
  <r>
    <n v="2980"/>
    <s v="Joanna Kenney"/>
    <x v="0"/>
    <n v="0.03"/>
    <n v="43.98"/>
    <n v="8.99"/>
    <x v="1"/>
    <x v="3"/>
    <x v="2"/>
    <x v="2"/>
    <x v="1"/>
    <s v="Boston 1645 Deluxe Heavier-Duty Electric Pencil Sharpener"/>
    <n v="0.57999999999999996"/>
    <s v="United States"/>
    <x v="3"/>
    <x v="27"/>
    <s v="Sandusky"/>
    <n v="44870"/>
    <x v="26"/>
    <d v="2015-01-29T00:00:00"/>
    <n v="274.0788"/>
    <n v="10"/>
    <n v="454.4"/>
    <n v="86544"/>
    <x v="3"/>
    <n v="1056.1814407469608"/>
  </r>
  <r>
    <n v="2980"/>
    <s v="Joanna Kenney"/>
    <x v="0"/>
    <n v="0.06"/>
    <n v="1.1399999999999999"/>
    <n v="0.7"/>
    <x v="1"/>
    <x v="3"/>
    <x v="2"/>
    <x v="14"/>
    <x v="2"/>
    <s v="OIC Thumb-Tacks"/>
    <n v="0.38"/>
    <s v="United States"/>
    <x v="3"/>
    <x v="27"/>
    <s v="Sandusky"/>
    <n v="44870"/>
    <x v="26"/>
    <d v="2015-01-30T00:00:00"/>
    <n v="-3.782"/>
    <n v="13"/>
    <n v="14.53"/>
    <n v="86544"/>
    <x v="3"/>
    <n v="222.22748086119515"/>
  </r>
  <r>
    <n v="2254"/>
    <s v="Jeff Meadows"/>
    <x v="2"/>
    <n v="0.1"/>
    <n v="6.3"/>
    <n v="0.5"/>
    <x v="1"/>
    <x v="3"/>
    <x v="2"/>
    <x v="13"/>
    <x v="5"/>
    <s v="Avery 48"/>
    <n v="0.39"/>
    <s v="United States"/>
    <x v="0"/>
    <x v="32"/>
    <s v="Paducah"/>
    <n v="42003"/>
    <x v="26"/>
    <d v="2015-02-01T00:00:00"/>
    <n v="-464.28199999999998"/>
    <n v="12"/>
    <n v="68.72"/>
    <n v="89278"/>
    <x v="0"/>
    <n v="-467.06166323860077"/>
  </r>
  <r>
    <n v="2178"/>
    <s v="Judy Hall"/>
    <x v="4"/>
    <n v="0.08"/>
    <n v="2.94"/>
    <n v="0.96"/>
    <x v="1"/>
    <x v="0"/>
    <x v="2"/>
    <x v="2"/>
    <x v="2"/>
    <s v="Newell 343"/>
    <n v="0.57999999999999996"/>
    <s v="United States"/>
    <x v="3"/>
    <x v="35"/>
    <s v="Worcester"/>
    <n v="1610"/>
    <x v="26"/>
    <d v="2015-01-29T00:00:00"/>
    <n v="-1.18"/>
    <n v="9"/>
    <n v="25.35"/>
    <n v="89465"/>
    <x v="3"/>
    <n v="104.45323596319129"/>
  </r>
  <r>
    <n v="3347"/>
    <s v="Carrie McIntosh"/>
    <x v="4"/>
    <n v="0.02"/>
    <n v="110.99"/>
    <n v="2.5"/>
    <x v="1"/>
    <x v="1"/>
    <x v="1"/>
    <x v="12"/>
    <x v="5"/>
    <s v="T18"/>
    <n v="0.56999999999999995"/>
    <s v="United States"/>
    <x v="0"/>
    <x v="12"/>
    <s v="Royal Palm Beach"/>
    <n v="33411"/>
    <x v="26"/>
    <d v="2015-01-29T00:00:00"/>
    <n v="-39.808999999999997"/>
    <n v="1"/>
    <n v="94.3"/>
    <n v="89356"/>
    <x v="0"/>
    <n v="457.43971255474167"/>
  </r>
  <r>
    <n v="129"/>
    <s v="Kara Allison"/>
    <x v="3"/>
    <n v="0.02"/>
    <n v="1.74"/>
    <n v="4.08"/>
    <x v="1"/>
    <x v="0"/>
    <x v="0"/>
    <x v="11"/>
    <x v="1"/>
    <s v="Eldon Regeneration Recycled Desk Accessories, Smoke"/>
    <n v="0.53"/>
    <s v="United States"/>
    <x v="1"/>
    <x v="10"/>
    <s v="Alton"/>
    <n v="62002"/>
    <x v="26"/>
    <d v="2015-01-28T00:00:00"/>
    <n v="-37.39"/>
    <n v="5"/>
    <n v="10.23"/>
    <n v="86693"/>
    <x v="1"/>
    <n v="336.20544511007552"/>
  </r>
  <r>
    <n v="898"/>
    <s v="Harriet Hodges"/>
    <x v="3"/>
    <n v="0.02"/>
    <n v="12.53"/>
    <n v="0.49"/>
    <x v="1"/>
    <x v="0"/>
    <x v="2"/>
    <x v="13"/>
    <x v="5"/>
    <s v="Round Specialty Laser Printer Labels"/>
    <n v="0.38"/>
    <s v="United States"/>
    <x v="3"/>
    <x v="11"/>
    <s v="New York City"/>
    <n v="10039"/>
    <x v="26"/>
    <d v="2015-01-27T00:00:00"/>
    <n v="263.39999999999998"/>
    <n v="47"/>
    <n v="594.44000000000005"/>
    <n v="9606"/>
    <x v="3"/>
    <n v="454.12627839061764"/>
  </r>
  <r>
    <n v="898"/>
    <s v="Harriet Hodges"/>
    <x v="3"/>
    <n v="7.0000000000000007E-2"/>
    <n v="5.18"/>
    <n v="2.04"/>
    <x v="2"/>
    <x v="0"/>
    <x v="2"/>
    <x v="7"/>
    <x v="2"/>
    <s v="Array® Memo Cubes"/>
    <n v="0.36"/>
    <s v="United States"/>
    <x v="3"/>
    <x v="11"/>
    <s v="New York City"/>
    <n v="10039"/>
    <x v="26"/>
    <d v="2015-01-29T00:00:00"/>
    <n v="37.31"/>
    <n v="44"/>
    <n v="228.5"/>
    <n v="9606"/>
    <x v="3"/>
    <n v="110.53493857399899"/>
  </r>
  <r>
    <n v="899"/>
    <s v="Jordan Berry"/>
    <x v="3"/>
    <n v="0.02"/>
    <n v="12.53"/>
    <n v="0.49"/>
    <x v="1"/>
    <x v="0"/>
    <x v="2"/>
    <x v="13"/>
    <x v="5"/>
    <s v="Round Specialty Laser Printer Labels"/>
    <n v="0.38"/>
    <s v="United States"/>
    <x v="3"/>
    <x v="28"/>
    <s v="Altoona"/>
    <n v="16602"/>
    <x v="26"/>
    <d v="2015-01-27T00:00:00"/>
    <n v="104.7213"/>
    <n v="12"/>
    <n v="151.77000000000001"/>
    <n v="86264"/>
    <x v="3"/>
    <n v="291.63520799642322"/>
  </r>
  <r>
    <n v="899"/>
    <s v="Jordan Berry"/>
    <x v="3"/>
    <n v="7.0000000000000007E-2"/>
    <n v="5.18"/>
    <n v="2.04"/>
    <x v="2"/>
    <x v="0"/>
    <x v="2"/>
    <x v="7"/>
    <x v="2"/>
    <s v="Array® Memo Cubes"/>
    <n v="0.36"/>
    <s v="United States"/>
    <x v="3"/>
    <x v="28"/>
    <s v="Altoona"/>
    <n v="16602"/>
    <x v="26"/>
    <d v="2015-01-29T00:00:00"/>
    <n v="37.31"/>
    <n v="11"/>
    <n v="57.13"/>
    <n v="86264"/>
    <x v="3"/>
    <n v="110.53493857399899"/>
  </r>
  <r>
    <n v="1351"/>
    <s v="Janet McCullough"/>
    <x v="3"/>
    <n v="0.1"/>
    <n v="110.99"/>
    <n v="8.99"/>
    <x v="2"/>
    <x v="2"/>
    <x v="1"/>
    <x v="12"/>
    <x v="5"/>
    <s v="LX 677"/>
    <n v="0.56999999999999995"/>
    <s v="United States"/>
    <x v="0"/>
    <x v="12"/>
    <s v="Coconut Creek"/>
    <n v="33063"/>
    <x v="26"/>
    <d v="2015-01-29T00:00:00"/>
    <n v="3285.48"/>
    <n v="7"/>
    <n v="627.78"/>
    <n v="88232"/>
    <x v="0"/>
    <n v="4154.5584850853975"/>
  </r>
  <r>
    <n v="2281"/>
    <s v="Monica Harvey"/>
    <x v="3"/>
    <n v="0.08"/>
    <n v="205.99"/>
    <n v="2.5"/>
    <x v="1"/>
    <x v="2"/>
    <x v="1"/>
    <x v="12"/>
    <x v="5"/>
    <s v="V70"/>
    <n v="0.59"/>
    <s v="United States"/>
    <x v="1"/>
    <x v="30"/>
    <s v="Eau Claire"/>
    <n v="54703"/>
    <x v="26"/>
    <d v="2015-01-28T00:00:00"/>
    <n v="997.38144"/>
    <n v="10"/>
    <n v="1610.84"/>
    <n v="85948"/>
    <x v="1"/>
    <n v="2041.815377858662"/>
  </r>
  <r>
    <n v="53"/>
    <s v="Sidney Russell Austin"/>
    <x v="0"/>
    <n v="7.0000000000000007E-2"/>
    <n v="3174.835"/>
    <n v="8.73"/>
    <x v="0"/>
    <x v="3"/>
    <x v="1"/>
    <x v="3"/>
    <x v="0"/>
    <s v="Okidata Pacemark 4410N Wide Format Dot Matrix Printer"/>
    <n v="0.56999999999999995"/>
    <s v="United States"/>
    <x v="2"/>
    <x v="4"/>
    <s v="Redmond"/>
    <n v="98052"/>
    <x v="27"/>
    <d v="2015-01-30T00:00:00"/>
    <n v="-6923.5991999999997"/>
    <n v="1"/>
    <n v="3267.55"/>
    <n v="88425"/>
    <x v="2"/>
    <n v="4675.0973192454449"/>
  </r>
  <r>
    <n v="3266"/>
    <s v="Edgar Kumar"/>
    <x v="0"/>
    <n v="0"/>
    <n v="122.99"/>
    <n v="70.2"/>
    <x v="0"/>
    <x v="3"/>
    <x v="0"/>
    <x v="9"/>
    <x v="3"/>
    <s v="Global High-Back Leather Tilter, Burgundy"/>
    <n v="0.74"/>
    <s v="United States"/>
    <x v="3"/>
    <x v="29"/>
    <s v="Sanford"/>
    <n v="4073"/>
    <x v="27"/>
    <d v="2015-01-29T00:00:00"/>
    <n v="-1764.29"/>
    <n v="14"/>
    <n v="1794.88"/>
    <n v="89836"/>
    <x v="3"/>
    <n v="1257.4428472341153"/>
  </r>
  <r>
    <n v="3269"/>
    <s v="Billie Stern"/>
    <x v="0"/>
    <n v="0.01"/>
    <n v="60.97"/>
    <n v="4.5"/>
    <x v="2"/>
    <x v="3"/>
    <x v="2"/>
    <x v="8"/>
    <x v="5"/>
    <s v="Tripp Lite Isotel 6 Outlet Surge Protector with Fax/Modem Protection"/>
    <n v="0.56000000000000005"/>
    <s v="United States"/>
    <x v="3"/>
    <x v="33"/>
    <s v="North Plainfield"/>
    <n v="7060"/>
    <x v="27"/>
    <d v="2015-01-30T00:00:00"/>
    <n v="527.87760000000003"/>
    <n v="12"/>
    <n v="765.04"/>
    <n v="89836"/>
    <x v="3"/>
    <n v="1159.5871493447628"/>
  </r>
  <r>
    <n v="24"/>
    <s v="Edna Thomas"/>
    <x v="1"/>
    <n v="0.06"/>
    <n v="55.48"/>
    <n v="14.3"/>
    <x v="1"/>
    <x v="3"/>
    <x v="2"/>
    <x v="7"/>
    <x v="5"/>
    <s v="Xerox 194"/>
    <n v="0.37"/>
    <s v="United States"/>
    <x v="2"/>
    <x v="8"/>
    <s v="Laguna Niguel"/>
    <n v="92677"/>
    <x v="27"/>
    <d v="2015-01-29T00:00:00"/>
    <n v="-28.296800000000001"/>
    <n v="1"/>
    <n v="67.489999999999995"/>
    <n v="87651"/>
    <x v="2"/>
    <n v="442.46402756628834"/>
  </r>
  <r>
    <n v="24"/>
    <s v="Edna Thomas"/>
    <x v="1"/>
    <n v="0.02"/>
    <n v="1.68"/>
    <n v="1.57"/>
    <x v="1"/>
    <x v="3"/>
    <x v="2"/>
    <x v="2"/>
    <x v="2"/>
    <s v="Newell 323"/>
    <n v="0.59"/>
    <s v="United States"/>
    <x v="2"/>
    <x v="8"/>
    <s v="Laguna Niguel"/>
    <n v="92677"/>
    <x v="27"/>
    <d v="2015-01-30T00:00:00"/>
    <n v="-5.3071999999999999"/>
    <n v="1"/>
    <n v="2.25"/>
    <n v="87651"/>
    <x v="2"/>
    <n v="154.88626564652284"/>
  </r>
  <r>
    <n v="744"/>
    <s v="Joy Maxwell"/>
    <x v="2"/>
    <n v="0.02"/>
    <n v="59.98"/>
    <n v="3.99"/>
    <x v="1"/>
    <x v="3"/>
    <x v="2"/>
    <x v="8"/>
    <x v="5"/>
    <s v="Belkin 8 Outlet SurgeMaster II Gold Surge Protector"/>
    <n v="0.56999999999999995"/>
    <s v="United States"/>
    <x v="2"/>
    <x v="41"/>
    <s v="Oro Valley"/>
    <n v="85737"/>
    <x v="27"/>
    <d v="2015-02-06T00:00:00"/>
    <n v="-54.622"/>
    <n v="1"/>
    <n v="63.48"/>
    <n v="87725"/>
    <x v="2"/>
    <n v="419.57110284424061"/>
  </r>
  <r>
    <n v="744"/>
    <s v="Joy Maxwell"/>
    <x v="2"/>
    <n v="0.03"/>
    <n v="5.18"/>
    <n v="5.74"/>
    <x v="1"/>
    <x v="3"/>
    <x v="2"/>
    <x v="5"/>
    <x v="5"/>
    <s v="Wilson Jones Impact Binders"/>
    <n v="0.36"/>
    <s v="United States"/>
    <x v="2"/>
    <x v="41"/>
    <s v="Oro Valley"/>
    <n v="85737"/>
    <x v="27"/>
    <d v="2015-02-01T00:00:00"/>
    <n v="-126.81417999999999"/>
    <n v="9"/>
    <n v="47.64"/>
    <n v="87725"/>
    <x v="2"/>
    <n v="41.158284083031418"/>
  </r>
  <r>
    <n v="553"/>
    <s v="Kristine Connolly"/>
    <x v="4"/>
    <n v="0"/>
    <n v="6.88"/>
    <n v="2"/>
    <x v="2"/>
    <x v="2"/>
    <x v="2"/>
    <x v="7"/>
    <x v="2"/>
    <s v="Adams Phone Message Book, 200 Message Capacity, 8 1/16” x 11”"/>
    <n v="0.39"/>
    <s v="United States"/>
    <x v="2"/>
    <x v="8"/>
    <s v="Los Angeles"/>
    <n v="90008"/>
    <x v="27"/>
    <d v="2015-01-29T00:00:00"/>
    <n v="34.067999999999998"/>
    <n v="36"/>
    <n v="267.52999999999997"/>
    <n v="17155"/>
    <x v="2"/>
    <n v="33.839731155429092"/>
  </r>
  <r>
    <n v="556"/>
    <s v="Kristina Sanders"/>
    <x v="4"/>
    <n v="0"/>
    <n v="6.88"/>
    <n v="2"/>
    <x v="2"/>
    <x v="2"/>
    <x v="2"/>
    <x v="7"/>
    <x v="2"/>
    <s v="Adams Phone Message Book, 200 Message Capacity, 8 1/16” x 11”"/>
    <n v="0.39"/>
    <s v="United States"/>
    <x v="2"/>
    <x v="15"/>
    <s v="Provo"/>
    <n v="84604"/>
    <x v="27"/>
    <d v="2015-01-29T00:00:00"/>
    <n v="46.147199999999998"/>
    <n v="9"/>
    <n v="66.88"/>
    <n v="86189"/>
    <x v="2"/>
    <n v="46.209142661230146"/>
  </r>
  <r>
    <n v="556"/>
    <s v="Kristina Sanders"/>
    <x v="4"/>
    <n v="0.03"/>
    <n v="32.479999999999997"/>
    <n v="35"/>
    <x v="2"/>
    <x v="2"/>
    <x v="2"/>
    <x v="6"/>
    <x v="4"/>
    <s v="Fellowes Neat Ideas® Storage Cubes"/>
    <n v="0.81"/>
    <s v="United States"/>
    <x v="2"/>
    <x v="15"/>
    <s v="Provo"/>
    <n v="84604"/>
    <x v="27"/>
    <d v="2015-01-28T00:00:00"/>
    <n v="-1116.3348000000001"/>
    <n v="8"/>
    <n v="274.91000000000003"/>
    <n v="86189"/>
    <x v="2"/>
    <n v="177.37741157147167"/>
  </r>
  <r>
    <n v="1875"/>
    <s v="Martin Kirk"/>
    <x v="0"/>
    <n v="0.09"/>
    <n v="95.99"/>
    <n v="4.9000000000000004"/>
    <x v="1"/>
    <x v="1"/>
    <x v="1"/>
    <x v="12"/>
    <x v="5"/>
    <s v="T60"/>
    <n v="0.56000000000000005"/>
    <s v="United States"/>
    <x v="0"/>
    <x v="21"/>
    <s v="Chesapeake"/>
    <n v="23320"/>
    <x v="28"/>
    <d v="2015-01-31T00:00:00"/>
    <n v="34.302"/>
    <n v="4"/>
    <n v="320.75"/>
    <n v="90899"/>
    <x v="0"/>
    <n v="775.34561908774651"/>
  </r>
  <r>
    <n v="2265"/>
    <s v="James Davenport"/>
    <x v="0"/>
    <n v="0.1"/>
    <n v="7.45"/>
    <n v="6.28"/>
    <x v="1"/>
    <x v="3"/>
    <x v="2"/>
    <x v="5"/>
    <x v="5"/>
    <s v="Acco Four Pocket Poly Ring Binder with Label Holder, Smoke, 1&quot;"/>
    <n v="0.4"/>
    <s v="United States"/>
    <x v="1"/>
    <x v="6"/>
    <s v="Kansas City"/>
    <n v="64130"/>
    <x v="28"/>
    <d v="2015-02-01T00:00:00"/>
    <n v="-69.873999999999995"/>
    <n v="8"/>
    <n v="59.4"/>
    <n v="86612"/>
    <x v="1"/>
    <n v="318.73557737122138"/>
  </r>
  <r>
    <n v="2265"/>
    <s v="James Davenport"/>
    <x v="0"/>
    <n v="0.01"/>
    <n v="6.48"/>
    <n v="7.86"/>
    <x v="1"/>
    <x v="3"/>
    <x v="2"/>
    <x v="7"/>
    <x v="5"/>
    <s v="Xerox 213"/>
    <n v="0.37"/>
    <s v="United States"/>
    <x v="1"/>
    <x v="6"/>
    <s v="Kansas City"/>
    <n v="64130"/>
    <x v="28"/>
    <d v="2015-01-31T00:00:00"/>
    <n v="-135.74"/>
    <n v="10"/>
    <n v="66.459999999999994"/>
    <n v="86612"/>
    <x v="1"/>
    <n v="326.4580698055081"/>
  </r>
  <r>
    <n v="699"/>
    <s v="Jenny Gold"/>
    <x v="4"/>
    <n v="7.0000000000000007E-2"/>
    <n v="5.0199999999999996"/>
    <n v="5.14"/>
    <x v="1"/>
    <x v="1"/>
    <x v="1"/>
    <x v="1"/>
    <x v="1"/>
    <s v="Imation 3.5, DISKETTE 44766 HGHLD3.52HD/FM, 10/Pack"/>
    <n v="0.79"/>
    <s v="United States"/>
    <x v="2"/>
    <x v="8"/>
    <s v="Los Angeles"/>
    <n v="90041"/>
    <x v="28"/>
    <d v="2015-01-31T00:00:00"/>
    <n v="-168.72"/>
    <n v="42"/>
    <n v="210.1"/>
    <n v="32420"/>
    <x v="2"/>
    <n v="216.19529018750555"/>
  </r>
  <r>
    <n v="699"/>
    <s v="Jenny Gold"/>
    <x v="4"/>
    <n v="7.0000000000000007E-2"/>
    <n v="280.98"/>
    <n v="57"/>
    <x v="0"/>
    <x v="1"/>
    <x v="0"/>
    <x v="9"/>
    <x v="3"/>
    <s v="Hon 2090 “Pillow Soft” Series Mid Back Swivel/Tilt Chairs"/>
    <n v="0.78"/>
    <s v="United States"/>
    <x v="2"/>
    <x v="8"/>
    <s v="Los Angeles"/>
    <n v="90041"/>
    <x v="28"/>
    <d v="2015-01-31T00:00:00"/>
    <n v="-439.62"/>
    <n v="23"/>
    <n v="6499.87"/>
    <n v="32420"/>
    <x v="2"/>
    <n v="2424.9148449439344"/>
  </r>
  <r>
    <n v="2061"/>
    <s v="Marianne Carey"/>
    <x v="4"/>
    <n v="0.02"/>
    <n v="240.98"/>
    <n v="60.2"/>
    <x v="0"/>
    <x v="3"/>
    <x v="0"/>
    <x v="10"/>
    <x v="0"/>
    <s v="Atlantic Metals Mobile 2-Shelf Bookcases, Custom Colors"/>
    <n v="0.56000000000000005"/>
    <s v="United States"/>
    <x v="1"/>
    <x v="13"/>
    <s v="North Platte"/>
    <n v="69101"/>
    <x v="28"/>
    <d v="2015-01-31T00:00:00"/>
    <n v="-272.71319999999997"/>
    <n v="1"/>
    <n v="260.66000000000003"/>
    <n v="87146"/>
    <x v="1"/>
    <n v="2438.0678175523694"/>
  </r>
  <r>
    <n v="2062"/>
    <s v="Alfred Singh"/>
    <x v="4"/>
    <n v="0.02"/>
    <n v="420.98"/>
    <n v="19.989999999999998"/>
    <x v="1"/>
    <x v="3"/>
    <x v="2"/>
    <x v="5"/>
    <x v="5"/>
    <s v="GBC DocuBind 200 Manual Binding Machine"/>
    <n v="0.35"/>
    <s v="United States"/>
    <x v="0"/>
    <x v="21"/>
    <s v="Mechanicsville"/>
    <n v="23111"/>
    <x v="28"/>
    <d v="2015-02-01T00:00:00"/>
    <n v="-162.69399999999999"/>
    <n v="10"/>
    <n v="4249.37"/>
    <n v="87146"/>
    <x v="0"/>
    <n v="1632.3428515082283"/>
  </r>
  <r>
    <n v="767"/>
    <s v="Jeffrey Mueller"/>
    <x v="0"/>
    <n v="0.1"/>
    <n v="31.78"/>
    <n v="1.99"/>
    <x v="1"/>
    <x v="3"/>
    <x v="1"/>
    <x v="1"/>
    <x v="1"/>
    <s v="Memorex 4.7GB DVD-RAM, 3/Pack"/>
    <n v="0.42"/>
    <s v="United States"/>
    <x v="1"/>
    <x v="10"/>
    <s v="Rock Island"/>
    <n v="61201"/>
    <x v="29"/>
    <d v="2015-02-01T00:00:00"/>
    <n v="232.2816"/>
    <n v="11"/>
    <n v="336.64"/>
    <n v="86279"/>
    <x v="1"/>
    <n v="602.43173314313105"/>
  </r>
  <r>
    <n v="550"/>
    <s v="Edna Monroe Talley"/>
    <x v="1"/>
    <n v="0.05"/>
    <n v="1.68"/>
    <n v="1.57"/>
    <x v="1"/>
    <x v="3"/>
    <x v="2"/>
    <x v="2"/>
    <x v="2"/>
    <s v="Newell 323"/>
    <n v="0.59"/>
    <s v="United States"/>
    <x v="1"/>
    <x v="18"/>
    <s v="Seguin"/>
    <n v="78155"/>
    <x v="29"/>
    <d v="2015-01-31T00:00:00"/>
    <n v="-33.340000000000003"/>
    <n v="11"/>
    <n v="18.75"/>
    <n v="90909"/>
    <x v="1"/>
    <n v="106.35479014476027"/>
  </r>
  <r>
    <n v="550"/>
    <s v="Edna Monroe Talley"/>
    <x v="1"/>
    <n v="0.1"/>
    <n v="218.75"/>
    <n v="69.64"/>
    <x v="0"/>
    <x v="3"/>
    <x v="0"/>
    <x v="0"/>
    <x v="0"/>
    <s v="BoxOffice By Design Rectangular and Half-Moon Meeting Room Tables"/>
    <n v="0.77"/>
    <s v="United States"/>
    <x v="1"/>
    <x v="18"/>
    <s v="Seguin"/>
    <n v="78155"/>
    <x v="29"/>
    <d v="2015-02-01T00:00:00"/>
    <n v="-201.27600000000001"/>
    <n v="1"/>
    <n v="188.51"/>
    <n v="90909"/>
    <x v="1"/>
    <n v="2808.9161909254262"/>
  </r>
  <r>
    <n v="551"/>
    <s v="Peggy Chan"/>
    <x v="1"/>
    <n v="0"/>
    <n v="15.04"/>
    <n v="1.97"/>
    <x v="1"/>
    <x v="3"/>
    <x v="2"/>
    <x v="7"/>
    <x v="2"/>
    <s v="White GlueTop Scratch Pads"/>
    <n v="0.39"/>
    <s v="United States"/>
    <x v="1"/>
    <x v="18"/>
    <s v="Sherman"/>
    <n v="75090"/>
    <x v="29"/>
    <d v="2015-02-01T00:00:00"/>
    <n v="21.514199999999999"/>
    <n v="2"/>
    <n v="31.18"/>
    <n v="90909"/>
    <x v="1"/>
    <n v="82.247038507322003"/>
  </r>
  <r>
    <n v="1442"/>
    <s v="Rodney Field"/>
    <x v="2"/>
    <n v="0.02"/>
    <n v="15.99"/>
    <n v="13.18"/>
    <x v="2"/>
    <x v="3"/>
    <x v="2"/>
    <x v="5"/>
    <x v="5"/>
    <s v="GBC Pre-Punched Binding Paper, Plastic, White, 8-1/2&quot; x 11&quot;"/>
    <n v="0.37"/>
    <s v="United States"/>
    <x v="1"/>
    <x v="6"/>
    <s v="Springfield"/>
    <n v="65807"/>
    <x v="29"/>
    <d v="2015-02-03T00:00:00"/>
    <n v="-76.992500000000007"/>
    <n v="7"/>
    <n v="123.03"/>
    <n v="89077"/>
    <x v="1"/>
    <n v="264.38766348109573"/>
  </r>
  <r>
    <n v="1442"/>
    <s v="Rodney Field"/>
    <x v="2"/>
    <n v="0.09"/>
    <n v="46.94"/>
    <n v="6.77"/>
    <x v="2"/>
    <x v="3"/>
    <x v="0"/>
    <x v="11"/>
    <x v="5"/>
    <s v="Howard Miller 13&quot; Diameter Goldtone Round Wall Clock"/>
    <n v="0.44"/>
    <s v="United States"/>
    <x v="1"/>
    <x v="6"/>
    <s v="Springfield"/>
    <n v="65807"/>
    <x v="29"/>
    <d v="2015-01-30T00:00:00"/>
    <n v="297.96960000000001"/>
    <n v="10"/>
    <n v="431.84"/>
    <n v="89077"/>
    <x v="1"/>
    <n v="580.08622857331864"/>
  </r>
  <r>
    <n v="2775"/>
    <s v="Theodore Rubin"/>
    <x v="2"/>
    <n v="7.0000000000000007E-2"/>
    <n v="574.74"/>
    <n v="24.49"/>
    <x v="1"/>
    <x v="1"/>
    <x v="1"/>
    <x v="3"/>
    <x v="4"/>
    <s v="Polycom ViaVideo™ Desktop Video Communications Unit"/>
    <n v="0.37"/>
    <s v="United States"/>
    <x v="1"/>
    <x v="10"/>
    <s v="Franklin Park"/>
    <n v="60131"/>
    <x v="29"/>
    <d v="2015-02-04T00:00:00"/>
    <n v="2860.9331999999999"/>
    <n v="8"/>
    <n v="4146.28"/>
    <n v="91229"/>
    <x v="1"/>
    <n v="5356.4002092941064"/>
  </r>
  <r>
    <n v="256"/>
    <s v="Irene Li"/>
    <x v="0"/>
    <n v="0.03"/>
    <n v="8.34"/>
    <n v="2.64"/>
    <x v="1"/>
    <x v="2"/>
    <x v="2"/>
    <x v="16"/>
    <x v="1"/>
    <s v="Acme® Elite Stainless Steel Scissors"/>
    <n v="0.59"/>
    <s v="United States"/>
    <x v="3"/>
    <x v="28"/>
    <s v="Hanover"/>
    <n v="17331"/>
    <x v="30"/>
    <d v="2015-02-02T00:00:00"/>
    <n v="0.68400000000000005"/>
    <n v="4"/>
    <n v="34.64"/>
    <n v="86267"/>
    <x v="3"/>
    <n v="527.79286926188649"/>
  </r>
  <r>
    <n v="343"/>
    <s v="Lynn Epstein"/>
    <x v="0"/>
    <n v="0.03"/>
    <n v="15.23"/>
    <n v="27.75"/>
    <x v="0"/>
    <x v="3"/>
    <x v="0"/>
    <x v="0"/>
    <x v="0"/>
    <s v="Anderson Hickey Conga Table Tops &amp; Accessories"/>
    <n v="0.76"/>
    <s v="United States"/>
    <x v="3"/>
    <x v="29"/>
    <s v="Bangor"/>
    <n v="4401"/>
    <x v="30"/>
    <d v="2015-02-01T00:00:00"/>
    <n v="11.65095"/>
    <n v="7"/>
    <n v="111.86"/>
    <n v="88151"/>
    <x v="3"/>
    <n v="1561.9293703113105"/>
  </r>
  <r>
    <n v="1723"/>
    <s v="Constance Flowers"/>
    <x v="2"/>
    <n v="0.1"/>
    <n v="49.99"/>
    <n v="19.989999999999998"/>
    <x v="2"/>
    <x v="3"/>
    <x v="1"/>
    <x v="1"/>
    <x v="5"/>
    <s v="US Robotics 56K V.92 Internal PCI Faxmodem"/>
    <n v="0.45"/>
    <s v="United States"/>
    <x v="2"/>
    <x v="8"/>
    <s v="San Diego"/>
    <n v="92037"/>
    <x v="30"/>
    <d v="2015-02-05T00:00:00"/>
    <n v="13.507999999999999"/>
    <n v="46"/>
    <n v="2188.06"/>
    <n v="40101"/>
    <x v="2"/>
    <n v="665.44201024914639"/>
  </r>
  <r>
    <n v="2202"/>
    <s v="Laurie Howe"/>
    <x v="2"/>
    <n v="0.09"/>
    <n v="160.97999999999999"/>
    <n v="30"/>
    <x v="0"/>
    <x v="2"/>
    <x v="0"/>
    <x v="9"/>
    <x v="3"/>
    <s v="Office Star - Mid Back Dual function Ergonomic High Back Chair with 2-Way Adjustable Arms"/>
    <n v="0.62"/>
    <s v="United States"/>
    <x v="1"/>
    <x v="7"/>
    <s v="Brooklyn Center"/>
    <n v="55429"/>
    <x v="30"/>
    <d v="2015-01-31T00:00:00"/>
    <n v="357.428"/>
    <n v="11"/>
    <n v="1635.38"/>
    <n v="86050"/>
    <x v="1"/>
    <n v="2099.0429769403322"/>
  </r>
  <r>
    <n v="2202"/>
    <s v="Laurie Howe"/>
    <x v="2"/>
    <n v="0.09"/>
    <n v="6.3"/>
    <n v="0.5"/>
    <x v="1"/>
    <x v="2"/>
    <x v="2"/>
    <x v="13"/>
    <x v="5"/>
    <s v="Avery 51"/>
    <n v="0.39"/>
    <s v="United States"/>
    <x v="1"/>
    <x v="7"/>
    <s v="Brooklyn Center"/>
    <n v="55429"/>
    <x v="30"/>
    <d v="2015-01-31T00:00:00"/>
    <n v="40.351199999999999"/>
    <n v="10"/>
    <n v="58.48"/>
    <n v="86050"/>
    <x v="1"/>
    <n v="86.743220052013356"/>
  </r>
  <r>
    <n v="2202"/>
    <s v="Laurie Howe"/>
    <x v="2"/>
    <n v="0"/>
    <n v="4.9800000000000004"/>
    <n v="0.8"/>
    <x v="1"/>
    <x v="2"/>
    <x v="2"/>
    <x v="7"/>
    <x v="2"/>
    <s v="Rediform S.O.S. Phone Message Books"/>
    <n v="0.36"/>
    <s v="United States"/>
    <x v="1"/>
    <x v="7"/>
    <s v="Brooklyn Center"/>
    <n v="55429"/>
    <x v="30"/>
    <d v="2015-02-07T00:00:00"/>
    <n v="27.634499999999999"/>
    <n v="8"/>
    <n v="40.049999999999997"/>
    <n v="86050"/>
    <x v="1"/>
    <n v="112.41698965023581"/>
  </r>
  <r>
    <n v="2781"/>
    <s v="Kelly Byers"/>
    <x v="2"/>
    <n v="0.09"/>
    <n v="2.16"/>
    <n v="6.05"/>
    <x v="1"/>
    <x v="1"/>
    <x v="2"/>
    <x v="5"/>
    <x v="5"/>
    <s v="Peel &amp; Stick Add-On Corner Pockets"/>
    <n v="0.37"/>
    <s v="United States"/>
    <x v="2"/>
    <x v="14"/>
    <s v="Woodburn"/>
    <n v="97071"/>
    <x v="30"/>
    <d v="2015-02-04T00:00:00"/>
    <n v="-37.789000000000001"/>
    <n v="2"/>
    <n v="5.48"/>
    <n v="87162"/>
    <x v="2"/>
    <n v="71.154128585463667"/>
  </r>
  <r>
    <n v="2781"/>
    <s v="Kelly Byers"/>
    <x v="2"/>
    <n v="0.03"/>
    <n v="808.49"/>
    <n v="55.3"/>
    <x v="0"/>
    <x v="1"/>
    <x v="1"/>
    <x v="3"/>
    <x v="3"/>
    <s v="Hewlett-Packard Business Color Inkjet 3000 [N, DTN] Series Printers"/>
    <n v="0.4"/>
    <s v="United States"/>
    <x v="2"/>
    <x v="14"/>
    <s v="Woodburn"/>
    <n v="97071"/>
    <x v="30"/>
    <d v="2015-02-07T00:00:00"/>
    <n v="7576.11"/>
    <n v="11"/>
    <n v="8201.33"/>
    <n v="87162"/>
    <x v="2"/>
    <n v="12016.612015925255"/>
  </r>
  <r>
    <n v="2781"/>
    <s v="Kelly Byers"/>
    <x v="2"/>
    <n v="0"/>
    <n v="6.48"/>
    <n v="8.19"/>
    <x v="1"/>
    <x v="1"/>
    <x v="2"/>
    <x v="7"/>
    <x v="5"/>
    <s v="Xerox 217"/>
    <n v="0.37"/>
    <s v="United States"/>
    <x v="2"/>
    <x v="14"/>
    <s v="Woodburn"/>
    <n v="97071"/>
    <x v="30"/>
    <d v="2015-02-07T00:00:00"/>
    <n v="-43.26"/>
    <n v="3"/>
    <n v="22.67"/>
    <n v="87162"/>
    <x v="2"/>
    <n v="197.7107026120286"/>
  </r>
  <r>
    <n v="1238"/>
    <s v="April Bowers"/>
    <x v="4"/>
    <n v="0.01"/>
    <n v="160.97999999999999"/>
    <n v="30"/>
    <x v="0"/>
    <x v="3"/>
    <x v="0"/>
    <x v="9"/>
    <x v="3"/>
    <s v="Office Star - Mid Back Dual function Ergonomic High Back Chair with 2-Way Adjustable Arms"/>
    <n v="0.62"/>
    <s v="United States"/>
    <x v="1"/>
    <x v="18"/>
    <s v="Cedar Hill"/>
    <n v="75104"/>
    <x v="30"/>
    <d v="2015-02-02T00:00:00"/>
    <n v="788.79"/>
    <n v="10"/>
    <n v="1634.67"/>
    <n v="86075"/>
    <x v="1"/>
    <n v="2496.1915503268669"/>
  </r>
  <r>
    <n v="911"/>
    <s v="Marsha P Joyner"/>
    <x v="3"/>
    <n v="0.05"/>
    <n v="7.64"/>
    <n v="5.83"/>
    <x v="1"/>
    <x v="3"/>
    <x v="2"/>
    <x v="7"/>
    <x v="2"/>
    <s v="Rediform Wirebound &quot;Phone Memo&quot; Message Book, 11 x 5-3/4"/>
    <n v="0.36"/>
    <s v="United States"/>
    <x v="3"/>
    <x v="44"/>
    <s v="Wheeling"/>
    <n v="26003"/>
    <x v="30"/>
    <d v="2015-02-02T00:00:00"/>
    <n v="-21.018000000000001"/>
    <n v="2"/>
    <n v="16.600000000000001"/>
    <n v="90185"/>
    <x v="3"/>
    <n v="267.735556134305"/>
  </r>
  <r>
    <n v="911"/>
    <s v="Marsha P Joyner"/>
    <x v="3"/>
    <n v="0.04"/>
    <n v="218.75"/>
    <n v="69.64"/>
    <x v="0"/>
    <x v="3"/>
    <x v="0"/>
    <x v="0"/>
    <x v="0"/>
    <s v="BoxOffice By Design Rectangular and Half-Moon Meeting Room Tables"/>
    <n v="0.72"/>
    <s v="United States"/>
    <x v="3"/>
    <x v="44"/>
    <s v="Wheeling"/>
    <n v="26003"/>
    <x v="30"/>
    <d v="2015-02-01T00:00:00"/>
    <n v="-655.52987499999995"/>
    <n v="10"/>
    <n v="2285.41"/>
    <n v="90185"/>
    <x v="3"/>
    <n v="2545.3573528758443"/>
  </r>
  <r>
    <n v="2137"/>
    <s v="Crystal Crabtree"/>
    <x v="3"/>
    <n v="0"/>
    <n v="6.98"/>
    <n v="1.6"/>
    <x v="1"/>
    <x v="3"/>
    <x v="2"/>
    <x v="7"/>
    <x v="2"/>
    <s v="Adams Phone Message Book, Professional, 400 Message Capacity, 5 3/6” x 11”"/>
    <n v="0.38"/>
    <s v="United States"/>
    <x v="0"/>
    <x v="12"/>
    <s v="West Palm Beach"/>
    <n v="33407"/>
    <x v="30"/>
    <d v="2015-02-02T00:00:00"/>
    <n v="-343.86799999999999"/>
    <n v="9"/>
    <n v="64.48"/>
    <n v="86002"/>
    <x v="0"/>
    <n v="-132.18785125335305"/>
  </r>
  <r>
    <n v="510"/>
    <s v="Gregory Rao"/>
    <x v="0"/>
    <n v="0.03"/>
    <n v="6.37"/>
    <n v="5.19"/>
    <x v="1"/>
    <x v="3"/>
    <x v="2"/>
    <x v="5"/>
    <x v="5"/>
    <s v="C-Line Peel &amp; Stick Add-On Filing Pockets, 8-3/4 x 5-1/8, 10/Pack"/>
    <n v="0.38"/>
    <s v="United States"/>
    <x v="2"/>
    <x v="8"/>
    <s v="Manteca"/>
    <n v="95336"/>
    <x v="31"/>
    <d v="2015-02-02T00:00:00"/>
    <n v="-29.092700000000001"/>
    <n v="14"/>
    <n v="89.79"/>
    <n v="90059"/>
    <x v="2"/>
    <n v="356.62100803491353"/>
  </r>
  <r>
    <n v="2122"/>
    <s v="Carolyn Fisher"/>
    <x v="0"/>
    <n v="0.06"/>
    <n v="80.97"/>
    <n v="33.6"/>
    <x v="0"/>
    <x v="1"/>
    <x v="1"/>
    <x v="3"/>
    <x v="3"/>
    <s v="Lexmark Z25 Color Inkjet Printer"/>
    <n v="0.37"/>
    <s v="United States"/>
    <x v="0"/>
    <x v="1"/>
    <s v="Sherwood"/>
    <n v="72116"/>
    <x v="31"/>
    <d v="2015-02-03T00:00:00"/>
    <n v="-15.1844"/>
    <n v="10"/>
    <n v="799.76"/>
    <n v="89664"/>
    <x v="0"/>
    <n v="1529.1917993689419"/>
  </r>
  <r>
    <n v="1211"/>
    <s v="Debra Proctor"/>
    <x v="2"/>
    <n v="0.01"/>
    <n v="3.08"/>
    <n v="0.5"/>
    <x v="1"/>
    <x v="3"/>
    <x v="2"/>
    <x v="13"/>
    <x v="5"/>
    <s v="Avery 497"/>
    <n v="0.37"/>
    <s v="United States"/>
    <x v="1"/>
    <x v="2"/>
    <s v="Fort Wayne"/>
    <n v="46806"/>
    <x v="31"/>
    <d v="2015-02-06T00:00:00"/>
    <n v="9.0045000000000002"/>
    <n v="4"/>
    <n v="13.05"/>
    <n v="88598"/>
    <x v="1"/>
    <n v="50.358885799537276"/>
  </r>
  <r>
    <n v="1949"/>
    <s v="Dana Waller"/>
    <x v="2"/>
    <n v="0.05"/>
    <n v="424.21"/>
    <n v="110.2"/>
    <x v="0"/>
    <x v="0"/>
    <x v="0"/>
    <x v="0"/>
    <x v="0"/>
    <s v="Bush Advantage Collection® Racetrack Conference Table"/>
    <n v="0.67"/>
    <s v="United States"/>
    <x v="2"/>
    <x v="24"/>
    <s v="Bozeman"/>
    <n v="59715"/>
    <x v="31"/>
    <d v="2015-02-05T00:00:00"/>
    <n v="-213.40280000000001"/>
    <n v="12"/>
    <n v="4935.22"/>
    <n v="90415"/>
    <x v="2"/>
    <n v="4584.4358793293341"/>
  </r>
  <r>
    <n v="2071"/>
    <s v="Victor Cherry"/>
    <x v="3"/>
    <n v="0.03"/>
    <n v="60.98"/>
    <n v="1.99"/>
    <x v="1"/>
    <x v="3"/>
    <x v="1"/>
    <x v="1"/>
    <x v="1"/>
    <s v="Imation 5.2GB DVD-RAM"/>
    <n v="0.5"/>
    <s v="United States"/>
    <x v="1"/>
    <x v="25"/>
    <s v="Farmington Hills"/>
    <n v="48336"/>
    <x v="31"/>
    <d v="2015-02-01T00:00:00"/>
    <n v="976.2672"/>
    <n v="23"/>
    <n v="1414.88"/>
    <n v="88555"/>
    <x v="1"/>
    <n v="1479.5522739631906"/>
  </r>
  <r>
    <n v="2071"/>
    <s v="Victor Cherry"/>
    <x v="3"/>
    <n v="0.04"/>
    <n v="3.08"/>
    <n v="0.99"/>
    <x v="1"/>
    <x v="3"/>
    <x v="2"/>
    <x v="13"/>
    <x v="5"/>
    <s v="Avery 481"/>
    <n v="0.37"/>
    <s v="United States"/>
    <x v="1"/>
    <x v="25"/>
    <s v="Farmington Hills"/>
    <n v="48336"/>
    <x v="31"/>
    <d v="2015-02-02T00:00:00"/>
    <n v="23.204699999999999"/>
    <n v="11"/>
    <n v="33.630000000000003"/>
    <n v="88555"/>
    <x v="1"/>
    <n v="179.87925524573558"/>
  </r>
  <r>
    <n v="2072"/>
    <s v="Malcolm S Lanier"/>
    <x v="3"/>
    <n v="0"/>
    <n v="10.31"/>
    <n v="1.79"/>
    <x v="1"/>
    <x v="3"/>
    <x v="2"/>
    <x v="7"/>
    <x v="2"/>
    <s v="Speediset Carbonless Redi-Letter® 7&quot; x 8 1/2&quot;"/>
    <n v="0.38"/>
    <s v="United States"/>
    <x v="1"/>
    <x v="25"/>
    <s v="Flint"/>
    <n v="48505"/>
    <x v="31"/>
    <d v="2015-02-03T00:00:00"/>
    <n v="167.46299999999999"/>
    <n v="23"/>
    <n v="242.7"/>
    <n v="88555"/>
    <x v="1"/>
    <n v="407.11319570784087"/>
  </r>
  <r>
    <n v="397"/>
    <s v="Denise Carver"/>
    <x v="0"/>
    <n v="0.1"/>
    <n v="154.13"/>
    <n v="69"/>
    <x v="1"/>
    <x v="3"/>
    <x v="0"/>
    <x v="0"/>
    <x v="4"/>
    <s v="Laminate Occasional Tables"/>
    <n v="0.68"/>
    <s v="United States"/>
    <x v="3"/>
    <x v="27"/>
    <s v="Cuyahoga Falls"/>
    <n v="44221"/>
    <x v="32"/>
    <d v="2015-02-03T00:00:00"/>
    <n v="-372.48597100000001"/>
    <n v="8"/>
    <n v="1216.32"/>
    <n v="89319"/>
    <x v="3"/>
    <n v="2434.6985374382393"/>
  </r>
  <r>
    <n v="2555"/>
    <s v="Karl Knowles"/>
    <x v="0"/>
    <n v="0"/>
    <n v="12.97"/>
    <n v="1.49"/>
    <x v="1"/>
    <x v="2"/>
    <x v="2"/>
    <x v="5"/>
    <x v="5"/>
    <s v="Mead 1st Gear 2&quot; Zipper Binder, Asst. Colors"/>
    <n v="0.35"/>
    <s v="United States"/>
    <x v="1"/>
    <x v="30"/>
    <s v="Madison"/>
    <n v="53711"/>
    <x v="32"/>
    <d v="2015-02-03T00:00:00"/>
    <n v="180.23490000000001"/>
    <n v="19"/>
    <n v="261.20999999999998"/>
    <n v="86529"/>
    <x v="1"/>
    <n v="514.72000534554206"/>
  </r>
  <r>
    <n v="2555"/>
    <s v="Karl Knowles"/>
    <x v="0"/>
    <n v="0.06"/>
    <n v="4.91"/>
    <n v="0.5"/>
    <x v="1"/>
    <x v="2"/>
    <x v="2"/>
    <x v="13"/>
    <x v="5"/>
    <s v="Avery 508"/>
    <n v="0.36"/>
    <s v="United States"/>
    <x v="1"/>
    <x v="30"/>
    <s v="Madison"/>
    <n v="53711"/>
    <x v="32"/>
    <d v="2015-02-02T00:00:00"/>
    <n v="29.525099999999998"/>
    <n v="9"/>
    <n v="42.79"/>
    <n v="86529"/>
    <x v="1"/>
    <n v="276.43445075259592"/>
  </r>
  <r>
    <n v="68"/>
    <s v="Scott Bunn"/>
    <x v="1"/>
    <n v="0.09"/>
    <n v="122.99"/>
    <n v="70.2"/>
    <x v="0"/>
    <x v="3"/>
    <x v="0"/>
    <x v="9"/>
    <x v="3"/>
    <s v="Global High-Back Leather Tilter, Burgundy"/>
    <n v="0.74"/>
    <s v="United States"/>
    <x v="3"/>
    <x v="11"/>
    <s v="New York City"/>
    <n v="10177"/>
    <x v="32"/>
    <d v="2015-02-04T00:00:00"/>
    <n v="-2426.5500000000002"/>
    <n v="49"/>
    <n v="5718.85"/>
    <n v="55713"/>
    <x v="3"/>
    <n v="227.29638662085679"/>
  </r>
  <r>
    <n v="70"/>
    <s v="Annette Boone"/>
    <x v="1"/>
    <n v="0.09"/>
    <n v="122.99"/>
    <n v="70.2"/>
    <x v="0"/>
    <x v="3"/>
    <x v="0"/>
    <x v="9"/>
    <x v="3"/>
    <s v="Global High-Back Leather Tilter, Burgundy"/>
    <n v="0.74"/>
    <s v="United States"/>
    <x v="3"/>
    <x v="42"/>
    <s v="Burlington"/>
    <n v="5401"/>
    <x v="32"/>
    <d v="2015-02-04T00:00:00"/>
    <n v="-2426.5500000000002"/>
    <n v="12"/>
    <n v="1400.53"/>
    <n v="87947"/>
    <x v="3"/>
    <n v="227.29638662085679"/>
  </r>
  <r>
    <n v="894"/>
    <s v="Gail Rankin Cole"/>
    <x v="2"/>
    <n v="0.02"/>
    <n v="1.1399999999999999"/>
    <n v="0.7"/>
    <x v="1"/>
    <x v="3"/>
    <x v="2"/>
    <x v="14"/>
    <x v="2"/>
    <s v="OIC Thumb-Tacks"/>
    <n v="0.38"/>
    <s v="United States"/>
    <x v="3"/>
    <x v="31"/>
    <s v="Washington"/>
    <n v="20024"/>
    <x v="32"/>
    <d v="2015-02-02T00:00:00"/>
    <n v="-0.49"/>
    <n v="38"/>
    <n v="44.85"/>
    <n v="38529"/>
    <x v="3"/>
    <n v="41.789231497333347"/>
  </r>
  <r>
    <n v="2498"/>
    <s v="Arlene Long"/>
    <x v="4"/>
    <n v="0.09"/>
    <n v="6.28"/>
    <n v="5.41"/>
    <x v="1"/>
    <x v="0"/>
    <x v="0"/>
    <x v="11"/>
    <x v="5"/>
    <s v="Eldon® 200 Class™ Desk Accessories"/>
    <n v="0.53"/>
    <s v="United States"/>
    <x v="2"/>
    <x v="8"/>
    <s v="San Diego"/>
    <n v="92024"/>
    <x v="32"/>
    <d v="2015-02-04T00:00:00"/>
    <n v="-61.59"/>
    <n v="56"/>
    <n v="355.4"/>
    <n v="54567"/>
    <x v="2"/>
    <n v="127.88415189625691"/>
  </r>
  <r>
    <n v="2500"/>
    <s v="Kevin Smith"/>
    <x v="4"/>
    <n v="0.09"/>
    <n v="6.28"/>
    <n v="5.41"/>
    <x v="1"/>
    <x v="0"/>
    <x v="0"/>
    <x v="11"/>
    <x v="5"/>
    <s v="Eldon® 200 Class™ Desk Accessories"/>
    <n v="0.53"/>
    <s v="United States"/>
    <x v="1"/>
    <x v="10"/>
    <s v="Lake In The Hills"/>
    <n v="60102"/>
    <x v="32"/>
    <d v="2015-02-04T00:00:00"/>
    <n v="-32.026800000000001"/>
    <n v="14"/>
    <n v="88.85"/>
    <n v="88320"/>
    <x v="1"/>
    <n v="158.1576291321912"/>
  </r>
  <r>
    <n v="84"/>
    <s v="Helen Stein"/>
    <x v="3"/>
    <n v="0"/>
    <n v="8.09"/>
    <n v="7.96"/>
    <x v="1"/>
    <x v="1"/>
    <x v="0"/>
    <x v="11"/>
    <x v="5"/>
    <s v="6&quot; Cubicle Wall Clock, Black"/>
    <n v="0.49"/>
    <s v="United States"/>
    <x v="3"/>
    <x v="27"/>
    <s v="Cincinnati"/>
    <n v="45231"/>
    <x v="32"/>
    <d v="2015-02-03T00:00:00"/>
    <n v="-144.56"/>
    <n v="11"/>
    <n v="90.98"/>
    <n v="87364"/>
    <x v="3"/>
    <n v="313.66721150807552"/>
  </r>
  <r>
    <n v="1412"/>
    <s v="Marc Ray"/>
    <x v="3"/>
    <n v="0.08"/>
    <n v="3.38"/>
    <n v="0.85"/>
    <x v="1"/>
    <x v="3"/>
    <x v="2"/>
    <x v="2"/>
    <x v="2"/>
    <s v="Avery Hi-Liter® Fluorescent Desk Style Markers"/>
    <n v="0.48"/>
    <s v="United States"/>
    <x v="2"/>
    <x v="8"/>
    <s v="Mountain View"/>
    <n v="94043"/>
    <x v="32"/>
    <d v="2015-02-04T00:00:00"/>
    <n v="20.453600000000002"/>
    <n v="12"/>
    <n v="38.81"/>
    <n v="87087"/>
    <x v="2"/>
    <n v="239.12917120144013"/>
  </r>
  <r>
    <n v="1413"/>
    <s v="Pamela Wiley"/>
    <x v="3"/>
    <n v="0.02"/>
    <n v="16.48"/>
    <n v="1.99"/>
    <x v="2"/>
    <x v="3"/>
    <x v="1"/>
    <x v="1"/>
    <x v="1"/>
    <s v="Maxell DVD-RAM Discs"/>
    <n v="0.42"/>
    <s v="United States"/>
    <x v="3"/>
    <x v="35"/>
    <s v="Boston"/>
    <n v="2113"/>
    <x v="32"/>
    <d v="2015-02-04T00:00:00"/>
    <n v="69.61"/>
    <n v="27"/>
    <n v="484.56"/>
    <n v="45539"/>
    <x v="3"/>
    <n v="269.5834597736702"/>
  </r>
  <r>
    <n v="3196"/>
    <s v="Rick Foster Hawkins"/>
    <x v="3"/>
    <n v="0.03"/>
    <n v="200.97"/>
    <n v="15.59"/>
    <x v="0"/>
    <x v="2"/>
    <x v="1"/>
    <x v="3"/>
    <x v="3"/>
    <s v="Hewlett-Packard Deskjet 6122 Color Inkjet Printer"/>
    <n v="0.36"/>
    <s v="United States"/>
    <x v="2"/>
    <x v="8"/>
    <s v="San Francisco"/>
    <n v="94109"/>
    <x v="32"/>
    <d v="2015-02-03T00:00:00"/>
    <n v="1951.3"/>
    <n v="43"/>
    <n v="8717.75"/>
    <n v="24294"/>
    <x v="2"/>
    <n v="3403.0250500149855"/>
  </r>
  <r>
    <n v="3197"/>
    <s v="Wallace Pugh"/>
    <x v="3"/>
    <n v="0.03"/>
    <n v="200.97"/>
    <n v="15.59"/>
    <x v="0"/>
    <x v="2"/>
    <x v="1"/>
    <x v="3"/>
    <x v="3"/>
    <s v="Hewlett-Packard Deskjet 6122 Color Inkjet Printer"/>
    <n v="0.36"/>
    <s v="United States"/>
    <x v="1"/>
    <x v="10"/>
    <s v="Northbrook"/>
    <n v="60062"/>
    <x v="32"/>
    <d v="2015-02-03T00:00:00"/>
    <n v="1538.7828"/>
    <n v="11"/>
    <n v="2230.12"/>
    <n v="90850"/>
    <x v="1"/>
    <n v="2980.5968262898355"/>
  </r>
  <r>
    <n v="2486"/>
    <s v="Jack Horn"/>
    <x v="2"/>
    <n v="0"/>
    <n v="180.98"/>
    <n v="30"/>
    <x v="0"/>
    <x v="0"/>
    <x v="0"/>
    <x v="9"/>
    <x v="3"/>
    <s v="Office Star - Ergonomic Mid Back Chair with 2-Way Adjustable Arms"/>
    <n v="0.69"/>
    <s v="United States"/>
    <x v="0"/>
    <x v="5"/>
    <s v="Statesboro"/>
    <n v="30458"/>
    <x v="33"/>
    <d v="2015-02-05T00:00:00"/>
    <n v="9.2040000000000006"/>
    <n v="11"/>
    <n v="2084.16"/>
    <n v="91416"/>
    <x v="0"/>
    <n v="1883.2988147935689"/>
  </r>
  <r>
    <n v="3053"/>
    <s v="Robin Tyler"/>
    <x v="4"/>
    <n v="0.06"/>
    <n v="125.99"/>
    <n v="2.5"/>
    <x v="1"/>
    <x v="3"/>
    <x v="1"/>
    <x v="12"/>
    <x v="5"/>
    <s v="i2000"/>
    <n v="0.6"/>
    <s v="United States"/>
    <x v="0"/>
    <x v="32"/>
    <s v="Murray"/>
    <n v="42071"/>
    <x v="33"/>
    <d v="2015-02-05T00:00:00"/>
    <n v="402.06599999999997"/>
    <n v="11"/>
    <n v="1173.76"/>
    <n v="86662"/>
    <x v="0"/>
    <n v="984.36641283603717"/>
  </r>
  <r>
    <n v="603"/>
    <s v="Gretchen Ball"/>
    <x v="3"/>
    <n v="0.02"/>
    <n v="35.99"/>
    <n v="5"/>
    <x v="1"/>
    <x v="2"/>
    <x v="1"/>
    <x v="12"/>
    <x v="5"/>
    <s v="Accessory27"/>
    <n v="0.85"/>
    <s v="United States"/>
    <x v="2"/>
    <x v="3"/>
    <s v="Pueblo"/>
    <n v="81001"/>
    <x v="33"/>
    <d v="2015-02-05T00:00:00"/>
    <n v="-120.934"/>
    <n v="7"/>
    <n v="227.79"/>
    <n v="87020"/>
    <x v="2"/>
    <n v="688.84825159789773"/>
  </r>
  <r>
    <n v="3151"/>
    <s v="Glenda Hunter"/>
    <x v="0"/>
    <n v="0.01"/>
    <n v="3174.835"/>
    <n v="8.73"/>
    <x v="0"/>
    <x v="3"/>
    <x v="1"/>
    <x v="3"/>
    <x v="0"/>
    <s v="Okidata Pacemark 4410N Wide Format Dot Matrix Printer"/>
    <n v="0.56999999999999995"/>
    <s v="United States"/>
    <x v="2"/>
    <x v="8"/>
    <s v="Twentynine Palms"/>
    <n v="92277"/>
    <x v="34"/>
    <d v="2015-02-05T00:00:00"/>
    <n v="-4075.9339920000002"/>
    <n v="1"/>
    <n v="3501.79"/>
    <n v="88544"/>
    <x v="2"/>
    <n v="7630.8300754334923"/>
  </r>
  <r>
    <n v="3151"/>
    <s v="Glenda Hunter"/>
    <x v="0"/>
    <n v="0.06"/>
    <n v="15.73"/>
    <n v="7.42"/>
    <x v="1"/>
    <x v="3"/>
    <x v="2"/>
    <x v="16"/>
    <x v="1"/>
    <s v="Acme Galleria® Hot Forged Steel Scissors with Colored Handles"/>
    <n v="0.56000000000000005"/>
    <s v="United States"/>
    <x v="2"/>
    <x v="8"/>
    <s v="Twentynine Palms"/>
    <n v="92277"/>
    <x v="34"/>
    <d v="2015-02-05T00:00:00"/>
    <n v="-18.558800000000002"/>
    <n v="4"/>
    <n v="63.04"/>
    <n v="88544"/>
    <x v="2"/>
    <n v="588.15818404974232"/>
  </r>
  <r>
    <n v="3351"/>
    <s v="Nathan Wyatt"/>
    <x v="0"/>
    <n v="0.1"/>
    <n v="10.89"/>
    <n v="4.5"/>
    <x v="1"/>
    <x v="0"/>
    <x v="2"/>
    <x v="8"/>
    <x v="5"/>
    <s v="Belkin 6 Outlet Metallic Surge Strip"/>
    <n v="0.59"/>
    <s v="United States"/>
    <x v="2"/>
    <x v="4"/>
    <s v="Pasco"/>
    <n v="99301"/>
    <x v="34"/>
    <d v="2015-02-06T00:00:00"/>
    <n v="-19.2972"/>
    <n v="17"/>
    <n v="178.68"/>
    <n v="91297"/>
    <x v="2"/>
    <n v="480.99594942349864"/>
  </r>
  <r>
    <n v="960"/>
    <s v="Phillip Chappell"/>
    <x v="2"/>
    <n v="0.03"/>
    <n v="2.94"/>
    <n v="0.96"/>
    <x v="1"/>
    <x v="2"/>
    <x v="2"/>
    <x v="2"/>
    <x v="2"/>
    <s v="Newell 343"/>
    <n v="0.57999999999999996"/>
    <s v="United States"/>
    <x v="2"/>
    <x v="8"/>
    <s v="Redondo Beach"/>
    <n v="90278"/>
    <x v="34"/>
    <d v="2015-02-08T00:00:00"/>
    <n v="-4.2"/>
    <n v="1"/>
    <n v="3.51"/>
    <n v="89401"/>
    <x v="2"/>
    <n v="240.88354267204073"/>
  </r>
  <r>
    <n v="962"/>
    <s v="Yvonne Clarke"/>
    <x v="2"/>
    <n v="0.03"/>
    <n v="2.94"/>
    <n v="0.96"/>
    <x v="1"/>
    <x v="2"/>
    <x v="2"/>
    <x v="2"/>
    <x v="2"/>
    <s v="Newell 343"/>
    <n v="0.57999999999999996"/>
    <s v="United States"/>
    <x v="1"/>
    <x v="10"/>
    <s v="Chicago"/>
    <n v="60610"/>
    <x v="34"/>
    <d v="2015-02-08T00:00:00"/>
    <n v="-4.2"/>
    <n v="2"/>
    <n v="7.01"/>
    <n v="17636"/>
    <x v="1"/>
    <n v="240.88354267204073"/>
  </r>
  <r>
    <n v="1213"/>
    <s v="Jeremy Pratt"/>
    <x v="2"/>
    <n v="7.0000000000000007E-2"/>
    <n v="29.89"/>
    <n v="1.99"/>
    <x v="2"/>
    <x v="3"/>
    <x v="1"/>
    <x v="1"/>
    <x v="1"/>
    <s v="Verbatim DVD-RAM, 5.2GB, Rewritable, Type 1, DS"/>
    <n v="0.5"/>
    <s v="United States"/>
    <x v="1"/>
    <x v="2"/>
    <s v="Granger"/>
    <n v="46530"/>
    <x v="34"/>
    <d v="2015-02-09T00:00:00"/>
    <n v="258.6189"/>
    <n v="13"/>
    <n v="374.81"/>
    <n v="88599"/>
    <x v="1"/>
    <n v="417.34119613863277"/>
  </r>
  <r>
    <n v="1213"/>
    <s v="Jeremy Pratt"/>
    <x v="2"/>
    <n v="0.03"/>
    <n v="8.34"/>
    <n v="4.82"/>
    <x v="1"/>
    <x v="3"/>
    <x v="2"/>
    <x v="7"/>
    <x v="5"/>
    <s v="Southworth 25% Cotton Antique Laid Paper &amp; Envelopes"/>
    <n v="0.4"/>
    <s v="United States"/>
    <x v="1"/>
    <x v="2"/>
    <s v="Granger"/>
    <n v="46530"/>
    <x v="34"/>
    <d v="2015-02-08T00:00:00"/>
    <n v="-6.71"/>
    <n v="5"/>
    <n v="43.27"/>
    <n v="88599"/>
    <x v="1"/>
    <n v="181.86804575468386"/>
  </r>
  <r>
    <n v="2203"/>
    <s v="Eddie Walker"/>
    <x v="2"/>
    <n v="0.08"/>
    <n v="145.44999999999999"/>
    <n v="17.850000000000001"/>
    <x v="0"/>
    <x v="2"/>
    <x v="1"/>
    <x v="3"/>
    <x v="3"/>
    <s v="Panasonic KX-P1150 Dot Matrix Printer"/>
    <n v="0.56000000000000005"/>
    <s v="United States"/>
    <x v="1"/>
    <x v="7"/>
    <s v="Brooklyn Park"/>
    <n v="55445"/>
    <x v="34"/>
    <d v="2015-02-04T00:00:00"/>
    <n v="751.58"/>
    <n v="8"/>
    <n v="1117.6600000000001"/>
    <n v="86051"/>
    <x v="1"/>
    <n v="2074.9258609151834"/>
  </r>
  <r>
    <n v="2204"/>
    <s v="Oscar Ford"/>
    <x v="2"/>
    <n v="7.0000000000000007E-2"/>
    <n v="33.94"/>
    <n v="19.190000000000001"/>
    <x v="0"/>
    <x v="2"/>
    <x v="0"/>
    <x v="9"/>
    <x v="3"/>
    <s v="Metal Folding Chairs, Beige, 4/Carton"/>
    <n v="0.57999999999999996"/>
    <s v="United States"/>
    <x v="1"/>
    <x v="7"/>
    <s v="Burnsville"/>
    <n v="55337"/>
    <x v="34"/>
    <d v="2015-02-08T00:00:00"/>
    <n v="-157.56"/>
    <n v="5"/>
    <n v="169.46"/>
    <n v="86051"/>
    <x v="1"/>
    <n v="854.83149340181274"/>
  </r>
  <r>
    <n v="689"/>
    <s v="Tommy Honeycutt"/>
    <x v="4"/>
    <n v="7.0000000000000007E-2"/>
    <n v="1.7"/>
    <n v="1.99"/>
    <x v="1"/>
    <x v="0"/>
    <x v="1"/>
    <x v="1"/>
    <x v="1"/>
    <s v="BASF Silver 74 Minute CD-R"/>
    <n v="0.51"/>
    <s v="United States"/>
    <x v="1"/>
    <x v="6"/>
    <s v="Saint Peters"/>
    <n v="63376"/>
    <x v="34"/>
    <d v="2015-02-05T00:00:00"/>
    <n v="-51.42"/>
    <n v="10"/>
    <n v="17.420000000000002"/>
    <n v="88502"/>
    <x v="1"/>
    <n v="26.015089944965421"/>
  </r>
  <r>
    <n v="1363"/>
    <s v="Earl Roy"/>
    <x v="4"/>
    <n v="0.05"/>
    <n v="12.97"/>
    <n v="1.49"/>
    <x v="1"/>
    <x v="1"/>
    <x v="2"/>
    <x v="5"/>
    <x v="5"/>
    <s v="Mead 1st Gear 2&quot; Zipper Binder, Asst. Colors"/>
    <n v="0.35"/>
    <s v="United States"/>
    <x v="0"/>
    <x v="12"/>
    <s v="Casselberry"/>
    <n v="32707"/>
    <x v="34"/>
    <d v="2015-02-06T00:00:00"/>
    <n v="5.4660000000000002"/>
    <n v="2"/>
    <n v="26.37"/>
    <n v="89993"/>
    <x v="0"/>
    <n v="-33.912750954356547"/>
  </r>
  <r>
    <n v="1363"/>
    <s v="Earl Roy"/>
    <x v="4"/>
    <n v="0.06"/>
    <n v="5.81"/>
    <n v="3.37"/>
    <x v="1"/>
    <x v="1"/>
    <x v="2"/>
    <x v="14"/>
    <x v="2"/>
    <s v="Advantus Push Pins, Aluminum Head"/>
    <n v="0.54"/>
    <s v="United States"/>
    <x v="0"/>
    <x v="12"/>
    <s v="Casselberry"/>
    <n v="32707"/>
    <x v="34"/>
    <d v="2015-02-06T00:00:00"/>
    <n v="-149.1182"/>
    <n v="9"/>
    <n v="53.44"/>
    <n v="89993"/>
    <x v="0"/>
    <n v="-11.365971446632365"/>
  </r>
  <r>
    <n v="1499"/>
    <s v="Charlotte L Doyle"/>
    <x v="4"/>
    <n v="0.05"/>
    <n v="2.16"/>
    <n v="6.05"/>
    <x v="1"/>
    <x v="2"/>
    <x v="2"/>
    <x v="5"/>
    <x v="5"/>
    <s v="Peel &amp; Stick Add-On Corner Pockets"/>
    <n v="0.37"/>
    <s v="United States"/>
    <x v="0"/>
    <x v="12"/>
    <s v="Coral Gables"/>
    <n v="33134"/>
    <x v="34"/>
    <d v="2015-02-05T00:00:00"/>
    <n v="-298.88600000000002"/>
    <n v="8"/>
    <n v="18.59"/>
    <n v="90731"/>
    <x v="0"/>
    <n v="-177.41270733825101"/>
  </r>
  <r>
    <n v="1499"/>
    <s v="Charlotte L Doyle"/>
    <x v="4"/>
    <n v="0.03"/>
    <n v="6.48"/>
    <n v="6.6"/>
    <x v="1"/>
    <x v="2"/>
    <x v="2"/>
    <x v="7"/>
    <x v="5"/>
    <s v="Xerox 21"/>
    <n v="0.37"/>
    <s v="United States"/>
    <x v="0"/>
    <x v="12"/>
    <s v="Coral Gables"/>
    <n v="33134"/>
    <x v="34"/>
    <d v="2015-02-05T00:00:00"/>
    <n v="-145.852"/>
    <n v="9"/>
    <n v="58.83"/>
    <n v="90731"/>
    <x v="0"/>
    <n v="21.251781596665719"/>
  </r>
  <r>
    <n v="1499"/>
    <s v="Charlotte L Doyle"/>
    <x v="4"/>
    <n v="0.08"/>
    <n v="146.05000000000001"/>
    <n v="80.2"/>
    <x v="0"/>
    <x v="2"/>
    <x v="0"/>
    <x v="0"/>
    <x v="0"/>
    <s v="BPI Conference Tables"/>
    <n v="0.71"/>
    <s v="United States"/>
    <x v="0"/>
    <x v="12"/>
    <s v="Coral Gables"/>
    <n v="33134"/>
    <x v="34"/>
    <d v="2015-02-05T00:00:00"/>
    <n v="-27.951000000000001"/>
    <n v="11"/>
    <n v="1557.66"/>
    <n v="90731"/>
    <x v="0"/>
    <n v="3059.5315104349934"/>
  </r>
  <r>
    <n v="2286"/>
    <s v="Larry Langston"/>
    <x v="4"/>
    <n v="0"/>
    <n v="4.91"/>
    <n v="0.5"/>
    <x v="1"/>
    <x v="3"/>
    <x v="2"/>
    <x v="13"/>
    <x v="5"/>
    <s v="Avery 493"/>
    <n v="0.36"/>
    <s v="United States"/>
    <x v="0"/>
    <x v="23"/>
    <s v="Spartanburg"/>
    <n v="29301"/>
    <x v="34"/>
    <d v="2015-02-06T00:00:00"/>
    <n v="99.197999999999993"/>
    <n v="12"/>
    <n v="61.87"/>
    <n v="90145"/>
    <x v="0"/>
    <n v="79.744405729134797"/>
  </r>
  <r>
    <n v="2286"/>
    <s v="Larry Langston"/>
    <x v="4"/>
    <n v="0.01"/>
    <n v="7.28"/>
    <n v="11.15"/>
    <x v="1"/>
    <x v="3"/>
    <x v="2"/>
    <x v="7"/>
    <x v="5"/>
    <s v="Array® Parchment Paper, Assorted Colors"/>
    <n v="0.37"/>
    <s v="United States"/>
    <x v="0"/>
    <x v="23"/>
    <s v="Spartanburg"/>
    <n v="29301"/>
    <x v="34"/>
    <d v="2015-02-05T00:00:00"/>
    <n v="136.03139999999999"/>
    <n v="6"/>
    <n v="48.88"/>
    <n v="90145"/>
    <x v="0"/>
    <n v="420.95085561361475"/>
  </r>
  <r>
    <n v="2286"/>
    <s v="Larry Langston"/>
    <x v="4"/>
    <n v="0.1"/>
    <n v="6.68"/>
    <n v="6.93"/>
    <x v="1"/>
    <x v="3"/>
    <x v="2"/>
    <x v="7"/>
    <x v="5"/>
    <s v="HP Office Paper (20Lb. and 87 Bright)"/>
    <n v="0.37"/>
    <s v="United States"/>
    <x v="0"/>
    <x v="23"/>
    <s v="Spartanburg"/>
    <n v="29301"/>
    <x v="34"/>
    <d v="2015-02-07T00:00:00"/>
    <n v="-100.072"/>
    <n v="3"/>
    <n v="21.56"/>
    <n v="90145"/>
    <x v="0"/>
    <n v="1.1814575784694199"/>
  </r>
  <r>
    <n v="2290"/>
    <s v="Glen Robertson"/>
    <x v="4"/>
    <n v="7.0000000000000007E-2"/>
    <n v="80.98"/>
    <n v="7.18"/>
    <x v="1"/>
    <x v="3"/>
    <x v="1"/>
    <x v="1"/>
    <x v="5"/>
    <s v="Logitech Cordless Navigator Duo"/>
    <n v="0.48"/>
    <s v="United States"/>
    <x v="1"/>
    <x v="7"/>
    <s v="Coon Rapids"/>
    <n v="55433"/>
    <x v="34"/>
    <d v="2015-02-06T00:00:00"/>
    <n v="779.47230000000002"/>
    <n v="15"/>
    <n v="1129.67"/>
    <n v="88164"/>
    <x v="1"/>
    <n v="1252.8176203150451"/>
  </r>
  <r>
    <n v="3042"/>
    <s v="Tara Gold"/>
    <x v="4"/>
    <n v="7.0000000000000007E-2"/>
    <n v="14.48"/>
    <n v="6.46"/>
    <x v="1"/>
    <x v="0"/>
    <x v="2"/>
    <x v="5"/>
    <x v="5"/>
    <s v="GBC White Gloss Covers, Plain Front"/>
    <n v="0.38"/>
    <s v="United States"/>
    <x v="1"/>
    <x v="38"/>
    <s v="Hutchinson"/>
    <n v="67501"/>
    <x v="34"/>
    <d v="2015-02-05T00:00:00"/>
    <n v="67.864000000000004"/>
    <n v="12"/>
    <n v="171.33"/>
    <n v="86101"/>
    <x v="1"/>
    <n v="203.70092853332781"/>
  </r>
  <r>
    <n v="1776"/>
    <s v="Charlotte Patterson"/>
    <x v="3"/>
    <n v="0.08"/>
    <n v="5.78"/>
    <n v="5.67"/>
    <x v="1"/>
    <x v="1"/>
    <x v="2"/>
    <x v="7"/>
    <x v="5"/>
    <s v="Xerox 1978"/>
    <n v="0.36"/>
    <s v="United States"/>
    <x v="1"/>
    <x v="2"/>
    <s v="Terre Haute"/>
    <n v="47802"/>
    <x v="34"/>
    <d v="2015-02-05T00:00:00"/>
    <n v="-53.898000000000003"/>
    <n v="19"/>
    <n v="106.57"/>
    <n v="89941"/>
    <x v="1"/>
    <n v="175.05468072147551"/>
  </r>
  <r>
    <n v="2947"/>
    <s v="Kathy Turner"/>
    <x v="3"/>
    <n v="0.01"/>
    <n v="7.64"/>
    <n v="1.39"/>
    <x v="1"/>
    <x v="1"/>
    <x v="2"/>
    <x v="15"/>
    <x v="5"/>
    <s v="Security-Tint Envelopes"/>
    <n v="0.36"/>
    <s v="United States"/>
    <x v="3"/>
    <x v="11"/>
    <s v="Depew"/>
    <n v="14043"/>
    <x v="34"/>
    <d v="2015-02-07T00:00:00"/>
    <n v="112.1181"/>
    <n v="20"/>
    <n v="162.49"/>
    <n v="87511"/>
    <x v="3"/>
    <n v="278.84947066030639"/>
  </r>
  <r>
    <n v="234"/>
    <s v="Don Cameron"/>
    <x v="0"/>
    <n v="0.06"/>
    <n v="279.81"/>
    <n v="23.19"/>
    <x v="0"/>
    <x v="0"/>
    <x v="2"/>
    <x v="8"/>
    <x v="3"/>
    <s v="Sanyo 2.5 Cubic Foot Mid-Size Office Refrigerators"/>
    <n v="0.59"/>
    <s v="United States"/>
    <x v="1"/>
    <x v="20"/>
    <s v="Newton"/>
    <n v="50208"/>
    <x v="35"/>
    <d v="2015-02-06T00:00:00"/>
    <n v="1103.9724000000001"/>
    <n v="6"/>
    <n v="1599.96"/>
    <n v="90236"/>
    <x v="1"/>
    <n v="3213.2717983567322"/>
  </r>
  <r>
    <n v="2359"/>
    <s v="Annie Horne"/>
    <x v="0"/>
    <n v="0"/>
    <n v="7.28"/>
    <n v="1.77"/>
    <x v="1"/>
    <x v="2"/>
    <x v="2"/>
    <x v="7"/>
    <x v="2"/>
    <s v="Post-it® “Important Message” Note Pad, Neon Colors, 50 Sheets/Pad"/>
    <n v="0.37"/>
    <s v="United States"/>
    <x v="0"/>
    <x v="12"/>
    <s v="Fort Myers"/>
    <n v="33917"/>
    <x v="35"/>
    <d v="2015-02-05T00:00:00"/>
    <n v="167.16"/>
    <n v="7"/>
    <n v="53.42"/>
    <n v="88265"/>
    <x v="0"/>
    <n v="507.86589617641238"/>
  </r>
  <r>
    <n v="672"/>
    <s v="Brian Leach"/>
    <x v="2"/>
    <n v="7.0000000000000007E-2"/>
    <n v="2.88"/>
    <n v="1.01"/>
    <x v="1"/>
    <x v="0"/>
    <x v="2"/>
    <x v="2"/>
    <x v="2"/>
    <s v="Sanford Colorific Colored Pencils, 12/Box"/>
    <n v="0.55000000000000004"/>
    <s v="United States"/>
    <x v="1"/>
    <x v="20"/>
    <s v="Newton"/>
    <n v="50208"/>
    <x v="35"/>
    <d v="2015-02-09T00:00:00"/>
    <n v="9.59"/>
    <n v="12"/>
    <n v="34.97"/>
    <n v="88173"/>
    <x v="1"/>
    <n v="165.35404870619718"/>
  </r>
  <r>
    <n v="672"/>
    <s v="Brian Leach"/>
    <x v="2"/>
    <n v="0.1"/>
    <n v="195.99"/>
    <n v="3.99"/>
    <x v="1"/>
    <x v="0"/>
    <x v="1"/>
    <x v="12"/>
    <x v="5"/>
    <s v="R380"/>
    <n v="0.57999999999999996"/>
    <s v="United States"/>
    <x v="1"/>
    <x v="20"/>
    <s v="Newton"/>
    <n v="50208"/>
    <x v="35"/>
    <d v="2015-02-12T00:00:00"/>
    <n v="-655.42399999999998"/>
    <n v="2"/>
    <n v="308.86"/>
    <n v="88173"/>
    <x v="1"/>
    <n v="176.88574390321301"/>
  </r>
  <r>
    <n v="1427"/>
    <s v="Stacy Gould"/>
    <x v="2"/>
    <n v="0.09"/>
    <n v="125.99"/>
    <n v="2.5"/>
    <x v="1"/>
    <x v="2"/>
    <x v="1"/>
    <x v="12"/>
    <x v="5"/>
    <s v="i2000"/>
    <n v="0.6"/>
    <s v="United States"/>
    <x v="1"/>
    <x v="25"/>
    <s v="Bay City"/>
    <n v="48708"/>
    <x v="35"/>
    <d v="2015-02-09T00:00:00"/>
    <n v="1258.7877000000001"/>
    <n v="18"/>
    <n v="1824.33"/>
    <n v="90905"/>
    <x v="1"/>
    <n v="1939.2906262165543"/>
  </r>
  <r>
    <n v="1816"/>
    <s v="Danielle Schneider"/>
    <x v="2"/>
    <n v="0.01"/>
    <n v="10.48"/>
    <n v="2.89"/>
    <x v="1"/>
    <x v="1"/>
    <x v="2"/>
    <x v="2"/>
    <x v="1"/>
    <s v="Staples Battery-Operated Desktop Pencil Sharpener"/>
    <n v="0.6"/>
    <s v="United States"/>
    <x v="1"/>
    <x v="25"/>
    <s v="Canton"/>
    <n v="48187"/>
    <x v="35"/>
    <d v="2015-02-07T00:00:00"/>
    <n v="60.561599999999999"/>
    <n v="19"/>
    <n v="202.38"/>
    <n v="85990"/>
    <x v="1"/>
    <n v="354.63476470587983"/>
  </r>
  <r>
    <n v="1821"/>
    <s v="Vanessa Boyer"/>
    <x v="2"/>
    <n v="0.01"/>
    <n v="10.48"/>
    <n v="2.89"/>
    <x v="1"/>
    <x v="1"/>
    <x v="2"/>
    <x v="2"/>
    <x v="1"/>
    <s v="Staples Battery-Operated Desktop Pencil Sharpener"/>
    <n v="0.6"/>
    <s v="United States"/>
    <x v="3"/>
    <x v="11"/>
    <s v="New York City"/>
    <n v="10177"/>
    <x v="35"/>
    <d v="2015-02-07T00:00:00"/>
    <n v="40.92"/>
    <n v="76"/>
    <n v="809.51"/>
    <n v="34435"/>
    <x v="3"/>
    <n v="334.5212610771344"/>
  </r>
  <r>
    <n v="980"/>
    <s v="Howard Burnett"/>
    <x v="4"/>
    <n v="0"/>
    <n v="37.76"/>
    <n v="12.9"/>
    <x v="1"/>
    <x v="3"/>
    <x v="2"/>
    <x v="6"/>
    <x v="5"/>
    <s v="Companion Letter/Legal File, Black"/>
    <n v="0.56999999999999995"/>
    <s v="United States"/>
    <x v="3"/>
    <x v="42"/>
    <s v="South Burlington"/>
    <n v="5403"/>
    <x v="35"/>
    <d v="2015-02-06T00:00:00"/>
    <n v="93.846800000000002"/>
    <n v="12"/>
    <n v="477.2"/>
    <n v="87258"/>
    <x v="3"/>
    <n v="694.46594818577955"/>
  </r>
  <r>
    <n v="2094"/>
    <s v="Vernon Hirsch Singleton"/>
    <x v="4"/>
    <n v="0.08"/>
    <n v="400.98"/>
    <n v="42.52"/>
    <x v="0"/>
    <x v="3"/>
    <x v="0"/>
    <x v="0"/>
    <x v="0"/>
    <s v="Bretford CR8500 Series Meeting Room Furniture"/>
    <n v="0.71"/>
    <s v="United States"/>
    <x v="2"/>
    <x v="8"/>
    <s v="Chico"/>
    <n v="95928"/>
    <x v="35"/>
    <d v="2015-02-06T00:00:00"/>
    <n v="3031.9724000000001"/>
    <n v="20"/>
    <n v="7840.04"/>
    <n v="86629"/>
    <x v="2"/>
    <n v="5919.8225963078612"/>
  </r>
  <r>
    <n v="2282"/>
    <s v="Jimmy Waters"/>
    <x v="4"/>
    <n v="0.04"/>
    <n v="5.98"/>
    <n v="5.79"/>
    <x v="1"/>
    <x v="2"/>
    <x v="2"/>
    <x v="7"/>
    <x v="5"/>
    <s v="Xerox 1903"/>
    <n v="0.36"/>
    <s v="United States"/>
    <x v="1"/>
    <x v="30"/>
    <s v="Fitchburg"/>
    <n v="53713"/>
    <x v="35"/>
    <d v="2015-02-07T00:00:00"/>
    <n v="-36.030799999999999"/>
    <n v="14"/>
    <n v="86.12"/>
    <n v="85950"/>
    <x v="1"/>
    <n v="94.836830225890708"/>
  </r>
  <r>
    <n v="2747"/>
    <s v="Brian Grady"/>
    <x v="4"/>
    <n v="0.08"/>
    <n v="9.98"/>
    <n v="12.52"/>
    <x v="1"/>
    <x v="3"/>
    <x v="0"/>
    <x v="11"/>
    <x v="5"/>
    <s v="Eldon® Expressions™ Wood and Plastic Desk Accessories, Oak"/>
    <n v="0.56999999999999995"/>
    <s v="United States"/>
    <x v="3"/>
    <x v="11"/>
    <s v="New York City"/>
    <n v="10115"/>
    <x v="35"/>
    <d v="2015-02-07T00:00:00"/>
    <n v="-102.93"/>
    <n v="15"/>
    <n v="150.24"/>
    <n v="35200"/>
    <x v="3"/>
    <n v="342.55176153216473"/>
  </r>
  <r>
    <n v="2803"/>
    <s v="Catherine Dorsey Burnett"/>
    <x v="4"/>
    <n v="7.0000000000000007E-2"/>
    <n v="500.98"/>
    <n v="28.14"/>
    <x v="0"/>
    <x v="0"/>
    <x v="1"/>
    <x v="3"/>
    <x v="3"/>
    <s v="Hewlett-Packard cp1700 [D, PS] Series Color Inkjet Printers"/>
    <n v="0.38"/>
    <s v="United States"/>
    <x v="2"/>
    <x v="8"/>
    <s v="East Los Angeles"/>
    <n v="90022"/>
    <x v="35"/>
    <d v="2015-02-06T00:00:00"/>
    <n v="2699.9838"/>
    <n v="10"/>
    <n v="3913.02"/>
    <n v="86227"/>
    <x v="2"/>
    <n v="5219.0026257833379"/>
  </r>
  <r>
    <n v="2803"/>
    <s v="Catherine Dorsey Burnett"/>
    <x v="4"/>
    <n v="0.1"/>
    <n v="178.47"/>
    <n v="19.989999999999998"/>
    <x v="1"/>
    <x v="0"/>
    <x v="2"/>
    <x v="6"/>
    <x v="5"/>
    <s v="Hot File® 7-Pocket, Floor Stand"/>
    <n v="0.55000000000000004"/>
    <s v="United States"/>
    <x v="2"/>
    <x v="8"/>
    <s v="East Los Angeles"/>
    <n v="90022"/>
    <x v="35"/>
    <d v="2015-02-07T00:00:00"/>
    <n v="-170.98"/>
    <n v="1"/>
    <n v="180.14"/>
    <n v="86227"/>
    <x v="2"/>
    <n v="968.3644239832156"/>
  </r>
  <r>
    <n v="1117"/>
    <s v="Samantha Koch"/>
    <x v="3"/>
    <n v="0.06"/>
    <n v="64.650000000000006"/>
    <n v="35"/>
    <x v="1"/>
    <x v="2"/>
    <x v="2"/>
    <x v="6"/>
    <x v="4"/>
    <s v="Space Solutions Commercial Steel Shelving"/>
    <n v="0.8"/>
    <s v="United States"/>
    <x v="2"/>
    <x v="41"/>
    <s v="Tucson"/>
    <n v="85705"/>
    <x v="35"/>
    <d v="2015-02-06T00:00:00"/>
    <n v="-139.28720000000001"/>
    <n v="4"/>
    <n v="277.60000000000002"/>
    <n v="86768"/>
    <x v="2"/>
    <n v="1521.038518272484"/>
  </r>
  <r>
    <n v="2498"/>
    <s v="Arlene Long"/>
    <x v="3"/>
    <n v="0.08"/>
    <n v="1.68"/>
    <n v="1.57"/>
    <x v="1"/>
    <x v="0"/>
    <x v="2"/>
    <x v="2"/>
    <x v="2"/>
    <s v="Newell 323"/>
    <n v="0.59"/>
    <s v="United States"/>
    <x v="2"/>
    <x v="8"/>
    <s v="San Diego"/>
    <n v="92024"/>
    <x v="35"/>
    <d v="2015-02-06T00:00:00"/>
    <n v="-46.25"/>
    <n v="88"/>
    <n v="148.36000000000001"/>
    <n v="20007"/>
    <x v="2"/>
    <n v="267.79052791026726"/>
  </r>
  <r>
    <n v="421"/>
    <s v="Scott Feldman"/>
    <x v="0"/>
    <n v="0.09"/>
    <n v="999.99"/>
    <n v="13.99"/>
    <x v="1"/>
    <x v="0"/>
    <x v="1"/>
    <x v="3"/>
    <x v="6"/>
    <s v="Polycom Soundstation EX Audio-Conferencing Telephone, Black"/>
    <n v="0.36"/>
    <s v="United States"/>
    <x v="3"/>
    <x v="33"/>
    <s v="Elizabeth"/>
    <n v="7201"/>
    <x v="36"/>
    <d v="2015-02-08T00:00:00"/>
    <n v="-2531.4825000000001"/>
    <n v="1"/>
    <n v="919.09"/>
    <n v="87700"/>
    <x v="3"/>
    <n v="1085.2110528512615"/>
  </r>
  <r>
    <n v="1020"/>
    <s v="Julie Porter"/>
    <x v="0"/>
    <n v="7.0000000000000007E-2"/>
    <n v="4.13"/>
    <n v="5.04"/>
    <x v="1"/>
    <x v="0"/>
    <x v="2"/>
    <x v="5"/>
    <x v="5"/>
    <s v="ACCOHIDE® 3-Ring Binder, Blue, 1&quot;"/>
    <n v="0.38"/>
    <s v="United States"/>
    <x v="1"/>
    <x v="38"/>
    <s v="Pittsburg"/>
    <n v="66762"/>
    <x v="36"/>
    <d v="2015-02-07T00:00:00"/>
    <n v="-76.424400000000006"/>
    <n v="20"/>
    <n v="79.06"/>
    <n v="88634"/>
    <x v="1"/>
    <n v="261.51776222258172"/>
  </r>
  <r>
    <n v="1020"/>
    <s v="Julie Porter"/>
    <x v="0"/>
    <n v="0"/>
    <n v="4.4800000000000004"/>
    <n v="2.5"/>
    <x v="1"/>
    <x v="0"/>
    <x v="2"/>
    <x v="15"/>
    <x v="5"/>
    <s v="Ampad #10 Peel &amp; Seel® Holiday Envelopes"/>
    <n v="0.37"/>
    <s v="United States"/>
    <x v="1"/>
    <x v="38"/>
    <s v="Pittsburg"/>
    <n v="66762"/>
    <x v="36"/>
    <d v="2015-02-08T00:00:00"/>
    <n v="8.7319999999999993"/>
    <n v="14"/>
    <n v="65.14"/>
    <n v="88634"/>
    <x v="1"/>
    <n v="317.55966610114547"/>
  </r>
  <r>
    <n v="1533"/>
    <s v="Nicole Reid"/>
    <x v="1"/>
    <n v="0.02"/>
    <n v="4.8899999999999997"/>
    <n v="4.93"/>
    <x v="1"/>
    <x v="3"/>
    <x v="1"/>
    <x v="1"/>
    <x v="1"/>
    <s v="Maxell 3.5&quot; DS/HD IBM-Formatted Diskettes, 10/Pack"/>
    <n v="0.66"/>
    <s v="United States"/>
    <x v="1"/>
    <x v="6"/>
    <s v="University City"/>
    <n v="63130"/>
    <x v="36"/>
    <d v="2015-02-07T00:00:00"/>
    <n v="-56.445999999999998"/>
    <n v="14"/>
    <n v="74.010000000000005"/>
    <n v="91328"/>
    <x v="1"/>
    <n v="263.62738267094505"/>
  </r>
  <r>
    <n v="1533"/>
    <s v="Nicole Reid"/>
    <x v="1"/>
    <n v="7.0000000000000007E-2"/>
    <n v="10.06"/>
    <n v="2.06"/>
    <x v="1"/>
    <x v="3"/>
    <x v="2"/>
    <x v="7"/>
    <x v="2"/>
    <s v="Riverleaf Stik-Withit® Designer Note Cubes®"/>
    <n v="0.39"/>
    <s v="United States"/>
    <x v="1"/>
    <x v="6"/>
    <s v="University City"/>
    <n v="63130"/>
    <x v="36"/>
    <d v="2015-02-07T00:00:00"/>
    <n v="33.189"/>
    <n v="5"/>
    <n v="48.1"/>
    <n v="91328"/>
    <x v="1"/>
    <n v="34.827937045777333"/>
  </r>
  <r>
    <n v="1927"/>
    <s v="Earl Alston"/>
    <x v="1"/>
    <n v="0.02"/>
    <n v="259.70999999999998"/>
    <n v="66.67"/>
    <x v="0"/>
    <x v="2"/>
    <x v="0"/>
    <x v="0"/>
    <x v="0"/>
    <s v="Bevis Round Bullnose 29&quot; High Table Top"/>
    <n v="0.65"/>
    <s v="United States"/>
    <x v="0"/>
    <x v="23"/>
    <s v="Greenville"/>
    <n v="29611"/>
    <x v="36"/>
    <d v="2015-02-06T00:00:00"/>
    <n v="-14.448"/>
    <n v="8"/>
    <n v="1757.15"/>
    <n v="88579"/>
    <x v="0"/>
    <n v="3030.0430521890898"/>
  </r>
  <r>
    <n v="2135"/>
    <s v="Melvin Kendall"/>
    <x v="1"/>
    <n v="0.01"/>
    <n v="28.99"/>
    <n v="8.59"/>
    <x v="1"/>
    <x v="2"/>
    <x v="1"/>
    <x v="12"/>
    <x v="6"/>
    <s v="SouthWestern Bell FA970 Digital Answering Machine with Time/Day Stamp"/>
    <n v="0.56000000000000005"/>
    <s v="United States"/>
    <x v="2"/>
    <x v="43"/>
    <s v="Clovis"/>
    <n v="88101"/>
    <x v="36"/>
    <d v="2015-02-07T00:00:00"/>
    <n v="196.52328"/>
    <n v="21"/>
    <n v="556.61"/>
    <n v="91583"/>
    <x v="2"/>
    <n v="653.27308699585558"/>
  </r>
  <r>
    <n v="2486"/>
    <s v="Jack Horn"/>
    <x v="1"/>
    <n v="0.02"/>
    <n v="71.37"/>
    <n v="69"/>
    <x v="1"/>
    <x v="0"/>
    <x v="0"/>
    <x v="0"/>
    <x v="4"/>
    <s v="Lesro Sheffield Collection Coffee Table, End Table, Center Table, Corner Table"/>
    <n v="0.68"/>
    <s v="United States"/>
    <x v="0"/>
    <x v="5"/>
    <s v="Statesboro"/>
    <n v="30458"/>
    <x v="36"/>
    <d v="2015-02-07T00:00:00"/>
    <n v="-439.90800000000002"/>
    <n v="4"/>
    <n v="237.62"/>
    <n v="91414"/>
    <x v="0"/>
    <n v="1857.6858654071445"/>
  </r>
  <r>
    <n v="2486"/>
    <s v="Jack Horn"/>
    <x v="1"/>
    <n v="0.03"/>
    <n v="205.99"/>
    <n v="8.99"/>
    <x v="2"/>
    <x v="0"/>
    <x v="1"/>
    <x v="12"/>
    <x v="5"/>
    <s v="StarTAC 8000"/>
    <n v="0.6"/>
    <s v="United States"/>
    <x v="0"/>
    <x v="5"/>
    <s v="Statesboro"/>
    <n v="30458"/>
    <x v="36"/>
    <d v="2015-02-08T00:00:00"/>
    <n v="1087.7159999999999"/>
    <n v="1"/>
    <n v="176.42"/>
    <n v="91414"/>
    <x v="0"/>
    <n v="2029.8441523717868"/>
  </r>
  <r>
    <n v="389"/>
    <s v="Joel Buckley"/>
    <x v="2"/>
    <n v="0.03"/>
    <n v="160.97999999999999"/>
    <n v="30"/>
    <x v="0"/>
    <x v="3"/>
    <x v="0"/>
    <x v="9"/>
    <x v="3"/>
    <s v="Office Star - Mid Back Dual function Ergonomic High Back Chair with 2-Way Adjustable Arms"/>
    <n v="0.62"/>
    <s v="United States"/>
    <x v="1"/>
    <x v="13"/>
    <s v="Lincoln"/>
    <n v="68502"/>
    <x v="36"/>
    <d v="2015-02-10T00:00:00"/>
    <n v="1273.2086999999999"/>
    <n v="11"/>
    <n v="1845.23"/>
    <n v="90338"/>
    <x v="1"/>
    <n v="3046.037187219014"/>
  </r>
  <r>
    <n v="1607"/>
    <s v="Kathleen Huang Hall"/>
    <x v="2"/>
    <n v="0.1"/>
    <n v="5.68"/>
    <n v="3.6"/>
    <x v="2"/>
    <x v="2"/>
    <x v="2"/>
    <x v="16"/>
    <x v="1"/>
    <s v="Acme® Preferred Stainless Steel Scissors"/>
    <n v="0.56000000000000005"/>
    <s v="United States"/>
    <x v="3"/>
    <x v="11"/>
    <s v="Freeport"/>
    <n v="11520"/>
    <x v="36"/>
    <d v="2015-02-10T00:00:00"/>
    <n v="-33.2956"/>
    <n v="21"/>
    <n v="118.35"/>
    <n v="87995"/>
    <x v="3"/>
    <n v="147.54338539731305"/>
  </r>
  <r>
    <n v="2270"/>
    <s v="Kristine Holden"/>
    <x v="2"/>
    <n v="0.01"/>
    <n v="20.48"/>
    <n v="6.32"/>
    <x v="1"/>
    <x v="0"/>
    <x v="2"/>
    <x v="8"/>
    <x v="5"/>
    <s v="Kensington 6 Outlet Guardian Standard Surge Protector"/>
    <n v="0.57999999999999996"/>
    <s v="United States"/>
    <x v="0"/>
    <x v="23"/>
    <s v="Mauldin"/>
    <n v="29662"/>
    <x v="36"/>
    <d v="2015-02-08T00:00:00"/>
    <n v="711.24480000000005"/>
    <n v="18"/>
    <n v="375.03"/>
    <n v="89572"/>
    <x v="0"/>
    <n v="1150.3612754461085"/>
  </r>
  <r>
    <n v="2270"/>
    <s v="Kristine Holden"/>
    <x v="2"/>
    <n v="0.09"/>
    <n v="1.86"/>
    <n v="2.58"/>
    <x v="1"/>
    <x v="0"/>
    <x v="2"/>
    <x v="14"/>
    <x v="2"/>
    <s v="Super Bands, 12/Pack"/>
    <n v="0.82"/>
    <s v="United States"/>
    <x v="0"/>
    <x v="23"/>
    <s v="Mauldin"/>
    <n v="29662"/>
    <x v="36"/>
    <d v="2015-02-11T00:00:00"/>
    <n v="-1084.8469631999999"/>
    <n v="12"/>
    <n v="22.11"/>
    <n v="89572"/>
    <x v="0"/>
    <n v="-703.97675529473497"/>
  </r>
  <r>
    <n v="2270"/>
    <s v="Kristine Holden"/>
    <x v="2"/>
    <n v="0.08"/>
    <n v="205.99"/>
    <n v="2.5"/>
    <x v="1"/>
    <x v="0"/>
    <x v="1"/>
    <x v="12"/>
    <x v="5"/>
    <s v="V70"/>
    <n v="0.59"/>
    <s v="United States"/>
    <x v="0"/>
    <x v="23"/>
    <s v="Mauldin"/>
    <n v="29662"/>
    <x v="36"/>
    <d v="2015-02-11T00:00:00"/>
    <n v="-156.77199999999999"/>
    <n v="17"/>
    <n v="2875.35"/>
    <n v="89572"/>
    <x v="0"/>
    <n v="699.19596703596028"/>
  </r>
  <r>
    <n v="697"/>
    <s v="Adam G Sawyer"/>
    <x v="0"/>
    <n v="0.08"/>
    <n v="14.81"/>
    <n v="13.32"/>
    <x v="1"/>
    <x v="3"/>
    <x v="2"/>
    <x v="8"/>
    <x v="5"/>
    <s v="Holmes Replacement Filter for HEPA Air Cleaner, Large Room"/>
    <n v="0.43"/>
    <s v="United States"/>
    <x v="1"/>
    <x v="2"/>
    <s v="East Chicago"/>
    <n v="46312"/>
    <x v="37"/>
    <d v="2015-02-09T00:00:00"/>
    <n v="-131.6172"/>
    <n v="20"/>
    <n v="292.18"/>
    <n v="89849"/>
    <x v="1"/>
    <n v="511.30240824376114"/>
  </r>
  <r>
    <n v="698"/>
    <s v="Nelson Hensley"/>
    <x v="0"/>
    <n v="0.08"/>
    <n v="14.81"/>
    <n v="13.32"/>
    <x v="1"/>
    <x v="3"/>
    <x v="2"/>
    <x v="8"/>
    <x v="5"/>
    <s v="Holmes Replacement Filter for HEPA Air Cleaner, Large Room"/>
    <n v="0.43"/>
    <s v="United States"/>
    <x v="2"/>
    <x v="4"/>
    <s v="Seattle"/>
    <n v="98105"/>
    <x v="37"/>
    <d v="2015-02-09T00:00:00"/>
    <n v="-253.11"/>
    <n v="79"/>
    <n v="1154.1199999999999"/>
    <n v="53410"/>
    <x v="2"/>
    <n v="386.89065595950507"/>
  </r>
  <r>
    <n v="2626"/>
    <s v="Lillian Fischer"/>
    <x v="1"/>
    <n v="0.1"/>
    <n v="41.94"/>
    <n v="2.99"/>
    <x v="1"/>
    <x v="1"/>
    <x v="2"/>
    <x v="5"/>
    <x v="5"/>
    <s v="Avery Trapezoid Extra Heavy Duty 4&quot; Binders"/>
    <n v="0.35"/>
    <s v="United States"/>
    <x v="2"/>
    <x v="8"/>
    <s v="Menlo Park"/>
    <n v="94025"/>
    <x v="37"/>
    <d v="2015-02-08T00:00:00"/>
    <n v="164.08199999999999"/>
    <n v="6"/>
    <n v="237.8"/>
    <n v="90927"/>
    <x v="2"/>
    <n v="212.44770254245341"/>
  </r>
  <r>
    <n v="3351"/>
    <s v="Nathan Wyatt"/>
    <x v="1"/>
    <n v="0.06"/>
    <n v="6.7"/>
    <n v="1.56"/>
    <x v="2"/>
    <x v="0"/>
    <x v="2"/>
    <x v="2"/>
    <x v="2"/>
    <s v="Turquoise Lead Holder with Pocket Clip"/>
    <n v="0.52"/>
    <s v="United States"/>
    <x v="2"/>
    <x v="4"/>
    <s v="Pasco"/>
    <n v="99301"/>
    <x v="37"/>
    <d v="2015-02-09T00:00:00"/>
    <n v="40.6556"/>
    <n v="12"/>
    <n v="79.39"/>
    <n v="91298"/>
    <x v="2"/>
    <n v="41.536594460705217"/>
  </r>
  <r>
    <n v="1121"/>
    <s v="Tonya Proctor"/>
    <x v="2"/>
    <n v="0.04"/>
    <n v="19.98"/>
    <n v="8.68"/>
    <x v="1"/>
    <x v="1"/>
    <x v="2"/>
    <x v="7"/>
    <x v="5"/>
    <s v="Southworth 25% Cotton Premium Laser Paper and Envelopes"/>
    <n v="0.37"/>
    <s v="United States"/>
    <x v="2"/>
    <x v="8"/>
    <s v="Temecula"/>
    <n v="92592"/>
    <x v="37"/>
    <d v="2015-02-14T00:00:00"/>
    <n v="108"/>
    <n v="8"/>
    <n v="168.04"/>
    <n v="86767"/>
    <x v="2"/>
    <n v="382.01242674595773"/>
  </r>
  <r>
    <n v="1121"/>
    <s v="Tonya Proctor"/>
    <x v="2"/>
    <n v="0.08"/>
    <n v="125.99"/>
    <n v="7.69"/>
    <x v="1"/>
    <x v="1"/>
    <x v="1"/>
    <x v="12"/>
    <x v="5"/>
    <s v="Timeport L7089"/>
    <n v="0.57999999999999996"/>
    <s v="United States"/>
    <x v="2"/>
    <x v="8"/>
    <s v="Temecula"/>
    <n v="92592"/>
    <x v="37"/>
    <d v="2015-02-09T00:00:00"/>
    <n v="377.154"/>
    <n v="7"/>
    <n v="703.46"/>
    <n v="86767"/>
    <x v="2"/>
    <n v="1110.5330948106293"/>
  </r>
  <r>
    <n v="1723"/>
    <s v="Constance Flowers"/>
    <x v="4"/>
    <n v="0.05"/>
    <n v="6.68"/>
    <n v="5.66"/>
    <x v="1"/>
    <x v="3"/>
    <x v="2"/>
    <x v="7"/>
    <x v="5"/>
    <s v="Xerox 1923"/>
    <n v="0.37"/>
    <s v="United States"/>
    <x v="2"/>
    <x v="8"/>
    <s v="San Diego"/>
    <n v="92037"/>
    <x v="37"/>
    <d v="2015-02-09T00:00:00"/>
    <n v="-66.48"/>
    <n v="46"/>
    <n v="320.93"/>
    <n v="44002"/>
    <x v="2"/>
    <n v="33.520506778086968"/>
  </r>
  <r>
    <n v="1723"/>
    <s v="Constance Flowers"/>
    <x v="4"/>
    <n v="0.03"/>
    <n v="17.7"/>
    <n v="9.4700000000000006"/>
    <x v="1"/>
    <x v="3"/>
    <x v="2"/>
    <x v="6"/>
    <x v="5"/>
    <s v="Portfile® Personal File Boxes"/>
    <n v="0.59"/>
    <s v="United States"/>
    <x v="2"/>
    <x v="8"/>
    <s v="San Diego"/>
    <n v="92037"/>
    <x v="37"/>
    <d v="2015-02-07T00:00:00"/>
    <n v="-52.33"/>
    <n v="14"/>
    <n v="261.85000000000002"/>
    <n v="44002"/>
    <x v="2"/>
    <n v="383.92119888214779"/>
  </r>
  <r>
    <n v="2813"/>
    <s v="Marjorie Burnette"/>
    <x v="4"/>
    <n v="7.0000000000000007E-2"/>
    <n v="30.56"/>
    <n v="2.99"/>
    <x v="1"/>
    <x v="3"/>
    <x v="2"/>
    <x v="5"/>
    <x v="5"/>
    <s v="Surelock™ Post Binders"/>
    <n v="0.35"/>
    <s v="United States"/>
    <x v="0"/>
    <x v="34"/>
    <s v="Cleveland"/>
    <n v="37311"/>
    <x v="37"/>
    <d v="2015-02-07T00:00:00"/>
    <n v="-95.618600000000001"/>
    <n v="12"/>
    <n v="364.92"/>
    <n v="88819"/>
    <x v="0"/>
    <n v="-25.135442636912487"/>
  </r>
  <r>
    <n v="1026"/>
    <s v="Eugene Kerr"/>
    <x v="3"/>
    <n v="0.08"/>
    <n v="65.989999999999995"/>
    <n v="5.92"/>
    <x v="1"/>
    <x v="0"/>
    <x v="1"/>
    <x v="12"/>
    <x v="5"/>
    <s v="i500plus"/>
    <n v="0.57999999999999996"/>
    <s v="United States"/>
    <x v="3"/>
    <x v="11"/>
    <s v="Central Islip"/>
    <n v="11722"/>
    <x v="37"/>
    <d v="2015-02-07T00:00:00"/>
    <n v="624.40164000000004"/>
    <n v="22"/>
    <n v="1137.5999999999999"/>
    <n v="89005"/>
    <x v="3"/>
    <n v="1267.9688932530164"/>
  </r>
  <r>
    <n v="3403"/>
    <s v="Tammy Buckley"/>
    <x v="1"/>
    <n v="0.1"/>
    <n v="105.98"/>
    <n v="13.99"/>
    <x v="2"/>
    <x v="1"/>
    <x v="0"/>
    <x v="11"/>
    <x v="6"/>
    <s v="Tenex 46&quot; x 60&quot; Computer Anti-Static Chairmat, Rectangular Shaped"/>
    <n v="0.65"/>
    <s v="United States"/>
    <x v="2"/>
    <x v="45"/>
    <s v="Cheyenne"/>
    <n v="82001"/>
    <x v="38"/>
    <d v="2015-02-11T00:00:00"/>
    <n v="349.48500000000001"/>
    <n v="5"/>
    <n v="506.5"/>
    <n v="87530"/>
    <x v="2"/>
    <n v="1074.1257782494206"/>
  </r>
  <r>
    <n v="471"/>
    <s v="Ross Simpson"/>
    <x v="3"/>
    <n v="7.0000000000000007E-2"/>
    <n v="179.99"/>
    <n v="19.989999999999998"/>
    <x v="2"/>
    <x v="1"/>
    <x v="1"/>
    <x v="1"/>
    <x v="5"/>
    <s v="Motorola SB4200 Cable Modem"/>
    <n v="0.48"/>
    <s v="United States"/>
    <x v="0"/>
    <x v="5"/>
    <s v="Atlanta"/>
    <n v="30318"/>
    <x v="38"/>
    <d v="2015-02-08T00:00:00"/>
    <n v="-568.53510000000006"/>
    <n v="4"/>
    <n v="718.03"/>
    <n v="3138"/>
    <x v="0"/>
    <n v="613.813562252873"/>
  </r>
  <r>
    <n v="472"/>
    <s v="Donna Craven"/>
    <x v="3"/>
    <n v="7.0000000000000007E-2"/>
    <n v="179.99"/>
    <n v="19.989999999999998"/>
    <x v="2"/>
    <x v="1"/>
    <x v="1"/>
    <x v="1"/>
    <x v="5"/>
    <s v="Motorola SB4200 Cable Modem"/>
    <n v="0.48"/>
    <s v="United States"/>
    <x v="3"/>
    <x v="36"/>
    <s v="Randallstown"/>
    <n v="21133"/>
    <x v="38"/>
    <d v="2015-02-08T00:00:00"/>
    <n v="-427.47"/>
    <n v="1"/>
    <n v="179.51"/>
    <n v="88023"/>
    <x v="3"/>
    <n v="758.26785318331338"/>
  </r>
  <r>
    <n v="2151"/>
    <s v="Melinda Rogers"/>
    <x v="1"/>
    <n v="0.08"/>
    <n v="5.74"/>
    <n v="5.01"/>
    <x v="1"/>
    <x v="3"/>
    <x v="2"/>
    <x v="5"/>
    <x v="5"/>
    <s v="Binder Posts"/>
    <n v="0.39"/>
    <s v="United States"/>
    <x v="1"/>
    <x v="20"/>
    <s v="Dubuque"/>
    <n v="52001"/>
    <x v="39"/>
    <d v="2015-02-11T00:00:00"/>
    <n v="-6.9308199999999998"/>
    <n v="1"/>
    <n v="7.21"/>
    <n v="90405"/>
    <x v="1"/>
    <n v="55.136569711497657"/>
  </r>
  <r>
    <n v="1671"/>
    <s v="Mitchell Ross"/>
    <x v="2"/>
    <n v="0.1"/>
    <n v="4.13"/>
    <n v="0.99"/>
    <x v="1"/>
    <x v="0"/>
    <x v="2"/>
    <x v="13"/>
    <x v="5"/>
    <s v="Avery 491"/>
    <n v="0.39"/>
    <s v="United States"/>
    <x v="0"/>
    <x v="21"/>
    <s v="Burke"/>
    <n v="22015"/>
    <x v="39"/>
    <d v="2015-02-13T00:00:00"/>
    <n v="-40.53"/>
    <n v="13"/>
    <n v="52.16"/>
    <n v="86724"/>
    <x v="0"/>
    <n v="-35.421023403938605"/>
  </r>
  <r>
    <n v="1574"/>
    <s v="Sherry Hurley"/>
    <x v="4"/>
    <n v="7.0000000000000007E-2"/>
    <n v="20.95"/>
    <n v="5.99"/>
    <x v="1"/>
    <x v="1"/>
    <x v="1"/>
    <x v="1"/>
    <x v="5"/>
    <s v="Fellowes Basic 104-Key Keyboard, Platinum"/>
    <n v="0.65"/>
    <s v="United States"/>
    <x v="0"/>
    <x v="9"/>
    <s v="Fayetteville"/>
    <n v="28314"/>
    <x v="39"/>
    <d v="2015-02-10T00:00:00"/>
    <n v="27.234000000000002"/>
    <n v="19"/>
    <n v="391.4"/>
    <n v="86966"/>
    <x v="0"/>
    <n v="373.89641621417667"/>
  </r>
  <r>
    <n v="2619"/>
    <s v="Brandon E Shepherd"/>
    <x v="3"/>
    <n v="0.1"/>
    <n v="30.98"/>
    <n v="8.99"/>
    <x v="1"/>
    <x v="3"/>
    <x v="2"/>
    <x v="2"/>
    <x v="1"/>
    <s v="Boston School Pro Electric Pencil Sharpener, 1670"/>
    <n v="0.57999999999999996"/>
    <s v="United States"/>
    <x v="1"/>
    <x v="46"/>
    <s v="Sioux Falls"/>
    <n v="57103"/>
    <x v="39"/>
    <d v="2015-02-11T00:00:00"/>
    <n v="-20.222799999999999"/>
    <n v="4"/>
    <n v="119.37"/>
    <n v="88015"/>
    <x v="1"/>
    <n v="578.83701505759268"/>
  </r>
  <r>
    <n v="491"/>
    <s v="Toni Swanson"/>
    <x v="0"/>
    <n v="0.01"/>
    <n v="4.9800000000000004"/>
    <n v="6.07"/>
    <x v="1"/>
    <x v="1"/>
    <x v="2"/>
    <x v="7"/>
    <x v="5"/>
    <s v="Xerox 1897"/>
    <n v="0.36"/>
    <s v="United States"/>
    <x v="3"/>
    <x v="11"/>
    <s v="New York City"/>
    <n v="10154"/>
    <x v="40"/>
    <d v="2015-02-11T00:00:00"/>
    <n v="-69.069999999999993"/>
    <n v="41"/>
    <n v="217"/>
    <n v="10464"/>
    <x v="3"/>
    <n v="303.30809437970032"/>
  </r>
  <r>
    <n v="494"/>
    <s v="Jimmy Alston Holder"/>
    <x v="0"/>
    <n v="0.01"/>
    <n v="4.9800000000000004"/>
    <n v="6.07"/>
    <x v="1"/>
    <x v="1"/>
    <x v="2"/>
    <x v="7"/>
    <x v="5"/>
    <s v="Xerox 1897"/>
    <n v="0.36"/>
    <s v="United States"/>
    <x v="2"/>
    <x v="4"/>
    <s v="Seattle"/>
    <n v="98115"/>
    <x v="40"/>
    <d v="2015-02-11T00:00:00"/>
    <n v="-35.916400000000003"/>
    <n v="10"/>
    <n v="52.93"/>
    <n v="88907"/>
    <x v="2"/>
    <n v="337.25823356927629"/>
  </r>
  <r>
    <n v="1267"/>
    <s v="Rosemary Branch"/>
    <x v="0"/>
    <n v="0.01"/>
    <n v="13.99"/>
    <n v="7.51"/>
    <x v="1"/>
    <x v="3"/>
    <x v="1"/>
    <x v="3"/>
    <x v="6"/>
    <s v="Sharp EL500L Fraction Calculator"/>
    <n v="0.39"/>
    <s v="United States"/>
    <x v="0"/>
    <x v="12"/>
    <s v="Boca Raton"/>
    <n v="33433"/>
    <x v="40"/>
    <d v="2015-02-11T00:00:00"/>
    <n v="533.74199999999996"/>
    <n v="2"/>
    <n v="29.85"/>
    <n v="89514"/>
    <x v="0"/>
    <n v="1042.5049137309484"/>
  </r>
  <r>
    <n v="1361"/>
    <s v="Kristina Collier"/>
    <x v="0"/>
    <n v="0.01"/>
    <n v="6.48"/>
    <n v="6.22"/>
    <x v="2"/>
    <x v="1"/>
    <x v="2"/>
    <x v="7"/>
    <x v="5"/>
    <s v="Xerox 1894"/>
    <n v="0.37"/>
    <s v="United States"/>
    <x v="1"/>
    <x v="25"/>
    <s v="Allen Park"/>
    <n v="48101"/>
    <x v="40"/>
    <d v="2015-02-11T00:00:00"/>
    <n v="-15.6312"/>
    <n v="9"/>
    <n v="69.459999999999994"/>
    <n v="89596"/>
    <x v="1"/>
    <n v="292.97241815869654"/>
  </r>
  <r>
    <n v="1361"/>
    <s v="Kristina Collier"/>
    <x v="0"/>
    <n v="0.03"/>
    <n v="85.99"/>
    <n v="3.3"/>
    <x v="1"/>
    <x v="1"/>
    <x v="1"/>
    <x v="12"/>
    <x v="1"/>
    <s v="Accessory20"/>
    <n v="0.37"/>
    <s v="United States"/>
    <x v="1"/>
    <x v="25"/>
    <s v="Allen Park"/>
    <n v="48101"/>
    <x v="40"/>
    <d v="2015-02-12T00:00:00"/>
    <n v="790.54679999999996"/>
    <n v="16"/>
    <n v="1145.72"/>
    <n v="89596"/>
    <x v="1"/>
    <n v="1355.9304388547312"/>
  </r>
  <r>
    <n v="2204"/>
    <s v="Oscar Ford"/>
    <x v="0"/>
    <n v="0.04"/>
    <n v="296.18"/>
    <n v="154.12"/>
    <x v="0"/>
    <x v="1"/>
    <x v="0"/>
    <x v="0"/>
    <x v="0"/>
    <s v="Hon 94000 Series Round Tables"/>
    <n v="0.76"/>
    <s v="United States"/>
    <x v="1"/>
    <x v="7"/>
    <s v="Burnsville"/>
    <n v="55337"/>
    <x v="40"/>
    <d v="2015-02-11T00:00:00"/>
    <n v="-87.998040000000003"/>
    <n v="20"/>
    <n v="5768.12"/>
    <n v="86053"/>
    <x v="1"/>
    <n v="5797.3918340030614"/>
  </r>
  <r>
    <n v="1526"/>
    <s v="Larry Hall"/>
    <x v="1"/>
    <n v="0.04"/>
    <n v="11.34"/>
    <n v="5.01"/>
    <x v="1"/>
    <x v="2"/>
    <x v="2"/>
    <x v="7"/>
    <x v="5"/>
    <s v="Xerox 188"/>
    <n v="0.36"/>
    <s v="United States"/>
    <x v="0"/>
    <x v="16"/>
    <s v="Birmingham"/>
    <n v="35211"/>
    <x v="40"/>
    <d v="2015-02-11T00:00:00"/>
    <n v="-189.22399999999999"/>
    <n v="10"/>
    <n v="115.53"/>
    <n v="86812"/>
    <x v="0"/>
    <n v="-82.053394841209524"/>
  </r>
  <r>
    <n v="1338"/>
    <s v="Denise McIntosh"/>
    <x v="2"/>
    <n v="0.02"/>
    <n v="55.99"/>
    <n v="3.3"/>
    <x v="1"/>
    <x v="2"/>
    <x v="1"/>
    <x v="12"/>
    <x v="1"/>
    <s v="Accessory24"/>
    <n v="0.59"/>
    <s v="United States"/>
    <x v="1"/>
    <x v="10"/>
    <s v="Chicago"/>
    <n v="60623"/>
    <x v="40"/>
    <d v="2015-02-10T00:00:00"/>
    <n v="525.20039999999995"/>
    <n v="16"/>
    <n v="761.16"/>
    <n v="91244"/>
    <x v="1"/>
    <n v="1028.8144304415955"/>
  </r>
  <r>
    <n v="1340"/>
    <s v="Marie Bass"/>
    <x v="2"/>
    <n v="0"/>
    <n v="22.38"/>
    <n v="15.1"/>
    <x v="2"/>
    <x v="2"/>
    <x v="2"/>
    <x v="5"/>
    <x v="5"/>
    <s v="Avery Flip-Chart Easel Binder, Black"/>
    <n v="0.38"/>
    <s v="United States"/>
    <x v="3"/>
    <x v="11"/>
    <s v="New York City"/>
    <n v="10170"/>
    <x v="40"/>
    <d v="2015-02-17T00:00:00"/>
    <n v="-52.646999999999998"/>
    <n v="29"/>
    <n v="682.68"/>
    <n v="21636"/>
    <x v="3"/>
    <n v="414.3743501785226"/>
  </r>
  <r>
    <n v="1340"/>
    <s v="Marie Bass"/>
    <x v="2"/>
    <n v="7.0000000000000007E-2"/>
    <n v="5.98"/>
    <n v="4.6900000000000004"/>
    <x v="1"/>
    <x v="2"/>
    <x v="2"/>
    <x v="6"/>
    <x v="5"/>
    <s v="Perma STOR-ALL™ Hanging File Box, 13 1/8&quot;W x 12 1/4&quot;D x 10 1/2&quot;H"/>
    <n v="0.68"/>
    <s v="United States"/>
    <x v="3"/>
    <x v="11"/>
    <s v="New York City"/>
    <n v="10170"/>
    <x v="40"/>
    <d v="2015-02-15T00:00:00"/>
    <n v="-24.44"/>
    <n v="11"/>
    <n v="73.44"/>
    <n v="21636"/>
    <x v="3"/>
    <n v="389.46170313232915"/>
  </r>
  <r>
    <n v="1340"/>
    <s v="Marie Bass"/>
    <x v="2"/>
    <n v="0.02"/>
    <n v="55.99"/>
    <n v="3.3"/>
    <x v="1"/>
    <x v="2"/>
    <x v="1"/>
    <x v="12"/>
    <x v="1"/>
    <s v="Accessory24"/>
    <n v="0.59"/>
    <s v="United States"/>
    <x v="3"/>
    <x v="11"/>
    <s v="New York City"/>
    <n v="10170"/>
    <x v="40"/>
    <d v="2015-02-10T00:00:00"/>
    <n v="366.50700000000001"/>
    <n v="63"/>
    <n v="2997.07"/>
    <n v="21636"/>
    <x v="3"/>
    <n v="866.30830686928209"/>
  </r>
  <r>
    <n v="1341"/>
    <s v="Edward Bynum"/>
    <x v="2"/>
    <n v="7.0000000000000007E-2"/>
    <n v="5.98"/>
    <n v="4.6900000000000004"/>
    <x v="1"/>
    <x v="2"/>
    <x v="2"/>
    <x v="6"/>
    <x v="5"/>
    <s v="Perma STOR-ALL™ Hanging File Box, 13 1/8&quot;W x 12 1/4&quot;D x 10 1/2&quot;H"/>
    <n v="0.68"/>
    <s v="United States"/>
    <x v="3"/>
    <x v="28"/>
    <s v="Chambersburg"/>
    <n v="17201"/>
    <x v="40"/>
    <d v="2015-02-15T00:00:00"/>
    <n v="-12.7088"/>
    <n v="3"/>
    <n v="20.03"/>
    <n v="91244"/>
    <x v="3"/>
    <n v="401.47475368674111"/>
  </r>
  <r>
    <n v="3004"/>
    <s v="Maurice Everett"/>
    <x v="2"/>
    <n v="0.08"/>
    <n v="6.48"/>
    <n v="6.81"/>
    <x v="1"/>
    <x v="3"/>
    <x v="2"/>
    <x v="7"/>
    <x v="5"/>
    <s v="Xerox 1930"/>
    <n v="0.36"/>
    <s v="United States"/>
    <x v="2"/>
    <x v="8"/>
    <s v="Los Angeles"/>
    <n v="90049"/>
    <x v="40"/>
    <d v="2015-02-15T00:00:00"/>
    <n v="-94.59"/>
    <n v="58"/>
    <n v="382.33"/>
    <n v="54949"/>
    <x v="2"/>
    <n v="74.761955414852821"/>
  </r>
  <r>
    <n v="3004"/>
    <s v="Maurice Everett"/>
    <x v="2"/>
    <n v="0.09"/>
    <n v="20.98"/>
    <n v="53.03"/>
    <x v="0"/>
    <x v="3"/>
    <x v="2"/>
    <x v="6"/>
    <x v="3"/>
    <s v="Tennsco Lockers, Gray"/>
    <n v="0.78"/>
    <s v="United States"/>
    <x v="2"/>
    <x v="8"/>
    <s v="Los Angeles"/>
    <n v="90049"/>
    <x v="40"/>
    <d v="2015-02-17T00:00:00"/>
    <n v="-293.74"/>
    <n v="13"/>
    <n v="356.61"/>
    <n v="54949"/>
    <x v="2"/>
    <n v="1732.6700299283359"/>
  </r>
  <r>
    <n v="3006"/>
    <s v="Thomas Spence"/>
    <x v="2"/>
    <n v="0.08"/>
    <n v="6.48"/>
    <n v="6.81"/>
    <x v="1"/>
    <x v="3"/>
    <x v="2"/>
    <x v="7"/>
    <x v="5"/>
    <s v="Xerox 1930"/>
    <n v="0.36"/>
    <s v="United States"/>
    <x v="2"/>
    <x v="37"/>
    <s v="Idaho Falls"/>
    <n v="83402"/>
    <x v="40"/>
    <d v="2015-02-15T00:00:00"/>
    <n v="-49.186799999999998"/>
    <n v="14"/>
    <n v="92.29"/>
    <n v="91388"/>
    <x v="2"/>
    <n v="121.25600009332376"/>
  </r>
  <r>
    <n v="3006"/>
    <s v="Thomas Spence"/>
    <x v="2"/>
    <n v="0.09"/>
    <n v="20.98"/>
    <n v="53.03"/>
    <x v="0"/>
    <x v="3"/>
    <x v="2"/>
    <x v="6"/>
    <x v="3"/>
    <s v="Tennsco Lockers, Gray"/>
    <n v="0.78"/>
    <s v="United States"/>
    <x v="2"/>
    <x v="37"/>
    <s v="Idaho Falls"/>
    <n v="83402"/>
    <x v="40"/>
    <d v="2015-02-17T00:00:00"/>
    <n v="-152.7448"/>
    <n v="3"/>
    <n v="82.29"/>
    <n v="91388"/>
    <x v="2"/>
    <n v="1877.0527414607816"/>
  </r>
  <r>
    <n v="1132"/>
    <s v="Michael Robbins"/>
    <x v="4"/>
    <n v="0.06"/>
    <n v="6.37"/>
    <n v="5.19"/>
    <x v="1"/>
    <x v="3"/>
    <x v="2"/>
    <x v="5"/>
    <x v="5"/>
    <s v="C-Line Peel &amp; Stick Add-On Filing Pockets, 8-3/4 x 5-1/8, 10/Pack"/>
    <n v="0.38"/>
    <s v="United States"/>
    <x v="1"/>
    <x v="18"/>
    <s v="Euless"/>
    <n v="76039"/>
    <x v="40"/>
    <d v="2015-02-11T00:00:00"/>
    <n v="-48.219499999999996"/>
    <n v="6"/>
    <n v="37.700000000000003"/>
    <n v="88101"/>
    <x v="1"/>
    <n v="39.961401422897808"/>
  </r>
  <r>
    <n v="2145"/>
    <s v="Kerry Hardy"/>
    <x v="4"/>
    <n v="0"/>
    <n v="20.28"/>
    <n v="14.39"/>
    <x v="1"/>
    <x v="3"/>
    <x v="0"/>
    <x v="11"/>
    <x v="5"/>
    <s v="Career Cubicle Clock, 8 1/4&quot;, Black"/>
    <n v="0.47"/>
    <s v="United States"/>
    <x v="0"/>
    <x v="12"/>
    <s v="Fort Lauderdale"/>
    <n v="33311"/>
    <x v="40"/>
    <d v="2015-02-12T00:00:00"/>
    <n v="15.678000000000001"/>
    <n v="11"/>
    <n v="237.83"/>
    <n v="87072"/>
    <x v="0"/>
    <n v="517.71541458013053"/>
  </r>
  <r>
    <n v="1633"/>
    <s v="Gerald Raynor"/>
    <x v="3"/>
    <n v="0.03"/>
    <n v="5.98"/>
    <n v="3.85"/>
    <x v="1"/>
    <x v="2"/>
    <x v="1"/>
    <x v="1"/>
    <x v="1"/>
    <s v="Imation 3.5&quot; IBM-Formatted Diskettes, 10/Pack"/>
    <n v="0.68"/>
    <s v="United States"/>
    <x v="0"/>
    <x v="0"/>
    <s v="Horn Lake"/>
    <n v="38637"/>
    <x v="40"/>
    <d v="2015-02-12T00:00:00"/>
    <n v="-76.106800000000007"/>
    <n v="6"/>
    <n v="38.54"/>
    <n v="90531"/>
    <x v="0"/>
    <n v="461.03096490512797"/>
  </r>
  <r>
    <n v="2302"/>
    <s v="Beth Dolan"/>
    <x v="0"/>
    <n v="7.0000000000000007E-2"/>
    <n v="270.98"/>
    <n v="50"/>
    <x v="0"/>
    <x v="3"/>
    <x v="0"/>
    <x v="9"/>
    <x v="3"/>
    <s v="Global Enterprise Series Seating High-Back Swivel/Tilt Chairs"/>
    <n v="0.77"/>
    <s v="United States"/>
    <x v="0"/>
    <x v="12"/>
    <s v="Panama City"/>
    <n v="32404"/>
    <x v="41"/>
    <d v="2015-02-13T00:00:00"/>
    <n v="27.725999999999999"/>
    <n v="9"/>
    <n v="2439.37"/>
    <n v="87695"/>
    <x v="0"/>
    <n v="2976.5540047982254"/>
  </r>
  <r>
    <n v="2303"/>
    <s v="Joe Baldwin"/>
    <x v="0"/>
    <n v="7.0000000000000007E-2"/>
    <n v="270.98"/>
    <n v="50"/>
    <x v="0"/>
    <x v="3"/>
    <x v="0"/>
    <x v="9"/>
    <x v="3"/>
    <s v="Global Enterprise Series Seating High-Back Swivel/Tilt Chairs"/>
    <n v="0.77"/>
    <s v="United States"/>
    <x v="3"/>
    <x v="11"/>
    <s v="New York City"/>
    <n v="10011"/>
    <x v="41"/>
    <d v="2015-02-13T00:00:00"/>
    <n v="-96.05"/>
    <n v="36"/>
    <n v="9757.48"/>
    <n v="47493"/>
    <x v="3"/>
    <n v="2849.8041969846258"/>
  </r>
  <r>
    <n v="1354"/>
    <s v="Aaron Dillon"/>
    <x v="1"/>
    <n v="0.1"/>
    <n v="4.13"/>
    <n v="0.99"/>
    <x v="1"/>
    <x v="1"/>
    <x v="2"/>
    <x v="13"/>
    <x v="5"/>
    <s v="Avery 491"/>
    <n v="0.39"/>
    <s v="United States"/>
    <x v="1"/>
    <x v="18"/>
    <s v="Weatherford"/>
    <n v="76086"/>
    <x v="41"/>
    <d v="2015-02-11T00:00:00"/>
    <n v="-1.0711999999999999"/>
    <n v="2"/>
    <n v="8.3000000000000007"/>
    <n v="91209"/>
    <x v="1"/>
    <n v="-97.170127379952703"/>
  </r>
  <r>
    <n v="1354"/>
    <s v="Aaron Dillon"/>
    <x v="1"/>
    <n v="0.04"/>
    <n v="4.9800000000000004"/>
    <n v="0.49"/>
    <x v="1"/>
    <x v="1"/>
    <x v="2"/>
    <x v="13"/>
    <x v="5"/>
    <s v="Avery White Multi-Purpose Labels"/>
    <n v="0.39"/>
    <s v="United States"/>
    <x v="1"/>
    <x v="18"/>
    <s v="Weatherford"/>
    <n v="76086"/>
    <x v="41"/>
    <d v="2015-02-13T00:00:00"/>
    <n v="4.4104000000000001"/>
    <n v="2"/>
    <n v="10.039999999999999"/>
    <n v="91209"/>
    <x v="1"/>
    <n v="-63.062966798593784"/>
  </r>
  <r>
    <n v="2072"/>
    <s v="Malcolm S Lanier"/>
    <x v="1"/>
    <n v="0.09"/>
    <n v="260.98"/>
    <n v="41.91"/>
    <x v="0"/>
    <x v="3"/>
    <x v="0"/>
    <x v="10"/>
    <x v="0"/>
    <s v="Atlantic Metals Mobile 3-Shelf Bookcases, Custom Colors"/>
    <n v="0.59"/>
    <s v="United States"/>
    <x v="1"/>
    <x v="25"/>
    <s v="Flint"/>
    <n v="48505"/>
    <x v="41"/>
    <d v="2015-02-13T00:00:00"/>
    <n v="1307.2692"/>
    <n v="14"/>
    <n v="3377.06"/>
    <n v="88556"/>
    <x v="1"/>
    <n v="3576.5755390848826"/>
  </r>
  <r>
    <n v="2072"/>
    <s v="Malcolm S Lanier"/>
    <x v="1"/>
    <n v="0.01"/>
    <n v="10.52"/>
    <n v="7.94"/>
    <x v="1"/>
    <x v="3"/>
    <x v="0"/>
    <x v="11"/>
    <x v="1"/>
    <s v="Ultra Door Pull Handle"/>
    <n v="0.52"/>
    <s v="United States"/>
    <x v="1"/>
    <x v="25"/>
    <s v="Flint"/>
    <n v="48505"/>
    <x v="41"/>
    <d v="2015-02-13T00:00:00"/>
    <n v="-15.8184"/>
    <n v="11"/>
    <n v="123.93"/>
    <n v="88556"/>
    <x v="1"/>
    <n v="296.30794551473491"/>
  </r>
  <r>
    <n v="2072"/>
    <s v="Malcolm S Lanier"/>
    <x v="1"/>
    <n v="0.02"/>
    <n v="5.98"/>
    <n v="7.5"/>
    <x v="2"/>
    <x v="3"/>
    <x v="2"/>
    <x v="7"/>
    <x v="5"/>
    <s v="Xerox 1920"/>
    <n v="0.4"/>
    <s v="United States"/>
    <x v="1"/>
    <x v="25"/>
    <s v="Flint"/>
    <n v="48505"/>
    <x v="41"/>
    <d v="2015-02-13T00:00:00"/>
    <n v="-55.8324"/>
    <n v="14"/>
    <n v="93.96"/>
    <n v="88556"/>
    <x v="1"/>
    <n v="40.380312628601274"/>
  </r>
  <r>
    <n v="2489"/>
    <s v="Craig Liu"/>
    <x v="1"/>
    <n v="0.01"/>
    <n v="2036.48"/>
    <n v="14.7"/>
    <x v="0"/>
    <x v="1"/>
    <x v="1"/>
    <x v="3"/>
    <x v="3"/>
    <s v="Lexmark 4227 Plus Dot Matrix Printer"/>
    <n v="0.55000000000000004"/>
    <s v="United States"/>
    <x v="2"/>
    <x v="8"/>
    <s v="Concord"/>
    <n v="94521"/>
    <x v="41"/>
    <d v="2015-02-13T00:00:00"/>
    <n v="-1596.7457999999999"/>
    <n v="2"/>
    <n v="3786.84"/>
    <n v="86883"/>
    <x v="2"/>
    <n v="5404.3601945868904"/>
  </r>
  <r>
    <n v="2778"/>
    <s v="Alison Jones"/>
    <x v="1"/>
    <n v="0.05"/>
    <n v="205.99"/>
    <n v="8.99"/>
    <x v="2"/>
    <x v="1"/>
    <x v="1"/>
    <x v="12"/>
    <x v="5"/>
    <s v="Talkabout T8097"/>
    <n v="0.57999999999999996"/>
    <s v="United States"/>
    <x v="0"/>
    <x v="9"/>
    <s v="Wilmington"/>
    <n v="28403"/>
    <x v="41"/>
    <d v="2015-02-12T00:00:00"/>
    <n v="111.05249999999999"/>
    <n v="12"/>
    <n v="2118.9899999999998"/>
    <n v="87160"/>
    <x v="0"/>
    <n v="979.97600633525064"/>
  </r>
  <r>
    <n v="2778"/>
    <s v="Alison Jones"/>
    <x v="1"/>
    <n v="0.08"/>
    <n v="205.99"/>
    <n v="8.99"/>
    <x v="1"/>
    <x v="1"/>
    <x v="1"/>
    <x v="12"/>
    <x v="5"/>
    <s v="TimeportP7382"/>
    <n v="0.56000000000000005"/>
    <s v="United States"/>
    <x v="0"/>
    <x v="9"/>
    <s v="Wilmington"/>
    <n v="28403"/>
    <x v="41"/>
    <d v="2015-02-12T00:00:00"/>
    <n v="-1963.752"/>
    <n v="5"/>
    <n v="837.64"/>
    <n v="87160"/>
    <x v="0"/>
    <n v="-1098.9101292979603"/>
  </r>
  <r>
    <n v="1815"/>
    <s v="Marvin Yang"/>
    <x v="4"/>
    <n v="0.06"/>
    <n v="90.97"/>
    <n v="14"/>
    <x v="0"/>
    <x v="2"/>
    <x v="1"/>
    <x v="3"/>
    <x v="3"/>
    <s v="Lexmark Z54se Color Inkjet Printer"/>
    <n v="0.36"/>
    <s v="United States"/>
    <x v="0"/>
    <x v="0"/>
    <s v="Pearl"/>
    <n v="39208"/>
    <x v="41"/>
    <d v="2015-02-12T00:00:00"/>
    <n v="47.334000000000003"/>
    <n v="14"/>
    <n v="1263.3499999999999"/>
    <n v="90525"/>
    <x v="0"/>
    <n v="856.62775631458373"/>
  </r>
  <r>
    <n v="757"/>
    <s v="Neil Hogan"/>
    <x v="3"/>
    <n v="0.03"/>
    <n v="37.94"/>
    <n v="5.08"/>
    <x v="1"/>
    <x v="2"/>
    <x v="2"/>
    <x v="7"/>
    <x v="2"/>
    <s v="Snap-A-Way® Black Print Carbonless Ruled Speed Letter, Triplicate"/>
    <n v="0.38"/>
    <s v="United States"/>
    <x v="2"/>
    <x v="14"/>
    <s v="Tualatin"/>
    <n v="97062"/>
    <x v="41"/>
    <d v="2015-02-13T00:00:00"/>
    <n v="-7.5244"/>
    <n v="1"/>
    <n v="39.97"/>
    <n v="90258"/>
    <x v="2"/>
    <n v="416.0386339420574"/>
  </r>
  <r>
    <n v="16"/>
    <s v="Sarah Ramsey"/>
    <x v="1"/>
    <n v="0.04"/>
    <n v="2.98"/>
    <n v="1.58"/>
    <x v="1"/>
    <x v="0"/>
    <x v="2"/>
    <x v="14"/>
    <x v="2"/>
    <s v="Staples Gold Paper Clips"/>
    <n v="0.39"/>
    <s v="United States"/>
    <x v="3"/>
    <x v="11"/>
    <s v="Syracuse"/>
    <n v="13210"/>
    <x v="42"/>
    <d v="2015-02-15T00:00:00"/>
    <n v="2.63"/>
    <n v="6"/>
    <n v="18.8"/>
    <n v="86836"/>
    <x v="3"/>
    <n v="-21.126462768243375"/>
  </r>
  <r>
    <n v="16"/>
    <s v="Sarah Ramsey"/>
    <x v="1"/>
    <n v="0.05"/>
    <n v="115.99"/>
    <n v="2.5"/>
    <x v="1"/>
    <x v="0"/>
    <x v="1"/>
    <x v="12"/>
    <x v="5"/>
    <s v="StarTAC 7797"/>
    <n v="0.55000000000000004"/>
    <s v="United States"/>
    <x v="3"/>
    <x v="11"/>
    <s v="Syracuse"/>
    <n v="13210"/>
    <x v="42"/>
    <d v="2015-02-14T00:00:00"/>
    <n v="652.73310000000004"/>
    <n v="10"/>
    <n v="945.99"/>
    <n v="86836"/>
    <x v="3"/>
    <n v="1150.4852349330406"/>
  </r>
  <r>
    <n v="190"/>
    <s v="Lloyd Norris"/>
    <x v="1"/>
    <n v="0.1"/>
    <n v="58.1"/>
    <n v="1.49"/>
    <x v="1"/>
    <x v="3"/>
    <x v="2"/>
    <x v="5"/>
    <x v="5"/>
    <s v="Avery Arch Ring Binders"/>
    <n v="0.38"/>
    <s v="United States"/>
    <x v="1"/>
    <x v="10"/>
    <s v="Arlington Heights"/>
    <n v="60004"/>
    <x v="42"/>
    <d v="2015-02-13T00:00:00"/>
    <n v="113.6499"/>
    <n v="3"/>
    <n v="164.71"/>
    <n v="89092"/>
    <x v="1"/>
    <n v="223.84829149473805"/>
  </r>
  <r>
    <n v="191"/>
    <s v="Gerald Kearney"/>
    <x v="1"/>
    <n v="0.01"/>
    <n v="80.48"/>
    <n v="4.5"/>
    <x v="1"/>
    <x v="3"/>
    <x v="2"/>
    <x v="8"/>
    <x v="5"/>
    <s v="APC 7 Outlet Network SurgeArrest Surge Protector"/>
    <n v="0.55000000000000004"/>
    <s v="United States"/>
    <x v="1"/>
    <x v="10"/>
    <s v="Aurora"/>
    <n v="60505"/>
    <x v="42"/>
    <d v="2015-02-15T00:00:00"/>
    <n v="-35.474400000000003"/>
    <n v="1"/>
    <n v="79.680000000000007"/>
    <n v="89092"/>
    <x v="1"/>
    <n v="425.23282966459681"/>
  </r>
  <r>
    <n v="3046"/>
    <s v="Andrew Pearce"/>
    <x v="1"/>
    <n v="0.05"/>
    <n v="120.98"/>
    <n v="30"/>
    <x v="0"/>
    <x v="0"/>
    <x v="0"/>
    <x v="9"/>
    <x v="3"/>
    <s v="Hon Every-Day® Chair Series Swivel Task Chairs"/>
    <n v="0.64"/>
    <s v="United States"/>
    <x v="1"/>
    <x v="38"/>
    <s v="Leawood"/>
    <n v="66209"/>
    <x v="42"/>
    <d v="2015-02-14T00:00:00"/>
    <n v="-78.759200000000007"/>
    <n v="2"/>
    <n v="251.06"/>
    <n v="86103"/>
    <x v="1"/>
    <n v="1448.3737751765982"/>
  </r>
  <r>
    <n v="954"/>
    <s v="Tony Chandler"/>
    <x v="2"/>
    <n v="0.1"/>
    <n v="7.31"/>
    <n v="0.49"/>
    <x v="1"/>
    <x v="0"/>
    <x v="2"/>
    <x v="13"/>
    <x v="5"/>
    <s v="Self-Adhesive Address Labels for Typewriters by Universal"/>
    <n v="0.38"/>
    <s v="United States"/>
    <x v="1"/>
    <x v="18"/>
    <s v="Highland Village"/>
    <n v="75067"/>
    <x v="42"/>
    <d v="2015-02-21T00:00:00"/>
    <n v="19.064699999999998"/>
    <n v="4"/>
    <n v="27.63"/>
    <n v="90771"/>
    <x v="1"/>
    <n v="13.437469536150086"/>
  </r>
  <r>
    <n v="954"/>
    <s v="Tony Chandler"/>
    <x v="2"/>
    <n v="0.08"/>
    <n v="6.7"/>
    <n v="1.56"/>
    <x v="1"/>
    <x v="0"/>
    <x v="2"/>
    <x v="2"/>
    <x v="2"/>
    <s v="Turquoise Lead Holder with Pocket Clip"/>
    <n v="0.52"/>
    <s v="United States"/>
    <x v="1"/>
    <x v="18"/>
    <s v="Highland Village"/>
    <n v="75067"/>
    <x v="42"/>
    <d v="2015-02-12T00:00:00"/>
    <n v="10.56"/>
    <n v="5"/>
    <n v="31.21"/>
    <n v="90771"/>
    <x v="1"/>
    <n v="161.97381923631406"/>
  </r>
  <r>
    <n v="1743"/>
    <s v="Paige Jacobs"/>
    <x v="4"/>
    <n v="0"/>
    <n v="55.99"/>
    <n v="2.5"/>
    <x v="1"/>
    <x v="1"/>
    <x v="1"/>
    <x v="12"/>
    <x v="1"/>
    <s v="Accessory28"/>
    <n v="0.83"/>
    <s v="United States"/>
    <x v="1"/>
    <x v="18"/>
    <s v="Friendswood"/>
    <n v="77546"/>
    <x v="42"/>
    <d v="2015-02-14T00:00:00"/>
    <n v="-121.05808"/>
    <n v="1"/>
    <n v="52.1"/>
    <n v="91025"/>
    <x v="1"/>
    <n v="431.23848961731147"/>
  </r>
  <r>
    <n v="2553"/>
    <s v="Virginia McNeill"/>
    <x v="4"/>
    <n v="0.03"/>
    <n v="12.53"/>
    <n v="7.17"/>
    <x v="1"/>
    <x v="2"/>
    <x v="2"/>
    <x v="5"/>
    <x v="5"/>
    <s v="GBC ProClick Spines for 32-Hole Punch"/>
    <n v="0.38"/>
    <s v="United States"/>
    <x v="1"/>
    <x v="30"/>
    <s v="Kenosha"/>
    <n v="53142"/>
    <x v="42"/>
    <d v="2015-02-13T00:00:00"/>
    <n v="-20.320499999999999"/>
    <n v="1"/>
    <n v="19.32"/>
    <n v="86528"/>
    <x v="1"/>
    <n v="192.82124427713524"/>
  </r>
  <r>
    <n v="3324"/>
    <s v="Leslie Jacobson"/>
    <x v="4"/>
    <n v="0.05"/>
    <n v="6.48"/>
    <n v="8.19"/>
    <x v="1"/>
    <x v="1"/>
    <x v="2"/>
    <x v="7"/>
    <x v="5"/>
    <s v="Xerox 217"/>
    <n v="0.37"/>
    <s v="United States"/>
    <x v="2"/>
    <x v="41"/>
    <s v="El Mirage"/>
    <n v="85335"/>
    <x v="42"/>
    <d v="2015-02-15T00:00:00"/>
    <n v="-164.18"/>
    <n v="9"/>
    <n v="58.5"/>
    <n v="90985"/>
    <x v="2"/>
    <n v="-26.161638967413502"/>
  </r>
  <r>
    <n v="3369"/>
    <s v="Stacy Byrne"/>
    <x v="4"/>
    <n v="0.06"/>
    <n v="7.1"/>
    <n v="6.05"/>
    <x v="1"/>
    <x v="2"/>
    <x v="2"/>
    <x v="5"/>
    <x v="5"/>
    <s v="Wilson Jones Hanging View Binder, White, 1&quot;"/>
    <n v="0.39"/>
    <s v="United States"/>
    <x v="3"/>
    <x v="27"/>
    <s v="Westerville"/>
    <n v="43081"/>
    <x v="42"/>
    <d v="2015-02-13T00:00:00"/>
    <n v="-42.170499999999997"/>
    <n v="4"/>
    <n v="29.99"/>
    <n v="90500"/>
    <x v="3"/>
    <n v="110.96374366128759"/>
  </r>
  <r>
    <n v="1298"/>
    <s v="Herbert Beard"/>
    <x v="3"/>
    <n v="0.04"/>
    <n v="150.97999999999999"/>
    <n v="13.99"/>
    <x v="1"/>
    <x v="2"/>
    <x v="1"/>
    <x v="3"/>
    <x v="6"/>
    <s v="Canon MP41DH Printing Calculator"/>
    <n v="0.38"/>
    <s v="United States"/>
    <x v="1"/>
    <x v="18"/>
    <s v="Sulphur Springs"/>
    <n v="75482"/>
    <x v="42"/>
    <d v="2015-02-15T00:00:00"/>
    <n v="606.05460000000005"/>
    <n v="6"/>
    <n v="878.34"/>
    <n v="90662"/>
    <x v="1"/>
    <n v="1638.1916579477538"/>
  </r>
  <r>
    <n v="1298"/>
    <s v="Herbert Beard"/>
    <x v="3"/>
    <n v="0.04"/>
    <n v="176.19"/>
    <n v="11.87"/>
    <x v="1"/>
    <x v="2"/>
    <x v="2"/>
    <x v="6"/>
    <x v="5"/>
    <s v="Fellowes High-Stak® Drawer Files"/>
    <n v="0.62"/>
    <s v="United States"/>
    <x v="1"/>
    <x v="18"/>
    <s v="Sulphur Springs"/>
    <n v="75482"/>
    <x v="42"/>
    <d v="2015-02-14T00:00:00"/>
    <n v="320.10000000000002"/>
    <n v="4"/>
    <n v="676.57"/>
    <n v="90662"/>
    <x v="1"/>
    <n v="1565.2428647972542"/>
  </r>
  <r>
    <n v="2020"/>
    <s v="Erika Jordan"/>
    <x v="0"/>
    <n v="0.02"/>
    <n v="120.98"/>
    <n v="58.64"/>
    <x v="0"/>
    <x v="2"/>
    <x v="0"/>
    <x v="10"/>
    <x v="0"/>
    <s v="O'Sullivan Living Dimensions 2-Shelf Bookcases"/>
    <n v="0.75"/>
    <s v="United States"/>
    <x v="3"/>
    <x v="28"/>
    <s v="Plum"/>
    <n v="15239"/>
    <x v="43"/>
    <d v="2015-02-15T00:00:00"/>
    <n v="-1330.5"/>
    <n v="11"/>
    <n v="1370.99"/>
    <n v="86933"/>
    <x v="3"/>
    <n v="1401.3806307947796"/>
  </r>
  <r>
    <n v="3342"/>
    <s v="Paul Tate"/>
    <x v="0"/>
    <n v="0.03"/>
    <n v="194.3"/>
    <n v="11.54"/>
    <x v="1"/>
    <x v="2"/>
    <x v="0"/>
    <x v="11"/>
    <x v="4"/>
    <s v="Electrix Halogen Magnifier Lamp"/>
    <n v="0.59"/>
    <s v="United States"/>
    <x v="3"/>
    <x v="31"/>
    <s v="Washington"/>
    <n v="20006"/>
    <x v="43"/>
    <d v="2015-02-15T00:00:00"/>
    <n v="2861.01"/>
    <n v="42"/>
    <n v="8549.0400000000009"/>
    <n v="21572"/>
    <x v="3"/>
    <n v="4285.4757732524631"/>
  </r>
  <r>
    <n v="3344"/>
    <s v="Jim Hinson"/>
    <x v="0"/>
    <n v="0.03"/>
    <n v="194.3"/>
    <n v="11.54"/>
    <x v="1"/>
    <x v="2"/>
    <x v="0"/>
    <x v="11"/>
    <x v="4"/>
    <s v="Electrix Halogen Magnifier Lamp"/>
    <n v="0.59"/>
    <s v="United States"/>
    <x v="1"/>
    <x v="25"/>
    <s v="Rochester Hills"/>
    <n v="48307"/>
    <x v="43"/>
    <d v="2015-02-15T00:00:00"/>
    <n v="1544.9306999999999"/>
    <n v="11"/>
    <n v="2239.0300000000002"/>
    <n v="89928"/>
    <x v="1"/>
    <n v="2937.7767173574871"/>
  </r>
  <r>
    <n v="1554"/>
    <s v="Joan Floyd"/>
    <x v="1"/>
    <n v="0.03"/>
    <n v="124.49"/>
    <n v="51.94"/>
    <x v="0"/>
    <x v="1"/>
    <x v="0"/>
    <x v="0"/>
    <x v="0"/>
    <s v="Bevis 36 x 72 Conference Tables"/>
    <n v="0.63"/>
    <s v="United States"/>
    <x v="0"/>
    <x v="0"/>
    <s v="Gulfport"/>
    <n v="39503"/>
    <x v="43"/>
    <d v="2015-02-14T00:00:00"/>
    <n v="-4.0179999999999998"/>
    <n v="7"/>
    <n v="894.88"/>
    <n v="87487"/>
    <x v="0"/>
    <n v="2127.3211589428465"/>
  </r>
  <r>
    <n v="2897"/>
    <s v="Betty Giles"/>
    <x v="1"/>
    <n v="0.05"/>
    <n v="80.97"/>
    <n v="30.06"/>
    <x v="0"/>
    <x v="2"/>
    <x v="1"/>
    <x v="3"/>
    <x v="0"/>
    <s v="Hewlett-Packard Deskjet 940 REFURBISHED Color Inkjet Printer"/>
    <n v="0.4"/>
    <s v="United States"/>
    <x v="1"/>
    <x v="7"/>
    <s v="Maple Grove"/>
    <n v="55369"/>
    <x v="43"/>
    <d v="2015-02-14T00:00:00"/>
    <n v="565.17999999999995"/>
    <n v="11"/>
    <n v="904.25"/>
    <n v="86926"/>
    <x v="1"/>
    <n v="1824.0756703754776"/>
  </r>
  <r>
    <n v="2897"/>
    <s v="Betty Giles"/>
    <x v="1"/>
    <n v="0"/>
    <n v="6.48"/>
    <n v="10.050000000000001"/>
    <x v="1"/>
    <x v="2"/>
    <x v="2"/>
    <x v="7"/>
    <x v="5"/>
    <s v="Xerox 1997"/>
    <n v="0.37"/>
    <s v="United States"/>
    <x v="1"/>
    <x v="7"/>
    <s v="Maple Grove"/>
    <n v="55369"/>
    <x v="43"/>
    <d v="2015-02-15T00:00:00"/>
    <n v="-38.72"/>
    <n v="2"/>
    <n v="16.309999999999999"/>
    <n v="86926"/>
    <x v="1"/>
    <n v="230.88703322563686"/>
  </r>
  <r>
    <n v="2058"/>
    <s v="Louise Webster Sharma"/>
    <x v="4"/>
    <n v="7.0000000000000007E-2"/>
    <n v="5.98"/>
    <n v="5.46"/>
    <x v="1"/>
    <x v="3"/>
    <x v="2"/>
    <x v="7"/>
    <x v="5"/>
    <s v="Xerox 1983"/>
    <n v="0.36"/>
    <s v="United States"/>
    <x v="0"/>
    <x v="9"/>
    <s v="Hickory"/>
    <n v="28601"/>
    <x v="43"/>
    <d v="2015-02-15T00:00:00"/>
    <n v="46.65"/>
    <n v="5"/>
    <n v="32.76"/>
    <n v="88040"/>
    <x v="0"/>
    <n v="120.11882801974068"/>
  </r>
  <r>
    <n v="3170"/>
    <s v="Lawrence Haas"/>
    <x v="4"/>
    <n v="0.1"/>
    <n v="7.28"/>
    <n v="5.47"/>
    <x v="1"/>
    <x v="3"/>
    <x v="2"/>
    <x v="7"/>
    <x v="5"/>
    <s v="Southworth Structures Collection™"/>
    <n v="0.35"/>
    <s v="United States"/>
    <x v="0"/>
    <x v="12"/>
    <s v="Port Saint Lucie"/>
    <n v="34952"/>
    <x v="43"/>
    <d v="2015-02-13T00:00:00"/>
    <n v="167.334"/>
    <n v="12"/>
    <n v="83.14"/>
    <n v="86489"/>
    <x v="0"/>
    <n v="219.91486415589557"/>
  </r>
  <r>
    <n v="2190"/>
    <s v="Marvin Patrick"/>
    <x v="0"/>
    <n v="0.05"/>
    <n v="16.98"/>
    <n v="7.78"/>
    <x v="1"/>
    <x v="2"/>
    <x v="2"/>
    <x v="2"/>
    <x v="1"/>
    <s v="Stanley Bostitch Contemporary Electric Pencil Sharpeners"/>
    <n v="0.56999999999999995"/>
    <s v="United States"/>
    <x v="1"/>
    <x v="25"/>
    <s v="Detroit"/>
    <n v="48227"/>
    <x v="44"/>
    <d v="2015-02-16T00:00:00"/>
    <n v="-47.28"/>
    <n v="45"/>
    <n v="761.67"/>
    <n v="41636"/>
    <x v="1"/>
    <n v="617.97291496405353"/>
  </r>
  <r>
    <n v="2190"/>
    <s v="Marvin Patrick"/>
    <x v="0"/>
    <n v="0.03"/>
    <n v="115.99"/>
    <n v="4.2300000000000004"/>
    <x v="1"/>
    <x v="2"/>
    <x v="1"/>
    <x v="12"/>
    <x v="5"/>
    <s v="282"/>
    <n v="0.56000000000000005"/>
    <s v="United States"/>
    <x v="1"/>
    <x v="25"/>
    <s v="Detroit"/>
    <n v="48227"/>
    <x v="44"/>
    <d v="2015-02-16T00:00:00"/>
    <n v="722.24099999999999"/>
    <n v="49"/>
    <n v="5014.07"/>
    <n v="41636"/>
    <x v="1"/>
    <n v="1622.9831934029353"/>
  </r>
  <r>
    <n v="2193"/>
    <s v="Donald Melton"/>
    <x v="0"/>
    <n v="0.05"/>
    <n v="16.98"/>
    <n v="7.78"/>
    <x v="1"/>
    <x v="2"/>
    <x v="2"/>
    <x v="2"/>
    <x v="1"/>
    <s v="Stanley Bostitch Contemporary Electric Pencil Sharpeners"/>
    <n v="0.56999999999999995"/>
    <s v="United States"/>
    <x v="0"/>
    <x v="9"/>
    <s v="New Bern"/>
    <n v="28560"/>
    <x v="44"/>
    <d v="2015-02-16T00:00:00"/>
    <n v="-161"/>
    <n v="11"/>
    <n v="186.19"/>
    <n v="90685"/>
    <x v="0"/>
    <n v="501.52070981473122"/>
  </r>
  <r>
    <n v="2193"/>
    <s v="Donald Melton"/>
    <x v="0"/>
    <n v="0.03"/>
    <n v="115.99"/>
    <n v="4.2300000000000004"/>
    <x v="1"/>
    <x v="2"/>
    <x v="1"/>
    <x v="12"/>
    <x v="5"/>
    <s v="282"/>
    <n v="0.56000000000000005"/>
    <s v="United States"/>
    <x v="0"/>
    <x v="9"/>
    <s v="New Bern"/>
    <n v="28560"/>
    <x v="44"/>
    <d v="2015-02-16T00:00:00"/>
    <n v="848.3646"/>
    <n v="12"/>
    <n v="1227.94"/>
    <n v="90685"/>
    <x v="0"/>
    <n v="1752.1370040023994"/>
  </r>
  <r>
    <n v="2358"/>
    <s v="Danielle Baird"/>
    <x v="0"/>
    <n v="0.05"/>
    <n v="2.08"/>
    <n v="2.56"/>
    <x v="1"/>
    <x v="2"/>
    <x v="2"/>
    <x v="16"/>
    <x v="1"/>
    <s v="Kleencut® Forged Office Shears by Acme United Corporation"/>
    <n v="0.55000000000000004"/>
    <s v="United States"/>
    <x v="0"/>
    <x v="12"/>
    <s v="Fort Lauderdale"/>
    <n v="33311"/>
    <x v="44"/>
    <d v="2015-02-16T00:00:00"/>
    <n v="-1045.0160000000001"/>
    <n v="19"/>
    <n v="40.93"/>
    <n v="88268"/>
    <x v="0"/>
    <n v="-611.31978821076768"/>
  </r>
  <r>
    <n v="2490"/>
    <s v="Pauline Finch"/>
    <x v="0"/>
    <n v="0.09"/>
    <n v="348.21"/>
    <n v="40.19"/>
    <x v="0"/>
    <x v="2"/>
    <x v="0"/>
    <x v="0"/>
    <x v="0"/>
    <s v="Bretford CR4500 Series Slim Rectangular Table"/>
    <n v="0.62"/>
    <s v="United States"/>
    <x v="2"/>
    <x v="8"/>
    <s v="Costa Mesa"/>
    <n v="92627"/>
    <x v="44"/>
    <d v="2015-02-16T00:00:00"/>
    <n v="-93.85"/>
    <n v="2"/>
    <n v="662.8"/>
    <n v="86884"/>
    <x v="2"/>
    <n v="2715.4349891015022"/>
  </r>
  <r>
    <n v="2491"/>
    <s v="Sean N Boyer"/>
    <x v="0"/>
    <n v="0.09"/>
    <n v="348.21"/>
    <n v="40.19"/>
    <x v="0"/>
    <x v="2"/>
    <x v="0"/>
    <x v="0"/>
    <x v="0"/>
    <s v="Bretford CR4500 Series Slim Rectangular Table"/>
    <n v="0.62"/>
    <s v="United States"/>
    <x v="2"/>
    <x v="8"/>
    <s v="Los Angeles"/>
    <n v="90045"/>
    <x v="44"/>
    <d v="2015-02-16T00:00:00"/>
    <n v="-93.85"/>
    <n v="8"/>
    <n v="2651.21"/>
    <n v="48836"/>
    <x v="2"/>
    <n v="2715.4349891015022"/>
  </r>
  <r>
    <n v="3069"/>
    <s v="Tiffany Merrill"/>
    <x v="0"/>
    <n v="0.09"/>
    <n v="1.82"/>
    <n v="0.83"/>
    <x v="1"/>
    <x v="1"/>
    <x v="2"/>
    <x v="2"/>
    <x v="2"/>
    <s v="Newell 307"/>
    <n v="0.56999999999999995"/>
    <s v="United States"/>
    <x v="1"/>
    <x v="7"/>
    <s v="Oakdale"/>
    <n v="55128"/>
    <x v="44"/>
    <d v="2015-02-15T00:00:00"/>
    <n v="-6.734"/>
    <n v="22"/>
    <n v="36.82"/>
    <n v="88192"/>
    <x v="1"/>
    <n v="334.0922575580621"/>
  </r>
  <r>
    <n v="3393"/>
    <s v="Irene Murphy"/>
    <x v="0"/>
    <n v="0.08"/>
    <n v="4.4800000000000004"/>
    <n v="2.5"/>
    <x v="1"/>
    <x v="1"/>
    <x v="2"/>
    <x v="15"/>
    <x v="5"/>
    <s v="Ampad #10 Peel &amp; Seel® Holiday Envelopes"/>
    <n v="0.37"/>
    <s v="United States"/>
    <x v="2"/>
    <x v="4"/>
    <s v="Pullman"/>
    <n v="99163"/>
    <x v="44"/>
    <d v="2015-02-15T00:00:00"/>
    <n v="-3.2448000000000001"/>
    <n v="19"/>
    <n v="80.2"/>
    <n v="87909"/>
    <x v="2"/>
    <n v="232.52885772579464"/>
  </r>
  <r>
    <n v="306"/>
    <s v="Thomas McAllister"/>
    <x v="1"/>
    <n v="0.01"/>
    <n v="8.33"/>
    <n v="1.99"/>
    <x v="1"/>
    <x v="0"/>
    <x v="1"/>
    <x v="1"/>
    <x v="1"/>
    <s v="80 Minute Slim Jewel Case CD-R , 10/Pack - Staples"/>
    <n v="0.52"/>
    <s v="United States"/>
    <x v="3"/>
    <x v="36"/>
    <s v="Pikesville"/>
    <n v="21208"/>
    <x v="44"/>
    <d v="2015-02-15T00:00:00"/>
    <n v="15.895200000000001"/>
    <n v="8"/>
    <n v="70.16"/>
    <n v="87057"/>
    <x v="3"/>
    <n v="148.43113375727327"/>
  </r>
  <r>
    <n v="306"/>
    <s v="Thomas McAllister"/>
    <x v="1"/>
    <n v="0.04"/>
    <n v="85.99"/>
    <n v="0.99"/>
    <x v="1"/>
    <x v="0"/>
    <x v="1"/>
    <x v="12"/>
    <x v="2"/>
    <s v="Accessory34"/>
    <n v="0.55000000000000004"/>
    <s v="United States"/>
    <x v="3"/>
    <x v="36"/>
    <s v="Pikesville"/>
    <n v="21208"/>
    <x v="44"/>
    <d v="2015-02-16T00:00:00"/>
    <n v="855.99329999999998"/>
    <n v="17"/>
    <n v="1240.57"/>
    <n v="87057"/>
    <x v="3"/>
    <n v="1229.5066181076038"/>
  </r>
  <r>
    <n v="308"/>
    <s v="Glen Caldwell"/>
    <x v="1"/>
    <n v="0.01"/>
    <n v="8.33"/>
    <n v="1.99"/>
    <x v="1"/>
    <x v="0"/>
    <x v="1"/>
    <x v="1"/>
    <x v="1"/>
    <s v="80 Minute Slim Jewel Case CD-R , 10/Pack - Staples"/>
    <n v="0.52"/>
    <s v="United States"/>
    <x v="2"/>
    <x v="4"/>
    <s v="Seattle"/>
    <n v="98115"/>
    <x v="44"/>
    <d v="2015-02-15T00:00:00"/>
    <n v="10.74"/>
    <n v="32"/>
    <n v="280.62"/>
    <n v="37760"/>
    <x v="2"/>
    <n v="143.15207635324774"/>
  </r>
  <r>
    <n v="1156"/>
    <s v="Edith Forbes"/>
    <x v="1"/>
    <n v="0.06"/>
    <n v="175.99"/>
    <n v="8.99"/>
    <x v="1"/>
    <x v="1"/>
    <x v="1"/>
    <x v="12"/>
    <x v="5"/>
    <s v="2180"/>
    <n v="0.56999999999999995"/>
    <s v="United States"/>
    <x v="3"/>
    <x v="35"/>
    <s v="Tewksbury"/>
    <n v="1876"/>
    <x v="44"/>
    <d v="2015-02-15T00:00:00"/>
    <n v="48.47148"/>
    <n v="7"/>
    <n v="1013.84"/>
    <n v="90855"/>
    <x v="3"/>
    <n v="889.19182223234816"/>
  </r>
  <r>
    <n v="1745"/>
    <s v="Herbert Holden"/>
    <x v="2"/>
    <n v="0.04"/>
    <n v="60.65"/>
    <n v="12.23"/>
    <x v="1"/>
    <x v="2"/>
    <x v="0"/>
    <x v="11"/>
    <x v="6"/>
    <s v="Tenex Traditional Chairmats for Medium Pile Carpet, Standard Lip, 36&quot; x 48&quot;"/>
    <n v="0.64"/>
    <s v="United States"/>
    <x v="0"/>
    <x v="5"/>
    <s v="Atlanta"/>
    <n v="30305"/>
    <x v="44"/>
    <d v="2015-02-16T00:00:00"/>
    <n v="116.5063"/>
    <n v="4"/>
    <n v="256.77"/>
    <n v="13408"/>
    <x v="0"/>
    <n v="900.06352437078556"/>
  </r>
  <r>
    <n v="1749"/>
    <s v="Sherri P Stephens"/>
    <x v="2"/>
    <n v="0.04"/>
    <n v="60.65"/>
    <n v="12.23"/>
    <x v="1"/>
    <x v="2"/>
    <x v="0"/>
    <x v="11"/>
    <x v="6"/>
    <s v="Tenex Traditional Chairmats for Medium Pile Carpet, Standard Lip, 36&quot; x 48&quot;"/>
    <n v="0.64"/>
    <s v="United States"/>
    <x v="1"/>
    <x v="19"/>
    <s v="Lawton"/>
    <n v="73505"/>
    <x v="44"/>
    <d v="2015-02-16T00:00:00"/>
    <n v="44.2911"/>
    <n v="1"/>
    <n v="64.19"/>
    <n v="87244"/>
    <x v="1"/>
    <n v="826.11330202379872"/>
  </r>
  <r>
    <n v="639"/>
    <s v="Lois Rowland"/>
    <x v="3"/>
    <n v="0"/>
    <n v="236.97"/>
    <n v="59.24"/>
    <x v="0"/>
    <x v="1"/>
    <x v="0"/>
    <x v="0"/>
    <x v="0"/>
    <s v="Chromcraft Rectangular Conference Tables"/>
    <n v="0.61"/>
    <s v="United States"/>
    <x v="2"/>
    <x v="8"/>
    <s v="Santa Maria"/>
    <n v="93454"/>
    <x v="44"/>
    <d v="2015-02-15T00:00:00"/>
    <n v="1192.04"/>
    <n v="9"/>
    <n v="1769.91"/>
    <n v="87952"/>
    <x v="2"/>
    <n v="4113.021289994741"/>
  </r>
  <r>
    <n v="640"/>
    <s v="Neal Wolfe"/>
    <x v="3"/>
    <n v="0"/>
    <n v="236.97"/>
    <n v="59.24"/>
    <x v="0"/>
    <x v="1"/>
    <x v="0"/>
    <x v="0"/>
    <x v="0"/>
    <s v="Chromcraft Rectangular Conference Tables"/>
    <n v="0.61"/>
    <s v="United States"/>
    <x v="2"/>
    <x v="4"/>
    <s v="Seattle"/>
    <n v="98119"/>
    <x v="44"/>
    <d v="2015-02-15T00:00:00"/>
    <n v="1192.04"/>
    <n v="34"/>
    <n v="6686.34"/>
    <n v="56452"/>
    <x v="2"/>
    <n v="4113.021289994741"/>
  </r>
  <r>
    <n v="1682"/>
    <s v="Julie Edwards"/>
    <x v="3"/>
    <n v="0.04"/>
    <n v="6.28"/>
    <n v="5.41"/>
    <x v="1"/>
    <x v="1"/>
    <x v="0"/>
    <x v="11"/>
    <x v="5"/>
    <s v="Eldon® 200 Class™ Desk Accessories"/>
    <n v="0.53"/>
    <s v="United States"/>
    <x v="1"/>
    <x v="10"/>
    <s v="Chicago"/>
    <n v="60611"/>
    <x v="44"/>
    <d v="2015-02-16T00:00:00"/>
    <n v="-38.380000000000003"/>
    <n v="43"/>
    <n v="284.48"/>
    <n v="14115"/>
    <x v="1"/>
    <n v="353.06068318029645"/>
  </r>
  <r>
    <n v="1683"/>
    <s v="Wesley Corbett"/>
    <x v="3"/>
    <n v="0.04"/>
    <n v="6.28"/>
    <n v="5.41"/>
    <x v="1"/>
    <x v="1"/>
    <x v="0"/>
    <x v="11"/>
    <x v="5"/>
    <s v="Eldon® 200 Class™ Desk Accessories"/>
    <n v="0.53"/>
    <s v="United States"/>
    <x v="1"/>
    <x v="18"/>
    <s v="Conroe"/>
    <n v="77301"/>
    <x v="44"/>
    <d v="2015-02-16T00:00:00"/>
    <n v="-19.957599999999999"/>
    <n v="11"/>
    <n v="72.77"/>
    <n v="90612"/>
    <x v="1"/>
    <n v="371.92569464831331"/>
  </r>
  <r>
    <n v="11"/>
    <s v="Marcus Dunlap"/>
    <x v="0"/>
    <n v="0.06"/>
    <n v="9.48"/>
    <n v="7.29"/>
    <x v="1"/>
    <x v="2"/>
    <x v="0"/>
    <x v="11"/>
    <x v="1"/>
    <s v="DAX Two-Tone Rosewood/Black Document Frame, Desktop, 5 x 7"/>
    <n v="0.45"/>
    <s v="United States"/>
    <x v="3"/>
    <x v="33"/>
    <s v="Roselle"/>
    <n v="7203"/>
    <x v="45"/>
    <d v="2015-02-17T00:00:00"/>
    <n v="-53.809600000000003"/>
    <n v="22"/>
    <n v="211.15"/>
    <n v="90192"/>
    <x v="3"/>
    <n v="467.89388774621597"/>
  </r>
  <r>
    <n v="596"/>
    <s v="Doris Fitzpatrick"/>
    <x v="0"/>
    <n v="0.03"/>
    <n v="3.8"/>
    <n v="1.49"/>
    <x v="1"/>
    <x v="1"/>
    <x v="2"/>
    <x v="5"/>
    <x v="5"/>
    <s v="Durable Pressboard Binders"/>
    <n v="0.38"/>
    <s v="United States"/>
    <x v="1"/>
    <x v="2"/>
    <s v="Carmel"/>
    <n v="46032"/>
    <x v="45"/>
    <d v="2015-02-17T00:00:00"/>
    <n v="15.2745"/>
    <n v="6"/>
    <n v="24.27"/>
    <n v="86308"/>
    <x v="1"/>
    <n v="262.80058337520427"/>
  </r>
  <r>
    <n v="596"/>
    <s v="Doris Fitzpatrick"/>
    <x v="0"/>
    <n v="7.0000000000000007E-2"/>
    <n v="7.98"/>
    <n v="1.25"/>
    <x v="1"/>
    <x v="1"/>
    <x v="2"/>
    <x v="7"/>
    <x v="2"/>
    <s v="Adams Telephone Message Book w/Frequently-Called Numbers Space, 400 Messages per Book"/>
    <n v="0.35"/>
    <s v="United States"/>
    <x v="1"/>
    <x v="2"/>
    <s v="Carmel"/>
    <n v="46032"/>
    <x v="45"/>
    <d v="2015-02-17T00:00:00"/>
    <n v="26.585699999999999"/>
    <n v="5"/>
    <n v="38.53"/>
    <n v="86308"/>
    <x v="1"/>
    <n v="229.47770207626286"/>
  </r>
  <r>
    <n v="596"/>
    <s v="Doris Fitzpatrick"/>
    <x v="0"/>
    <n v="7.0000000000000007E-2"/>
    <n v="417.4"/>
    <n v="75.23"/>
    <x v="0"/>
    <x v="1"/>
    <x v="0"/>
    <x v="0"/>
    <x v="0"/>
    <s v="Bretford “Just In Time” Height-Adjustable Multi-Task Work Tables"/>
    <n v="0.79"/>
    <s v="United States"/>
    <x v="1"/>
    <x v="2"/>
    <s v="Carmel"/>
    <n v="46032"/>
    <x v="45"/>
    <d v="2015-02-16T00:00:00"/>
    <n v="-575.35199999999998"/>
    <n v="12"/>
    <n v="4910.72"/>
    <n v="86308"/>
    <x v="1"/>
    <n v="3502.7748044514901"/>
  </r>
  <r>
    <n v="2260"/>
    <s v="Geoffrey H Wong"/>
    <x v="0"/>
    <n v="0.02"/>
    <n v="4.9800000000000004"/>
    <n v="0.49"/>
    <x v="1"/>
    <x v="3"/>
    <x v="2"/>
    <x v="13"/>
    <x v="5"/>
    <s v="Avery White Multi-Purpose Labels"/>
    <n v="0.39"/>
    <s v="United States"/>
    <x v="0"/>
    <x v="5"/>
    <s v="Rome"/>
    <n v="30161"/>
    <x v="45"/>
    <d v="2015-02-16T00:00:00"/>
    <n v="-52.863999999999997"/>
    <n v="17"/>
    <n v="87.11"/>
    <n v="89601"/>
    <x v="0"/>
    <n v="212.93877713852225"/>
  </r>
  <r>
    <n v="2260"/>
    <s v="Geoffrey H Wong"/>
    <x v="0"/>
    <n v="0.01"/>
    <n v="20.99"/>
    <n v="0.99"/>
    <x v="1"/>
    <x v="3"/>
    <x v="1"/>
    <x v="12"/>
    <x v="1"/>
    <s v="Accessory15"/>
    <n v="0.83"/>
    <s v="United States"/>
    <x v="0"/>
    <x v="5"/>
    <s v="Rome"/>
    <n v="30161"/>
    <x v="45"/>
    <d v="2015-02-16T00:00:00"/>
    <n v="45.378"/>
    <n v="9"/>
    <n v="170.46"/>
    <n v="89601"/>
    <x v="0"/>
    <n v="749.85221535539904"/>
  </r>
  <r>
    <n v="3211"/>
    <s v="Jonathan Crabtree"/>
    <x v="1"/>
    <n v="0.1"/>
    <n v="7.31"/>
    <n v="0.49"/>
    <x v="1"/>
    <x v="3"/>
    <x v="2"/>
    <x v="13"/>
    <x v="5"/>
    <s v="Self-Adhesive Address Labels for Typewriters by Universal"/>
    <n v="0.38"/>
    <s v="United States"/>
    <x v="1"/>
    <x v="10"/>
    <s v="Addison"/>
    <n v="60101"/>
    <x v="45"/>
    <d v="2015-02-16T00:00:00"/>
    <n v="55.020600000000002"/>
    <n v="12"/>
    <n v="79.739999999999995"/>
    <n v="91522"/>
    <x v="1"/>
    <n v="-22.962953540133398"/>
  </r>
  <r>
    <n v="3211"/>
    <s v="Jonathan Crabtree"/>
    <x v="1"/>
    <n v="0.1"/>
    <n v="20.99"/>
    <n v="2.5"/>
    <x v="1"/>
    <x v="3"/>
    <x v="1"/>
    <x v="12"/>
    <x v="2"/>
    <s v="Accessory37"/>
    <n v="0.81"/>
    <s v="United States"/>
    <x v="1"/>
    <x v="10"/>
    <s v="Addison"/>
    <n v="60101"/>
    <x v="45"/>
    <d v="2015-02-16T00:00:00"/>
    <n v="-43.65504"/>
    <n v="23"/>
    <n v="392.45"/>
    <n v="91522"/>
    <x v="1"/>
    <n v="331.81664033301456"/>
  </r>
  <r>
    <n v="393"/>
    <s v="Shawn Combs"/>
    <x v="2"/>
    <n v="7.0000000000000007E-2"/>
    <n v="9.7100000000000009"/>
    <n v="9.4499999999999993"/>
    <x v="1"/>
    <x v="3"/>
    <x v="2"/>
    <x v="6"/>
    <x v="5"/>
    <s v="Filing/Storage Totes and Swivel Casters"/>
    <n v="0.6"/>
    <s v="United States"/>
    <x v="3"/>
    <x v="11"/>
    <s v="Auburn"/>
    <n v="13021"/>
    <x v="45"/>
    <d v="2015-02-22T00:00:00"/>
    <n v="-81.77"/>
    <n v="3"/>
    <n v="31.44"/>
    <n v="86382"/>
    <x v="3"/>
    <n v="377.07050985499518"/>
  </r>
  <r>
    <n v="651"/>
    <s v="Leah Clapp"/>
    <x v="2"/>
    <n v="0.04"/>
    <n v="880.98"/>
    <n v="44.55"/>
    <x v="0"/>
    <x v="1"/>
    <x v="0"/>
    <x v="10"/>
    <x v="0"/>
    <s v="Riverside Palais Royal Lawyers Bookcase, Royale Cherry Finish"/>
    <n v="0.62"/>
    <s v="United States"/>
    <x v="2"/>
    <x v="26"/>
    <s v="Las Vegas"/>
    <n v="89115"/>
    <x v="45"/>
    <d v="2015-02-19T00:00:00"/>
    <n v="4233.2587999999996"/>
    <n v="8"/>
    <n v="6901.25"/>
    <n v="91576"/>
    <x v="2"/>
    <n v="8699.6994016227218"/>
  </r>
  <r>
    <n v="651"/>
    <s v="Leah Clapp"/>
    <x v="2"/>
    <n v="7.0000000000000007E-2"/>
    <n v="13.4"/>
    <n v="4.95"/>
    <x v="1"/>
    <x v="1"/>
    <x v="0"/>
    <x v="11"/>
    <x v="1"/>
    <s v="Electrix 20W Halogen Replacement Bulb for Zoom-In Desk Lamp"/>
    <n v="0.37"/>
    <s v="United States"/>
    <x v="2"/>
    <x v="26"/>
    <s v="Las Vegas"/>
    <n v="89115"/>
    <x v="45"/>
    <d v="2015-02-20T00:00:00"/>
    <n v="102.76860000000001"/>
    <n v="11"/>
    <n v="148.94"/>
    <n v="91576"/>
    <x v="2"/>
    <n v="233.11911875931645"/>
  </r>
  <r>
    <n v="651"/>
    <s v="Leah Clapp"/>
    <x v="2"/>
    <n v="0.01"/>
    <n v="15.99"/>
    <n v="11.28"/>
    <x v="1"/>
    <x v="1"/>
    <x v="1"/>
    <x v="3"/>
    <x v="6"/>
    <s v="210 Trimline Phone, White"/>
    <n v="0.38"/>
    <s v="United States"/>
    <x v="2"/>
    <x v="26"/>
    <s v="Las Vegas"/>
    <n v="89115"/>
    <x v="45"/>
    <d v="2015-02-22T00:00:00"/>
    <n v="-36.671543999999997"/>
    <n v="12"/>
    <n v="200.68"/>
    <n v="91576"/>
    <x v="2"/>
    <n v="321.36297683607785"/>
  </r>
  <r>
    <n v="2684"/>
    <s v="Edna Michael"/>
    <x v="2"/>
    <n v="0.09"/>
    <n v="8.74"/>
    <n v="1.39"/>
    <x v="2"/>
    <x v="0"/>
    <x v="2"/>
    <x v="15"/>
    <x v="5"/>
    <s v="#10- 4 1/8&quot; x 9 1/2&quot; Recycled Envelopes"/>
    <n v="0.38"/>
    <s v="United States"/>
    <x v="0"/>
    <x v="12"/>
    <s v="Port Charlotte"/>
    <n v="33952"/>
    <x v="45"/>
    <d v="2015-02-20T00:00:00"/>
    <n v="23.616"/>
    <n v="1"/>
    <n v="11.78"/>
    <n v="89146"/>
    <x v="0"/>
    <n v="-28.153527234113913"/>
  </r>
  <r>
    <n v="2684"/>
    <s v="Edna Michael"/>
    <x v="2"/>
    <n v="0.09"/>
    <n v="18.97"/>
    <n v="9.0299999999999994"/>
    <x v="1"/>
    <x v="0"/>
    <x v="2"/>
    <x v="7"/>
    <x v="5"/>
    <s v="Computer Printout Paper with Letter-Trim Perforations"/>
    <n v="0.37"/>
    <s v="United States"/>
    <x v="0"/>
    <x v="12"/>
    <s v="Port Charlotte"/>
    <n v="33952"/>
    <x v="45"/>
    <d v="2015-02-20T00:00:00"/>
    <n v="-1748.0119999999999"/>
    <n v="1"/>
    <n v="20.96"/>
    <n v="89146"/>
    <x v="0"/>
    <n v="-1525.2251397801535"/>
  </r>
  <r>
    <n v="2951"/>
    <s v="Jordan Womble"/>
    <x v="4"/>
    <n v="7.0000000000000007E-2"/>
    <n v="42.98"/>
    <n v="4.62"/>
    <x v="2"/>
    <x v="3"/>
    <x v="2"/>
    <x v="8"/>
    <x v="5"/>
    <s v="Belkin F9M820V08 8 Outlet Surge"/>
    <n v="0.56000000000000005"/>
    <s v="United States"/>
    <x v="1"/>
    <x v="38"/>
    <s v="Hays"/>
    <n v="67601"/>
    <x v="45"/>
    <d v="2015-02-17T00:00:00"/>
    <n v="565.38599999999997"/>
    <n v="19"/>
    <n v="819.4"/>
    <n v="91397"/>
    <x v="1"/>
    <n v="828.04916947876768"/>
  </r>
  <r>
    <n v="2951"/>
    <s v="Jordan Womble"/>
    <x v="4"/>
    <n v="0.03"/>
    <n v="89.99"/>
    <n v="42"/>
    <x v="0"/>
    <x v="3"/>
    <x v="0"/>
    <x v="9"/>
    <x v="3"/>
    <s v="Global Leather Task Chair, Black"/>
    <n v="0.66"/>
    <s v="United States"/>
    <x v="1"/>
    <x v="38"/>
    <s v="Hays"/>
    <n v="67601"/>
    <x v="45"/>
    <d v="2015-02-18T00:00:00"/>
    <n v="-230.9528"/>
    <n v="19"/>
    <n v="1809.75"/>
    <n v="91397"/>
    <x v="1"/>
    <n v="1581.2272745248563"/>
  </r>
  <r>
    <n v="2355"/>
    <s v="Clyde Burnett"/>
    <x v="3"/>
    <n v="0.1"/>
    <n v="78.69"/>
    <n v="19.989999999999998"/>
    <x v="1"/>
    <x v="1"/>
    <x v="0"/>
    <x v="11"/>
    <x v="5"/>
    <s v="Howard Miller 12-3/4 Diameter Accuwave DS ™ Wall Clock"/>
    <n v="0.43"/>
    <s v="United States"/>
    <x v="2"/>
    <x v="8"/>
    <s v="Coachella"/>
    <n v="92236"/>
    <x v="45"/>
    <d v="2015-02-16T00:00:00"/>
    <n v="465.43950000000001"/>
    <n v="9"/>
    <n v="674.55"/>
    <n v="91304"/>
    <x v="2"/>
    <n v="1376.0709861282603"/>
  </r>
  <r>
    <n v="1129"/>
    <s v="Pam Patton"/>
    <x v="2"/>
    <n v="0.04"/>
    <n v="8.6"/>
    <n v="6.19"/>
    <x v="1"/>
    <x v="2"/>
    <x v="2"/>
    <x v="5"/>
    <x v="5"/>
    <s v="Avery Printable Repositionable Plastic Tabs"/>
    <n v="0.38"/>
    <s v="United States"/>
    <x v="3"/>
    <x v="35"/>
    <s v="Boston"/>
    <n v="2118"/>
    <x v="46"/>
    <d v="2015-02-23T00:00:00"/>
    <n v="-63.813499999999998"/>
    <n v="37"/>
    <n v="311.66000000000003"/>
    <n v="32037"/>
    <x v="3"/>
    <n v="169.28017201714533"/>
  </r>
  <r>
    <n v="1129"/>
    <s v="Pam Patton"/>
    <x v="2"/>
    <n v="7.0000000000000007E-2"/>
    <n v="699.99"/>
    <n v="24.49"/>
    <x v="1"/>
    <x v="2"/>
    <x v="1"/>
    <x v="4"/>
    <x v="4"/>
    <s v="Canon Imageclass D680 Copier / Fax"/>
    <n v="0.54"/>
    <s v="United States"/>
    <x v="3"/>
    <x v="35"/>
    <s v="Boston"/>
    <n v="2118"/>
    <x v="46"/>
    <d v="2015-02-20T00:00:00"/>
    <n v="325.29000000000002"/>
    <n v="15"/>
    <n v="9862.51"/>
    <n v="32037"/>
    <x v="3"/>
    <n v="3352.9427080346682"/>
  </r>
  <r>
    <n v="1132"/>
    <s v="Michael Robbins"/>
    <x v="2"/>
    <n v="0.04"/>
    <n v="8.6"/>
    <n v="6.19"/>
    <x v="1"/>
    <x v="2"/>
    <x v="2"/>
    <x v="5"/>
    <x v="5"/>
    <s v="Avery Printable Repositionable Plastic Tabs"/>
    <n v="0.38"/>
    <s v="United States"/>
    <x v="1"/>
    <x v="18"/>
    <s v="Euless"/>
    <n v="76039"/>
    <x v="46"/>
    <d v="2015-02-23T00:00:00"/>
    <n v="-63.813499999999998"/>
    <n v="9"/>
    <n v="75.81"/>
    <n v="88102"/>
    <x v="1"/>
    <n v="169.28017201714533"/>
  </r>
  <r>
    <n v="1132"/>
    <s v="Michael Robbins"/>
    <x v="2"/>
    <n v="7.0000000000000007E-2"/>
    <n v="699.99"/>
    <n v="24.49"/>
    <x v="1"/>
    <x v="2"/>
    <x v="1"/>
    <x v="4"/>
    <x v="4"/>
    <s v="Canon Imageclass D680 Copier / Fax"/>
    <n v="0.54"/>
    <s v="United States"/>
    <x v="1"/>
    <x v="18"/>
    <s v="Euless"/>
    <n v="76039"/>
    <x v="46"/>
    <d v="2015-02-20T00:00:00"/>
    <n v="325.29000000000002"/>
    <n v="4"/>
    <n v="2630"/>
    <n v="88102"/>
    <x v="1"/>
    <n v="3352.9427080346682"/>
  </r>
  <r>
    <n v="1580"/>
    <s v="Ronnie Nolan"/>
    <x v="2"/>
    <n v="0.1"/>
    <n v="11.58"/>
    <n v="6.97"/>
    <x v="1"/>
    <x v="3"/>
    <x v="2"/>
    <x v="15"/>
    <x v="5"/>
    <s v="Peel &amp; Seel® Recycled Catalog Envelopes, Brown"/>
    <n v="0.35"/>
    <s v="United States"/>
    <x v="3"/>
    <x v="29"/>
    <s v="Waterville"/>
    <n v="4901"/>
    <x v="46"/>
    <d v="2015-02-20T00:00:00"/>
    <n v="-8.3979999999999997"/>
    <n v="1"/>
    <n v="14.53"/>
    <n v="90934"/>
    <x v="3"/>
    <n v="161.89765444968464"/>
  </r>
  <r>
    <n v="1138"/>
    <s v="Malcolm Floyd"/>
    <x v="4"/>
    <n v="0.02"/>
    <n v="160.97999999999999"/>
    <n v="30"/>
    <x v="0"/>
    <x v="2"/>
    <x v="0"/>
    <x v="9"/>
    <x v="3"/>
    <s v="Office Star - Mid Back Dual function Ergonomic High Back Chair with 2-Way Adjustable Arms"/>
    <n v="0.62"/>
    <s v="United States"/>
    <x v="1"/>
    <x v="18"/>
    <s v="The Colony"/>
    <n v="75056"/>
    <x v="46"/>
    <d v="2015-02-19T00:00:00"/>
    <n v="-51.116"/>
    <n v="1"/>
    <n v="192.49"/>
    <n v="86574"/>
    <x v="1"/>
    <n v="1659.9369299118346"/>
  </r>
  <r>
    <n v="1228"/>
    <s v="Hazel Jennings"/>
    <x v="4"/>
    <n v="0"/>
    <n v="7.1"/>
    <n v="6.05"/>
    <x v="1"/>
    <x v="0"/>
    <x v="2"/>
    <x v="5"/>
    <x v="5"/>
    <s v="Wilson Jones Hanging View Binder, White, 1&quot;"/>
    <n v="0.39"/>
    <s v="United States"/>
    <x v="3"/>
    <x v="28"/>
    <s v="Philadelphia"/>
    <n v="19140"/>
    <x v="46"/>
    <d v="2015-02-17T00:00:00"/>
    <n v="-60.145000000000003"/>
    <n v="28"/>
    <n v="208.83"/>
    <n v="55874"/>
    <x v="3"/>
    <n v="92.732014615572822"/>
  </r>
  <r>
    <n v="1228"/>
    <s v="Hazel Jennings"/>
    <x v="4"/>
    <n v="0.01"/>
    <n v="4.9800000000000004"/>
    <n v="4.62"/>
    <x v="2"/>
    <x v="0"/>
    <x v="1"/>
    <x v="1"/>
    <x v="1"/>
    <s v="Imation 3.5&quot;, DISKETTE 44766 HGHLD3.52HD/FM, 10/Pack"/>
    <n v="0.64"/>
    <s v="United States"/>
    <x v="3"/>
    <x v="28"/>
    <s v="Philadelphia"/>
    <n v="19140"/>
    <x v="46"/>
    <d v="2015-02-18T00:00:00"/>
    <n v="-111.72"/>
    <n v="41"/>
    <n v="228.3"/>
    <n v="55874"/>
    <x v="3"/>
    <n v="112.72298342204236"/>
  </r>
  <r>
    <n v="1228"/>
    <s v="Hazel Jennings"/>
    <x v="4"/>
    <n v="0.06"/>
    <n v="5.68"/>
    <n v="1.39"/>
    <x v="1"/>
    <x v="0"/>
    <x v="2"/>
    <x v="15"/>
    <x v="5"/>
    <s v="Staples Standard Envelopes"/>
    <n v="0.38"/>
    <s v="United States"/>
    <x v="3"/>
    <x v="28"/>
    <s v="Philadelphia"/>
    <n v="19140"/>
    <x v="46"/>
    <d v="2015-02-16T00:00:00"/>
    <n v="33.01"/>
    <n v="24"/>
    <n v="129.53"/>
    <n v="55874"/>
    <x v="3"/>
    <n v="6.9145002538353673"/>
  </r>
  <r>
    <n v="1229"/>
    <s v="Patrick Byrne"/>
    <x v="4"/>
    <n v="0.01"/>
    <n v="4.9800000000000004"/>
    <n v="4.62"/>
    <x v="2"/>
    <x v="0"/>
    <x v="1"/>
    <x v="1"/>
    <x v="1"/>
    <s v="Imation 3.5&quot;, DISKETTE 44766 HGHLD3.52HD/FM, 10/Pack"/>
    <n v="0.64"/>
    <s v="United States"/>
    <x v="1"/>
    <x v="18"/>
    <s v="Sulphur Springs"/>
    <n v="75482"/>
    <x v="46"/>
    <d v="2015-02-18T00:00:00"/>
    <n v="-111.72"/>
    <n v="10"/>
    <n v="55.68"/>
    <n v="90378"/>
    <x v="1"/>
    <n v="112.72298342204236"/>
  </r>
  <r>
    <n v="1625"/>
    <s v="Molly Browning"/>
    <x v="4"/>
    <n v="0"/>
    <n v="209.37"/>
    <n v="69"/>
    <x v="1"/>
    <x v="2"/>
    <x v="0"/>
    <x v="0"/>
    <x v="4"/>
    <s v="Hon 2111 Invitation™ Series Corner Table"/>
    <n v="0.79"/>
    <s v="United States"/>
    <x v="3"/>
    <x v="11"/>
    <s v="Glen Cove"/>
    <n v="11542"/>
    <x v="46"/>
    <d v="2015-02-18T00:00:00"/>
    <n v="-263.11192907999998"/>
    <n v="11"/>
    <n v="1959.88"/>
    <n v="90601"/>
    <x v="3"/>
    <n v="2630.4821184929356"/>
  </r>
  <r>
    <n v="3151"/>
    <s v="Glenda Hunter"/>
    <x v="3"/>
    <n v="0.05"/>
    <n v="25.99"/>
    <n v="5.37"/>
    <x v="2"/>
    <x v="3"/>
    <x v="2"/>
    <x v="2"/>
    <x v="5"/>
    <s v="BOSTON® Ranger® #55 Pencil Sharpener, Black"/>
    <n v="0.56000000000000005"/>
    <s v="United States"/>
    <x v="2"/>
    <x v="8"/>
    <s v="Twentynine Palms"/>
    <n v="92277"/>
    <x v="46"/>
    <d v="2015-02-18T00:00:00"/>
    <n v="220.35720000000001"/>
    <n v="18"/>
    <n v="451.35"/>
    <n v="88545"/>
    <x v="2"/>
    <n v="643.71053022354283"/>
  </r>
  <r>
    <n v="936"/>
    <s v="Robyn Garner"/>
    <x v="0"/>
    <n v="0.05"/>
    <n v="6.04"/>
    <n v="2.14"/>
    <x v="2"/>
    <x v="3"/>
    <x v="2"/>
    <x v="7"/>
    <x v="2"/>
    <s v="Adams Telephone Message Books, 5 1/4” x 11”"/>
    <n v="0.38"/>
    <s v="United States"/>
    <x v="2"/>
    <x v="8"/>
    <s v="Redlands"/>
    <n v="92374"/>
    <x v="47"/>
    <d v="2015-02-19T00:00:00"/>
    <n v="-4.1399999999999997"/>
    <n v="1"/>
    <n v="8.41"/>
    <n v="90588"/>
    <x v="2"/>
    <n v="201.40660028376581"/>
  </r>
  <r>
    <n v="1305"/>
    <s v="Chris Pritchard"/>
    <x v="1"/>
    <n v="0.04"/>
    <n v="62.18"/>
    <n v="10.84"/>
    <x v="1"/>
    <x v="1"/>
    <x v="0"/>
    <x v="11"/>
    <x v="6"/>
    <s v="Deflect-o Glass Clear Studded Chair Mats"/>
    <n v="0.63"/>
    <s v="United States"/>
    <x v="2"/>
    <x v="15"/>
    <s v="West Valley City"/>
    <n v="84120"/>
    <x v="47"/>
    <d v="2015-02-19T00:00:00"/>
    <n v="125.8077"/>
    <n v="3"/>
    <n v="182.33"/>
    <n v="87002"/>
    <x v="2"/>
    <n v="726.01998427567366"/>
  </r>
  <r>
    <n v="2427"/>
    <s v="John Merritt"/>
    <x v="1"/>
    <n v="0.03"/>
    <n v="40.99"/>
    <n v="19.989999999999998"/>
    <x v="1"/>
    <x v="3"/>
    <x v="2"/>
    <x v="7"/>
    <x v="5"/>
    <s v="White Dual Perf Computer Printout Paper, 2700 Sheets, 1 Part, Heavyweight, 20 lbs., 14 7/8 x 11"/>
    <n v="0.36"/>
    <s v="United States"/>
    <x v="1"/>
    <x v="18"/>
    <s v="Keller"/>
    <n v="76248"/>
    <x v="47"/>
    <d v="2015-02-18T00:00:00"/>
    <n v="395.30799999999999"/>
    <n v="21"/>
    <n v="885.65"/>
    <n v="90860"/>
    <x v="1"/>
    <n v="999.62772656021184"/>
  </r>
  <r>
    <n v="1065"/>
    <s v="Vicki Bond"/>
    <x v="0"/>
    <n v="0.01"/>
    <n v="15.99"/>
    <n v="13.18"/>
    <x v="1"/>
    <x v="3"/>
    <x v="2"/>
    <x v="5"/>
    <x v="5"/>
    <s v="GBC Pre-Punched Binding Paper, Plastic, White, 8-1/2&quot; x 11&quot;"/>
    <n v="0.37"/>
    <s v="United States"/>
    <x v="1"/>
    <x v="10"/>
    <s v="Burbank"/>
    <n v="60459"/>
    <x v="48"/>
    <d v="2015-02-20T00:00:00"/>
    <n v="-99.43544"/>
    <n v="23"/>
    <n v="377.44"/>
    <n v="88899"/>
    <x v="1"/>
    <n v="540.47268885934136"/>
  </r>
  <r>
    <n v="3255"/>
    <s v="Maureen Whitley"/>
    <x v="0"/>
    <n v="0.06"/>
    <n v="47.98"/>
    <n v="3.61"/>
    <x v="1"/>
    <x v="2"/>
    <x v="1"/>
    <x v="1"/>
    <x v="1"/>
    <s v="DS/HD IBM Formatted Diskettes, 200/Pack - Staples"/>
    <n v="0.71"/>
    <s v="United States"/>
    <x v="0"/>
    <x v="12"/>
    <s v="Tamarac"/>
    <n v="33319"/>
    <x v="48"/>
    <d v="2015-02-20T00:00:00"/>
    <n v="596.80799999999999"/>
    <n v="2"/>
    <n v="97.96"/>
    <n v="90488"/>
    <x v="0"/>
    <n v="1369.1653209317337"/>
  </r>
  <r>
    <n v="2141"/>
    <s v="Molly Webster"/>
    <x v="1"/>
    <n v="0.01"/>
    <n v="5.44"/>
    <n v="7.46"/>
    <x v="1"/>
    <x v="2"/>
    <x v="2"/>
    <x v="5"/>
    <x v="5"/>
    <s v="Wilson Jones Custom Binder Spines &amp; Labels"/>
    <n v="0.36"/>
    <s v="United States"/>
    <x v="2"/>
    <x v="3"/>
    <s v="Durango"/>
    <n v="81301"/>
    <x v="48"/>
    <d v="2015-02-19T00:00:00"/>
    <n v="-18.478200000000001"/>
    <n v="3"/>
    <n v="19.68"/>
    <n v="87570"/>
    <x v="2"/>
    <n v="161.85052299254954"/>
  </r>
  <r>
    <n v="2141"/>
    <s v="Molly Webster"/>
    <x v="1"/>
    <n v="0.02"/>
    <n v="549.99"/>
    <n v="49"/>
    <x v="0"/>
    <x v="2"/>
    <x v="1"/>
    <x v="4"/>
    <x v="3"/>
    <s v="Sharp 1540cs Digital Laser Copier"/>
    <n v="0.35"/>
    <s v="United States"/>
    <x v="2"/>
    <x v="3"/>
    <s v="Durango"/>
    <n v="81301"/>
    <x v="48"/>
    <d v="2015-02-20T00:00:00"/>
    <n v="-381.84120000000001"/>
    <n v="18"/>
    <n v="9798.84"/>
    <n v="87570"/>
    <x v="2"/>
    <n v="2825.5787911858865"/>
  </r>
  <r>
    <n v="2141"/>
    <s v="Molly Webster"/>
    <x v="1"/>
    <n v="0.03"/>
    <n v="22.01"/>
    <n v="5.53"/>
    <x v="2"/>
    <x v="2"/>
    <x v="2"/>
    <x v="2"/>
    <x v="1"/>
    <s v="Boston 16801 Nautilus™ Battery Pencil Sharpener"/>
    <n v="0.59"/>
    <s v="United States"/>
    <x v="2"/>
    <x v="3"/>
    <s v="Durango"/>
    <n v="81301"/>
    <x v="48"/>
    <d v="2015-02-19T00:00:00"/>
    <n v="12.5504"/>
    <n v="7"/>
    <n v="154.11000000000001"/>
    <n v="87570"/>
    <x v="2"/>
    <n v="287.93701600306497"/>
  </r>
  <r>
    <n v="2141"/>
    <s v="Molly Webster"/>
    <x v="1"/>
    <n v="0.09"/>
    <n v="34.76"/>
    <n v="8.2200000000000006"/>
    <x v="1"/>
    <x v="2"/>
    <x v="2"/>
    <x v="6"/>
    <x v="5"/>
    <s v="Multi-Use Personal File Cart and Caster Set, Three Stacking Bins"/>
    <n v="0.56999999999999995"/>
    <s v="United States"/>
    <x v="2"/>
    <x v="3"/>
    <s v="Durango"/>
    <n v="81301"/>
    <x v="48"/>
    <d v="2015-02-20T00:00:00"/>
    <n v="45.3324"/>
    <n v="7"/>
    <n v="242.97"/>
    <n v="87570"/>
    <x v="2"/>
    <n v="461.74632843711015"/>
  </r>
  <r>
    <n v="91"/>
    <s v="Wallace Werner"/>
    <x v="4"/>
    <n v="0.05"/>
    <n v="5.18"/>
    <n v="2.04"/>
    <x v="1"/>
    <x v="2"/>
    <x v="2"/>
    <x v="7"/>
    <x v="2"/>
    <s v="Array® Memo Cubes"/>
    <n v="0.36"/>
    <s v="United States"/>
    <x v="2"/>
    <x v="8"/>
    <s v="Vallejo"/>
    <n v="94591"/>
    <x v="48"/>
    <d v="2015-02-20T00:00:00"/>
    <n v="34.010399999999997"/>
    <n v="10"/>
    <n v="53.54"/>
    <n v="87176"/>
    <x v="2"/>
    <n v="53.798347044229729"/>
  </r>
  <r>
    <n v="2521"/>
    <s v="Shawn Meyer"/>
    <x v="4"/>
    <n v="0"/>
    <n v="175.99"/>
    <n v="4.99"/>
    <x v="1"/>
    <x v="2"/>
    <x v="1"/>
    <x v="12"/>
    <x v="5"/>
    <s v="5165"/>
    <n v="0.59"/>
    <s v="United States"/>
    <x v="1"/>
    <x v="18"/>
    <s v="Corsicana"/>
    <n v="75109"/>
    <x v="48"/>
    <d v="2015-02-21T00:00:00"/>
    <n v="1656.6555000000001"/>
    <n v="15"/>
    <n v="2400.9499999999998"/>
    <n v="87032"/>
    <x v="1"/>
    <n v="2556.356693929506"/>
  </r>
  <r>
    <n v="2498"/>
    <s v="Arlene Long"/>
    <x v="3"/>
    <n v="0.09"/>
    <n v="355.98"/>
    <n v="58.92"/>
    <x v="0"/>
    <x v="3"/>
    <x v="0"/>
    <x v="9"/>
    <x v="3"/>
    <s v="Hon 4700 Series Mobuis™ Mid-Back Task Chairs with Adjustable Arms"/>
    <n v="0.64"/>
    <s v="United States"/>
    <x v="2"/>
    <x v="8"/>
    <s v="San Diego"/>
    <n v="92024"/>
    <x v="48"/>
    <d v="2015-02-20T00:00:00"/>
    <n v="1240.25"/>
    <n v="30"/>
    <n v="10554.63"/>
    <n v="16547"/>
    <x v="2"/>
    <n v="4520.8199625065554"/>
  </r>
  <r>
    <n v="2498"/>
    <s v="Arlene Long"/>
    <x v="3"/>
    <n v="0.04"/>
    <n v="218.75"/>
    <n v="69.64"/>
    <x v="0"/>
    <x v="3"/>
    <x v="0"/>
    <x v="0"/>
    <x v="0"/>
    <s v="BoxOffice By Design Rectangular and Half-Moon Meeting Room Tables"/>
    <n v="0.77"/>
    <s v="United States"/>
    <x v="2"/>
    <x v="8"/>
    <s v="San Diego"/>
    <n v="92024"/>
    <x v="48"/>
    <d v="2015-02-18T00:00:00"/>
    <n v="-533.23199999999997"/>
    <n v="8"/>
    <n v="1749.64"/>
    <n v="16547"/>
    <x v="2"/>
    <n v="2712.1527158779245"/>
  </r>
  <r>
    <n v="2499"/>
    <s v="Geoffrey Koch"/>
    <x v="3"/>
    <n v="0.09"/>
    <n v="355.98"/>
    <n v="58.92"/>
    <x v="0"/>
    <x v="3"/>
    <x v="0"/>
    <x v="9"/>
    <x v="3"/>
    <s v="Hon 4700 Series Mobuis™ Mid-Back Task Chairs with Adjustable Arms"/>
    <n v="0.64"/>
    <s v="United States"/>
    <x v="1"/>
    <x v="10"/>
    <s v="Kankakee"/>
    <n v="60901"/>
    <x v="48"/>
    <d v="2015-02-20T00:00:00"/>
    <n v="1240.25"/>
    <n v="8"/>
    <n v="2814.57"/>
    <n v="88319"/>
    <x v="1"/>
    <n v="4520.8199625065554"/>
  </r>
  <r>
    <n v="993"/>
    <s v="Gail Currin"/>
    <x v="1"/>
    <n v="0.05"/>
    <n v="4.28"/>
    <n v="5.17"/>
    <x v="1"/>
    <x v="0"/>
    <x v="2"/>
    <x v="7"/>
    <x v="5"/>
    <s v="Xerox 1971"/>
    <n v="0.4"/>
    <s v="United States"/>
    <x v="2"/>
    <x v="8"/>
    <s v="Oxnard"/>
    <n v="93030"/>
    <x v="49"/>
    <d v="2015-02-19T00:00:00"/>
    <n v="-104.57"/>
    <n v="9"/>
    <n v="38.58"/>
    <n v="89432"/>
    <x v="2"/>
    <n v="-25.900193525233281"/>
  </r>
  <r>
    <n v="1303"/>
    <s v="Cindy Harvey"/>
    <x v="1"/>
    <n v="0.03"/>
    <n v="39.479999999999997"/>
    <n v="1.99"/>
    <x v="1"/>
    <x v="1"/>
    <x v="1"/>
    <x v="1"/>
    <x v="1"/>
    <s v="80 Minute CD-R Spindle, 100/Pack - Staples"/>
    <n v="0.54"/>
    <s v="United States"/>
    <x v="2"/>
    <x v="15"/>
    <s v="Tooele"/>
    <n v="84074"/>
    <x v="49"/>
    <d v="2015-02-21T00:00:00"/>
    <n v="317.08949999999999"/>
    <n v="12"/>
    <n v="459.55"/>
    <n v="87003"/>
    <x v="2"/>
    <n v="537.96801894149667"/>
  </r>
  <r>
    <n v="2828"/>
    <s v="Monica Howard"/>
    <x v="1"/>
    <n v="0.05"/>
    <n v="11.29"/>
    <n v="5.03"/>
    <x v="1"/>
    <x v="3"/>
    <x v="2"/>
    <x v="6"/>
    <x v="5"/>
    <s v="X-Rack™ File for Hanging Folders"/>
    <n v="0.59"/>
    <s v="United States"/>
    <x v="2"/>
    <x v="8"/>
    <s v="El Centro"/>
    <n v="92243"/>
    <x v="49"/>
    <d v="2015-02-21T00:00:00"/>
    <n v="-35.26"/>
    <n v="8"/>
    <n v="90.46"/>
    <n v="87720"/>
    <x v="2"/>
    <n v="230.13061224197875"/>
  </r>
  <r>
    <n v="1303"/>
    <s v="Cindy Harvey"/>
    <x v="2"/>
    <n v="0.01"/>
    <n v="65.989999999999995"/>
    <n v="5.31"/>
    <x v="1"/>
    <x v="1"/>
    <x v="1"/>
    <x v="12"/>
    <x v="5"/>
    <s v="3390"/>
    <n v="0.56999999999999995"/>
    <s v="United States"/>
    <x v="2"/>
    <x v="15"/>
    <s v="Tooele"/>
    <n v="84074"/>
    <x v="49"/>
    <d v="2015-02-26T00:00:00"/>
    <n v="250.36272"/>
    <n v="9"/>
    <n v="536.9"/>
    <n v="87005"/>
    <x v="2"/>
    <n v="764.87027038806252"/>
  </r>
  <r>
    <n v="2287"/>
    <s v="Samuel Newman"/>
    <x v="2"/>
    <n v="0.1"/>
    <n v="54.1"/>
    <n v="19.989999999999998"/>
    <x v="1"/>
    <x v="3"/>
    <x v="2"/>
    <x v="6"/>
    <x v="5"/>
    <s v="Desktop 3-Pocket Hot File®"/>
    <n v="0.59"/>
    <s v="United States"/>
    <x v="0"/>
    <x v="23"/>
    <s v="Summerville"/>
    <n v="29483"/>
    <x v="49"/>
    <d v="2015-02-24T00:00:00"/>
    <n v="34.067999999999998"/>
    <n v="9"/>
    <n v="469.59"/>
    <n v="90147"/>
    <x v="0"/>
    <n v="897.95495759572191"/>
  </r>
  <r>
    <n v="1827"/>
    <s v="Vincent Hale"/>
    <x v="3"/>
    <n v="0"/>
    <n v="5.98"/>
    <n v="0.96"/>
    <x v="1"/>
    <x v="3"/>
    <x v="2"/>
    <x v="2"/>
    <x v="2"/>
    <s v="Newell 315"/>
    <n v="0.6"/>
    <s v="United States"/>
    <x v="1"/>
    <x v="20"/>
    <s v="Burlington"/>
    <n v="52601"/>
    <x v="49"/>
    <d v="2015-02-20T00:00:00"/>
    <n v="38.039700000000003"/>
    <n v="9"/>
    <n v="55.13"/>
    <n v="86956"/>
    <x v="1"/>
    <n v="420.93355079334577"/>
  </r>
  <r>
    <n v="1828"/>
    <s v="Stacey Lucas"/>
    <x v="3"/>
    <n v="0.02"/>
    <n v="5.98"/>
    <n v="5.46"/>
    <x v="1"/>
    <x v="3"/>
    <x v="2"/>
    <x v="7"/>
    <x v="5"/>
    <s v="Xerox 1983"/>
    <n v="0.36"/>
    <s v="United States"/>
    <x v="1"/>
    <x v="20"/>
    <s v="Cedar Falls"/>
    <n v="50613"/>
    <x v="49"/>
    <d v="2015-02-20T00:00:00"/>
    <n v="-47.12"/>
    <n v="7"/>
    <n v="44.8"/>
    <n v="86956"/>
    <x v="1"/>
    <n v="245.40397478604694"/>
  </r>
  <r>
    <n v="2052"/>
    <s v="Francis Kendall"/>
    <x v="3"/>
    <n v="7.0000000000000007E-2"/>
    <n v="31.78"/>
    <n v="1.99"/>
    <x v="1"/>
    <x v="2"/>
    <x v="1"/>
    <x v="1"/>
    <x v="1"/>
    <s v="Memorex 4.7GB DVD-RAM, 3/Pack"/>
    <n v="0.42"/>
    <s v="United States"/>
    <x v="2"/>
    <x v="43"/>
    <s v="Albuquerque"/>
    <n v="87105"/>
    <x v="49"/>
    <d v="2015-02-21T00:00:00"/>
    <n v="265.11180000000002"/>
    <n v="13"/>
    <n v="384.22"/>
    <n v="87234"/>
    <x v="2"/>
    <n v="597.33297586552669"/>
  </r>
  <r>
    <n v="2052"/>
    <s v="Francis Kendall"/>
    <x v="3"/>
    <n v="0"/>
    <n v="5.98"/>
    <n v="2.5"/>
    <x v="1"/>
    <x v="2"/>
    <x v="2"/>
    <x v="15"/>
    <x v="5"/>
    <s v="Wausau Papers Astrobrights® Colored Envelopes"/>
    <n v="0.36"/>
    <s v="United States"/>
    <x v="2"/>
    <x v="43"/>
    <s v="Albuquerque"/>
    <n v="87105"/>
    <x v="49"/>
    <d v="2015-02-20T00:00:00"/>
    <n v="9.5608000000000004"/>
    <n v="5"/>
    <n v="31.64"/>
    <n v="87234"/>
    <x v="2"/>
    <n v="265.29000571254261"/>
  </r>
  <r>
    <n v="2052"/>
    <s v="Francis Kendall"/>
    <x v="3"/>
    <n v="0.1"/>
    <n v="35.99"/>
    <n v="1.1000000000000001"/>
    <x v="2"/>
    <x v="2"/>
    <x v="1"/>
    <x v="12"/>
    <x v="5"/>
    <s v="Accessory35"/>
    <n v="0.55000000000000004"/>
    <s v="United States"/>
    <x v="2"/>
    <x v="43"/>
    <s v="Albuquerque"/>
    <n v="87105"/>
    <x v="49"/>
    <d v="2015-02-20T00:00:00"/>
    <n v="390.09840000000003"/>
    <n v="19"/>
    <n v="565.36"/>
    <n v="87234"/>
    <x v="2"/>
    <n v="719.92697068486905"/>
  </r>
  <r>
    <n v="2882"/>
    <s v="Andrew Gonzalez"/>
    <x v="1"/>
    <n v="0.03"/>
    <n v="4.0599999999999996"/>
    <n v="6.89"/>
    <x v="1"/>
    <x v="1"/>
    <x v="2"/>
    <x v="8"/>
    <x v="5"/>
    <s v="Eureka Disposable Bags for Sanitaire® Vibra Groomer I® Upright Vac"/>
    <n v="0.6"/>
    <s v="United States"/>
    <x v="0"/>
    <x v="9"/>
    <s v="Charlotte"/>
    <n v="28206"/>
    <x v="50"/>
    <d v="2015-02-22T00:00:00"/>
    <n v="-246.27610000000001"/>
    <n v="37"/>
    <n v="159.88999999999999"/>
    <n v="55300"/>
    <x v="0"/>
    <n v="35.393896468198925"/>
  </r>
  <r>
    <n v="2882"/>
    <s v="Andrew Gonzalez"/>
    <x v="1"/>
    <n v="0.01"/>
    <n v="3.75"/>
    <n v="0.5"/>
    <x v="1"/>
    <x v="1"/>
    <x v="2"/>
    <x v="13"/>
    <x v="5"/>
    <s v="Avery 510"/>
    <n v="0.37"/>
    <s v="United States"/>
    <x v="0"/>
    <x v="9"/>
    <s v="Charlotte"/>
    <n v="28206"/>
    <x v="50"/>
    <d v="2015-02-21T00:00:00"/>
    <n v="55.194600000000001"/>
    <n v="48"/>
    <n v="180.48"/>
    <n v="55300"/>
    <x v="0"/>
    <n v="-11.434562296236955"/>
  </r>
  <r>
    <n v="2882"/>
    <s v="Andrew Gonzalez"/>
    <x v="1"/>
    <n v="0.02"/>
    <n v="10.68"/>
    <n v="13.04"/>
    <x v="1"/>
    <x v="1"/>
    <x v="0"/>
    <x v="11"/>
    <x v="4"/>
    <s v="Dana Swing-Arm Lamps"/>
    <n v="0.6"/>
    <s v="United States"/>
    <x v="0"/>
    <x v="9"/>
    <s v="Charlotte"/>
    <n v="28206"/>
    <x v="50"/>
    <d v="2015-02-22T00:00:00"/>
    <n v="-307.29649999999998"/>
    <n v="31"/>
    <n v="350.48"/>
    <n v="55300"/>
    <x v="0"/>
    <n v="170.23942106527088"/>
  </r>
  <r>
    <n v="2886"/>
    <s v="Gretchen McKinney"/>
    <x v="1"/>
    <n v="0.03"/>
    <n v="4.0599999999999996"/>
    <n v="6.89"/>
    <x v="1"/>
    <x v="1"/>
    <x v="2"/>
    <x v="8"/>
    <x v="5"/>
    <s v="Eureka Disposable Bags for Sanitaire® Vibra Groomer I® Upright Vac"/>
    <n v="0.6"/>
    <s v="United States"/>
    <x v="3"/>
    <x v="27"/>
    <s v="Parma"/>
    <n v="44134"/>
    <x v="50"/>
    <d v="2015-02-22T00:00:00"/>
    <n v="-185.17"/>
    <n v="9"/>
    <n v="38.89"/>
    <n v="87630"/>
    <x v="3"/>
    <n v="97.968114662667915"/>
  </r>
  <r>
    <n v="2886"/>
    <s v="Gretchen McKinney"/>
    <x v="1"/>
    <n v="0.01"/>
    <n v="3.75"/>
    <n v="0.5"/>
    <x v="1"/>
    <x v="1"/>
    <x v="2"/>
    <x v="13"/>
    <x v="5"/>
    <s v="Avery 510"/>
    <n v="0.37"/>
    <s v="United States"/>
    <x v="3"/>
    <x v="27"/>
    <s v="Parma"/>
    <n v="44134"/>
    <x v="50"/>
    <d v="2015-02-21T00:00:00"/>
    <n v="31.1328"/>
    <n v="12"/>
    <n v="45.12"/>
    <n v="87630"/>
    <x v="3"/>
    <n v="-36.074464423056916"/>
  </r>
  <r>
    <n v="2886"/>
    <s v="Gretchen McKinney"/>
    <x v="1"/>
    <n v="0.02"/>
    <n v="10.68"/>
    <n v="13.04"/>
    <x v="1"/>
    <x v="1"/>
    <x v="0"/>
    <x v="11"/>
    <x v="4"/>
    <s v="Dana Swing-Arm Lamps"/>
    <n v="0.6"/>
    <s v="United States"/>
    <x v="3"/>
    <x v="27"/>
    <s v="Parma"/>
    <n v="44134"/>
    <x v="50"/>
    <d v="2015-02-22T00:00:00"/>
    <n v="-231.05"/>
    <n v="8"/>
    <n v="90.45"/>
    <n v="87630"/>
    <x v="3"/>
    <n v="248.31779830689771"/>
  </r>
  <r>
    <n v="3284"/>
    <s v="Michael Shaffer"/>
    <x v="1"/>
    <n v="0.05"/>
    <n v="19.23"/>
    <n v="6.15"/>
    <x v="2"/>
    <x v="3"/>
    <x v="0"/>
    <x v="11"/>
    <x v="1"/>
    <s v="Executive Impressions 13&quot; Clairmont Wall Clock"/>
    <n v="0.44"/>
    <s v="United States"/>
    <x v="0"/>
    <x v="12"/>
    <s v="Kissimmee"/>
    <n v="34741"/>
    <x v="50"/>
    <d v="2015-02-22T00:00:00"/>
    <n v="-2133.2779999999998"/>
    <n v="6"/>
    <n v="119.78"/>
    <n v="90751"/>
    <x v="0"/>
    <n v="-2069.3537704583446"/>
  </r>
  <r>
    <n v="233"/>
    <s v="Michele Bullard"/>
    <x v="4"/>
    <n v="7.0000000000000007E-2"/>
    <n v="5.81"/>
    <n v="8.49"/>
    <x v="1"/>
    <x v="0"/>
    <x v="2"/>
    <x v="5"/>
    <x v="5"/>
    <s v="Fellowes Black Plastic Comb Bindings"/>
    <n v="0.39"/>
    <s v="United States"/>
    <x v="1"/>
    <x v="10"/>
    <s v="Orland Park"/>
    <n v="60462"/>
    <x v="50"/>
    <d v="2015-02-22T00:00:00"/>
    <n v="-243.23650000000001"/>
    <n v="10"/>
    <n v="58.8"/>
    <n v="90237"/>
    <x v="1"/>
    <n v="-77.618908999990637"/>
  </r>
  <r>
    <n v="233"/>
    <s v="Michele Bullard"/>
    <x v="4"/>
    <n v="0.04"/>
    <n v="9.65"/>
    <n v="6.22"/>
    <x v="1"/>
    <x v="0"/>
    <x v="0"/>
    <x v="11"/>
    <x v="5"/>
    <s v="Eldon Expressions™ Desk Accessory, Wood Pencil Holder, Oak"/>
    <n v="0.55000000000000004"/>
    <s v="United States"/>
    <x v="1"/>
    <x v="10"/>
    <s v="Orland Park"/>
    <n v="60462"/>
    <x v="50"/>
    <d v="2015-02-21T00:00:00"/>
    <n v="-53.62"/>
    <n v="12"/>
    <n v="120.47"/>
    <n v="90237"/>
    <x v="1"/>
    <n v="218.65793085657273"/>
  </r>
  <r>
    <n v="1485"/>
    <s v="Wayne Sutherland"/>
    <x v="3"/>
    <n v="0.04"/>
    <n v="11.5"/>
    <n v="7.19"/>
    <x v="1"/>
    <x v="2"/>
    <x v="2"/>
    <x v="5"/>
    <x v="5"/>
    <s v="Ibico Covers for Plastic or Wire Binding Elements"/>
    <n v="0.4"/>
    <s v="United States"/>
    <x v="1"/>
    <x v="10"/>
    <s v="Downers Grove"/>
    <n v="60516"/>
    <x v="50"/>
    <d v="2015-02-23T00:00:00"/>
    <n v="-23.357880000000002"/>
    <n v="14"/>
    <n v="157.81"/>
    <n v="91236"/>
    <x v="1"/>
    <n v="385.31788663833652"/>
  </r>
  <r>
    <n v="1485"/>
    <s v="Wayne Sutherland"/>
    <x v="3"/>
    <n v="0.02"/>
    <n v="15.7"/>
    <n v="11.25"/>
    <x v="1"/>
    <x v="2"/>
    <x v="2"/>
    <x v="6"/>
    <x v="5"/>
    <s v="Hanging Personal Folder File"/>
    <n v="0.6"/>
    <s v="United States"/>
    <x v="1"/>
    <x v="10"/>
    <s v="Downers Grove"/>
    <n v="60516"/>
    <x v="50"/>
    <d v="2015-02-21T00:00:00"/>
    <n v="-18.241599999999998"/>
    <n v="1"/>
    <n v="19.440000000000001"/>
    <n v="91236"/>
    <x v="1"/>
    <n v="695.38571849534935"/>
  </r>
  <r>
    <n v="1485"/>
    <s v="Wayne Sutherland"/>
    <x v="3"/>
    <n v="0.05"/>
    <n v="225.02"/>
    <n v="28.66"/>
    <x v="0"/>
    <x v="2"/>
    <x v="2"/>
    <x v="6"/>
    <x v="3"/>
    <s v="Tennsco Double-Tier Lockers"/>
    <n v="0.72"/>
    <s v="United States"/>
    <x v="1"/>
    <x v="10"/>
    <s v="Downers Grove"/>
    <n v="60516"/>
    <x v="50"/>
    <d v="2015-02-22T00:00:00"/>
    <n v="1428.9104"/>
    <n v="21"/>
    <n v="4636.63"/>
    <n v="91236"/>
    <x v="1"/>
    <n v="3590.69318881956"/>
  </r>
  <r>
    <n v="181"/>
    <s v="Wesley Waller"/>
    <x v="0"/>
    <n v="0.02"/>
    <n v="49.99"/>
    <n v="19.989999999999998"/>
    <x v="1"/>
    <x v="0"/>
    <x v="1"/>
    <x v="1"/>
    <x v="5"/>
    <s v="Zoom V.92 USB External Faxmodem"/>
    <n v="0.41"/>
    <s v="United States"/>
    <x v="2"/>
    <x v="8"/>
    <s v="San Francisco"/>
    <n v="94122"/>
    <x v="51"/>
    <d v="2015-02-21T00:00:00"/>
    <n v="-76.89"/>
    <n v="18"/>
    <n v="901.81"/>
    <n v="38087"/>
    <x v="2"/>
    <n v="875.91407907759049"/>
  </r>
  <r>
    <n v="184"/>
    <s v="Phillip Holmes"/>
    <x v="0"/>
    <n v="0.02"/>
    <n v="49.99"/>
    <n v="19.989999999999998"/>
    <x v="1"/>
    <x v="0"/>
    <x v="1"/>
    <x v="1"/>
    <x v="5"/>
    <s v="Zoom V.92 USB External Faxmodem"/>
    <n v="0.41"/>
    <s v="United States"/>
    <x v="3"/>
    <x v="35"/>
    <s v="Arlington"/>
    <n v="2474"/>
    <x v="51"/>
    <d v="2015-02-21T00:00:00"/>
    <n v="-76.89"/>
    <n v="5"/>
    <n v="250.5"/>
    <n v="88360"/>
    <x v="3"/>
    <n v="875.91407907759049"/>
  </r>
  <r>
    <n v="2225"/>
    <s v="Sean McKenna"/>
    <x v="0"/>
    <n v="0"/>
    <n v="100.89"/>
    <n v="42"/>
    <x v="0"/>
    <x v="0"/>
    <x v="0"/>
    <x v="9"/>
    <x v="3"/>
    <s v="Office Star Flex Back Scooter Chair with Aluminum Finish Frame"/>
    <n v="0.61"/>
    <s v="United States"/>
    <x v="2"/>
    <x v="43"/>
    <s v="Hobbs"/>
    <n v="88240"/>
    <x v="51"/>
    <d v="2015-02-22T00:00:00"/>
    <n v="1500.12"/>
    <n v="15"/>
    <n v="1608.11"/>
    <n v="89970"/>
    <x v="2"/>
    <n v="3634.5194451691982"/>
  </r>
  <r>
    <n v="875"/>
    <s v="Erika Fink"/>
    <x v="1"/>
    <n v="0.04"/>
    <n v="4.37"/>
    <n v="5.15"/>
    <x v="1"/>
    <x v="0"/>
    <x v="2"/>
    <x v="8"/>
    <x v="5"/>
    <s v="Eureka Sanitaire ® Multi-Pro Heavy-Duty Upright, Disposable Bags"/>
    <n v="0.59"/>
    <s v="United States"/>
    <x v="2"/>
    <x v="15"/>
    <s v="Salt Lake City"/>
    <n v="84106"/>
    <x v="51"/>
    <d v="2015-02-22T00:00:00"/>
    <n v="-74.479600000000005"/>
    <n v="18"/>
    <n v="78.59"/>
    <n v="89059"/>
    <x v="2"/>
    <n v="169.17567224658811"/>
  </r>
  <r>
    <n v="875"/>
    <s v="Erika Fink"/>
    <x v="1"/>
    <n v="0.09"/>
    <n v="155.99"/>
    <n v="8.99"/>
    <x v="1"/>
    <x v="0"/>
    <x v="1"/>
    <x v="12"/>
    <x v="5"/>
    <s v="CF 688"/>
    <n v="0.57999999999999996"/>
    <s v="United States"/>
    <x v="2"/>
    <x v="15"/>
    <s v="Salt Lake City"/>
    <n v="84106"/>
    <x v="51"/>
    <d v="2015-02-23T00:00:00"/>
    <n v="-232.22056000000001"/>
    <n v="4"/>
    <n v="497.11"/>
    <n v="89059"/>
    <x v="2"/>
    <n v="547.47825712306258"/>
  </r>
  <r>
    <n v="2472"/>
    <s v="Ricky Sanders"/>
    <x v="2"/>
    <n v="0.1"/>
    <n v="4.91"/>
    <n v="0.5"/>
    <x v="2"/>
    <x v="2"/>
    <x v="2"/>
    <x v="13"/>
    <x v="5"/>
    <s v="Avery 493"/>
    <n v="0.36"/>
    <s v="United States"/>
    <x v="1"/>
    <x v="10"/>
    <s v="Joliet"/>
    <n v="60432"/>
    <x v="51"/>
    <d v="2015-02-21T00:00:00"/>
    <n v="35.279699999999998"/>
    <n v="10"/>
    <n v="51.13"/>
    <n v="86514"/>
    <x v="1"/>
    <n v="-36.565031280874422"/>
  </r>
  <r>
    <n v="553"/>
    <s v="Kristine Connolly"/>
    <x v="3"/>
    <n v="7.0000000000000007E-2"/>
    <n v="2036.48"/>
    <n v="14.7"/>
    <x v="0"/>
    <x v="3"/>
    <x v="1"/>
    <x v="3"/>
    <x v="3"/>
    <s v="Lexmark 4227 Plus Dot Matrix Printer"/>
    <n v="0.55000000000000004"/>
    <s v="United States"/>
    <x v="2"/>
    <x v="8"/>
    <s v="Los Angeles"/>
    <n v="90008"/>
    <x v="51"/>
    <d v="2015-02-21T00:00:00"/>
    <n v="4073.25"/>
    <n v="25"/>
    <n v="23939.200000000001"/>
    <n v="2433"/>
    <x v="2"/>
    <n v="11403.384818915732"/>
  </r>
  <r>
    <n v="555"/>
    <s v="Walter Young"/>
    <x v="3"/>
    <n v="7.0000000000000007E-2"/>
    <n v="2036.48"/>
    <n v="14.7"/>
    <x v="0"/>
    <x v="3"/>
    <x v="1"/>
    <x v="3"/>
    <x v="3"/>
    <s v="Lexmark 4227 Plus Dot Matrix Printer"/>
    <n v="0.55000000000000004"/>
    <s v="United States"/>
    <x v="2"/>
    <x v="15"/>
    <s v="Pleasant Grove"/>
    <n v="84062"/>
    <x v="51"/>
    <d v="2015-02-21T00:00:00"/>
    <n v="6028.41"/>
    <n v="6"/>
    <n v="10331.09"/>
    <n v="86190"/>
    <x v="2"/>
    <n v="13405.518950288835"/>
  </r>
  <r>
    <n v="3136"/>
    <s v="Lee Hancock"/>
    <x v="0"/>
    <n v="0.03"/>
    <n v="150.88999999999999"/>
    <n v="60.2"/>
    <x v="0"/>
    <x v="1"/>
    <x v="0"/>
    <x v="9"/>
    <x v="3"/>
    <s v="Global Leather &amp; Oak Executive Chair, Burgundy"/>
    <n v="0.77"/>
    <s v="United States"/>
    <x v="3"/>
    <x v="29"/>
    <s v="Sanford"/>
    <n v="4073"/>
    <x v="52"/>
    <d v="2015-02-22T00:00:00"/>
    <n v="-677.87199999999996"/>
    <n v="23"/>
    <n v="3596.03"/>
    <n v="86791"/>
    <x v="3"/>
    <n v="2157.1595809895975"/>
  </r>
  <r>
    <n v="32"/>
    <s v="Matthew Berman"/>
    <x v="1"/>
    <n v="0.08"/>
    <n v="34.99"/>
    <n v="7.73"/>
    <x v="1"/>
    <x v="3"/>
    <x v="2"/>
    <x v="2"/>
    <x v="5"/>
    <s v="Hunt Boston® Vacuum Mount KS Pencil Sharpener"/>
    <n v="0.59"/>
    <s v="United States"/>
    <x v="2"/>
    <x v="14"/>
    <s v="Grants Pass"/>
    <n v="97526"/>
    <x v="52"/>
    <d v="2015-02-23T00:00:00"/>
    <n v="144.69"/>
    <n v="13"/>
    <n v="424.68"/>
    <n v="89199"/>
    <x v="2"/>
    <n v="543.4613671650892"/>
  </r>
  <r>
    <n v="1728"/>
    <s v="Carrie Lewis"/>
    <x v="1"/>
    <n v="0.04"/>
    <n v="55.48"/>
    <n v="6.79"/>
    <x v="1"/>
    <x v="3"/>
    <x v="2"/>
    <x v="7"/>
    <x v="5"/>
    <s v="Eaton Premium Continuous-Feed Paper, 25% Cotton, Letter Size, White, 1000 Shts/Box"/>
    <n v="0.37"/>
    <s v="United States"/>
    <x v="3"/>
    <x v="27"/>
    <s v="Kettering"/>
    <n v="45429"/>
    <x v="52"/>
    <d v="2015-02-24T00:00:00"/>
    <n v="376.88490000000002"/>
    <n v="10"/>
    <n v="546.21"/>
    <n v="87195"/>
    <x v="3"/>
    <n v="663.02580720447327"/>
  </r>
  <r>
    <n v="1991"/>
    <s v="Paula Hubbard"/>
    <x v="4"/>
    <n v="0"/>
    <n v="47.9"/>
    <n v="5.86"/>
    <x v="1"/>
    <x v="2"/>
    <x v="2"/>
    <x v="7"/>
    <x v="5"/>
    <s v="Xerox 1938"/>
    <n v="0.37"/>
    <s v="United States"/>
    <x v="2"/>
    <x v="15"/>
    <s v="Kearns"/>
    <n v="84118"/>
    <x v="52"/>
    <d v="2015-02-24T00:00:00"/>
    <n v="638.38109999999995"/>
    <n v="18"/>
    <n v="925.19"/>
    <n v="90002"/>
    <x v="2"/>
    <n v="953.47483351932203"/>
  </r>
  <r>
    <n v="236"/>
    <s v="Shawn McIntyre"/>
    <x v="3"/>
    <n v="0"/>
    <n v="442.14"/>
    <n v="14.7"/>
    <x v="0"/>
    <x v="3"/>
    <x v="1"/>
    <x v="3"/>
    <x v="3"/>
    <s v="Okidata ML390 Turbo Dot Matrix Printers"/>
    <n v="0.56000000000000005"/>
    <s v="United States"/>
    <x v="2"/>
    <x v="3"/>
    <s v="Louisville"/>
    <n v="80027"/>
    <x v="52"/>
    <d v="2015-02-22T00:00:00"/>
    <n v="3294.8258999999998"/>
    <n v="10"/>
    <n v="4775.1099999999997"/>
    <n v="86621"/>
    <x v="2"/>
    <n v="5665.4818953949807"/>
  </r>
  <r>
    <n v="829"/>
    <s v="Monica Law Thompson"/>
    <x v="3"/>
    <n v="0.01"/>
    <n v="5.18"/>
    <n v="2.04"/>
    <x v="1"/>
    <x v="3"/>
    <x v="2"/>
    <x v="7"/>
    <x v="2"/>
    <s v="Array® Memo Cubes"/>
    <n v="0.36"/>
    <s v="United States"/>
    <x v="0"/>
    <x v="1"/>
    <s v="Texarkana"/>
    <n v="71854"/>
    <x v="52"/>
    <d v="2015-02-24T00:00:00"/>
    <n v="-17.654"/>
    <n v="5"/>
    <n v="28.46"/>
    <n v="90271"/>
    <x v="0"/>
    <n v="185.15320514438869"/>
  </r>
  <r>
    <n v="2653"/>
    <s v="Leo Kane"/>
    <x v="3"/>
    <n v="0.05"/>
    <n v="4.9800000000000004"/>
    <n v="4.62"/>
    <x v="1"/>
    <x v="1"/>
    <x v="1"/>
    <x v="1"/>
    <x v="1"/>
    <s v="Imation 3.5&quot;, DISKETTE 44766 HGHLD3.52HD/FM, 10/Pack"/>
    <n v="0.64"/>
    <s v="United States"/>
    <x v="1"/>
    <x v="38"/>
    <s v="Derby"/>
    <n v="67037"/>
    <x v="52"/>
    <d v="2015-02-23T00:00:00"/>
    <n v="-98.35"/>
    <n v="7"/>
    <n v="34.32"/>
    <n v="89360"/>
    <x v="1"/>
    <n v="350.56348570033401"/>
  </r>
  <r>
    <n v="2653"/>
    <s v="Leo Kane"/>
    <x v="3"/>
    <n v="0.02"/>
    <n v="34.229999999999997"/>
    <n v="5.0199999999999996"/>
    <x v="1"/>
    <x v="1"/>
    <x v="0"/>
    <x v="11"/>
    <x v="5"/>
    <s v="Hand-Finished Solid Wood Document Frame"/>
    <n v="0.55000000000000004"/>
    <s v="United States"/>
    <x v="1"/>
    <x v="38"/>
    <s v="Derby"/>
    <n v="67037"/>
    <x v="52"/>
    <d v="2015-02-24T00:00:00"/>
    <n v="270.79050000000001"/>
    <n v="11"/>
    <n v="392.45"/>
    <n v="89360"/>
    <x v="1"/>
    <n v="776.29259662848369"/>
  </r>
  <r>
    <n v="2968"/>
    <s v="Miriam Bowman"/>
    <x v="3"/>
    <n v="0.08"/>
    <n v="9.68"/>
    <n v="2.0299999999999998"/>
    <x v="1"/>
    <x v="0"/>
    <x v="2"/>
    <x v="7"/>
    <x v="2"/>
    <s v="Wirebound Service Call Books, 5 1/2&quot; x 4&quot;"/>
    <n v="0.37"/>
    <s v="United States"/>
    <x v="0"/>
    <x v="12"/>
    <s v="Hollywood"/>
    <n v="33021"/>
    <x v="52"/>
    <d v="2015-02-24T00:00:00"/>
    <n v="-536.24199999999996"/>
    <n v="1"/>
    <n v="10.94"/>
    <n v="86085"/>
    <x v="0"/>
    <n v="-379.05483044418531"/>
  </r>
  <r>
    <n v="2968"/>
    <s v="Miriam Bowman"/>
    <x v="3"/>
    <n v="0.04"/>
    <n v="150.97999999999999"/>
    <n v="16.010000000000002"/>
    <x v="0"/>
    <x v="0"/>
    <x v="0"/>
    <x v="0"/>
    <x v="0"/>
    <s v="Iceberg OfficeWorks 42&quot; Round Tables"/>
    <n v="0.7"/>
    <s v="United States"/>
    <x v="0"/>
    <x v="12"/>
    <s v="Hollywood"/>
    <n v="33021"/>
    <x v="52"/>
    <d v="2015-02-23T00:00:00"/>
    <n v="-125.86"/>
    <n v="5"/>
    <n v="731.38"/>
    <n v="86085"/>
    <x v="0"/>
    <n v="1367.4592688402699"/>
  </r>
  <r>
    <n v="2697"/>
    <s v="Ricky W Clements"/>
    <x v="0"/>
    <n v="0.04"/>
    <n v="1.74"/>
    <n v="4.08"/>
    <x v="1"/>
    <x v="3"/>
    <x v="0"/>
    <x v="11"/>
    <x v="1"/>
    <s v="Eldon Regeneration Recycled Desk Accessories, Smoke"/>
    <n v="0.53"/>
    <s v="United States"/>
    <x v="0"/>
    <x v="16"/>
    <s v="Vestavia Hills"/>
    <n v="35216"/>
    <x v="53"/>
    <d v="2015-02-25T00:00:00"/>
    <n v="9.2520000000000007"/>
    <n v="16"/>
    <n v="29.08"/>
    <n v="87678"/>
    <x v="0"/>
    <n v="468.76988164059389"/>
  </r>
  <r>
    <n v="2697"/>
    <s v="Ricky W Clements"/>
    <x v="0"/>
    <n v="0.01"/>
    <n v="119.99"/>
    <n v="56.14"/>
    <x v="0"/>
    <x v="3"/>
    <x v="1"/>
    <x v="3"/>
    <x v="0"/>
    <s v="Hewlett-Packard 2600DN Business Color Inkjet Printer"/>
    <n v="0.39"/>
    <s v="United States"/>
    <x v="0"/>
    <x v="16"/>
    <s v="Vestavia Hills"/>
    <n v="35216"/>
    <x v="53"/>
    <d v="2015-02-24T00:00:00"/>
    <n v="-1197.0419999999999"/>
    <n v="21"/>
    <n v="2569.5700000000002"/>
    <n v="87678"/>
    <x v="0"/>
    <n v="1142.7879300325012"/>
  </r>
  <r>
    <n v="2865"/>
    <s v="Roberta Mitchell"/>
    <x v="0"/>
    <n v="0.01"/>
    <n v="13.79"/>
    <n v="8.7799999999999994"/>
    <x v="1"/>
    <x v="3"/>
    <x v="0"/>
    <x v="11"/>
    <x v="5"/>
    <s v="9-3/4 Diameter Round Wall Clock"/>
    <n v="0.43"/>
    <s v="United States"/>
    <x v="1"/>
    <x v="18"/>
    <s v="Paris"/>
    <n v="75460"/>
    <x v="53"/>
    <d v="2015-02-25T00:00:00"/>
    <n v="-36.770000000000003"/>
    <n v="4"/>
    <n v="56.68"/>
    <n v="90871"/>
    <x v="1"/>
    <n v="526.00863850311373"/>
  </r>
  <r>
    <n v="2865"/>
    <s v="Roberta Mitchell"/>
    <x v="0"/>
    <n v="0.04"/>
    <n v="33.29"/>
    <n v="8.74"/>
    <x v="1"/>
    <x v="3"/>
    <x v="2"/>
    <x v="6"/>
    <x v="5"/>
    <s v="Fellowes Bases and Tops For Staxonsteel®/High-Stak® Systems"/>
    <n v="0.61"/>
    <s v="United States"/>
    <x v="1"/>
    <x v="18"/>
    <s v="Paris"/>
    <n v="75460"/>
    <x v="53"/>
    <d v="2015-02-24T00:00:00"/>
    <n v="87.03"/>
    <n v="8"/>
    <n v="273.33999999999997"/>
    <n v="90871"/>
    <x v="1"/>
    <n v="842.56230163214195"/>
  </r>
  <r>
    <n v="508"/>
    <s v="Cameron Owens"/>
    <x v="1"/>
    <n v="0.01"/>
    <n v="20.98"/>
    <n v="53.03"/>
    <x v="0"/>
    <x v="3"/>
    <x v="2"/>
    <x v="6"/>
    <x v="3"/>
    <s v="Tennsco Lockers, Gray"/>
    <n v="0.78"/>
    <s v="United States"/>
    <x v="0"/>
    <x v="32"/>
    <s v="Covington"/>
    <n v="41011"/>
    <x v="53"/>
    <d v="2015-02-23T00:00:00"/>
    <n v="-282.08179999999999"/>
    <n v="5"/>
    <n v="123"/>
    <n v="87356"/>
    <x v="0"/>
    <n v="1715.2186535581802"/>
  </r>
  <r>
    <n v="2892"/>
    <s v="Benjamin Porter"/>
    <x v="1"/>
    <n v="0.1"/>
    <n v="209.37"/>
    <n v="69"/>
    <x v="1"/>
    <x v="1"/>
    <x v="0"/>
    <x v="0"/>
    <x v="4"/>
    <s v="Hon 2111 Invitation™ Series Corner Table"/>
    <n v="0.79"/>
    <s v="United States"/>
    <x v="1"/>
    <x v="25"/>
    <s v="Livonia"/>
    <n v="48154"/>
    <x v="53"/>
    <d v="2015-02-25T00:00:00"/>
    <n v="-165.59492040000001"/>
    <n v="11"/>
    <n v="2125.12"/>
    <n v="90011"/>
    <x v="1"/>
    <n v="2589.631715511362"/>
  </r>
  <r>
    <n v="2893"/>
    <s v="Kathryn Tate"/>
    <x v="1"/>
    <n v="7.0000000000000007E-2"/>
    <n v="4.9800000000000004"/>
    <n v="4.7"/>
    <x v="1"/>
    <x v="1"/>
    <x v="2"/>
    <x v="7"/>
    <x v="5"/>
    <s v="Staples Copy Paper (20Lb. and 84 Bright)"/>
    <n v="0.38"/>
    <s v="United States"/>
    <x v="1"/>
    <x v="25"/>
    <s v="Madison Heights"/>
    <n v="48071"/>
    <x v="53"/>
    <d v="2015-02-24T00:00:00"/>
    <n v="-21.684000000000001"/>
    <n v="9"/>
    <n v="45.05"/>
    <n v="90011"/>
    <x v="1"/>
    <n v="-1.5596666929959113"/>
  </r>
  <r>
    <n v="247"/>
    <s v="Marshall Brandt Briggs"/>
    <x v="4"/>
    <n v="0.02"/>
    <n v="146.05000000000001"/>
    <n v="80.2"/>
    <x v="0"/>
    <x v="3"/>
    <x v="0"/>
    <x v="0"/>
    <x v="0"/>
    <s v="BPI Conference Tables"/>
    <n v="0.71"/>
    <s v="United States"/>
    <x v="0"/>
    <x v="34"/>
    <s v="Maryville"/>
    <n v="37804"/>
    <x v="53"/>
    <d v="2015-02-23T00:00:00"/>
    <n v="-101.19199999999999"/>
    <n v="5"/>
    <n v="798.69"/>
    <n v="89139"/>
    <x v="0"/>
    <n v="2993.742059919342"/>
  </r>
  <r>
    <n v="247"/>
    <s v="Marshall Brandt Briggs"/>
    <x v="4"/>
    <n v="0.06"/>
    <n v="65.989999999999995"/>
    <n v="5.92"/>
    <x v="1"/>
    <x v="3"/>
    <x v="1"/>
    <x v="12"/>
    <x v="5"/>
    <s v="252"/>
    <n v="0.55000000000000004"/>
    <s v="United States"/>
    <x v="0"/>
    <x v="34"/>
    <s v="Maryville"/>
    <n v="37804"/>
    <x v="53"/>
    <d v="2015-02-24T00:00:00"/>
    <n v="-3.3319999999999999"/>
    <n v="14"/>
    <n v="792.11"/>
    <n v="89139"/>
    <x v="0"/>
    <n v="434.20526406453178"/>
  </r>
  <r>
    <n v="1649"/>
    <s v="Roy Hardison"/>
    <x v="0"/>
    <n v="0.03"/>
    <n v="48.58"/>
    <n v="3.99"/>
    <x v="2"/>
    <x v="3"/>
    <x v="2"/>
    <x v="8"/>
    <x v="5"/>
    <s v="Belkin Premiere Surge Master II 8-outlet surge protector"/>
    <n v="0.56000000000000005"/>
    <s v="United States"/>
    <x v="3"/>
    <x v="11"/>
    <s v="Woodmere"/>
    <n v="11598"/>
    <x v="54"/>
    <d v="2015-02-26T00:00:00"/>
    <n v="100.1328"/>
    <n v="3"/>
    <n v="145.12"/>
    <n v="91041"/>
    <x v="3"/>
    <n v="655.43258171355512"/>
  </r>
  <r>
    <n v="1894"/>
    <s v="Maureen Herbert Hood"/>
    <x v="0"/>
    <n v="0"/>
    <n v="300.98"/>
    <n v="164.73"/>
    <x v="0"/>
    <x v="2"/>
    <x v="0"/>
    <x v="9"/>
    <x v="3"/>
    <s v="Global Leather and Oak Executive Chair, Black"/>
    <n v="0.56000000000000005"/>
    <s v="United States"/>
    <x v="1"/>
    <x v="30"/>
    <s v="Appleton"/>
    <n v="54915"/>
    <x v="54"/>
    <d v="2015-02-25T00:00:00"/>
    <n v="2653.2914999999998"/>
    <n v="12"/>
    <n v="3845.35"/>
    <n v="91261"/>
    <x v="1"/>
    <n v="8832.4071707588646"/>
  </r>
  <r>
    <n v="1894"/>
    <s v="Maureen Herbert Hood"/>
    <x v="0"/>
    <n v="0.09"/>
    <n v="2.94"/>
    <n v="0.96"/>
    <x v="1"/>
    <x v="2"/>
    <x v="2"/>
    <x v="2"/>
    <x v="2"/>
    <s v="Newell 343"/>
    <n v="0.57999999999999996"/>
    <s v="United States"/>
    <x v="1"/>
    <x v="30"/>
    <s v="Appleton"/>
    <n v="54915"/>
    <x v="54"/>
    <d v="2015-02-26T00:00:00"/>
    <n v="-1.84"/>
    <n v="1"/>
    <n v="3.77"/>
    <n v="91261"/>
    <x v="1"/>
    <n v="413.89280726456616"/>
  </r>
  <r>
    <n v="1919"/>
    <s v="Nathan Jenkins"/>
    <x v="1"/>
    <n v="0"/>
    <n v="195.99"/>
    <n v="8.99"/>
    <x v="1"/>
    <x v="2"/>
    <x v="1"/>
    <x v="12"/>
    <x v="5"/>
    <s v="T28 WORLD"/>
    <n v="0.6"/>
    <s v="United States"/>
    <x v="0"/>
    <x v="1"/>
    <s v="Pine Bluff"/>
    <n v="71603"/>
    <x v="54"/>
    <d v="2015-02-25T00:00:00"/>
    <n v="114.88200000000001"/>
    <n v="5"/>
    <n v="882.93"/>
    <n v="85896"/>
    <x v="0"/>
    <n v="1143.8221229638957"/>
  </r>
  <r>
    <n v="1127"/>
    <s v="Ray Grady"/>
    <x v="4"/>
    <n v="0.02"/>
    <n v="4.0599999999999996"/>
    <n v="6.89"/>
    <x v="1"/>
    <x v="1"/>
    <x v="2"/>
    <x v="8"/>
    <x v="5"/>
    <s v="Eureka Disposable Bags for Sanitaire® Vibra Groomer I® Upright Vac"/>
    <n v="0.6"/>
    <s v="United States"/>
    <x v="1"/>
    <x v="18"/>
    <s v="Eagle Pass"/>
    <n v="78852"/>
    <x v="54"/>
    <d v="2015-02-26T00:00:00"/>
    <n v="-93.735200000000006"/>
    <n v="16"/>
    <n v="66.81"/>
    <n v="87221"/>
    <x v="1"/>
    <n v="213.45967068111239"/>
  </r>
  <r>
    <n v="961"/>
    <s v="Benjamin Chan"/>
    <x v="3"/>
    <n v="0.05"/>
    <n v="124.49"/>
    <n v="51.94"/>
    <x v="0"/>
    <x v="2"/>
    <x v="0"/>
    <x v="0"/>
    <x v="0"/>
    <s v="Bevis 36 x 72 Conference Tables"/>
    <n v="0.63"/>
    <s v="United States"/>
    <x v="2"/>
    <x v="8"/>
    <s v="Redwood City"/>
    <n v="94061"/>
    <x v="54"/>
    <d v="2015-02-24T00:00:00"/>
    <n v="-44.163600000000002"/>
    <n v="1"/>
    <n v="120.12"/>
    <n v="89402"/>
    <x v="2"/>
    <n v="2335.8867845850991"/>
  </r>
  <r>
    <n v="2398"/>
    <s v="Julian F Wolfe"/>
    <x v="3"/>
    <n v="0.03"/>
    <n v="7.64"/>
    <n v="5.83"/>
    <x v="1"/>
    <x v="3"/>
    <x v="2"/>
    <x v="7"/>
    <x v="2"/>
    <s v="Rediform Wirebound &quot;Phone Memo&quot; Message Book, 11 x 5-3/4"/>
    <n v="0.36"/>
    <s v="United States"/>
    <x v="1"/>
    <x v="10"/>
    <s v="Hanover Park"/>
    <n v="60103"/>
    <x v="54"/>
    <d v="2015-02-26T00:00:00"/>
    <n v="-15.090400000000001"/>
    <n v="12"/>
    <n v="96.86"/>
    <n v="86373"/>
    <x v="1"/>
    <n v="287.02234916054022"/>
  </r>
  <r>
    <n v="1193"/>
    <s v="Louis Parrish"/>
    <x v="1"/>
    <n v="0.05"/>
    <n v="52.4"/>
    <n v="16.11"/>
    <x v="1"/>
    <x v="1"/>
    <x v="2"/>
    <x v="5"/>
    <x v="5"/>
    <s v="Ibico Laser Imprintable Binding System Covers"/>
    <n v="0.39"/>
    <s v="United States"/>
    <x v="3"/>
    <x v="31"/>
    <s v="Washington"/>
    <n v="20016"/>
    <x v="55"/>
    <d v="2015-02-27T00:00:00"/>
    <n v="592.52650000000006"/>
    <n v="85"/>
    <n v="4556.63"/>
    <n v="29350"/>
    <x v="3"/>
    <n v="1112.8764153298621"/>
  </r>
  <r>
    <n v="1193"/>
    <s v="Louis Parrish"/>
    <x v="1"/>
    <n v="0.05"/>
    <n v="36.549999999999997"/>
    <n v="13.89"/>
    <x v="2"/>
    <x v="1"/>
    <x v="2"/>
    <x v="2"/>
    <x v="2"/>
    <s v="Dixon Ticonderoga Core-Lock Colored Pencils, 48-Color Set"/>
    <n v="0.41"/>
    <s v="United States"/>
    <x v="3"/>
    <x v="31"/>
    <s v="Washington"/>
    <n v="20016"/>
    <x v="55"/>
    <d v="2015-02-26T00:00:00"/>
    <n v="232.8"/>
    <n v="83"/>
    <n v="2948.61"/>
    <n v="29350"/>
    <x v="3"/>
    <n v="567.89483847284612"/>
  </r>
  <r>
    <n v="1199"/>
    <s v="Edward Lamm"/>
    <x v="1"/>
    <n v="0.1"/>
    <n v="15.14"/>
    <n v="4.53"/>
    <x v="1"/>
    <x v="1"/>
    <x v="2"/>
    <x v="6"/>
    <x v="5"/>
    <s v="Eldon® Gobal File Keepers"/>
    <n v="0.81"/>
    <s v="United States"/>
    <x v="3"/>
    <x v="47"/>
    <s v="Nashua"/>
    <n v="3060"/>
    <x v="55"/>
    <d v="2015-02-28T00:00:00"/>
    <n v="-24.897600000000001"/>
    <n v="5"/>
    <n v="75.17"/>
    <n v="87585"/>
    <x v="3"/>
    <n v="359.86779403616612"/>
  </r>
  <r>
    <n v="1200"/>
    <s v="Beth English"/>
    <x v="1"/>
    <n v="0.05"/>
    <n v="52.4"/>
    <n v="16.11"/>
    <x v="1"/>
    <x v="1"/>
    <x v="2"/>
    <x v="5"/>
    <x v="5"/>
    <s v="Ibico Laser Imprintable Binding System Covers"/>
    <n v="0.39"/>
    <s v="United States"/>
    <x v="3"/>
    <x v="33"/>
    <s v="Elmwood Park"/>
    <n v="7407"/>
    <x v="55"/>
    <d v="2015-02-27T00:00:00"/>
    <n v="776.77440000000001"/>
    <n v="21"/>
    <n v="1125.76"/>
    <n v="87585"/>
    <x v="3"/>
    <n v="1301.5510042247956"/>
  </r>
  <r>
    <n v="1202"/>
    <s v="Faye Wolf"/>
    <x v="1"/>
    <n v="0.05"/>
    <n v="36.549999999999997"/>
    <n v="13.89"/>
    <x v="2"/>
    <x v="1"/>
    <x v="2"/>
    <x v="2"/>
    <x v="2"/>
    <s v="Dixon Ticonderoga Core-Lock Colored Pencils, 48-Color Set"/>
    <n v="0.41"/>
    <s v="United States"/>
    <x v="3"/>
    <x v="33"/>
    <s v="South Orange"/>
    <n v="7079"/>
    <x v="55"/>
    <d v="2015-02-26T00:00:00"/>
    <n v="344.54399999999998"/>
    <n v="21"/>
    <n v="746.03"/>
    <n v="87585"/>
    <x v="3"/>
    <n v="682.32356879474094"/>
  </r>
  <r>
    <n v="2361"/>
    <s v="Vincent Daniel"/>
    <x v="1"/>
    <n v="0.06"/>
    <n v="8.33"/>
    <n v="1.99"/>
    <x v="1"/>
    <x v="3"/>
    <x v="1"/>
    <x v="1"/>
    <x v="1"/>
    <s v="80 Minute Slim Jewel Case CD-R , 10/Pack - Staples"/>
    <n v="0.52"/>
    <s v="United States"/>
    <x v="0"/>
    <x v="12"/>
    <s v="Fruit Cove"/>
    <n v="32259"/>
    <x v="55"/>
    <d v="2015-02-26T00:00:00"/>
    <n v="-344.82"/>
    <n v="1"/>
    <n v="8.49"/>
    <n v="88266"/>
    <x v="0"/>
    <n v="-244.95585876652132"/>
  </r>
  <r>
    <n v="851"/>
    <s v="Helen H Heller"/>
    <x v="2"/>
    <n v="0.1"/>
    <n v="50.98"/>
    <n v="22.24"/>
    <x v="1"/>
    <x v="3"/>
    <x v="0"/>
    <x v="11"/>
    <x v="4"/>
    <s v="Dana Fluorescent Magnifying Lamp, White, 36&quot;"/>
    <n v="0.55000000000000004"/>
    <s v="United States"/>
    <x v="2"/>
    <x v="8"/>
    <s v="Hacienda Heights"/>
    <n v="91745"/>
    <x v="55"/>
    <d v="2015-02-27T00:00:00"/>
    <n v="98.12"/>
    <n v="6"/>
    <n v="300.63"/>
    <n v="88568"/>
    <x v="2"/>
    <n v="982.71151716078839"/>
  </r>
  <r>
    <n v="2980"/>
    <s v="Joanna Kenney"/>
    <x v="4"/>
    <n v="7.0000000000000007E-2"/>
    <n v="2.61"/>
    <n v="0.5"/>
    <x v="1"/>
    <x v="3"/>
    <x v="2"/>
    <x v="13"/>
    <x v="5"/>
    <s v="Avery 494"/>
    <n v="0.39"/>
    <s v="United States"/>
    <x v="3"/>
    <x v="27"/>
    <s v="Sandusky"/>
    <n v="44870"/>
    <x v="55"/>
    <d v="2015-02-27T00:00:00"/>
    <n v="10.798500000000001"/>
    <n v="6"/>
    <n v="15.65"/>
    <n v="86547"/>
    <x v="3"/>
    <n v="-39.308467608336926"/>
  </r>
  <r>
    <n v="868"/>
    <s v="Sharon Ellis"/>
    <x v="3"/>
    <n v="0.04"/>
    <n v="29.18"/>
    <n v="8.5500000000000007"/>
    <x v="2"/>
    <x v="3"/>
    <x v="0"/>
    <x v="11"/>
    <x v="5"/>
    <s v="Deflect-o SuperTray™ Unbreakable Stackable Tray, Letter, Black"/>
    <n v="0.42"/>
    <s v="United States"/>
    <x v="1"/>
    <x v="7"/>
    <s v="Shoreview"/>
    <n v="55126"/>
    <x v="55"/>
    <d v="2015-02-27T00:00:00"/>
    <n v="201.7353"/>
    <n v="10"/>
    <n v="292.37"/>
    <n v="91194"/>
    <x v="1"/>
    <n v="612.77182123136458"/>
  </r>
  <r>
    <n v="868"/>
    <s v="Sharon Ellis"/>
    <x v="3"/>
    <n v="0"/>
    <n v="80.98"/>
    <n v="35"/>
    <x v="1"/>
    <x v="3"/>
    <x v="2"/>
    <x v="6"/>
    <x v="4"/>
    <s v="Carina 42&quot;Hx23 3/4&quot;W Media Storage Unit"/>
    <n v="0.83"/>
    <s v="United States"/>
    <x v="1"/>
    <x v="7"/>
    <s v="Shoreview"/>
    <n v="55126"/>
    <x v="55"/>
    <d v="2015-02-27T00:00:00"/>
    <n v="-684.78"/>
    <n v="8"/>
    <n v="682.79"/>
    <n v="91194"/>
    <x v="1"/>
    <n v="1047.7513505714301"/>
  </r>
  <r>
    <n v="907"/>
    <s v="Rachel Casey"/>
    <x v="0"/>
    <n v="0.09"/>
    <n v="35.99"/>
    <n v="5.99"/>
    <x v="1"/>
    <x v="2"/>
    <x v="1"/>
    <x v="12"/>
    <x v="2"/>
    <s v="Accessory41"/>
    <n v="0.38"/>
    <s v="United States"/>
    <x v="0"/>
    <x v="32"/>
    <s v="Henderson"/>
    <n v="42420"/>
    <x v="56"/>
    <d v="2015-02-27T00:00:00"/>
    <n v="114.3165"/>
    <n v="5"/>
    <n v="151.6"/>
    <n v="86459"/>
    <x v="0"/>
    <n v="609.18063754822117"/>
  </r>
  <r>
    <n v="1639"/>
    <s v="Marvin Rollins"/>
    <x v="0"/>
    <n v="0.08"/>
    <n v="55.48"/>
    <n v="6.79"/>
    <x v="1"/>
    <x v="2"/>
    <x v="2"/>
    <x v="7"/>
    <x v="5"/>
    <s v="Eaton Premium Continuous-Feed Paper, 25% Cotton, Letter Size, White, 1000 Shts/Box"/>
    <n v="0.37"/>
    <s v="United States"/>
    <x v="3"/>
    <x v="22"/>
    <s v="Stamford"/>
    <n v="6901"/>
    <x v="56"/>
    <d v="2015-02-28T00:00:00"/>
    <n v="147.75659999999999"/>
    <n v="4"/>
    <n v="214.14"/>
    <n v="89705"/>
    <x v="3"/>
    <n v="724.89777902984395"/>
  </r>
  <r>
    <n v="2114"/>
    <s v="Paige Mason"/>
    <x v="0"/>
    <n v="7.0000000000000007E-2"/>
    <n v="226.67"/>
    <n v="28.16"/>
    <x v="0"/>
    <x v="3"/>
    <x v="0"/>
    <x v="9"/>
    <x v="3"/>
    <s v="Hon GuestStacker Chair"/>
    <n v="0.59"/>
    <s v="United States"/>
    <x v="0"/>
    <x v="21"/>
    <s v="Norfolk"/>
    <n v="23518"/>
    <x v="56"/>
    <d v="2015-02-27T00:00:00"/>
    <n v="53.114400000000003"/>
    <n v="1"/>
    <n v="255.83"/>
    <n v="88405"/>
    <x v="0"/>
    <n v="2110.4649765480526"/>
  </r>
  <r>
    <n v="2114"/>
    <s v="Paige Mason"/>
    <x v="0"/>
    <n v="0.08"/>
    <n v="20.98"/>
    <n v="53.03"/>
    <x v="0"/>
    <x v="3"/>
    <x v="2"/>
    <x v="6"/>
    <x v="3"/>
    <s v="Tennsco Lockers, Gray"/>
    <n v="0.78"/>
    <s v="United States"/>
    <x v="0"/>
    <x v="21"/>
    <s v="Norfolk"/>
    <n v="23518"/>
    <x v="56"/>
    <d v="2015-02-28T00:00:00"/>
    <n v="8.7420000000000009"/>
    <n v="20"/>
    <n v="421.18"/>
    <n v="88405"/>
    <x v="0"/>
    <n v="2259.2706659135465"/>
  </r>
  <r>
    <n v="2979"/>
    <s v="Lloyd Dolan"/>
    <x v="0"/>
    <n v="0.02"/>
    <n v="5.34"/>
    <n v="2.99"/>
    <x v="1"/>
    <x v="3"/>
    <x v="2"/>
    <x v="5"/>
    <x v="5"/>
    <s v="Wilson Jones 14 Line Acrylic Coated Pressboard Data Binders"/>
    <n v="0.38"/>
    <s v="United States"/>
    <x v="1"/>
    <x v="39"/>
    <s v="Dickinson"/>
    <n v="58601"/>
    <x v="56"/>
    <d v="2015-02-28T00:00:00"/>
    <n v="5.2954999999999997"/>
    <n v="6"/>
    <n v="34.729999999999997"/>
    <n v="86545"/>
    <x v="1"/>
    <n v="334.41006841444323"/>
  </r>
  <r>
    <n v="2979"/>
    <s v="Lloyd Dolan"/>
    <x v="0"/>
    <n v="0.03"/>
    <n v="40.98"/>
    <n v="7.47"/>
    <x v="1"/>
    <x v="3"/>
    <x v="2"/>
    <x v="5"/>
    <x v="5"/>
    <s v="Wilson Jones Ledger-Size, Piano-Hinge Binder, 2&quot;, Blue"/>
    <n v="0.37"/>
    <s v="United States"/>
    <x v="1"/>
    <x v="39"/>
    <s v="Dickinson"/>
    <n v="58601"/>
    <x v="56"/>
    <d v="2015-02-27T00:00:00"/>
    <n v="170.79570000000001"/>
    <n v="6"/>
    <n v="247.53"/>
    <n v="86545"/>
    <x v="1"/>
    <n v="724.45694686104628"/>
  </r>
  <r>
    <n v="573"/>
    <s v="Vanessa Winstead"/>
    <x v="1"/>
    <n v="0.08"/>
    <n v="415.88"/>
    <n v="11.37"/>
    <x v="1"/>
    <x v="3"/>
    <x v="2"/>
    <x v="6"/>
    <x v="5"/>
    <s v="Deluxe Rollaway Locking File with Drawer"/>
    <n v="0.56999999999999995"/>
    <s v="United States"/>
    <x v="1"/>
    <x v="10"/>
    <s v="Pekin"/>
    <n v="61554"/>
    <x v="56"/>
    <d v="2015-02-27T00:00:00"/>
    <n v="-269.08440000000002"/>
    <n v="1"/>
    <n v="405.57"/>
    <n v="86556"/>
    <x v="1"/>
    <n v="1397.1245309832502"/>
  </r>
  <r>
    <n v="1665"/>
    <s v="Elsie Pridgen"/>
    <x v="1"/>
    <n v="0.1"/>
    <n v="3.6"/>
    <n v="2.2000000000000002"/>
    <x v="1"/>
    <x v="1"/>
    <x v="2"/>
    <x v="7"/>
    <x v="2"/>
    <s v="Telephone Message Books with Fax/Mobile Section, 4 1/4&quot; x 6&quot;"/>
    <n v="0.39"/>
    <s v="United States"/>
    <x v="2"/>
    <x v="8"/>
    <s v="Laguna Hills"/>
    <n v="92653"/>
    <x v="56"/>
    <d v="2015-02-27T00:00:00"/>
    <n v="-8.2799999999999994"/>
    <n v="2"/>
    <n v="6.97"/>
    <n v="90678"/>
    <x v="2"/>
    <n v="-72.769099527465954"/>
  </r>
  <r>
    <n v="865"/>
    <s v="Dana Burgess"/>
    <x v="2"/>
    <n v="0.04"/>
    <n v="6.48"/>
    <n v="5.16"/>
    <x v="2"/>
    <x v="3"/>
    <x v="2"/>
    <x v="7"/>
    <x v="5"/>
    <s v="Xerox 1985"/>
    <n v="0.37"/>
    <s v="United States"/>
    <x v="1"/>
    <x v="2"/>
    <s v="East Chicago"/>
    <n v="46312"/>
    <x v="56"/>
    <d v="2015-03-02T00:00:00"/>
    <n v="-11.1332"/>
    <n v="12"/>
    <n v="86.79"/>
    <n v="90675"/>
    <x v="1"/>
    <n v="67.148455093499962"/>
  </r>
  <r>
    <n v="621"/>
    <s v="Heather Stern"/>
    <x v="4"/>
    <n v="0.1"/>
    <n v="6.88"/>
    <n v="2"/>
    <x v="1"/>
    <x v="2"/>
    <x v="2"/>
    <x v="7"/>
    <x v="2"/>
    <s v="Adams Phone Message Book, 200 Message Capacity, 8 1/16” x 11”"/>
    <n v="0.39"/>
    <s v="United States"/>
    <x v="3"/>
    <x v="22"/>
    <s v="Newington"/>
    <n v="6111"/>
    <x v="56"/>
    <d v="2015-02-27T00:00:00"/>
    <n v="18.420000000000002"/>
    <n v="5"/>
    <n v="31.46"/>
    <n v="91432"/>
    <x v="3"/>
    <n v="33.947771676963683"/>
  </r>
  <r>
    <n v="622"/>
    <s v="Hazel Khan"/>
    <x v="4"/>
    <n v="0.06"/>
    <n v="195.99"/>
    <n v="8.99"/>
    <x v="1"/>
    <x v="2"/>
    <x v="1"/>
    <x v="12"/>
    <x v="5"/>
    <s v="T28 WORLD"/>
    <n v="0.6"/>
    <s v="United States"/>
    <x v="3"/>
    <x v="29"/>
    <s v="Auburn"/>
    <n v="4210"/>
    <x v="56"/>
    <d v="2015-02-28T00:00:00"/>
    <n v="349.47"/>
    <n v="6"/>
    <n v="948.97"/>
    <n v="91432"/>
    <x v="3"/>
    <n v="1359.6475144838423"/>
  </r>
  <r>
    <n v="3063"/>
    <s v="Ann Steele"/>
    <x v="4"/>
    <n v="7.0000000000000007E-2"/>
    <n v="8.33"/>
    <n v="1.99"/>
    <x v="1"/>
    <x v="1"/>
    <x v="1"/>
    <x v="1"/>
    <x v="1"/>
    <s v="80 Minute Slim Jewel Case CD-R , 10/Pack - Staples"/>
    <n v="0.52"/>
    <s v="United States"/>
    <x v="2"/>
    <x v="4"/>
    <s v="Kirkland"/>
    <n v="98034"/>
    <x v="56"/>
    <d v="2015-02-28T00:00:00"/>
    <n v="11.95"/>
    <n v="6"/>
    <n v="50.28"/>
    <n v="88447"/>
    <x v="2"/>
    <n v="100.09324834848698"/>
  </r>
  <r>
    <n v="3063"/>
    <s v="Ann Steele"/>
    <x v="4"/>
    <n v="0.03"/>
    <n v="499.99"/>
    <n v="24.49"/>
    <x v="1"/>
    <x v="1"/>
    <x v="1"/>
    <x v="4"/>
    <x v="4"/>
    <s v="Sharp AL-1530CS Digital Copier"/>
    <n v="0.36"/>
    <s v="United States"/>
    <x v="2"/>
    <x v="4"/>
    <s v="Kirkland"/>
    <n v="98034"/>
    <x v="56"/>
    <d v="2015-02-27T00:00:00"/>
    <n v="1773.6105"/>
    <n v="5"/>
    <n v="2570.4499999999998"/>
    <n v="88447"/>
    <x v="2"/>
    <n v="3959.8654317679316"/>
  </r>
  <r>
    <n v="1916"/>
    <s v="Marcia Feldman"/>
    <x v="0"/>
    <n v="0.03"/>
    <n v="11.99"/>
    <n v="5.99"/>
    <x v="1"/>
    <x v="2"/>
    <x v="1"/>
    <x v="3"/>
    <x v="6"/>
    <s v="TI 30X Scientific Calculator"/>
    <n v="0.36"/>
    <s v="United States"/>
    <x v="0"/>
    <x v="1"/>
    <s v="Little Rock"/>
    <n v="72209"/>
    <x v="57"/>
    <d v="2015-02-28T00:00:00"/>
    <n v="-216.02979999999999"/>
    <n v="7"/>
    <n v="83.72"/>
    <n v="85893"/>
    <x v="0"/>
    <n v="218.72797185930361"/>
  </r>
  <r>
    <n v="1005"/>
    <s v="Lloyd Dickson"/>
    <x v="1"/>
    <n v="0.02"/>
    <n v="40.99"/>
    <n v="17.48"/>
    <x v="1"/>
    <x v="0"/>
    <x v="2"/>
    <x v="7"/>
    <x v="5"/>
    <s v="Xerox 1893"/>
    <n v="0.36"/>
    <s v="United States"/>
    <x v="1"/>
    <x v="10"/>
    <s v="Buffalo Grove"/>
    <n v="60089"/>
    <x v="57"/>
    <d v="2015-02-28T00:00:00"/>
    <n v="551.09280000000001"/>
    <n v="23"/>
    <n v="950.43"/>
    <n v="90044"/>
    <x v="1"/>
    <n v="1087.352405725323"/>
  </r>
  <r>
    <n v="1044"/>
    <s v="Erin Ballard"/>
    <x v="1"/>
    <n v="0"/>
    <n v="6.68"/>
    <n v="5.66"/>
    <x v="1"/>
    <x v="2"/>
    <x v="2"/>
    <x v="7"/>
    <x v="5"/>
    <s v="Xerox 1923"/>
    <n v="0.37"/>
    <s v="United States"/>
    <x v="2"/>
    <x v="8"/>
    <s v="Los Angeles"/>
    <n v="90004"/>
    <x v="57"/>
    <d v="2015-02-28T00:00:00"/>
    <n v="-76.94"/>
    <n v="90"/>
    <n v="617.4"/>
    <n v="47813"/>
    <x v="2"/>
    <n v="71.038680332503958"/>
  </r>
  <r>
    <n v="1047"/>
    <s v="Gayle Pearson"/>
    <x v="1"/>
    <n v="0"/>
    <n v="6.68"/>
    <n v="5.66"/>
    <x v="1"/>
    <x v="2"/>
    <x v="2"/>
    <x v="7"/>
    <x v="5"/>
    <s v="Xerox 1923"/>
    <n v="0.37"/>
    <s v="United States"/>
    <x v="3"/>
    <x v="35"/>
    <s v="Boston"/>
    <n v="2109"/>
    <x v="57"/>
    <d v="2015-02-28T00:00:00"/>
    <n v="-40.008800000000001"/>
    <n v="23"/>
    <n v="157.78"/>
    <n v="89389"/>
    <x v="3"/>
    <n v="108.85717909095149"/>
  </r>
  <r>
    <n v="751"/>
    <s v="David Wrenn"/>
    <x v="2"/>
    <n v="0.06"/>
    <n v="130.97999999999999"/>
    <n v="54.74"/>
    <x v="0"/>
    <x v="3"/>
    <x v="0"/>
    <x v="10"/>
    <x v="0"/>
    <s v="O'Sullivan Elevations Bookcase, Cherry Finish"/>
    <n v="0.69"/>
    <s v="United States"/>
    <x v="0"/>
    <x v="32"/>
    <s v="Georgetown"/>
    <n v="40324"/>
    <x v="57"/>
    <d v="2015-03-06T00:00:00"/>
    <n v="14.76"/>
    <n v="3"/>
    <n v="411.64"/>
    <n v="91201"/>
    <x v="0"/>
    <n v="2385.5131807065227"/>
  </r>
  <r>
    <n v="1754"/>
    <s v="Nelson Hong"/>
    <x v="2"/>
    <n v="0.04"/>
    <n v="8.5"/>
    <n v="1.99"/>
    <x v="1"/>
    <x v="1"/>
    <x v="1"/>
    <x v="1"/>
    <x v="1"/>
    <s v="Hewlett-Packard 4.7GB DVD+R Discs"/>
    <n v="0.49"/>
    <s v="United States"/>
    <x v="2"/>
    <x v="8"/>
    <s v="Torrance"/>
    <n v="90503"/>
    <x v="57"/>
    <d v="2015-02-28T00:00:00"/>
    <n v="43.275199999999998"/>
    <n v="14"/>
    <n v="118.57"/>
    <n v="90178"/>
    <x v="2"/>
    <n v="194.59855590817384"/>
  </r>
  <r>
    <n v="1754"/>
    <s v="Nelson Hong"/>
    <x v="2"/>
    <n v="0.1"/>
    <n v="15.99"/>
    <n v="9.4"/>
    <x v="1"/>
    <x v="1"/>
    <x v="1"/>
    <x v="3"/>
    <x v="5"/>
    <s v="AT&amp;T Black Trimline Phone, Model 210"/>
    <n v="0.49"/>
    <s v="United States"/>
    <x v="2"/>
    <x v="8"/>
    <s v="Torrance"/>
    <n v="90503"/>
    <x v="57"/>
    <d v="2015-02-27T00:00:00"/>
    <n v="-36.214619999999996"/>
    <n v="5"/>
    <n v="79.47"/>
    <n v="90178"/>
    <x v="2"/>
    <n v="301.82363338042609"/>
  </r>
  <r>
    <n v="1754"/>
    <s v="Nelson Hong"/>
    <x v="2"/>
    <n v="0.09"/>
    <n v="95.99"/>
    <n v="8.99"/>
    <x v="1"/>
    <x v="1"/>
    <x v="1"/>
    <x v="12"/>
    <x v="5"/>
    <s v="600 Series Flip"/>
    <n v="0.56999999999999995"/>
    <s v="United States"/>
    <x v="2"/>
    <x v="8"/>
    <s v="Torrance"/>
    <n v="90503"/>
    <x v="57"/>
    <d v="2015-03-03T00:00:00"/>
    <n v="7.0329600000000001"/>
    <n v="8"/>
    <n v="627.28"/>
    <n v="90178"/>
    <x v="2"/>
    <n v="658.53528237382875"/>
  </r>
  <r>
    <n v="2466"/>
    <s v="Gilbert Godfrey"/>
    <x v="4"/>
    <n v="0.04"/>
    <n v="2.08"/>
    <n v="1.49"/>
    <x v="1"/>
    <x v="3"/>
    <x v="2"/>
    <x v="5"/>
    <x v="5"/>
    <s v="Economy Binders"/>
    <n v="0.36"/>
    <s v="United States"/>
    <x v="1"/>
    <x v="25"/>
    <s v="Sault Sainte Marie"/>
    <n v="49783"/>
    <x v="57"/>
    <d v="2015-02-28T00:00:00"/>
    <n v="-3.71956"/>
    <n v="7"/>
    <n v="14.77"/>
    <n v="88136"/>
    <x v="1"/>
    <n v="-33.583314619408313"/>
  </r>
  <r>
    <n v="2466"/>
    <s v="Gilbert Godfrey"/>
    <x v="4"/>
    <n v="0.02"/>
    <n v="53.98"/>
    <n v="5.5"/>
    <x v="2"/>
    <x v="3"/>
    <x v="1"/>
    <x v="1"/>
    <x v="5"/>
    <s v="Nu-Form 106-Key Ergonomic Keyboard w/ Touchpad"/>
    <n v="0.62"/>
    <s v="United States"/>
    <x v="1"/>
    <x v="25"/>
    <s v="Sault Sainte Marie"/>
    <n v="49783"/>
    <x v="57"/>
    <d v="2015-02-28T00:00:00"/>
    <n v="101.97199999999999"/>
    <n v="8"/>
    <n v="438.33"/>
    <n v="88136"/>
    <x v="1"/>
    <n v="495.20184586248342"/>
  </r>
  <r>
    <n v="2466"/>
    <s v="Gilbert Godfrey"/>
    <x v="4"/>
    <n v="0.05"/>
    <n v="4.9800000000000004"/>
    <n v="5.0199999999999996"/>
    <x v="1"/>
    <x v="3"/>
    <x v="2"/>
    <x v="7"/>
    <x v="5"/>
    <s v="Xerox 1989"/>
    <n v="0.38"/>
    <s v="United States"/>
    <x v="1"/>
    <x v="25"/>
    <s v="Sault Sainte Marie"/>
    <n v="49783"/>
    <x v="57"/>
    <d v="2015-02-27T00:00:00"/>
    <n v="-16.634799999999998"/>
    <n v="7"/>
    <n v="38.11"/>
    <n v="88136"/>
    <x v="1"/>
    <n v="69.85953298756408"/>
  </r>
  <r>
    <n v="972"/>
    <s v="Gregory Holden"/>
    <x v="2"/>
    <n v="0.03"/>
    <n v="284.98"/>
    <n v="69.55"/>
    <x v="0"/>
    <x v="3"/>
    <x v="0"/>
    <x v="9"/>
    <x v="3"/>
    <s v="Global Commerce™ Series High-Back Swivel/Tilt Chairs"/>
    <n v="0.6"/>
    <s v="United States"/>
    <x v="2"/>
    <x v="8"/>
    <s v="Riverside"/>
    <n v="92503"/>
    <x v="58"/>
    <d v="2015-03-05T00:00:00"/>
    <n v="-116.584"/>
    <n v="2"/>
    <n v="619.38"/>
    <n v="87259"/>
    <x v="2"/>
    <n v="3087.8799085563383"/>
  </r>
  <r>
    <n v="972"/>
    <s v="Gregory Holden"/>
    <x v="2"/>
    <n v="0"/>
    <n v="12.99"/>
    <n v="14.37"/>
    <x v="1"/>
    <x v="3"/>
    <x v="0"/>
    <x v="11"/>
    <x v="4"/>
    <s v="Tensor &quot;Hersey Kiss&quot; Styled Floor Lamp"/>
    <n v="0.73"/>
    <s v="United States"/>
    <x v="2"/>
    <x v="8"/>
    <s v="Riverside"/>
    <n v="92503"/>
    <x v="58"/>
    <d v="2015-02-28T00:00:00"/>
    <n v="12.896100000000001"/>
    <n v="1"/>
    <n v="18.690000000000001"/>
    <n v="87259"/>
    <x v="2"/>
    <n v="774.58605093743222"/>
  </r>
  <r>
    <n v="2220"/>
    <s v="Jennifer Stanton"/>
    <x v="2"/>
    <n v="0.09"/>
    <n v="14.2"/>
    <n v="5.3"/>
    <x v="1"/>
    <x v="1"/>
    <x v="0"/>
    <x v="11"/>
    <x v="2"/>
    <s v="Coloredge Poster Frame"/>
    <n v="0.46"/>
    <s v="United States"/>
    <x v="0"/>
    <x v="12"/>
    <s v="Winter Garden"/>
    <n v="34787"/>
    <x v="58"/>
    <d v="2015-03-01T00:00:00"/>
    <n v="-324.73"/>
    <n v="4"/>
    <n v="55.08"/>
    <n v="91036"/>
    <x v="0"/>
    <n v="-130.88036304317964"/>
  </r>
  <r>
    <n v="3075"/>
    <s v="Gordon Brandt"/>
    <x v="2"/>
    <n v="0.06"/>
    <n v="19.23"/>
    <n v="6.15"/>
    <x v="1"/>
    <x v="3"/>
    <x v="0"/>
    <x v="11"/>
    <x v="1"/>
    <s v="Executive Impressions 13&quot; Clairmont Wall Clock"/>
    <n v="0.44"/>
    <s v="United States"/>
    <x v="2"/>
    <x v="8"/>
    <s v="Los Angeles"/>
    <n v="90061"/>
    <x v="58"/>
    <d v="2015-02-28T00:00:00"/>
    <n v="-25.38"/>
    <n v="4"/>
    <n v="84.6"/>
    <n v="14756"/>
    <x v="2"/>
    <n v="247.05228408325544"/>
  </r>
  <r>
    <n v="3098"/>
    <s v="Lorraine Boykin"/>
    <x v="2"/>
    <n v="0.06"/>
    <n v="2.89"/>
    <n v="0.5"/>
    <x v="1"/>
    <x v="1"/>
    <x v="2"/>
    <x v="13"/>
    <x v="5"/>
    <s v="Avery 498"/>
    <n v="0.38"/>
    <s v="United States"/>
    <x v="3"/>
    <x v="11"/>
    <s v="Shirley"/>
    <n v="11967"/>
    <x v="58"/>
    <d v="2015-02-28T00:00:00"/>
    <n v="9.6117000000000008"/>
    <n v="5"/>
    <n v="13.93"/>
    <n v="89316"/>
    <x v="3"/>
    <n v="-3.2804764920187566"/>
  </r>
  <r>
    <n v="3355"/>
    <s v="Glenda Simon"/>
    <x v="2"/>
    <n v="0.1"/>
    <n v="120.98"/>
    <n v="9.07"/>
    <x v="1"/>
    <x v="3"/>
    <x v="2"/>
    <x v="5"/>
    <x v="5"/>
    <s v="GBC VeloBinder Electric Binding Machine"/>
    <n v="0.35"/>
    <s v="United States"/>
    <x v="2"/>
    <x v="8"/>
    <s v="Camarillo"/>
    <n v="93010"/>
    <x v="58"/>
    <d v="2015-03-09T00:00:00"/>
    <n v="379.3965"/>
    <n v="5"/>
    <n v="549.85"/>
    <n v="88587"/>
    <x v="2"/>
    <n v="959.82123263888673"/>
  </r>
  <r>
    <n v="3355"/>
    <s v="Glenda Simon"/>
    <x v="2"/>
    <n v="0.08"/>
    <n v="8.32"/>
    <n v="2.38"/>
    <x v="2"/>
    <x v="3"/>
    <x v="1"/>
    <x v="1"/>
    <x v="1"/>
    <s v="Imation 3.5 IBM Formatted Diskettes, 10/Box"/>
    <n v="0.74"/>
    <s v="United States"/>
    <x v="2"/>
    <x v="8"/>
    <s v="Camarillo"/>
    <n v="93010"/>
    <x v="58"/>
    <d v="2015-03-04T00:00:00"/>
    <n v="-41.83"/>
    <n v="6"/>
    <n v="48.99"/>
    <n v="88587"/>
    <x v="2"/>
    <n v="245.7462795177602"/>
  </r>
  <r>
    <n v="3355"/>
    <s v="Glenda Simon"/>
    <x v="2"/>
    <n v="0.1"/>
    <n v="125.99"/>
    <n v="4.2"/>
    <x v="1"/>
    <x v="3"/>
    <x v="1"/>
    <x v="12"/>
    <x v="5"/>
    <s v="V3682"/>
    <n v="0.59"/>
    <s v="United States"/>
    <x v="2"/>
    <x v="8"/>
    <s v="Camarillo"/>
    <n v="93010"/>
    <x v="58"/>
    <d v="2015-02-28T00:00:00"/>
    <n v="372.40199999999999"/>
    <n v="7"/>
    <n v="681.42"/>
    <n v="88587"/>
    <x v="2"/>
    <n v="1033.2364113371673"/>
  </r>
  <r>
    <n v="2587"/>
    <s v="Eugene H Walsh"/>
    <x v="4"/>
    <n v="0.01"/>
    <n v="6.48"/>
    <n v="6.57"/>
    <x v="2"/>
    <x v="2"/>
    <x v="2"/>
    <x v="7"/>
    <x v="5"/>
    <s v="Xerox 20"/>
    <n v="0.37"/>
    <s v="United States"/>
    <x v="1"/>
    <x v="30"/>
    <s v="Manitowoc"/>
    <n v="54220"/>
    <x v="58"/>
    <d v="2015-02-28T00:00:00"/>
    <n v="-46.5244"/>
    <n v="18"/>
    <n v="127.83"/>
    <n v="91166"/>
    <x v="1"/>
    <n v="53.137510944417016"/>
  </r>
  <r>
    <n v="2861"/>
    <s v="Dwight Robinson"/>
    <x v="4"/>
    <n v="0.05"/>
    <n v="20.99"/>
    <n v="4.8099999999999996"/>
    <x v="1"/>
    <x v="3"/>
    <x v="1"/>
    <x v="12"/>
    <x v="6"/>
    <s v="1726 Digital Answering Machine"/>
    <n v="0.57999999999999996"/>
    <s v="United States"/>
    <x v="1"/>
    <x v="38"/>
    <s v="Hays"/>
    <n v="67601"/>
    <x v="58"/>
    <d v="2015-02-28T00:00:00"/>
    <n v="4.9017600000000003"/>
    <n v="11"/>
    <n v="199.43"/>
    <n v="88280"/>
    <x v="1"/>
    <n v="302.50817610848571"/>
  </r>
  <r>
    <n v="2923"/>
    <s v="Lynne Griffith"/>
    <x v="4"/>
    <n v="0"/>
    <n v="6.37"/>
    <n v="5.19"/>
    <x v="1"/>
    <x v="1"/>
    <x v="2"/>
    <x v="5"/>
    <x v="5"/>
    <s v="C-Line Peel &amp; Stick Add-On Filing Pockets, 8-3/4 x 5-1/8, 10/Pack"/>
    <n v="0.38"/>
    <s v="United States"/>
    <x v="3"/>
    <x v="36"/>
    <s v="Hagerstown"/>
    <n v="21740"/>
    <x v="58"/>
    <d v="2015-03-02T00:00:00"/>
    <n v="-27.1492"/>
    <n v="15"/>
    <n v="99.75"/>
    <n v="86592"/>
    <x v="3"/>
    <n v="72.252524461271747"/>
  </r>
  <r>
    <n v="3151"/>
    <s v="Glenda Hunter"/>
    <x v="4"/>
    <n v="0.04"/>
    <n v="17.239999999999998"/>
    <n v="3.26"/>
    <x v="1"/>
    <x v="2"/>
    <x v="2"/>
    <x v="16"/>
    <x v="1"/>
    <s v="Fiskars 8&quot; Scissors, 2/Pack"/>
    <n v="0.56000000000000005"/>
    <s v="United States"/>
    <x v="2"/>
    <x v="8"/>
    <s v="Twentynine Palms"/>
    <n v="92277"/>
    <x v="58"/>
    <d v="2015-02-28T00:00:00"/>
    <n v="47.73"/>
    <n v="7"/>
    <n v="119.6"/>
    <n v="88546"/>
    <x v="2"/>
    <n v="312.19883098084608"/>
  </r>
  <r>
    <n v="719"/>
    <s v="Stephen Lam"/>
    <x v="3"/>
    <n v="0"/>
    <n v="8.5"/>
    <n v="1.99"/>
    <x v="1"/>
    <x v="3"/>
    <x v="1"/>
    <x v="1"/>
    <x v="1"/>
    <s v="Hewlett-Packard 4.7GB DVD+R Discs"/>
    <n v="0.49"/>
    <s v="United States"/>
    <x v="2"/>
    <x v="26"/>
    <s v="Pahrump"/>
    <n v="89041"/>
    <x v="58"/>
    <d v="2015-03-02T00:00:00"/>
    <n v="71.735600000000005"/>
    <n v="14"/>
    <n v="122.25"/>
    <n v="89344"/>
    <x v="2"/>
    <n v="400.37292201374572"/>
  </r>
  <r>
    <n v="719"/>
    <s v="Stephen Lam"/>
    <x v="3"/>
    <n v="0.03"/>
    <n v="95.43"/>
    <n v="19.989999999999998"/>
    <x v="1"/>
    <x v="3"/>
    <x v="2"/>
    <x v="6"/>
    <x v="5"/>
    <s v="Fellowes Stor/Drawer® Steel Plus™ Storage Drawers"/>
    <n v="0.79"/>
    <s v="United States"/>
    <x v="2"/>
    <x v="26"/>
    <s v="Pahrump"/>
    <n v="89041"/>
    <x v="58"/>
    <d v="2015-03-02T00:00:00"/>
    <n v="-79.320800000000006"/>
    <n v="2"/>
    <n v="206.09"/>
    <n v="89344"/>
    <x v="2"/>
    <n v="1245.0924411714536"/>
  </r>
  <r>
    <n v="1482"/>
    <s v="Michael Tanner"/>
    <x v="3"/>
    <n v="0.05"/>
    <n v="9.65"/>
    <n v="6.22"/>
    <x v="1"/>
    <x v="3"/>
    <x v="0"/>
    <x v="11"/>
    <x v="5"/>
    <s v="Eldon Expressions™ Desk Accessory, Wood Pencil Holder, Oak"/>
    <n v="0.55000000000000004"/>
    <s v="United States"/>
    <x v="1"/>
    <x v="25"/>
    <s v="Bay City"/>
    <n v="48708"/>
    <x v="58"/>
    <d v="2015-02-28T00:00:00"/>
    <n v="-14.6432"/>
    <n v="15"/>
    <n v="151.34"/>
    <n v="91363"/>
    <x v="1"/>
    <n v="449.26547704020982"/>
  </r>
  <r>
    <n v="2908"/>
    <s v="Robyn Lyon"/>
    <x v="3"/>
    <n v="0.05"/>
    <n v="34.979999999999997"/>
    <n v="7.53"/>
    <x v="2"/>
    <x v="2"/>
    <x v="1"/>
    <x v="1"/>
    <x v="5"/>
    <s v="Fellowes EZ Multi-Media Keyboard"/>
    <n v="0.76"/>
    <s v="United States"/>
    <x v="3"/>
    <x v="27"/>
    <s v="Garfield Heights"/>
    <n v="44125"/>
    <x v="58"/>
    <d v="2015-03-03T00:00:00"/>
    <n v="-32.666400000000003"/>
    <n v="16"/>
    <n v="581.08000000000004"/>
    <n v="88157"/>
    <x v="3"/>
    <n v="669.15197934482842"/>
  </r>
  <r>
    <n v="2908"/>
    <s v="Robyn Lyon"/>
    <x v="3"/>
    <n v="0"/>
    <n v="3.14"/>
    <n v="1.92"/>
    <x v="1"/>
    <x v="2"/>
    <x v="2"/>
    <x v="16"/>
    <x v="2"/>
    <s v="Serrated Blade or Curved Handle Hand Letter Openers"/>
    <n v="0.84"/>
    <s v="United States"/>
    <x v="3"/>
    <x v="27"/>
    <s v="Garfield Heights"/>
    <n v="44125"/>
    <x v="58"/>
    <d v="2015-03-02T00:00:00"/>
    <n v="-13.135199999999999"/>
    <n v="8"/>
    <n v="27.53"/>
    <n v="88157"/>
    <x v="3"/>
    <n v="616.08793387974708"/>
  </r>
  <r>
    <n v="2931"/>
    <s v="Faye Hanna"/>
    <x v="3"/>
    <n v="0.1"/>
    <n v="11.55"/>
    <n v="2.36"/>
    <x v="1"/>
    <x v="0"/>
    <x v="2"/>
    <x v="2"/>
    <x v="2"/>
    <s v="Newell 309"/>
    <n v="0.55000000000000004"/>
    <s v="United States"/>
    <x v="2"/>
    <x v="8"/>
    <s v="El Dorado Hills"/>
    <n v="95630"/>
    <x v="58"/>
    <d v="2015-02-28T00:00:00"/>
    <n v="69.767200000000003"/>
    <n v="12"/>
    <n v="135.77000000000001"/>
    <n v="87619"/>
    <x v="2"/>
    <n v="392.89051800223837"/>
  </r>
  <r>
    <n v="946"/>
    <s v="Denise Parks"/>
    <x v="0"/>
    <n v="0.09"/>
    <n v="90.98"/>
    <n v="56.2"/>
    <x v="2"/>
    <x v="2"/>
    <x v="0"/>
    <x v="11"/>
    <x v="6"/>
    <s v="Eldon ClusterMat Chair Mat with Cordless Antistatic Protection"/>
    <n v="0.74"/>
    <s v="United States"/>
    <x v="3"/>
    <x v="29"/>
    <s v="Auburn"/>
    <n v="4210"/>
    <x v="59"/>
    <d v="2015-03-02T00:00:00"/>
    <n v="-1570.32"/>
    <n v="20"/>
    <n v="1782.44"/>
    <n v="86566"/>
    <x v="3"/>
    <n v="661.14467667218162"/>
  </r>
  <r>
    <n v="1014"/>
    <s v="Theresa Winters"/>
    <x v="0"/>
    <n v="0.09"/>
    <n v="28.48"/>
    <n v="1.99"/>
    <x v="1"/>
    <x v="2"/>
    <x v="1"/>
    <x v="1"/>
    <x v="1"/>
    <s v="Memorex 4.7GB DVD+RW, 3/Pack"/>
    <n v="0.4"/>
    <s v="United States"/>
    <x v="0"/>
    <x v="1"/>
    <s v="Bryant"/>
    <n v="72022"/>
    <x v="59"/>
    <d v="2015-03-02T00:00:00"/>
    <n v="-17.149999999999999"/>
    <n v="6"/>
    <n v="160.16999999999999"/>
    <n v="88387"/>
    <x v="0"/>
    <n v="357.0917081304496"/>
  </r>
  <r>
    <n v="1014"/>
    <s v="Theresa Winters"/>
    <x v="0"/>
    <n v="0"/>
    <n v="2.08"/>
    <n v="5.33"/>
    <x v="1"/>
    <x v="2"/>
    <x v="0"/>
    <x v="11"/>
    <x v="5"/>
    <s v="Eldon® Wave Desk Accessories"/>
    <n v="0.43"/>
    <s v="United States"/>
    <x v="0"/>
    <x v="1"/>
    <s v="Bryant"/>
    <n v="72022"/>
    <x v="59"/>
    <d v="2015-03-03T00:00:00"/>
    <n v="-29.54"/>
    <n v="3"/>
    <n v="7.47"/>
    <n v="88387"/>
    <x v="0"/>
    <n v="438.41462380731161"/>
  </r>
  <r>
    <n v="1014"/>
    <s v="Theresa Winters"/>
    <x v="0"/>
    <n v="0.06"/>
    <n v="45.99"/>
    <n v="4.99"/>
    <x v="2"/>
    <x v="2"/>
    <x v="1"/>
    <x v="12"/>
    <x v="5"/>
    <s v="KF 788"/>
    <n v="0.56000000000000005"/>
    <s v="United States"/>
    <x v="0"/>
    <x v="1"/>
    <s v="Bryant"/>
    <n v="72022"/>
    <x v="59"/>
    <d v="2015-03-02T00:00:00"/>
    <n v="-329.78399999999999"/>
    <n v="10"/>
    <n v="370.81"/>
    <n v="88387"/>
    <x v="0"/>
    <n v="245.32509012256392"/>
  </r>
  <r>
    <n v="1279"/>
    <s v="Josephine Rao"/>
    <x v="0"/>
    <n v="7.0000000000000007E-2"/>
    <n v="40.98"/>
    <n v="7.47"/>
    <x v="1"/>
    <x v="3"/>
    <x v="2"/>
    <x v="5"/>
    <x v="5"/>
    <s v="Wilson Jones Ledger-Size, Piano-Hinge Binder, 2&quot;, Blue"/>
    <n v="0.37"/>
    <s v="United States"/>
    <x v="1"/>
    <x v="2"/>
    <s v="Hammond"/>
    <n v="46324"/>
    <x v="59"/>
    <d v="2015-03-02T00:00:00"/>
    <n v="54.901499999999999"/>
    <n v="2"/>
    <n v="81.900000000000006"/>
    <n v="90114"/>
    <x v="1"/>
    <n v="579.34474867763697"/>
  </r>
  <r>
    <n v="1280"/>
    <s v="Harold Albright"/>
    <x v="0"/>
    <n v="7.0000000000000007E-2"/>
    <n v="40.98"/>
    <n v="7.47"/>
    <x v="1"/>
    <x v="3"/>
    <x v="2"/>
    <x v="5"/>
    <x v="5"/>
    <s v="Wilson Jones Ledger-Size, Piano-Hinge Binder, 2&quot;, Blue"/>
    <n v="0.37"/>
    <s v="United States"/>
    <x v="2"/>
    <x v="4"/>
    <s v="Seattle"/>
    <n v="98119"/>
    <x v="59"/>
    <d v="2015-03-02T00:00:00"/>
    <n v="54.901499999999999"/>
    <n v="8"/>
    <n v="327.61"/>
    <n v="19042"/>
    <x v="2"/>
    <n v="579.34474867763697"/>
  </r>
  <r>
    <n v="2718"/>
    <s v="Caroline Stone"/>
    <x v="0"/>
    <n v="0.1"/>
    <n v="6.74"/>
    <n v="1.72"/>
    <x v="1"/>
    <x v="1"/>
    <x v="2"/>
    <x v="7"/>
    <x v="2"/>
    <s v="Memo Book, 100 Message Capacity, 5 3/8” x 11”"/>
    <n v="0.35"/>
    <s v="United States"/>
    <x v="1"/>
    <x v="10"/>
    <s v="Lansing"/>
    <n v="60438"/>
    <x v="59"/>
    <d v="2015-03-03T00:00:00"/>
    <n v="65.41"/>
    <n v="15"/>
    <n v="98.17"/>
    <n v="89394"/>
    <x v="1"/>
    <n v="258.51497114357318"/>
  </r>
  <r>
    <n v="1561"/>
    <s v="Edwin Coley"/>
    <x v="1"/>
    <n v="0.02"/>
    <n v="11.34"/>
    <n v="11.25"/>
    <x v="1"/>
    <x v="3"/>
    <x v="2"/>
    <x v="7"/>
    <x v="5"/>
    <s v="Staples 1 Part Blank Computer Paper"/>
    <n v="0.36"/>
    <s v="United States"/>
    <x v="1"/>
    <x v="18"/>
    <s v="Mansfield"/>
    <n v="76063"/>
    <x v="59"/>
    <d v="2015-03-02T00:00:00"/>
    <n v="-155.21"/>
    <n v="9"/>
    <n v="105.75"/>
    <n v="88093"/>
    <x v="1"/>
    <n v="108.02499049119245"/>
  </r>
  <r>
    <n v="1764"/>
    <s v="Michele Bradshaw"/>
    <x v="1"/>
    <n v="0.06"/>
    <n v="19.98"/>
    <n v="10.49"/>
    <x v="1"/>
    <x v="1"/>
    <x v="0"/>
    <x v="11"/>
    <x v="5"/>
    <s v="12-1/2 Diameter Round Wall Clock"/>
    <n v="0.49"/>
    <s v="United States"/>
    <x v="0"/>
    <x v="12"/>
    <s v="Dunedin"/>
    <n v="34698"/>
    <x v="59"/>
    <d v="2015-03-03T00:00:00"/>
    <n v="514.17719999999997"/>
    <n v="5"/>
    <n v="103.37"/>
    <n v="89776"/>
    <x v="0"/>
    <n v="852.24404187140101"/>
  </r>
  <r>
    <n v="1764"/>
    <s v="Michele Bradshaw"/>
    <x v="1"/>
    <n v="0.08"/>
    <n v="1.76"/>
    <n v="4.8600000000000003"/>
    <x v="1"/>
    <x v="1"/>
    <x v="0"/>
    <x v="11"/>
    <x v="5"/>
    <s v="Regeneration Desk Collection"/>
    <n v="0.41"/>
    <s v="United States"/>
    <x v="0"/>
    <x v="12"/>
    <s v="Dunedin"/>
    <n v="34698"/>
    <x v="59"/>
    <d v="2015-03-02T00:00:00"/>
    <n v="235.65600000000001"/>
    <n v="23"/>
    <n v="40.22"/>
    <n v="89776"/>
    <x v="0"/>
    <n v="274.62370933775134"/>
  </r>
  <r>
    <n v="1917"/>
    <s v="Tracy Buckley"/>
    <x v="1"/>
    <n v="0.08"/>
    <n v="22.23"/>
    <n v="3.63"/>
    <x v="1"/>
    <x v="2"/>
    <x v="0"/>
    <x v="11"/>
    <x v="1"/>
    <s v="Executive Impressions 14&quot; Contract Wall Clock"/>
    <n v="0.52"/>
    <s v="United States"/>
    <x v="0"/>
    <x v="1"/>
    <s v="North Little Rock"/>
    <n v="72113"/>
    <x v="59"/>
    <d v="2015-03-03T00:00:00"/>
    <n v="-29.61"/>
    <n v="10"/>
    <n v="210.33"/>
    <n v="85897"/>
    <x v="0"/>
    <n v="183.9292948337677"/>
  </r>
  <r>
    <n v="2437"/>
    <s v="Judith Shepherd"/>
    <x v="2"/>
    <n v="0.09"/>
    <n v="90.97"/>
    <n v="14"/>
    <x v="0"/>
    <x v="2"/>
    <x v="1"/>
    <x v="3"/>
    <x v="3"/>
    <s v="Lexmark Z54se Color Inkjet Printer"/>
    <n v="0.36"/>
    <s v="United States"/>
    <x v="1"/>
    <x v="30"/>
    <s v="Muskego"/>
    <n v="53150"/>
    <x v="59"/>
    <d v="2015-03-03T00:00:00"/>
    <n v="35.29"/>
    <n v="3"/>
    <n v="260"/>
    <n v="90301"/>
    <x v="1"/>
    <n v="891.47442912621125"/>
  </r>
  <r>
    <n v="2454"/>
    <s v="Donna Braun"/>
    <x v="4"/>
    <n v="0.06"/>
    <n v="3174.835"/>
    <n v="24.49"/>
    <x v="2"/>
    <x v="3"/>
    <x v="1"/>
    <x v="4"/>
    <x v="4"/>
    <s v="Canon imageCLASS 2200 Advanced Copier"/>
    <n v="0.37"/>
    <s v="United States"/>
    <x v="0"/>
    <x v="16"/>
    <s v="Hoover"/>
    <n v="35244"/>
    <x v="59"/>
    <d v="2015-03-04T00:00:00"/>
    <n v="-68.432000000000002"/>
    <n v="1"/>
    <n v="3550.28"/>
    <n v="89219"/>
    <x v="0"/>
    <n v="11408.29985301928"/>
  </r>
  <r>
    <n v="1882"/>
    <s v="Anita Kent"/>
    <x v="3"/>
    <n v="0.09"/>
    <n v="5.78"/>
    <n v="5.67"/>
    <x v="1"/>
    <x v="2"/>
    <x v="2"/>
    <x v="7"/>
    <x v="5"/>
    <s v="Xerox 1978"/>
    <n v="0.36"/>
    <s v="United States"/>
    <x v="3"/>
    <x v="33"/>
    <s v="Linden"/>
    <n v="7036"/>
    <x v="59"/>
    <d v="2015-03-03T00:00:00"/>
    <n v="-7.96"/>
    <n v="1"/>
    <n v="11.35"/>
    <n v="87378"/>
    <x v="3"/>
    <n v="274.86284292718904"/>
  </r>
  <r>
    <n v="1885"/>
    <s v="Jacob Hirsch"/>
    <x v="3"/>
    <n v="0.05"/>
    <n v="535.64"/>
    <n v="14.7"/>
    <x v="0"/>
    <x v="2"/>
    <x v="1"/>
    <x v="3"/>
    <x v="3"/>
    <s v="Epson LQ-870 Dot Matrix Printer"/>
    <n v="0.59"/>
    <s v="United States"/>
    <x v="3"/>
    <x v="40"/>
    <s v="Barrington"/>
    <n v="2806"/>
    <x v="59"/>
    <d v="2015-03-03T00:00:00"/>
    <n v="4407.4399999999996"/>
    <n v="15"/>
    <n v="7029.1"/>
    <n v="87378"/>
    <x v="3"/>
    <n v="7120.1119589645805"/>
  </r>
  <r>
    <n v="3187"/>
    <s v="Sidney Gilliam"/>
    <x v="1"/>
    <n v="0.08"/>
    <n v="170.98"/>
    <n v="35.89"/>
    <x v="0"/>
    <x v="0"/>
    <x v="0"/>
    <x v="10"/>
    <x v="0"/>
    <s v="Rush Hierlooms Collection 1&quot; Thick Stackable Bookcases"/>
    <n v="0.66"/>
    <s v="United States"/>
    <x v="0"/>
    <x v="12"/>
    <s v="Riverview"/>
    <n v="33569"/>
    <x v="60"/>
    <d v="2015-03-04T00:00:00"/>
    <n v="-119.812"/>
    <n v="1"/>
    <n v="199.48"/>
    <n v="89025"/>
    <x v="0"/>
    <n v="1722.5876845233422"/>
  </r>
  <r>
    <n v="64"/>
    <s v="Lynn Morrow"/>
    <x v="3"/>
    <n v="0"/>
    <n v="3.69"/>
    <n v="0.5"/>
    <x v="1"/>
    <x v="0"/>
    <x v="2"/>
    <x v="13"/>
    <x v="5"/>
    <s v="Avery 501"/>
    <n v="0.38"/>
    <s v="United States"/>
    <x v="0"/>
    <x v="21"/>
    <s v="Salem"/>
    <n v="24153"/>
    <x v="60"/>
    <d v="2015-03-04T00:00:00"/>
    <n v="-37.5291"/>
    <n v="1"/>
    <n v="4"/>
    <n v="87406"/>
    <x v="0"/>
    <n v="131.76303868784791"/>
  </r>
  <r>
    <n v="64"/>
    <s v="Lynn Morrow"/>
    <x v="3"/>
    <n v="0.02"/>
    <n v="175.99"/>
    <n v="4.99"/>
    <x v="2"/>
    <x v="0"/>
    <x v="1"/>
    <x v="12"/>
    <x v="5"/>
    <s v="5165"/>
    <n v="0.59"/>
    <s v="United States"/>
    <x v="0"/>
    <x v="21"/>
    <s v="Salem"/>
    <n v="24153"/>
    <x v="60"/>
    <d v="2015-03-02T00:00:00"/>
    <n v="101.49"/>
    <n v="4"/>
    <n v="589.79999999999995"/>
    <n v="87406"/>
    <x v="0"/>
    <n v="1017.1849356240723"/>
  </r>
  <r>
    <n v="2877"/>
    <s v="Shannon Aldridge"/>
    <x v="3"/>
    <n v="0"/>
    <n v="8.33"/>
    <n v="1.99"/>
    <x v="2"/>
    <x v="1"/>
    <x v="1"/>
    <x v="1"/>
    <x v="1"/>
    <s v="80 Minute Slim Jewel Case CD-R , 10/Pack - Staples"/>
    <n v="0.52"/>
    <s v="United States"/>
    <x v="3"/>
    <x v="27"/>
    <s v="North Olmsted"/>
    <n v="44070"/>
    <x v="60"/>
    <d v="2015-03-04T00:00:00"/>
    <n v="74.181899999999999"/>
    <n v="12"/>
    <n v="107.51"/>
    <n v="91492"/>
    <x v="3"/>
    <n v="316.12924581297483"/>
  </r>
  <r>
    <n v="2878"/>
    <s v="Susan Carroll Berman"/>
    <x v="3"/>
    <n v="0"/>
    <n v="8.33"/>
    <n v="1.99"/>
    <x v="2"/>
    <x v="1"/>
    <x v="1"/>
    <x v="1"/>
    <x v="1"/>
    <s v="80 Minute Slim Jewel Case CD-R , 10/Pack - Staples"/>
    <n v="0.52"/>
    <s v="United States"/>
    <x v="2"/>
    <x v="4"/>
    <s v="Seattle"/>
    <n v="98107"/>
    <x v="60"/>
    <d v="2015-03-04T00:00:00"/>
    <n v="82.31"/>
    <n v="47"/>
    <n v="421.08"/>
    <n v="54369"/>
    <x v="2"/>
    <n v="324.45262928707092"/>
  </r>
  <r>
    <n v="3067"/>
    <s v="Carole Miller"/>
    <x v="3"/>
    <n v="0.06"/>
    <n v="355.98"/>
    <n v="58.92"/>
    <x v="0"/>
    <x v="1"/>
    <x v="0"/>
    <x v="9"/>
    <x v="3"/>
    <s v="Hon 4700 Series Mobuis™ Mid-Back Task Chairs with Adjustable Arms"/>
    <n v="0.64"/>
    <s v="United States"/>
    <x v="3"/>
    <x v="27"/>
    <s v="Austintown"/>
    <n v="44515"/>
    <x v="60"/>
    <d v="2015-03-03T00:00:00"/>
    <n v="1660.92"/>
    <n v="14"/>
    <n v="5086.08"/>
    <n v="91376"/>
    <x v="3"/>
    <n v="4942.4862897698422"/>
  </r>
  <r>
    <n v="1686"/>
    <s v="Lynn O'Donnell"/>
    <x v="2"/>
    <n v="0.08"/>
    <n v="2.08"/>
    <n v="5.33"/>
    <x v="1"/>
    <x v="3"/>
    <x v="0"/>
    <x v="11"/>
    <x v="5"/>
    <s v="Eldon® Wave Desk Accessories"/>
    <n v="0.43"/>
    <s v="United States"/>
    <x v="1"/>
    <x v="10"/>
    <s v="Elgin"/>
    <n v="60123"/>
    <x v="61"/>
    <d v="2015-03-10T00:00:00"/>
    <n v="-129.01"/>
    <n v="9"/>
    <n v="19.670000000000002"/>
    <n v="86973"/>
    <x v="1"/>
    <n v="43.005657189174826"/>
  </r>
  <r>
    <n v="428"/>
    <s v="Ernest Barber"/>
    <x v="3"/>
    <n v="0.05"/>
    <n v="10.98"/>
    <n v="4.8"/>
    <x v="1"/>
    <x v="3"/>
    <x v="2"/>
    <x v="15"/>
    <x v="5"/>
    <s v="Manila Recycled Extra-Heavyweight Clasp Envelopes, 6&quot; x 9&quot;"/>
    <n v="0.36"/>
    <s v="United States"/>
    <x v="2"/>
    <x v="26"/>
    <s v="Carson City"/>
    <n v="89701"/>
    <x v="61"/>
    <d v="2015-03-05T00:00:00"/>
    <n v="90.62"/>
    <n v="22"/>
    <n v="243.11"/>
    <n v="88480"/>
    <x v="2"/>
    <n v="364.05202079708511"/>
  </r>
  <r>
    <n v="568"/>
    <s v="Peter McConnell"/>
    <x v="0"/>
    <n v="0.02"/>
    <n v="280.98"/>
    <n v="57"/>
    <x v="0"/>
    <x v="1"/>
    <x v="0"/>
    <x v="9"/>
    <x v="3"/>
    <s v="Hon 2090 “Pillow Soft” Series Mid Back Swivel/Tilt Chairs"/>
    <n v="0.78"/>
    <s v="United States"/>
    <x v="0"/>
    <x v="0"/>
    <s v="Columbus"/>
    <n v="39701"/>
    <x v="62"/>
    <d v="2015-03-05T00:00:00"/>
    <n v="1141.7940000000001"/>
    <n v="4"/>
    <n v="1128.74"/>
    <n v="88879"/>
    <x v="0"/>
    <n v="4354.6135082589117"/>
  </r>
  <r>
    <n v="3133"/>
    <s v="Kristine Singleton"/>
    <x v="0"/>
    <n v="0.08"/>
    <n v="5.4"/>
    <n v="7.78"/>
    <x v="1"/>
    <x v="3"/>
    <x v="2"/>
    <x v="5"/>
    <x v="5"/>
    <s v="3M Organizer Strips"/>
    <n v="0.37"/>
    <s v="United States"/>
    <x v="1"/>
    <x v="10"/>
    <s v="Naperville"/>
    <n v="60540"/>
    <x v="62"/>
    <d v="2015-03-04T00:00:00"/>
    <n v="-44.067999999999998"/>
    <n v="4"/>
    <n v="25.35"/>
    <n v="86792"/>
    <x v="1"/>
    <n v="368.47885503462538"/>
  </r>
  <r>
    <n v="3133"/>
    <s v="Kristine Singleton"/>
    <x v="0"/>
    <n v="0.09"/>
    <n v="8.4600000000000009"/>
    <n v="8.99"/>
    <x v="2"/>
    <x v="3"/>
    <x v="1"/>
    <x v="1"/>
    <x v="1"/>
    <s v="Imation 3.5 IBM Diskettes, 10/Box"/>
    <n v="0.79"/>
    <s v="United States"/>
    <x v="1"/>
    <x v="10"/>
    <s v="Naperville"/>
    <n v="60540"/>
    <x v="62"/>
    <d v="2015-03-07T00:00:00"/>
    <n v="-100.51"/>
    <n v="5"/>
    <n v="45.03"/>
    <n v="86792"/>
    <x v="1"/>
    <n v="613.98486817710295"/>
  </r>
  <r>
    <n v="3133"/>
    <s v="Kristine Singleton"/>
    <x v="0"/>
    <n v="0.21"/>
    <n v="14.98"/>
    <n v="8.99"/>
    <x v="1"/>
    <x v="3"/>
    <x v="0"/>
    <x v="11"/>
    <x v="1"/>
    <s v="GE 4 Foot Flourescent Tube, 40 Watt"/>
    <n v="0.39"/>
    <s v="United States"/>
    <x v="1"/>
    <x v="10"/>
    <s v="Naperville"/>
    <n v="60540"/>
    <x v="62"/>
    <d v="2015-03-05T00:00:00"/>
    <n v="-17.75"/>
    <n v="10"/>
    <n v="153.87"/>
    <n v="86792"/>
    <x v="1"/>
    <n v="389.60321306253087"/>
  </r>
  <r>
    <n v="3133"/>
    <s v="Kristine Singleton"/>
    <x v="0"/>
    <n v="0.04"/>
    <n v="155.99"/>
    <n v="8.08"/>
    <x v="1"/>
    <x v="3"/>
    <x v="1"/>
    <x v="12"/>
    <x v="5"/>
    <s v="300 Series Non-Flip"/>
    <n v="0.6"/>
    <s v="United States"/>
    <x v="1"/>
    <x v="10"/>
    <s v="Naperville"/>
    <n v="60540"/>
    <x v="62"/>
    <d v="2015-03-05T00:00:00"/>
    <n v="1374.9480000000001"/>
    <n v="22"/>
    <n v="2800.33"/>
    <n v="86792"/>
    <x v="1"/>
    <n v="2519.3103015437073"/>
  </r>
  <r>
    <n v="1005"/>
    <s v="Lloyd Dickson"/>
    <x v="2"/>
    <n v="0.06"/>
    <n v="10.14"/>
    <n v="2.27"/>
    <x v="1"/>
    <x v="0"/>
    <x v="2"/>
    <x v="7"/>
    <x v="2"/>
    <s v="Staples Wirebound Steno Books, 6&quot; x 9&quot;, 12/Pack"/>
    <n v="0.36"/>
    <s v="United States"/>
    <x v="1"/>
    <x v="10"/>
    <s v="Buffalo Grove"/>
    <n v="60089"/>
    <x v="62"/>
    <d v="2015-03-04T00:00:00"/>
    <n v="-3.88"/>
    <n v="1"/>
    <n v="12.18"/>
    <n v="90043"/>
    <x v="1"/>
    <n v="57.816306756793082"/>
  </r>
  <r>
    <n v="2358"/>
    <s v="Danielle Baird"/>
    <x v="2"/>
    <n v="0.1"/>
    <n v="205.99"/>
    <n v="8.99"/>
    <x v="1"/>
    <x v="3"/>
    <x v="1"/>
    <x v="12"/>
    <x v="5"/>
    <s v="TimeportP7382"/>
    <n v="0.56000000000000005"/>
    <s v="United States"/>
    <x v="0"/>
    <x v="12"/>
    <s v="Fort Lauderdale"/>
    <n v="33311"/>
    <x v="62"/>
    <d v="2015-03-08T00:00:00"/>
    <n v="147"/>
    <n v="2"/>
    <n v="324.62"/>
    <n v="88267"/>
    <x v="0"/>
    <n v="1160.5299603842809"/>
  </r>
  <r>
    <n v="91"/>
    <s v="Wallace Werner"/>
    <x v="4"/>
    <n v="0.06"/>
    <n v="175.99"/>
    <n v="8.99"/>
    <x v="1"/>
    <x v="3"/>
    <x v="1"/>
    <x v="12"/>
    <x v="5"/>
    <s v="2180"/>
    <n v="0.56999999999999995"/>
    <s v="United States"/>
    <x v="2"/>
    <x v="8"/>
    <s v="Vallejo"/>
    <n v="94591"/>
    <x v="62"/>
    <d v="2015-03-06T00:00:00"/>
    <n v="2031.5070000000001"/>
    <n v="23"/>
    <n v="3363.53"/>
    <n v="87177"/>
    <x v="2"/>
    <n v="2964.0585235333356"/>
  </r>
  <r>
    <n v="679"/>
    <s v="Katie Dougherty"/>
    <x v="4"/>
    <n v="0.01"/>
    <n v="3.95"/>
    <n v="5.13"/>
    <x v="1"/>
    <x v="3"/>
    <x v="2"/>
    <x v="8"/>
    <x v="5"/>
    <s v="Hoover Replacement Belts For Soft Guard™ &amp; Commercial Ltweight Upright Vacs, 2/Pk"/>
    <n v="0.59"/>
    <s v="United States"/>
    <x v="2"/>
    <x v="4"/>
    <s v="Spanaway"/>
    <n v="98387"/>
    <x v="62"/>
    <d v="2015-03-05T00:00:00"/>
    <n v="-19.93"/>
    <n v="2"/>
    <n v="10.11"/>
    <n v="88890"/>
    <x v="2"/>
    <n v="267.28048830700811"/>
  </r>
  <r>
    <n v="679"/>
    <s v="Katie Dougherty"/>
    <x v="4"/>
    <n v="0.02"/>
    <n v="367.99"/>
    <n v="19.989999999999998"/>
    <x v="1"/>
    <x v="3"/>
    <x v="2"/>
    <x v="5"/>
    <x v="5"/>
    <s v="Ibico Ibimaster 300 Manual Binding System"/>
    <n v="0.4"/>
    <s v="United States"/>
    <x v="2"/>
    <x v="4"/>
    <s v="Spanaway"/>
    <n v="98387"/>
    <x v="62"/>
    <d v="2015-03-05T00:00:00"/>
    <n v="4568.6072999999997"/>
    <n v="17"/>
    <n v="6621.17"/>
    <n v="88890"/>
    <x v="2"/>
    <n v="6352.8493012720182"/>
  </r>
  <r>
    <n v="680"/>
    <s v="Laurence Poe"/>
    <x v="4"/>
    <n v="0.04"/>
    <n v="95.99"/>
    <n v="4.9000000000000004"/>
    <x v="1"/>
    <x v="3"/>
    <x v="1"/>
    <x v="12"/>
    <x v="5"/>
    <s v="T60"/>
    <n v="0.56000000000000005"/>
    <s v="United States"/>
    <x v="2"/>
    <x v="4"/>
    <s v="Spokane"/>
    <n v="99207"/>
    <x v="62"/>
    <d v="2015-03-06T00:00:00"/>
    <n v="-258.22500000000002"/>
    <n v="3"/>
    <n v="253.78"/>
    <n v="88890"/>
    <x v="2"/>
    <n v="260.52002839087777"/>
  </r>
  <r>
    <n v="2696"/>
    <s v="Sally Dunn"/>
    <x v="0"/>
    <n v="0.05"/>
    <n v="107.53"/>
    <n v="5.81"/>
    <x v="1"/>
    <x v="2"/>
    <x v="0"/>
    <x v="11"/>
    <x v="6"/>
    <s v="Tenex Contemporary Contur Chairmats for Low and Medium Pile Carpet, Computer, 39&quot; x 49&quot;"/>
    <n v="0.65"/>
    <s v="United States"/>
    <x v="0"/>
    <x v="16"/>
    <s v="Tuscaloosa"/>
    <n v="35401"/>
    <x v="63"/>
    <d v="2015-03-06T00:00:00"/>
    <n v="-89.418000000000006"/>
    <n v="6"/>
    <n v="612.91999999999996"/>
    <n v="87676"/>
    <x v="0"/>
    <n v="870.57676888278741"/>
  </r>
  <r>
    <n v="2376"/>
    <s v="Debra Batchelor"/>
    <x v="1"/>
    <n v="0.05"/>
    <n v="3.28"/>
    <n v="3.97"/>
    <x v="1"/>
    <x v="3"/>
    <x v="2"/>
    <x v="2"/>
    <x v="2"/>
    <s v="Newell 342"/>
    <n v="0.56000000000000005"/>
    <s v="United States"/>
    <x v="2"/>
    <x v="37"/>
    <s v="Moscow"/>
    <n v="83843"/>
    <x v="63"/>
    <d v="2015-03-06T00:00:00"/>
    <n v="-100.24"/>
    <n v="18"/>
    <n v="61.29"/>
    <n v="91321"/>
    <x v="2"/>
    <n v="84.25946254326081"/>
  </r>
  <r>
    <n v="2376"/>
    <s v="Debra Batchelor"/>
    <x v="1"/>
    <n v="0.03"/>
    <n v="6.98"/>
    <n v="9.69"/>
    <x v="1"/>
    <x v="3"/>
    <x v="2"/>
    <x v="6"/>
    <x v="5"/>
    <s v="Eldon Shelf Savers™ Cubes and Bins"/>
    <n v="0.83"/>
    <s v="United States"/>
    <x v="2"/>
    <x v="37"/>
    <s v="Moscow"/>
    <n v="83843"/>
    <x v="63"/>
    <d v="2015-03-07T00:00:00"/>
    <n v="-262.62"/>
    <n v="15"/>
    <n v="109.15"/>
    <n v="91321"/>
    <x v="2"/>
    <n v="325.30439080423946"/>
  </r>
  <r>
    <n v="670"/>
    <s v="Lewis Baldwin"/>
    <x v="2"/>
    <n v="0.08"/>
    <n v="296.18"/>
    <n v="54.12"/>
    <x v="0"/>
    <x v="2"/>
    <x v="0"/>
    <x v="0"/>
    <x v="0"/>
    <s v="Hon 94000 Series Round Tables"/>
    <n v="0.76"/>
    <s v="United States"/>
    <x v="0"/>
    <x v="21"/>
    <s v="Montclair"/>
    <n v="22025"/>
    <x v="63"/>
    <d v="2015-03-12T00:00:00"/>
    <n v="-187.22200000000001"/>
    <n v="5"/>
    <n v="1429.81"/>
    <n v="88474"/>
    <x v="0"/>
    <n v="2754.547841624003"/>
  </r>
  <r>
    <n v="2944"/>
    <s v="Elsie Lane"/>
    <x v="2"/>
    <n v="0.04"/>
    <n v="4.55"/>
    <n v="1.49"/>
    <x v="1"/>
    <x v="3"/>
    <x v="2"/>
    <x v="5"/>
    <x v="5"/>
    <s v="Presstex Flexible Ring Binders"/>
    <n v="0.35"/>
    <s v="United States"/>
    <x v="1"/>
    <x v="25"/>
    <s v="Midland"/>
    <n v="48640"/>
    <x v="63"/>
    <d v="2015-03-07T00:00:00"/>
    <n v="28.288"/>
    <n v="13"/>
    <n v="59.75"/>
    <n v="90309"/>
    <x v="1"/>
    <n v="65.625561062105191"/>
  </r>
  <r>
    <n v="392"/>
    <s v="Erica R Fuller"/>
    <x v="4"/>
    <n v="0.02"/>
    <n v="34.979999999999997"/>
    <n v="7.53"/>
    <x v="1"/>
    <x v="3"/>
    <x v="1"/>
    <x v="1"/>
    <x v="5"/>
    <s v="Fellowes EZ Multi-Media Keyboard"/>
    <n v="0.76"/>
    <s v="United States"/>
    <x v="1"/>
    <x v="6"/>
    <s v="Clayton"/>
    <n v="63105"/>
    <x v="63"/>
    <d v="2015-03-07T00:00:00"/>
    <n v="-159.68"/>
    <n v="1"/>
    <n v="37.159999999999997"/>
    <n v="86383"/>
    <x v="1"/>
    <n v="422.42262846652113"/>
  </r>
  <r>
    <n v="392"/>
    <s v="Erica R Fuller"/>
    <x v="4"/>
    <n v="0.01"/>
    <n v="19.989999999999998"/>
    <n v="11.17"/>
    <x v="1"/>
    <x v="3"/>
    <x v="0"/>
    <x v="11"/>
    <x v="4"/>
    <s v="Telescoping Adjustable Floor Lamp"/>
    <n v="0.6"/>
    <s v="United States"/>
    <x v="1"/>
    <x v="6"/>
    <s v="Clayton"/>
    <n v="63105"/>
    <x v="63"/>
    <d v="2015-03-08T00:00:00"/>
    <n v="27.91"/>
    <n v="2"/>
    <n v="43.65"/>
    <n v="86383"/>
    <x v="1"/>
    <n v="541.77949840062593"/>
  </r>
  <r>
    <n v="3003"/>
    <s v="Roy Rouse"/>
    <x v="4"/>
    <n v="0.03"/>
    <n v="85.99"/>
    <n v="0.99"/>
    <x v="1"/>
    <x v="2"/>
    <x v="1"/>
    <x v="12"/>
    <x v="2"/>
    <s v="Accessory34"/>
    <n v="0.55000000000000004"/>
    <s v="United States"/>
    <x v="2"/>
    <x v="37"/>
    <s v="Coeur D Alene"/>
    <n v="83814"/>
    <x v="63"/>
    <d v="2015-03-06T00:00:00"/>
    <n v="1037.1044999999999"/>
    <n v="20"/>
    <n v="1503.05"/>
    <n v="91586"/>
    <x v="2"/>
    <n v="1476.3048275781762"/>
  </r>
  <r>
    <n v="1014"/>
    <s v="Theresa Winters"/>
    <x v="3"/>
    <n v="0.08"/>
    <n v="10.91"/>
    <n v="2.99"/>
    <x v="1"/>
    <x v="2"/>
    <x v="2"/>
    <x v="5"/>
    <x v="5"/>
    <s v="Heavy-Duty E-Z-D® Binders"/>
    <n v="0.38"/>
    <s v="United States"/>
    <x v="0"/>
    <x v="1"/>
    <s v="Bryant"/>
    <n v="72022"/>
    <x v="63"/>
    <d v="2015-03-06T00:00:00"/>
    <n v="-2.1"/>
    <n v="11"/>
    <n v="119.99"/>
    <n v="88388"/>
    <x v="0"/>
    <n v="246.0954460278933"/>
  </r>
  <r>
    <n v="1279"/>
    <s v="Josephine Rao"/>
    <x v="3"/>
    <n v="0"/>
    <n v="442.14"/>
    <n v="14.7"/>
    <x v="0"/>
    <x v="3"/>
    <x v="1"/>
    <x v="3"/>
    <x v="3"/>
    <s v="Okidata ML390 Turbo Dot Matrix Printers"/>
    <n v="0.56000000000000005"/>
    <s v="United States"/>
    <x v="1"/>
    <x v="2"/>
    <s v="Hammond"/>
    <n v="46324"/>
    <x v="63"/>
    <d v="2015-03-05T00:00:00"/>
    <n v="501.51"/>
    <n v="5"/>
    <n v="2343.34"/>
    <n v="90115"/>
    <x v="1"/>
    <n v="2805.0545630553379"/>
  </r>
  <r>
    <n v="1432"/>
    <s v="Kerry Green"/>
    <x v="3"/>
    <n v="0.05"/>
    <n v="9.7799999999999994"/>
    <n v="1.39"/>
    <x v="1"/>
    <x v="3"/>
    <x v="2"/>
    <x v="15"/>
    <x v="5"/>
    <s v="Staples #10 Laser &amp; Inkjet Envelopes, 4 1/8&quot; x 9 1/2&quot;, 100/Box"/>
    <n v="0.39"/>
    <s v="United States"/>
    <x v="1"/>
    <x v="2"/>
    <s v="Indianapolis"/>
    <n v="46203"/>
    <x v="63"/>
    <d v="2015-03-06T00:00:00"/>
    <n v="74.278499999999994"/>
    <n v="11"/>
    <n v="107.65"/>
    <n v="86826"/>
    <x v="1"/>
    <n v="274.24344293714"/>
  </r>
  <r>
    <n v="1433"/>
    <s v="Frances Jackson"/>
    <x v="3"/>
    <n v="0.02"/>
    <n v="3.28"/>
    <n v="3.97"/>
    <x v="2"/>
    <x v="3"/>
    <x v="2"/>
    <x v="2"/>
    <x v="2"/>
    <s v="Newell 337"/>
    <n v="0.56000000000000005"/>
    <s v="United States"/>
    <x v="1"/>
    <x v="2"/>
    <s v="Jeffersonville"/>
    <n v="47130"/>
    <x v="63"/>
    <d v="2015-03-06T00:00:00"/>
    <n v="-66.349999999999994"/>
    <n v="7"/>
    <n v="25.15"/>
    <n v="86826"/>
    <x v="1"/>
    <n v="260.09064889851368"/>
  </r>
  <r>
    <n v="2006"/>
    <s v="Cynthia Khan"/>
    <x v="3"/>
    <n v="0.03"/>
    <n v="5.78"/>
    <n v="5.37"/>
    <x v="1"/>
    <x v="2"/>
    <x v="2"/>
    <x v="7"/>
    <x v="5"/>
    <s v="Xerox 1950"/>
    <n v="0.36"/>
    <s v="United States"/>
    <x v="2"/>
    <x v="3"/>
    <s v="Durango"/>
    <n v="81301"/>
    <x v="63"/>
    <d v="2015-03-06T00:00:00"/>
    <n v="-63.35"/>
    <n v="15"/>
    <n v="88.22"/>
    <n v="88798"/>
    <x v="2"/>
    <n v="249.50058910299981"/>
  </r>
  <r>
    <n v="868"/>
    <s v="Sharon Ellis"/>
    <x v="0"/>
    <n v="0.06"/>
    <n v="6.48"/>
    <n v="8.8800000000000008"/>
    <x v="1"/>
    <x v="3"/>
    <x v="2"/>
    <x v="7"/>
    <x v="5"/>
    <s v="Xerox 224"/>
    <n v="0.37"/>
    <s v="United States"/>
    <x v="1"/>
    <x v="7"/>
    <s v="Shoreview"/>
    <n v="55126"/>
    <x v="64"/>
    <d v="2015-03-07T00:00:00"/>
    <n v="-237.47"/>
    <n v="20"/>
    <n v="125.77"/>
    <n v="91195"/>
    <x v="1"/>
    <n v="217.43411966407211"/>
  </r>
  <r>
    <n v="3008"/>
    <s v="Penny Rich"/>
    <x v="0"/>
    <n v="0.05"/>
    <n v="9.99"/>
    <n v="4.78"/>
    <x v="1"/>
    <x v="2"/>
    <x v="2"/>
    <x v="7"/>
    <x v="5"/>
    <s v="Xerox 1896"/>
    <n v="0.4"/>
    <s v="United States"/>
    <x v="1"/>
    <x v="7"/>
    <s v="Minnetonka Mills"/>
    <n v="55343"/>
    <x v="64"/>
    <d v="2015-03-07T00:00:00"/>
    <n v="41.3"/>
    <n v="20"/>
    <n v="203.37"/>
    <n v="89414"/>
    <x v="1"/>
    <n v="462.56092386281199"/>
  </r>
  <r>
    <n v="688"/>
    <s v="Ashley Reese"/>
    <x v="2"/>
    <n v="0.06"/>
    <n v="4.18"/>
    <n v="2.99"/>
    <x v="1"/>
    <x v="0"/>
    <x v="2"/>
    <x v="5"/>
    <x v="5"/>
    <s v="Avery® Durable Slant Ring Binders With Label Holder"/>
    <n v="0.37"/>
    <s v="United States"/>
    <x v="1"/>
    <x v="6"/>
    <s v="Saint Louis"/>
    <n v="63116"/>
    <x v="64"/>
    <d v="2015-03-08T00:00:00"/>
    <n v="-12.718999999999999"/>
    <n v="5"/>
    <n v="21.34"/>
    <n v="88504"/>
    <x v="1"/>
    <n v="58.303383926946125"/>
  </r>
  <r>
    <n v="797"/>
    <s v="Eileen Riddle"/>
    <x v="2"/>
    <n v="0.09"/>
    <n v="6.48"/>
    <n v="6.86"/>
    <x v="1"/>
    <x v="3"/>
    <x v="2"/>
    <x v="7"/>
    <x v="5"/>
    <s v="Xerox 204"/>
    <n v="0.37"/>
    <s v="United States"/>
    <x v="2"/>
    <x v="15"/>
    <s v="Roy"/>
    <n v="84067"/>
    <x v="64"/>
    <d v="2015-03-08T00:00:00"/>
    <n v="-62.23"/>
    <n v="8"/>
    <n v="50.88"/>
    <n v="86870"/>
    <x v="2"/>
    <n v="110.98484460992663"/>
  </r>
  <r>
    <n v="2729"/>
    <s v="Penny O Caldwell"/>
    <x v="2"/>
    <n v="0.08"/>
    <n v="230.98"/>
    <n v="23.78"/>
    <x v="0"/>
    <x v="1"/>
    <x v="0"/>
    <x v="0"/>
    <x v="0"/>
    <s v="Bush® Cubix Conference Tables, Fully Assembled"/>
    <n v="0.6"/>
    <s v="United States"/>
    <x v="2"/>
    <x v="4"/>
    <s v="Bellingham"/>
    <n v="98226"/>
    <x v="64"/>
    <d v="2015-03-10T00:00:00"/>
    <n v="501.69"/>
    <n v="4"/>
    <n v="924.8"/>
    <n v="88114"/>
    <x v="2"/>
    <n v="2224.7863953715005"/>
  </r>
  <r>
    <n v="1771"/>
    <s v="Jeff Spivey"/>
    <x v="4"/>
    <n v="7.0000000000000007E-2"/>
    <n v="60.98"/>
    <n v="49"/>
    <x v="1"/>
    <x v="2"/>
    <x v="2"/>
    <x v="8"/>
    <x v="4"/>
    <s v="Euro Pro Shark Stick Mini Vacuum"/>
    <n v="0.59"/>
    <s v="United States"/>
    <x v="1"/>
    <x v="10"/>
    <s v="Freeport"/>
    <n v="61032"/>
    <x v="64"/>
    <d v="2015-03-07T00:00:00"/>
    <n v="-807.89"/>
    <n v="7"/>
    <n v="410.17"/>
    <n v="89106"/>
    <x v="1"/>
    <n v="842.40103576979413"/>
  </r>
  <r>
    <n v="945"/>
    <s v="Stephanie Sun Perry"/>
    <x v="3"/>
    <n v="0.03"/>
    <n v="31.74"/>
    <n v="12.62"/>
    <x v="1"/>
    <x v="2"/>
    <x v="2"/>
    <x v="5"/>
    <x v="5"/>
    <s v="GBC Wire Binding Strips"/>
    <n v="0.37"/>
    <s v="United States"/>
    <x v="2"/>
    <x v="8"/>
    <s v="Saratoga"/>
    <n v="95070"/>
    <x v="64"/>
    <d v="2015-03-06T00:00:00"/>
    <n v="-4.3010000000000002"/>
    <n v="3"/>
    <n v="98.7"/>
    <n v="86567"/>
    <x v="2"/>
    <n v="600.00261300749912"/>
  </r>
  <r>
    <n v="3327"/>
    <s v="Bob Gibson"/>
    <x v="3"/>
    <n v="0.06"/>
    <n v="113.98"/>
    <n v="30"/>
    <x v="0"/>
    <x v="0"/>
    <x v="0"/>
    <x v="9"/>
    <x v="3"/>
    <s v="Hon Comfortask® Task/Swivel Chairs"/>
    <n v="0.69"/>
    <s v="United States"/>
    <x v="1"/>
    <x v="25"/>
    <s v="Port Huron"/>
    <n v="48060"/>
    <x v="64"/>
    <d v="2015-03-08T00:00:00"/>
    <n v="-127.3"/>
    <n v="3"/>
    <n v="356.14"/>
    <n v="87272"/>
    <x v="1"/>
    <n v="1615.2029955203395"/>
  </r>
  <r>
    <n v="3327"/>
    <s v="Bob Gibson"/>
    <x v="3"/>
    <n v="0.05"/>
    <n v="6.48"/>
    <n v="6.86"/>
    <x v="1"/>
    <x v="0"/>
    <x v="2"/>
    <x v="7"/>
    <x v="5"/>
    <s v="Xerox 204"/>
    <n v="0.37"/>
    <s v="United States"/>
    <x v="1"/>
    <x v="25"/>
    <s v="Port Huron"/>
    <n v="48060"/>
    <x v="64"/>
    <d v="2015-03-08T00:00:00"/>
    <n v="-52.77"/>
    <n v="4"/>
    <n v="27.08"/>
    <n v="87272"/>
    <x v="1"/>
    <n v="259.32997566117263"/>
  </r>
  <r>
    <n v="1020"/>
    <s v="Julie Porter"/>
    <x v="0"/>
    <n v="0.09"/>
    <n v="517.48"/>
    <n v="16.63"/>
    <x v="0"/>
    <x v="0"/>
    <x v="1"/>
    <x v="3"/>
    <x v="0"/>
    <s v="Panasonic KX-P3626 Dot Matrix Printer"/>
    <n v="0.59"/>
    <s v="United States"/>
    <x v="1"/>
    <x v="38"/>
    <s v="Pittsburg"/>
    <n v="66762"/>
    <x v="65"/>
    <d v="2015-03-07T00:00:00"/>
    <n v="909.36"/>
    <n v="5"/>
    <n v="2354.54"/>
    <n v="88632"/>
    <x v="1"/>
    <n v="3557.5062684976438"/>
  </r>
  <r>
    <n v="850"/>
    <s v="Jesse Hutchinson"/>
    <x v="3"/>
    <n v="7.0000000000000007E-2"/>
    <n v="6.08"/>
    <n v="0.91"/>
    <x v="1"/>
    <x v="3"/>
    <x v="2"/>
    <x v="2"/>
    <x v="2"/>
    <s v="Zebra Zazzle Fluorescent Highlighters"/>
    <n v="0.51"/>
    <s v="United States"/>
    <x v="2"/>
    <x v="8"/>
    <s v="Goleta"/>
    <n v="93117"/>
    <x v="65"/>
    <d v="2015-03-08T00:00:00"/>
    <n v="19.57"/>
    <n v="7"/>
    <n v="41.96"/>
    <n v="88569"/>
    <x v="2"/>
    <n v="279.88618189780186"/>
  </r>
  <r>
    <n v="851"/>
    <s v="Helen H Heller"/>
    <x v="3"/>
    <n v="0.08"/>
    <n v="19.899999999999999"/>
    <n v="5.29"/>
    <x v="1"/>
    <x v="3"/>
    <x v="2"/>
    <x v="8"/>
    <x v="6"/>
    <s v="Holmes Cool Mist Humidifier for the Whole House with 8-Gallon Output per Day, Extended Life Filter"/>
    <n v="0.4"/>
    <s v="United States"/>
    <x v="2"/>
    <x v="8"/>
    <s v="Hacienda Heights"/>
    <n v="91745"/>
    <x v="65"/>
    <d v="2015-03-09T00:00:00"/>
    <n v="107.11"/>
    <n v="13"/>
    <n v="240.46"/>
    <n v="88569"/>
    <x v="2"/>
    <n v="435.85159772711785"/>
  </r>
  <r>
    <n v="851"/>
    <s v="Helen H Heller"/>
    <x v="3"/>
    <n v="0.02"/>
    <n v="3.36"/>
    <n v="6.27"/>
    <x v="1"/>
    <x v="3"/>
    <x v="2"/>
    <x v="5"/>
    <x v="5"/>
    <s v="Cardinal Poly Pocket Divider Pockets for Ring Binders"/>
    <n v="0.4"/>
    <s v="United States"/>
    <x v="2"/>
    <x v="8"/>
    <s v="Hacienda Heights"/>
    <n v="91745"/>
    <x v="65"/>
    <d v="2015-03-09T00:00:00"/>
    <n v="-216.154"/>
    <n v="21"/>
    <n v="74.08"/>
    <n v="88569"/>
    <x v="2"/>
    <n v="119.73511484241874"/>
  </r>
  <r>
    <n v="2750"/>
    <s v="Allen Nash"/>
    <x v="0"/>
    <n v="0.02"/>
    <n v="161.55000000000001"/>
    <n v="19.989999999999998"/>
    <x v="1"/>
    <x v="0"/>
    <x v="2"/>
    <x v="6"/>
    <x v="5"/>
    <s v="Fellowes Super Stor/Drawer® Files"/>
    <n v="0.66"/>
    <s v="United States"/>
    <x v="0"/>
    <x v="21"/>
    <s v="Waynesboro"/>
    <n v="22980"/>
    <x v="66"/>
    <d v="2015-03-08T00:00:00"/>
    <n v="664.51800000000003"/>
    <n v="4"/>
    <n v="657.61"/>
    <n v="91424"/>
    <x v="0"/>
    <n v="2192.4679777199171"/>
  </r>
  <r>
    <n v="2770"/>
    <s v="Joel Burnette"/>
    <x v="0"/>
    <n v="0.02"/>
    <n v="11.55"/>
    <n v="2.36"/>
    <x v="1"/>
    <x v="3"/>
    <x v="2"/>
    <x v="2"/>
    <x v="2"/>
    <s v="Newell 309"/>
    <n v="0.55000000000000004"/>
    <s v="United States"/>
    <x v="0"/>
    <x v="5"/>
    <s v="Dunwoody"/>
    <n v="30338"/>
    <x v="66"/>
    <d v="2015-03-10T00:00:00"/>
    <n v="1289.3820000000001"/>
    <n v="14"/>
    <n v="159.53"/>
    <n v="88975"/>
    <x v="0"/>
    <n v="1792.6931641588285"/>
  </r>
  <r>
    <n v="2837"/>
    <s v="Leslie Hawley"/>
    <x v="1"/>
    <n v="7.0000000000000007E-2"/>
    <n v="51.98"/>
    <n v="10.17"/>
    <x v="1"/>
    <x v="2"/>
    <x v="1"/>
    <x v="3"/>
    <x v="6"/>
    <s v="Canon MP25DIII Desktop Whisper-Quiet Printing Calculator"/>
    <n v="0.37"/>
    <s v="United States"/>
    <x v="1"/>
    <x v="19"/>
    <s v="Tulsa"/>
    <n v="74133"/>
    <x v="66"/>
    <d v="2015-03-10T00:00:00"/>
    <n v="439.78530000000001"/>
    <n v="13"/>
    <n v="637.37"/>
    <n v="89801"/>
    <x v="1"/>
    <n v="820.50625634254664"/>
  </r>
  <r>
    <n v="2837"/>
    <s v="Leslie Hawley"/>
    <x v="1"/>
    <n v="0.1"/>
    <n v="80.97"/>
    <n v="33.6"/>
    <x v="0"/>
    <x v="2"/>
    <x v="1"/>
    <x v="3"/>
    <x v="3"/>
    <s v="Lexmark Z25 Color Inkjet Printer"/>
    <n v="0.37"/>
    <s v="United States"/>
    <x v="1"/>
    <x v="19"/>
    <s v="Tulsa"/>
    <n v="74133"/>
    <x v="66"/>
    <d v="2015-03-11T00:00:00"/>
    <n v="-149.4573"/>
    <n v="3"/>
    <n v="232.16"/>
    <n v="89801"/>
    <x v="1"/>
    <n v="1132.13451327539"/>
  </r>
  <r>
    <n v="693"/>
    <s v="Richard McClure"/>
    <x v="2"/>
    <n v="0.09"/>
    <n v="5.34"/>
    <n v="2.99"/>
    <x v="2"/>
    <x v="0"/>
    <x v="2"/>
    <x v="5"/>
    <x v="5"/>
    <s v="Wilson Jones 14 Line Acrylic Coated Pressboard Data Binders"/>
    <n v="0.38"/>
    <s v="United States"/>
    <x v="2"/>
    <x v="3"/>
    <s v="Thornton"/>
    <n v="80229"/>
    <x v="66"/>
    <d v="2015-03-15T00:00:00"/>
    <n v="9.4860000000000007"/>
    <n v="17"/>
    <n v="95.1"/>
    <n v="87812"/>
    <x v="2"/>
    <n v="-9.0528555988757837"/>
  </r>
  <r>
    <n v="693"/>
    <s v="Richard McClure"/>
    <x v="2"/>
    <n v="7.0000000000000007E-2"/>
    <n v="140.97999999999999"/>
    <n v="53.48"/>
    <x v="0"/>
    <x v="0"/>
    <x v="0"/>
    <x v="10"/>
    <x v="0"/>
    <s v="Bush Heritage Pine Collection 5-Shelf Bookcase, Albany Pine Finish, *Special Order"/>
    <n v="0.65"/>
    <s v="United States"/>
    <x v="2"/>
    <x v="3"/>
    <s v="Thornton"/>
    <n v="80229"/>
    <x v="66"/>
    <d v="2015-03-15T00:00:00"/>
    <n v="-263.64999999999998"/>
    <n v="5"/>
    <n v="734.74"/>
    <n v="87812"/>
    <x v="2"/>
    <n v="2048.0280207650558"/>
  </r>
  <r>
    <n v="693"/>
    <s v="Richard McClure"/>
    <x v="2"/>
    <n v="0.06"/>
    <n v="205.99"/>
    <n v="5.26"/>
    <x v="1"/>
    <x v="0"/>
    <x v="1"/>
    <x v="12"/>
    <x v="5"/>
    <s v="i470"/>
    <n v="0.56000000000000005"/>
    <s v="United States"/>
    <x v="2"/>
    <x v="3"/>
    <s v="Thornton"/>
    <n v="80229"/>
    <x v="66"/>
    <d v="2015-03-15T00:00:00"/>
    <n v="890.18100000000004"/>
    <n v="11"/>
    <n v="1882.87"/>
    <n v="87812"/>
    <x v="2"/>
    <n v="1835.8686238121811"/>
  </r>
  <r>
    <n v="1718"/>
    <s v="Kathy Shah"/>
    <x v="2"/>
    <n v="0.01"/>
    <n v="300.98"/>
    <n v="64.73"/>
    <x v="0"/>
    <x v="1"/>
    <x v="0"/>
    <x v="9"/>
    <x v="3"/>
    <s v="Global Leather and Oak Executive Chair, Black"/>
    <n v="0.56000000000000005"/>
    <s v="United States"/>
    <x v="0"/>
    <x v="9"/>
    <s v="Garner"/>
    <n v="27529"/>
    <x v="66"/>
    <d v="2015-03-15T00:00:00"/>
    <n v="-48.874000000000002"/>
    <n v="3"/>
    <n v="974.14"/>
    <n v="90621"/>
    <x v="0"/>
    <n v="3025.1595394975402"/>
  </r>
  <r>
    <n v="1075"/>
    <s v="Theodore Tyson"/>
    <x v="1"/>
    <n v="0.04"/>
    <n v="19.23"/>
    <n v="6.15"/>
    <x v="1"/>
    <x v="2"/>
    <x v="0"/>
    <x v="11"/>
    <x v="1"/>
    <s v="Executive Impressions 13&quot; Clairmont Wall Clock"/>
    <n v="0.44"/>
    <s v="United States"/>
    <x v="1"/>
    <x v="10"/>
    <s v="Romeoville"/>
    <n v="60441"/>
    <x v="67"/>
    <d v="2015-03-10T00:00:00"/>
    <n v="152.4348"/>
    <n v="11"/>
    <n v="220.92"/>
    <n v="86422"/>
    <x v="1"/>
    <n v="390.53832263934237"/>
  </r>
  <r>
    <n v="2258"/>
    <s v="Nicole Pope"/>
    <x v="2"/>
    <n v="0.01"/>
    <n v="7.64"/>
    <n v="1.39"/>
    <x v="2"/>
    <x v="3"/>
    <x v="2"/>
    <x v="15"/>
    <x v="5"/>
    <s v="#10- 4 1/8&quot; x 9 1/2&quot; Security-Tint Envelopes"/>
    <n v="0.36"/>
    <s v="United States"/>
    <x v="0"/>
    <x v="9"/>
    <s v="Rocky Mount"/>
    <n v="27801"/>
    <x v="67"/>
    <d v="2015-03-13T00:00:00"/>
    <n v="-1676.6120000000001"/>
    <n v="9"/>
    <n v="73.290000000000006"/>
    <n v="87962"/>
    <x v="0"/>
    <n v="-1727.3971948583232"/>
  </r>
  <r>
    <n v="2258"/>
    <s v="Nicole Pope"/>
    <x v="2"/>
    <n v="7.0000000000000007E-2"/>
    <n v="400.97"/>
    <n v="48.26"/>
    <x v="0"/>
    <x v="3"/>
    <x v="1"/>
    <x v="3"/>
    <x v="0"/>
    <s v="Hewlett-Packard Deskjet 1220Cse Color Inkjet Printer"/>
    <n v="0.36"/>
    <s v="United States"/>
    <x v="0"/>
    <x v="9"/>
    <s v="Rocky Mount"/>
    <n v="27801"/>
    <x v="67"/>
    <d v="2015-03-13T00:00:00"/>
    <n v="45.127800000000001"/>
    <n v="8"/>
    <n v="2961.32"/>
    <n v="87962"/>
    <x v="0"/>
    <n v="2802.5346486100093"/>
  </r>
  <r>
    <n v="2855"/>
    <s v="Vicki Womble"/>
    <x v="2"/>
    <n v="0.09"/>
    <n v="3174.835"/>
    <n v="24.49"/>
    <x v="1"/>
    <x v="1"/>
    <x v="1"/>
    <x v="3"/>
    <x v="4"/>
    <s v="Polycom ViewStation™ ISDN Videoconferencing Unit"/>
    <n v="0.39"/>
    <s v="United States"/>
    <x v="2"/>
    <x v="4"/>
    <s v="Des Moines"/>
    <n v="98198"/>
    <x v="68"/>
    <d v="2015-03-14T00:00:00"/>
    <n v="-10388.68835"/>
    <n v="1"/>
    <n v="6296"/>
    <n v="87317"/>
    <x v="2"/>
    <n v="7401.3271579278216"/>
  </r>
  <r>
    <n v="2545"/>
    <s v="Rick Ellis"/>
    <x v="4"/>
    <n v="0.01"/>
    <n v="99.99"/>
    <n v="19.989999999999998"/>
    <x v="2"/>
    <x v="2"/>
    <x v="1"/>
    <x v="3"/>
    <x v="5"/>
    <s v="AT&amp;T 2230 Dual Handset Phone With Caller ID/Call Waiting"/>
    <n v="0.52"/>
    <s v="United States"/>
    <x v="0"/>
    <x v="21"/>
    <s v="Springfield"/>
    <n v="22153"/>
    <x v="68"/>
    <d v="2015-03-12T00:00:00"/>
    <n v="90.024000000000001"/>
    <n v="2"/>
    <n v="202.98"/>
    <n v="87915"/>
    <x v="0"/>
    <n v="981.54742575811474"/>
  </r>
  <r>
    <n v="3194"/>
    <s v="Angela Rose"/>
    <x v="4"/>
    <n v="0.1"/>
    <n v="4.9800000000000004"/>
    <n v="7.54"/>
    <x v="1"/>
    <x v="1"/>
    <x v="2"/>
    <x v="7"/>
    <x v="5"/>
    <s v="Xerox 1961"/>
    <n v="0.38"/>
    <s v="United States"/>
    <x v="0"/>
    <x v="12"/>
    <s v="Spring Hill"/>
    <n v="34609"/>
    <x v="68"/>
    <d v="2015-03-11T00:00:00"/>
    <n v="45.078000000000003"/>
    <n v="9"/>
    <n v="43.84"/>
    <n v="89805"/>
    <x v="0"/>
    <n v="140.72849120243379"/>
  </r>
  <r>
    <n v="3194"/>
    <s v="Angela Rose"/>
    <x v="4"/>
    <n v="0"/>
    <n v="22.84"/>
    <n v="8.18"/>
    <x v="1"/>
    <x v="1"/>
    <x v="2"/>
    <x v="7"/>
    <x v="5"/>
    <s v="Xerox 1991"/>
    <n v="0.39"/>
    <s v="United States"/>
    <x v="0"/>
    <x v="12"/>
    <s v="Spring Hill"/>
    <n v="34609"/>
    <x v="68"/>
    <d v="2015-03-12T00:00:00"/>
    <n v="-110.376"/>
    <n v="6"/>
    <n v="141.74"/>
    <n v="89805"/>
    <x v="0"/>
    <n v="129.58302301650772"/>
  </r>
  <r>
    <n v="52"/>
    <s v="Lorraine Kelly"/>
    <x v="3"/>
    <n v="0"/>
    <n v="115.99"/>
    <n v="2.5"/>
    <x v="1"/>
    <x v="3"/>
    <x v="1"/>
    <x v="12"/>
    <x v="5"/>
    <s v="6160"/>
    <n v="0.56999999999999995"/>
    <s v="United States"/>
    <x v="2"/>
    <x v="4"/>
    <s v="Puyallup"/>
    <n v="98373"/>
    <x v="68"/>
    <d v="2015-03-10T00:00:00"/>
    <n v="162.666"/>
    <n v="6"/>
    <n v="627.04"/>
    <n v="88426"/>
    <x v="2"/>
    <n v="910.86381081410673"/>
  </r>
  <r>
    <n v="53"/>
    <s v="Sidney Russell Austin"/>
    <x v="3"/>
    <n v="0.02"/>
    <n v="5.98"/>
    <n v="5.79"/>
    <x v="1"/>
    <x v="3"/>
    <x v="2"/>
    <x v="7"/>
    <x v="5"/>
    <s v="Xerox 1903"/>
    <n v="0.36"/>
    <s v="United States"/>
    <x v="2"/>
    <x v="4"/>
    <s v="Redmond"/>
    <n v="98052"/>
    <x v="68"/>
    <d v="2015-03-11T00:00:00"/>
    <n v="-67.489999999999995"/>
    <n v="17"/>
    <n v="110.19"/>
    <n v="88426"/>
    <x v="2"/>
    <n v="233.66555469768832"/>
  </r>
  <r>
    <n v="753"/>
    <s v="Elisabeth Massey"/>
    <x v="0"/>
    <n v="0.06"/>
    <n v="2.61"/>
    <n v="0.5"/>
    <x v="2"/>
    <x v="3"/>
    <x v="2"/>
    <x v="13"/>
    <x v="5"/>
    <s v="Avery 479"/>
    <n v="0.39"/>
    <s v="United States"/>
    <x v="2"/>
    <x v="41"/>
    <s v="Prescott"/>
    <n v="86301"/>
    <x v="69"/>
    <d v="2015-03-11T00:00:00"/>
    <n v="10.85"/>
    <n v="1"/>
    <n v="17.59"/>
    <n v="90438"/>
    <x v="2"/>
    <n v="162.38487719069553"/>
  </r>
  <r>
    <n v="753"/>
    <s v="Elisabeth Massey"/>
    <x v="0"/>
    <n v="0.01"/>
    <n v="6.35"/>
    <n v="1.02"/>
    <x v="1"/>
    <x v="3"/>
    <x v="2"/>
    <x v="7"/>
    <x v="2"/>
    <s v="Telephone Message Books with Fax/Mobile Section, 5 1/2&quot; x 3 3/16&quot;"/>
    <n v="0.39"/>
    <s v="United States"/>
    <x v="2"/>
    <x v="41"/>
    <s v="Prescott"/>
    <n v="86301"/>
    <x v="69"/>
    <d v="2015-03-13T00:00:00"/>
    <n v="97.662599999999998"/>
    <n v="22"/>
    <n v="141.54"/>
    <n v="90438"/>
    <x v="2"/>
    <n v="392.63157998159602"/>
  </r>
  <r>
    <n v="1494"/>
    <s v="Kate Lehman"/>
    <x v="0"/>
    <n v="0.06"/>
    <n v="8.3699999999999992"/>
    <n v="10.16"/>
    <x v="1"/>
    <x v="3"/>
    <x v="0"/>
    <x v="11"/>
    <x v="4"/>
    <s v="Westinghouse Clip-On Gooseneck Lamps"/>
    <n v="0.59"/>
    <s v="United States"/>
    <x v="3"/>
    <x v="36"/>
    <s v="Dundalk"/>
    <n v="21222"/>
    <x v="69"/>
    <d v="2015-03-13T00:00:00"/>
    <n v="-255.65"/>
    <n v="18"/>
    <n v="157.63999999999999"/>
    <n v="85880"/>
    <x v="3"/>
    <n v="422.97784573743741"/>
  </r>
  <r>
    <n v="1494"/>
    <s v="Kate Lehman"/>
    <x v="0"/>
    <n v="0.09"/>
    <n v="6.48"/>
    <n v="9.17"/>
    <x v="2"/>
    <x v="3"/>
    <x v="2"/>
    <x v="7"/>
    <x v="5"/>
    <s v="Xerox 1996"/>
    <n v="0.37"/>
    <s v="United States"/>
    <x v="3"/>
    <x v="36"/>
    <s v="Dundalk"/>
    <n v="21222"/>
    <x v="69"/>
    <d v="2015-03-13T00:00:00"/>
    <n v="-76.540000000000006"/>
    <n v="6"/>
    <n v="42.16"/>
    <n v="85880"/>
    <x v="3"/>
    <n v="288.20493621247186"/>
  </r>
  <r>
    <n v="1497"/>
    <s v="Gloria Jacobs"/>
    <x v="0"/>
    <n v="0.09"/>
    <n v="6.28"/>
    <n v="5.29"/>
    <x v="1"/>
    <x v="3"/>
    <x v="0"/>
    <x v="11"/>
    <x v="5"/>
    <s v="Eldon® 200 Class™ Desk Accessories, Burgundy"/>
    <n v="0.43"/>
    <s v="United States"/>
    <x v="3"/>
    <x v="11"/>
    <s v="Elmira"/>
    <n v="14901"/>
    <x v="69"/>
    <d v="2015-03-12T00:00:00"/>
    <n v="-10.09"/>
    <n v="2"/>
    <n v="14.08"/>
    <n v="85880"/>
    <x v="3"/>
    <n v="380.47106908043054"/>
  </r>
  <r>
    <n v="1497"/>
    <s v="Gloria Jacobs"/>
    <x v="0"/>
    <n v="0.03"/>
    <n v="15.14"/>
    <n v="4.53"/>
    <x v="1"/>
    <x v="3"/>
    <x v="2"/>
    <x v="6"/>
    <x v="5"/>
    <s v="Eldon® Gobal File Keepers"/>
    <n v="0.81"/>
    <s v="United States"/>
    <x v="3"/>
    <x v="11"/>
    <s v="Elmira"/>
    <n v="14901"/>
    <x v="69"/>
    <d v="2015-03-13T00:00:00"/>
    <n v="-92.87"/>
    <n v="17"/>
    <n v="256.73"/>
    <n v="85880"/>
    <x v="3"/>
    <n v="657.95645618083938"/>
  </r>
  <r>
    <n v="2616"/>
    <s v="Laurence Hull"/>
    <x v="0"/>
    <n v="0"/>
    <n v="2.6"/>
    <n v="2.4"/>
    <x v="1"/>
    <x v="3"/>
    <x v="2"/>
    <x v="2"/>
    <x v="2"/>
    <s v="12 Colored Short Pencils"/>
    <n v="0.57999999999999996"/>
    <s v="United States"/>
    <x v="1"/>
    <x v="25"/>
    <s v="Portage"/>
    <n v="49002"/>
    <x v="69"/>
    <d v="2015-03-13T00:00:00"/>
    <n v="-45.21"/>
    <n v="16"/>
    <n v="44.75"/>
    <n v="91495"/>
    <x v="1"/>
    <n v="437.25257354587018"/>
  </r>
  <r>
    <n v="1484"/>
    <s v="Alison Stewart"/>
    <x v="1"/>
    <n v="0.06"/>
    <n v="99.99"/>
    <n v="19.989999999999998"/>
    <x v="1"/>
    <x v="2"/>
    <x v="1"/>
    <x v="1"/>
    <x v="5"/>
    <s v="US Robotics 56K V.92 External Faxmodem"/>
    <n v="0.52"/>
    <s v="United States"/>
    <x v="1"/>
    <x v="10"/>
    <s v="Des Plaines"/>
    <n v="60016"/>
    <x v="69"/>
    <d v="2015-03-14T00:00:00"/>
    <n v="-127.56"/>
    <n v="3"/>
    <n v="290.24"/>
    <n v="91235"/>
    <x v="1"/>
    <n v="792.65817356981154"/>
  </r>
  <r>
    <n v="1484"/>
    <s v="Alison Stewart"/>
    <x v="1"/>
    <n v="0"/>
    <n v="193.17"/>
    <n v="19.989999999999998"/>
    <x v="1"/>
    <x v="2"/>
    <x v="2"/>
    <x v="6"/>
    <x v="5"/>
    <s v="Fellowes Staxonsteel® Drawer Files"/>
    <n v="0.71"/>
    <s v="United States"/>
    <x v="1"/>
    <x v="10"/>
    <s v="Des Plaines"/>
    <n v="60016"/>
    <x v="69"/>
    <d v="2015-03-12T00:00:00"/>
    <n v="282.18"/>
    <n v="5"/>
    <n v="971.4"/>
    <n v="91235"/>
    <x v="1"/>
    <n v="1701.7670440243692"/>
  </r>
  <r>
    <n v="1484"/>
    <s v="Alison Stewart"/>
    <x v="1"/>
    <n v="0.08"/>
    <n v="20.99"/>
    <n v="3.3"/>
    <x v="2"/>
    <x v="2"/>
    <x v="1"/>
    <x v="12"/>
    <x v="1"/>
    <s v="Accessory39"/>
    <n v="0.81"/>
    <s v="United States"/>
    <x v="1"/>
    <x v="10"/>
    <s v="Des Plaines"/>
    <n v="60016"/>
    <x v="69"/>
    <d v="2015-03-11T00:00:00"/>
    <n v="-96.337999999999994"/>
    <n v="11"/>
    <n v="193.51"/>
    <n v="91235"/>
    <x v="1"/>
    <n v="261.41941962921533"/>
  </r>
  <r>
    <n v="3397"/>
    <s v="Andrea Shaw"/>
    <x v="1"/>
    <n v="0.01"/>
    <n v="10.9"/>
    <n v="7.46"/>
    <x v="1"/>
    <x v="0"/>
    <x v="2"/>
    <x v="6"/>
    <x v="5"/>
    <s v="Crate-A-Files™"/>
    <n v="0.59"/>
    <s v="United States"/>
    <x v="1"/>
    <x v="10"/>
    <s v="Danville"/>
    <n v="61832"/>
    <x v="69"/>
    <d v="2015-03-12T00:00:00"/>
    <n v="-116.76"/>
    <n v="18"/>
    <n v="207.31"/>
    <n v="87536"/>
    <x v="1"/>
    <n v="230.01114612226516"/>
  </r>
  <r>
    <n v="3397"/>
    <s v="Andrea Shaw"/>
    <x v="1"/>
    <n v="0.1"/>
    <n v="7.99"/>
    <n v="5.03"/>
    <x v="1"/>
    <x v="0"/>
    <x v="1"/>
    <x v="12"/>
    <x v="6"/>
    <s v="Bell Sonecor JB700 Caller ID"/>
    <n v="0.6"/>
    <s v="United States"/>
    <x v="1"/>
    <x v="10"/>
    <s v="Danville"/>
    <n v="61832"/>
    <x v="69"/>
    <d v="2015-03-12T00:00:00"/>
    <n v="-160.952"/>
    <n v="22"/>
    <n v="143.12"/>
    <n v="87536"/>
    <x v="1"/>
    <n v="57.312588808026376"/>
  </r>
  <r>
    <n v="3151"/>
    <s v="Glenda Hunter"/>
    <x v="4"/>
    <n v="0.02"/>
    <n v="5.98"/>
    <n v="1.49"/>
    <x v="1"/>
    <x v="3"/>
    <x v="2"/>
    <x v="5"/>
    <x v="5"/>
    <s v="Avery Hanging File Binders"/>
    <n v="0.39"/>
    <s v="United States"/>
    <x v="2"/>
    <x v="8"/>
    <s v="Twentynine Palms"/>
    <n v="92277"/>
    <x v="69"/>
    <d v="2015-03-12T00:00:00"/>
    <n v="28.526"/>
    <n v="10"/>
    <n v="59.9"/>
    <n v="88547"/>
    <x v="2"/>
    <n v="49.808647168866628"/>
  </r>
  <r>
    <n v="796"/>
    <s v="Amanda Conner"/>
    <x v="3"/>
    <n v="0.06"/>
    <n v="8.6"/>
    <n v="6.19"/>
    <x v="1"/>
    <x v="3"/>
    <x v="2"/>
    <x v="5"/>
    <x v="5"/>
    <s v="Avery Printable Repositionable Plastic Tabs"/>
    <n v="0.38"/>
    <s v="United States"/>
    <x v="1"/>
    <x v="13"/>
    <s v="Papillion"/>
    <n v="68046"/>
    <x v="69"/>
    <d v="2015-03-12T00:00:00"/>
    <n v="-46.115000000000002"/>
    <n v="9"/>
    <n v="79.400000000000006"/>
    <n v="86867"/>
    <x v="1"/>
    <n v="265.00888359025254"/>
  </r>
  <r>
    <n v="1254"/>
    <s v="Anne Bland"/>
    <x v="0"/>
    <n v="0.06"/>
    <n v="80.98"/>
    <n v="35"/>
    <x v="1"/>
    <x v="2"/>
    <x v="2"/>
    <x v="6"/>
    <x v="4"/>
    <s v="Carina Double Wide Media Storage Towers in Natural &amp; Black"/>
    <n v="0.81"/>
    <s v="United States"/>
    <x v="1"/>
    <x v="18"/>
    <s v="Channelview"/>
    <n v="77530"/>
    <x v="70"/>
    <d v="2015-03-13T00:00:00"/>
    <n v="-218.77"/>
    <n v="2"/>
    <n v="172.79"/>
    <n v="89983"/>
    <x v="1"/>
    <n v="1588.1046935830232"/>
  </r>
  <r>
    <n v="2896"/>
    <s v="Anna Ellis"/>
    <x v="0"/>
    <n v="0"/>
    <n v="22.84"/>
    <n v="16.920000000000002"/>
    <x v="1"/>
    <x v="2"/>
    <x v="2"/>
    <x v="7"/>
    <x v="5"/>
    <s v="Xerox 1973"/>
    <n v="0.39"/>
    <s v="United States"/>
    <x v="1"/>
    <x v="7"/>
    <s v="Mankato"/>
    <n v="56001"/>
    <x v="70"/>
    <d v="2015-03-14T00:00:00"/>
    <n v="-83.75"/>
    <n v="15"/>
    <n v="370.62"/>
    <n v="86927"/>
    <x v="1"/>
    <n v="735.03956974618916"/>
  </r>
  <r>
    <n v="1027"/>
    <s v="Brian Bennett"/>
    <x v="1"/>
    <n v="0.1"/>
    <n v="73.98"/>
    <n v="4"/>
    <x v="1"/>
    <x v="0"/>
    <x v="1"/>
    <x v="1"/>
    <x v="5"/>
    <s v="Keytronic French Keyboard"/>
    <n v="0.79"/>
    <s v="United States"/>
    <x v="3"/>
    <x v="11"/>
    <s v="Cheektowaga"/>
    <n v="14225"/>
    <x v="70"/>
    <d v="2015-03-13T00:00:00"/>
    <n v="-229.87"/>
    <n v="5"/>
    <n v="347.23"/>
    <n v="89004"/>
    <x v="3"/>
    <n v="322.95345060823053"/>
  </r>
  <r>
    <n v="1027"/>
    <s v="Brian Bennett"/>
    <x v="1"/>
    <n v="0.05"/>
    <n v="51.98"/>
    <n v="10.17"/>
    <x v="1"/>
    <x v="0"/>
    <x v="1"/>
    <x v="3"/>
    <x v="6"/>
    <s v="Canon MP25DIII Desktop Whisper-Quiet Printing Calculator"/>
    <n v="0.37"/>
    <s v="United States"/>
    <x v="3"/>
    <x v="11"/>
    <s v="Cheektowaga"/>
    <n v="14225"/>
    <x v="70"/>
    <d v="2015-03-13T00:00:00"/>
    <n v="329.9787"/>
    <n v="9"/>
    <n v="478.23"/>
    <n v="89004"/>
    <x v="3"/>
    <n v="681.80253844795925"/>
  </r>
  <r>
    <n v="32"/>
    <s v="Matthew Berman"/>
    <x v="2"/>
    <n v="0.06"/>
    <n v="205.99"/>
    <n v="8.99"/>
    <x v="1"/>
    <x v="3"/>
    <x v="1"/>
    <x v="12"/>
    <x v="5"/>
    <s v="TimeportP7382"/>
    <n v="0.56000000000000005"/>
    <s v="United States"/>
    <x v="2"/>
    <x v="14"/>
    <s v="Grants Pass"/>
    <n v="97526"/>
    <x v="70"/>
    <d v="2015-03-19T00:00:00"/>
    <n v="3568.096"/>
    <n v="22"/>
    <n v="3838.14"/>
    <n v="89203"/>
    <x v="2"/>
    <n v="4690.2538194321787"/>
  </r>
  <r>
    <n v="2593"/>
    <s v="Anne Schultz"/>
    <x v="2"/>
    <n v="0.01"/>
    <n v="85.99"/>
    <n v="0.99"/>
    <x v="1"/>
    <x v="3"/>
    <x v="1"/>
    <x v="12"/>
    <x v="2"/>
    <s v="Accessory4"/>
    <n v="0.85"/>
    <s v="United States"/>
    <x v="0"/>
    <x v="5"/>
    <s v="Athens"/>
    <n v="30605"/>
    <x v="70"/>
    <d v="2015-03-17T00:00:00"/>
    <n v="311.73"/>
    <n v="2"/>
    <n v="146.16999999999999"/>
    <n v="87773"/>
    <x v="0"/>
    <n v="1032.6407074264293"/>
  </r>
  <r>
    <n v="2741"/>
    <s v="Megan York"/>
    <x v="2"/>
    <n v="0.01"/>
    <n v="35.99"/>
    <n v="5.99"/>
    <x v="1"/>
    <x v="0"/>
    <x v="1"/>
    <x v="12"/>
    <x v="2"/>
    <s v="Accessory41"/>
    <n v="0.38"/>
    <s v="United States"/>
    <x v="2"/>
    <x v="37"/>
    <s v="Caldwell"/>
    <n v="83605"/>
    <x v="70"/>
    <d v="2015-03-19T00:00:00"/>
    <n v="218.23320000000001"/>
    <n v="10"/>
    <n v="316.27999999999997"/>
    <n v="89481"/>
    <x v="2"/>
    <n v="518.74251243837364"/>
  </r>
  <r>
    <n v="146"/>
    <s v="Yvonne Fox"/>
    <x v="3"/>
    <n v="0.01"/>
    <n v="45.98"/>
    <n v="4.8"/>
    <x v="1"/>
    <x v="0"/>
    <x v="0"/>
    <x v="11"/>
    <x v="2"/>
    <s v="Tenex B1-RE Series Chair Mats for Low Pile Carpets"/>
    <n v="0.68"/>
    <s v="United States"/>
    <x v="1"/>
    <x v="18"/>
    <s v="Watauga"/>
    <n v="76148"/>
    <x v="70"/>
    <d v="2015-03-13T00:00:00"/>
    <n v="133.5771"/>
    <n v="4"/>
    <n v="193.59"/>
    <n v="91088"/>
    <x v="1"/>
    <n v="801.07813885058329"/>
  </r>
  <r>
    <n v="903"/>
    <s v="Francis Spivey"/>
    <x v="3"/>
    <n v="0"/>
    <n v="5.98"/>
    <n v="1.49"/>
    <x v="1"/>
    <x v="1"/>
    <x v="2"/>
    <x v="5"/>
    <x v="5"/>
    <s v="Avery Hanging File Binders"/>
    <n v="0.39"/>
    <s v="United States"/>
    <x v="3"/>
    <x v="35"/>
    <s v="Wilmington"/>
    <n v="1887"/>
    <x v="70"/>
    <d v="2015-03-14T00:00:00"/>
    <n v="80.674800000000005"/>
    <n v="18"/>
    <n v="116.92"/>
    <n v="90806"/>
    <x v="3"/>
    <n v="275.75749068031462"/>
  </r>
  <r>
    <n v="2037"/>
    <s v="Lynda Herman"/>
    <x v="3"/>
    <n v="0"/>
    <n v="73.98"/>
    <n v="14.52"/>
    <x v="1"/>
    <x v="0"/>
    <x v="1"/>
    <x v="1"/>
    <x v="5"/>
    <s v="Keytronic French Keyboard"/>
    <n v="0.65"/>
    <s v="United States"/>
    <x v="2"/>
    <x v="24"/>
    <s v="Bozeman"/>
    <n v="59715"/>
    <x v="70"/>
    <d v="2015-03-14T00:00:00"/>
    <n v="-88.61"/>
    <n v="4"/>
    <n v="305.70999999999998"/>
    <n v="89333"/>
    <x v="2"/>
    <n v="911.6090573728701"/>
  </r>
  <r>
    <n v="2787"/>
    <s v="Rodney Kearney"/>
    <x v="3"/>
    <n v="0.01"/>
    <n v="47.98"/>
    <n v="3.61"/>
    <x v="2"/>
    <x v="1"/>
    <x v="1"/>
    <x v="1"/>
    <x v="1"/>
    <s v="DS/HD IBM Formatted Diskettes, 200/Pack - Staples"/>
    <n v="0.71"/>
    <s v="United States"/>
    <x v="0"/>
    <x v="17"/>
    <s v="Metairie"/>
    <n v="70003"/>
    <x v="70"/>
    <d v="2015-03-13T00:00:00"/>
    <n v="-44.436"/>
    <n v="8"/>
    <n v="393.98"/>
    <n v="91316"/>
    <x v="0"/>
    <n v="514.98416172407258"/>
  </r>
  <r>
    <n v="573"/>
    <s v="Vanessa Winstead"/>
    <x v="0"/>
    <n v="0.05"/>
    <n v="4.13"/>
    <n v="5.04"/>
    <x v="1"/>
    <x v="2"/>
    <x v="2"/>
    <x v="5"/>
    <x v="5"/>
    <s v="ACCOHIDE® 3-Ring Binder, Blue, 1&quot;"/>
    <n v="0.38"/>
    <s v="United States"/>
    <x v="1"/>
    <x v="10"/>
    <s v="Pekin"/>
    <n v="61554"/>
    <x v="71"/>
    <d v="2015-03-14T00:00:00"/>
    <n v="-12.1555"/>
    <n v="1"/>
    <n v="5.84"/>
    <n v="86555"/>
    <x v="1"/>
    <n v="380.02326028752071"/>
  </r>
  <r>
    <n v="1035"/>
    <s v="Kent Burton"/>
    <x v="0"/>
    <n v="7.0000000000000007E-2"/>
    <n v="125.99"/>
    <n v="2.5"/>
    <x v="1"/>
    <x v="2"/>
    <x v="1"/>
    <x v="12"/>
    <x v="5"/>
    <s v="i2000"/>
    <n v="0.6"/>
    <s v="United States"/>
    <x v="3"/>
    <x v="27"/>
    <s v="Delaware"/>
    <n v="43015"/>
    <x v="71"/>
    <d v="2015-03-13T00:00:00"/>
    <n v="-604.40599999999995"/>
    <n v="1"/>
    <n v="100.59"/>
    <n v="90710"/>
    <x v="3"/>
    <n v="254.79202814045388"/>
  </r>
  <r>
    <n v="1036"/>
    <s v="Jessica Huffman"/>
    <x v="0"/>
    <n v="0.03"/>
    <n v="99.99"/>
    <n v="19.989999999999998"/>
    <x v="1"/>
    <x v="2"/>
    <x v="1"/>
    <x v="1"/>
    <x v="5"/>
    <s v="US Robotics 56K V.92 External Faxmodem"/>
    <n v="0.52"/>
    <s v="United States"/>
    <x v="3"/>
    <x v="27"/>
    <s v="Dublin"/>
    <n v="43017"/>
    <x v="71"/>
    <d v="2015-03-14T00:00:00"/>
    <n v="293.66000000000003"/>
    <n v="6"/>
    <n v="598.38"/>
    <n v="90710"/>
    <x v="3"/>
    <n v="1536.3231395973003"/>
  </r>
  <r>
    <n v="2468"/>
    <s v="Rhonda Stein"/>
    <x v="0"/>
    <n v="0.04"/>
    <n v="65.989999999999995"/>
    <n v="8.99"/>
    <x v="1"/>
    <x v="3"/>
    <x v="1"/>
    <x v="12"/>
    <x v="5"/>
    <s v="i270"/>
    <n v="0.55000000000000004"/>
    <s v="United States"/>
    <x v="0"/>
    <x v="9"/>
    <s v="Salisbury"/>
    <n v="28144"/>
    <x v="71"/>
    <d v="2015-03-14T00:00:00"/>
    <n v="-335.041"/>
    <n v="13"/>
    <n v="724.57"/>
    <n v="88137"/>
    <x v="0"/>
    <n v="469.84438746401452"/>
  </r>
  <r>
    <n v="3036"/>
    <s v="Edith Reynolds"/>
    <x v="0"/>
    <n v="0.08"/>
    <n v="178.47"/>
    <n v="19.989999999999998"/>
    <x v="1"/>
    <x v="2"/>
    <x v="2"/>
    <x v="6"/>
    <x v="5"/>
    <s v="Hot File® 7-Pocket, Floor Stand"/>
    <n v="0.55000000000000004"/>
    <s v="United States"/>
    <x v="1"/>
    <x v="39"/>
    <s v="Mandan"/>
    <n v="58554"/>
    <x v="71"/>
    <d v="2015-03-16T00:00:00"/>
    <n v="2267.2199999999998"/>
    <n v="22"/>
    <n v="3802.01"/>
    <n v="89130"/>
    <x v="1"/>
    <n v="3795.0845358054048"/>
  </r>
  <r>
    <n v="600"/>
    <s v="Vickie Morse"/>
    <x v="4"/>
    <n v="0.06"/>
    <n v="6.48"/>
    <n v="7.37"/>
    <x v="1"/>
    <x v="3"/>
    <x v="2"/>
    <x v="7"/>
    <x v="5"/>
    <s v="Xerox 210"/>
    <n v="0.37"/>
    <s v="United States"/>
    <x v="3"/>
    <x v="36"/>
    <s v="Reisterstown"/>
    <n v="21136"/>
    <x v="71"/>
    <d v="2015-03-14T00:00:00"/>
    <n v="-75.44"/>
    <n v="5"/>
    <n v="32.39"/>
    <n v="87579"/>
    <x v="3"/>
    <n v="64.373492196317841"/>
  </r>
  <r>
    <n v="2285"/>
    <s v="Arnold Floyd Blair"/>
    <x v="4"/>
    <n v="0.02"/>
    <n v="17.7"/>
    <n v="9.4700000000000006"/>
    <x v="2"/>
    <x v="3"/>
    <x v="2"/>
    <x v="6"/>
    <x v="5"/>
    <s v="Portfile® Personal File Boxes"/>
    <n v="0.59"/>
    <s v="United States"/>
    <x v="0"/>
    <x v="23"/>
    <s v="Rock Hill"/>
    <n v="29730"/>
    <x v="71"/>
    <d v="2015-03-15T00:00:00"/>
    <n v="-85.022000000000006"/>
    <n v="21"/>
    <n v="374.6"/>
    <n v="90148"/>
    <x v="0"/>
    <n v="274.83625324656305"/>
  </r>
  <r>
    <n v="2484"/>
    <s v="Rhonda Bryant"/>
    <x v="4"/>
    <n v="0.05"/>
    <n v="6.48"/>
    <n v="7.91"/>
    <x v="1"/>
    <x v="3"/>
    <x v="2"/>
    <x v="7"/>
    <x v="5"/>
    <s v="Xerox 216"/>
    <n v="0.37"/>
    <s v="United States"/>
    <x v="0"/>
    <x v="12"/>
    <s v="Winter Haven"/>
    <n v="33881"/>
    <x v="71"/>
    <d v="2015-03-14T00:00:00"/>
    <n v="322.12200000000001"/>
    <n v="16"/>
    <n v="109.99"/>
    <n v="88998"/>
    <x v="0"/>
    <n v="493.02084185869421"/>
  </r>
  <r>
    <n v="2484"/>
    <s v="Rhonda Bryant"/>
    <x v="4"/>
    <n v="0.03"/>
    <n v="111.03"/>
    <n v="8.64"/>
    <x v="1"/>
    <x v="3"/>
    <x v="2"/>
    <x v="6"/>
    <x v="5"/>
    <s v="Fellowes Recycled Storage Drawers"/>
    <n v="0.78"/>
    <s v="United States"/>
    <x v="0"/>
    <x v="12"/>
    <s v="Winter Haven"/>
    <n v="33881"/>
    <x v="71"/>
    <d v="2015-03-14T00:00:00"/>
    <n v="366.54"/>
    <n v="8"/>
    <n v="900.12"/>
    <n v="88998"/>
    <x v="0"/>
    <n v="1240.2584096423425"/>
  </r>
  <r>
    <n v="604"/>
    <s v="Lindsay P Ashley"/>
    <x v="0"/>
    <n v="0.09"/>
    <n v="154.13"/>
    <n v="69"/>
    <x v="2"/>
    <x v="3"/>
    <x v="0"/>
    <x v="0"/>
    <x v="4"/>
    <s v="Laminate Occasional Tables"/>
    <n v="0.68"/>
    <s v="United States"/>
    <x v="2"/>
    <x v="8"/>
    <s v="Los Angeles"/>
    <n v="90045"/>
    <x v="72"/>
    <d v="2015-03-15T00:00:00"/>
    <n v="-1763.7476999999999"/>
    <n v="38"/>
    <n v="5679.59"/>
    <n v="28647"/>
    <x v="2"/>
    <n v="934.40324365661741"/>
  </r>
  <r>
    <n v="605"/>
    <s v="Alison Peters Wooten"/>
    <x v="0"/>
    <n v="0.09"/>
    <n v="154.13"/>
    <n v="69"/>
    <x v="2"/>
    <x v="3"/>
    <x v="0"/>
    <x v="0"/>
    <x v="4"/>
    <s v="Laminate Occasional Tables"/>
    <n v="0.68"/>
    <s v="United States"/>
    <x v="3"/>
    <x v="11"/>
    <s v="West Islip"/>
    <n v="11795"/>
    <x v="72"/>
    <d v="2015-03-15T00:00:00"/>
    <n v="-1763.7476999999999"/>
    <n v="10"/>
    <n v="1494.63"/>
    <n v="91144"/>
    <x v="3"/>
    <n v="934.40324365661741"/>
  </r>
  <r>
    <n v="994"/>
    <s v="Neal Weber"/>
    <x v="1"/>
    <n v="0.1"/>
    <n v="400.98"/>
    <n v="76.37"/>
    <x v="0"/>
    <x v="0"/>
    <x v="0"/>
    <x v="0"/>
    <x v="0"/>
    <s v="Bretford CR8500 Series Meeting Room Furniture"/>
    <n v="0.6"/>
    <s v="United States"/>
    <x v="3"/>
    <x v="29"/>
    <s v="Sanford"/>
    <n v="4073"/>
    <x v="72"/>
    <d v="2015-03-15T00:00:00"/>
    <n v="-969.04836599999999"/>
    <n v="2"/>
    <n v="810.47"/>
    <n v="89433"/>
    <x v="3"/>
    <n v="2629.3310679619021"/>
  </r>
  <r>
    <n v="999"/>
    <s v="Rita Barton"/>
    <x v="1"/>
    <n v="0.08"/>
    <n v="45.19"/>
    <n v="1.99"/>
    <x v="1"/>
    <x v="0"/>
    <x v="1"/>
    <x v="1"/>
    <x v="1"/>
    <s v="Verbatim DVD-RAM, 9.4GB, Rewritable, Type 1, DS, DataLife Plus"/>
    <n v="0.55000000000000004"/>
    <s v="United States"/>
    <x v="3"/>
    <x v="33"/>
    <s v="Ridgewood"/>
    <n v="7450"/>
    <x v="72"/>
    <d v="2015-03-15T00:00:00"/>
    <n v="-71.83"/>
    <n v="3"/>
    <n v="127.22"/>
    <n v="89433"/>
    <x v="3"/>
    <n v="152.76391741806245"/>
  </r>
  <r>
    <n v="1000"/>
    <s v="Lynn Bell"/>
    <x v="1"/>
    <n v="0.03"/>
    <n v="33.979999999999997"/>
    <n v="19.989999999999998"/>
    <x v="1"/>
    <x v="0"/>
    <x v="0"/>
    <x v="11"/>
    <x v="5"/>
    <s v="Linden® 12&quot; Wall Clock With Oak Frame"/>
    <n v="0.55000000000000004"/>
    <s v="United States"/>
    <x v="3"/>
    <x v="42"/>
    <s v="Bennington"/>
    <n v="5201"/>
    <x v="72"/>
    <d v="2015-03-15T00:00:00"/>
    <n v="-0.74"/>
    <n v="12"/>
    <n v="432.44"/>
    <n v="89433"/>
    <x v="3"/>
    <n v="720.98916439322682"/>
  </r>
  <r>
    <n v="2345"/>
    <s v="Colleen Marsh"/>
    <x v="4"/>
    <n v="7.0000000000000007E-2"/>
    <n v="200.98"/>
    <n v="23.76"/>
    <x v="0"/>
    <x v="3"/>
    <x v="0"/>
    <x v="9"/>
    <x v="3"/>
    <s v="Global Leather Highback Executive Chair with Pneumatic Height Adjustment, Black"/>
    <n v="0.57999999999999996"/>
    <s v="United States"/>
    <x v="0"/>
    <x v="32"/>
    <s v="Paducah"/>
    <n v="42003"/>
    <x v="72"/>
    <d v="2015-03-15T00:00:00"/>
    <n v="-132.42599999999999"/>
    <n v="9"/>
    <n v="1805.9"/>
    <n v="89504"/>
    <x v="0"/>
    <n v="1432.8024920807832"/>
  </r>
  <r>
    <n v="2345"/>
    <s v="Colleen Marsh"/>
    <x v="4"/>
    <n v="0.02"/>
    <n v="179.29"/>
    <n v="29.21"/>
    <x v="0"/>
    <x v="3"/>
    <x v="0"/>
    <x v="0"/>
    <x v="0"/>
    <s v="Bevis Round Conference Table Top, X-Base"/>
    <n v="0.76"/>
    <s v="United States"/>
    <x v="0"/>
    <x v="32"/>
    <s v="Paducah"/>
    <n v="42003"/>
    <x v="72"/>
    <d v="2015-03-14T00:00:00"/>
    <n v="-411.23599999999999"/>
    <n v="2"/>
    <n v="311.41000000000003"/>
    <n v="89504"/>
    <x v="0"/>
    <n v="1412.6247733109801"/>
  </r>
  <r>
    <n v="2417"/>
    <s v="Ken H Frazier"/>
    <x v="4"/>
    <n v="0"/>
    <n v="65.989999999999995"/>
    <n v="3.99"/>
    <x v="1"/>
    <x v="1"/>
    <x v="1"/>
    <x v="12"/>
    <x v="5"/>
    <s v="StarTAC 7760"/>
    <n v="0.59"/>
    <s v="United States"/>
    <x v="0"/>
    <x v="21"/>
    <s v="Oakton"/>
    <n v="22124"/>
    <x v="72"/>
    <d v="2015-03-15T00:00:00"/>
    <n v="-60.564"/>
    <n v="13"/>
    <n v="765.65"/>
    <n v="86754"/>
    <x v="0"/>
    <n v="366.21623634331212"/>
  </r>
  <r>
    <n v="3279"/>
    <s v="Ricky Allred"/>
    <x v="4"/>
    <n v="0.01"/>
    <n v="45.99"/>
    <n v="4.99"/>
    <x v="1"/>
    <x v="2"/>
    <x v="1"/>
    <x v="12"/>
    <x v="5"/>
    <s v="KF 788"/>
    <n v="0.56000000000000005"/>
    <s v="United States"/>
    <x v="0"/>
    <x v="23"/>
    <s v="Columbia"/>
    <n v="29203"/>
    <x v="72"/>
    <d v="2015-03-16T00:00:00"/>
    <n v="24.018000000000001"/>
    <n v="3"/>
    <n v="125.19"/>
    <n v="90767"/>
    <x v="0"/>
    <n v="445.63716574128364"/>
  </r>
  <r>
    <n v="373"/>
    <s v="Jeanne Werner"/>
    <x v="3"/>
    <n v="0.02"/>
    <n v="200.98"/>
    <n v="55.96"/>
    <x v="0"/>
    <x v="0"/>
    <x v="0"/>
    <x v="10"/>
    <x v="0"/>
    <s v="O'Sullivan Living Dimensions 3-Shelf Bookcases"/>
    <n v="0.75"/>
    <s v="United States"/>
    <x v="1"/>
    <x v="25"/>
    <s v="Detroit"/>
    <n v="48234"/>
    <x v="72"/>
    <d v="2015-03-16T00:00:00"/>
    <n v="-163.63"/>
    <n v="45"/>
    <n v="9539.6"/>
    <n v="24193"/>
    <x v="1"/>
    <n v="2644.4084045820359"/>
  </r>
  <r>
    <n v="373"/>
    <s v="Jeanne Werner"/>
    <x v="3"/>
    <n v="0.02"/>
    <n v="4.28"/>
    <n v="5.17"/>
    <x v="1"/>
    <x v="0"/>
    <x v="2"/>
    <x v="7"/>
    <x v="5"/>
    <s v="Xerox 1971"/>
    <n v="0.4"/>
    <s v="United States"/>
    <x v="1"/>
    <x v="25"/>
    <s v="Detroit"/>
    <n v="48234"/>
    <x v="72"/>
    <d v="2015-03-15T00:00:00"/>
    <n v="-63.87"/>
    <n v="24"/>
    <n v="109.86"/>
    <n v="24193"/>
    <x v="1"/>
    <n v="239.12049379602485"/>
  </r>
  <r>
    <n v="373"/>
    <s v="Jeanne Werner"/>
    <x v="3"/>
    <n v="0.04"/>
    <n v="85.99"/>
    <n v="0.99"/>
    <x v="1"/>
    <x v="0"/>
    <x v="1"/>
    <x v="12"/>
    <x v="2"/>
    <s v="Accessory4"/>
    <n v="0.85"/>
    <s v="United States"/>
    <x v="1"/>
    <x v="25"/>
    <s v="Detroit"/>
    <n v="48234"/>
    <x v="72"/>
    <d v="2015-03-16T00:00:00"/>
    <n v="-175.17500000000001"/>
    <n v="19"/>
    <n v="1426.51"/>
    <n v="24193"/>
    <x v="1"/>
    <n v="626.43658724750776"/>
  </r>
  <r>
    <n v="375"/>
    <s v="Sandra Sharma"/>
    <x v="3"/>
    <n v="0.02"/>
    <n v="200.98"/>
    <n v="55.96"/>
    <x v="0"/>
    <x v="0"/>
    <x v="0"/>
    <x v="10"/>
    <x v="0"/>
    <s v="O'Sullivan Living Dimensions 3-Shelf Bookcases"/>
    <n v="0.75"/>
    <s v="United States"/>
    <x v="0"/>
    <x v="34"/>
    <s v="Morristown"/>
    <n v="37814"/>
    <x v="72"/>
    <d v="2015-03-16T00:00:00"/>
    <n v="-224.9478"/>
    <n v="11"/>
    <n v="2331.9"/>
    <n v="90917"/>
    <x v="0"/>
    <n v="2581.6174001421386"/>
  </r>
  <r>
    <n v="375"/>
    <s v="Sandra Sharma"/>
    <x v="3"/>
    <n v="0.02"/>
    <n v="4.28"/>
    <n v="5.17"/>
    <x v="1"/>
    <x v="0"/>
    <x v="2"/>
    <x v="7"/>
    <x v="5"/>
    <s v="Xerox 1971"/>
    <n v="0.4"/>
    <s v="United States"/>
    <x v="0"/>
    <x v="34"/>
    <s v="Morristown"/>
    <n v="37814"/>
    <x v="72"/>
    <d v="2015-03-15T00:00:00"/>
    <n v="196.8"/>
    <n v="6"/>
    <n v="27.47"/>
    <n v="90917"/>
    <x v="0"/>
    <n v="506.05327884943557"/>
  </r>
  <r>
    <n v="1682"/>
    <s v="Julie Edwards"/>
    <x v="3"/>
    <n v="0.08"/>
    <n v="4.9800000000000004"/>
    <n v="4.7"/>
    <x v="1"/>
    <x v="1"/>
    <x v="2"/>
    <x v="7"/>
    <x v="5"/>
    <s v="Staples Copy Paper (20Lb. and 84 Bright)"/>
    <n v="0.38"/>
    <s v="United States"/>
    <x v="1"/>
    <x v="10"/>
    <s v="Chicago"/>
    <n v="60611"/>
    <x v="72"/>
    <d v="2015-03-15T00:00:00"/>
    <n v="-56.35"/>
    <n v="47"/>
    <n v="225.98"/>
    <n v="38080"/>
    <x v="1"/>
    <n v="159.85074172670994"/>
  </r>
  <r>
    <n v="1683"/>
    <s v="Wesley Corbett"/>
    <x v="3"/>
    <n v="0.08"/>
    <n v="4.9800000000000004"/>
    <n v="4.7"/>
    <x v="1"/>
    <x v="1"/>
    <x v="2"/>
    <x v="7"/>
    <x v="5"/>
    <s v="Staples Copy Paper (20Lb. and 84 Bright)"/>
    <n v="0.38"/>
    <s v="United States"/>
    <x v="1"/>
    <x v="18"/>
    <s v="Conroe"/>
    <n v="77301"/>
    <x v="72"/>
    <d v="2015-03-15T00:00:00"/>
    <n v="-56.35"/>
    <n v="12"/>
    <n v="57.7"/>
    <n v="90613"/>
    <x v="1"/>
    <n v="159.85074172670994"/>
  </r>
  <r>
    <n v="3177"/>
    <s v="Laurie Petty"/>
    <x v="3"/>
    <n v="0.1"/>
    <n v="62.18"/>
    <n v="10.84"/>
    <x v="1"/>
    <x v="1"/>
    <x v="0"/>
    <x v="11"/>
    <x v="6"/>
    <s v="Deflect-o Glass Clear Studded Chair Mats"/>
    <n v="0.63"/>
    <s v="United States"/>
    <x v="0"/>
    <x v="12"/>
    <s v="Jupiter"/>
    <n v="33458"/>
    <x v="72"/>
    <d v="2015-03-16T00:00:00"/>
    <n v="-29.666"/>
    <n v="9"/>
    <n v="511.57"/>
    <n v="90818"/>
    <x v="0"/>
    <n v="730.67825504792381"/>
  </r>
  <r>
    <n v="594"/>
    <s v="Charlie Moore"/>
    <x v="0"/>
    <n v="0.09"/>
    <n v="13.79"/>
    <n v="8.7799999999999994"/>
    <x v="1"/>
    <x v="1"/>
    <x v="0"/>
    <x v="11"/>
    <x v="5"/>
    <s v="9-3/4 Diameter Round Wall Clock"/>
    <n v="0.43"/>
    <s v="United States"/>
    <x v="1"/>
    <x v="2"/>
    <s v="Anderson"/>
    <n v="46016"/>
    <x v="73"/>
    <d v="2015-03-17T00:00:00"/>
    <n v="-22.12"/>
    <n v="1"/>
    <n v="17.440000000000001"/>
    <n v="86309"/>
    <x v="1"/>
    <n v="459.20776211638554"/>
  </r>
  <r>
    <n v="83"/>
    <s v="Edgar Stone"/>
    <x v="1"/>
    <n v="0.04"/>
    <n v="296.18"/>
    <n v="54.12"/>
    <x v="0"/>
    <x v="3"/>
    <x v="0"/>
    <x v="0"/>
    <x v="0"/>
    <s v="Hon 94000 Series Round Tables"/>
    <n v="0.76"/>
    <s v="United States"/>
    <x v="3"/>
    <x v="27"/>
    <s v="Canton"/>
    <n v="44708"/>
    <x v="73"/>
    <d v="2015-03-15T00:00:00"/>
    <n v="-715.77820599999995"/>
    <n v="6"/>
    <n v="1821.89"/>
    <n v="87365"/>
    <x v="3"/>
    <n v="2127.0303445544855"/>
  </r>
  <r>
    <n v="1123"/>
    <s v="Peggy Lanier"/>
    <x v="1"/>
    <n v="0.03"/>
    <n v="7.3"/>
    <n v="7.72"/>
    <x v="1"/>
    <x v="0"/>
    <x v="2"/>
    <x v="5"/>
    <x v="5"/>
    <s v="Angle-D Binders with Locking Rings, Label Holders"/>
    <n v="0.38"/>
    <s v="United States"/>
    <x v="2"/>
    <x v="8"/>
    <s v="Roseville"/>
    <n v="95661"/>
    <x v="73"/>
    <d v="2015-03-18T00:00:00"/>
    <n v="-127.05200000000001"/>
    <n v="14"/>
    <n v="103.61"/>
    <n v="87015"/>
    <x v="2"/>
    <n v="27.613281318705969"/>
  </r>
  <r>
    <n v="2426"/>
    <s v="Dorothy Holt"/>
    <x v="1"/>
    <n v="0.08"/>
    <n v="30.93"/>
    <n v="3.92"/>
    <x v="1"/>
    <x v="0"/>
    <x v="0"/>
    <x v="11"/>
    <x v="1"/>
    <s v="Advantus Employee of the Month Certificate Frame, 11 x 13-1/2"/>
    <n v="0.44"/>
    <s v="United States"/>
    <x v="1"/>
    <x v="18"/>
    <s v="Irving"/>
    <n v="75061"/>
    <x v="73"/>
    <d v="2015-03-16T00:00:00"/>
    <n v="63.059100000000001"/>
    <n v="3"/>
    <n v="91.39"/>
    <n v="90859"/>
    <x v="1"/>
    <n v="208.12845239125247"/>
  </r>
  <r>
    <n v="724"/>
    <s v="Beverly Cooke Brooks"/>
    <x v="4"/>
    <n v="0.09"/>
    <n v="125.99"/>
    <n v="8.99"/>
    <x v="1"/>
    <x v="1"/>
    <x v="1"/>
    <x v="12"/>
    <x v="5"/>
    <s v="SC7868i"/>
    <n v="0.55000000000000004"/>
    <s v="United States"/>
    <x v="3"/>
    <x v="22"/>
    <s v="Stratford"/>
    <n v="6614"/>
    <x v="73"/>
    <d v="2015-03-16T00:00:00"/>
    <n v="-605.37400000000002"/>
    <n v="1"/>
    <n v="100.38"/>
    <n v="90359"/>
    <x v="3"/>
    <n v="41.781187608290303"/>
  </r>
  <r>
    <n v="727"/>
    <s v="Lindsay Link"/>
    <x v="4"/>
    <n v="0.1"/>
    <n v="17.98"/>
    <n v="4"/>
    <x v="1"/>
    <x v="1"/>
    <x v="1"/>
    <x v="1"/>
    <x v="5"/>
    <s v="Belkin 107-key enhanced keyboard, USB/PS/2 interface"/>
    <n v="0.79"/>
    <s v="United States"/>
    <x v="3"/>
    <x v="29"/>
    <s v="Lewiston"/>
    <n v="4240"/>
    <x v="73"/>
    <d v="2015-03-16T00:00:00"/>
    <n v="-99.55"/>
    <n v="4"/>
    <n v="66.319999999999993"/>
    <n v="90359"/>
    <x v="3"/>
    <n v="276.29908454353102"/>
  </r>
  <r>
    <n v="2356"/>
    <s v="Emma Bloom"/>
    <x v="4"/>
    <n v="0"/>
    <n v="29.34"/>
    <n v="7.87"/>
    <x v="1"/>
    <x v="1"/>
    <x v="0"/>
    <x v="11"/>
    <x v="5"/>
    <s v="Seth Thomas 14&quot; Putty-Colored Wall Clock"/>
    <n v="0.54"/>
    <s v="United States"/>
    <x v="2"/>
    <x v="45"/>
    <s v="Rock Springs"/>
    <n v="82901"/>
    <x v="73"/>
    <d v="2015-03-17T00:00:00"/>
    <n v="385.37"/>
    <n v="22"/>
    <n v="668.38"/>
    <n v="91305"/>
    <x v="2"/>
    <n v="773.71470283081919"/>
  </r>
  <r>
    <n v="2372"/>
    <s v="Marvin Parrott"/>
    <x v="4"/>
    <n v="0.01"/>
    <n v="1.76"/>
    <n v="0.7"/>
    <x v="1"/>
    <x v="3"/>
    <x v="2"/>
    <x v="2"/>
    <x v="2"/>
    <s v="Newell 310"/>
    <n v="0.56000000000000005"/>
    <s v="United States"/>
    <x v="1"/>
    <x v="7"/>
    <s v="Duluth"/>
    <n v="55803"/>
    <x v="73"/>
    <d v="2015-03-16T00:00:00"/>
    <n v="-1.56"/>
    <n v="4"/>
    <n v="7.2"/>
    <n v="90714"/>
    <x v="1"/>
    <n v="131.85237163323038"/>
  </r>
  <r>
    <n v="871"/>
    <s v="Sandy Ellington"/>
    <x v="3"/>
    <n v="0.03"/>
    <n v="14.2"/>
    <n v="5.3"/>
    <x v="1"/>
    <x v="2"/>
    <x v="0"/>
    <x v="11"/>
    <x v="2"/>
    <s v="Coloredge Poster Frame"/>
    <n v="0.46"/>
    <s v="United States"/>
    <x v="2"/>
    <x v="26"/>
    <s v="Reno"/>
    <n v="89502"/>
    <x v="73"/>
    <d v="2015-03-17T00:00:00"/>
    <n v="21.555599999999998"/>
    <n v="2"/>
    <n v="31.24"/>
    <n v="90577"/>
    <x v="2"/>
    <n v="444.01107828332238"/>
  </r>
  <r>
    <n v="1646"/>
    <s v="Eugene Brewer Knox"/>
    <x v="3"/>
    <n v="0.06"/>
    <n v="3.29"/>
    <n v="1.35"/>
    <x v="1"/>
    <x v="0"/>
    <x v="2"/>
    <x v="14"/>
    <x v="2"/>
    <s v="Acco® Hot Clips™ Clips to Go"/>
    <n v="0.4"/>
    <s v="United States"/>
    <x v="3"/>
    <x v="11"/>
    <s v="Bethpage"/>
    <n v="11714"/>
    <x v="73"/>
    <d v="2015-03-17T00:00:00"/>
    <n v="8.5299999999999994"/>
    <n v="11"/>
    <n v="35.97"/>
    <n v="90932"/>
    <x v="3"/>
    <n v="178.14225773752645"/>
  </r>
  <r>
    <n v="853"/>
    <s v="Leah Davenport"/>
    <x v="1"/>
    <n v="0.05"/>
    <n v="4.24"/>
    <n v="5.41"/>
    <x v="1"/>
    <x v="0"/>
    <x v="2"/>
    <x v="5"/>
    <x v="5"/>
    <s v="Storex DuraTech Recycled Plastic Frosted Binders"/>
    <n v="0.35"/>
    <s v="United States"/>
    <x v="2"/>
    <x v="8"/>
    <s v="Hesperia"/>
    <n v="92345"/>
    <x v="74"/>
    <d v="2015-03-18T00:00:00"/>
    <n v="-89.216999999999999"/>
    <n v="12"/>
    <n v="50.83"/>
    <n v="88570"/>
    <x v="2"/>
    <n v="-45.229404023507328"/>
  </r>
  <r>
    <n v="2272"/>
    <s v="Brett Ingram"/>
    <x v="1"/>
    <n v="0.08"/>
    <n v="15.73"/>
    <n v="7.42"/>
    <x v="2"/>
    <x v="3"/>
    <x v="2"/>
    <x v="16"/>
    <x v="1"/>
    <s v="Acme Galleria® Hot Forged Steel Scissors with Colored Handles"/>
    <n v="0.56000000000000005"/>
    <s v="United States"/>
    <x v="1"/>
    <x v="18"/>
    <s v="Harker Heights"/>
    <n v="76543"/>
    <x v="74"/>
    <d v="2015-03-18T00:00:00"/>
    <n v="-37.6"/>
    <n v="5"/>
    <n v="78.08"/>
    <n v="90110"/>
    <x v="1"/>
    <n v="180.72715749966525"/>
  </r>
  <r>
    <n v="2323"/>
    <s v="Emma Buckley"/>
    <x v="1"/>
    <n v="0.08"/>
    <n v="68.81"/>
    <n v="60"/>
    <x v="0"/>
    <x v="0"/>
    <x v="2"/>
    <x v="8"/>
    <x v="3"/>
    <s v="Holmes Replacement Filter for HEPA Air Cleaner, Very Large Room, HEPA Filter"/>
    <n v="0.41"/>
    <s v="United States"/>
    <x v="2"/>
    <x v="8"/>
    <s v="Coachella"/>
    <n v="92236"/>
    <x v="74"/>
    <d v="2015-03-17T00:00:00"/>
    <n v="-550.42999999999995"/>
    <n v="5"/>
    <n v="337.86"/>
    <n v="88721"/>
    <x v="2"/>
    <n v="1420.0958689053036"/>
  </r>
  <r>
    <n v="2323"/>
    <s v="Emma Buckley"/>
    <x v="1"/>
    <n v="0.04"/>
    <n v="21.38"/>
    <n v="8.99"/>
    <x v="1"/>
    <x v="0"/>
    <x v="2"/>
    <x v="2"/>
    <x v="1"/>
    <s v="Boston 1730 StandUp Electric Pencil Sharpener"/>
    <n v="0.59"/>
    <s v="United States"/>
    <x v="2"/>
    <x v="8"/>
    <s v="Coachella"/>
    <n v="92236"/>
    <x v="74"/>
    <d v="2015-03-18T00:00:00"/>
    <n v="-52.12"/>
    <n v="4"/>
    <n v="84.21"/>
    <n v="88721"/>
    <x v="2"/>
    <n v="351.50287983555603"/>
  </r>
  <r>
    <n v="145"/>
    <s v="Rhonda Ivey"/>
    <x v="2"/>
    <n v="7.0000000000000007E-2"/>
    <n v="154.13"/>
    <n v="69"/>
    <x v="2"/>
    <x v="2"/>
    <x v="0"/>
    <x v="0"/>
    <x v="4"/>
    <s v="Laminate Occasional Tables"/>
    <n v="0.68"/>
    <s v="United States"/>
    <x v="3"/>
    <x v="28"/>
    <s v="West Mifflin"/>
    <n v="15122"/>
    <x v="74"/>
    <d v="2015-03-16T00:00:00"/>
    <n v="-634.73410000000001"/>
    <n v="3"/>
    <n v="453.62"/>
    <n v="91089"/>
    <x v="3"/>
    <n v="1923.9552078253141"/>
  </r>
  <r>
    <n v="1068"/>
    <s v="Erik Barr"/>
    <x v="2"/>
    <n v="0.04"/>
    <n v="22.84"/>
    <n v="16.87"/>
    <x v="1"/>
    <x v="2"/>
    <x v="2"/>
    <x v="7"/>
    <x v="5"/>
    <s v="Xerox 1982"/>
    <n v="0.39"/>
    <s v="United States"/>
    <x v="1"/>
    <x v="10"/>
    <s v="Calumet City"/>
    <n v="60409"/>
    <x v="74"/>
    <d v="2015-03-16T00:00:00"/>
    <n v="-97.28"/>
    <n v="12"/>
    <n v="286.39999999999998"/>
    <n v="87109"/>
    <x v="1"/>
    <n v="483.12607980941937"/>
  </r>
  <r>
    <n v="2157"/>
    <s v="Tom Hoyle Honeycutt"/>
    <x v="2"/>
    <n v="0.05"/>
    <n v="55.5"/>
    <n v="52.2"/>
    <x v="1"/>
    <x v="2"/>
    <x v="0"/>
    <x v="11"/>
    <x v="6"/>
    <s v="Eldon Cleatmat® Chair Mats for Medium Pile Carpets"/>
    <n v="0.72"/>
    <s v="United States"/>
    <x v="1"/>
    <x v="25"/>
    <s v="Warren"/>
    <n v="48093"/>
    <x v="74"/>
    <d v="2015-03-16T00:00:00"/>
    <n v="-118.54"/>
    <n v="4"/>
    <n v="253.87"/>
    <n v="90385"/>
    <x v="1"/>
    <n v="1807.8651558116371"/>
  </r>
  <r>
    <n v="2157"/>
    <s v="Tom Hoyle Honeycutt"/>
    <x v="2"/>
    <n v="0.05"/>
    <n v="442.14"/>
    <n v="14.7"/>
    <x v="0"/>
    <x v="2"/>
    <x v="1"/>
    <x v="3"/>
    <x v="3"/>
    <s v="Okidata ML390 Turbo Dot Matrix Printers"/>
    <n v="0.56000000000000005"/>
    <s v="United States"/>
    <x v="1"/>
    <x v="25"/>
    <s v="Warren"/>
    <n v="48093"/>
    <x v="74"/>
    <d v="2015-03-25T00:00:00"/>
    <n v="2963.48"/>
    <n v="14"/>
    <n v="5880.46"/>
    <n v="90385"/>
    <x v="1"/>
    <n v="5202.311454923677"/>
  </r>
  <r>
    <n v="1241"/>
    <s v="Bradley Schroeder"/>
    <x v="3"/>
    <n v="0"/>
    <n v="387.99"/>
    <n v="19.989999999999998"/>
    <x v="1"/>
    <x v="3"/>
    <x v="2"/>
    <x v="5"/>
    <x v="5"/>
    <s v="Fellowes PB300 Plastic Comb Binding Machine"/>
    <n v="0.38"/>
    <s v="United States"/>
    <x v="0"/>
    <x v="16"/>
    <s v="Auburn"/>
    <n v="36830"/>
    <x v="74"/>
    <d v="2015-03-17T00:00:00"/>
    <n v="-70.14"/>
    <n v="23"/>
    <n v="9280.7199999999993"/>
    <n v="90880"/>
    <x v="0"/>
    <n v="1850.1754526576406"/>
  </r>
  <r>
    <n v="1711"/>
    <s v="Sharon Long"/>
    <x v="3"/>
    <n v="7.0000000000000007E-2"/>
    <n v="7.59"/>
    <n v="4"/>
    <x v="1"/>
    <x v="3"/>
    <x v="0"/>
    <x v="11"/>
    <x v="2"/>
    <s v="Master Giant Foot® Doorstop, Safety Yellow"/>
    <n v="0.42"/>
    <s v="United States"/>
    <x v="0"/>
    <x v="5"/>
    <s v="Marietta"/>
    <n v="30062"/>
    <x v="74"/>
    <d v="2015-03-18T00:00:00"/>
    <n v="-167.048"/>
    <n v="3"/>
    <n v="22.48"/>
    <n v="87747"/>
    <x v="0"/>
    <n v="104.11467331453059"/>
  </r>
  <r>
    <n v="2030"/>
    <s v="Lindsay O'Connell"/>
    <x v="0"/>
    <n v="0.04"/>
    <n v="120.97"/>
    <n v="7.11"/>
    <x v="1"/>
    <x v="3"/>
    <x v="1"/>
    <x v="3"/>
    <x v="6"/>
    <s v="Canon BP1200DH 12-Digit Bubble Jet Printing Calculator"/>
    <n v="0.36"/>
    <s v="United States"/>
    <x v="1"/>
    <x v="18"/>
    <s v="Greenville"/>
    <n v="75401"/>
    <x v="75"/>
    <d v="2015-03-17T00:00:00"/>
    <n v="1320.5496000000001"/>
    <n v="16"/>
    <n v="1913.84"/>
    <n v="91059"/>
    <x v="1"/>
    <n v="2127.586839080016"/>
  </r>
  <r>
    <n v="2030"/>
    <s v="Lindsay O'Connell"/>
    <x v="0"/>
    <n v="0"/>
    <n v="195.99"/>
    <n v="4.2"/>
    <x v="1"/>
    <x v="3"/>
    <x v="1"/>
    <x v="12"/>
    <x v="5"/>
    <s v="688"/>
    <n v="0.6"/>
    <s v="United States"/>
    <x v="1"/>
    <x v="18"/>
    <s v="Greenville"/>
    <n v="75401"/>
    <x v="75"/>
    <d v="2015-03-19T00:00:00"/>
    <n v="1585.5029999999999"/>
    <n v="16"/>
    <n v="2692.12"/>
    <n v="91059"/>
    <x v="1"/>
    <n v="2779.4439588727591"/>
  </r>
  <r>
    <n v="2647"/>
    <s v="Teresa Bishop"/>
    <x v="2"/>
    <n v="0.1"/>
    <n v="10.98"/>
    <n v="3.99"/>
    <x v="1"/>
    <x v="3"/>
    <x v="2"/>
    <x v="8"/>
    <x v="5"/>
    <s v="Staples Surge Protector 6 outlet"/>
    <n v="0.57999999999999996"/>
    <s v="United States"/>
    <x v="2"/>
    <x v="8"/>
    <s v="Bakersfield"/>
    <n v="93309"/>
    <x v="75"/>
    <d v="2015-03-24T00:00:00"/>
    <n v="-21.03"/>
    <n v="5"/>
    <n v="52.21"/>
    <n v="91386"/>
    <x v="2"/>
    <n v="255.88929658839933"/>
  </r>
  <r>
    <n v="2647"/>
    <s v="Teresa Bishop"/>
    <x v="2"/>
    <n v="0.01"/>
    <n v="39.979999999999997"/>
    <n v="9.1999999999999993"/>
    <x v="1"/>
    <x v="3"/>
    <x v="0"/>
    <x v="11"/>
    <x v="2"/>
    <s v="Eldon Radial Chair Mat for Low to Medium Pile Carpets"/>
    <n v="0.65"/>
    <s v="United States"/>
    <x v="2"/>
    <x v="8"/>
    <s v="Bakersfield"/>
    <n v="93309"/>
    <x v="75"/>
    <d v="2015-03-19T00:00:00"/>
    <n v="117.52079999999999"/>
    <n v="4"/>
    <n v="170.32"/>
    <n v="91386"/>
    <x v="2"/>
    <n v="750.29033207039822"/>
  </r>
  <r>
    <n v="339"/>
    <s v="Bobby Clements"/>
    <x v="4"/>
    <n v="0.08"/>
    <n v="7.77"/>
    <n v="9.23"/>
    <x v="1"/>
    <x v="3"/>
    <x v="2"/>
    <x v="8"/>
    <x v="5"/>
    <s v="Hoover Commercial Soft Guard Upright Vacuum And Disposable Filtration Bags"/>
    <n v="0.57999999999999996"/>
    <s v="United States"/>
    <x v="3"/>
    <x v="27"/>
    <s v="Columbus"/>
    <n v="43229"/>
    <x v="75"/>
    <d v="2015-03-18T00:00:00"/>
    <n v="-83.65"/>
    <n v="5"/>
    <n v="40.299999999999997"/>
    <n v="90583"/>
    <x v="3"/>
    <n v="272.74905271306602"/>
  </r>
  <r>
    <n v="339"/>
    <s v="Bobby Clements"/>
    <x v="4"/>
    <n v="7.0000000000000007E-2"/>
    <n v="7.59"/>
    <n v="4"/>
    <x v="1"/>
    <x v="3"/>
    <x v="0"/>
    <x v="11"/>
    <x v="2"/>
    <s v="Master Giant Foot® Doorstop, Safety Yellow"/>
    <n v="0.42"/>
    <s v="United States"/>
    <x v="3"/>
    <x v="27"/>
    <s v="Columbus"/>
    <n v="43229"/>
    <x v="75"/>
    <d v="2015-03-19T00:00:00"/>
    <n v="24.39"/>
    <n v="15"/>
    <n v="111.88"/>
    <n v="90583"/>
    <x v="3"/>
    <n v="111.88601618746875"/>
  </r>
  <r>
    <n v="1808"/>
    <s v="Joyce Knox"/>
    <x v="4"/>
    <n v="0.01"/>
    <n v="8.1199999999999992"/>
    <n v="2.83"/>
    <x v="2"/>
    <x v="2"/>
    <x v="1"/>
    <x v="1"/>
    <x v="1"/>
    <s v="Imation Neon Mac Format Diskettes, 10/Pack"/>
    <n v="0.77"/>
    <s v="United States"/>
    <x v="3"/>
    <x v="44"/>
    <s v="Parkersburg"/>
    <n v="26101"/>
    <x v="75"/>
    <d v="2015-03-18T00:00:00"/>
    <n v="-40.76"/>
    <n v="10"/>
    <n v="88.64"/>
    <n v="89251"/>
    <x v="3"/>
    <n v="293.28120787463581"/>
  </r>
  <r>
    <n v="1364"/>
    <s v="Chris Ford"/>
    <x v="3"/>
    <n v="0.1"/>
    <n v="5.98"/>
    <n v="5.35"/>
    <x v="1"/>
    <x v="2"/>
    <x v="2"/>
    <x v="7"/>
    <x v="5"/>
    <s v="Xerox 1947"/>
    <n v="0.4"/>
    <s v="United States"/>
    <x v="3"/>
    <x v="36"/>
    <s v="Camp Springs"/>
    <n v="20746"/>
    <x v="75"/>
    <d v="2015-03-17T00:00:00"/>
    <n v="-90.26"/>
    <n v="10"/>
    <n v="57.34"/>
    <n v="89994"/>
    <x v="3"/>
    <n v="209.00653615952049"/>
  </r>
  <r>
    <n v="3001"/>
    <s v="Anthony Foley"/>
    <x v="3"/>
    <n v="0.03"/>
    <n v="5.4"/>
    <n v="7.78"/>
    <x v="1"/>
    <x v="1"/>
    <x v="2"/>
    <x v="5"/>
    <x v="5"/>
    <s v="3M Organizer Strips"/>
    <n v="0.37"/>
    <s v="United States"/>
    <x v="1"/>
    <x v="25"/>
    <s v="Port Huron"/>
    <n v="48060"/>
    <x v="75"/>
    <d v="2015-03-19T00:00:00"/>
    <n v="-237.54400000000001"/>
    <n v="21"/>
    <n v="117.87"/>
    <n v="87043"/>
    <x v="1"/>
    <n v="85.478648328621546"/>
  </r>
  <r>
    <n v="2127"/>
    <s v="Joyce Kern"/>
    <x v="0"/>
    <n v="0.1"/>
    <n v="5.98"/>
    <n v="5.14"/>
    <x v="1"/>
    <x v="2"/>
    <x v="2"/>
    <x v="7"/>
    <x v="5"/>
    <s v="Xerox 1974"/>
    <n v="0.36"/>
    <s v="United States"/>
    <x v="1"/>
    <x v="25"/>
    <s v="Sterling Heights"/>
    <n v="48310"/>
    <x v="76"/>
    <d v="2015-03-20T00:00:00"/>
    <n v="-49.53"/>
    <n v="6"/>
    <n v="33.950000000000003"/>
    <n v="88418"/>
    <x v="1"/>
    <n v="300.64549762303756"/>
  </r>
  <r>
    <n v="3191"/>
    <s v="Jenny Hawkins"/>
    <x v="0"/>
    <n v="0.01"/>
    <n v="20.99"/>
    <n v="4.8099999999999996"/>
    <x v="1"/>
    <x v="3"/>
    <x v="1"/>
    <x v="12"/>
    <x v="6"/>
    <s v="1726 Digital Answering Machine"/>
    <n v="0.57999999999999996"/>
    <s v="United States"/>
    <x v="1"/>
    <x v="30"/>
    <s v="Stevens Point"/>
    <n v="54481"/>
    <x v="76"/>
    <d v="2015-03-18T00:00:00"/>
    <n v="-9.1080000000000005"/>
    <n v="5"/>
    <n v="93.81"/>
    <n v="86447"/>
    <x v="1"/>
    <n v="591.84348200635566"/>
  </r>
  <r>
    <n v="1197"/>
    <s v="Grace McNeill Hunt"/>
    <x v="1"/>
    <n v="0.08"/>
    <n v="355.98"/>
    <n v="58.92"/>
    <x v="0"/>
    <x v="0"/>
    <x v="0"/>
    <x v="9"/>
    <x v="3"/>
    <s v="Hon 4700 Series Mobuis™ Mid-Back Task Chairs with Adjustable Arms"/>
    <n v="0.64"/>
    <s v="United States"/>
    <x v="3"/>
    <x v="35"/>
    <s v="Sudbury"/>
    <n v="1776"/>
    <x v="76"/>
    <d v="2015-03-20T00:00:00"/>
    <n v="103.83"/>
    <n v="4"/>
    <n v="1350.94"/>
    <n v="87583"/>
    <x v="3"/>
    <n v="3151.1507708488675"/>
  </r>
  <r>
    <n v="1894"/>
    <s v="Maureen Herbert Hood"/>
    <x v="1"/>
    <n v="0.01"/>
    <n v="26.17"/>
    <n v="1.39"/>
    <x v="1"/>
    <x v="1"/>
    <x v="2"/>
    <x v="15"/>
    <x v="5"/>
    <s v="Quality Park Security Envelopes"/>
    <n v="0.38"/>
    <s v="United States"/>
    <x v="1"/>
    <x v="30"/>
    <s v="Appleton"/>
    <n v="54915"/>
    <x v="76"/>
    <d v="2015-03-19T00:00:00"/>
    <n v="237.04259999999999"/>
    <n v="13"/>
    <n v="343.54"/>
    <n v="91263"/>
    <x v="1"/>
    <n v="277.93911995884395"/>
  </r>
  <r>
    <n v="1015"/>
    <s v="Beverly Cameron"/>
    <x v="4"/>
    <n v="0"/>
    <n v="43.98"/>
    <n v="8.99"/>
    <x v="1"/>
    <x v="2"/>
    <x v="2"/>
    <x v="2"/>
    <x v="1"/>
    <s v="Boston 1645 Deluxe Heavier-Duty Electric Pencil Sharpener"/>
    <n v="0.57999999999999996"/>
    <s v="United States"/>
    <x v="0"/>
    <x v="9"/>
    <s v="Apex"/>
    <n v="27502"/>
    <x v="76"/>
    <d v="2015-03-18T00:00:00"/>
    <n v="829.46699999999998"/>
    <n v="14"/>
    <n v="650.70000000000005"/>
    <n v="88390"/>
    <x v="0"/>
    <n v="1397.9294235375432"/>
  </r>
  <r>
    <n v="1967"/>
    <s v="Carolyn Hoffman"/>
    <x v="4"/>
    <n v="0.01"/>
    <n v="78.650000000000006"/>
    <n v="13.99"/>
    <x v="2"/>
    <x v="0"/>
    <x v="2"/>
    <x v="8"/>
    <x v="6"/>
    <s v="Honeywell Quietcare HEPA Air Cleaner"/>
    <n v="0.52"/>
    <s v="United States"/>
    <x v="1"/>
    <x v="20"/>
    <s v="Clinton"/>
    <n v="52732"/>
    <x v="76"/>
    <d v="2015-03-19T00:00:00"/>
    <n v="442.36590000000001"/>
    <n v="8"/>
    <n v="641.11"/>
    <n v="89456"/>
    <x v="1"/>
    <n v="1070.1808435056932"/>
  </r>
  <r>
    <n v="2030"/>
    <s v="Lindsay O'Connell"/>
    <x v="4"/>
    <n v="0.03"/>
    <n v="55.98"/>
    <n v="4.8600000000000003"/>
    <x v="1"/>
    <x v="3"/>
    <x v="2"/>
    <x v="7"/>
    <x v="5"/>
    <s v="Xerox 1908"/>
    <n v="0.36"/>
    <s v="United States"/>
    <x v="1"/>
    <x v="18"/>
    <s v="Greenville"/>
    <n v="75401"/>
    <x v="76"/>
    <d v="2015-03-20T00:00:00"/>
    <n v="526.04219999999998"/>
    <n v="13"/>
    <n v="762.38"/>
    <n v="91060"/>
    <x v="1"/>
    <n v="777.53750113532283"/>
  </r>
  <r>
    <n v="2745"/>
    <s v="Arnold Gay"/>
    <x v="4"/>
    <n v="0.01"/>
    <n v="220.98"/>
    <n v="64.66"/>
    <x v="0"/>
    <x v="3"/>
    <x v="0"/>
    <x v="10"/>
    <x v="0"/>
    <s v="Bush Cubix Collection Bookcases, Fully Assembled"/>
    <n v="0.62"/>
    <s v="United States"/>
    <x v="2"/>
    <x v="41"/>
    <s v="Chandler"/>
    <n v="85224"/>
    <x v="76"/>
    <d v="2015-03-19T00:00:00"/>
    <n v="1049.03"/>
    <n v="11"/>
    <n v="2591.09"/>
    <n v="86184"/>
    <x v="2"/>
    <n v="3908.6542407454435"/>
  </r>
  <r>
    <n v="2747"/>
    <s v="Brian Grady"/>
    <x v="4"/>
    <n v="0.01"/>
    <n v="220.98"/>
    <n v="64.66"/>
    <x v="0"/>
    <x v="3"/>
    <x v="0"/>
    <x v="10"/>
    <x v="0"/>
    <s v="Bush Cubix Collection Bookcases, Fully Assembled"/>
    <n v="0.62"/>
    <s v="United States"/>
    <x v="3"/>
    <x v="11"/>
    <s v="New York City"/>
    <n v="10115"/>
    <x v="76"/>
    <d v="2015-03-19T00:00:00"/>
    <n v="1049.03"/>
    <n v="44"/>
    <n v="10364.36"/>
    <n v="23751"/>
    <x v="3"/>
    <n v="3908.6542407454435"/>
  </r>
  <r>
    <n v="485"/>
    <s v="Edward Leonard"/>
    <x v="3"/>
    <n v="0.05"/>
    <n v="2.88"/>
    <n v="0.5"/>
    <x v="1"/>
    <x v="3"/>
    <x v="2"/>
    <x v="13"/>
    <x v="5"/>
    <s v="Avery 49"/>
    <n v="0.36"/>
    <s v="United States"/>
    <x v="2"/>
    <x v="8"/>
    <s v="Fresno"/>
    <n v="93727"/>
    <x v="76"/>
    <d v="2015-03-20T00:00:00"/>
    <n v="6.0513000000000003"/>
    <n v="3"/>
    <n v="8.77"/>
    <n v="91062"/>
    <x v="2"/>
    <n v="133.22359049118938"/>
  </r>
  <r>
    <n v="383"/>
    <s v="Renee Alston"/>
    <x v="0"/>
    <n v="0.06"/>
    <n v="5.34"/>
    <n v="5.63"/>
    <x v="1"/>
    <x v="3"/>
    <x v="2"/>
    <x v="5"/>
    <x v="5"/>
    <s v="Pressboard Data Binder, Crimson, 12&quot; X 8 1/2&quot;"/>
    <n v="0.39"/>
    <s v="United States"/>
    <x v="3"/>
    <x v="28"/>
    <s v="Drexel Hill"/>
    <n v="19026"/>
    <x v="77"/>
    <d v="2015-03-19T00:00:00"/>
    <n v="-82.822999999999993"/>
    <n v="7"/>
    <n v="38.65"/>
    <n v="88928"/>
    <x v="3"/>
    <n v="299.02061114264603"/>
  </r>
  <r>
    <n v="383"/>
    <s v="Renee Alston"/>
    <x v="0"/>
    <n v="7.0000000000000007E-2"/>
    <n v="65.989999999999995"/>
    <n v="5.26"/>
    <x v="2"/>
    <x v="3"/>
    <x v="1"/>
    <x v="12"/>
    <x v="5"/>
    <s v="8860"/>
    <n v="0.56000000000000005"/>
    <s v="United States"/>
    <x v="3"/>
    <x v="28"/>
    <s v="Drexel Hill"/>
    <n v="19026"/>
    <x v="77"/>
    <d v="2015-03-21T00:00:00"/>
    <n v="107.08199999999999"/>
    <n v="5"/>
    <n v="279.83"/>
    <n v="88928"/>
    <x v="3"/>
    <n v="725.76574038448177"/>
  </r>
  <r>
    <n v="770"/>
    <s v="Geraldine Puckett"/>
    <x v="0"/>
    <n v="0.08"/>
    <n v="30.73"/>
    <n v="4"/>
    <x v="1"/>
    <x v="0"/>
    <x v="1"/>
    <x v="1"/>
    <x v="5"/>
    <s v="Fellowes 17-key keypad for PS/2 interface"/>
    <n v="0.75"/>
    <s v="United States"/>
    <x v="2"/>
    <x v="14"/>
    <s v="Tualatin"/>
    <n v="97062"/>
    <x v="77"/>
    <d v="2015-03-19T00:00:00"/>
    <n v="-45.07"/>
    <n v="14"/>
    <n v="429.33"/>
    <n v="88667"/>
    <x v="2"/>
    <n v="649.152667052222"/>
  </r>
  <r>
    <n v="771"/>
    <s v="Deborah Paul"/>
    <x v="0"/>
    <n v="0.05"/>
    <n v="14.56"/>
    <n v="3.5"/>
    <x v="1"/>
    <x v="0"/>
    <x v="2"/>
    <x v="8"/>
    <x v="5"/>
    <s v="Acco 6 Outlet Guardian Premium Surge Suppressor"/>
    <n v="0.57999999999999996"/>
    <s v="United States"/>
    <x v="2"/>
    <x v="14"/>
    <s v="West Linn"/>
    <n v="97068"/>
    <x v="77"/>
    <d v="2015-03-21T00:00:00"/>
    <n v="-8.5299999999999994"/>
    <n v="3"/>
    <n v="44.66"/>
    <n v="88667"/>
    <x v="2"/>
    <n v="500.61135529277863"/>
  </r>
  <r>
    <n v="771"/>
    <s v="Deborah Paul"/>
    <x v="0"/>
    <n v="0"/>
    <n v="299.99"/>
    <n v="11.64"/>
    <x v="1"/>
    <x v="0"/>
    <x v="1"/>
    <x v="4"/>
    <x v="4"/>
    <s v="Brother DCP1000 Digital 3 in 1 Multifunction Machine"/>
    <n v="0.5"/>
    <s v="United States"/>
    <x v="2"/>
    <x v="14"/>
    <s v="West Linn"/>
    <n v="97068"/>
    <x v="77"/>
    <d v="2015-03-21T00:00:00"/>
    <n v="285.95"/>
    <n v="5"/>
    <n v="1619.95"/>
    <n v="88667"/>
    <x v="2"/>
    <n v="1888.0002664253136"/>
  </r>
  <r>
    <n v="2502"/>
    <s v="Toni Owens Poe"/>
    <x v="1"/>
    <n v="0.1"/>
    <n v="24.92"/>
    <n v="12.98"/>
    <x v="1"/>
    <x v="2"/>
    <x v="2"/>
    <x v="5"/>
    <x v="5"/>
    <s v="GBC Standard Therm-A-Bind Covers"/>
    <n v="0.39"/>
    <s v="United States"/>
    <x v="1"/>
    <x v="2"/>
    <s v="Munster"/>
    <n v="46321"/>
    <x v="77"/>
    <d v="2015-03-19T00:00:00"/>
    <n v="-45.816000000000003"/>
    <n v="3"/>
    <n v="70.819999999999993"/>
    <n v="91310"/>
    <x v="1"/>
    <n v="312.91937234212708"/>
  </r>
  <r>
    <n v="2502"/>
    <s v="Toni Owens Poe"/>
    <x v="1"/>
    <n v="0"/>
    <n v="12.28"/>
    <n v="6.35"/>
    <x v="2"/>
    <x v="2"/>
    <x v="2"/>
    <x v="7"/>
    <x v="5"/>
    <s v="Staples Premium Bright 1-Part Blank Computer Paper"/>
    <n v="0.38"/>
    <s v="United States"/>
    <x v="1"/>
    <x v="2"/>
    <s v="Munster"/>
    <n v="46321"/>
    <x v="77"/>
    <d v="2015-03-20T00:00:00"/>
    <n v="30.63"/>
    <n v="7"/>
    <n v="90.44"/>
    <n v="91310"/>
    <x v="1"/>
    <n v="143.90601159396965"/>
  </r>
  <r>
    <n v="2621"/>
    <s v="Robyn Hayes"/>
    <x v="1"/>
    <n v="0.03"/>
    <n v="40.97"/>
    <n v="8.99"/>
    <x v="2"/>
    <x v="3"/>
    <x v="2"/>
    <x v="2"/>
    <x v="1"/>
    <s v="Sanford 52201 APSCO Electric Pencil Sharpener"/>
    <n v="0.59"/>
    <s v="United States"/>
    <x v="0"/>
    <x v="34"/>
    <s v="Brentwood"/>
    <n v="37027"/>
    <x v="77"/>
    <d v="2015-03-20T00:00:00"/>
    <n v="-177.05799999999999"/>
    <n v="5"/>
    <n v="207.22"/>
    <n v="88016"/>
    <x v="0"/>
    <n v="218.37116351201425"/>
  </r>
  <r>
    <n v="2840"/>
    <s v="Bob Berg"/>
    <x v="1"/>
    <n v="0"/>
    <n v="21.98"/>
    <n v="2.87"/>
    <x v="1"/>
    <x v="3"/>
    <x v="2"/>
    <x v="2"/>
    <x v="1"/>
    <s v="Panasonic KP-310 Heavy-Duty Electric Pencil Sharpener"/>
    <n v="0.55000000000000004"/>
    <s v="United States"/>
    <x v="0"/>
    <x v="12"/>
    <s v="North Miami"/>
    <n v="33161"/>
    <x v="77"/>
    <d v="2015-03-20T00:00:00"/>
    <n v="21.096"/>
    <n v="16"/>
    <n v="360.03"/>
    <n v="87884"/>
    <x v="0"/>
    <n v="261.42785844918933"/>
  </r>
  <r>
    <n v="2882"/>
    <s v="Andrew Gonzalez"/>
    <x v="1"/>
    <n v="7.0000000000000007E-2"/>
    <n v="28.99"/>
    <n v="8.59"/>
    <x v="1"/>
    <x v="1"/>
    <x v="1"/>
    <x v="12"/>
    <x v="6"/>
    <s v="SouthWestern Bell FA970 Digital Answering Machine with Time/Day Stamp"/>
    <n v="0.56000000000000005"/>
    <s v="United States"/>
    <x v="0"/>
    <x v="9"/>
    <s v="Charlotte"/>
    <n v="28206"/>
    <x v="77"/>
    <d v="2015-03-19T00:00:00"/>
    <n v="-16.063739999999999"/>
    <n v="39"/>
    <n v="936.8"/>
    <n v="16676"/>
    <x v="0"/>
    <n v="336.55331816048368"/>
  </r>
  <r>
    <n v="2884"/>
    <s v="Stuart C Robinson"/>
    <x v="1"/>
    <n v="7.0000000000000007E-2"/>
    <n v="28.99"/>
    <n v="8.59"/>
    <x v="1"/>
    <x v="1"/>
    <x v="1"/>
    <x v="12"/>
    <x v="6"/>
    <s v="SouthWestern Bell FA970 Digital Answering Machine with Time/Day Stamp"/>
    <n v="0.56000000000000005"/>
    <s v="United States"/>
    <x v="3"/>
    <x v="27"/>
    <s v="North Ridgeville"/>
    <n v="44039"/>
    <x v="77"/>
    <d v="2015-03-19T00:00:00"/>
    <n v="-12.077999999999999"/>
    <n v="10"/>
    <n v="240.21"/>
    <n v="87631"/>
    <x v="3"/>
    <n v="340.63481844321194"/>
  </r>
  <r>
    <n v="3222"/>
    <s v="Diane Lu"/>
    <x v="1"/>
    <n v="0.04"/>
    <n v="39.479999999999997"/>
    <n v="1.99"/>
    <x v="2"/>
    <x v="3"/>
    <x v="1"/>
    <x v="1"/>
    <x v="1"/>
    <s v="80 Minute CD-R Spindle, 100/Pack - Staples"/>
    <n v="0.54"/>
    <s v="United States"/>
    <x v="0"/>
    <x v="12"/>
    <s v="Tallahassee"/>
    <n v="32303"/>
    <x v="77"/>
    <d v="2015-03-19T00:00:00"/>
    <n v="-1535.4864"/>
    <n v="8"/>
    <n v="332.16"/>
    <n v="90814"/>
    <x v="0"/>
    <n v="-1419.0058895951997"/>
  </r>
  <r>
    <n v="3222"/>
    <s v="Diane Lu"/>
    <x v="1"/>
    <n v="0"/>
    <n v="8.1199999999999992"/>
    <n v="2.83"/>
    <x v="1"/>
    <x v="3"/>
    <x v="1"/>
    <x v="1"/>
    <x v="1"/>
    <s v="Imation Neon Mac Format Diskettes, 10/Pack"/>
    <n v="0.77"/>
    <s v="United States"/>
    <x v="0"/>
    <x v="12"/>
    <s v="Tallahassee"/>
    <n v="32303"/>
    <x v="77"/>
    <d v="2015-03-20T00:00:00"/>
    <n v="-159.32"/>
    <n v="17"/>
    <n v="147.62"/>
    <n v="90814"/>
    <x v="0"/>
    <n v="215.00629623687863"/>
  </r>
  <r>
    <n v="1852"/>
    <s v="Joy Kaplan McNeill"/>
    <x v="3"/>
    <n v="0.06"/>
    <n v="6.48"/>
    <n v="5.14"/>
    <x v="2"/>
    <x v="2"/>
    <x v="2"/>
    <x v="7"/>
    <x v="5"/>
    <s v="Xerox 23"/>
    <n v="0.37"/>
    <s v="United States"/>
    <x v="2"/>
    <x v="8"/>
    <s v="Carlsbad"/>
    <n v="92008"/>
    <x v="77"/>
    <d v="2015-03-21T00:00:00"/>
    <n v="-28.45"/>
    <n v="10"/>
    <n v="68.34"/>
    <n v="86847"/>
    <x v="2"/>
    <n v="187.34604597880067"/>
  </r>
  <r>
    <n v="1854"/>
    <s v="Erika Morgan"/>
    <x v="3"/>
    <n v="0.02"/>
    <n v="30.73"/>
    <n v="4"/>
    <x v="1"/>
    <x v="2"/>
    <x v="1"/>
    <x v="1"/>
    <x v="5"/>
    <s v="Fellowes 17-key keypad for PS/2 interface"/>
    <n v="0.75"/>
    <s v="United States"/>
    <x v="3"/>
    <x v="22"/>
    <s v="Seymour"/>
    <n v="6478"/>
    <x v="77"/>
    <d v="2015-03-22T00:00:00"/>
    <n v="72.78"/>
    <n v="16"/>
    <n v="522.22"/>
    <n v="86847"/>
    <x v="3"/>
    <n v="759.97813523389209"/>
  </r>
  <r>
    <n v="2639"/>
    <s v="Marianne Connor"/>
    <x v="3"/>
    <n v="0.05"/>
    <n v="4.9800000000000004"/>
    <n v="0.49"/>
    <x v="1"/>
    <x v="1"/>
    <x v="2"/>
    <x v="13"/>
    <x v="5"/>
    <s v="Avery White Multi-Purpose Labels"/>
    <n v="0.39"/>
    <s v="United States"/>
    <x v="2"/>
    <x v="43"/>
    <s v="Roswell"/>
    <n v="88201"/>
    <x v="77"/>
    <d v="2015-03-19T00:00:00"/>
    <n v="3.84"/>
    <n v="3"/>
    <n v="14.2"/>
    <n v="90952"/>
    <x v="2"/>
    <n v="133.26221304117217"/>
  </r>
  <r>
    <n v="3105"/>
    <s v="Lawrence Hester"/>
    <x v="0"/>
    <n v="0.04"/>
    <n v="3.08"/>
    <n v="0.99"/>
    <x v="1"/>
    <x v="2"/>
    <x v="2"/>
    <x v="13"/>
    <x v="5"/>
    <s v="Avery 481"/>
    <n v="0.37"/>
    <s v="United States"/>
    <x v="0"/>
    <x v="32"/>
    <s v="Murray"/>
    <n v="42071"/>
    <x v="78"/>
    <d v="2015-03-21T00:00:00"/>
    <n v="13.8"/>
    <n v="19"/>
    <n v="60.01"/>
    <n v="86327"/>
    <x v="0"/>
    <n v="289.6697284051092"/>
  </r>
  <r>
    <n v="3105"/>
    <s v="Lawrence Hester"/>
    <x v="0"/>
    <n v="0.02"/>
    <n v="6.48"/>
    <n v="5.9"/>
    <x v="1"/>
    <x v="2"/>
    <x v="2"/>
    <x v="7"/>
    <x v="5"/>
    <s v="Xerox 1976"/>
    <n v="0.37"/>
    <s v="United States"/>
    <x v="0"/>
    <x v="32"/>
    <s v="Murray"/>
    <n v="42071"/>
    <x v="78"/>
    <d v="2015-03-21T00:00:00"/>
    <n v="4.3920000000000003"/>
    <n v="13"/>
    <n v="90.98"/>
    <n v="86327"/>
    <x v="0"/>
    <n v="439.61445394483201"/>
  </r>
  <r>
    <n v="3105"/>
    <s v="Lawrence Hester"/>
    <x v="0"/>
    <n v="0.04"/>
    <n v="125.99"/>
    <n v="4.2"/>
    <x v="1"/>
    <x v="2"/>
    <x v="1"/>
    <x v="12"/>
    <x v="5"/>
    <s v="V3682"/>
    <n v="0.59"/>
    <s v="United States"/>
    <x v="0"/>
    <x v="32"/>
    <s v="Murray"/>
    <n v="42071"/>
    <x v="78"/>
    <d v="2015-03-22T00:00:00"/>
    <n v="-236.25"/>
    <n v="12"/>
    <n v="1270.7"/>
    <n v="86327"/>
    <x v="0"/>
    <n v="690.29345721621837"/>
  </r>
  <r>
    <n v="3106"/>
    <s v="Alexander O'Brien"/>
    <x v="0"/>
    <n v="0.04"/>
    <n v="3.08"/>
    <n v="0.99"/>
    <x v="1"/>
    <x v="2"/>
    <x v="2"/>
    <x v="13"/>
    <x v="5"/>
    <s v="Avery 481"/>
    <n v="0.37"/>
    <s v="United States"/>
    <x v="1"/>
    <x v="18"/>
    <s v="Houston"/>
    <n v="77041"/>
    <x v="78"/>
    <d v="2015-03-21T00:00:00"/>
    <n v="36.020000000000003"/>
    <n v="75"/>
    <n v="236.87"/>
    <n v="548"/>
    <x v="1"/>
    <n v="312.42357995644534"/>
  </r>
  <r>
    <n v="3106"/>
    <s v="Alexander O'Brien"/>
    <x v="0"/>
    <n v="0.02"/>
    <n v="6.48"/>
    <n v="5.9"/>
    <x v="1"/>
    <x v="2"/>
    <x v="2"/>
    <x v="7"/>
    <x v="5"/>
    <s v="Xerox 1976"/>
    <n v="0.37"/>
    <s v="United States"/>
    <x v="1"/>
    <x v="18"/>
    <s v="Houston"/>
    <n v="77041"/>
    <x v="78"/>
    <d v="2015-03-21T00:00:00"/>
    <n v="-50.64"/>
    <n v="53"/>
    <n v="370.91"/>
    <n v="548"/>
    <x v="1"/>
    <n v="383.26027039068572"/>
  </r>
  <r>
    <n v="3106"/>
    <s v="Alexander O'Brien"/>
    <x v="0"/>
    <n v="0.04"/>
    <n v="125.99"/>
    <n v="4.2"/>
    <x v="1"/>
    <x v="2"/>
    <x v="1"/>
    <x v="12"/>
    <x v="5"/>
    <s v="V3682"/>
    <n v="0.59"/>
    <s v="United States"/>
    <x v="1"/>
    <x v="18"/>
    <s v="Houston"/>
    <n v="77041"/>
    <x v="78"/>
    <d v="2015-03-22T00:00:00"/>
    <n v="510.48899999999998"/>
    <n v="47"/>
    <n v="4976.92"/>
    <n v="548"/>
    <x v="1"/>
    <n v="1454.9734011223027"/>
  </r>
  <r>
    <n v="637"/>
    <s v="Christopher Bryant"/>
    <x v="2"/>
    <n v="0.06"/>
    <n v="160.97999999999999"/>
    <n v="35.020000000000003"/>
    <x v="0"/>
    <x v="1"/>
    <x v="0"/>
    <x v="10"/>
    <x v="0"/>
    <s v="Rush Hierlooms Collection Rich Wood Bookcases"/>
    <n v="0.72"/>
    <s v="United States"/>
    <x v="2"/>
    <x v="8"/>
    <s v="Santa Clara"/>
    <n v="95051"/>
    <x v="78"/>
    <d v="2015-03-24T00:00:00"/>
    <n v="-229.68"/>
    <n v="8"/>
    <n v="1232.01"/>
    <n v="87953"/>
    <x v="2"/>
    <n v="1680.1474914301386"/>
  </r>
  <r>
    <n v="640"/>
    <s v="Neal Wolfe"/>
    <x v="2"/>
    <n v="0.06"/>
    <n v="160.97999999999999"/>
    <n v="35.020000000000003"/>
    <x v="0"/>
    <x v="1"/>
    <x v="0"/>
    <x v="10"/>
    <x v="0"/>
    <s v="Rush Hierlooms Collection Rich Wood Bookcases"/>
    <n v="0.72"/>
    <s v="United States"/>
    <x v="2"/>
    <x v="4"/>
    <s v="Seattle"/>
    <n v="98119"/>
    <x v="78"/>
    <d v="2015-03-24T00:00:00"/>
    <n v="-229.68"/>
    <n v="30"/>
    <n v="4620.05"/>
    <n v="11077"/>
    <x v="2"/>
    <n v="1680.1474914301386"/>
  </r>
  <r>
    <n v="314"/>
    <s v="Ruby Gibbons"/>
    <x v="4"/>
    <n v="0.04"/>
    <n v="1637.53"/>
    <n v="24.49"/>
    <x v="1"/>
    <x v="3"/>
    <x v="2"/>
    <x v="16"/>
    <x v="6"/>
    <s v="High Speed Automatic Electric Letter Opener"/>
    <n v="0.81"/>
    <s v="United States"/>
    <x v="1"/>
    <x v="10"/>
    <s v="Forest Park"/>
    <n v="60130"/>
    <x v="78"/>
    <d v="2015-03-22T00:00:00"/>
    <n v="-1759.58"/>
    <n v="2"/>
    <n v="3206.94"/>
    <n v="89166"/>
    <x v="1"/>
    <n v="4302.2601388949088"/>
  </r>
  <r>
    <n v="315"/>
    <s v="Benjamin Kaufman"/>
    <x v="4"/>
    <n v="0.01"/>
    <n v="19.98"/>
    <n v="4"/>
    <x v="1"/>
    <x v="3"/>
    <x v="1"/>
    <x v="1"/>
    <x v="5"/>
    <s v="Belkin 105-Key Black Keyboard"/>
    <n v="0.68"/>
    <s v="United States"/>
    <x v="3"/>
    <x v="35"/>
    <s v="Belchertown"/>
    <n v="1007"/>
    <x v="78"/>
    <d v="2015-03-20T00:00:00"/>
    <n v="-72.23"/>
    <n v="2"/>
    <n v="43.08"/>
    <n v="89166"/>
    <x v="3"/>
    <n v="307.52283571297505"/>
  </r>
  <r>
    <n v="669"/>
    <s v="Amy Shea"/>
    <x v="4"/>
    <n v="0.09"/>
    <n v="2.89"/>
    <n v="0.5"/>
    <x v="1"/>
    <x v="2"/>
    <x v="2"/>
    <x v="13"/>
    <x v="5"/>
    <s v="Avery 498"/>
    <n v="0.38"/>
    <s v="United States"/>
    <x v="1"/>
    <x v="20"/>
    <s v="Ottumwa"/>
    <n v="52501"/>
    <x v="78"/>
    <d v="2015-03-22T00:00:00"/>
    <n v="40.482300000000002"/>
    <n v="22"/>
    <n v="58.67"/>
    <n v="88475"/>
    <x v="1"/>
    <n v="0.87629654666644896"/>
  </r>
  <r>
    <n v="669"/>
    <s v="Amy Shea"/>
    <x v="4"/>
    <n v="0.02"/>
    <n v="48.91"/>
    <n v="5.81"/>
    <x v="1"/>
    <x v="2"/>
    <x v="2"/>
    <x v="7"/>
    <x v="5"/>
    <s v="Xerox 1891"/>
    <n v="0.38"/>
    <s v="United States"/>
    <x v="1"/>
    <x v="20"/>
    <s v="Ottumwa"/>
    <n v="52501"/>
    <x v="78"/>
    <d v="2015-03-21T00:00:00"/>
    <n v="32.86"/>
    <n v="2"/>
    <n v="101.06"/>
    <n v="88475"/>
    <x v="1"/>
    <n v="330.28325226257471"/>
  </r>
  <r>
    <n v="1679"/>
    <s v="Jeanne Nguyen"/>
    <x v="4"/>
    <n v="7.0000000000000007E-2"/>
    <n v="13.73"/>
    <n v="6.85"/>
    <x v="1"/>
    <x v="1"/>
    <x v="0"/>
    <x v="11"/>
    <x v="2"/>
    <s v="DAX Wood Document Frame."/>
    <n v="0.54"/>
    <s v="United States"/>
    <x v="3"/>
    <x v="27"/>
    <s v="Fairborn"/>
    <n v="45324"/>
    <x v="78"/>
    <d v="2015-03-21T00:00:00"/>
    <n v="-22.72"/>
    <n v="21"/>
    <n v="276.64"/>
    <n v="86646"/>
    <x v="3"/>
    <n v="232.46031916270766"/>
  </r>
  <r>
    <n v="2794"/>
    <s v="Connie Bunn"/>
    <x v="4"/>
    <n v="0.06"/>
    <n v="2.61"/>
    <n v="0.5"/>
    <x v="1"/>
    <x v="3"/>
    <x v="2"/>
    <x v="13"/>
    <x v="5"/>
    <s v="Avery 479"/>
    <n v="0.39"/>
    <s v="United States"/>
    <x v="1"/>
    <x v="20"/>
    <s v="Marshalltown"/>
    <n v="50158"/>
    <x v="78"/>
    <d v="2015-03-22T00:00:00"/>
    <n v="3.5949"/>
    <n v="2"/>
    <n v="5.21"/>
    <n v="87554"/>
    <x v="1"/>
    <n v="-40.076750224969828"/>
  </r>
  <r>
    <n v="3360"/>
    <s v="Daniel Huff"/>
    <x v="3"/>
    <n v="0.02"/>
    <n v="9.11"/>
    <n v="2.15"/>
    <x v="1"/>
    <x v="2"/>
    <x v="2"/>
    <x v="7"/>
    <x v="2"/>
    <s v="Black Print Carbonless Snap-Off® Rapid Letter, 8 1/2&quot; x 7&quot;"/>
    <n v="0.4"/>
    <s v="United States"/>
    <x v="1"/>
    <x v="30"/>
    <s v="West Allis"/>
    <n v="53214"/>
    <x v="78"/>
    <d v="2015-03-22T00:00:00"/>
    <n v="18.41"/>
    <n v="3"/>
    <n v="27.37"/>
    <n v="91435"/>
    <x v="1"/>
    <n v="294.51545939474431"/>
  </r>
  <r>
    <n v="3361"/>
    <s v="Oscar Kenney"/>
    <x v="3"/>
    <n v="0.06"/>
    <n v="12.64"/>
    <n v="4.9800000000000004"/>
    <x v="1"/>
    <x v="2"/>
    <x v="0"/>
    <x v="11"/>
    <x v="1"/>
    <s v="Nu-Dell Executive Frame"/>
    <n v="0.48"/>
    <s v="United States"/>
    <x v="1"/>
    <x v="30"/>
    <s v="West Bend"/>
    <n v="53095"/>
    <x v="78"/>
    <d v="2015-03-22T00:00:00"/>
    <n v="65.63"/>
    <n v="8"/>
    <n v="98.16"/>
    <n v="91435"/>
    <x v="1"/>
    <n v="472.21056327420217"/>
  </r>
  <r>
    <n v="691"/>
    <s v="Alicia Curtis"/>
    <x v="1"/>
    <n v="0.09"/>
    <n v="6.48"/>
    <n v="6.35"/>
    <x v="1"/>
    <x v="2"/>
    <x v="2"/>
    <x v="7"/>
    <x v="5"/>
    <s v="Xerox 200"/>
    <n v="0.37"/>
    <s v="United States"/>
    <x v="2"/>
    <x v="4"/>
    <s v="Tacoma"/>
    <n v="98408"/>
    <x v="79"/>
    <d v="2015-03-22T00:00:00"/>
    <n v="-88.6"/>
    <n v="8"/>
    <n v="49.81"/>
    <n v="89915"/>
    <x v="2"/>
    <n v="18.067551701210657"/>
  </r>
  <r>
    <n v="1471"/>
    <s v="Danielle Daniel"/>
    <x v="1"/>
    <n v="0.03"/>
    <n v="420.98"/>
    <n v="19.989999999999998"/>
    <x v="1"/>
    <x v="2"/>
    <x v="2"/>
    <x v="5"/>
    <x v="5"/>
    <s v="GBC DocuBind 200 Manual Binding Machine"/>
    <n v="0.35"/>
    <s v="United States"/>
    <x v="3"/>
    <x v="27"/>
    <s v="Westerville"/>
    <n v="43081"/>
    <x v="79"/>
    <d v="2015-03-22T00:00:00"/>
    <n v="3043.0311000000002"/>
    <n v="10"/>
    <n v="4410.1899999999996"/>
    <n v="87077"/>
    <x v="3"/>
    <n v="4923.6669609428163"/>
  </r>
  <r>
    <n v="2601"/>
    <s v="Malcolm French"/>
    <x v="2"/>
    <n v="0.05"/>
    <n v="5.74"/>
    <n v="5.3"/>
    <x v="1"/>
    <x v="3"/>
    <x v="2"/>
    <x v="16"/>
    <x v="1"/>
    <s v="Acme Kleencut® Forged Steel Scissors"/>
    <n v="0.55000000000000004"/>
    <s v="United States"/>
    <x v="3"/>
    <x v="47"/>
    <s v="Merrimack"/>
    <n v="3054"/>
    <x v="79"/>
    <d v="2015-03-26T00:00:00"/>
    <n v="-50.75"/>
    <n v="7"/>
    <n v="42.02"/>
    <n v="87382"/>
    <x v="3"/>
    <n v="253.35138349631379"/>
  </r>
  <r>
    <n v="3275"/>
    <s v="Tamara Dickinson"/>
    <x v="2"/>
    <n v="0.02"/>
    <n v="13.48"/>
    <n v="4.51"/>
    <x v="1"/>
    <x v="2"/>
    <x v="2"/>
    <x v="6"/>
    <x v="5"/>
    <s v="Tenex Personal Project File with Scoop Front Design, Black"/>
    <n v="0.59"/>
    <s v="United States"/>
    <x v="2"/>
    <x v="4"/>
    <s v="Mount Vernon"/>
    <n v="98273"/>
    <x v="79"/>
    <d v="2015-03-23T00:00:00"/>
    <n v="34.520000000000003"/>
    <n v="9"/>
    <n v="127.12"/>
    <n v="86233"/>
    <x v="2"/>
    <n v="426.59739221011557"/>
  </r>
  <r>
    <n v="247"/>
    <s v="Marshall Brandt Briggs"/>
    <x v="4"/>
    <n v="0.09"/>
    <n v="2.88"/>
    <n v="0.99"/>
    <x v="1"/>
    <x v="3"/>
    <x v="2"/>
    <x v="13"/>
    <x v="5"/>
    <s v="Avery 514"/>
    <n v="0.36"/>
    <s v="United States"/>
    <x v="0"/>
    <x v="34"/>
    <s v="Maryville"/>
    <n v="37804"/>
    <x v="79"/>
    <d v="2015-03-23T00:00:00"/>
    <n v="-145.08199999999999"/>
    <n v="10"/>
    <n v="28.73"/>
    <n v="89140"/>
    <x v="0"/>
    <n v="-222.6971668048684"/>
  </r>
  <r>
    <n v="1185"/>
    <s v="Lee Xu"/>
    <x v="4"/>
    <n v="0"/>
    <n v="3174.835"/>
    <n v="24.49"/>
    <x v="1"/>
    <x v="1"/>
    <x v="1"/>
    <x v="3"/>
    <x v="4"/>
    <s v="Polycom ViewStation™ ISDN Videoconferencing Unit"/>
    <n v="0.39"/>
    <s v="United States"/>
    <x v="0"/>
    <x v="16"/>
    <s v="Madison"/>
    <n v="35756"/>
    <x v="79"/>
    <d v="2015-03-22T00:00:00"/>
    <n v="4.1100000000000003"/>
    <n v="3"/>
    <n v="20552.55"/>
    <n v="85938"/>
    <x v="0"/>
    <n v="21878.448370430986"/>
  </r>
  <r>
    <n v="3258"/>
    <s v="Gretchen Best Wilkins"/>
    <x v="3"/>
    <n v="0.02"/>
    <n v="55.94"/>
    <n v="6.55"/>
    <x v="1"/>
    <x v="1"/>
    <x v="1"/>
    <x v="1"/>
    <x v="5"/>
    <s v="Fellowes Smart Design 104-Key Enhanced Keyboard, PS/2 Adapter, Platinum"/>
    <n v="0.68"/>
    <s v="United States"/>
    <x v="2"/>
    <x v="4"/>
    <s v="Lynnwood"/>
    <n v="98037"/>
    <x v="79"/>
    <d v="2015-03-23T00:00:00"/>
    <n v="401.85"/>
    <n v="11"/>
    <n v="646.88"/>
    <n v="88824"/>
    <x v="2"/>
    <n v="1128.8642383611514"/>
  </r>
  <r>
    <n v="87"/>
    <s v="Norman Shields"/>
    <x v="1"/>
    <n v="0.09"/>
    <n v="4.91"/>
    <n v="0.5"/>
    <x v="1"/>
    <x v="3"/>
    <x v="2"/>
    <x v="13"/>
    <x v="5"/>
    <s v="Avery 493"/>
    <n v="0.36"/>
    <s v="United States"/>
    <x v="2"/>
    <x v="8"/>
    <s v="Vacaville"/>
    <n v="95687"/>
    <x v="80"/>
    <d v="2015-03-23T00:00:00"/>
    <n v="28.855799999999999"/>
    <n v="9"/>
    <n v="41.82"/>
    <n v="90597"/>
    <x v="2"/>
    <n v="-67.014897954353501"/>
  </r>
  <r>
    <n v="87"/>
    <s v="Norman Shields"/>
    <x v="1"/>
    <n v="0.01"/>
    <n v="296.18"/>
    <n v="54.12"/>
    <x v="0"/>
    <x v="3"/>
    <x v="0"/>
    <x v="0"/>
    <x v="0"/>
    <s v="Hon 94000 Series Round Tables"/>
    <n v="0.76"/>
    <s v="United States"/>
    <x v="2"/>
    <x v="8"/>
    <s v="Vacaville"/>
    <n v="95687"/>
    <x v="80"/>
    <d v="2015-03-25T00:00:00"/>
    <n v="173.48"/>
    <n v="9"/>
    <n v="2875.72"/>
    <n v="90597"/>
    <x v="2"/>
    <n v="3057.4787885694423"/>
  </r>
  <r>
    <n v="2014"/>
    <s v="Cathy Simon"/>
    <x v="1"/>
    <n v="7.0000000000000007E-2"/>
    <n v="39.479999999999997"/>
    <n v="1.99"/>
    <x v="1"/>
    <x v="2"/>
    <x v="1"/>
    <x v="1"/>
    <x v="1"/>
    <s v="80 Minute CD-R Spindle, 100/Pack - Staples"/>
    <n v="0.54"/>
    <s v="United States"/>
    <x v="1"/>
    <x v="20"/>
    <s v="Council Bluffs"/>
    <n v="51503"/>
    <x v="80"/>
    <d v="2015-03-24T00:00:00"/>
    <n v="88.72"/>
    <n v="4"/>
    <n v="151.27000000000001"/>
    <n v="88367"/>
    <x v="1"/>
    <n v="337.05307807344775"/>
  </r>
  <r>
    <n v="2014"/>
    <s v="Cathy Simon"/>
    <x v="1"/>
    <n v="0"/>
    <n v="4.91"/>
    <n v="0.5"/>
    <x v="1"/>
    <x v="2"/>
    <x v="2"/>
    <x v="13"/>
    <x v="5"/>
    <s v="Avery 493"/>
    <n v="0.36"/>
    <s v="United States"/>
    <x v="1"/>
    <x v="20"/>
    <s v="Council Bluffs"/>
    <n v="51503"/>
    <x v="80"/>
    <d v="2015-03-24T00:00:00"/>
    <n v="7.2519"/>
    <n v="2"/>
    <n v="10.51"/>
    <n v="88367"/>
    <x v="1"/>
    <n v="0.77677148132643126"/>
  </r>
  <r>
    <n v="949"/>
    <s v="Ernest Oh"/>
    <x v="2"/>
    <n v="0.02"/>
    <n v="48.04"/>
    <n v="5.09"/>
    <x v="1"/>
    <x v="1"/>
    <x v="2"/>
    <x v="7"/>
    <x v="5"/>
    <s v="Xerox 1910"/>
    <n v="0.37"/>
    <s v="United States"/>
    <x v="2"/>
    <x v="8"/>
    <s v="Los Angeles"/>
    <n v="90049"/>
    <x v="80"/>
    <d v="2015-03-26T00:00:00"/>
    <n v="373.67"/>
    <n v="18"/>
    <n v="881.32"/>
    <n v="8257"/>
    <x v="2"/>
    <n v="655.97377703213169"/>
  </r>
  <r>
    <n v="950"/>
    <s v="Jane Shah"/>
    <x v="2"/>
    <n v="0.05"/>
    <n v="1500.97"/>
    <n v="29.7"/>
    <x v="0"/>
    <x v="1"/>
    <x v="1"/>
    <x v="3"/>
    <x v="3"/>
    <s v="Epson DFX5000+ Dot Matrix Printer"/>
    <n v="0.56999999999999995"/>
    <s v="United States"/>
    <x v="1"/>
    <x v="7"/>
    <s v="Prior Lake"/>
    <n v="55372"/>
    <x v="80"/>
    <d v="2015-03-22T00:00:00"/>
    <n v="-2561.3235"/>
    <n v="1"/>
    <n v="1497.22"/>
    <n v="89084"/>
    <x v="1"/>
    <n v="3225.7980364202863"/>
  </r>
  <r>
    <n v="950"/>
    <s v="Jane Shah"/>
    <x v="2"/>
    <n v="0.02"/>
    <n v="48.04"/>
    <n v="5.09"/>
    <x v="1"/>
    <x v="1"/>
    <x v="2"/>
    <x v="7"/>
    <x v="5"/>
    <s v="Xerox 1910"/>
    <n v="0.37"/>
    <s v="United States"/>
    <x v="1"/>
    <x v="7"/>
    <s v="Prior Lake"/>
    <n v="55372"/>
    <x v="80"/>
    <d v="2015-03-26T00:00:00"/>
    <n v="168.91890000000001"/>
    <n v="5"/>
    <n v="244.81"/>
    <n v="89084"/>
    <x v="1"/>
    <n v="446.30338394604809"/>
  </r>
  <r>
    <n v="950"/>
    <s v="Jane Shah"/>
    <x v="2"/>
    <n v="0.03"/>
    <n v="4.28"/>
    <n v="1.6"/>
    <x v="1"/>
    <x v="1"/>
    <x v="2"/>
    <x v="2"/>
    <x v="2"/>
    <s v="Newell 320"/>
    <n v="0.57999999999999996"/>
    <s v="United States"/>
    <x v="1"/>
    <x v="7"/>
    <s v="Prior Lake"/>
    <n v="55372"/>
    <x v="80"/>
    <d v="2015-03-29T00:00:00"/>
    <n v="-6.2"/>
    <n v="1"/>
    <n v="4.55"/>
    <n v="89084"/>
    <x v="1"/>
    <n v="201.34826973332375"/>
  </r>
  <r>
    <n v="1938"/>
    <s v="Franklin Spencer"/>
    <x v="4"/>
    <n v="0.1"/>
    <n v="152.47999999999999"/>
    <n v="4"/>
    <x v="2"/>
    <x v="3"/>
    <x v="1"/>
    <x v="1"/>
    <x v="5"/>
    <s v="Adesso Programmable 142-Key Keyboard"/>
    <n v="0.79"/>
    <s v="United States"/>
    <x v="1"/>
    <x v="38"/>
    <s v="Emporia"/>
    <n v="66801"/>
    <x v="80"/>
    <d v="2015-03-23T00:00:00"/>
    <n v="-521.09"/>
    <n v="4"/>
    <n v="558.16999999999996"/>
    <n v="88870"/>
    <x v="1"/>
    <n v="212.76325439112443"/>
  </r>
  <r>
    <n v="1940"/>
    <s v="Eileen McDonald"/>
    <x v="4"/>
    <n v="0.08"/>
    <n v="6.84"/>
    <n v="8.3699999999999992"/>
    <x v="1"/>
    <x v="3"/>
    <x v="2"/>
    <x v="16"/>
    <x v="1"/>
    <s v="Acme Design Line 8&quot; Stainless Steel Bent Scissors w/Champagne Handles, 3-1/8&quot; Cut"/>
    <n v="0.57999999999999996"/>
    <s v="United States"/>
    <x v="2"/>
    <x v="15"/>
    <s v="Draper"/>
    <n v="84020"/>
    <x v="80"/>
    <d v="2015-03-24T00:00:00"/>
    <n v="-29.49"/>
    <n v="1"/>
    <n v="8.39"/>
    <n v="88870"/>
    <x v="2"/>
    <n v="301.52659576105714"/>
  </r>
  <r>
    <n v="959"/>
    <s v="Sally House"/>
    <x v="3"/>
    <n v="0.01"/>
    <n v="145.44999999999999"/>
    <n v="17.850000000000001"/>
    <x v="0"/>
    <x v="3"/>
    <x v="1"/>
    <x v="3"/>
    <x v="3"/>
    <s v="Panasonic KX-P1150 Dot Matrix Printer"/>
    <n v="0.56000000000000005"/>
    <s v="United States"/>
    <x v="1"/>
    <x v="18"/>
    <s v="Burleson"/>
    <n v="76028"/>
    <x v="80"/>
    <d v="2015-03-23T00:00:00"/>
    <n v="837.6807"/>
    <n v="8"/>
    <n v="1214.03"/>
    <n v="91581"/>
    <x v="1"/>
    <n v="2300.1756864499202"/>
  </r>
  <r>
    <n v="1553"/>
    <s v="Tara Powers Underwood"/>
    <x v="3"/>
    <n v="0.03"/>
    <n v="12.28"/>
    <n v="6.35"/>
    <x v="1"/>
    <x v="0"/>
    <x v="2"/>
    <x v="7"/>
    <x v="5"/>
    <s v="Staples Premium Bright 1-Part Blank Computer Paper"/>
    <n v="0.38"/>
    <s v="United States"/>
    <x v="0"/>
    <x v="0"/>
    <s v="Greenville"/>
    <n v="38701"/>
    <x v="80"/>
    <d v="2015-03-24T00:00:00"/>
    <n v="68.676000000000002"/>
    <n v="7"/>
    <n v="87.53"/>
    <n v="87484"/>
    <x v="0"/>
    <n v="409.29877282040417"/>
  </r>
  <r>
    <n v="2561"/>
    <s v="Laurie Moon"/>
    <x v="3"/>
    <n v="0.03"/>
    <n v="160.97999999999999"/>
    <n v="30"/>
    <x v="0"/>
    <x v="1"/>
    <x v="0"/>
    <x v="9"/>
    <x v="3"/>
    <s v="Office Star - Mid Back Dual function Ergonomic High Back Chair with 2-Way Adjustable Arms"/>
    <n v="0.62"/>
    <s v="United States"/>
    <x v="3"/>
    <x v="11"/>
    <s v="Ossining"/>
    <n v="10562"/>
    <x v="80"/>
    <d v="2015-03-25T00:00:00"/>
    <n v="1261.4718"/>
    <n v="11"/>
    <n v="1828.22"/>
    <n v="86465"/>
    <x v="3"/>
    <n v="3126.3434466404547"/>
  </r>
  <r>
    <n v="1976"/>
    <s v="Sherri F Vogel"/>
    <x v="0"/>
    <n v="0.06"/>
    <n v="40.99"/>
    <n v="17.48"/>
    <x v="1"/>
    <x v="1"/>
    <x v="2"/>
    <x v="7"/>
    <x v="5"/>
    <s v="Xerox 1893"/>
    <n v="0.36"/>
    <s v="United States"/>
    <x v="1"/>
    <x v="25"/>
    <s v="East Lansing"/>
    <n v="48823"/>
    <x v="81"/>
    <d v="2015-03-25T00:00:00"/>
    <n v="214.23"/>
    <n v="14"/>
    <n v="585.08000000000004"/>
    <n v="89041"/>
    <x v="1"/>
    <n v="988.56321683076567"/>
  </r>
  <r>
    <n v="2618"/>
    <s v="Amy Hamrick Melvin"/>
    <x v="0"/>
    <n v="0.1"/>
    <n v="20.27"/>
    <n v="3.99"/>
    <x v="1"/>
    <x v="3"/>
    <x v="2"/>
    <x v="8"/>
    <x v="5"/>
    <s v="Fellowes Mighty 8 Compact Surge Protector"/>
    <n v="0.56999999999999995"/>
    <s v="United States"/>
    <x v="3"/>
    <x v="11"/>
    <s v="New York City"/>
    <n v="10004"/>
    <x v="81"/>
    <d v="2015-03-24T00:00:00"/>
    <n v="84.05"/>
    <n v="53"/>
    <n v="1051.52"/>
    <n v="53153"/>
    <x v="3"/>
    <n v="594.53218051884551"/>
  </r>
  <r>
    <n v="2620"/>
    <s v="Phyllis Little"/>
    <x v="0"/>
    <n v="0.1"/>
    <n v="20.27"/>
    <n v="3.99"/>
    <x v="1"/>
    <x v="3"/>
    <x v="2"/>
    <x v="8"/>
    <x v="5"/>
    <s v="Fellowes Mighty 8 Compact Surge Protector"/>
    <n v="0.56999999999999995"/>
    <s v="United States"/>
    <x v="0"/>
    <x v="34"/>
    <s v="Bartlett"/>
    <n v="38134"/>
    <x v="81"/>
    <d v="2015-03-24T00:00:00"/>
    <n v="381.61799999999999"/>
    <n v="13"/>
    <n v="257.92"/>
    <n v="88017"/>
    <x v="0"/>
    <n v="899.24946667672077"/>
  </r>
  <r>
    <n v="2618"/>
    <s v="Amy Hamrick Melvin"/>
    <x v="1"/>
    <n v="0.05"/>
    <n v="4.84"/>
    <n v="0.71"/>
    <x v="2"/>
    <x v="3"/>
    <x v="2"/>
    <x v="2"/>
    <x v="2"/>
    <s v="*Staples* Highlighting Markers"/>
    <n v="0.52"/>
    <s v="United States"/>
    <x v="3"/>
    <x v="11"/>
    <s v="New York City"/>
    <n v="10004"/>
    <x v="81"/>
    <d v="2015-03-23T00:00:00"/>
    <n v="29.17"/>
    <n v="20"/>
    <n v="103.39"/>
    <n v="34017"/>
    <x v="3"/>
    <n v="16.098879884512201"/>
  </r>
  <r>
    <n v="2618"/>
    <s v="Amy Hamrick Melvin"/>
    <x v="1"/>
    <n v="0.01"/>
    <n v="14.98"/>
    <n v="7.69"/>
    <x v="1"/>
    <x v="3"/>
    <x v="2"/>
    <x v="6"/>
    <x v="5"/>
    <s v="Super Decoflex Portable Personal File"/>
    <n v="0.56999999999999995"/>
    <s v="United States"/>
    <x v="3"/>
    <x v="11"/>
    <s v="New York City"/>
    <n v="10004"/>
    <x v="81"/>
    <d v="2015-03-25T00:00:00"/>
    <n v="-48.97"/>
    <n v="28"/>
    <n v="435.39"/>
    <n v="34017"/>
    <x v="3"/>
    <n v="310.98317448702983"/>
  </r>
  <r>
    <n v="2619"/>
    <s v="Brandon E Shepherd"/>
    <x v="1"/>
    <n v="0.05"/>
    <n v="4.84"/>
    <n v="0.71"/>
    <x v="2"/>
    <x v="3"/>
    <x v="2"/>
    <x v="2"/>
    <x v="2"/>
    <s v="*Staples* Highlighting Markers"/>
    <n v="0.52"/>
    <s v="United States"/>
    <x v="1"/>
    <x v="46"/>
    <s v="Sioux Falls"/>
    <n v="57103"/>
    <x v="81"/>
    <d v="2015-03-23T00:00:00"/>
    <n v="17.836500000000001"/>
    <n v="5"/>
    <n v="25.85"/>
    <n v="88014"/>
    <x v="1"/>
    <n v="4.4930843598916965"/>
  </r>
  <r>
    <n v="2958"/>
    <s v="Ellen Sparks"/>
    <x v="2"/>
    <n v="0.06"/>
    <n v="20.99"/>
    <n v="0.99"/>
    <x v="1"/>
    <x v="3"/>
    <x v="1"/>
    <x v="12"/>
    <x v="2"/>
    <s v="Accessory21"/>
    <n v="0.37"/>
    <s v="United States"/>
    <x v="1"/>
    <x v="30"/>
    <s v="Neenah"/>
    <n v="54956"/>
    <x v="81"/>
    <d v="2015-03-28T00:00:00"/>
    <n v="224.9607"/>
    <n v="18"/>
    <n v="326.02999999999997"/>
    <n v="90265"/>
    <x v="1"/>
    <n v="308.12009818797117"/>
  </r>
  <r>
    <n v="1368"/>
    <s v="Patsy Harmon"/>
    <x v="4"/>
    <n v="0.09"/>
    <n v="4.55"/>
    <n v="1.49"/>
    <x v="1"/>
    <x v="1"/>
    <x v="2"/>
    <x v="5"/>
    <x v="5"/>
    <s v="Presstex Flexible Ring Binders"/>
    <n v="0.35"/>
    <s v="United States"/>
    <x v="1"/>
    <x v="18"/>
    <s v="Lufkin"/>
    <n v="75901"/>
    <x v="81"/>
    <d v="2015-03-25T00:00:00"/>
    <n v="16.898"/>
    <n v="6"/>
    <n v="25.45"/>
    <n v="90514"/>
    <x v="1"/>
    <n v="-75.020983747460292"/>
  </r>
  <r>
    <n v="1369"/>
    <s v="Joe D Dean"/>
    <x v="4"/>
    <n v="7.0000000000000007E-2"/>
    <n v="9.7799999999999994"/>
    <n v="5.76"/>
    <x v="2"/>
    <x v="1"/>
    <x v="2"/>
    <x v="15"/>
    <x v="5"/>
    <s v="Staples #10 Laser &amp; Inkjet Envelopes, 4 1/8&quot; x 9 1/2&quot;, 100/Box"/>
    <n v="0.35"/>
    <s v="United States"/>
    <x v="1"/>
    <x v="18"/>
    <s v="Mansfield"/>
    <n v="76063"/>
    <x v="81"/>
    <d v="2015-03-25T00:00:00"/>
    <n v="20.14"/>
    <n v="11"/>
    <n v="110.72"/>
    <n v="90514"/>
    <x v="1"/>
    <n v="-6.2936881216905718"/>
  </r>
  <r>
    <n v="2395"/>
    <s v="Beverly Roberts"/>
    <x v="3"/>
    <n v="0.04"/>
    <n v="60.97"/>
    <n v="4.5"/>
    <x v="1"/>
    <x v="3"/>
    <x v="2"/>
    <x v="8"/>
    <x v="5"/>
    <s v="Tripp Lite Isotel 6 Outlet Surge Protector with Fax/Modem Protection"/>
    <n v="0.56000000000000005"/>
    <s v="United States"/>
    <x v="0"/>
    <x v="5"/>
    <s v="Savannah"/>
    <n v="31401"/>
    <x v="81"/>
    <d v="2015-03-24T00:00:00"/>
    <n v="79.423199999999994"/>
    <n v="15"/>
    <n v="904.31"/>
    <n v="86952"/>
    <x v="0"/>
    <n v="673.76701616913851"/>
  </r>
  <r>
    <n v="3381"/>
    <s v="Christopher Norton Patterson"/>
    <x v="3"/>
    <n v="0.05"/>
    <n v="11.97"/>
    <n v="5.81"/>
    <x v="1"/>
    <x v="3"/>
    <x v="2"/>
    <x v="2"/>
    <x v="1"/>
    <s v="Staples SlimLine Pencil Sharpener"/>
    <n v="0.6"/>
    <s v="United States"/>
    <x v="0"/>
    <x v="5"/>
    <s v="Macon"/>
    <n v="31204"/>
    <x v="81"/>
    <d v="2015-03-25T00:00:00"/>
    <n v="349.05930000000001"/>
    <n v="2"/>
    <n v="25.31"/>
    <n v="88836"/>
    <x v="0"/>
    <n v="859.20222145083903"/>
  </r>
  <r>
    <n v="618"/>
    <s v="Robert Cowan"/>
    <x v="0"/>
    <n v="0.06"/>
    <n v="17.98"/>
    <n v="4"/>
    <x v="1"/>
    <x v="1"/>
    <x v="1"/>
    <x v="1"/>
    <x v="5"/>
    <s v="Belkin 107-key enhanced keyboard, USB/PS/2 interface"/>
    <n v="0.79"/>
    <s v="United States"/>
    <x v="2"/>
    <x v="3"/>
    <s v="Pueblo West"/>
    <n v="81007"/>
    <x v="82"/>
    <d v="2015-03-25T00:00:00"/>
    <n v="-78.13"/>
    <n v="4"/>
    <n v="70.06"/>
    <n v="88197"/>
    <x v="2"/>
    <n v="601.9153760192346"/>
  </r>
  <r>
    <n v="3309"/>
    <s v="Edwin Chung"/>
    <x v="0"/>
    <n v="0.1"/>
    <n v="6.64"/>
    <n v="54.95"/>
    <x v="1"/>
    <x v="0"/>
    <x v="0"/>
    <x v="11"/>
    <x v="1"/>
    <s v="G.E. Longer-Life Indoor Recessed Floodlight Bulbs"/>
    <n v="0.37"/>
    <s v="United States"/>
    <x v="3"/>
    <x v="35"/>
    <s v="Natick"/>
    <n v="1760"/>
    <x v="82"/>
    <d v="2015-03-26T00:00:00"/>
    <n v="-25"/>
    <n v="4"/>
    <n v="25.31"/>
    <n v="90460"/>
    <x v="3"/>
    <n v="1673.3846484292346"/>
  </r>
  <r>
    <n v="3310"/>
    <s v="Tiffany Grossman Hardin"/>
    <x v="0"/>
    <n v="0.05"/>
    <n v="90.48"/>
    <n v="19.989999999999998"/>
    <x v="1"/>
    <x v="0"/>
    <x v="2"/>
    <x v="15"/>
    <x v="5"/>
    <s v="Tyvek® Side-Opening Peel &amp; Seel® Expanding Envelopes"/>
    <n v="0.4"/>
    <s v="United States"/>
    <x v="3"/>
    <x v="35"/>
    <s v="Sandwich"/>
    <n v="2563"/>
    <x v="82"/>
    <d v="2015-03-25T00:00:00"/>
    <n v="255.1482"/>
    <n v="4"/>
    <n v="369.78"/>
    <n v="90460"/>
    <x v="3"/>
    <n v="1314.6550108181129"/>
  </r>
  <r>
    <n v="1689"/>
    <s v="Larry Church"/>
    <x v="1"/>
    <n v="0"/>
    <n v="48.91"/>
    <n v="35"/>
    <x v="1"/>
    <x v="3"/>
    <x v="2"/>
    <x v="6"/>
    <x v="4"/>
    <s v="Tennsco Industrial Shelving"/>
    <n v="0.83"/>
    <s v="United States"/>
    <x v="1"/>
    <x v="2"/>
    <s v="Highland"/>
    <n v="46322"/>
    <x v="82"/>
    <d v="2015-03-25T00:00:00"/>
    <n v="-628.38"/>
    <n v="10"/>
    <n v="514.79"/>
    <n v="91077"/>
    <x v="1"/>
    <n v="801.50778666753718"/>
  </r>
  <r>
    <n v="2308"/>
    <s v="Laurence Cummings"/>
    <x v="2"/>
    <n v="0.08"/>
    <n v="9.48"/>
    <n v="7.29"/>
    <x v="1"/>
    <x v="0"/>
    <x v="0"/>
    <x v="11"/>
    <x v="1"/>
    <s v="DAX Two-Tone Rosewood/Black Document Frame, Desktop, 5 x 7"/>
    <n v="0.45"/>
    <s v="United States"/>
    <x v="0"/>
    <x v="12"/>
    <s v="Lehigh Acres"/>
    <n v="33971"/>
    <x v="82"/>
    <d v="2015-03-26T00:00:00"/>
    <n v="-50.4"/>
    <n v="2"/>
    <n v="20.22"/>
    <n v="90557"/>
    <x v="0"/>
    <n v="208.45001618310434"/>
  </r>
  <r>
    <n v="2308"/>
    <s v="Laurence Cummings"/>
    <x v="2"/>
    <n v="0.03"/>
    <n v="193.17"/>
    <n v="19.989999999999998"/>
    <x v="1"/>
    <x v="0"/>
    <x v="2"/>
    <x v="6"/>
    <x v="5"/>
    <s v="Fellowes Staxonsteel® Drawer Files"/>
    <n v="0.71"/>
    <s v="United States"/>
    <x v="0"/>
    <x v="12"/>
    <s v="Lehigh Acres"/>
    <n v="33971"/>
    <x v="82"/>
    <d v="2015-03-28T00:00:00"/>
    <n v="-348.75400000000002"/>
    <n v="8"/>
    <n v="1548.97"/>
    <n v="90557"/>
    <x v="0"/>
    <n v="1078.6303041697345"/>
  </r>
  <r>
    <n v="1060"/>
    <s v="Gene Gilliam"/>
    <x v="4"/>
    <n v="0.09"/>
    <n v="138.75"/>
    <n v="52.42"/>
    <x v="0"/>
    <x v="0"/>
    <x v="0"/>
    <x v="0"/>
    <x v="0"/>
    <s v="Balt Split Level Computer Training Table"/>
    <n v="0.74"/>
    <s v="United States"/>
    <x v="0"/>
    <x v="5"/>
    <s v="Atlanta"/>
    <n v="30318"/>
    <x v="82"/>
    <d v="2015-03-25T00:00:00"/>
    <n v="-445.97177625"/>
    <n v="23"/>
    <n v="2527.79"/>
    <n v="58628"/>
    <x v="0"/>
    <n v="1819.6257085429538"/>
  </r>
  <r>
    <n v="1062"/>
    <s v="Willie Robinson"/>
    <x v="4"/>
    <n v="0.09"/>
    <n v="138.75"/>
    <n v="52.42"/>
    <x v="0"/>
    <x v="0"/>
    <x v="0"/>
    <x v="0"/>
    <x v="0"/>
    <s v="Balt Split Level Computer Training Table"/>
    <n v="0.74"/>
    <s v="United States"/>
    <x v="3"/>
    <x v="11"/>
    <s v="Coram"/>
    <n v="11727"/>
    <x v="82"/>
    <d v="2015-03-25T00:00:00"/>
    <n v="-335.31712499999998"/>
    <n v="6"/>
    <n v="659.42"/>
    <n v="91354"/>
    <x v="3"/>
    <n v="1932.9389177242035"/>
  </r>
  <r>
    <n v="1254"/>
    <s v="Anne Bland"/>
    <x v="4"/>
    <n v="0.06"/>
    <n v="3.95"/>
    <n v="2"/>
    <x v="1"/>
    <x v="2"/>
    <x v="2"/>
    <x v="14"/>
    <x v="2"/>
    <s v="Advantus Map Pennant Flags and Round Head Tacks"/>
    <n v="0.53"/>
    <s v="United States"/>
    <x v="1"/>
    <x v="18"/>
    <s v="Channelview"/>
    <n v="77530"/>
    <x v="82"/>
    <d v="2015-03-25T00:00:00"/>
    <n v="-9.68"/>
    <n v="5"/>
    <n v="19.66"/>
    <n v="89984"/>
    <x v="1"/>
    <n v="138.79174166792691"/>
  </r>
  <r>
    <n v="2256"/>
    <s v="Lloyd Levin"/>
    <x v="4"/>
    <n v="7.0000000000000007E-2"/>
    <n v="70.98"/>
    <n v="30"/>
    <x v="0"/>
    <x v="3"/>
    <x v="0"/>
    <x v="9"/>
    <x v="3"/>
    <s v="Novimex Turbo Task Chair"/>
    <n v="0.73"/>
    <s v="United States"/>
    <x v="0"/>
    <x v="9"/>
    <s v="New Bern"/>
    <n v="28560"/>
    <x v="82"/>
    <d v="2015-03-26T00:00:00"/>
    <n v="-222.95"/>
    <n v="20"/>
    <n v="1373.47"/>
    <n v="87964"/>
    <x v="0"/>
    <n v="1229.9378526589521"/>
  </r>
  <r>
    <n v="2330"/>
    <s v="Kara Foster"/>
    <x v="4"/>
    <n v="0.06"/>
    <n v="28.53"/>
    <n v="1.49"/>
    <x v="1"/>
    <x v="2"/>
    <x v="2"/>
    <x v="5"/>
    <x v="5"/>
    <s v="Lock-Up Easel 'Spel-Binder'"/>
    <n v="0.38"/>
    <s v="United States"/>
    <x v="1"/>
    <x v="20"/>
    <s v="Marion"/>
    <n v="52302"/>
    <x v="82"/>
    <d v="2015-03-27T00:00:00"/>
    <n v="74.638499999999993"/>
    <n v="5"/>
    <n v="134.09"/>
    <n v="90964"/>
    <x v="1"/>
    <n v="163.37586514285235"/>
  </r>
  <r>
    <n v="3143"/>
    <s v="Neil Song"/>
    <x v="4"/>
    <n v="0.02"/>
    <n v="15.42"/>
    <n v="5.41"/>
    <x v="1"/>
    <x v="1"/>
    <x v="2"/>
    <x v="6"/>
    <x v="5"/>
    <s v="Decoflex Hanging Personal Folder File"/>
    <n v="0.59"/>
    <s v="United States"/>
    <x v="1"/>
    <x v="18"/>
    <s v="Pflugerville"/>
    <n v="78660"/>
    <x v="82"/>
    <d v="2015-03-25T00:00:00"/>
    <n v="-16.37"/>
    <n v="2"/>
    <n v="33.840000000000003"/>
    <n v="86368"/>
    <x v="1"/>
    <n v="279.05843094104733"/>
  </r>
  <r>
    <n v="2430"/>
    <s v="Kimberly Reilly"/>
    <x v="3"/>
    <n v="0.1"/>
    <n v="14.28"/>
    <n v="2.99"/>
    <x v="1"/>
    <x v="2"/>
    <x v="2"/>
    <x v="5"/>
    <x v="5"/>
    <s v="Avery Premier Heavy-Duty Binder with Round Locking Rings"/>
    <n v="0.39"/>
    <s v="United States"/>
    <x v="1"/>
    <x v="18"/>
    <s v="Killeen"/>
    <n v="76541"/>
    <x v="82"/>
    <d v="2015-03-25T00:00:00"/>
    <n v="104.9145"/>
    <n v="11"/>
    <n v="152.05000000000001"/>
    <n v="91108"/>
    <x v="1"/>
    <n v="361.3349089517709"/>
  </r>
  <r>
    <n v="880"/>
    <s v="Ellen Beck"/>
    <x v="0"/>
    <n v="7.0000000000000007E-2"/>
    <n v="5.68"/>
    <n v="1.39"/>
    <x v="1"/>
    <x v="0"/>
    <x v="2"/>
    <x v="15"/>
    <x v="5"/>
    <s v="Staples Standard Envelopes"/>
    <n v="0.38"/>
    <s v="United States"/>
    <x v="2"/>
    <x v="41"/>
    <s v="Scottsdale"/>
    <n v="85254"/>
    <x v="83"/>
    <d v="2015-03-27T00:00:00"/>
    <n v="18.643799999999999"/>
    <n v="5"/>
    <n v="27.02"/>
    <n v="86153"/>
    <x v="2"/>
    <n v="262.84285703761554"/>
  </r>
  <r>
    <n v="880"/>
    <s v="Ellen Beck"/>
    <x v="0"/>
    <n v="0.06"/>
    <n v="22.84"/>
    <n v="11.54"/>
    <x v="1"/>
    <x v="0"/>
    <x v="2"/>
    <x v="7"/>
    <x v="5"/>
    <s v="Xerox 1964"/>
    <n v="0.39"/>
    <s v="United States"/>
    <x v="2"/>
    <x v="41"/>
    <s v="Scottsdale"/>
    <n v="85254"/>
    <x v="83"/>
    <d v="2015-03-27T00:00:00"/>
    <n v="-31.24"/>
    <n v="1"/>
    <n v="27.67"/>
    <n v="86153"/>
    <x v="2"/>
    <n v="560.98543627111178"/>
  </r>
  <r>
    <n v="1241"/>
    <s v="Bradley Schroeder"/>
    <x v="0"/>
    <n v="0.06"/>
    <n v="200.97"/>
    <n v="15.59"/>
    <x v="0"/>
    <x v="0"/>
    <x v="1"/>
    <x v="3"/>
    <x v="3"/>
    <s v="Hewlett-Packard Deskjet 6122 Color Inkjet Printer"/>
    <n v="0.36"/>
    <s v="United States"/>
    <x v="0"/>
    <x v="16"/>
    <s v="Auburn"/>
    <n v="36830"/>
    <x v="83"/>
    <d v="2015-03-25T00:00:00"/>
    <n v="531.61800000000005"/>
    <n v="7"/>
    <n v="1348.83"/>
    <n v="90881"/>
    <x v="0"/>
    <n v="1978.9152948442002"/>
  </r>
  <r>
    <n v="1648"/>
    <s v="Nina Bowles"/>
    <x v="0"/>
    <n v="0.08"/>
    <n v="46.89"/>
    <n v="5.0999999999999996"/>
    <x v="1"/>
    <x v="3"/>
    <x v="2"/>
    <x v="8"/>
    <x v="6"/>
    <s v="Bionaire Personal Warm Mist Humidifier/Vaporizer"/>
    <n v="0.46"/>
    <s v="United States"/>
    <x v="1"/>
    <x v="10"/>
    <s v="Woodstock"/>
    <n v="60098"/>
    <x v="83"/>
    <d v="2015-03-27T00:00:00"/>
    <n v="507.63299999999998"/>
    <n v="17"/>
    <n v="735.7"/>
    <n v="91043"/>
    <x v="1"/>
    <n v="1064.1634286589351"/>
  </r>
  <r>
    <n v="1648"/>
    <s v="Nina Bowles"/>
    <x v="0"/>
    <n v="0.05"/>
    <n v="12.98"/>
    <n v="3.14"/>
    <x v="1"/>
    <x v="3"/>
    <x v="2"/>
    <x v="16"/>
    <x v="1"/>
    <s v="Acme® 8&quot; Straight Scissors"/>
    <n v="0.6"/>
    <s v="United States"/>
    <x v="1"/>
    <x v="10"/>
    <s v="Woodstock"/>
    <n v="60098"/>
    <x v="83"/>
    <d v="2015-03-25T00:00:00"/>
    <n v="38.229999999999997"/>
    <n v="18"/>
    <n v="225.59"/>
    <n v="91043"/>
    <x v="1"/>
    <n v="559.2544897959599"/>
  </r>
  <r>
    <n v="1829"/>
    <s v="Suzanne Cochran"/>
    <x v="0"/>
    <n v="0.01"/>
    <n v="10.64"/>
    <n v="5.16"/>
    <x v="2"/>
    <x v="3"/>
    <x v="0"/>
    <x v="11"/>
    <x v="5"/>
    <s v="Eldon Expressions Punched Metal &amp; Wood Desk Accessories, Pewter &amp; Cherry"/>
    <n v="0.56999999999999995"/>
    <s v="United States"/>
    <x v="1"/>
    <x v="20"/>
    <s v="Cedar Rapids"/>
    <n v="52402"/>
    <x v="83"/>
    <d v="2015-03-27T00:00:00"/>
    <n v="-11.69"/>
    <n v="5"/>
    <n v="58.52"/>
    <n v="86957"/>
    <x v="1"/>
    <n v="475.9171264820788"/>
  </r>
  <r>
    <n v="2201"/>
    <s v="David Hoyle"/>
    <x v="0"/>
    <n v="0.17"/>
    <n v="14.89"/>
    <n v="13.56"/>
    <x v="1"/>
    <x v="0"/>
    <x v="0"/>
    <x v="11"/>
    <x v="4"/>
    <s v="Tensor Computer Mounted Lamp"/>
    <n v="0.57999999999999996"/>
    <s v="United States"/>
    <x v="1"/>
    <x v="7"/>
    <s v="Bloomington"/>
    <n v="55420"/>
    <x v="83"/>
    <d v="2015-03-27T00:00:00"/>
    <n v="-9.1300000000000008"/>
    <n v="1"/>
    <n v="27.96"/>
    <n v="86054"/>
    <x v="1"/>
    <n v="699.78203039152868"/>
  </r>
  <r>
    <n v="3100"/>
    <s v="Gladys Holloway"/>
    <x v="0"/>
    <n v="7.0000000000000007E-2"/>
    <n v="35.99"/>
    <n v="5"/>
    <x v="1"/>
    <x v="1"/>
    <x v="1"/>
    <x v="12"/>
    <x v="2"/>
    <s v="Accessory17"/>
    <n v="0.82"/>
    <s v="United States"/>
    <x v="0"/>
    <x v="12"/>
    <s v="Oakland Park"/>
    <n v="33334"/>
    <x v="83"/>
    <d v="2015-03-27T00:00:00"/>
    <n v="-299.81420000000003"/>
    <n v="1"/>
    <n v="31.71"/>
    <n v="89988"/>
    <x v="0"/>
    <n v="477.30001743902596"/>
  </r>
  <r>
    <n v="693"/>
    <s v="Richard McClure"/>
    <x v="2"/>
    <n v="0.02"/>
    <n v="500.98"/>
    <n v="41.44"/>
    <x v="0"/>
    <x v="0"/>
    <x v="0"/>
    <x v="10"/>
    <x v="0"/>
    <s v="DMI Eclipse Executive Suite Bookcases"/>
    <n v="0.66"/>
    <s v="United States"/>
    <x v="2"/>
    <x v="3"/>
    <s v="Thornton"/>
    <n v="80229"/>
    <x v="83"/>
    <d v="2015-03-25T00:00:00"/>
    <n v="2568.4629"/>
    <n v="7"/>
    <n v="3722.41"/>
    <n v="87811"/>
    <x v="2"/>
    <n v="5784.7037639247928"/>
  </r>
  <r>
    <n v="1557"/>
    <s v="James Nicholson"/>
    <x v="2"/>
    <n v="0.09"/>
    <n v="60.98"/>
    <n v="49"/>
    <x v="1"/>
    <x v="1"/>
    <x v="2"/>
    <x v="8"/>
    <x v="4"/>
    <s v="Euro Pro Shark Stick Mini Vacuum"/>
    <n v="0.59"/>
    <s v="United States"/>
    <x v="0"/>
    <x v="21"/>
    <s v="Annandale"/>
    <n v="22003"/>
    <x v="83"/>
    <d v="2015-04-02T00:00:00"/>
    <n v="-954.75800000000004"/>
    <n v="15"/>
    <n v="879.62"/>
    <n v="87426"/>
    <x v="0"/>
    <n v="686.41799601602895"/>
  </r>
  <r>
    <n v="1557"/>
    <s v="James Nicholson"/>
    <x v="2"/>
    <n v="0.05"/>
    <n v="29.89"/>
    <n v="1.99"/>
    <x v="1"/>
    <x v="1"/>
    <x v="1"/>
    <x v="1"/>
    <x v="1"/>
    <s v="Verbatim DVD-RAM, 5.2GB, Rewritable, Type 1, DS"/>
    <n v="0.5"/>
    <s v="United States"/>
    <x v="0"/>
    <x v="21"/>
    <s v="Annandale"/>
    <n v="22003"/>
    <x v="83"/>
    <d v="2015-03-27T00:00:00"/>
    <n v="219.4734"/>
    <n v="12"/>
    <n v="361.19"/>
    <n v="87426"/>
    <x v="0"/>
    <n v="443.752120571273"/>
  </r>
  <r>
    <n v="1699"/>
    <s v="Joseph Hurst"/>
    <x v="2"/>
    <n v="0.05"/>
    <n v="3.98"/>
    <n v="5.26"/>
    <x v="1"/>
    <x v="0"/>
    <x v="2"/>
    <x v="5"/>
    <x v="5"/>
    <s v="Ibico Presentation Index for Binding Systems"/>
    <n v="0.38"/>
    <s v="United States"/>
    <x v="3"/>
    <x v="28"/>
    <s v="Levittown"/>
    <n v="19057"/>
    <x v="83"/>
    <d v="2015-03-29T00:00:00"/>
    <n v="-152.52449999999999"/>
    <n v="12"/>
    <n v="49.44"/>
    <n v="87345"/>
    <x v="3"/>
    <n v="-7.8261382715989392"/>
  </r>
  <r>
    <n v="1699"/>
    <s v="Joseph Hurst"/>
    <x v="2"/>
    <n v="0.01"/>
    <n v="6.48"/>
    <n v="5.4"/>
    <x v="1"/>
    <x v="0"/>
    <x v="2"/>
    <x v="7"/>
    <x v="5"/>
    <s v="Xerox 207"/>
    <n v="0.37"/>
    <s v="United States"/>
    <x v="3"/>
    <x v="28"/>
    <s v="Levittown"/>
    <n v="19057"/>
    <x v="83"/>
    <d v="2015-03-25T00:00:00"/>
    <n v="-18.850000000000001"/>
    <n v="2"/>
    <n v="14.29"/>
    <n v="87345"/>
    <x v="3"/>
    <n v="158.88415313017899"/>
  </r>
  <r>
    <n v="290"/>
    <s v="Sara O'Connor"/>
    <x v="3"/>
    <n v="0.04"/>
    <n v="4.9800000000000004"/>
    <n v="4.62"/>
    <x v="1"/>
    <x v="0"/>
    <x v="1"/>
    <x v="1"/>
    <x v="1"/>
    <s v="Imation 3.5&quot;, DISKETTE 44766 HGHLD3.52HD/FM, 10/Pack"/>
    <n v="0.64"/>
    <s v="United States"/>
    <x v="2"/>
    <x v="3"/>
    <s v="Loveland"/>
    <n v="80538"/>
    <x v="83"/>
    <d v="2015-03-26T00:00:00"/>
    <n v="-135.16"/>
    <n v="20"/>
    <n v="102.54"/>
    <n v="90837"/>
    <x v="2"/>
    <n v="339.37663242311561"/>
  </r>
  <r>
    <n v="2287"/>
    <s v="Samuel Newman"/>
    <x v="3"/>
    <n v="0.01"/>
    <n v="18.97"/>
    <n v="9.0299999999999994"/>
    <x v="1"/>
    <x v="3"/>
    <x v="2"/>
    <x v="7"/>
    <x v="5"/>
    <s v="Computer Printout Paper with Letter-Trim Perforations"/>
    <n v="0.37"/>
    <s v="United States"/>
    <x v="0"/>
    <x v="23"/>
    <s v="Summerville"/>
    <n v="29483"/>
    <x v="83"/>
    <d v="2015-03-25T00:00:00"/>
    <n v="-12.0267"/>
    <n v="8"/>
    <n v="164.67"/>
    <n v="90146"/>
    <x v="0"/>
    <n v="435.6330573557189"/>
  </r>
  <r>
    <n v="2287"/>
    <s v="Samuel Newman"/>
    <x v="3"/>
    <n v="0.03"/>
    <n v="12.28"/>
    <n v="4.8600000000000003"/>
    <x v="1"/>
    <x v="3"/>
    <x v="2"/>
    <x v="7"/>
    <x v="5"/>
    <s v="Xerox 1933"/>
    <n v="0.38"/>
    <s v="United States"/>
    <x v="0"/>
    <x v="23"/>
    <s v="Summerville"/>
    <n v="29483"/>
    <x v="83"/>
    <d v="2015-03-26T00:00:00"/>
    <n v="122.508"/>
    <n v="6"/>
    <n v="72.739999999999995"/>
    <n v="90146"/>
    <x v="0"/>
    <n v="432.27809745383172"/>
  </r>
  <r>
    <n v="2287"/>
    <s v="Samuel Newman"/>
    <x v="3"/>
    <n v="0.05"/>
    <n v="34.99"/>
    <n v="7.73"/>
    <x v="2"/>
    <x v="3"/>
    <x v="2"/>
    <x v="2"/>
    <x v="5"/>
    <s v="Hunt Boston® Vacuum Mount KS Pencil Sharpener"/>
    <n v="0.59"/>
    <s v="United States"/>
    <x v="0"/>
    <x v="23"/>
    <s v="Summerville"/>
    <n v="29483"/>
    <x v="83"/>
    <d v="2015-03-27T00:00:00"/>
    <n v="-12.0267"/>
    <n v="12"/>
    <n v="418.75"/>
    <n v="90146"/>
    <x v="0"/>
    <n v="524.1063898619235"/>
  </r>
  <r>
    <n v="2833"/>
    <s v="Tim Connolly"/>
    <x v="3"/>
    <n v="0.03"/>
    <n v="140.97999999999999"/>
    <n v="36.090000000000003"/>
    <x v="0"/>
    <x v="0"/>
    <x v="0"/>
    <x v="10"/>
    <x v="0"/>
    <s v="Sauder Forest Hills Library, Woodland Oak Finish"/>
    <n v="0.77"/>
    <s v="United States"/>
    <x v="1"/>
    <x v="7"/>
    <s v="Inver Grove Heights"/>
    <n v="55076"/>
    <x v="83"/>
    <d v="2015-03-27T00:00:00"/>
    <n v="-221.5"/>
    <n v="4"/>
    <n v="608.80999999999995"/>
    <n v="91030"/>
    <x v="1"/>
    <n v="1857.9790015494325"/>
  </r>
  <r>
    <n v="2833"/>
    <s v="Tim Connolly"/>
    <x v="3"/>
    <n v="0.08"/>
    <n v="65.989999999999995"/>
    <n v="8.99"/>
    <x v="1"/>
    <x v="0"/>
    <x v="1"/>
    <x v="12"/>
    <x v="5"/>
    <s v="Talkabout T8367"/>
    <n v="0.56000000000000005"/>
    <s v="United States"/>
    <x v="1"/>
    <x v="7"/>
    <s v="Inver Grove Heights"/>
    <n v="55076"/>
    <x v="83"/>
    <d v="2015-03-26T00:00:00"/>
    <n v="206.352"/>
    <n v="15"/>
    <n v="808.61"/>
    <n v="91030"/>
    <x v="1"/>
    <n v="908.10442077376047"/>
  </r>
  <r>
    <n v="1767"/>
    <s v="Robert Rollins"/>
    <x v="0"/>
    <n v="0.01"/>
    <n v="50.98"/>
    <n v="6.5"/>
    <x v="1"/>
    <x v="2"/>
    <x v="1"/>
    <x v="1"/>
    <x v="5"/>
    <s v="Microsoft Natural Multimedia Keyboard"/>
    <n v="0.73"/>
    <s v="United States"/>
    <x v="0"/>
    <x v="5"/>
    <s v="Newnan"/>
    <n v="30265"/>
    <x v="84"/>
    <d v="2015-03-27T00:00:00"/>
    <n v="5.3396999999999997"/>
    <n v="16"/>
    <n v="818.49"/>
    <n v="89211"/>
    <x v="0"/>
    <n v="902.4294245067656"/>
  </r>
  <r>
    <n v="2114"/>
    <s v="Paige Mason"/>
    <x v="0"/>
    <n v="0.08"/>
    <n v="6.68"/>
    <n v="1.5"/>
    <x v="1"/>
    <x v="3"/>
    <x v="2"/>
    <x v="2"/>
    <x v="2"/>
    <s v="Sanford Liquid Accent Highlighters"/>
    <n v="0.48"/>
    <s v="United States"/>
    <x v="0"/>
    <x v="21"/>
    <s v="Norfolk"/>
    <n v="23518"/>
    <x v="84"/>
    <d v="2015-03-28T00:00:00"/>
    <n v="-601.80399999999997"/>
    <n v="10"/>
    <n v="66.12"/>
    <n v="88403"/>
    <x v="0"/>
    <n v="-280.79155254241533"/>
  </r>
  <r>
    <n v="3379"/>
    <s v="Annette McIntyre"/>
    <x v="0"/>
    <n v="0"/>
    <n v="19.98"/>
    <n v="5.97"/>
    <x v="2"/>
    <x v="3"/>
    <x v="2"/>
    <x v="7"/>
    <x v="5"/>
    <s v="Xerox 1936"/>
    <n v="0.38"/>
    <s v="United States"/>
    <x v="0"/>
    <x v="5"/>
    <s v="Kennesaw"/>
    <n v="30144"/>
    <x v="84"/>
    <d v="2015-03-29T00:00:00"/>
    <n v="-189.714"/>
    <n v="12"/>
    <n v="249.07"/>
    <n v="88837"/>
    <x v="0"/>
    <n v="193.95115577128638"/>
  </r>
  <r>
    <n v="2124"/>
    <s v="Paige Powers"/>
    <x v="1"/>
    <n v="0.03"/>
    <n v="124.49"/>
    <n v="51.94"/>
    <x v="0"/>
    <x v="3"/>
    <x v="0"/>
    <x v="0"/>
    <x v="0"/>
    <s v="Bevis 36 x 72 Conference Tables"/>
    <n v="0.63"/>
    <s v="United States"/>
    <x v="0"/>
    <x v="1"/>
    <s v="West Memphis"/>
    <n v="72301"/>
    <x v="84"/>
    <d v="2015-03-27T00:00:00"/>
    <n v="18.173999999999999"/>
    <n v="21"/>
    <n v="2761.94"/>
    <n v="89666"/>
    <x v="0"/>
    <n v="2178.9820783766195"/>
  </r>
  <r>
    <n v="2066"/>
    <s v="Claudia Webb"/>
    <x v="4"/>
    <n v="0.09"/>
    <n v="20.89"/>
    <n v="11.52"/>
    <x v="1"/>
    <x v="2"/>
    <x v="2"/>
    <x v="6"/>
    <x v="5"/>
    <s v="Iris® 3-Drawer Stacking Bin, Black"/>
    <n v="0.83"/>
    <s v="United States"/>
    <x v="0"/>
    <x v="9"/>
    <s v="Indian Trail"/>
    <n v="28079"/>
    <x v="84"/>
    <d v="2015-03-27T00:00:00"/>
    <n v="-133.54599999999999"/>
    <n v="7"/>
    <n v="146.5"/>
    <n v="85833"/>
    <x v="0"/>
    <n v="557.68232337640541"/>
  </r>
  <r>
    <n v="2419"/>
    <s v="Sandra Faulkner"/>
    <x v="3"/>
    <n v="7.0000000000000007E-2"/>
    <n v="225.04"/>
    <n v="11.79"/>
    <x v="1"/>
    <x v="1"/>
    <x v="2"/>
    <x v="8"/>
    <x v="6"/>
    <s v="Holmes Harmony HEPA Air Purifier for 17 x 20 Room"/>
    <n v="0.42"/>
    <s v="United States"/>
    <x v="0"/>
    <x v="21"/>
    <s v="Portsmouth"/>
    <n v="23701"/>
    <x v="84"/>
    <d v="2015-03-26T00:00:00"/>
    <n v="-162.91800000000001"/>
    <n v="5"/>
    <n v="1130.1500000000001"/>
    <n v="86751"/>
    <x v="0"/>
    <n v="976.02769110740451"/>
  </r>
  <r>
    <n v="2419"/>
    <s v="Sandra Faulkner"/>
    <x v="3"/>
    <n v="0.03"/>
    <n v="7.84"/>
    <n v="4.71"/>
    <x v="1"/>
    <x v="1"/>
    <x v="2"/>
    <x v="5"/>
    <x v="5"/>
    <s v="XtraLife® ClearVue™ Slant-D® Ring Binders by Cardinal"/>
    <n v="0.35"/>
    <s v="United States"/>
    <x v="0"/>
    <x v="21"/>
    <s v="Portsmouth"/>
    <n v="23701"/>
    <x v="84"/>
    <d v="2015-03-29T00:00:00"/>
    <n v="859.71780000000001"/>
    <n v="7"/>
    <n v="54.37"/>
    <n v="86751"/>
    <x v="0"/>
    <n v="1115.2714374966226"/>
  </r>
  <r>
    <n v="2773"/>
    <s v="Christina Zhu"/>
    <x v="3"/>
    <n v="0.1"/>
    <n v="5.18"/>
    <n v="5.74"/>
    <x v="1"/>
    <x v="3"/>
    <x v="2"/>
    <x v="5"/>
    <x v="5"/>
    <s v="Wilson Jones Impact Binders"/>
    <n v="0.36"/>
    <s v="United States"/>
    <x v="2"/>
    <x v="8"/>
    <s v="Dublin"/>
    <n v="94568"/>
    <x v="84"/>
    <d v="2015-03-28T00:00:00"/>
    <n v="-29.003"/>
    <n v="2"/>
    <n v="10.96"/>
    <n v="91584"/>
    <x v="2"/>
    <n v="216.32161232489153"/>
  </r>
  <r>
    <n v="2059"/>
    <s v="Nathan Newton"/>
    <x v="0"/>
    <n v="0.1"/>
    <n v="9.85"/>
    <n v="4.82"/>
    <x v="1"/>
    <x v="3"/>
    <x v="2"/>
    <x v="2"/>
    <x v="2"/>
    <s v="Lumber Crayons"/>
    <n v="0.47"/>
    <s v="United States"/>
    <x v="0"/>
    <x v="9"/>
    <s v="High Point"/>
    <n v="27260"/>
    <x v="85"/>
    <d v="2015-03-28T00:00:00"/>
    <n v="374.904"/>
    <n v="12"/>
    <n v="114.91"/>
    <n v="88041"/>
    <x v="0"/>
    <n v="799.5487382339852"/>
  </r>
  <r>
    <n v="2059"/>
    <s v="Nathan Newton"/>
    <x v="0"/>
    <n v="0.04"/>
    <n v="125.99"/>
    <n v="7.69"/>
    <x v="1"/>
    <x v="3"/>
    <x v="1"/>
    <x v="12"/>
    <x v="5"/>
    <s v="Timeport L7089"/>
    <n v="0.57999999999999996"/>
    <s v="United States"/>
    <x v="0"/>
    <x v="9"/>
    <s v="High Point"/>
    <n v="27260"/>
    <x v="85"/>
    <d v="2015-03-28T00:00:00"/>
    <n v="-528.83600000000001"/>
    <n v="9"/>
    <n v="934.52"/>
    <n v="88041"/>
    <x v="0"/>
    <n v="448.38822585100598"/>
  </r>
  <r>
    <n v="32"/>
    <s v="Matthew Berman"/>
    <x v="1"/>
    <n v="0.01"/>
    <n v="17.98"/>
    <n v="8.51"/>
    <x v="1"/>
    <x v="3"/>
    <x v="1"/>
    <x v="3"/>
    <x v="6"/>
    <s v="Canon P1-DHIII Palm Printing Calculator"/>
    <n v="0.4"/>
    <s v="United States"/>
    <x v="2"/>
    <x v="14"/>
    <s v="Grants Pass"/>
    <n v="97526"/>
    <x v="85"/>
    <d v="2015-03-28T00:00:00"/>
    <n v="-35.878799999999998"/>
    <n v="2"/>
    <n v="40.17"/>
    <n v="89200"/>
    <x v="2"/>
    <n v="215.15143287477778"/>
  </r>
  <r>
    <n v="234"/>
    <s v="Don Cameron"/>
    <x v="1"/>
    <n v="0.03"/>
    <n v="28.53"/>
    <n v="1.49"/>
    <x v="1"/>
    <x v="0"/>
    <x v="2"/>
    <x v="5"/>
    <x v="5"/>
    <s v="Lock-Up Easel 'Spel-Binder'"/>
    <n v="0.38"/>
    <s v="United States"/>
    <x v="1"/>
    <x v="20"/>
    <s v="Newton"/>
    <n v="50208"/>
    <x v="85"/>
    <d v="2015-03-29T00:00:00"/>
    <n v="136.33709999999999"/>
    <n v="7"/>
    <n v="197.59"/>
    <n v="90238"/>
    <x v="1"/>
    <n v="191.65469282728074"/>
  </r>
  <r>
    <n v="234"/>
    <s v="Don Cameron"/>
    <x v="1"/>
    <n v="0.01"/>
    <n v="15.28"/>
    <n v="1.99"/>
    <x v="1"/>
    <x v="0"/>
    <x v="1"/>
    <x v="1"/>
    <x v="1"/>
    <s v="Memorex 4.7GB DVD+R, 3/Pack"/>
    <n v="0.42"/>
    <s v="United States"/>
    <x v="1"/>
    <x v="20"/>
    <s v="Newton"/>
    <n v="50208"/>
    <x v="85"/>
    <d v="2015-03-29T00:00:00"/>
    <n v="-12.46"/>
    <n v="2"/>
    <n v="33.04"/>
    <n v="90238"/>
    <x v="1"/>
    <n v="58.051863587707473"/>
  </r>
  <r>
    <n v="920"/>
    <s v="Jessie Kelly"/>
    <x v="2"/>
    <n v="0.1"/>
    <n v="15.98"/>
    <n v="4"/>
    <x v="1"/>
    <x v="3"/>
    <x v="1"/>
    <x v="1"/>
    <x v="5"/>
    <s v="Logitech Access Keyboard"/>
    <n v="0.37"/>
    <s v="United States"/>
    <x v="2"/>
    <x v="8"/>
    <s v="Redlands"/>
    <n v="92374"/>
    <x v="85"/>
    <d v="2015-04-01T00:00:00"/>
    <n v="92.722200000000001"/>
    <n v="9"/>
    <n v="134.38"/>
    <n v="90491"/>
    <x v="2"/>
    <n v="213.76813533199646"/>
  </r>
  <r>
    <n v="696"/>
    <s v="Johnny Reid"/>
    <x v="4"/>
    <n v="0.06"/>
    <n v="8.1199999999999992"/>
    <n v="2.83"/>
    <x v="1"/>
    <x v="3"/>
    <x v="1"/>
    <x v="1"/>
    <x v="1"/>
    <s v="Imation Neon Mac Format Diskettes, 10/Pack"/>
    <n v="0.77"/>
    <s v="United States"/>
    <x v="1"/>
    <x v="2"/>
    <s v="Crown Point"/>
    <n v="46307"/>
    <x v="85"/>
    <d v="2015-03-28T00:00:00"/>
    <n v="-82.83"/>
    <n v="10"/>
    <n v="78.540000000000006"/>
    <n v="89847"/>
    <x v="1"/>
    <n v="268.93526909961781"/>
  </r>
  <r>
    <n v="696"/>
    <s v="Johnny Reid"/>
    <x v="4"/>
    <n v="0.05"/>
    <n v="51.65"/>
    <n v="18.45"/>
    <x v="1"/>
    <x v="3"/>
    <x v="0"/>
    <x v="11"/>
    <x v="6"/>
    <s v="Deflect-o EconoMat Nonstudded, No Bevel Mat"/>
    <n v="0.65"/>
    <s v="United States"/>
    <x v="1"/>
    <x v="2"/>
    <s v="Crown Point"/>
    <n v="46307"/>
    <x v="85"/>
    <d v="2015-03-28T00:00:00"/>
    <n v="25.04"/>
    <n v="12"/>
    <n v="605.1"/>
    <n v="89847"/>
    <x v="1"/>
    <n v="854.37695312620292"/>
  </r>
  <r>
    <n v="697"/>
    <s v="Adam G Sawyer"/>
    <x v="4"/>
    <n v="0.1"/>
    <n v="175.99"/>
    <n v="8.99"/>
    <x v="1"/>
    <x v="3"/>
    <x v="1"/>
    <x v="12"/>
    <x v="5"/>
    <s v="2180"/>
    <n v="0.56999999999999995"/>
    <s v="United States"/>
    <x v="1"/>
    <x v="2"/>
    <s v="East Chicago"/>
    <n v="46312"/>
    <x v="85"/>
    <d v="2015-03-28T00:00:00"/>
    <n v="928.96079999999995"/>
    <n v="10"/>
    <n v="1346.32"/>
    <n v="89847"/>
    <x v="1"/>
    <n v="1808.589298309922"/>
  </r>
  <r>
    <n v="698"/>
    <s v="Nelson Hensley"/>
    <x v="4"/>
    <n v="0.06"/>
    <n v="8.1199999999999992"/>
    <n v="2.83"/>
    <x v="1"/>
    <x v="3"/>
    <x v="1"/>
    <x v="1"/>
    <x v="1"/>
    <s v="Imation Neon Mac Format Diskettes, 10/Pack"/>
    <n v="0.77"/>
    <s v="United States"/>
    <x v="2"/>
    <x v="4"/>
    <s v="Seattle"/>
    <n v="98105"/>
    <x v="85"/>
    <d v="2015-03-28T00:00:00"/>
    <n v="-82.83"/>
    <n v="41"/>
    <n v="322.02999999999997"/>
    <n v="32869"/>
    <x v="2"/>
    <n v="268.93526909961781"/>
  </r>
  <r>
    <n v="698"/>
    <s v="Nelson Hensley"/>
    <x v="4"/>
    <n v="0.05"/>
    <n v="51.65"/>
    <n v="18.45"/>
    <x v="1"/>
    <x v="3"/>
    <x v="0"/>
    <x v="11"/>
    <x v="6"/>
    <s v="Deflect-o EconoMat Nonstudded, No Bevel Mat"/>
    <n v="0.65"/>
    <s v="United States"/>
    <x v="2"/>
    <x v="4"/>
    <s v="Seattle"/>
    <n v="98105"/>
    <x v="85"/>
    <d v="2015-03-28T00:00:00"/>
    <n v="25.04"/>
    <n v="49"/>
    <n v="2470.84"/>
    <n v="32869"/>
    <x v="2"/>
    <n v="854.37695312620292"/>
  </r>
  <r>
    <n v="698"/>
    <s v="Nelson Hensley"/>
    <x v="4"/>
    <n v="0.1"/>
    <n v="175.99"/>
    <n v="8.99"/>
    <x v="1"/>
    <x v="3"/>
    <x v="1"/>
    <x v="12"/>
    <x v="5"/>
    <s v="2180"/>
    <n v="0.56999999999999995"/>
    <s v="United States"/>
    <x v="2"/>
    <x v="4"/>
    <s v="Seattle"/>
    <n v="98105"/>
    <x v="85"/>
    <d v="2015-03-28T00:00:00"/>
    <n v="930.98699999999997"/>
    <n v="39"/>
    <n v="5250.66"/>
    <n v="32869"/>
    <x v="2"/>
    <n v="1810.6641792286132"/>
  </r>
  <r>
    <n v="1625"/>
    <s v="Molly Browning"/>
    <x v="4"/>
    <n v="0.08"/>
    <n v="213.45"/>
    <n v="14.7"/>
    <x v="0"/>
    <x v="2"/>
    <x v="1"/>
    <x v="3"/>
    <x v="3"/>
    <s v="Panasonic KX-P2130 Dot Matrix Printer"/>
    <n v="0.59"/>
    <s v="United States"/>
    <x v="3"/>
    <x v="11"/>
    <s v="Glen Cove"/>
    <n v="11542"/>
    <x v="85"/>
    <d v="2015-03-29T00:00:00"/>
    <n v="1674.7542000000001"/>
    <n v="12"/>
    <n v="2427.1799999999998"/>
    <n v="90600"/>
    <x v="3"/>
    <n v="3104.2023017600595"/>
  </r>
  <r>
    <n v="1625"/>
    <s v="Molly Browning"/>
    <x v="4"/>
    <n v="0.1"/>
    <n v="55.98"/>
    <n v="13.88"/>
    <x v="1"/>
    <x v="2"/>
    <x v="2"/>
    <x v="7"/>
    <x v="5"/>
    <s v="Xerox 1882"/>
    <n v="0.36"/>
    <s v="United States"/>
    <x v="3"/>
    <x v="11"/>
    <s v="Glen Cove"/>
    <n v="11542"/>
    <x v="85"/>
    <d v="2015-03-29T00:00:00"/>
    <n v="300.04649999999998"/>
    <n v="8"/>
    <n v="434.85"/>
    <n v="90600"/>
    <x v="3"/>
    <n v="779.59937731928824"/>
  </r>
  <r>
    <n v="1625"/>
    <s v="Molly Browning"/>
    <x v="4"/>
    <n v="0"/>
    <n v="16.059999999999999"/>
    <n v="8.34"/>
    <x v="1"/>
    <x v="2"/>
    <x v="2"/>
    <x v="6"/>
    <x v="5"/>
    <s v="Letter/Legal File Tote with Clear Snap-On Lid, Black Granite"/>
    <n v="0.59"/>
    <s v="United States"/>
    <x v="3"/>
    <x v="11"/>
    <s v="Glen Cove"/>
    <n v="11542"/>
    <x v="85"/>
    <d v="2015-03-28T00:00:00"/>
    <n v="-28.09"/>
    <n v="1"/>
    <n v="19.16"/>
    <n v="90600"/>
    <x v="3"/>
    <n v="422.63699874621898"/>
  </r>
  <r>
    <n v="1917"/>
    <s v="Tracy Buckley"/>
    <x v="4"/>
    <n v="0.08"/>
    <n v="18.7"/>
    <n v="8.99"/>
    <x v="1"/>
    <x v="2"/>
    <x v="0"/>
    <x v="11"/>
    <x v="1"/>
    <s v="Executive Impressions 13-1/2&quot; Indoor/Outdoor Wall Clock"/>
    <n v="0.47"/>
    <s v="United States"/>
    <x v="0"/>
    <x v="1"/>
    <s v="North Little Rock"/>
    <n v="72113"/>
    <x v="85"/>
    <d v="2015-03-28T00:00:00"/>
    <n v="16.136399999999998"/>
    <n v="7"/>
    <n v="132.22999999999999"/>
    <n v="85894"/>
    <x v="0"/>
    <n v="341.55395151859909"/>
  </r>
  <r>
    <n v="1072"/>
    <s v="Marion Owens"/>
    <x v="3"/>
    <n v="0.01"/>
    <n v="150.88999999999999"/>
    <n v="60.2"/>
    <x v="0"/>
    <x v="3"/>
    <x v="0"/>
    <x v="9"/>
    <x v="3"/>
    <s v="Global Leather &amp; Oak Executive Chair, Burgundy"/>
    <n v="0.77"/>
    <s v="United States"/>
    <x v="3"/>
    <x v="28"/>
    <s v="Bethlehem"/>
    <n v="18018"/>
    <x v="85"/>
    <d v="2015-03-30T00:00:00"/>
    <n v="-505.76"/>
    <n v="3"/>
    <n v="473.53"/>
    <n v="89631"/>
    <x v="3"/>
    <n v="2286.5772040518827"/>
  </r>
  <r>
    <n v="1481"/>
    <s v="Marvin MacDonald"/>
    <x v="3"/>
    <n v="7.0000000000000007E-2"/>
    <n v="8.9499999999999993"/>
    <n v="2.0099999999999998"/>
    <x v="1"/>
    <x v="3"/>
    <x v="2"/>
    <x v="7"/>
    <x v="2"/>
    <s v="Recycled Desk Saver Line &quot;While You Were Out&quot; Book, 5 1/2&quot; X 4&quot;"/>
    <n v="0.39"/>
    <s v="United States"/>
    <x v="2"/>
    <x v="8"/>
    <s v="Los Angeles"/>
    <n v="90049"/>
    <x v="85"/>
    <d v="2015-03-28T00:00:00"/>
    <n v="91.73"/>
    <n v="36"/>
    <n v="307.64999999999998"/>
    <n v="53953"/>
    <x v="2"/>
    <n v="293.43330787987134"/>
  </r>
  <r>
    <n v="1482"/>
    <s v="Michael Tanner"/>
    <x v="3"/>
    <n v="7.0000000000000007E-2"/>
    <n v="8.9499999999999993"/>
    <n v="2.0099999999999998"/>
    <x v="1"/>
    <x v="3"/>
    <x v="2"/>
    <x v="7"/>
    <x v="2"/>
    <s v="Recycled Desk Saver Line &quot;While You Were Out&quot; Book, 5 1/2&quot; X 4&quot;"/>
    <n v="0.39"/>
    <s v="United States"/>
    <x v="1"/>
    <x v="25"/>
    <s v="Bay City"/>
    <n v="48708"/>
    <x v="85"/>
    <d v="2015-03-28T00:00:00"/>
    <n v="53.067900000000002"/>
    <n v="9"/>
    <n v="76.91"/>
    <n v="91362"/>
    <x v="1"/>
    <n v="253.84232299855211"/>
  </r>
  <r>
    <n v="3354"/>
    <s v="Sara Faulkner"/>
    <x v="3"/>
    <n v="0.04"/>
    <n v="3.69"/>
    <n v="0.5"/>
    <x v="1"/>
    <x v="3"/>
    <x v="2"/>
    <x v="13"/>
    <x v="5"/>
    <s v="Avery 487"/>
    <n v="0.38"/>
    <s v="United States"/>
    <x v="2"/>
    <x v="8"/>
    <s v="Calexico"/>
    <n v="92231"/>
    <x v="85"/>
    <d v="2015-03-29T00:00:00"/>
    <n v="47.527200000000001"/>
    <n v="19"/>
    <n v="68.88"/>
    <n v="88590"/>
    <x v="2"/>
    <n v="201.46591754614403"/>
  </r>
  <r>
    <n v="2668"/>
    <s v="Carlos Hanson"/>
    <x v="1"/>
    <n v="0.04"/>
    <n v="10.4"/>
    <n v="5.4"/>
    <x v="1"/>
    <x v="3"/>
    <x v="0"/>
    <x v="11"/>
    <x v="1"/>
    <s v="Executive Impressions 8-1/2&quot; Career Panel/Partition Cubicle Clock"/>
    <n v="0.51"/>
    <s v="United States"/>
    <x v="1"/>
    <x v="46"/>
    <s v="Rapid City"/>
    <n v="57701"/>
    <x v="86"/>
    <d v="2015-03-29T00:00:00"/>
    <n v="29.98"/>
    <n v="12"/>
    <n v="130.74"/>
    <n v="87830"/>
    <x v="1"/>
    <n v="244.4897617090742"/>
  </r>
  <r>
    <n v="2668"/>
    <s v="Carlos Hanson"/>
    <x v="1"/>
    <n v="0.08"/>
    <n v="4.28"/>
    <n v="4.79"/>
    <x v="1"/>
    <x v="3"/>
    <x v="2"/>
    <x v="7"/>
    <x v="5"/>
    <s v="Xerox 1962"/>
    <n v="0.4"/>
    <s v="United States"/>
    <x v="1"/>
    <x v="46"/>
    <s v="Rapid City"/>
    <n v="57701"/>
    <x v="86"/>
    <d v="2015-03-30T00:00:00"/>
    <n v="-121.2"/>
    <n v="12"/>
    <n v="49.87"/>
    <n v="87830"/>
    <x v="1"/>
    <n v="-64.221263534301983"/>
  </r>
  <r>
    <n v="2968"/>
    <s v="Miriam Bowman"/>
    <x v="1"/>
    <n v="0.06"/>
    <n v="363.25"/>
    <n v="19.989999999999998"/>
    <x v="1"/>
    <x v="0"/>
    <x v="2"/>
    <x v="8"/>
    <x v="5"/>
    <s v="Hoover WindTunnel™ Plus Canister Vacuum"/>
    <n v="0.56999999999999995"/>
    <s v="United States"/>
    <x v="0"/>
    <x v="12"/>
    <s v="Hollywood"/>
    <n v="33021"/>
    <x v="86"/>
    <d v="2015-03-30T00:00:00"/>
    <n v="36.164099999999998"/>
    <n v="1"/>
    <n v="344.87"/>
    <n v="86086"/>
    <x v="0"/>
    <n v="1787.2391515629654"/>
  </r>
  <r>
    <n v="800"/>
    <s v="Cheryl Guthrie"/>
    <x v="2"/>
    <n v="0.04"/>
    <n v="50.98"/>
    <n v="6.5"/>
    <x v="1"/>
    <x v="1"/>
    <x v="1"/>
    <x v="1"/>
    <x v="5"/>
    <s v="Microsoft Natural Multimedia Keyboard"/>
    <n v="0.73"/>
    <s v="United States"/>
    <x v="2"/>
    <x v="15"/>
    <s v="Roy"/>
    <n v="84067"/>
    <x v="86"/>
    <d v="2015-04-03T00:00:00"/>
    <n v="-13.28"/>
    <n v="11"/>
    <n v="568.25"/>
    <n v="89910"/>
    <x v="2"/>
    <n v="593.91944953389952"/>
  </r>
  <r>
    <n v="800"/>
    <s v="Cheryl Guthrie"/>
    <x v="2"/>
    <n v="0.02"/>
    <n v="6.48"/>
    <n v="5.14"/>
    <x v="1"/>
    <x v="1"/>
    <x v="2"/>
    <x v="7"/>
    <x v="5"/>
    <s v="Xerox 23"/>
    <n v="0.37"/>
    <s v="United States"/>
    <x v="2"/>
    <x v="15"/>
    <s v="Roy"/>
    <n v="84067"/>
    <x v="86"/>
    <d v="2015-03-30T00:00:00"/>
    <n v="-48.68"/>
    <n v="19"/>
    <n v="126.66"/>
    <n v="89910"/>
    <x v="2"/>
    <n v="94.643702546902603"/>
  </r>
  <r>
    <n v="1738"/>
    <s v="Dean Solomon"/>
    <x v="4"/>
    <n v="0.08"/>
    <n v="175.99"/>
    <n v="4.99"/>
    <x v="1"/>
    <x v="3"/>
    <x v="1"/>
    <x v="12"/>
    <x v="5"/>
    <s v="5165"/>
    <n v="0.59"/>
    <s v="United States"/>
    <x v="0"/>
    <x v="9"/>
    <s v="Gastonia"/>
    <n v="28052"/>
    <x v="86"/>
    <d v="2015-03-28T00:00:00"/>
    <n v="-16476.838"/>
    <n v="10"/>
    <n v="1486.34"/>
    <n v="85865"/>
    <x v="0"/>
    <n v="-16096.113316386231"/>
  </r>
  <r>
    <n v="2880"/>
    <s v="Grace Black"/>
    <x v="4"/>
    <n v="0.05"/>
    <n v="6.68"/>
    <n v="6.93"/>
    <x v="1"/>
    <x v="0"/>
    <x v="2"/>
    <x v="7"/>
    <x v="5"/>
    <s v="HP Office Paper (20Lb. and 87 Bright)"/>
    <n v="0.37"/>
    <s v="United States"/>
    <x v="0"/>
    <x v="12"/>
    <s v="North Miami Beach"/>
    <n v="33160"/>
    <x v="86"/>
    <d v="2015-03-29T00:00:00"/>
    <n v="-2.3519999999999999"/>
    <n v="11"/>
    <n v="77.2"/>
    <n v="88626"/>
    <x v="0"/>
    <n v="125.25460043916969"/>
  </r>
  <r>
    <n v="152"/>
    <s v="Kent Kerr"/>
    <x v="1"/>
    <n v="0.01"/>
    <n v="65.989999999999995"/>
    <n v="8.99"/>
    <x v="1"/>
    <x v="1"/>
    <x v="1"/>
    <x v="12"/>
    <x v="5"/>
    <s v="StarTAC Analog"/>
    <n v="0.6"/>
    <s v="United States"/>
    <x v="0"/>
    <x v="34"/>
    <s v="Knoxville"/>
    <n v="37918"/>
    <x v="87"/>
    <d v="2015-04-01T00:00:00"/>
    <n v="97.86"/>
    <n v="5"/>
    <n v="292.23"/>
    <n v="89524"/>
    <x v="0"/>
    <n v="653.09508253291074"/>
  </r>
  <r>
    <n v="2338"/>
    <s v="Lynn Hines"/>
    <x v="1"/>
    <n v="0.1"/>
    <n v="6.75"/>
    <n v="2.99"/>
    <x v="1"/>
    <x v="2"/>
    <x v="2"/>
    <x v="5"/>
    <x v="5"/>
    <s v="Wilson Jones DublLock® D-Ring Binders"/>
    <n v="0.35"/>
    <s v="United States"/>
    <x v="3"/>
    <x v="36"/>
    <s v="College Park"/>
    <n v="20740"/>
    <x v="87"/>
    <d v="2015-03-29T00:00:00"/>
    <n v="18.147500000000001"/>
    <n v="15"/>
    <n v="96.13"/>
    <n v="91481"/>
    <x v="3"/>
    <n v="12.125429081526544"/>
  </r>
  <r>
    <n v="2530"/>
    <s v="Janet Zhang"/>
    <x v="1"/>
    <n v="0.04"/>
    <n v="40.98"/>
    <n v="6.5"/>
    <x v="1"/>
    <x v="0"/>
    <x v="1"/>
    <x v="1"/>
    <x v="5"/>
    <s v="Targus USB Numeric Keypad"/>
    <n v="0.74"/>
    <s v="United States"/>
    <x v="2"/>
    <x v="8"/>
    <s v="Apple Valley"/>
    <n v="92307"/>
    <x v="87"/>
    <d v="2015-03-30T00:00:00"/>
    <n v="-89.5"/>
    <n v="7"/>
    <n v="277.07"/>
    <n v="87451"/>
    <x v="2"/>
    <n v="430.49065044935963"/>
  </r>
  <r>
    <n v="2534"/>
    <s v="Mitchell Goldberg"/>
    <x v="1"/>
    <n v="0.05"/>
    <n v="35.99"/>
    <n v="3.3"/>
    <x v="1"/>
    <x v="0"/>
    <x v="1"/>
    <x v="12"/>
    <x v="1"/>
    <s v="Accessory9"/>
    <n v="0.39"/>
    <s v="United States"/>
    <x v="3"/>
    <x v="29"/>
    <s v="Bangor"/>
    <n v="4401"/>
    <x v="87"/>
    <d v="2015-03-31T00:00:00"/>
    <n v="103.2723"/>
    <n v="5"/>
    <n v="149.66999999999999"/>
    <n v="87451"/>
    <x v="3"/>
    <n v="226.29125217315308"/>
  </r>
  <r>
    <n v="3151"/>
    <s v="Glenda Hunter"/>
    <x v="1"/>
    <n v="0.01"/>
    <n v="99.23"/>
    <n v="8.99"/>
    <x v="1"/>
    <x v="3"/>
    <x v="0"/>
    <x v="11"/>
    <x v="1"/>
    <s v="GE 48&quot; Fluorescent Tube, Cool White Energy Saver, 34 Watts, 30/Box"/>
    <n v="0.35"/>
    <s v="United States"/>
    <x v="2"/>
    <x v="8"/>
    <s v="Twentynine Palms"/>
    <n v="92277"/>
    <x v="87"/>
    <d v="2015-04-02T00:00:00"/>
    <n v="-87.46"/>
    <n v="1"/>
    <n v="99.22"/>
    <n v="88548"/>
    <x v="2"/>
    <n v="388.60916712484754"/>
  </r>
  <r>
    <n v="2430"/>
    <s v="Kimberly Reilly"/>
    <x v="2"/>
    <n v="0.03"/>
    <n v="140.99"/>
    <n v="4.2"/>
    <x v="1"/>
    <x v="2"/>
    <x v="1"/>
    <x v="12"/>
    <x v="5"/>
    <s v="7160"/>
    <n v="0.59"/>
    <s v="United States"/>
    <x v="1"/>
    <x v="18"/>
    <s v="Killeen"/>
    <n v="76541"/>
    <x v="87"/>
    <d v="2015-04-06T00:00:00"/>
    <n v="-458.74400000000003"/>
    <n v="2"/>
    <n v="246.44"/>
    <n v="91110"/>
    <x v="1"/>
    <n v="305.81700285095133"/>
  </r>
  <r>
    <n v="1028"/>
    <s v="Marguerite Rodgers"/>
    <x v="4"/>
    <n v="7.0000000000000007E-2"/>
    <n v="7.08"/>
    <n v="2.35"/>
    <x v="2"/>
    <x v="0"/>
    <x v="2"/>
    <x v="2"/>
    <x v="2"/>
    <s v="SANFORD Major Accent™ Highlighters"/>
    <n v="0.47"/>
    <s v="United States"/>
    <x v="3"/>
    <x v="11"/>
    <s v="Commack"/>
    <n v="11725"/>
    <x v="87"/>
    <d v="2015-03-30T00:00:00"/>
    <n v="30.49"/>
    <n v="13"/>
    <n v="93.82"/>
    <n v="89006"/>
    <x v="3"/>
    <n v="21.236445452390068"/>
  </r>
  <r>
    <n v="1129"/>
    <s v="Pam Patton"/>
    <x v="3"/>
    <n v="0.05"/>
    <n v="5.78"/>
    <n v="7.64"/>
    <x v="2"/>
    <x v="3"/>
    <x v="2"/>
    <x v="7"/>
    <x v="5"/>
    <s v="HP Office Recycled Paper (20Lb. and 87 Bright)"/>
    <n v="0.36"/>
    <s v="United States"/>
    <x v="3"/>
    <x v="35"/>
    <s v="Boston"/>
    <n v="2118"/>
    <x v="87"/>
    <d v="2015-03-31T00:00:00"/>
    <n v="-116.05"/>
    <n v="29"/>
    <n v="177.41"/>
    <n v="49125"/>
    <x v="3"/>
    <n v="132.40396587002687"/>
  </r>
  <r>
    <n v="1237"/>
    <s v="Eva Simpson"/>
    <x v="3"/>
    <n v="0.02"/>
    <n v="7.38"/>
    <n v="5.21"/>
    <x v="1"/>
    <x v="3"/>
    <x v="0"/>
    <x v="11"/>
    <x v="5"/>
    <s v="Eldon® Expressions™ Wood Desk Accessories, Oak"/>
    <n v="0.56000000000000005"/>
    <s v="United States"/>
    <x v="1"/>
    <x v="18"/>
    <s v="Carrollton"/>
    <n v="75007"/>
    <x v="87"/>
    <d v="2015-03-30T00:00:00"/>
    <n v="7.74"/>
    <n v="3"/>
    <n v="24.52"/>
    <n v="86076"/>
    <x v="1"/>
    <n v="465.29540832181038"/>
  </r>
  <r>
    <n v="3399"/>
    <s v="Marvin Reid"/>
    <x v="3"/>
    <n v="0.08"/>
    <n v="11.97"/>
    <n v="5.81"/>
    <x v="1"/>
    <x v="0"/>
    <x v="2"/>
    <x v="2"/>
    <x v="1"/>
    <s v="Staples SlimLine Pencil Sharpener"/>
    <n v="0.6"/>
    <s v="United States"/>
    <x v="1"/>
    <x v="10"/>
    <s v="Des Plaines"/>
    <n v="60016"/>
    <x v="87"/>
    <d v="2015-03-31T00:00:00"/>
    <n v="-41.87"/>
    <n v="5"/>
    <n v="59.98"/>
    <n v="87534"/>
    <x v="1"/>
    <n v="430.01879927043683"/>
  </r>
  <r>
    <n v="2351"/>
    <s v="Faye Silver"/>
    <x v="0"/>
    <n v="0.08"/>
    <n v="6.48"/>
    <n v="7.49"/>
    <x v="1"/>
    <x v="3"/>
    <x v="2"/>
    <x v="7"/>
    <x v="5"/>
    <s v="Xerox 220"/>
    <n v="0.37"/>
    <s v="United States"/>
    <x v="3"/>
    <x v="36"/>
    <s v="Crofton"/>
    <n v="21114"/>
    <x v="88"/>
    <d v="2015-04-02T00:00:00"/>
    <n v="-119.32"/>
    <n v="13"/>
    <n v="80.86"/>
    <n v="86163"/>
    <x v="3"/>
    <n v="286.78729094739049"/>
  </r>
  <r>
    <n v="3154"/>
    <s v="Faye Manning"/>
    <x v="0"/>
    <n v="0.04"/>
    <n v="21.38"/>
    <n v="8.99"/>
    <x v="1"/>
    <x v="3"/>
    <x v="2"/>
    <x v="2"/>
    <x v="1"/>
    <s v="Boston 1730 StandUp Electric Pencil Sharpener"/>
    <n v="0.59"/>
    <s v="United States"/>
    <x v="0"/>
    <x v="12"/>
    <s v="Saint Petersburg"/>
    <n v="33710"/>
    <x v="88"/>
    <d v="2015-03-30T00:00:00"/>
    <n v="-51.66"/>
    <n v="21"/>
    <n v="443.66"/>
    <n v="86901"/>
    <x v="0"/>
    <n v="653.51021179818724"/>
  </r>
  <r>
    <n v="3252"/>
    <s v="Milton Harrell"/>
    <x v="0"/>
    <n v="0.01"/>
    <n v="11.34"/>
    <n v="5.01"/>
    <x v="1"/>
    <x v="0"/>
    <x v="2"/>
    <x v="7"/>
    <x v="5"/>
    <s v="Xerox 188"/>
    <n v="0.36"/>
    <s v="United States"/>
    <x v="3"/>
    <x v="11"/>
    <s v="Rotterdam"/>
    <n v="12306"/>
    <x v="88"/>
    <d v="2015-04-01T00:00:00"/>
    <n v="-11.83"/>
    <n v="1"/>
    <n v="14.52"/>
    <n v="87296"/>
    <x v="3"/>
    <n v="372.45176223919941"/>
  </r>
  <r>
    <n v="84"/>
    <s v="Helen Stein"/>
    <x v="1"/>
    <n v="0.08"/>
    <n v="896.99"/>
    <n v="19.989999999999998"/>
    <x v="1"/>
    <x v="3"/>
    <x v="2"/>
    <x v="5"/>
    <x v="5"/>
    <s v="GBC DocuBind TL300 Electric Binding System"/>
    <n v="0.38"/>
    <s v="United States"/>
    <x v="3"/>
    <x v="27"/>
    <s v="Cincinnati"/>
    <n v="45231"/>
    <x v="88"/>
    <d v="2015-04-02T00:00:00"/>
    <n v="7402.32"/>
    <n v="13"/>
    <n v="10728"/>
    <n v="87366"/>
    <x v="3"/>
    <n v="10840.568296174706"/>
  </r>
  <r>
    <n v="1527"/>
    <s v="Neil Parker"/>
    <x v="2"/>
    <n v="0.03"/>
    <n v="65.989999999999995"/>
    <n v="5.26"/>
    <x v="1"/>
    <x v="2"/>
    <x v="1"/>
    <x v="12"/>
    <x v="5"/>
    <s v="8860"/>
    <n v="0.56000000000000005"/>
    <s v="United States"/>
    <x v="0"/>
    <x v="16"/>
    <s v="Decatur"/>
    <n v="35601"/>
    <x v="88"/>
    <d v="2015-04-09T00:00:00"/>
    <n v="-52.247999999999998"/>
    <n v="23"/>
    <n v="1316.03"/>
    <n v="86814"/>
    <x v="0"/>
    <n v="491.45338283730587"/>
  </r>
  <r>
    <n v="3205"/>
    <s v="Alvin Mullins"/>
    <x v="2"/>
    <n v="7.0000000000000007E-2"/>
    <n v="5.98"/>
    <n v="0.96"/>
    <x v="1"/>
    <x v="1"/>
    <x v="2"/>
    <x v="2"/>
    <x v="2"/>
    <s v="Newell 315"/>
    <n v="0.6"/>
    <s v="United States"/>
    <x v="2"/>
    <x v="37"/>
    <s v="Rexburg"/>
    <n v="83440"/>
    <x v="88"/>
    <d v="2015-04-03T00:00:00"/>
    <n v="32.83"/>
    <n v="10"/>
    <n v="56.4"/>
    <n v="87933"/>
    <x v="2"/>
    <n v="219.1433323198074"/>
  </r>
  <r>
    <n v="3206"/>
    <s v="Dana Rankin"/>
    <x v="2"/>
    <n v="0.01"/>
    <n v="39.979999999999997"/>
    <n v="4"/>
    <x v="1"/>
    <x v="1"/>
    <x v="1"/>
    <x v="1"/>
    <x v="5"/>
    <s v="Microsoft Natural Keyboard Elite"/>
    <n v="0.7"/>
    <s v="United States"/>
    <x v="2"/>
    <x v="37"/>
    <s v="Twin Falls"/>
    <n v="83301"/>
    <x v="88"/>
    <d v="2015-04-04T00:00:00"/>
    <n v="51.59"/>
    <n v="6"/>
    <n v="257.52"/>
    <n v="87933"/>
    <x v="2"/>
    <n v="551.67435516118428"/>
  </r>
  <r>
    <n v="193"/>
    <s v="Danny Hong"/>
    <x v="4"/>
    <n v="7.0000000000000007E-2"/>
    <n v="6.54"/>
    <n v="5.27"/>
    <x v="1"/>
    <x v="3"/>
    <x v="2"/>
    <x v="5"/>
    <x v="5"/>
    <s v="Wilson Jones® Four-Pocket Poly Binders"/>
    <n v="0.36"/>
    <s v="United States"/>
    <x v="2"/>
    <x v="15"/>
    <s v="Layton"/>
    <n v="84041"/>
    <x v="88"/>
    <d v="2015-04-01T00:00:00"/>
    <n v="-66.044499999999999"/>
    <n v="21"/>
    <n v="140.30000000000001"/>
    <n v="90432"/>
    <x v="2"/>
    <n v="1.2198640188179297"/>
  </r>
  <r>
    <n v="194"/>
    <s v="Tammy Goldman"/>
    <x v="4"/>
    <n v="0.09"/>
    <n v="3.29"/>
    <n v="1.35"/>
    <x v="1"/>
    <x v="3"/>
    <x v="2"/>
    <x v="14"/>
    <x v="2"/>
    <s v="Acco® Hot Clips™ Clips to Go"/>
    <n v="0.4"/>
    <s v="United States"/>
    <x v="2"/>
    <x v="15"/>
    <s v="Lehi"/>
    <n v="84043"/>
    <x v="88"/>
    <d v="2015-04-01T00:00:00"/>
    <n v="15.66"/>
    <n v="23"/>
    <n v="71.55"/>
    <n v="90432"/>
    <x v="2"/>
    <n v="-13.611103345638242"/>
  </r>
  <r>
    <n v="271"/>
    <s v="Sam Rouse"/>
    <x v="4"/>
    <n v="0.1"/>
    <n v="80.97"/>
    <n v="30.06"/>
    <x v="0"/>
    <x v="0"/>
    <x v="1"/>
    <x v="3"/>
    <x v="0"/>
    <s v="Hewlett-Packard Deskjet 940 REFURBISHED Color Inkjet Printer"/>
    <n v="0.4"/>
    <s v="United States"/>
    <x v="0"/>
    <x v="5"/>
    <s v="Forest Park"/>
    <n v="30297"/>
    <x v="88"/>
    <d v="2015-03-31T00:00:00"/>
    <n v="128.02529999999999"/>
    <n v="12"/>
    <n v="899.81"/>
    <n v="88940"/>
    <x v="0"/>
    <n v="1319.1519341884875"/>
  </r>
  <r>
    <n v="1314"/>
    <s v="Keith Marsh"/>
    <x v="4"/>
    <n v="0.04"/>
    <n v="5.34"/>
    <n v="2.99"/>
    <x v="1"/>
    <x v="2"/>
    <x v="2"/>
    <x v="5"/>
    <x v="5"/>
    <s v="Wilson Jones 14 Line Acrylic Coated Pressboard Data Binders"/>
    <n v="0.38"/>
    <s v="United States"/>
    <x v="2"/>
    <x v="8"/>
    <s v="Los Angeles"/>
    <n v="90058"/>
    <x v="88"/>
    <d v="2015-04-01T00:00:00"/>
    <n v="3.4510000000000001"/>
    <n v="45"/>
    <n v="240.6"/>
    <n v="22755"/>
    <x v="2"/>
    <n v="72.495487666846515"/>
  </r>
  <r>
    <n v="1314"/>
    <s v="Keith Marsh"/>
    <x v="4"/>
    <n v="0.06"/>
    <n v="55.99"/>
    <n v="5"/>
    <x v="1"/>
    <x v="2"/>
    <x v="1"/>
    <x v="12"/>
    <x v="1"/>
    <s v="Accessory6"/>
    <n v="0.8"/>
    <s v="United States"/>
    <x v="2"/>
    <x v="8"/>
    <s v="Los Angeles"/>
    <n v="90058"/>
    <x v="88"/>
    <d v="2015-04-01T00:00:00"/>
    <n v="-275.25299999999999"/>
    <n v="5"/>
    <n v="236.88"/>
    <n v="22755"/>
    <x v="2"/>
    <n v="337.22629523759167"/>
  </r>
  <r>
    <n v="1315"/>
    <s v="Adam Saunders Gray"/>
    <x v="4"/>
    <n v="0"/>
    <n v="4.91"/>
    <n v="5.68"/>
    <x v="1"/>
    <x v="2"/>
    <x v="2"/>
    <x v="5"/>
    <x v="5"/>
    <s v="Acco Pressboard Covers with Storage Hooks, 14 7/8&quot; x 11&quot;, Light Blue"/>
    <n v="0.36"/>
    <s v="United States"/>
    <x v="2"/>
    <x v="3"/>
    <s v="Colorado Springs"/>
    <n v="80906"/>
    <x v="88"/>
    <d v="2015-03-31T00:00:00"/>
    <n v="-95.047499999999999"/>
    <n v="9"/>
    <n v="48.3"/>
    <n v="87602"/>
    <x v="2"/>
    <n v="54.442941834550709"/>
  </r>
  <r>
    <n v="1316"/>
    <s v="Marion Lindsey"/>
    <x v="4"/>
    <n v="0.04"/>
    <n v="5.34"/>
    <n v="2.99"/>
    <x v="1"/>
    <x v="2"/>
    <x v="2"/>
    <x v="5"/>
    <x v="5"/>
    <s v="Wilson Jones 14 Line Acrylic Coated Pressboard Data Binders"/>
    <n v="0.38"/>
    <s v="United States"/>
    <x v="2"/>
    <x v="3"/>
    <s v="Commerce City"/>
    <n v="80022"/>
    <x v="88"/>
    <d v="2015-04-01T00:00:00"/>
    <n v="3.4510000000000001"/>
    <n v="11"/>
    <n v="58.81"/>
    <n v="87602"/>
    <x v="2"/>
    <n v="72.495487666846515"/>
  </r>
  <r>
    <n v="1316"/>
    <s v="Marion Lindsey"/>
    <x v="4"/>
    <n v="0.06"/>
    <n v="55.99"/>
    <n v="5"/>
    <x v="1"/>
    <x v="2"/>
    <x v="1"/>
    <x v="12"/>
    <x v="1"/>
    <s v="Accessory6"/>
    <n v="0.8"/>
    <s v="United States"/>
    <x v="2"/>
    <x v="3"/>
    <s v="Commerce City"/>
    <n v="80022"/>
    <x v="88"/>
    <d v="2015-04-01T00:00:00"/>
    <n v="-275.25299999999999"/>
    <n v="1"/>
    <n v="47.38"/>
    <n v="87602"/>
    <x v="2"/>
    <n v="337.22629523759167"/>
  </r>
  <r>
    <n v="1840"/>
    <s v="Clifford Webb"/>
    <x v="3"/>
    <n v="7.0000000000000007E-2"/>
    <n v="40.98"/>
    <n v="2.99"/>
    <x v="1"/>
    <x v="2"/>
    <x v="2"/>
    <x v="5"/>
    <x v="5"/>
    <s v="Avery Trapezoid Ring Binder, 3&quot; Capacity, Black, 1040 sheets"/>
    <n v="0.36"/>
    <s v="United States"/>
    <x v="3"/>
    <x v="35"/>
    <s v="Townsend"/>
    <n v="1469"/>
    <x v="88"/>
    <d v="2015-04-01T00:00:00"/>
    <n v="369.20519999999999"/>
    <n v="13"/>
    <n v="535.08000000000004"/>
    <n v="86599"/>
    <x v="3"/>
    <n v="710.52082373507824"/>
  </r>
  <r>
    <n v="2066"/>
    <s v="Claudia Webb"/>
    <x v="0"/>
    <n v="0.09"/>
    <n v="20.99"/>
    <n v="4.8099999999999996"/>
    <x v="2"/>
    <x v="2"/>
    <x v="1"/>
    <x v="12"/>
    <x v="6"/>
    <s v="1726 Digital Answering Machine"/>
    <n v="0.57999999999999996"/>
    <s v="United States"/>
    <x v="0"/>
    <x v="9"/>
    <s v="Indian Trail"/>
    <n v="28079"/>
    <x v="89"/>
    <d v="2015-04-01T00:00:00"/>
    <n v="272.69400000000002"/>
    <n v="2"/>
    <n v="38.979999999999997"/>
    <n v="85834"/>
    <x v="0"/>
    <n v="775.77209725697264"/>
  </r>
  <r>
    <n v="3177"/>
    <s v="Laurie Petty"/>
    <x v="0"/>
    <n v="0.06"/>
    <n v="1.68"/>
    <n v="1"/>
    <x v="1"/>
    <x v="1"/>
    <x v="2"/>
    <x v="2"/>
    <x v="2"/>
    <s v="Prang Dustless Chalk Sticks"/>
    <n v="0.35"/>
    <s v="United States"/>
    <x v="0"/>
    <x v="12"/>
    <s v="Jupiter"/>
    <n v="33458"/>
    <x v="89"/>
    <d v="2015-04-02T00:00:00"/>
    <n v="-1319.5"/>
    <n v="5"/>
    <n v="8.65"/>
    <n v="90819"/>
    <x v="0"/>
    <n v="-1168.9891327210034"/>
  </r>
  <r>
    <n v="1083"/>
    <s v="Hazel Dale"/>
    <x v="3"/>
    <n v="7.0000000000000007E-2"/>
    <n v="55.99"/>
    <n v="5"/>
    <x v="2"/>
    <x v="3"/>
    <x v="1"/>
    <x v="12"/>
    <x v="1"/>
    <s v="Accessory36"/>
    <n v="0.83"/>
    <s v="United States"/>
    <x v="1"/>
    <x v="10"/>
    <s v="Springfield"/>
    <n v="62701"/>
    <x v="89"/>
    <d v="2015-04-02T00:00:00"/>
    <n v="-232.99100000000001"/>
    <n v="1"/>
    <n v="54.08"/>
    <n v="88460"/>
    <x v="1"/>
    <n v="474.44188769196671"/>
  </r>
  <r>
    <n v="3224"/>
    <s v="Claudia White"/>
    <x v="0"/>
    <n v="0.06"/>
    <n v="60.98"/>
    <n v="30"/>
    <x v="0"/>
    <x v="0"/>
    <x v="0"/>
    <x v="9"/>
    <x v="3"/>
    <s v="Novimex Fabric Task Chair"/>
    <n v="0.7"/>
    <s v="United States"/>
    <x v="0"/>
    <x v="34"/>
    <s v="Gallatin"/>
    <n v="37066"/>
    <x v="90"/>
    <d v="2015-04-02T00:00:00"/>
    <n v="-74.087999999999994"/>
    <n v="2"/>
    <n v="125.9"/>
    <n v="86508"/>
    <x v="0"/>
    <n v="1600.9289949842246"/>
  </r>
  <r>
    <n v="623"/>
    <s v="Jenny Petty"/>
    <x v="1"/>
    <n v="0.05"/>
    <n v="6.48"/>
    <n v="8.4"/>
    <x v="1"/>
    <x v="2"/>
    <x v="2"/>
    <x v="7"/>
    <x v="5"/>
    <s v="Xerox 212"/>
    <n v="0.37"/>
    <s v="United States"/>
    <x v="3"/>
    <x v="47"/>
    <s v="Manchester"/>
    <n v="3101"/>
    <x v="90"/>
    <d v="2015-04-03T00:00:00"/>
    <n v="-226.34639999999999"/>
    <n v="21"/>
    <n v="136.99"/>
    <n v="91433"/>
    <x v="3"/>
    <n v="-39.894091340819756"/>
  </r>
  <r>
    <n v="624"/>
    <s v="Terry Klein"/>
    <x v="1"/>
    <n v="0.05"/>
    <n v="55.99"/>
    <n v="5"/>
    <x v="1"/>
    <x v="2"/>
    <x v="1"/>
    <x v="12"/>
    <x v="1"/>
    <s v="Accessory6"/>
    <n v="0.8"/>
    <s v="United States"/>
    <x v="3"/>
    <x v="42"/>
    <s v="Rutland"/>
    <n v="5701"/>
    <x v="90"/>
    <d v="2015-04-01T00:00:00"/>
    <n v="-281.17583999999999"/>
    <n v="2"/>
    <n v="99.36"/>
    <n v="91433"/>
    <x v="3"/>
    <n v="322.51796398472038"/>
  </r>
  <r>
    <n v="1849"/>
    <s v="Michelle Steele"/>
    <x v="1"/>
    <n v="0.09"/>
    <n v="35.99"/>
    <n v="1.1000000000000001"/>
    <x v="1"/>
    <x v="1"/>
    <x v="1"/>
    <x v="12"/>
    <x v="5"/>
    <s v="Accessory35"/>
    <n v="0.55000000000000004"/>
    <s v="United States"/>
    <x v="0"/>
    <x v="16"/>
    <s v="Enterprise"/>
    <n v="36330"/>
    <x v="90"/>
    <d v="2015-04-03T00:00:00"/>
    <n v="19.350000000000001"/>
    <n v="8"/>
    <n v="222.71"/>
    <n v="89697"/>
    <x v="0"/>
    <n v="166.20281658949867"/>
  </r>
  <r>
    <n v="1849"/>
    <s v="Michelle Steele"/>
    <x v="1"/>
    <n v="0.01"/>
    <n v="125.99"/>
    <n v="2.5"/>
    <x v="1"/>
    <x v="1"/>
    <x v="1"/>
    <x v="12"/>
    <x v="5"/>
    <s v="i2000"/>
    <n v="0.6"/>
    <s v="United States"/>
    <x v="0"/>
    <x v="16"/>
    <s v="Enterprise"/>
    <n v="36330"/>
    <x v="90"/>
    <d v="2015-04-02T00:00:00"/>
    <n v="-967.83399999999995"/>
    <n v="2"/>
    <n v="220.52"/>
    <n v="89697"/>
    <x v="0"/>
    <n v="-429.59179929305975"/>
  </r>
  <r>
    <n v="3246"/>
    <s v="Wanda Harris"/>
    <x v="2"/>
    <n v="0.06"/>
    <n v="5.18"/>
    <n v="2.04"/>
    <x v="1"/>
    <x v="0"/>
    <x v="2"/>
    <x v="7"/>
    <x v="2"/>
    <s v="Array® Memo Cubes"/>
    <n v="0.36"/>
    <s v="United States"/>
    <x v="3"/>
    <x v="47"/>
    <s v="Hudson"/>
    <n v="3051"/>
    <x v="90"/>
    <d v="2015-04-01T00:00:00"/>
    <n v="1.9503999999999999"/>
    <n v="4"/>
    <n v="21.86"/>
    <n v="88330"/>
    <x v="3"/>
    <n v="41.889185989415608"/>
  </r>
  <r>
    <n v="568"/>
    <s v="Peter McConnell"/>
    <x v="4"/>
    <n v="0.08"/>
    <n v="67.28"/>
    <n v="19.989999999999998"/>
    <x v="2"/>
    <x v="1"/>
    <x v="2"/>
    <x v="5"/>
    <x v="5"/>
    <s v="Catalog Binders with Expanding Posts"/>
    <n v="0.4"/>
    <s v="United States"/>
    <x v="0"/>
    <x v="0"/>
    <s v="Columbus"/>
    <n v="39701"/>
    <x v="90"/>
    <d v="2015-04-03T00:00:00"/>
    <n v="224.85059999999999"/>
    <n v="16"/>
    <n v="1066.54"/>
    <n v="88882"/>
    <x v="0"/>
    <n v="811.751513488456"/>
  </r>
  <r>
    <n v="3306"/>
    <s v="Claire Warren"/>
    <x v="4"/>
    <n v="0.06"/>
    <n v="11.33"/>
    <n v="6.12"/>
    <x v="1"/>
    <x v="0"/>
    <x v="2"/>
    <x v="8"/>
    <x v="6"/>
    <s v="Holmes Replacement Filter for HEPA Air Cleaner, Medium Room"/>
    <n v="0.42"/>
    <s v="United States"/>
    <x v="3"/>
    <x v="22"/>
    <s v="New London"/>
    <n v="6320"/>
    <x v="90"/>
    <d v="2015-04-03T00:00:00"/>
    <n v="-15.92"/>
    <n v="1"/>
    <n v="17.62"/>
    <n v="90461"/>
    <x v="3"/>
    <n v="138.49282058989709"/>
  </r>
  <r>
    <n v="2859"/>
    <s v="Brad H Blake"/>
    <x v="3"/>
    <n v="0.03"/>
    <n v="142.86000000000001"/>
    <n v="19.989999999999998"/>
    <x v="1"/>
    <x v="3"/>
    <x v="2"/>
    <x v="6"/>
    <x v="5"/>
    <s v="Letter Size Cart"/>
    <n v="0.56000000000000005"/>
    <s v="United States"/>
    <x v="0"/>
    <x v="12"/>
    <s v="Gainesville"/>
    <n v="32601"/>
    <x v="90"/>
    <d v="2015-04-03T00:00:00"/>
    <n v="-8.3880999999999997"/>
    <n v="23"/>
    <n v="3292.02"/>
    <n v="88281"/>
    <x v="0"/>
    <n v="1275.1635804230659"/>
  </r>
  <r>
    <n v="197"/>
    <s v="Samantha Weaver"/>
    <x v="0"/>
    <n v="0"/>
    <n v="161.55000000000001"/>
    <n v="19.989999999999998"/>
    <x v="1"/>
    <x v="0"/>
    <x v="2"/>
    <x v="6"/>
    <x v="5"/>
    <s v="Fellowes Super Stor/Drawer® Files"/>
    <n v="0.66"/>
    <s v="United States"/>
    <x v="1"/>
    <x v="38"/>
    <s v="Overland Park"/>
    <n v="66212"/>
    <x v="91"/>
    <d v="2015-04-04T00:00:00"/>
    <n v="1167.1579999999999"/>
    <n v="19"/>
    <n v="3108.98"/>
    <n v="88921"/>
    <x v="1"/>
    <n v="2720.4010449724296"/>
  </r>
  <r>
    <n v="198"/>
    <s v="Leroy Blanchard"/>
    <x v="0"/>
    <n v="0"/>
    <n v="161.55000000000001"/>
    <n v="19.989999999999998"/>
    <x v="1"/>
    <x v="0"/>
    <x v="2"/>
    <x v="6"/>
    <x v="5"/>
    <s v="Fellowes Super Stor/Drawer® Files"/>
    <n v="0.66"/>
    <s v="United States"/>
    <x v="1"/>
    <x v="25"/>
    <s v="Detroit"/>
    <n v="48138"/>
    <x v="91"/>
    <d v="2015-04-04T00:00:00"/>
    <n v="1014.92"/>
    <n v="77"/>
    <n v="12599.55"/>
    <n v="51072"/>
    <x v="1"/>
    <n v="2564.5054170483836"/>
  </r>
  <r>
    <n v="2667"/>
    <s v="Pat Baker"/>
    <x v="1"/>
    <n v="0.04"/>
    <n v="90.24"/>
    <n v="0.99"/>
    <x v="1"/>
    <x v="2"/>
    <x v="2"/>
    <x v="8"/>
    <x v="5"/>
    <s v="Kensington 6 Outlet MasterPiece® HOMEOFFICE Power Control Center"/>
    <n v="0.56000000000000005"/>
    <s v="United States"/>
    <x v="3"/>
    <x v="27"/>
    <s v="Lakewood"/>
    <n v="44107"/>
    <x v="91"/>
    <d v="2015-04-04T00:00:00"/>
    <n v="246.2748"/>
    <n v="4"/>
    <n v="356.92"/>
    <n v="87831"/>
    <x v="3"/>
    <n v="666.24273879397049"/>
  </r>
  <r>
    <n v="2667"/>
    <s v="Pat Baker"/>
    <x v="1"/>
    <n v="0.09"/>
    <n v="47.9"/>
    <n v="5.86"/>
    <x v="2"/>
    <x v="2"/>
    <x v="2"/>
    <x v="7"/>
    <x v="5"/>
    <s v="Xerox 1938"/>
    <n v="0.37"/>
    <s v="United States"/>
    <x v="3"/>
    <x v="27"/>
    <s v="Lakewood"/>
    <n v="44107"/>
    <x v="91"/>
    <d v="2015-04-04T00:00:00"/>
    <n v="93.950400000000002"/>
    <n v="3"/>
    <n v="136.16"/>
    <n v="87831"/>
    <x v="3"/>
    <n v="239.02082535358113"/>
  </r>
  <r>
    <n v="228"/>
    <s v="Colleen Andrews"/>
    <x v="4"/>
    <n v="0.03"/>
    <n v="60.89"/>
    <n v="32.409999999999997"/>
    <x v="0"/>
    <x v="0"/>
    <x v="0"/>
    <x v="9"/>
    <x v="3"/>
    <s v="Global Push Button Manager's Chair, Indigo"/>
    <n v="0.56000000000000005"/>
    <s v="United States"/>
    <x v="0"/>
    <x v="9"/>
    <s v="Mint Hill"/>
    <n v="28227"/>
    <x v="91"/>
    <d v="2015-04-03T00:00:00"/>
    <n v="36.353999999999999"/>
    <n v="7"/>
    <n v="450.49"/>
    <n v="88527"/>
    <x v="0"/>
    <n v="1406.5646017070326"/>
  </r>
  <r>
    <n v="2957"/>
    <s v="Francis I Davis"/>
    <x v="4"/>
    <n v="0.1"/>
    <n v="37.94"/>
    <n v="5.08"/>
    <x v="2"/>
    <x v="3"/>
    <x v="2"/>
    <x v="7"/>
    <x v="2"/>
    <s v="Snap-A-Way® Black Print Carbonless Ruled Speed Letter, Triplicate"/>
    <n v="0.38"/>
    <s v="United States"/>
    <x v="1"/>
    <x v="30"/>
    <s v="Milwaukee"/>
    <n v="53209"/>
    <x v="91"/>
    <d v="2015-04-04T00:00:00"/>
    <n v="95.054400000000001"/>
    <n v="4"/>
    <n v="137.76"/>
    <n v="90264"/>
    <x v="1"/>
    <n v="173.9021439628805"/>
  </r>
  <r>
    <n v="1112"/>
    <s v="Luis Kerr"/>
    <x v="3"/>
    <n v="0.03"/>
    <n v="300.98"/>
    <n v="54.92"/>
    <x v="0"/>
    <x v="3"/>
    <x v="0"/>
    <x v="10"/>
    <x v="0"/>
    <s v="Atlantic Metals Mobile 5-Shelf Bookcases, Custom Colors"/>
    <n v="0.55000000000000004"/>
    <s v="United States"/>
    <x v="2"/>
    <x v="8"/>
    <s v="Yucaipa"/>
    <n v="92399"/>
    <x v="91"/>
    <d v="2015-04-04T00:00:00"/>
    <n v="1272.5808"/>
    <n v="12"/>
    <n v="3527.82"/>
    <n v="90832"/>
    <x v="2"/>
    <n v="4235.8892817550068"/>
  </r>
  <r>
    <n v="1112"/>
    <s v="Luis Kerr"/>
    <x v="3"/>
    <n v="0.02"/>
    <n v="2550.14"/>
    <n v="29.7"/>
    <x v="0"/>
    <x v="3"/>
    <x v="1"/>
    <x v="3"/>
    <x v="3"/>
    <s v="Epson DFX-8500 Dot Matrix Printer"/>
    <n v="0.56999999999999995"/>
    <s v="United States"/>
    <x v="2"/>
    <x v="8"/>
    <s v="Yucaipa"/>
    <n v="92399"/>
    <x v="91"/>
    <d v="2015-04-04T00:00:00"/>
    <n v="-5390.7388920000003"/>
    <n v="2"/>
    <n v="4698.21"/>
    <n v="90832"/>
    <x v="2"/>
    <n v="3785.6595341844577"/>
  </r>
  <r>
    <n v="1777"/>
    <s v="Miriam Greenberg"/>
    <x v="3"/>
    <n v="0.03"/>
    <n v="19.989999999999998"/>
    <n v="11.17"/>
    <x v="1"/>
    <x v="3"/>
    <x v="0"/>
    <x v="11"/>
    <x v="4"/>
    <s v="Telescoping Adjustable Floor Lamp"/>
    <n v="0.6"/>
    <s v="United States"/>
    <x v="1"/>
    <x v="2"/>
    <s v="Valparaiso"/>
    <n v="46383"/>
    <x v="91"/>
    <d v="2015-04-03T00:00:00"/>
    <n v="-20.8764"/>
    <n v="12"/>
    <n v="251.61"/>
    <n v="89942"/>
    <x v="1"/>
    <n v="666.87028511244625"/>
  </r>
  <r>
    <n v="2014"/>
    <s v="Cathy Simon"/>
    <x v="0"/>
    <n v="0.06"/>
    <n v="6.48"/>
    <n v="7.49"/>
    <x v="1"/>
    <x v="2"/>
    <x v="2"/>
    <x v="7"/>
    <x v="5"/>
    <s v="Xerox 220"/>
    <n v="0.37"/>
    <s v="United States"/>
    <x v="1"/>
    <x v="20"/>
    <s v="Council Bluffs"/>
    <n v="51503"/>
    <x v="92"/>
    <d v="2015-04-04T00:00:00"/>
    <n v="-191.49"/>
    <n v="12"/>
    <n v="74.930000000000007"/>
    <n v="88368"/>
    <x v="1"/>
    <n v="256.53924976266626"/>
  </r>
  <r>
    <n v="911"/>
    <s v="Marsha P Joyner"/>
    <x v="1"/>
    <n v="0.01"/>
    <n v="59.76"/>
    <n v="9.7100000000000009"/>
    <x v="1"/>
    <x v="3"/>
    <x v="2"/>
    <x v="6"/>
    <x v="5"/>
    <s v="Advantus 10-Drawer Portable Organizer, Chrome Metal Frame, Smoke Drawers"/>
    <n v="0.56999999999999995"/>
    <s v="United States"/>
    <x v="3"/>
    <x v="44"/>
    <s v="Wheeling"/>
    <n v="26003"/>
    <x v="92"/>
    <d v="2015-04-06T00:00:00"/>
    <n v="354.3288"/>
    <n v="8"/>
    <n v="513.52"/>
    <n v="90186"/>
    <x v="3"/>
    <n v="920.10659987519352"/>
  </r>
  <r>
    <n v="2685"/>
    <s v="Kathryn Wolfe"/>
    <x v="1"/>
    <n v="0"/>
    <n v="7.38"/>
    <n v="11.51"/>
    <x v="1"/>
    <x v="0"/>
    <x v="2"/>
    <x v="5"/>
    <x v="5"/>
    <s v="GBC Plastic Binding Combs"/>
    <n v="0.36"/>
    <s v="United States"/>
    <x v="3"/>
    <x v="11"/>
    <s v="Plainview"/>
    <n v="11803"/>
    <x v="92"/>
    <d v="2015-04-05T00:00:00"/>
    <n v="-66.171000000000006"/>
    <n v="2"/>
    <n v="17.64"/>
    <n v="89147"/>
    <x v="3"/>
    <n v="198.16225317374492"/>
  </r>
  <r>
    <n v="321"/>
    <s v="Arthur Lowe Nash"/>
    <x v="2"/>
    <n v="0.04"/>
    <n v="8.33"/>
    <n v="1.99"/>
    <x v="1"/>
    <x v="1"/>
    <x v="1"/>
    <x v="1"/>
    <x v="1"/>
    <s v="80 Minute Slim Jewel Case CD-R , 10/Pack - Staples"/>
    <n v="0.52"/>
    <s v="United States"/>
    <x v="3"/>
    <x v="36"/>
    <s v="Potomac"/>
    <n v="20854"/>
    <x v="92"/>
    <d v="2015-04-09T00:00:00"/>
    <n v="9.9268000000000001"/>
    <n v="11"/>
    <n v="89.76"/>
    <n v="91057"/>
    <x v="3"/>
    <n v="184.85181258168808"/>
  </r>
  <r>
    <n v="975"/>
    <s v="Francis Evans"/>
    <x v="2"/>
    <n v="0.1"/>
    <n v="2.2200000000000002"/>
    <n v="5"/>
    <x v="1"/>
    <x v="3"/>
    <x v="2"/>
    <x v="8"/>
    <x v="5"/>
    <s v="Hoover Replacement Belt for Commercial Guardsman Heavy-Duty Upright Vacuum"/>
    <n v="0.55000000000000004"/>
    <s v="United States"/>
    <x v="3"/>
    <x v="35"/>
    <s v="Boston"/>
    <n v="2108"/>
    <x v="92"/>
    <d v="2015-04-09T00:00:00"/>
    <n v="-21.319199999999999"/>
    <n v="3"/>
    <n v="8.8000000000000007"/>
    <n v="87260"/>
    <x v="3"/>
    <n v="231.12675270865216"/>
  </r>
  <r>
    <n v="1918"/>
    <s v="Hannah Tyson"/>
    <x v="2"/>
    <n v="0.1"/>
    <n v="10.44"/>
    <n v="5.75"/>
    <x v="2"/>
    <x v="2"/>
    <x v="2"/>
    <x v="5"/>
    <x v="5"/>
    <s v="Avery® 3 1/2&quot; Diskette Storage Pages, 10/Pack"/>
    <n v="0.39"/>
    <s v="United States"/>
    <x v="0"/>
    <x v="1"/>
    <s v="Paragould"/>
    <n v="72450"/>
    <x v="92"/>
    <d v="2015-04-11T00:00:00"/>
    <n v="125.724"/>
    <n v="17"/>
    <n v="168.04"/>
    <n v="85898"/>
    <x v="0"/>
    <n v="243.42079702234594"/>
  </r>
  <r>
    <n v="2548"/>
    <s v="Wayne Bass"/>
    <x v="2"/>
    <n v="0"/>
    <n v="35.99"/>
    <n v="0.99"/>
    <x v="1"/>
    <x v="0"/>
    <x v="1"/>
    <x v="12"/>
    <x v="1"/>
    <s v="Accessory31"/>
    <n v="0.35"/>
    <s v="United States"/>
    <x v="2"/>
    <x v="8"/>
    <s v="Los Angeles"/>
    <n v="90068"/>
    <x v="92"/>
    <d v="2015-04-11T00:00:00"/>
    <n v="840.05100000000004"/>
    <n v="46"/>
    <n v="1477.57"/>
    <n v="46436"/>
    <x v="2"/>
    <n v="998.97608202250319"/>
  </r>
  <r>
    <n v="2551"/>
    <s v="Joan Bowers"/>
    <x v="2"/>
    <n v="0"/>
    <n v="35.99"/>
    <n v="0.99"/>
    <x v="1"/>
    <x v="0"/>
    <x v="1"/>
    <x v="12"/>
    <x v="1"/>
    <s v="Accessory31"/>
    <n v="0.35"/>
    <s v="United States"/>
    <x v="3"/>
    <x v="28"/>
    <s v="York"/>
    <n v="17403"/>
    <x v="92"/>
    <d v="2015-04-11T00:00:00"/>
    <n v="265.96050000000002"/>
    <n v="12"/>
    <n v="385.45"/>
    <n v="88656"/>
    <x v="3"/>
    <n v="411.09264304715049"/>
  </r>
  <r>
    <n v="114"/>
    <s v="Ron Newton"/>
    <x v="4"/>
    <n v="0.01"/>
    <n v="4.91"/>
    <n v="0.5"/>
    <x v="1"/>
    <x v="2"/>
    <x v="2"/>
    <x v="13"/>
    <x v="5"/>
    <s v="Avery 493"/>
    <n v="0.36"/>
    <s v="United States"/>
    <x v="2"/>
    <x v="14"/>
    <s v="Lake Oswego"/>
    <n v="97035"/>
    <x v="92"/>
    <d v="2015-04-06T00:00:00"/>
    <n v="40.247700000000002"/>
    <n v="12"/>
    <n v="58.33"/>
    <n v="89584"/>
    <x v="2"/>
    <n v="43.208510155226492"/>
  </r>
  <r>
    <n v="114"/>
    <s v="Ron Newton"/>
    <x v="4"/>
    <n v="0.09"/>
    <n v="4"/>
    <n v="1.3"/>
    <x v="2"/>
    <x v="2"/>
    <x v="2"/>
    <x v="7"/>
    <x v="2"/>
    <s v="EcoTones® Memo Sheets"/>
    <n v="0.37"/>
    <s v="United States"/>
    <x v="2"/>
    <x v="14"/>
    <s v="Lake Oswego"/>
    <n v="97035"/>
    <x v="92"/>
    <d v="2015-04-06T00:00:00"/>
    <n v="14.0898"/>
    <n v="5"/>
    <n v="20.420000000000002"/>
    <n v="89584"/>
    <x v="2"/>
    <n v="-91.088725790554832"/>
  </r>
  <r>
    <n v="117"/>
    <s v="Linda Weiss"/>
    <x v="4"/>
    <n v="0.01"/>
    <n v="4.91"/>
    <n v="0.5"/>
    <x v="1"/>
    <x v="2"/>
    <x v="2"/>
    <x v="13"/>
    <x v="5"/>
    <s v="Avery 493"/>
    <n v="0.36"/>
    <s v="United States"/>
    <x v="2"/>
    <x v="4"/>
    <s v="Seattle"/>
    <n v="98103"/>
    <x v="92"/>
    <d v="2015-04-06T00:00:00"/>
    <n v="112.06"/>
    <n v="47"/>
    <n v="228.46"/>
    <n v="13959"/>
    <x v="2"/>
    <n v="116.74615253866551"/>
  </r>
  <r>
    <n v="117"/>
    <s v="Linda Weiss"/>
    <x v="4"/>
    <n v="0.09"/>
    <n v="4"/>
    <n v="1.3"/>
    <x v="2"/>
    <x v="2"/>
    <x v="2"/>
    <x v="7"/>
    <x v="2"/>
    <s v="EcoTones® Memo Sheets"/>
    <n v="0.37"/>
    <s v="United States"/>
    <x v="2"/>
    <x v="4"/>
    <s v="Seattle"/>
    <n v="98103"/>
    <x v="92"/>
    <d v="2015-04-06T00:00:00"/>
    <n v="16.79"/>
    <n v="19"/>
    <n v="77.61"/>
    <n v="13959"/>
    <x v="2"/>
    <n v="-88.323651534977969"/>
  </r>
  <r>
    <n v="1590"/>
    <s v="Lucille Buchanan"/>
    <x v="4"/>
    <n v="0.03"/>
    <n v="19.04"/>
    <n v="6.38"/>
    <x v="2"/>
    <x v="3"/>
    <x v="0"/>
    <x v="11"/>
    <x v="5"/>
    <s v="Eldon Expressions™ Desk Accessory, Wood Photo Frame, Mahogany"/>
    <n v="0.56000000000000005"/>
    <s v="United States"/>
    <x v="3"/>
    <x v="27"/>
    <s v="Willoughby"/>
    <n v="44094"/>
    <x v="92"/>
    <d v="2015-04-04T00:00:00"/>
    <n v="83.793599999999998"/>
    <n v="7"/>
    <n v="144.03"/>
    <n v="86668"/>
    <x v="3"/>
    <n v="334.95674398698645"/>
  </r>
  <r>
    <n v="1593"/>
    <s v="Ronald O'Neill"/>
    <x v="4"/>
    <n v="0.02"/>
    <n v="5.53"/>
    <n v="6.98"/>
    <x v="1"/>
    <x v="3"/>
    <x v="2"/>
    <x v="5"/>
    <x v="5"/>
    <s v="Avery Durable Poly Binders"/>
    <n v="0.39"/>
    <s v="United States"/>
    <x v="1"/>
    <x v="19"/>
    <s v="Bartlesville"/>
    <n v="74006"/>
    <x v="92"/>
    <d v="2015-04-06T00:00:00"/>
    <n v="-77.823719999999994"/>
    <n v="8"/>
    <n v="48.81"/>
    <n v="86668"/>
    <x v="1"/>
    <n v="91.233873793220738"/>
  </r>
  <r>
    <n v="2441"/>
    <s v="Kenneth Capps"/>
    <x v="4"/>
    <n v="0.02"/>
    <n v="63.94"/>
    <n v="14.48"/>
    <x v="1"/>
    <x v="1"/>
    <x v="0"/>
    <x v="11"/>
    <x v="5"/>
    <s v="Howard Miller 16&quot; Diameter Gallery Wall Clock"/>
    <n v="0.46"/>
    <s v="United States"/>
    <x v="0"/>
    <x v="12"/>
    <s v="Melbourne"/>
    <n v="32935"/>
    <x v="92"/>
    <d v="2015-04-04T00:00:00"/>
    <n v="-100.17"/>
    <n v="11"/>
    <n v="709.7"/>
    <n v="89300"/>
    <x v="0"/>
    <n v="487.90171300083699"/>
  </r>
  <r>
    <n v="2442"/>
    <s v="Natalie Aldridge"/>
    <x v="4"/>
    <n v="0.01"/>
    <n v="5.0199999999999996"/>
    <n v="5.14"/>
    <x v="1"/>
    <x v="1"/>
    <x v="1"/>
    <x v="1"/>
    <x v="1"/>
    <s v="Imation 3.5, DISKETTE 44766 HGHLD3.52HD/FM, 10/Pack"/>
    <n v="0.79"/>
    <s v="United States"/>
    <x v="0"/>
    <x v="12"/>
    <s v="Merritt Island"/>
    <n v="32953"/>
    <x v="92"/>
    <d v="2015-04-06T00:00:00"/>
    <n v="-3.948"/>
    <n v="5"/>
    <n v="27.42"/>
    <n v="89300"/>
    <x v="0"/>
    <n v="424.57639097861698"/>
  </r>
  <r>
    <n v="3400"/>
    <s v="Florence Gold"/>
    <x v="4"/>
    <n v="0.1"/>
    <n v="9.3800000000000008"/>
    <n v="4.93"/>
    <x v="2"/>
    <x v="0"/>
    <x v="0"/>
    <x v="11"/>
    <x v="5"/>
    <s v="Eldon Expressions Punched Metal &amp; Wood Desk Accessories, Black &amp; Cherry"/>
    <n v="0.56999999999999995"/>
    <s v="United States"/>
    <x v="3"/>
    <x v="44"/>
    <s v="Fairmont"/>
    <n v="26554"/>
    <x v="92"/>
    <d v="2015-04-04T00:00:00"/>
    <n v="-24.7104"/>
    <n v="15"/>
    <n v="135.78"/>
    <n v="87537"/>
    <x v="3"/>
    <n v="106.51884933923002"/>
  </r>
  <r>
    <n v="1733"/>
    <s v="Nina Horne Kelly"/>
    <x v="3"/>
    <n v="0.02"/>
    <n v="60.98"/>
    <n v="49"/>
    <x v="1"/>
    <x v="0"/>
    <x v="2"/>
    <x v="8"/>
    <x v="4"/>
    <s v="Euro Pro Shark Stick Mini Vacuum"/>
    <n v="0.59"/>
    <s v="United States"/>
    <x v="3"/>
    <x v="31"/>
    <s v="Washington"/>
    <n v="20012"/>
    <x v="92"/>
    <d v="2015-04-06T00:00:00"/>
    <n v="-662.52"/>
    <n v="34"/>
    <n v="2119.54"/>
    <n v="3841"/>
    <x v="3"/>
    <n v="1173.095980625141"/>
  </r>
  <r>
    <n v="1733"/>
    <s v="Nina Horne Kelly"/>
    <x v="3"/>
    <n v="0.02"/>
    <n v="1270.99"/>
    <n v="19.989999999999998"/>
    <x v="1"/>
    <x v="0"/>
    <x v="2"/>
    <x v="5"/>
    <x v="5"/>
    <s v="Fellowes PB500 Electric Punch Plastic Comb Binding Machine with Manual Bind"/>
    <n v="0.35"/>
    <s v="United States"/>
    <x v="3"/>
    <x v="31"/>
    <s v="Washington"/>
    <n v="20012"/>
    <x v="92"/>
    <d v="2015-04-06T00:00:00"/>
    <n v="9228.2255999999998"/>
    <n v="36"/>
    <n v="23939.200000000001"/>
    <n v="3841"/>
    <x v="3"/>
    <n v="14091.346166822248"/>
  </r>
  <r>
    <n v="1734"/>
    <s v="Christopher Meadows"/>
    <x v="3"/>
    <n v="0.02"/>
    <n v="60.98"/>
    <n v="49"/>
    <x v="1"/>
    <x v="0"/>
    <x v="2"/>
    <x v="8"/>
    <x v="4"/>
    <s v="Euro Pro Shark Stick Mini Vacuum"/>
    <n v="0.59"/>
    <s v="United States"/>
    <x v="3"/>
    <x v="11"/>
    <s v="Harrison"/>
    <n v="10528"/>
    <x v="92"/>
    <d v="2015-04-06T00:00:00"/>
    <n v="-596.26800000000003"/>
    <n v="9"/>
    <n v="561.05999999999995"/>
    <n v="88443"/>
    <x v="3"/>
    <n v="1240.9397327844174"/>
  </r>
  <r>
    <n v="1734"/>
    <s v="Christopher Meadows"/>
    <x v="3"/>
    <n v="0.02"/>
    <n v="1270.99"/>
    <n v="19.989999999999998"/>
    <x v="1"/>
    <x v="0"/>
    <x v="2"/>
    <x v="5"/>
    <x v="5"/>
    <s v="Fellowes PB500 Electric Punch Plastic Comb Binding Machine with Manual Bind"/>
    <n v="0.35"/>
    <s v="United States"/>
    <x v="3"/>
    <x v="11"/>
    <s v="Harrison"/>
    <n v="10528"/>
    <x v="92"/>
    <d v="2015-04-06T00:00:00"/>
    <n v="7889.6877000000004"/>
    <n v="9"/>
    <n v="11434.33"/>
    <n v="88443"/>
    <x v="3"/>
    <n v="12720.648926838578"/>
  </r>
  <r>
    <n v="1734"/>
    <s v="Christopher Meadows"/>
    <x v="3"/>
    <n v="0.05"/>
    <n v="205.99"/>
    <n v="8.99"/>
    <x v="2"/>
    <x v="0"/>
    <x v="1"/>
    <x v="12"/>
    <x v="5"/>
    <s v="StarTAC 8000"/>
    <n v="0.6"/>
    <s v="United States"/>
    <x v="3"/>
    <x v="11"/>
    <s v="Harrison"/>
    <n v="10528"/>
    <x v="92"/>
    <d v="2015-04-06T00:00:00"/>
    <n v="1545.8097600000001"/>
    <n v="19"/>
    <n v="3229.24"/>
    <n v="88443"/>
    <x v="3"/>
    <n v="2689.2448409093317"/>
  </r>
  <r>
    <n v="2603"/>
    <s v="Penny Leach"/>
    <x v="0"/>
    <n v="7.0000000000000007E-2"/>
    <n v="200.99"/>
    <n v="4.2"/>
    <x v="1"/>
    <x v="3"/>
    <x v="1"/>
    <x v="12"/>
    <x v="5"/>
    <s v="2160i"/>
    <n v="0.59"/>
    <s v="United States"/>
    <x v="3"/>
    <x v="33"/>
    <s v="Hackensack"/>
    <n v="7601"/>
    <x v="93"/>
    <d v="2015-04-06T00:00:00"/>
    <n v="2225.0761200000002"/>
    <n v="22"/>
    <n v="3705.14"/>
    <n v="87383"/>
    <x v="3"/>
    <n v="3395.4786009099744"/>
  </r>
  <r>
    <n v="2604"/>
    <s v="Gina Curry"/>
    <x v="0"/>
    <n v="0.01"/>
    <n v="297.48"/>
    <n v="18.059999999999999"/>
    <x v="0"/>
    <x v="3"/>
    <x v="1"/>
    <x v="3"/>
    <x v="3"/>
    <s v="Panasonic KX-P3200 Dot Matrix Printer"/>
    <n v="0.6"/>
    <s v="United States"/>
    <x v="3"/>
    <x v="33"/>
    <s v="Iselin"/>
    <n v="8830"/>
    <x v="93"/>
    <d v="2015-04-06T00:00:00"/>
    <n v="-338.18083200000001"/>
    <n v="3"/>
    <n v="945.36"/>
    <n v="87383"/>
    <x v="3"/>
    <n v="1700.4335458853093"/>
  </r>
  <r>
    <n v="635"/>
    <s v="Juan Justice"/>
    <x v="1"/>
    <n v="0.01"/>
    <n v="2.08"/>
    <n v="5.33"/>
    <x v="1"/>
    <x v="3"/>
    <x v="0"/>
    <x v="11"/>
    <x v="5"/>
    <s v="Eldon® Wave Desk Accessories"/>
    <n v="0.43"/>
    <s v="United States"/>
    <x v="1"/>
    <x v="7"/>
    <s v="Saint Paul"/>
    <n v="55106"/>
    <x v="93"/>
    <d v="2015-04-05T00:00:00"/>
    <n v="-103.7124"/>
    <n v="12"/>
    <n v="28.32"/>
    <n v="89284"/>
    <x v="1"/>
    <n v="32.912988179760561"/>
  </r>
  <r>
    <n v="635"/>
    <s v="Juan Justice"/>
    <x v="1"/>
    <n v="0.03"/>
    <n v="370.98"/>
    <n v="99"/>
    <x v="0"/>
    <x v="3"/>
    <x v="2"/>
    <x v="6"/>
    <x v="3"/>
    <s v="Sauder Facets Collection Locker/File Cabinet, Sky Alder Finish"/>
    <n v="0.65"/>
    <s v="United States"/>
    <x v="1"/>
    <x v="7"/>
    <s v="Saint Paul"/>
    <n v="55106"/>
    <x v="93"/>
    <d v="2015-04-06T00:00:00"/>
    <n v="-124.2864"/>
    <n v="6"/>
    <n v="2309.4899999999998"/>
    <n v="89284"/>
    <x v="1"/>
    <n v="4122.7266745060306"/>
  </r>
  <r>
    <n v="1246"/>
    <s v="Lois Hansen"/>
    <x v="1"/>
    <n v="0.1"/>
    <n v="22.38"/>
    <n v="15.1"/>
    <x v="1"/>
    <x v="2"/>
    <x v="2"/>
    <x v="5"/>
    <x v="5"/>
    <s v="Avery Flip-Chart Easel Binder, Black"/>
    <n v="0.38"/>
    <s v="United States"/>
    <x v="3"/>
    <x v="11"/>
    <s v="New York City"/>
    <n v="10009"/>
    <x v="93"/>
    <d v="2015-04-06T00:00:00"/>
    <n v="-107.51349999999999"/>
    <n v="26"/>
    <n v="564.98"/>
    <n v="36452"/>
    <x v="3"/>
    <n v="292.06485224300468"/>
  </r>
  <r>
    <n v="1246"/>
    <s v="Lois Hansen"/>
    <x v="1"/>
    <n v="0.04"/>
    <n v="6.98"/>
    <n v="2.83"/>
    <x v="1"/>
    <x v="2"/>
    <x v="0"/>
    <x v="11"/>
    <x v="1"/>
    <s v="G.E. Halogen Desk Lamp Bulbs"/>
    <n v="0.37"/>
    <s v="United States"/>
    <x v="3"/>
    <x v="11"/>
    <s v="New York City"/>
    <n v="10009"/>
    <x v="93"/>
    <d v="2015-04-07T00:00:00"/>
    <n v="46.01"/>
    <n v="18"/>
    <n v="129.47999999999999"/>
    <n v="36452"/>
    <x v="3"/>
    <n v="93.229692692749495"/>
  </r>
  <r>
    <n v="1247"/>
    <s v="Henry O'Connell"/>
    <x v="1"/>
    <n v="0.1"/>
    <n v="22.38"/>
    <n v="15.1"/>
    <x v="1"/>
    <x v="2"/>
    <x v="2"/>
    <x v="5"/>
    <x v="5"/>
    <s v="Avery Flip-Chart Easel Binder, Black"/>
    <n v="0.38"/>
    <s v="United States"/>
    <x v="1"/>
    <x v="18"/>
    <s v="Leander"/>
    <n v="78641"/>
    <x v="93"/>
    <d v="2015-04-06T00:00:00"/>
    <n v="-107.51349999999999"/>
    <n v="7"/>
    <n v="152.11000000000001"/>
    <n v="91555"/>
    <x v="1"/>
    <n v="292.06485224300468"/>
  </r>
  <r>
    <n v="1247"/>
    <s v="Henry O'Connell"/>
    <x v="1"/>
    <n v="0.04"/>
    <n v="6.98"/>
    <n v="2.83"/>
    <x v="1"/>
    <x v="2"/>
    <x v="0"/>
    <x v="11"/>
    <x v="1"/>
    <s v="G.E. Halogen Desk Lamp Bulbs"/>
    <n v="0.37"/>
    <s v="United States"/>
    <x v="1"/>
    <x v="18"/>
    <s v="Leander"/>
    <n v="78641"/>
    <x v="93"/>
    <d v="2015-04-07T00:00:00"/>
    <n v="24.819299999999998"/>
    <n v="5"/>
    <n v="35.97"/>
    <n v="91555"/>
    <x v="1"/>
    <n v="71.529870817461557"/>
  </r>
  <r>
    <n v="1459"/>
    <s v="Steve Raynor"/>
    <x v="1"/>
    <n v="0.05"/>
    <n v="85.99"/>
    <n v="0.99"/>
    <x v="1"/>
    <x v="1"/>
    <x v="1"/>
    <x v="12"/>
    <x v="2"/>
    <s v="Accessory34"/>
    <n v="0.55000000000000004"/>
    <s v="United States"/>
    <x v="0"/>
    <x v="23"/>
    <s v="Taylors"/>
    <n v="29687"/>
    <x v="93"/>
    <d v="2015-04-07T00:00:00"/>
    <n v="36.216000000000001"/>
    <n v="4"/>
    <n v="291.64"/>
    <n v="86734"/>
    <x v="0"/>
    <n v="363.52604271876379"/>
  </r>
  <r>
    <n v="1891"/>
    <s v="Gretchen Levine"/>
    <x v="3"/>
    <n v="0.03"/>
    <n v="320.64"/>
    <n v="29.2"/>
    <x v="0"/>
    <x v="2"/>
    <x v="0"/>
    <x v="0"/>
    <x v="0"/>
    <s v="Chromcraft 48&quot; x 96&quot; Racetrack Double Pedestal Table"/>
    <n v="0.66"/>
    <s v="United States"/>
    <x v="3"/>
    <x v="27"/>
    <s v="Lima"/>
    <n v="45801"/>
    <x v="93"/>
    <d v="2015-04-07T00:00:00"/>
    <n v="429.75435599999997"/>
    <n v="7"/>
    <n v="2233.46"/>
    <n v="90630"/>
    <x v="3"/>
    <n v="2845.3969425048331"/>
  </r>
  <r>
    <n v="2960"/>
    <s v="Allan Dickinson"/>
    <x v="3"/>
    <n v="0.1"/>
    <n v="36.549999999999997"/>
    <n v="13.89"/>
    <x v="1"/>
    <x v="3"/>
    <x v="2"/>
    <x v="2"/>
    <x v="2"/>
    <s v="Dixon Ticonderoga Core-Lock Colored Pencils, 48-Color Set"/>
    <n v="0.41"/>
    <s v="United States"/>
    <x v="0"/>
    <x v="1"/>
    <s v="Van Buren"/>
    <n v="72956"/>
    <x v="93"/>
    <d v="2015-04-07T00:00:00"/>
    <n v="-89.572000000000003"/>
    <n v="11"/>
    <n v="379.72"/>
    <n v="90646"/>
    <x v="0"/>
    <n v="519.40497249957355"/>
  </r>
  <r>
    <n v="925"/>
    <s v="Ruth Dudley"/>
    <x v="0"/>
    <n v="0.03"/>
    <n v="2.1800000000000002"/>
    <n v="1.38"/>
    <x v="1"/>
    <x v="0"/>
    <x v="2"/>
    <x v="14"/>
    <x v="2"/>
    <s v="Advantus Push Pins"/>
    <n v="0.44"/>
    <s v="United States"/>
    <x v="3"/>
    <x v="29"/>
    <s v="Augusta"/>
    <n v="4330"/>
    <x v="94"/>
    <d v="2015-04-06T00:00:00"/>
    <n v="-7.04"/>
    <n v="7"/>
    <n v="15.73"/>
    <n v="87134"/>
    <x v="3"/>
    <n v="301.60406530180637"/>
  </r>
  <r>
    <n v="929"/>
    <s v="Calvin Conway"/>
    <x v="0"/>
    <n v="0.01"/>
    <n v="170.98"/>
    <n v="35.89"/>
    <x v="0"/>
    <x v="0"/>
    <x v="0"/>
    <x v="10"/>
    <x v="0"/>
    <s v="Rush Hierlooms Collection 1&quot; Thick Stackable Bookcases"/>
    <n v="0.66"/>
    <s v="United States"/>
    <x v="3"/>
    <x v="33"/>
    <s v="Old Bridge"/>
    <n v="8857"/>
    <x v="94"/>
    <d v="2015-04-08T00:00:00"/>
    <n v="538.52"/>
    <n v="10"/>
    <n v="1719.07"/>
    <n v="87134"/>
    <x v="3"/>
    <n v="2735.4949939448402"/>
  </r>
  <r>
    <n v="1113"/>
    <s v="Julia Reynolds"/>
    <x v="0"/>
    <n v="0.01"/>
    <n v="2.89"/>
    <n v="0.5"/>
    <x v="1"/>
    <x v="3"/>
    <x v="2"/>
    <x v="13"/>
    <x v="5"/>
    <s v="Avery 498"/>
    <n v="0.38"/>
    <s v="United States"/>
    <x v="2"/>
    <x v="3"/>
    <s v="Arvada"/>
    <n v="80004"/>
    <x v="94"/>
    <d v="2015-04-07T00:00:00"/>
    <n v="29.725200000000001"/>
    <n v="14"/>
    <n v="43.08"/>
    <n v="90833"/>
    <x v="2"/>
    <n v="289.53684921381404"/>
  </r>
  <r>
    <n v="1113"/>
    <s v="Julia Reynolds"/>
    <x v="0"/>
    <n v="0"/>
    <n v="55.99"/>
    <n v="5"/>
    <x v="1"/>
    <x v="3"/>
    <x v="1"/>
    <x v="12"/>
    <x v="1"/>
    <s v="Accessory6"/>
    <n v="0.8"/>
    <s v="United States"/>
    <x v="2"/>
    <x v="3"/>
    <s v="Arvada"/>
    <n v="80004"/>
    <x v="94"/>
    <d v="2015-04-08T00:00:00"/>
    <n v="-187.11"/>
    <n v="5"/>
    <n v="258.93"/>
    <n v="90833"/>
    <x v="2"/>
    <n v="713.94631609668579"/>
  </r>
  <r>
    <n v="2481"/>
    <s v="Kelly Sawyer"/>
    <x v="0"/>
    <n v="7.0000000000000007E-2"/>
    <n v="5.18"/>
    <n v="5.74"/>
    <x v="2"/>
    <x v="3"/>
    <x v="2"/>
    <x v="5"/>
    <x v="5"/>
    <s v="Wilson Jones Impact Binders"/>
    <n v="0.36"/>
    <s v="United States"/>
    <x v="0"/>
    <x v="17"/>
    <s v="Lafayette"/>
    <n v="70506"/>
    <x v="94"/>
    <d v="2015-04-08T00:00:00"/>
    <n v="-188.03399999999999"/>
    <n v="14"/>
    <n v="79.61"/>
    <n v="91000"/>
    <x v="0"/>
    <n v="80.061069928776377"/>
  </r>
  <r>
    <n v="1618"/>
    <s v="June Roberts"/>
    <x v="1"/>
    <n v="0.09"/>
    <n v="12.88"/>
    <n v="4.59"/>
    <x v="1"/>
    <x v="1"/>
    <x v="2"/>
    <x v="16"/>
    <x v="2"/>
    <s v="Martin-Yale Premier Letter Opener"/>
    <n v="0.82"/>
    <s v="United States"/>
    <x v="1"/>
    <x v="2"/>
    <s v="Highland"/>
    <n v="46322"/>
    <x v="94"/>
    <d v="2015-04-06T00:00:00"/>
    <n v="-175.13"/>
    <n v="13"/>
    <n v="158.13"/>
    <n v="90248"/>
    <x v="1"/>
    <n v="215.52356367120061"/>
  </r>
  <r>
    <n v="1620"/>
    <s v="Gerald Petty"/>
    <x v="1"/>
    <n v="0.02"/>
    <n v="45.99"/>
    <n v="4.99"/>
    <x v="2"/>
    <x v="1"/>
    <x v="1"/>
    <x v="12"/>
    <x v="5"/>
    <s v="600 Series Non-Flip"/>
    <n v="0.56999999999999995"/>
    <s v="United States"/>
    <x v="3"/>
    <x v="28"/>
    <s v="Lancaster"/>
    <n v="17602"/>
    <x v="94"/>
    <d v="2015-04-07T00:00:00"/>
    <n v="3.96"/>
    <n v="4"/>
    <n v="163.01"/>
    <n v="90248"/>
    <x v="3"/>
    <n v="269.95838410144148"/>
  </r>
  <r>
    <n v="3279"/>
    <s v="Ricky Allred"/>
    <x v="1"/>
    <n v="0.06"/>
    <n v="89.83"/>
    <n v="35"/>
    <x v="1"/>
    <x v="2"/>
    <x v="2"/>
    <x v="6"/>
    <x v="4"/>
    <s v="Fellowes Officeware™ Wire Shelving"/>
    <n v="0.83"/>
    <s v="United States"/>
    <x v="0"/>
    <x v="23"/>
    <s v="Columbia"/>
    <n v="29203"/>
    <x v="94"/>
    <d v="2015-04-08T00:00:00"/>
    <n v="31.11"/>
    <n v="4"/>
    <n v="366.26"/>
    <n v="90766"/>
    <x v="0"/>
    <n v="1595.8408384118829"/>
  </r>
  <r>
    <n v="3279"/>
    <s v="Ricky Allred"/>
    <x v="1"/>
    <n v="0.1"/>
    <n v="13.43"/>
    <n v="5.5"/>
    <x v="1"/>
    <x v="2"/>
    <x v="2"/>
    <x v="6"/>
    <x v="5"/>
    <s v="Fellowes Personal Hanging Folder Files, Navy"/>
    <n v="0.56999999999999995"/>
    <s v="United States"/>
    <x v="0"/>
    <x v="23"/>
    <s v="Columbia"/>
    <n v="29203"/>
    <x v="94"/>
    <d v="2015-04-08T00:00:00"/>
    <n v="358.29539999999997"/>
    <n v="12"/>
    <n v="157.99"/>
    <n v="90766"/>
    <x v="0"/>
    <n v="633.61044737000202"/>
  </r>
  <r>
    <n v="3279"/>
    <s v="Ricky Allred"/>
    <x v="1"/>
    <n v="0.01"/>
    <n v="125.99"/>
    <n v="7.69"/>
    <x v="1"/>
    <x v="2"/>
    <x v="1"/>
    <x v="12"/>
    <x v="5"/>
    <s v="Timeport L7089"/>
    <n v="0.57999999999999996"/>
    <s v="United States"/>
    <x v="0"/>
    <x v="23"/>
    <s v="Columbia"/>
    <n v="29203"/>
    <x v="94"/>
    <d v="2015-04-06T00:00:00"/>
    <n v="8.3219999999999992"/>
    <n v="11"/>
    <n v="1212.8800000000001"/>
    <n v="90766"/>
    <x v="0"/>
    <n v="756.21643509697628"/>
  </r>
  <r>
    <n v="2240"/>
    <s v="Maurice Kelly"/>
    <x v="2"/>
    <n v="0.01"/>
    <n v="13.43"/>
    <n v="5.5"/>
    <x v="2"/>
    <x v="3"/>
    <x v="2"/>
    <x v="6"/>
    <x v="5"/>
    <s v="Fellowes Personal Hanging Folder Files, Navy"/>
    <n v="0.56999999999999995"/>
    <s v="United States"/>
    <x v="0"/>
    <x v="12"/>
    <s v="Lakeland"/>
    <n v="33801"/>
    <x v="94"/>
    <d v="2015-04-13T00:00:00"/>
    <n v="-313.02179999999998"/>
    <n v="7"/>
    <n v="99.75"/>
    <n v="89102"/>
    <x v="0"/>
    <n v="-24.758348791768157"/>
  </r>
  <r>
    <n v="2334"/>
    <s v="Stephanie Hawkins"/>
    <x v="2"/>
    <n v="0.06"/>
    <n v="60.65"/>
    <n v="12.23"/>
    <x v="1"/>
    <x v="1"/>
    <x v="0"/>
    <x v="11"/>
    <x v="6"/>
    <s v="Tenex Traditional Chairmats for Medium Pile Carpet, Standard Lip, 36&quot; x 48&quot;"/>
    <n v="0.64"/>
    <s v="United States"/>
    <x v="1"/>
    <x v="30"/>
    <s v="Greenfield"/>
    <n v="53220"/>
    <x v="94"/>
    <d v="2015-04-08T00:00:00"/>
    <n v="427.00650000000002"/>
    <n v="10"/>
    <n v="618.85"/>
    <n v="89608"/>
    <x v="1"/>
    <n v="1145.4320801733793"/>
  </r>
  <r>
    <n v="2874"/>
    <s v="Marian Willis"/>
    <x v="2"/>
    <n v="0.05"/>
    <n v="4.84"/>
    <n v="0.71"/>
    <x v="1"/>
    <x v="2"/>
    <x v="2"/>
    <x v="2"/>
    <x v="2"/>
    <s v="*Staples* Highlighting Markers"/>
    <n v="0.52"/>
    <s v="United States"/>
    <x v="1"/>
    <x v="13"/>
    <s v="La Vista"/>
    <n v="68128"/>
    <x v="94"/>
    <d v="2015-04-15T00:00:00"/>
    <n v="13.4481"/>
    <n v="4"/>
    <n v="19.489999999999998"/>
    <n v="89873"/>
    <x v="1"/>
    <n v="194.9110383855394"/>
  </r>
  <r>
    <n v="102"/>
    <s v="Caroline Johnston"/>
    <x v="4"/>
    <n v="0.04"/>
    <n v="300.98"/>
    <n v="54.92"/>
    <x v="0"/>
    <x v="1"/>
    <x v="0"/>
    <x v="10"/>
    <x v="0"/>
    <s v="Atlantic Metals Mobile 5-Shelf Bookcases, Custom Colors"/>
    <n v="0.55000000000000004"/>
    <s v="United States"/>
    <x v="3"/>
    <x v="35"/>
    <s v="Boston"/>
    <n v="2129"/>
    <x v="94"/>
    <d v="2015-04-07T00:00:00"/>
    <n v="2023.75"/>
    <n v="31"/>
    <n v="9459.94"/>
    <n v="42599"/>
    <x v="3"/>
    <n v="4781.2956413681077"/>
  </r>
  <r>
    <n v="107"/>
    <s v="Lois Hamilton"/>
    <x v="4"/>
    <n v="0.04"/>
    <n v="300.98"/>
    <n v="54.92"/>
    <x v="0"/>
    <x v="1"/>
    <x v="0"/>
    <x v="10"/>
    <x v="0"/>
    <s v="Atlantic Metals Mobile 5-Shelf Bookcases, Custom Colors"/>
    <n v="0.55000000000000004"/>
    <s v="United States"/>
    <x v="3"/>
    <x v="47"/>
    <s v="Dover"/>
    <n v="3820"/>
    <x v="94"/>
    <d v="2015-04-07T00:00:00"/>
    <n v="1684.4763"/>
    <n v="8"/>
    <n v="2441.27"/>
    <n v="88204"/>
    <x v="3"/>
    <n v="4433.8706456402706"/>
  </r>
  <r>
    <n v="786"/>
    <s v="Jason Bray"/>
    <x v="4"/>
    <n v="0"/>
    <n v="8.34"/>
    <n v="4.82"/>
    <x v="1"/>
    <x v="2"/>
    <x v="2"/>
    <x v="7"/>
    <x v="5"/>
    <s v="Southworth 25% Cotton Antique Laid Paper &amp; Envelopes"/>
    <n v="0.4"/>
    <s v="United States"/>
    <x v="2"/>
    <x v="8"/>
    <s v="Mission Viejo"/>
    <n v="92691"/>
    <x v="94"/>
    <d v="2015-04-07T00:00:00"/>
    <n v="-5.05"/>
    <n v="9"/>
    <n v="76.23"/>
    <n v="91513"/>
    <x v="2"/>
    <n v="166.82700688720755"/>
  </r>
  <r>
    <n v="1730"/>
    <s v="Kerry Wilkerson"/>
    <x v="1"/>
    <n v="0.1"/>
    <n v="65.989999999999995"/>
    <n v="3.99"/>
    <x v="2"/>
    <x v="0"/>
    <x v="1"/>
    <x v="12"/>
    <x v="5"/>
    <s v="StarTAC 7760"/>
    <n v="0.59"/>
    <s v="United States"/>
    <x v="2"/>
    <x v="37"/>
    <s v="Moscow"/>
    <n v="83843"/>
    <x v="95"/>
    <d v="2015-04-09T00:00:00"/>
    <n v="-88.624799999999993"/>
    <n v="5"/>
    <n v="272.86"/>
    <n v="90653"/>
    <x v="2"/>
    <n v="193.82904345101511"/>
  </r>
  <r>
    <n v="1957"/>
    <s v="Ted Crowder"/>
    <x v="1"/>
    <n v="0.09"/>
    <n v="77.510000000000005"/>
    <n v="4"/>
    <x v="1"/>
    <x v="1"/>
    <x v="1"/>
    <x v="1"/>
    <x v="5"/>
    <s v="Micro Innovations Media Access Pro Keyboard"/>
    <n v="0.76"/>
    <s v="United States"/>
    <x v="1"/>
    <x v="6"/>
    <s v="University City"/>
    <n v="63130"/>
    <x v="95"/>
    <d v="2015-04-09T00:00:00"/>
    <n v="-387.1044"/>
    <n v="1"/>
    <n v="77.47"/>
    <n v="89818"/>
    <x v="1"/>
    <n v="134.77521909399482"/>
  </r>
  <r>
    <n v="268"/>
    <s v="James Beck"/>
    <x v="2"/>
    <n v="0.02"/>
    <n v="5.58"/>
    <n v="5.3"/>
    <x v="1"/>
    <x v="2"/>
    <x v="2"/>
    <x v="15"/>
    <x v="5"/>
    <s v="Staples Brown Kraft Recycled Clasp Envelopes"/>
    <n v="0.35"/>
    <s v="United States"/>
    <x v="2"/>
    <x v="41"/>
    <s v="Flagstaff"/>
    <n v="86001"/>
    <x v="95"/>
    <d v="2015-04-12T00:00:00"/>
    <n v="-22.48"/>
    <n v="3"/>
    <n v="18.670000000000002"/>
    <n v="88941"/>
    <x v="2"/>
    <n v="165.82679401145845"/>
  </r>
  <r>
    <n v="268"/>
    <s v="James Beck"/>
    <x v="2"/>
    <n v="0.03"/>
    <n v="40.89"/>
    <n v="18.98"/>
    <x v="1"/>
    <x v="2"/>
    <x v="0"/>
    <x v="11"/>
    <x v="5"/>
    <s v="Eldon Executive Woodline II Cherry Finish Desk Accessories"/>
    <n v="0.56999999999999995"/>
    <s v="United States"/>
    <x v="2"/>
    <x v="41"/>
    <s v="Flagstaff"/>
    <n v="86001"/>
    <x v="95"/>
    <d v="2015-04-14T00:00:00"/>
    <n v="78.98"/>
    <n v="5"/>
    <n v="210.77"/>
    <n v="88941"/>
    <x v="2"/>
    <n v="934.71517594778516"/>
  </r>
  <r>
    <n v="272"/>
    <s v="Eleanor Swain"/>
    <x v="2"/>
    <n v="0.02"/>
    <n v="5.58"/>
    <n v="5.3"/>
    <x v="1"/>
    <x v="2"/>
    <x v="2"/>
    <x v="15"/>
    <x v="5"/>
    <s v="Staples Brown Kraft Recycled Clasp Envelopes"/>
    <n v="0.35"/>
    <s v="United States"/>
    <x v="0"/>
    <x v="9"/>
    <s v="Charlotte"/>
    <n v="28204"/>
    <x v="95"/>
    <d v="2015-04-12T00:00:00"/>
    <n v="-29.898399999999999"/>
    <n v="11"/>
    <n v="68.459999999999994"/>
    <n v="5509"/>
    <x v="0"/>
    <n v="158.23016159253712"/>
  </r>
  <r>
    <n v="272"/>
    <s v="Eleanor Swain"/>
    <x v="2"/>
    <n v="0.03"/>
    <n v="40.89"/>
    <n v="18.98"/>
    <x v="1"/>
    <x v="2"/>
    <x v="0"/>
    <x v="11"/>
    <x v="5"/>
    <s v="Eldon Executive Woodline II Cherry Finish Desk Accessories"/>
    <n v="0.56999999999999995"/>
    <s v="United States"/>
    <x v="0"/>
    <x v="9"/>
    <s v="Charlotte"/>
    <n v="28204"/>
    <x v="95"/>
    <d v="2015-04-14T00:00:00"/>
    <n v="52.916600000000003"/>
    <n v="21"/>
    <n v="885.23"/>
    <n v="5509"/>
    <x v="0"/>
    <n v="908.02558393504466"/>
  </r>
  <r>
    <n v="696"/>
    <s v="Johnny Reid"/>
    <x v="2"/>
    <n v="0.1"/>
    <n v="40.479999999999997"/>
    <n v="19.989999999999998"/>
    <x v="1"/>
    <x v="3"/>
    <x v="1"/>
    <x v="1"/>
    <x v="5"/>
    <s v="Keytronic Designer 104- Key Black Keyboard"/>
    <n v="0.77"/>
    <s v="United States"/>
    <x v="1"/>
    <x v="2"/>
    <s v="Crown Point"/>
    <n v="46307"/>
    <x v="95"/>
    <d v="2015-04-09T00:00:00"/>
    <n v="-580.32000000000005"/>
    <n v="9"/>
    <n v="355.84"/>
    <n v="89848"/>
    <x v="1"/>
    <n v="375.74508596915098"/>
  </r>
  <r>
    <n v="698"/>
    <s v="Nelson Hensley"/>
    <x v="2"/>
    <n v="0.1"/>
    <n v="40.479999999999997"/>
    <n v="19.989999999999998"/>
    <x v="1"/>
    <x v="3"/>
    <x v="1"/>
    <x v="1"/>
    <x v="5"/>
    <s v="Keytronic Designer 104- Key Black Keyboard"/>
    <n v="0.77"/>
    <s v="United States"/>
    <x v="2"/>
    <x v="4"/>
    <s v="Seattle"/>
    <n v="98105"/>
    <x v="95"/>
    <d v="2015-04-09T00:00:00"/>
    <n v="-580.32000000000005"/>
    <n v="36"/>
    <n v="1423.35"/>
    <n v="8994"/>
    <x v="2"/>
    <n v="375.74508596915098"/>
  </r>
  <r>
    <n v="683"/>
    <s v="Seth Merrill"/>
    <x v="4"/>
    <n v="0.06"/>
    <n v="17.670000000000002"/>
    <n v="8.99"/>
    <x v="2"/>
    <x v="0"/>
    <x v="0"/>
    <x v="11"/>
    <x v="1"/>
    <s v="Executive Impressions 12&quot; Wall Clock"/>
    <n v="0.47"/>
    <s v="United States"/>
    <x v="1"/>
    <x v="13"/>
    <s v="Papillion"/>
    <n v="68046"/>
    <x v="95"/>
    <d v="2015-04-08T00:00:00"/>
    <n v="38.06"/>
    <n v="4"/>
    <n v="69.959999999999994"/>
    <n v="87765"/>
    <x v="1"/>
    <n v="252.30229017511732"/>
  </r>
  <r>
    <n v="1410"/>
    <s v="Charles Ward"/>
    <x v="4"/>
    <n v="0"/>
    <n v="65.989999999999995"/>
    <n v="5.26"/>
    <x v="1"/>
    <x v="3"/>
    <x v="1"/>
    <x v="12"/>
    <x v="5"/>
    <s v="g520"/>
    <n v="0.59"/>
    <s v="United States"/>
    <x v="2"/>
    <x v="8"/>
    <s v="Moreno Valley"/>
    <n v="92553"/>
    <x v="95"/>
    <d v="2015-04-08T00:00:00"/>
    <n v="369.99869999999999"/>
    <n v="9"/>
    <n v="536.23"/>
    <n v="87086"/>
    <x v="2"/>
    <n v="871.1612250966316"/>
  </r>
  <r>
    <n v="1413"/>
    <s v="Pamela Wiley"/>
    <x v="4"/>
    <n v="0"/>
    <n v="65.989999999999995"/>
    <n v="5.26"/>
    <x v="1"/>
    <x v="3"/>
    <x v="1"/>
    <x v="12"/>
    <x v="5"/>
    <s v="g520"/>
    <n v="0.59"/>
    <s v="United States"/>
    <x v="3"/>
    <x v="35"/>
    <s v="Boston"/>
    <n v="2113"/>
    <x v="95"/>
    <d v="2015-04-08T00:00:00"/>
    <n v="542.25"/>
    <n v="36"/>
    <n v="2144.92"/>
    <n v="10277"/>
    <x v="3"/>
    <n v="1047.5509870104329"/>
  </r>
  <r>
    <n v="2196"/>
    <s v="Gene Heath Cross"/>
    <x v="4"/>
    <n v="0.03"/>
    <n v="27.48"/>
    <n v="4"/>
    <x v="1"/>
    <x v="0"/>
    <x v="1"/>
    <x v="1"/>
    <x v="5"/>
    <s v="Belkin MediaBoard 104- Keyboard"/>
    <n v="0.75"/>
    <s v="United States"/>
    <x v="3"/>
    <x v="11"/>
    <s v="Jamestown"/>
    <n v="14701"/>
    <x v="95"/>
    <d v="2015-04-08T00:00:00"/>
    <n v="-88.840800000000002"/>
    <n v="11"/>
    <n v="294.97000000000003"/>
    <n v="89175"/>
    <x v="3"/>
    <n v="349.9412624582954"/>
  </r>
  <r>
    <n v="2196"/>
    <s v="Gene Heath Cross"/>
    <x v="4"/>
    <n v="0.1"/>
    <n v="179.99"/>
    <n v="19.989999999999998"/>
    <x v="1"/>
    <x v="0"/>
    <x v="1"/>
    <x v="1"/>
    <x v="5"/>
    <s v="Motorola SB4200 Cable Modem"/>
    <n v="0.48"/>
    <s v="United States"/>
    <x v="3"/>
    <x v="11"/>
    <s v="Jamestown"/>
    <n v="14701"/>
    <x v="95"/>
    <d v="2015-04-08T00:00:00"/>
    <n v="1208.9903999999999"/>
    <n v="14"/>
    <n v="2458.0500000000002"/>
    <n v="89175"/>
    <x v="3"/>
    <n v="2328.0691661267233"/>
  </r>
  <r>
    <n v="2196"/>
    <s v="Gene Heath Cross"/>
    <x v="4"/>
    <n v="0.1"/>
    <n v="140.85"/>
    <n v="19.989999999999998"/>
    <x v="1"/>
    <x v="0"/>
    <x v="2"/>
    <x v="6"/>
    <x v="5"/>
    <s v="Fellowes Strictly Business® Drawer File, Letter/Legal Size"/>
    <n v="0.73"/>
    <s v="United States"/>
    <x v="3"/>
    <x v="11"/>
    <s v="Jamestown"/>
    <n v="14701"/>
    <x v="95"/>
    <d v="2015-04-09T00:00:00"/>
    <n v="9.9911999999999992"/>
    <n v="19"/>
    <n v="2465.75"/>
    <n v="89175"/>
    <x v="3"/>
    <n v="1185.4266173160543"/>
  </r>
  <r>
    <n v="2073"/>
    <s v="Evan Kelley"/>
    <x v="3"/>
    <n v="0.05"/>
    <n v="291.73"/>
    <n v="48.8"/>
    <x v="0"/>
    <x v="1"/>
    <x v="0"/>
    <x v="9"/>
    <x v="3"/>
    <s v="Hon 4070 Series Pagoda™ Armless Upholstered Stacking Chairs"/>
    <n v="0.56000000000000005"/>
    <s v="United States"/>
    <x v="1"/>
    <x v="25"/>
    <s v="Garden City"/>
    <n v="48135"/>
    <x v="95"/>
    <d v="2015-04-09T00:00:00"/>
    <n v="550.38080000000002"/>
    <n v="6"/>
    <n v="1818.41"/>
    <n v="88557"/>
    <x v="1"/>
    <n v="3264.3625587526803"/>
  </r>
  <r>
    <n v="2539"/>
    <s v="Max Hubbard"/>
    <x v="3"/>
    <n v="0.08"/>
    <n v="12.53"/>
    <n v="0.5"/>
    <x v="1"/>
    <x v="2"/>
    <x v="2"/>
    <x v="13"/>
    <x v="5"/>
    <s v="Avery 485"/>
    <n v="0.38"/>
    <s v="United States"/>
    <x v="0"/>
    <x v="12"/>
    <s v="Winter Park"/>
    <n v="32789"/>
    <x v="95"/>
    <d v="2015-04-08T00:00:00"/>
    <n v="215.71799999999999"/>
    <n v="5"/>
    <n v="61.1"/>
    <n v="91017"/>
    <x v="0"/>
    <n v="405.40045604553995"/>
  </r>
  <r>
    <n v="2540"/>
    <s v="Helen Ferguson"/>
    <x v="3"/>
    <n v="0.02"/>
    <n v="178.47"/>
    <n v="19.989999999999998"/>
    <x v="1"/>
    <x v="2"/>
    <x v="2"/>
    <x v="6"/>
    <x v="5"/>
    <s v="Hot File® 7-Pocket, Floor Stand"/>
    <n v="0.55000000000000004"/>
    <s v="United States"/>
    <x v="0"/>
    <x v="12"/>
    <s v="Winter Springs"/>
    <n v="32708"/>
    <x v="95"/>
    <d v="2015-04-08T00:00:00"/>
    <n v="106.98480000000001"/>
    <n v="1"/>
    <n v="193.81"/>
    <n v="91017"/>
    <x v="0"/>
    <n v="1533.6164482470253"/>
  </r>
  <r>
    <n v="15"/>
    <s v="Timothy Reese"/>
    <x v="0"/>
    <n v="0"/>
    <n v="4.42"/>
    <n v="4.99"/>
    <x v="1"/>
    <x v="0"/>
    <x v="2"/>
    <x v="15"/>
    <x v="5"/>
    <s v="Grip Seal Envelopes"/>
    <n v="0.38"/>
    <s v="United States"/>
    <x v="3"/>
    <x v="11"/>
    <s v="Smithtown"/>
    <n v="11787"/>
    <x v="96"/>
    <d v="2015-04-09T00:00:00"/>
    <n v="-59.82"/>
    <n v="7"/>
    <n v="33.47"/>
    <n v="86837"/>
    <x v="3"/>
    <n v="324.3064721368134"/>
  </r>
  <r>
    <n v="1935"/>
    <s v="Diana Coble Hubbard"/>
    <x v="0"/>
    <n v="0.01"/>
    <n v="42.98"/>
    <n v="4.62"/>
    <x v="2"/>
    <x v="3"/>
    <x v="2"/>
    <x v="8"/>
    <x v="5"/>
    <s v="Belkin F9M820V08 8 Outlet Surge"/>
    <n v="0.56000000000000005"/>
    <s v="United States"/>
    <x v="1"/>
    <x v="18"/>
    <s v="Grand Prairie"/>
    <n v="75051"/>
    <x v="96"/>
    <d v="2015-04-10T00:00:00"/>
    <n v="285.47370000000001"/>
    <n v="9"/>
    <n v="413.73"/>
    <n v="86686"/>
    <x v="1"/>
    <n v="858.31021292407377"/>
  </r>
  <r>
    <n v="2655"/>
    <s v="Benjamin Lam"/>
    <x v="0"/>
    <n v="7.0000000000000007E-2"/>
    <n v="2.94"/>
    <n v="0.81"/>
    <x v="1"/>
    <x v="3"/>
    <x v="2"/>
    <x v="2"/>
    <x v="2"/>
    <s v="Prang Colored Pencils"/>
    <n v="0.4"/>
    <s v="United States"/>
    <x v="0"/>
    <x v="5"/>
    <s v="Atlanta"/>
    <n v="30318"/>
    <x v="96"/>
    <d v="2015-04-09T00:00:00"/>
    <n v="-93.927400000000006"/>
    <n v="10"/>
    <n v="29.88"/>
    <n v="86064"/>
    <x v="0"/>
    <n v="148.61160475028876"/>
  </r>
  <r>
    <n v="3098"/>
    <s v="Lorraine Boykin"/>
    <x v="0"/>
    <n v="0.05"/>
    <n v="35.44"/>
    <n v="5.09"/>
    <x v="1"/>
    <x v="1"/>
    <x v="2"/>
    <x v="7"/>
    <x v="5"/>
    <s v="Xerox 1932"/>
    <n v="0.38"/>
    <s v="United States"/>
    <x v="3"/>
    <x v="11"/>
    <s v="Shirley"/>
    <n v="11967"/>
    <x v="96"/>
    <d v="2015-04-09T00:00:00"/>
    <n v="240.17519999999999"/>
    <n v="10"/>
    <n v="348.08"/>
    <n v="89314"/>
    <x v="3"/>
    <n v="678.52322524240697"/>
  </r>
  <r>
    <n v="1614"/>
    <s v="Wayne Lutz"/>
    <x v="2"/>
    <n v="0.06"/>
    <n v="40.97"/>
    <n v="1.99"/>
    <x v="1"/>
    <x v="1"/>
    <x v="1"/>
    <x v="1"/>
    <x v="1"/>
    <s v="TDK 4.7GB DVD-R Spindle, 15/Pack"/>
    <n v="0.42"/>
    <s v="United States"/>
    <x v="3"/>
    <x v="35"/>
    <s v="Hopkinton"/>
    <n v="1748"/>
    <x v="96"/>
    <d v="2015-04-12T00:00:00"/>
    <n v="341.19810000000001"/>
    <n v="12"/>
    <n v="494.49"/>
    <n v="87823"/>
    <x v="3"/>
    <n v="530.01383184444478"/>
  </r>
  <r>
    <n v="1018"/>
    <s v="Meredith Humphrey"/>
    <x v="4"/>
    <n v="0.05"/>
    <n v="35.89"/>
    <n v="14.72"/>
    <x v="1"/>
    <x v="2"/>
    <x v="2"/>
    <x v="15"/>
    <x v="5"/>
    <s v="Jet-Pak Recycled Peel 'N' Seal Padded Mailers"/>
    <n v="0.4"/>
    <s v="United States"/>
    <x v="0"/>
    <x v="9"/>
    <s v="Cary"/>
    <n v="27511"/>
    <x v="96"/>
    <d v="2015-04-09T00:00:00"/>
    <n v="22.866"/>
    <n v="19"/>
    <n v="680.39"/>
    <n v="88391"/>
    <x v="0"/>
    <n v="522.32026761494421"/>
  </r>
  <r>
    <n v="1018"/>
    <s v="Meredith Humphrey"/>
    <x v="4"/>
    <n v="0"/>
    <n v="11.48"/>
    <n v="5.43"/>
    <x v="1"/>
    <x v="2"/>
    <x v="2"/>
    <x v="7"/>
    <x v="5"/>
    <s v="Personal Creations™ Ink Jet Cards and Labels"/>
    <n v="0.36"/>
    <s v="United States"/>
    <x v="0"/>
    <x v="9"/>
    <s v="Cary"/>
    <n v="27511"/>
    <x v="96"/>
    <d v="2015-04-08T00:00:00"/>
    <n v="115.72799999999999"/>
    <n v="6"/>
    <n v="75.52"/>
    <n v="88391"/>
    <x v="0"/>
    <n v="283.95760289732203"/>
  </r>
  <r>
    <n v="2561"/>
    <s v="Laurie Moon"/>
    <x v="3"/>
    <n v="7.0000000000000007E-2"/>
    <n v="3.98"/>
    <n v="5.26"/>
    <x v="1"/>
    <x v="1"/>
    <x v="2"/>
    <x v="5"/>
    <x v="5"/>
    <s v="Ibico Presentation Index for Binding Systems"/>
    <n v="0.38"/>
    <s v="United States"/>
    <x v="3"/>
    <x v="11"/>
    <s v="Ossining"/>
    <n v="10562"/>
    <x v="96"/>
    <d v="2015-04-10T00:00:00"/>
    <n v="-59.963760000000001"/>
    <n v="7"/>
    <n v="29.77"/>
    <n v="86466"/>
    <x v="3"/>
    <n v="175.10340525548406"/>
  </r>
  <r>
    <n v="2561"/>
    <s v="Laurie Moon"/>
    <x v="3"/>
    <n v="7.0000000000000007E-2"/>
    <n v="12.22"/>
    <n v="2.85"/>
    <x v="1"/>
    <x v="1"/>
    <x v="0"/>
    <x v="11"/>
    <x v="1"/>
    <s v="Aluminum Document Frame"/>
    <n v="0.55000000000000004"/>
    <s v="United States"/>
    <x v="3"/>
    <x v="11"/>
    <s v="Ossining"/>
    <n v="10562"/>
    <x v="96"/>
    <d v="2015-04-08T00:00:00"/>
    <n v="89.4148"/>
    <n v="12"/>
    <n v="147.19"/>
    <n v="86466"/>
    <x v="3"/>
    <n v="428.57869527085279"/>
  </r>
  <r>
    <n v="2563"/>
    <s v="Karen Warren"/>
    <x v="3"/>
    <n v="0.08"/>
    <n v="4.55"/>
    <n v="1.49"/>
    <x v="1"/>
    <x v="2"/>
    <x v="2"/>
    <x v="5"/>
    <x v="5"/>
    <s v="Presstex Flexible Ring Binders"/>
    <n v="0.35"/>
    <s v="United States"/>
    <x v="1"/>
    <x v="7"/>
    <s v="Fridley"/>
    <n v="55432"/>
    <x v="96"/>
    <d v="2015-04-09T00:00:00"/>
    <n v="27.0273"/>
    <n v="9"/>
    <n v="39.17"/>
    <n v="91447"/>
    <x v="1"/>
    <n v="189.60102009591824"/>
  </r>
  <r>
    <n v="2699"/>
    <s v="Marcia Greenberg"/>
    <x v="3"/>
    <n v="0.04"/>
    <n v="70.98"/>
    <n v="26.74"/>
    <x v="0"/>
    <x v="3"/>
    <x v="0"/>
    <x v="10"/>
    <x v="0"/>
    <s v="Hon Metal Bookcases, Black"/>
    <n v="0.6"/>
    <s v="United States"/>
    <x v="2"/>
    <x v="41"/>
    <s v="Bullhead City"/>
    <n v="86442"/>
    <x v="96"/>
    <d v="2015-04-10T00:00:00"/>
    <n v="-84.628799999999998"/>
    <n v="19"/>
    <n v="1345.33"/>
    <n v="87679"/>
    <x v="2"/>
    <n v="1381.5154127027452"/>
  </r>
  <r>
    <n v="123"/>
    <s v="Shawn Stern"/>
    <x v="0"/>
    <n v="0.06"/>
    <n v="8.57"/>
    <n v="6.14"/>
    <x v="1"/>
    <x v="2"/>
    <x v="2"/>
    <x v="16"/>
    <x v="1"/>
    <s v="Acme® Office Executive Series Stainless Steel Trimmers"/>
    <n v="0.59"/>
    <s v="United States"/>
    <x v="0"/>
    <x v="21"/>
    <s v="Tysons Corner"/>
    <n v="22102"/>
    <x v="97"/>
    <d v="2015-04-10T00:00:00"/>
    <n v="105.678"/>
    <n v="11"/>
    <n v="94.97"/>
    <n v="90669"/>
    <x v="0"/>
    <n v="712.9425968958933"/>
  </r>
  <r>
    <n v="1186"/>
    <s v="Glenda Herbert"/>
    <x v="0"/>
    <n v="7.0000000000000007E-2"/>
    <n v="400.97"/>
    <n v="48.26"/>
    <x v="0"/>
    <x v="1"/>
    <x v="1"/>
    <x v="3"/>
    <x v="0"/>
    <s v="Hewlett-Packard Deskjet 1220Cse Color Inkjet Printer"/>
    <n v="0.36"/>
    <s v="United States"/>
    <x v="2"/>
    <x v="8"/>
    <s v="Huntington Beach"/>
    <n v="92646"/>
    <x v="97"/>
    <d v="2015-04-10T00:00:00"/>
    <n v="2581.5590999999999"/>
    <n v="10"/>
    <n v="3741.39"/>
    <n v="85939"/>
    <x v="2"/>
    <n v="5581.2127006135115"/>
  </r>
  <r>
    <n v="1233"/>
    <s v="Gary Hester"/>
    <x v="0"/>
    <n v="0.1"/>
    <n v="120.98"/>
    <n v="9.07"/>
    <x v="2"/>
    <x v="1"/>
    <x v="2"/>
    <x v="5"/>
    <x v="5"/>
    <s v="GBC VeloBinder Electric Binding Machine"/>
    <n v="0.35"/>
    <s v="United States"/>
    <x v="1"/>
    <x v="18"/>
    <s v="Flower Mound"/>
    <n v="75028"/>
    <x v="97"/>
    <d v="2015-04-11T00:00:00"/>
    <n v="297.45715999999999"/>
    <n v="5"/>
    <n v="568.24"/>
    <n v="89375"/>
    <x v="1"/>
    <n v="975.00451275503497"/>
  </r>
  <r>
    <n v="1233"/>
    <s v="Gary Hester"/>
    <x v="0"/>
    <n v="0.02"/>
    <n v="152.47999999999999"/>
    <n v="6.5"/>
    <x v="2"/>
    <x v="1"/>
    <x v="1"/>
    <x v="1"/>
    <x v="5"/>
    <s v="Adesso Programmable 142-Key Keyboard"/>
    <n v="0.74"/>
    <s v="United States"/>
    <x v="1"/>
    <x v="18"/>
    <s v="Flower Mound"/>
    <n v="75028"/>
    <x v="97"/>
    <d v="2015-04-11T00:00:00"/>
    <n v="-564.60239999999999"/>
    <n v="1"/>
    <n v="162.91"/>
    <n v="89375"/>
    <x v="1"/>
    <n v="496.92408324853801"/>
  </r>
  <r>
    <n v="1178"/>
    <s v="Sandy Hunt"/>
    <x v="1"/>
    <n v="0.03"/>
    <n v="4.4800000000000004"/>
    <n v="49"/>
    <x v="1"/>
    <x v="1"/>
    <x v="2"/>
    <x v="8"/>
    <x v="4"/>
    <s v="Hoover Portapower™ Portable Vacuum"/>
    <n v="0.6"/>
    <s v="United States"/>
    <x v="0"/>
    <x v="12"/>
    <s v="Altamonte Springs"/>
    <n v="32701"/>
    <x v="97"/>
    <d v="2015-04-11T00:00:00"/>
    <n v="64.266000000000005"/>
    <n v="2"/>
    <n v="21.46"/>
    <n v="89787"/>
    <x v="0"/>
    <n v="1518.6057498428854"/>
  </r>
  <r>
    <n v="1178"/>
    <s v="Sandy Hunt"/>
    <x v="1"/>
    <n v="0.06"/>
    <n v="350.99"/>
    <n v="39"/>
    <x v="0"/>
    <x v="1"/>
    <x v="0"/>
    <x v="9"/>
    <x v="3"/>
    <s v="Global Leather Executive Chair"/>
    <n v="0.55000000000000004"/>
    <s v="United States"/>
    <x v="0"/>
    <x v="12"/>
    <s v="Altamonte Springs"/>
    <n v="32701"/>
    <x v="97"/>
    <d v="2015-04-11T00:00:00"/>
    <n v="-302.61559999999997"/>
    <n v="10"/>
    <n v="3506.78"/>
    <n v="89787"/>
    <x v="0"/>
    <n v="2087.2408073480692"/>
  </r>
  <r>
    <n v="1178"/>
    <s v="Sandy Hunt"/>
    <x v="1"/>
    <n v="0.09"/>
    <n v="40.98"/>
    <n v="6.5"/>
    <x v="2"/>
    <x v="1"/>
    <x v="1"/>
    <x v="1"/>
    <x v="5"/>
    <s v="Targus USB Numeric Keypad"/>
    <n v="0.74"/>
    <s v="United States"/>
    <x v="0"/>
    <x v="12"/>
    <s v="Altamonte Springs"/>
    <n v="32701"/>
    <x v="97"/>
    <d v="2015-04-11T00:00:00"/>
    <n v="5.6916000000000002"/>
    <n v="7"/>
    <n v="267.69"/>
    <n v="89787"/>
    <x v="0"/>
    <n v="392.81232173535187"/>
  </r>
  <r>
    <n v="1250"/>
    <s v="Kara Patton"/>
    <x v="1"/>
    <n v="0"/>
    <n v="3.89"/>
    <n v="7.01"/>
    <x v="1"/>
    <x v="3"/>
    <x v="2"/>
    <x v="5"/>
    <x v="5"/>
    <s v="Avery Binder Labels"/>
    <n v="0.37"/>
    <s v="United States"/>
    <x v="1"/>
    <x v="10"/>
    <s v="Carpentersville"/>
    <n v="60110"/>
    <x v="97"/>
    <d v="2015-04-09T00:00:00"/>
    <n v="-255.16890000000001"/>
    <n v="21"/>
    <n v="85.64"/>
    <n v="87877"/>
    <x v="1"/>
    <n v="-113.33985884706718"/>
  </r>
  <r>
    <n v="1250"/>
    <s v="Kara Patton"/>
    <x v="1"/>
    <n v="0.09"/>
    <n v="120.98"/>
    <n v="30"/>
    <x v="0"/>
    <x v="3"/>
    <x v="0"/>
    <x v="9"/>
    <x v="3"/>
    <s v="Hon Every-Day® Chair Series Swivel Task Chairs"/>
    <n v="0.64"/>
    <s v="United States"/>
    <x v="1"/>
    <x v="10"/>
    <s v="Carpentersville"/>
    <n v="60110"/>
    <x v="97"/>
    <d v="2015-04-11T00:00:00"/>
    <n v="74.004800000000003"/>
    <n v="22"/>
    <n v="2508.15"/>
    <n v="87877"/>
    <x v="1"/>
    <n v="1587.4110804382431"/>
  </r>
  <r>
    <n v="1250"/>
    <s v="Kara Patton"/>
    <x v="1"/>
    <n v="0.1"/>
    <n v="30.98"/>
    <n v="5.76"/>
    <x v="1"/>
    <x v="3"/>
    <x v="2"/>
    <x v="7"/>
    <x v="5"/>
    <s v="IBM Multi-Purpose Copy Paper, 8 1/2 x 11&quot;, Case"/>
    <n v="0.4"/>
    <s v="United States"/>
    <x v="1"/>
    <x v="10"/>
    <s v="Carpentersville"/>
    <n v="60110"/>
    <x v="97"/>
    <d v="2015-04-10T00:00:00"/>
    <n v="109.4248"/>
    <n v="8"/>
    <n v="225.62"/>
    <n v="87877"/>
    <x v="1"/>
    <n v="269.19363894997548"/>
  </r>
  <r>
    <n v="2488"/>
    <s v="Gordon Walker"/>
    <x v="1"/>
    <n v="0.08"/>
    <n v="4.91"/>
    <n v="0.5"/>
    <x v="1"/>
    <x v="1"/>
    <x v="2"/>
    <x v="13"/>
    <x v="5"/>
    <s v="Avery 493"/>
    <n v="0.36"/>
    <s v="United States"/>
    <x v="0"/>
    <x v="1"/>
    <s v="Cabot"/>
    <n v="72023"/>
    <x v="97"/>
    <d v="2015-04-09T00:00:00"/>
    <n v="12.726000000000001"/>
    <n v="9"/>
    <n v="42.69"/>
    <n v="86887"/>
    <x v="0"/>
    <n v="-105.85957957677957"/>
  </r>
  <r>
    <n v="2488"/>
    <s v="Gordon Walker"/>
    <x v="1"/>
    <n v="0.02"/>
    <n v="28.15"/>
    <n v="6.17"/>
    <x v="1"/>
    <x v="1"/>
    <x v="2"/>
    <x v="2"/>
    <x v="1"/>
    <s v="Boston Model 1800 Electric Pencil Sharpener, Gray"/>
    <n v="0.55000000000000004"/>
    <s v="United States"/>
    <x v="0"/>
    <x v="1"/>
    <s v="Cabot"/>
    <n v="72023"/>
    <x v="97"/>
    <d v="2015-04-10T00:00:00"/>
    <n v="160.8066"/>
    <n v="11"/>
    <n v="327.41000000000003"/>
    <n v="86887"/>
    <x v="0"/>
    <n v="472.88411999278725"/>
  </r>
  <r>
    <n v="2491"/>
    <s v="Sean N Boyer"/>
    <x v="1"/>
    <n v="0.08"/>
    <n v="4.91"/>
    <n v="0.5"/>
    <x v="1"/>
    <x v="1"/>
    <x v="2"/>
    <x v="13"/>
    <x v="5"/>
    <s v="Avery 493"/>
    <n v="0.36"/>
    <s v="United States"/>
    <x v="2"/>
    <x v="8"/>
    <s v="Los Angeles"/>
    <n v="90045"/>
    <x v="97"/>
    <d v="2015-04-09T00:00:00"/>
    <n v="31.751999999999999"/>
    <n v="36"/>
    <n v="170.75"/>
    <n v="14785"/>
    <x v="2"/>
    <n v="-86.376466182732713"/>
  </r>
  <r>
    <n v="2491"/>
    <s v="Sean N Boyer"/>
    <x v="1"/>
    <n v="0.02"/>
    <n v="28.15"/>
    <n v="6.17"/>
    <x v="1"/>
    <x v="1"/>
    <x v="2"/>
    <x v="2"/>
    <x v="1"/>
    <s v="Boston Model 1800 Electric Pencil Sharpener, Gray"/>
    <n v="0.55000000000000004"/>
    <s v="United States"/>
    <x v="2"/>
    <x v="8"/>
    <s v="Los Angeles"/>
    <n v="90045"/>
    <x v="97"/>
    <d v="2015-04-10T00:00:00"/>
    <n v="117.208"/>
    <n v="45"/>
    <n v="1339.42"/>
    <n v="14785"/>
    <x v="2"/>
    <n v="428.23803213292746"/>
  </r>
  <r>
    <n v="115"/>
    <s v="Dwight M Carr"/>
    <x v="2"/>
    <n v="7.0000000000000007E-2"/>
    <n v="2.12"/>
    <n v="1.99"/>
    <x v="1"/>
    <x v="2"/>
    <x v="1"/>
    <x v="1"/>
    <x v="1"/>
    <s v="Fuji Slim Jewel Case CD-R"/>
    <n v="0.55000000000000004"/>
    <s v="United States"/>
    <x v="2"/>
    <x v="14"/>
    <s v="Mcminnville"/>
    <n v="97128"/>
    <x v="97"/>
    <d v="2015-04-11T00:00:00"/>
    <n v="-55.84"/>
    <n v="12"/>
    <n v="26.07"/>
    <n v="89585"/>
    <x v="2"/>
    <n v="162.5331035759236"/>
  </r>
  <r>
    <n v="117"/>
    <s v="Linda Weiss"/>
    <x v="2"/>
    <n v="7.0000000000000007E-2"/>
    <n v="2.12"/>
    <n v="1.99"/>
    <x v="1"/>
    <x v="2"/>
    <x v="1"/>
    <x v="1"/>
    <x v="1"/>
    <s v="Fuji Slim Jewel Case CD-R"/>
    <n v="0.55000000000000004"/>
    <s v="United States"/>
    <x v="2"/>
    <x v="4"/>
    <s v="Seattle"/>
    <n v="98103"/>
    <x v="97"/>
    <d v="2015-04-11T00:00:00"/>
    <n v="-55.84"/>
    <n v="46"/>
    <n v="99.94"/>
    <n v="58914"/>
    <x v="2"/>
    <n v="162.5331035759236"/>
  </r>
  <r>
    <n v="2851"/>
    <s v="Annie Sherrill"/>
    <x v="2"/>
    <n v="0.05"/>
    <n v="115.99"/>
    <n v="8.99"/>
    <x v="1"/>
    <x v="1"/>
    <x v="1"/>
    <x v="12"/>
    <x v="5"/>
    <s v="5185"/>
    <n v="0.57999999999999996"/>
    <s v="United States"/>
    <x v="1"/>
    <x v="18"/>
    <s v="Odessa"/>
    <n v="79762"/>
    <x v="97"/>
    <d v="2015-04-13T00:00:00"/>
    <n v="719.35260000000005"/>
    <n v="11"/>
    <n v="1042.54"/>
    <n v="86454"/>
    <x v="1"/>
    <n v="1485.3778232207078"/>
  </r>
  <r>
    <n v="1271"/>
    <s v="Joanne Church"/>
    <x v="4"/>
    <n v="7.0000000000000007E-2"/>
    <n v="125.99"/>
    <n v="7.69"/>
    <x v="1"/>
    <x v="3"/>
    <x v="1"/>
    <x v="12"/>
    <x v="5"/>
    <s v="StarTAC 3000"/>
    <n v="0.59"/>
    <s v="United States"/>
    <x v="2"/>
    <x v="8"/>
    <s v="La Mesa"/>
    <n v="91941"/>
    <x v="97"/>
    <d v="2015-04-10T00:00:00"/>
    <n v="588.24570000000006"/>
    <n v="8"/>
    <n v="852.53"/>
    <n v="88410"/>
    <x v="2"/>
    <n v="1303.5471878703479"/>
  </r>
  <r>
    <n v="191"/>
    <s v="Gerald Kearney"/>
    <x v="3"/>
    <n v="0.05"/>
    <n v="3.8"/>
    <n v="1.49"/>
    <x v="1"/>
    <x v="3"/>
    <x v="2"/>
    <x v="5"/>
    <x v="5"/>
    <s v="Durable Pressboard Binders"/>
    <n v="0.38"/>
    <s v="United States"/>
    <x v="1"/>
    <x v="10"/>
    <s v="Aurora"/>
    <n v="60505"/>
    <x v="97"/>
    <d v="2015-04-11T00:00:00"/>
    <n v="14.467000000000001"/>
    <n v="14"/>
    <n v="53.26"/>
    <n v="89093"/>
    <x v="1"/>
    <n v="188.71063422750922"/>
  </r>
  <r>
    <n v="191"/>
    <s v="Gerald Kearney"/>
    <x v="3"/>
    <n v="0.09"/>
    <n v="30.73"/>
    <n v="4"/>
    <x v="1"/>
    <x v="3"/>
    <x v="1"/>
    <x v="1"/>
    <x v="5"/>
    <s v="Fellowes 17-key keypad for PS/2 interface"/>
    <n v="0.75"/>
    <s v="United States"/>
    <x v="1"/>
    <x v="10"/>
    <s v="Aurora"/>
    <n v="60505"/>
    <x v="97"/>
    <d v="2015-04-09T00:00:00"/>
    <n v="-99.986400000000003"/>
    <n v="7"/>
    <n v="203.49"/>
    <n v="89093"/>
    <x v="1"/>
    <n v="506.36305708527692"/>
  </r>
  <r>
    <n v="191"/>
    <s v="Gerald Kearney"/>
    <x v="3"/>
    <n v="0"/>
    <n v="125.99"/>
    <n v="8.08"/>
    <x v="1"/>
    <x v="3"/>
    <x v="1"/>
    <x v="12"/>
    <x v="5"/>
    <s v="StarTAC ST7762"/>
    <n v="0.56999999999999995"/>
    <s v="United States"/>
    <x v="1"/>
    <x v="10"/>
    <s v="Aurora"/>
    <n v="60505"/>
    <x v="97"/>
    <d v="2015-04-10T00:00:00"/>
    <n v="1348.59672"/>
    <n v="22"/>
    <n v="2356.0100000000002"/>
    <n v="89093"/>
    <x v="1"/>
    <n v="2310.8466745960077"/>
  </r>
  <r>
    <n v="1634"/>
    <s v="Katherine W Epstein"/>
    <x v="3"/>
    <n v="0.08"/>
    <n v="100.97"/>
    <n v="14"/>
    <x v="0"/>
    <x v="2"/>
    <x v="1"/>
    <x v="3"/>
    <x v="3"/>
    <s v="Hewlett-Packard Deskjet 3820 Color Inkjet Printer"/>
    <n v="0.37"/>
    <s v="United States"/>
    <x v="0"/>
    <x v="0"/>
    <s v="Jackson"/>
    <n v="39212"/>
    <x v="97"/>
    <d v="2015-04-10T00:00:00"/>
    <n v="-73.494119999999995"/>
    <n v="15"/>
    <n v="1483.16"/>
    <n v="90532"/>
    <x v="0"/>
    <n v="947.5895632927992"/>
  </r>
  <r>
    <n v="2334"/>
    <s v="Stephanie Hawkins"/>
    <x v="3"/>
    <n v="0.05"/>
    <n v="14.81"/>
    <n v="13.32"/>
    <x v="1"/>
    <x v="0"/>
    <x v="2"/>
    <x v="8"/>
    <x v="5"/>
    <s v="Holmes Replacement Filter for HEPA Air Cleaner, Large Room"/>
    <n v="0.43"/>
    <s v="United States"/>
    <x v="1"/>
    <x v="30"/>
    <s v="Greenfield"/>
    <n v="53220"/>
    <x v="97"/>
    <d v="2015-04-11T00:00:00"/>
    <n v="-190.49"/>
    <n v="8"/>
    <n v="115.99"/>
    <n v="89609"/>
    <x v="1"/>
    <n v="372.82170698504927"/>
  </r>
  <r>
    <n v="2334"/>
    <s v="Stephanie Hawkins"/>
    <x v="3"/>
    <n v="0.08"/>
    <n v="2.78"/>
    <n v="1.25"/>
    <x v="1"/>
    <x v="0"/>
    <x v="2"/>
    <x v="2"/>
    <x v="2"/>
    <s v="Newell 318"/>
    <n v="0.59"/>
    <s v="United States"/>
    <x v="1"/>
    <x v="30"/>
    <s v="Greenfield"/>
    <n v="53220"/>
    <x v="97"/>
    <d v="2015-04-10T00:00:00"/>
    <n v="-8.77"/>
    <n v="7"/>
    <n v="19.46"/>
    <n v="89609"/>
    <x v="1"/>
    <n v="300.77291471820394"/>
  </r>
  <r>
    <n v="2847"/>
    <s v="Vanessa Day"/>
    <x v="3"/>
    <n v="0.04"/>
    <n v="90.48"/>
    <n v="19.989999999999998"/>
    <x v="1"/>
    <x v="3"/>
    <x v="2"/>
    <x v="15"/>
    <x v="5"/>
    <s v="Tyvek® Side-Opening Peel &amp; Seel® Expanding Envelopes"/>
    <n v="0.4"/>
    <s v="United States"/>
    <x v="0"/>
    <x v="34"/>
    <s v="Collierville"/>
    <n v="38017"/>
    <x v="97"/>
    <d v="2015-04-11T00:00:00"/>
    <n v="55.555199999999999"/>
    <n v="3"/>
    <n v="268.64"/>
    <n v="85928"/>
    <x v="0"/>
    <n v="1036.929619178585"/>
  </r>
  <r>
    <n v="2847"/>
    <s v="Vanessa Day"/>
    <x v="3"/>
    <n v="0.02"/>
    <n v="9.77"/>
    <n v="6.02"/>
    <x v="1"/>
    <x v="3"/>
    <x v="0"/>
    <x v="11"/>
    <x v="6"/>
    <s v="DAX Solid Wood Frames"/>
    <n v="0.48"/>
    <s v="United States"/>
    <x v="0"/>
    <x v="34"/>
    <s v="Collierville"/>
    <n v="38017"/>
    <x v="97"/>
    <d v="2015-04-10T00:00:00"/>
    <n v="-535.33199999999999"/>
    <n v="9"/>
    <n v="87.68"/>
    <n v="85928"/>
    <x v="0"/>
    <n v="-127.44283872219535"/>
  </r>
  <r>
    <n v="2847"/>
    <s v="Vanessa Day"/>
    <x v="3"/>
    <n v="0.09"/>
    <n v="34.99"/>
    <n v="7.73"/>
    <x v="1"/>
    <x v="3"/>
    <x v="2"/>
    <x v="2"/>
    <x v="5"/>
    <s v="Hunt Boston® Vacuum Mount KS Pencil Sharpener"/>
    <n v="0.59"/>
    <s v="United States"/>
    <x v="0"/>
    <x v="34"/>
    <s v="Collierville"/>
    <n v="38017"/>
    <x v="97"/>
    <d v="2015-04-11T00:00:00"/>
    <n v="-208.72040000000001"/>
    <n v="1"/>
    <n v="37.619999999999997"/>
    <n v="85928"/>
    <x v="0"/>
    <n v="378.46931111946174"/>
  </r>
  <r>
    <n v="1602"/>
    <s v="Frank Hess"/>
    <x v="0"/>
    <n v="0.1"/>
    <n v="9.11"/>
    <n v="2.15"/>
    <x v="1"/>
    <x v="2"/>
    <x v="2"/>
    <x v="7"/>
    <x v="2"/>
    <s v="Black Print Carbonless Snap-Off® Rapid Letter, 8 1/2&quot; x 7&quot;"/>
    <n v="0.4"/>
    <s v="United States"/>
    <x v="3"/>
    <x v="36"/>
    <s v="Waldorf"/>
    <n v="20601"/>
    <x v="98"/>
    <d v="2015-04-12T00:00:00"/>
    <n v="-3.9312"/>
    <n v="2"/>
    <n v="17.420000000000002"/>
    <n v="89680"/>
    <x v="3"/>
    <n v="307.75239413418296"/>
  </r>
  <r>
    <n v="451"/>
    <s v="Joyce Murray"/>
    <x v="1"/>
    <n v="0.03"/>
    <n v="15.99"/>
    <n v="11.28"/>
    <x v="1"/>
    <x v="2"/>
    <x v="1"/>
    <x v="3"/>
    <x v="6"/>
    <s v="210 Trimline Phone, White"/>
    <n v="0.38"/>
    <s v="United States"/>
    <x v="2"/>
    <x v="8"/>
    <s v="Los Altos"/>
    <n v="94024"/>
    <x v="98"/>
    <d v="2015-04-11T00:00:00"/>
    <n v="-53.296199999999999"/>
    <n v="2"/>
    <n v="35.479999999999997"/>
    <n v="86010"/>
    <x v="2"/>
    <n v="268.24019529631164"/>
  </r>
  <r>
    <n v="3191"/>
    <s v="Jenny Hawkins"/>
    <x v="1"/>
    <n v="0.09"/>
    <n v="35.94"/>
    <n v="6.66"/>
    <x v="1"/>
    <x v="3"/>
    <x v="2"/>
    <x v="15"/>
    <x v="5"/>
    <s v="Tyvek ® Top-Opening Peel &amp; Seel ® Envelopes, Gray"/>
    <n v="0.4"/>
    <s v="United States"/>
    <x v="1"/>
    <x v="30"/>
    <s v="Stevens Point"/>
    <n v="54481"/>
    <x v="98"/>
    <d v="2015-04-12T00:00:00"/>
    <n v="172.56440000000001"/>
    <n v="9"/>
    <n v="312.22000000000003"/>
    <n v="86448"/>
    <x v="1"/>
    <n v="380.87456407113064"/>
  </r>
  <r>
    <n v="2684"/>
    <s v="Edna Michael"/>
    <x v="2"/>
    <n v="7.0000000000000007E-2"/>
    <n v="4.97"/>
    <n v="5.71"/>
    <x v="1"/>
    <x v="0"/>
    <x v="0"/>
    <x v="11"/>
    <x v="6"/>
    <s v="DAX Value U-Channel Document Frames, Easel Back"/>
    <n v="0.54"/>
    <s v="United States"/>
    <x v="0"/>
    <x v="12"/>
    <s v="Port Charlotte"/>
    <n v="33952"/>
    <x v="98"/>
    <d v="2015-04-15T00:00:00"/>
    <n v="-180.15199999999999"/>
    <n v="5"/>
    <n v="26.66"/>
    <n v="89148"/>
    <x v="0"/>
    <n v="99.194780328209973"/>
  </r>
  <r>
    <n v="2684"/>
    <s v="Edna Michael"/>
    <x v="2"/>
    <n v="0.09"/>
    <n v="2.62"/>
    <n v="0.8"/>
    <x v="1"/>
    <x v="0"/>
    <x v="2"/>
    <x v="14"/>
    <x v="2"/>
    <s v="Staples Metal Binder Clips"/>
    <n v="0.39"/>
    <s v="United States"/>
    <x v="0"/>
    <x v="12"/>
    <s v="Port Charlotte"/>
    <n v="33952"/>
    <x v="98"/>
    <d v="2015-04-12T00:00:00"/>
    <n v="8.3879999999999999"/>
    <n v="12"/>
    <n v="29.55"/>
    <n v="89148"/>
    <x v="0"/>
    <n v="11.298085241017372"/>
  </r>
  <r>
    <n v="2684"/>
    <s v="Edna Michael"/>
    <x v="2"/>
    <n v="0.03"/>
    <n v="65.989999999999995"/>
    <n v="8.8000000000000007"/>
    <x v="1"/>
    <x v="0"/>
    <x v="1"/>
    <x v="12"/>
    <x v="5"/>
    <s v="6120"/>
    <n v="0.57999999999999996"/>
    <s v="United States"/>
    <x v="0"/>
    <x v="12"/>
    <s v="Port Charlotte"/>
    <n v="33952"/>
    <x v="98"/>
    <d v="2015-04-10T00:00:00"/>
    <n v="9.9398999999999997"/>
    <n v="21"/>
    <n v="1237.4000000000001"/>
    <n v="89148"/>
    <x v="0"/>
    <n v="630.12663776554621"/>
  </r>
  <r>
    <n v="1103"/>
    <s v="Sidney Bowling"/>
    <x v="3"/>
    <n v="0.05"/>
    <n v="328.14"/>
    <n v="91.05"/>
    <x v="0"/>
    <x v="2"/>
    <x v="2"/>
    <x v="8"/>
    <x v="3"/>
    <s v="Sanyo Counter Height Refrigerator with Crisper, 3.6 Cubic Foot, Stainless Steel/Black"/>
    <n v="0.56999999999999995"/>
    <s v="United States"/>
    <x v="1"/>
    <x v="13"/>
    <s v="Omaha"/>
    <n v="68046"/>
    <x v="98"/>
    <d v="2015-04-11T00:00:00"/>
    <n v="772.04"/>
    <n v="7"/>
    <n v="2291.39"/>
    <n v="90977"/>
    <x v="1"/>
    <n v="4840.8752306536944"/>
  </r>
  <r>
    <n v="1104"/>
    <s v="Timothy Ross"/>
    <x v="3"/>
    <n v="0.05"/>
    <n v="328.14"/>
    <n v="91.05"/>
    <x v="0"/>
    <x v="2"/>
    <x v="2"/>
    <x v="8"/>
    <x v="3"/>
    <s v="Sanyo Counter Height Refrigerator with Crisper, 3.6 Cubic Foot, Stainless Steel/Black"/>
    <n v="0.56999999999999995"/>
    <s v="United States"/>
    <x v="3"/>
    <x v="11"/>
    <s v="New York City"/>
    <n v="10282"/>
    <x v="98"/>
    <d v="2015-04-11T00:00:00"/>
    <n v="772.04"/>
    <n v="29"/>
    <n v="9492.92"/>
    <n v="27456"/>
    <x v="3"/>
    <n v="4840.8752306536944"/>
  </r>
  <r>
    <n v="1185"/>
    <s v="Lee Xu"/>
    <x v="3"/>
    <n v="0.08"/>
    <n v="11.7"/>
    <n v="6.96"/>
    <x v="1"/>
    <x v="1"/>
    <x v="2"/>
    <x v="8"/>
    <x v="6"/>
    <s v="Harmony HEPA Quiet Air Purifiers"/>
    <n v="0.5"/>
    <s v="United States"/>
    <x v="0"/>
    <x v="16"/>
    <s v="Madison"/>
    <n v="35756"/>
    <x v="98"/>
    <d v="2015-04-13T00:00:00"/>
    <n v="28.565999999999999"/>
    <n v="8"/>
    <n v="87.8"/>
    <n v="85940"/>
    <x v="0"/>
    <n v="430.0688335777354"/>
  </r>
  <r>
    <n v="2430"/>
    <s v="Kimberly Reilly"/>
    <x v="3"/>
    <n v="0.04"/>
    <n v="7.08"/>
    <n v="2.35"/>
    <x v="1"/>
    <x v="2"/>
    <x v="2"/>
    <x v="2"/>
    <x v="2"/>
    <s v="SANFORD Major Accent™ Highlighters"/>
    <n v="0.47"/>
    <s v="United States"/>
    <x v="1"/>
    <x v="18"/>
    <s v="Killeen"/>
    <n v="76541"/>
    <x v="98"/>
    <d v="2015-04-11T00:00:00"/>
    <n v="24.59"/>
    <n v="7"/>
    <n v="49.1"/>
    <n v="91109"/>
    <x v="1"/>
    <n v="344.97755324825209"/>
  </r>
  <r>
    <n v="2999"/>
    <s v="Kim McCarthy"/>
    <x v="3"/>
    <n v="0.03"/>
    <n v="10.98"/>
    <n v="3.37"/>
    <x v="1"/>
    <x v="1"/>
    <x v="2"/>
    <x v="16"/>
    <x v="1"/>
    <s v="Fiskars® Softgrip Scissors"/>
    <n v="0.56999999999999995"/>
    <s v="United States"/>
    <x v="1"/>
    <x v="25"/>
    <s v="Oak Park"/>
    <n v="48237"/>
    <x v="98"/>
    <d v="2015-04-11T00:00:00"/>
    <n v="11.82"/>
    <n v="5"/>
    <n v="56.19"/>
    <n v="87041"/>
    <x v="1"/>
    <n v="402.66417943918043"/>
  </r>
  <r>
    <n v="2363"/>
    <s v="Jacob Murray"/>
    <x v="1"/>
    <n v="0"/>
    <n v="5.77"/>
    <n v="5.92"/>
    <x v="1"/>
    <x v="2"/>
    <x v="0"/>
    <x v="11"/>
    <x v="6"/>
    <s v="DAX Cubicle Frames - 8x10"/>
    <n v="0.55000000000000004"/>
    <s v="United States"/>
    <x v="3"/>
    <x v="27"/>
    <s v="Medina"/>
    <n v="44256"/>
    <x v="99"/>
    <d v="2015-04-13T00:00:00"/>
    <n v="-61.5276"/>
    <n v="11"/>
    <n v="69.89"/>
    <n v="90040"/>
    <x v="3"/>
    <n v="240.76950985582641"/>
  </r>
  <r>
    <n v="2862"/>
    <s v="Carrie High"/>
    <x v="1"/>
    <n v="0"/>
    <n v="12.22"/>
    <n v="2.85"/>
    <x v="1"/>
    <x v="3"/>
    <x v="0"/>
    <x v="11"/>
    <x v="1"/>
    <s v="Aluminum Document Frame"/>
    <n v="0.55000000000000004"/>
    <s v="United States"/>
    <x v="1"/>
    <x v="13"/>
    <s v="La Vista"/>
    <n v="68128"/>
    <x v="99"/>
    <d v="2015-04-12T00:00:00"/>
    <n v="76.389899999999997"/>
    <n v="9"/>
    <n v="110.71"/>
    <n v="88278"/>
    <x v="1"/>
    <n v="286.91765359297017"/>
  </r>
  <r>
    <n v="369"/>
    <s v="Troy Moon"/>
    <x v="2"/>
    <n v="0.09"/>
    <n v="19.23"/>
    <n v="6.15"/>
    <x v="2"/>
    <x v="3"/>
    <x v="0"/>
    <x v="11"/>
    <x v="1"/>
    <s v="Executive Impressions 13&quot; Clairmont Wall Clock"/>
    <n v="0.44"/>
    <s v="United States"/>
    <x v="2"/>
    <x v="8"/>
    <s v="Oakland"/>
    <n v="94601"/>
    <x v="99"/>
    <d v="2015-04-13T00:00:00"/>
    <n v="211.232"/>
    <n v="21"/>
    <n v="394.1"/>
    <n v="90292"/>
    <x v="2"/>
    <n v="387.30800527964777"/>
  </r>
  <r>
    <n v="1712"/>
    <s v="Regina Langley"/>
    <x v="2"/>
    <n v="0.03"/>
    <n v="11.66"/>
    <n v="7.95"/>
    <x v="1"/>
    <x v="3"/>
    <x v="2"/>
    <x v="2"/>
    <x v="1"/>
    <s v="Hunt BOSTON® Vista® Battery-Operated Pencil Sharpener, Black"/>
    <n v="0.57999999999999996"/>
    <s v="United States"/>
    <x v="0"/>
    <x v="5"/>
    <s v="Martinez"/>
    <n v="30907"/>
    <x v="99"/>
    <d v="2015-04-20T00:00:00"/>
    <n v="-31.094000000000001"/>
    <n v="22"/>
    <n v="267.32"/>
    <n v="87749"/>
    <x v="0"/>
    <n v="403.4245911842944"/>
  </r>
  <r>
    <n v="721"/>
    <s v="Melvin Duke"/>
    <x v="4"/>
    <n v="0.01"/>
    <n v="7.28"/>
    <n v="11.15"/>
    <x v="1"/>
    <x v="3"/>
    <x v="2"/>
    <x v="7"/>
    <x v="5"/>
    <s v="Array® Parchment Paper, Assorted Colors"/>
    <n v="0.37"/>
    <s v="United States"/>
    <x v="1"/>
    <x v="2"/>
    <s v="Frankfort"/>
    <n v="46041"/>
    <x v="99"/>
    <d v="2015-04-13T00:00:00"/>
    <n v="-24.245999999999999"/>
    <n v="1"/>
    <n v="11.21"/>
    <n v="91054"/>
    <x v="1"/>
    <n v="256.82267529704768"/>
  </r>
  <r>
    <n v="445"/>
    <s v="Judy Barrett"/>
    <x v="3"/>
    <n v="0.03"/>
    <n v="48.04"/>
    <n v="19.989999999999998"/>
    <x v="1"/>
    <x v="0"/>
    <x v="2"/>
    <x v="7"/>
    <x v="5"/>
    <s v="14-7/8 x 11 Blue Bar Computer Printout Paper"/>
    <n v="0.37"/>
    <s v="United States"/>
    <x v="1"/>
    <x v="13"/>
    <s v="Norfolk"/>
    <n v="68701"/>
    <x v="99"/>
    <d v="2015-04-13T00:00:00"/>
    <n v="-4.46"/>
    <n v="2"/>
    <n v="101.71"/>
    <n v="88083"/>
    <x v="1"/>
    <n v="815.13681526193716"/>
  </r>
  <r>
    <n v="918"/>
    <s v="Kerry Jernigan"/>
    <x v="1"/>
    <n v="0.05"/>
    <n v="35.51"/>
    <n v="6.31"/>
    <x v="1"/>
    <x v="1"/>
    <x v="2"/>
    <x v="6"/>
    <x v="5"/>
    <s v="Steel Personal Filing/Posting Tote"/>
    <n v="0.57999999999999996"/>
    <s v="United States"/>
    <x v="2"/>
    <x v="8"/>
    <s v="Rancho Cucamonga"/>
    <n v="91730"/>
    <x v="100"/>
    <d v="2015-04-14T00:00:00"/>
    <n v="6.11"/>
    <n v="2"/>
    <n v="73.099999999999994"/>
    <n v="90492"/>
    <x v="2"/>
    <n v="346.51085184126993"/>
  </r>
  <r>
    <n v="919"/>
    <s v="Tracy Livingston"/>
    <x v="1"/>
    <n v="0.1"/>
    <n v="8.34"/>
    <n v="2.64"/>
    <x v="1"/>
    <x v="1"/>
    <x v="2"/>
    <x v="16"/>
    <x v="1"/>
    <s v="Acme® Elite Stainless Steel Scissors"/>
    <n v="0.59"/>
    <s v="United States"/>
    <x v="2"/>
    <x v="8"/>
    <s v="Redding"/>
    <n v="96003"/>
    <x v="100"/>
    <d v="2015-04-12T00:00:00"/>
    <n v="-6.34"/>
    <n v="6"/>
    <n v="47.95"/>
    <n v="90492"/>
    <x v="2"/>
    <n v="122.46684738576701"/>
  </r>
  <r>
    <n v="920"/>
    <s v="Jessie Kelly"/>
    <x v="1"/>
    <n v="0.03"/>
    <n v="8.0399999999999991"/>
    <n v="8.94"/>
    <x v="1"/>
    <x v="1"/>
    <x v="2"/>
    <x v="5"/>
    <x v="5"/>
    <s v="Fellowes Twister Kit, Gray/Clear, 3/pkg"/>
    <n v="0.4"/>
    <s v="United States"/>
    <x v="2"/>
    <x v="8"/>
    <s v="Redlands"/>
    <n v="92374"/>
    <x v="100"/>
    <d v="2015-04-14T00:00:00"/>
    <n v="-160.27549999999999"/>
    <n v="9"/>
    <n v="76.77"/>
    <n v="90492"/>
    <x v="2"/>
    <n v="26.354646469759523"/>
  </r>
  <r>
    <n v="754"/>
    <s v="Helen Lyons"/>
    <x v="2"/>
    <n v="0.06"/>
    <n v="119.99"/>
    <n v="14"/>
    <x v="0"/>
    <x v="1"/>
    <x v="1"/>
    <x v="3"/>
    <x v="3"/>
    <s v="Epson C82 Color Inkjet Printer"/>
    <n v="0.36"/>
    <s v="United States"/>
    <x v="2"/>
    <x v="41"/>
    <s v="Prescott Valley"/>
    <n v="86314"/>
    <x v="100"/>
    <d v="2015-04-19T00:00:00"/>
    <n v="-207.679788"/>
    <n v="2"/>
    <n v="243.86"/>
    <n v="90439"/>
    <x v="2"/>
    <n v="694.04218191637278"/>
  </r>
  <r>
    <n v="3221"/>
    <s v="Sean Pugh"/>
    <x v="3"/>
    <n v="0.03"/>
    <n v="6.68"/>
    <n v="1.5"/>
    <x v="1"/>
    <x v="3"/>
    <x v="2"/>
    <x v="2"/>
    <x v="2"/>
    <s v="Sanford Liquid Accent Highlighters"/>
    <n v="0.48"/>
    <s v="United States"/>
    <x v="0"/>
    <x v="12"/>
    <s v="Sunrise"/>
    <n v="33322"/>
    <x v="100"/>
    <d v="2015-04-13T00:00:00"/>
    <n v="-577.30399999999997"/>
    <n v="7"/>
    <n v="48.32"/>
    <n v="90815"/>
    <x v="0"/>
    <n v="-311.64298778373723"/>
  </r>
  <r>
    <n v="171"/>
    <s v="Christina Matthews"/>
    <x v="0"/>
    <n v="0.05"/>
    <n v="1.88"/>
    <n v="1.49"/>
    <x v="1"/>
    <x v="3"/>
    <x v="2"/>
    <x v="5"/>
    <x v="5"/>
    <s v="Staples® General Use 3-Ring Binders"/>
    <n v="0.37"/>
    <s v="United States"/>
    <x v="3"/>
    <x v="33"/>
    <s v="Fort Lee"/>
    <n v="7024"/>
    <x v="101"/>
    <d v="2015-04-15T00:00:00"/>
    <n v="-2.9095"/>
    <n v="1"/>
    <n v="3.42"/>
    <n v="87464"/>
    <x v="3"/>
    <n v="245.57112629602608"/>
  </r>
  <r>
    <n v="1561"/>
    <s v="Edwin Coley"/>
    <x v="0"/>
    <n v="0.05"/>
    <n v="12.2"/>
    <n v="6.02"/>
    <x v="1"/>
    <x v="3"/>
    <x v="0"/>
    <x v="11"/>
    <x v="1"/>
    <s v="Advantus Panel Wall Certificate Holder - 8.5x11"/>
    <n v="0.43"/>
    <s v="United States"/>
    <x v="1"/>
    <x v="18"/>
    <s v="Mansfield"/>
    <n v="76063"/>
    <x v="101"/>
    <d v="2015-04-14T00:00:00"/>
    <n v="-6.6420000000000003"/>
    <n v="5"/>
    <n v="63.93"/>
    <n v="88094"/>
    <x v="1"/>
    <n v="449.1605875340631"/>
  </r>
  <r>
    <n v="2738"/>
    <s v="Sherri Kramer"/>
    <x v="0"/>
    <n v="0.02"/>
    <n v="33.979999999999997"/>
    <n v="1.99"/>
    <x v="1"/>
    <x v="0"/>
    <x v="1"/>
    <x v="1"/>
    <x v="1"/>
    <s v="Imation Neon 80 Minute CD-R Spindle, 50/Pack"/>
    <n v="0.45"/>
    <s v="United States"/>
    <x v="3"/>
    <x v="42"/>
    <s v="South Burlington"/>
    <n v="5403"/>
    <x v="101"/>
    <d v="2015-04-15T00:00:00"/>
    <n v="164.06129999999999"/>
    <n v="7"/>
    <n v="237.77"/>
    <n v="89017"/>
    <x v="3"/>
    <n v="608.23140989859507"/>
  </r>
  <r>
    <n v="3169"/>
    <s v="Janice Boswell"/>
    <x v="0"/>
    <n v="0.08"/>
    <n v="7.28"/>
    <n v="11.15"/>
    <x v="2"/>
    <x v="0"/>
    <x v="2"/>
    <x v="7"/>
    <x v="5"/>
    <s v="Array® Parchment Paper, Assorted Colors"/>
    <n v="0.37"/>
    <s v="United States"/>
    <x v="0"/>
    <x v="12"/>
    <s v="Port Orange"/>
    <n v="32127"/>
    <x v="101"/>
    <d v="2015-04-14T00:00:00"/>
    <n v="-44.414999999999999"/>
    <n v="1"/>
    <n v="14.66"/>
    <n v="86490"/>
    <x v="0"/>
    <n v="375.90599924357349"/>
  </r>
  <r>
    <n v="2973"/>
    <s v="Sally Liu"/>
    <x v="1"/>
    <n v="0.01"/>
    <n v="30.97"/>
    <n v="4"/>
    <x v="1"/>
    <x v="2"/>
    <x v="1"/>
    <x v="1"/>
    <x v="5"/>
    <s v="Microsoft Multimedia Keyboard"/>
    <n v="0.74"/>
    <s v="United States"/>
    <x v="1"/>
    <x v="30"/>
    <s v="New Berlin"/>
    <n v="53151"/>
    <x v="101"/>
    <d v="2015-04-15T00:00:00"/>
    <n v="17.102799999999998"/>
    <n v="17"/>
    <n v="523.05999999999995"/>
    <n v="87186"/>
    <x v="1"/>
    <n v="498.49408967371699"/>
  </r>
  <r>
    <n v="2973"/>
    <s v="Sally Liu"/>
    <x v="1"/>
    <n v="0.08"/>
    <n v="125.99"/>
    <n v="7.69"/>
    <x v="1"/>
    <x v="2"/>
    <x v="1"/>
    <x v="12"/>
    <x v="5"/>
    <s v="Timeport L7089"/>
    <n v="0.57999999999999996"/>
    <s v="United States"/>
    <x v="1"/>
    <x v="30"/>
    <s v="New Berlin"/>
    <n v="53151"/>
    <x v="101"/>
    <d v="2015-04-15T00:00:00"/>
    <n v="1269.3819599999999"/>
    <n v="23"/>
    <n v="2424.6799999999998"/>
    <n v="87186"/>
    <x v="1"/>
    <n v="2001.315548063606"/>
  </r>
  <r>
    <n v="2250"/>
    <s v="Alvin Hoover"/>
    <x v="2"/>
    <n v="0"/>
    <n v="2.08"/>
    <n v="5.33"/>
    <x v="1"/>
    <x v="2"/>
    <x v="0"/>
    <x v="11"/>
    <x v="5"/>
    <s v="Eldon® Wave Desk Accessories"/>
    <n v="0.43"/>
    <s v="United States"/>
    <x v="3"/>
    <x v="28"/>
    <s v="State College"/>
    <n v="16801"/>
    <x v="101"/>
    <d v="2015-04-20T00:00:00"/>
    <n v="-192.5532"/>
    <n v="22"/>
    <n v="51.41"/>
    <n v="86699"/>
    <x v="3"/>
    <n v="61.242015569023323"/>
  </r>
  <r>
    <n v="940"/>
    <s v="Albert Maxwell"/>
    <x v="2"/>
    <n v="0.09"/>
    <n v="100.98"/>
    <n v="35.840000000000003"/>
    <x v="0"/>
    <x v="2"/>
    <x v="0"/>
    <x v="10"/>
    <x v="0"/>
    <s v="Bush Westfield Collection Bookcases, Fully Assembled"/>
    <n v="0.62"/>
    <s v="United States"/>
    <x v="3"/>
    <x v="22"/>
    <s v="New Milford"/>
    <n v="6776"/>
    <x v="102"/>
    <d v="2015-04-19T00:00:00"/>
    <n v="-193.58"/>
    <n v="4"/>
    <n v="396.19"/>
    <n v="90844"/>
    <x v="3"/>
    <n v="1508.2198510369558"/>
  </r>
  <r>
    <n v="329"/>
    <s v="Faye Dyer"/>
    <x v="4"/>
    <n v="0.06"/>
    <n v="296.18"/>
    <n v="54.12"/>
    <x v="0"/>
    <x v="2"/>
    <x v="0"/>
    <x v="0"/>
    <x v="0"/>
    <s v="Hon 94000 Series Round Tables"/>
    <n v="0.76"/>
    <s v="United States"/>
    <x v="3"/>
    <x v="29"/>
    <s v="Sanford"/>
    <n v="4073"/>
    <x v="102"/>
    <d v="2015-04-15T00:00:00"/>
    <n v="-715.77820599999995"/>
    <n v="5"/>
    <n v="1170.21"/>
    <n v="89726"/>
    <x v="3"/>
    <n v="2159.5042632660507"/>
  </r>
  <r>
    <n v="331"/>
    <s v="Bradley Pollock"/>
    <x v="4"/>
    <n v="0.01"/>
    <n v="29.1"/>
    <n v="4"/>
    <x v="2"/>
    <x v="2"/>
    <x v="1"/>
    <x v="1"/>
    <x v="5"/>
    <s v="Acco Keyboard-In-A-Box®"/>
    <n v="0.78"/>
    <s v="United States"/>
    <x v="3"/>
    <x v="47"/>
    <s v="Goffstown"/>
    <n v="3045"/>
    <x v="102"/>
    <d v="2015-04-16T00:00:00"/>
    <n v="-22.82"/>
    <n v="8"/>
    <n v="243.32"/>
    <n v="89726"/>
    <x v="3"/>
    <n v="418.03612578556954"/>
  </r>
  <r>
    <n v="1559"/>
    <s v="Zachary Maynard"/>
    <x v="0"/>
    <n v="0.1"/>
    <n v="226.67"/>
    <n v="28.16"/>
    <x v="0"/>
    <x v="1"/>
    <x v="0"/>
    <x v="9"/>
    <x v="3"/>
    <s v="Hon GuestStacker Chair"/>
    <n v="0.59"/>
    <s v="United States"/>
    <x v="0"/>
    <x v="21"/>
    <s v="Blacksburg"/>
    <n v="24060"/>
    <x v="103"/>
    <d v="2015-04-17T00:00:00"/>
    <n v="-390.76799999999997"/>
    <n v="5"/>
    <n v="1088.26"/>
    <n v="87424"/>
    <x v="0"/>
    <n v="1607.1570734012093"/>
  </r>
  <r>
    <n v="1632"/>
    <s v="Lori Wolfe"/>
    <x v="1"/>
    <n v="0.02"/>
    <n v="25.99"/>
    <n v="5.37"/>
    <x v="1"/>
    <x v="2"/>
    <x v="2"/>
    <x v="2"/>
    <x v="5"/>
    <s v="BOSTON® Ranger® #55 Pencil Sharpener, Black"/>
    <n v="0.56000000000000005"/>
    <s v="United States"/>
    <x v="0"/>
    <x v="0"/>
    <s v="Hattiesburg"/>
    <n v="39401"/>
    <x v="103"/>
    <d v="2015-04-17T00:00:00"/>
    <n v="-88.158000000000001"/>
    <n v="9"/>
    <n v="243.24"/>
    <n v="90533"/>
    <x v="0"/>
    <n v="256.7455265619829"/>
  </r>
  <r>
    <n v="553"/>
    <s v="Kristine Connolly"/>
    <x v="2"/>
    <n v="0.01"/>
    <n v="4.9800000000000004"/>
    <n v="7.44"/>
    <x v="1"/>
    <x v="3"/>
    <x v="2"/>
    <x v="7"/>
    <x v="5"/>
    <s v="Xerox 1922"/>
    <n v="0.36"/>
    <s v="United States"/>
    <x v="2"/>
    <x v="8"/>
    <s v="Los Angeles"/>
    <n v="90008"/>
    <x v="103"/>
    <d v="2015-04-24T00:00:00"/>
    <n v="-179.59200000000001"/>
    <n v="63"/>
    <n v="330.21"/>
    <n v="8165"/>
    <x v="2"/>
    <n v="46.68946850309905"/>
  </r>
  <r>
    <n v="555"/>
    <s v="Walter Young"/>
    <x v="2"/>
    <n v="0.01"/>
    <n v="4.9800000000000004"/>
    <n v="7.44"/>
    <x v="1"/>
    <x v="3"/>
    <x v="2"/>
    <x v="7"/>
    <x v="5"/>
    <s v="Xerox 1922"/>
    <n v="0.36"/>
    <s v="United States"/>
    <x v="2"/>
    <x v="15"/>
    <s v="Pleasant Grove"/>
    <n v="84062"/>
    <x v="103"/>
    <d v="2015-04-24T00:00:00"/>
    <n v="-161.6328"/>
    <n v="16"/>
    <n v="83.86"/>
    <n v="86191"/>
    <x v="2"/>
    <n v="65.080151256508401"/>
  </r>
  <r>
    <n v="2952"/>
    <s v="Thelma Murray"/>
    <x v="4"/>
    <n v="0.08"/>
    <n v="5.74"/>
    <n v="5.01"/>
    <x v="2"/>
    <x v="3"/>
    <x v="2"/>
    <x v="5"/>
    <x v="5"/>
    <s v="Binder Posts"/>
    <n v="0.39"/>
    <s v="United States"/>
    <x v="3"/>
    <x v="27"/>
    <s v="Grove City"/>
    <n v="43123"/>
    <x v="103"/>
    <d v="2015-04-17T00:00:00"/>
    <n v="-61.628039999999999"/>
    <n v="12"/>
    <n v="70.03"/>
    <n v="91398"/>
    <x v="3"/>
    <n v="-67.839096487453958"/>
  </r>
  <r>
    <n v="568"/>
    <s v="Peter McConnell"/>
    <x v="3"/>
    <n v="0.09"/>
    <n v="70.97"/>
    <n v="3.5"/>
    <x v="1"/>
    <x v="1"/>
    <x v="2"/>
    <x v="8"/>
    <x v="5"/>
    <s v="Tripp Lite Isotel 8 Ultra 8 Outlet Metal Surge"/>
    <n v="0.59"/>
    <s v="United States"/>
    <x v="0"/>
    <x v="0"/>
    <s v="Columbus"/>
    <n v="39701"/>
    <x v="103"/>
    <d v="2015-04-15T00:00:00"/>
    <n v="-99.567999999999998"/>
    <n v="12"/>
    <n v="805.99"/>
    <n v="88880"/>
    <x v="0"/>
    <n v="457.12566413508335"/>
  </r>
  <r>
    <n v="1607"/>
    <s v="Kathleen Huang Hall"/>
    <x v="3"/>
    <n v="0.01"/>
    <n v="15.16"/>
    <n v="15.09"/>
    <x v="1"/>
    <x v="2"/>
    <x v="2"/>
    <x v="5"/>
    <x v="5"/>
    <s v="GBC Clear Cover, 8-1/2 x 11, unpunched, 25 covers per pack"/>
    <n v="0.39"/>
    <s v="United States"/>
    <x v="3"/>
    <x v="11"/>
    <s v="Freeport"/>
    <n v="11520"/>
    <x v="103"/>
    <d v="2015-04-15T00:00:00"/>
    <n v="-200.85900000000001"/>
    <n v="7"/>
    <n v="110.93"/>
    <n v="87994"/>
    <x v="3"/>
    <n v="444.88375142425912"/>
  </r>
  <r>
    <n v="1818"/>
    <s v="Ian Hall"/>
    <x v="3"/>
    <n v="0.06"/>
    <n v="17.98"/>
    <n v="8.51"/>
    <x v="1"/>
    <x v="1"/>
    <x v="1"/>
    <x v="3"/>
    <x v="6"/>
    <s v="Canon P1-DHIII Palm Printing Calculator"/>
    <n v="0.4"/>
    <s v="United States"/>
    <x v="1"/>
    <x v="25"/>
    <s v="Dearborn"/>
    <n v="48126"/>
    <x v="103"/>
    <d v="2015-04-17T00:00:00"/>
    <n v="-47.243088"/>
    <n v="3"/>
    <n v="56.38"/>
    <n v="85991"/>
    <x v="1"/>
    <n v="345.0540968468826"/>
  </r>
  <r>
    <n v="1818"/>
    <s v="Ian Hall"/>
    <x v="3"/>
    <n v="0.1"/>
    <n v="9.99"/>
    <n v="4.78"/>
    <x v="2"/>
    <x v="1"/>
    <x v="2"/>
    <x v="7"/>
    <x v="5"/>
    <s v="Xerox 1896"/>
    <n v="0.4"/>
    <s v="United States"/>
    <x v="1"/>
    <x v="25"/>
    <s v="Dearborn"/>
    <n v="48126"/>
    <x v="103"/>
    <d v="2015-04-18T00:00:00"/>
    <n v="9.1539999999999999"/>
    <n v="12"/>
    <n v="119.13"/>
    <n v="85991"/>
    <x v="1"/>
    <n v="166.02789333559662"/>
  </r>
  <r>
    <n v="1821"/>
    <s v="Vanessa Boyer"/>
    <x v="3"/>
    <n v="7.0000000000000007E-2"/>
    <n v="18.649999999999999"/>
    <n v="3.77"/>
    <x v="1"/>
    <x v="1"/>
    <x v="0"/>
    <x v="11"/>
    <x v="1"/>
    <s v="3M Polarizing Light Filter Sleeves"/>
    <n v="0.39"/>
    <s v="United States"/>
    <x v="3"/>
    <x v="11"/>
    <s v="New York City"/>
    <n v="10177"/>
    <x v="103"/>
    <d v="2015-04-16T00:00:00"/>
    <n v="149.72"/>
    <n v="34"/>
    <n v="643.64"/>
    <n v="47108"/>
    <x v="3"/>
    <n v="402.91786956937989"/>
  </r>
  <r>
    <n v="1821"/>
    <s v="Vanessa Boyer"/>
    <x v="3"/>
    <n v="0.06"/>
    <n v="17.98"/>
    <n v="8.51"/>
    <x v="1"/>
    <x v="1"/>
    <x v="1"/>
    <x v="3"/>
    <x v="6"/>
    <s v="Canon P1-DHIII Palm Printing Calculator"/>
    <n v="0.4"/>
    <s v="United States"/>
    <x v="3"/>
    <x v="11"/>
    <s v="New York City"/>
    <n v="10177"/>
    <x v="103"/>
    <d v="2015-04-17T00:00:00"/>
    <n v="-52.492319999999999"/>
    <n v="13"/>
    <n v="244.31"/>
    <n v="47108"/>
    <x v="3"/>
    <n v="339.67874825612995"/>
  </r>
  <r>
    <n v="1821"/>
    <s v="Vanessa Boyer"/>
    <x v="3"/>
    <n v="0.1"/>
    <n v="9.99"/>
    <n v="4.78"/>
    <x v="2"/>
    <x v="1"/>
    <x v="2"/>
    <x v="7"/>
    <x v="5"/>
    <s v="Xerox 1896"/>
    <n v="0.4"/>
    <s v="United States"/>
    <x v="3"/>
    <x v="11"/>
    <s v="New York City"/>
    <n v="10177"/>
    <x v="103"/>
    <d v="2015-04-18T00:00:00"/>
    <n v="7.96"/>
    <n v="47"/>
    <n v="466.58"/>
    <n v="47108"/>
    <x v="3"/>
    <n v="164.80520662307208"/>
  </r>
  <r>
    <n v="1821"/>
    <s v="Vanessa Boyer"/>
    <x v="3"/>
    <n v="0.08"/>
    <n v="175.99"/>
    <n v="8.99"/>
    <x v="2"/>
    <x v="1"/>
    <x v="1"/>
    <x v="12"/>
    <x v="5"/>
    <s v="2180"/>
    <n v="0.56999999999999995"/>
    <s v="United States"/>
    <x v="3"/>
    <x v="11"/>
    <s v="New York City"/>
    <n v="10177"/>
    <x v="103"/>
    <d v="2015-04-16T00:00:00"/>
    <n v="-459.08280000000002"/>
    <n v="16"/>
    <n v="2290.69"/>
    <n v="47108"/>
    <x v="3"/>
    <n v="477.52819324519817"/>
  </r>
  <r>
    <n v="2139"/>
    <s v="Jon Kendall"/>
    <x v="0"/>
    <n v="0.05"/>
    <n v="2550.14"/>
    <n v="29.7"/>
    <x v="0"/>
    <x v="3"/>
    <x v="1"/>
    <x v="3"/>
    <x v="3"/>
    <s v="Epson DFX-8500 Dot Matrix Printer"/>
    <n v="0.56999999999999995"/>
    <s v="United States"/>
    <x v="1"/>
    <x v="30"/>
    <s v="Watertown"/>
    <n v="53094"/>
    <x v="104"/>
    <d v="2015-04-17T00:00:00"/>
    <n v="-3971.0628000000002"/>
    <n v="2"/>
    <n v="4845.2700000000004"/>
    <n v="86003"/>
    <x v="1"/>
    <n v="5308.6012134376597"/>
  </r>
  <r>
    <n v="1916"/>
    <s v="Marcia Feldman"/>
    <x v="1"/>
    <n v="0.01"/>
    <n v="125.99"/>
    <n v="8.99"/>
    <x v="1"/>
    <x v="2"/>
    <x v="1"/>
    <x v="12"/>
    <x v="5"/>
    <s v="SC7868i"/>
    <n v="0.55000000000000004"/>
    <s v="United States"/>
    <x v="0"/>
    <x v="1"/>
    <s v="Little Rock"/>
    <n v="72209"/>
    <x v="104"/>
    <d v="2015-04-18T00:00:00"/>
    <n v="-45.472000000000001"/>
    <n v="9"/>
    <n v="1011.44"/>
    <n v="85895"/>
    <x v="0"/>
    <n v="712.12562806618314"/>
  </r>
  <r>
    <n v="653"/>
    <s v="Ann Katz"/>
    <x v="3"/>
    <n v="0"/>
    <n v="2.78"/>
    <n v="1.49"/>
    <x v="2"/>
    <x v="1"/>
    <x v="2"/>
    <x v="5"/>
    <x v="5"/>
    <s v="Wilson Jones Suede Grain Vinyl Binders"/>
    <n v="0.36"/>
    <s v="United States"/>
    <x v="2"/>
    <x v="8"/>
    <s v="Rancho Cucamonga"/>
    <n v="91730"/>
    <x v="104"/>
    <d v="2015-04-17T00:00:00"/>
    <n v="20.6448"/>
    <n v="9"/>
    <n v="29.92"/>
    <n v="91213"/>
    <x v="2"/>
    <n v="97.107662926953537"/>
  </r>
  <r>
    <n v="1041"/>
    <s v="Mildred Chase"/>
    <x v="0"/>
    <n v="0.06"/>
    <n v="55.94"/>
    <n v="4"/>
    <x v="1"/>
    <x v="0"/>
    <x v="1"/>
    <x v="1"/>
    <x v="5"/>
    <s v="Fellowes Smart Design 104-Key Enhanced Keyboard, PS/2 Adapter, Platinum"/>
    <n v="0.74"/>
    <s v="United States"/>
    <x v="2"/>
    <x v="8"/>
    <s v="Woodland"/>
    <n v="95695"/>
    <x v="105"/>
    <d v="2015-04-18T00:00:00"/>
    <n v="-13.77"/>
    <n v="6"/>
    <n v="322.77"/>
    <n v="87846"/>
    <x v="2"/>
    <n v="765.09696852389789"/>
  </r>
  <r>
    <n v="1041"/>
    <s v="Mildred Chase"/>
    <x v="0"/>
    <n v="7.0000000000000007E-2"/>
    <n v="6.3"/>
    <n v="0.5"/>
    <x v="1"/>
    <x v="0"/>
    <x v="2"/>
    <x v="13"/>
    <x v="5"/>
    <s v="Avery 48"/>
    <n v="0.39"/>
    <s v="United States"/>
    <x v="2"/>
    <x v="8"/>
    <s v="Woodland"/>
    <n v="95695"/>
    <x v="105"/>
    <d v="2015-04-17T00:00:00"/>
    <n v="44.912100000000002"/>
    <n v="11"/>
    <n v="65.09"/>
    <n v="87846"/>
    <x v="2"/>
    <n v="275.39766231241856"/>
  </r>
  <r>
    <n v="1350"/>
    <s v="Jackie Burke"/>
    <x v="1"/>
    <n v="0"/>
    <n v="12.2"/>
    <n v="6.02"/>
    <x v="2"/>
    <x v="2"/>
    <x v="0"/>
    <x v="11"/>
    <x v="1"/>
    <s v="Advantus Panel Wall Certificate Holder - 8.5x11"/>
    <n v="0.43"/>
    <s v="United States"/>
    <x v="0"/>
    <x v="12"/>
    <s v="Carol City"/>
    <n v="33055"/>
    <x v="105"/>
    <d v="2015-04-18T00:00:00"/>
    <n v="-172.298"/>
    <n v="4"/>
    <n v="56.24"/>
    <n v="88233"/>
    <x v="0"/>
    <n v="-31.709924912744928"/>
  </r>
  <r>
    <n v="2867"/>
    <s v="Dana Teague"/>
    <x v="1"/>
    <n v="0.01"/>
    <n v="125.99"/>
    <n v="8.99"/>
    <x v="1"/>
    <x v="3"/>
    <x v="1"/>
    <x v="12"/>
    <x v="5"/>
    <s v="M70"/>
    <n v="0.59"/>
    <s v="United States"/>
    <x v="3"/>
    <x v="31"/>
    <s v="Washington"/>
    <n v="20016"/>
    <x v="105"/>
    <d v="2015-04-18T00:00:00"/>
    <n v="-582.64800000000002"/>
    <n v="2"/>
    <n v="226.88"/>
    <n v="11013"/>
    <x v="3"/>
    <n v="164.85182414184678"/>
  </r>
  <r>
    <n v="2868"/>
    <s v="Eugene Clayton"/>
    <x v="1"/>
    <n v="0.01"/>
    <n v="125.99"/>
    <n v="8.99"/>
    <x v="1"/>
    <x v="3"/>
    <x v="1"/>
    <x v="12"/>
    <x v="5"/>
    <s v="M70"/>
    <n v="0.59"/>
    <s v="United States"/>
    <x v="2"/>
    <x v="4"/>
    <s v="Edmonds"/>
    <n v="98026"/>
    <x v="105"/>
    <d v="2015-04-18T00:00:00"/>
    <n v="-582.64800000000002"/>
    <n v="1"/>
    <n v="113.44"/>
    <n v="85827"/>
    <x v="2"/>
    <n v="164.85182414184678"/>
  </r>
  <r>
    <n v="1889"/>
    <s v="Oscar Bowers"/>
    <x v="2"/>
    <n v="0.09"/>
    <n v="78.8"/>
    <n v="35"/>
    <x v="1"/>
    <x v="2"/>
    <x v="2"/>
    <x v="6"/>
    <x v="4"/>
    <s v="Space Solutions™ Industrial Galvanized Steel Shelving."/>
    <n v="0.83"/>
    <s v="United States"/>
    <x v="3"/>
    <x v="27"/>
    <s v="Kettering"/>
    <n v="45429"/>
    <x v="105"/>
    <d v="2015-04-21T00:00:00"/>
    <n v="-1025.0172"/>
    <n v="14"/>
    <n v="1059.3800000000001"/>
    <n v="90631"/>
    <x v="3"/>
    <n v="542.2121110805831"/>
  </r>
  <r>
    <n v="2593"/>
    <s v="Anne Schultz"/>
    <x v="2"/>
    <n v="0.02"/>
    <n v="419.19"/>
    <n v="19.989999999999998"/>
    <x v="1"/>
    <x v="3"/>
    <x v="2"/>
    <x v="6"/>
    <x v="5"/>
    <s v="Smead Adjustable Mobile File Trolley with Lockable Top"/>
    <n v="0.57999999999999996"/>
    <s v="United States"/>
    <x v="0"/>
    <x v="5"/>
    <s v="Athens"/>
    <n v="30605"/>
    <x v="105"/>
    <d v="2015-04-17T00:00:00"/>
    <n v="-39.606000000000002"/>
    <n v="10"/>
    <n v="4354.55"/>
    <n v="87772"/>
    <x v="0"/>
    <n v="2010.9572399092631"/>
  </r>
  <r>
    <n v="377"/>
    <s v="Sylvia Bush"/>
    <x v="4"/>
    <n v="0.03"/>
    <n v="25.98"/>
    <n v="5.37"/>
    <x v="1"/>
    <x v="1"/>
    <x v="2"/>
    <x v="8"/>
    <x v="6"/>
    <s v="3M Office Air Cleaner"/>
    <n v="0.5"/>
    <s v="United States"/>
    <x v="1"/>
    <x v="10"/>
    <s v="Batavia"/>
    <n v="60510"/>
    <x v="105"/>
    <d v="2015-04-17T00:00:00"/>
    <n v="250.0376"/>
    <n v="17"/>
    <n v="460.87"/>
    <n v="89579"/>
    <x v="1"/>
    <n v="502.43248964656055"/>
  </r>
  <r>
    <n v="2004"/>
    <s v="James Dickinson Ball"/>
    <x v="4"/>
    <n v="0.06"/>
    <n v="4.24"/>
    <n v="5.41"/>
    <x v="1"/>
    <x v="2"/>
    <x v="2"/>
    <x v="5"/>
    <x v="5"/>
    <s v="Storex DuraTech Recycled Plastic Frosted Binders"/>
    <n v="0.35"/>
    <s v="United States"/>
    <x v="2"/>
    <x v="24"/>
    <s v="Bozeman"/>
    <n v="59715"/>
    <x v="105"/>
    <d v="2015-04-19T00:00:00"/>
    <n v="-78.916679999999999"/>
    <n v="10"/>
    <n v="45"/>
    <n v="91277"/>
    <x v="2"/>
    <n v="13.437292510055808"/>
  </r>
  <r>
    <n v="2004"/>
    <s v="James Dickinson Ball"/>
    <x v="4"/>
    <n v="0.04"/>
    <n v="3174.835"/>
    <n v="24.49"/>
    <x v="1"/>
    <x v="2"/>
    <x v="1"/>
    <x v="3"/>
    <x v="4"/>
    <s v="Polycom ViewStation™ ISDN Videoconferencing Unit"/>
    <n v="0.39"/>
    <s v="United States"/>
    <x v="2"/>
    <x v="24"/>
    <s v="Bozeman"/>
    <n v="59715"/>
    <x v="105"/>
    <d v="2015-04-19T00:00:00"/>
    <n v="-10388.68835"/>
    <n v="1"/>
    <n v="6569.07"/>
    <n v="91277"/>
    <x v="2"/>
    <n v="8018.6913569142716"/>
  </r>
  <r>
    <n v="507"/>
    <s v="Carol Saunders"/>
    <x v="0"/>
    <n v="0.01"/>
    <n v="55.98"/>
    <n v="4.8600000000000003"/>
    <x v="2"/>
    <x v="3"/>
    <x v="2"/>
    <x v="7"/>
    <x v="5"/>
    <s v="Xerox 1908"/>
    <n v="0.36"/>
    <s v="United States"/>
    <x v="0"/>
    <x v="32"/>
    <s v="Bowling Green"/>
    <n v="42104"/>
    <x v="106"/>
    <d v="2015-04-20T00:00:00"/>
    <n v="32.940899999999999"/>
    <n v="11"/>
    <n v="646.97"/>
    <n v="87357"/>
    <x v="0"/>
    <n v="480.83808274659071"/>
  </r>
  <r>
    <n v="507"/>
    <s v="Carol Saunders"/>
    <x v="0"/>
    <n v="0.04"/>
    <n v="65.989999999999995"/>
    <n v="8.99"/>
    <x v="1"/>
    <x v="3"/>
    <x v="1"/>
    <x v="12"/>
    <x v="5"/>
    <s v="Talkabout T8367"/>
    <n v="0.56000000000000005"/>
    <s v="United States"/>
    <x v="0"/>
    <x v="32"/>
    <s v="Bowling Green"/>
    <n v="42104"/>
    <x v="106"/>
    <d v="2015-04-19T00:00:00"/>
    <n v="131.334"/>
    <n v="17"/>
    <n v="946.29"/>
    <n v="87357"/>
    <x v="0"/>
    <n v="955.73622238196504"/>
  </r>
  <r>
    <n v="665"/>
    <s v="Miriam Mueller"/>
    <x v="0"/>
    <n v="0.02"/>
    <n v="130.97999999999999"/>
    <n v="30"/>
    <x v="0"/>
    <x v="3"/>
    <x v="0"/>
    <x v="9"/>
    <x v="3"/>
    <s v="Office Star - Contemporary Task Swivel chair with 2-way adjustable arms, Plum"/>
    <n v="0.78"/>
    <s v="United States"/>
    <x v="0"/>
    <x v="34"/>
    <s v="Murfreesboro"/>
    <n v="37130"/>
    <x v="106"/>
    <d v="2015-04-19T00:00:00"/>
    <n v="90.762"/>
    <n v="6"/>
    <n v="793.39"/>
    <n v="88678"/>
    <x v="0"/>
    <n v="2091.0267888028652"/>
  </r>
  <r>
    <n v="1959"/>
    <s v="Bonnie Matthews Rowland"/>
    <x v="2"/>
    <n v="0.02"/>
    <n v="9.99"/>
    <n v="11.59"/>
    <x v="1"/>
    <x v="2"/>
    <x v="2"/>
    <x v="7"/>
    <x v="5"/>
    <s v="Hammermill Color Copier Paper (28Lb. and 96 Bright)"/>
    <n v="0.4"/>
    <s v="United States"/>
    <x v="0"/>
    <x v="12"/>
    <s v="Miami"/>
    <n v="33916"/>
    <x v="106"/>
    <d v="2015-04-27T00:00:00"/>
    <n v="-171.15770000000001"/>
    <n v="43"/>
    <n v="475.42"/>
    <n v="26342"/>
    <x v="0"/>
    <n v="242.80498302386124"/>
  </r>
  <r>
    <n v="1959"/>
    <s v="Bonnie Matthews Rowland"/>
    <x v="2"/>
    <n v="0.02"/>
    <n v="48.04"/>
    <n v="5.79"/>
    <x v="1"/>
    <x v="2"/>
    <x v="2"/>
    <x v="7"/>
    <x v="5"/>
    <s v="Xerox 1937"/>
    <n v="0.37"/>
    <s v="United States"/>
    <x v="0"/>
    <x v="12"/>
    <s v="Miami"/>
    <n v="33916"/>
    <x v="106"/>
    <d v="2015-04-23T00:00:00"/>
    <n v="624.23900000000003"/>
    <n v="74"/>
    <n v="3598.82"/>
    <n v="26342"/>
    <x v="0"/>
    <n v="991.28527746815234"/>
  </r>
  <r>
    <n v="1959"/>
    <s v="Bonnie Matthews Rowland"/>
    <x v="2"/>
    <n v="0.04"/>
    <n v="6.68"/>
    <n v="4.91"/>
    <x v="1"/>
    <x v="2"/>
    <x v="2"/>
    <x v="7"/>
    <x v="5"/>
    <s v="Xerox 1986"/>
    <n v="0.37"/>
    <s v="United States"/>
    <x v="0"/>
    <x v="12"/>
    <s v="Miami"/>
    <n v="33916"/>
    <x v="106"/>
    <d v="2015-04-25T00:00:00"/>
    <n v="-14.3241"/>
    <n v="5"/>
    <n v="41.22"/>
    <n v="26342"/>
    <x v="0"/>
    <n v="170.25269310755584"/>
  </r>
  <r>
    <n v="1962"/>
    <s v="Sean Burton"/>
    <x v="2"/>
    <n v="0.02"/>
    <n v="48.04"/>
    <n v="5.79"/>
    <x v="1"/>
    <x v="2"/>
    <x v="2"/>
    <x v="7"/>
    <x v="5"/>
    <s v="Xerox 1937"/>
    <n v="0.37"/>
    <s v="United States"/>
    <x v="1"/>
    <x v="25"/>
    <s v="Saginaw"/>
    <n v="48601"/>
    <x v="106"/>
    <d v="2015-04-23T00:00:00"/>
    <n v="604.01909999999998"/>
    <n v="18"/>
    <n v="875.39"/>
    <n v="88857"/>
    <x v="1"/>
    <n v="970.57957976415321"/>
  </r>
  <r>
    <n v="1962"/>
    <s v="Sean Burton"/>
    <x v="2"/>
    <n v="0.04"/>
    <n v="6.68"/>
    <n v="4.91"/>
    <x v="1"/>
    <x v="2"/>
    <x v="2"/>
    <x v="7"/>
    <x v="5"/>
    <s v="Xerox 1986"/>
    <n v="0.37"/>
    <s v="United States"/>
    <x v="1"/>
    <x v="25"/>
    <s v="Saginaw"/>
    <n v="48601"/>
    <x v="106"/>
    <d v="2015-04-25T00:00:00"/>
    <n v="-11.631600000000001"/>
    <n v="1"/>
    <n v="8.24"/>
    <n v="88857"/>
    <x v="1"/>
    <n v="173.00988236507035"/>
  </r>
  <r>
    <n v="1826"/>
    <s v="Kate Peck"/>
    <x v="4"/>
    <n v="0.1"/>
    <n v="52.99"/>
    <n v="19.989999999999998"/>
    <x v="2"/>
    <x v="3"/>
    <x v="2"/>
    <x v="6"/>
    <x v="5"/>
    <s v="Gould Plastics 9-Pocket Panel Bin, 18-3/8w x 5-1/4d x 20-1/2h, Black"/>
    <n v="0.81"/>
    <s v="United States"/>
    <x v="1"/>
    <x v="20"/>
    <s v="Bettendorf"/>
    <n v="52722"/>
    <x v="106"/>
    <d v="2015-04-19T00:00:00"/>
    <n v="-517.16999999999996"/>
    <n v="7"/>
    <n v="337.59"/>
    <n v="86958"/>
    <x v="1"/>
    <n v="363.63460000762893"/>
  </r>
  <r>
    <n v="1827"/>
    <s v="Vincent Hale"/>
    <x v="4"/>
    <n v="7.0000000000000007E-2"/>
    <n v="100.98"/>
    <n v="57.38"/>
    <x v="0"/>
    <x v="3"/>
    <x v="0"/>
    <x v="10"/>
    <x v="0"/>
    <s v="Bush Westfield Collection Bookcases, Dark Cherry Finish, Fully Assembled"/>
    <n v="0.78"/>
    <s v="United States"/>
    <x v="1"/>
    <x v="20"/>
    <s v="Burlington"/>
    <n v="52601"/>
    <x v="106"/>
    <d v="2015-04-21T00:00:00"/>
    <n v="-429.86"/>
    <n v="2"/>
    <n v="215.32"/>
    <n v="86958"/>
    <x v="1"/>
    <n v="1910.3764199222701"/>
  </r>
  <r>
    <n v="1827"/>
    <s v="Vincent Hale"/>
    <x v="4"/>
    <n v="0.03"/>
    <n v="85.99"/>
    <n v="0.99"/>
    <x v="1"/>
    <x v="3"/>
    <x v="1"/>
    <x v="12"/>
    <x v="2"/>
    <s v="Accessory34"/>
    <n v="0.55000000000000004"/>
    <s v="United States"/>
    <x v="1"/>
    <x v="20"/>
    <s v="Burlington"/>
    <n v="52601"/>
    <x v="106"/>
    <d v="2015-04-20T00:00:00"/>
    <n v="264.16649999999998"/>
    <n v="5"/>
    <n v="382.85"/>
    <n v="86958"/>
    <x v="1"/>
    <n v="654.35731672602685"/>
  </r>
  <r>
    <n v="2097"/>
    <s v="Patsy Shea"/>
    <x v="4"/>
    <n v="0.1"/>
    <n v="300.97000000000003"/>
    <n v="7.18"/>
    <x v="1"/>
    <x v="2"/>
    <x v="1"/>
    <x v="1"/>
    <x v="5"/>
    <s v="Gyration Ultra Professional Cordless Optical Suite"/>
    <n v="0.48"/>
    <s v="United States"/>
    <x v="0"/>
    <x v="23"/>
    <s v="Hilton Head Island"/>
    <n v="29915"/>
    <x v="106"/>
    <d v="2015-04-19T00:00:00"/>
    <n v="138.018"/>
    <n v="4"/>
    <n v="1094.33"/>
    <n v="87889"/>
    <x v="0"/>
    <n v="1295.833167202416"/>
  </r>
  <r>
    <n v="2098"/>
    <s v="Tracy Dyer"/>
    <x v="4"/>
    <n v="0.06"/>
    <n v="39.89"/>
    <n v="3.04"/>
    <x v="1"/>
    <x v="2"/>
    <x v="0"/>
    <x v="11"/>
    <x v="2"/>
    <s v="Ultra Commercial Grade Dual Valve Door Closer"/>
    <n v="0.53"/>
    <s v="United States"/>
    <x v="0"/>
    <x v="23"/>
    <s v="Mount Pleasant"/>
    <n v="29464"/>
    <x v="106"/>
    <d v="2015-04-20T00:00:00"/>
    <n v="38.874000000000002"/>
    <n v="10"/>
    <n v="389.97"/>
    <n v="87889"/>
    <x v="0"/>
    <n v="329.86353650135629"/>
  </r>
  <r>
    <n v="2655"/>
    <s v="Benjamin Lam"/>
    <x v="4"/>
    <n v="0.09"/>
    <n v="89.99"/>
    <n v="42"/>
    <x v="0"/>
    <x v="1"/>
    <x v="0"/>
    <x v="9"/>
    <x v="3"/>
    <s v="Global Leather Task Chair, Black"/>
    <n v="0.66"/>
    <s v="United States"/>
    <x v="0"/>
    <x v="5"/>
    <s v="Atlanta"/>
    <n v="30318"/>
    <x v="106"/>
    <d v="2015-04-18T00:00:00"/>
    <n v="223.416"/>
    <n v="6"/>
    <n v="511.25"/>
    <n v="86063"/>
    <x v="0"/>
    <n v="1977.9265381074758"/>
  </r>
  <r>
    <n v="3155"/>
    <s v="Julian Keith Mayer"/>
    <x v="0"/>
    <n v="0.05"/>
    <n v="159.99"/>
    <n v="5.5"/>
    <x v="1"/>
    <x v="1"/>
    <x v="1"/>
    <x v="1"/>
    <x v="5"/>
    <s v="Gyration RF Keyboard"/>
    <n v="0.49"/>
    <s v="United States"/>
    <x v="0"/>
    <x v="12"/>
    <s v="Sanford"/>
    <n v="32771"/>
    <x v="107"/>
    <d v="2015-04-21T00:00:00"/>
    <n v="12.263999999999999"/>
    <n v="23"/>
    <n v="3600.65"/>
    <n v="86902"/>
    <x v="0"/>
    <n v="938.1356714123483"/>
  </r>
  <r>
    <n v="1836"/>
    <s v="Dwight Albright Huffman"/>
    <x v="1"/>
    <n v="0.01"/>
    <n v="155.99"/>
    <n v="8.99"/>
    <x v="2"/>
    <x v="3"/>
    <x v="1"/>
    <x v="12"/>
    <x v="5"/>
    <s v="CF 688"/>
    <n v="0.57999999999999996"/>
    <s v="United States"/>
    <x v="2"/>
    <x v="8"/>
    <s v="San Francisco"/>
    <n v="94110"/>
    <x v="107"/>
    <d v="2015-04-20T00:00:00"/>
    <n v="-219.07908"/>
    <n v="5"/>
    <n v="675.83"/>
    <n v="86600"/>
    <x v="2"/>
    <n v="540.62329360972865"/>
  </r>
  <r>
    <n v="1837"/>
    <s v="Herbert Williamson"/>
    <x v="1"/>
    <n v="0.01"/>
    <n v="5.98"/>
    <n v="5.46"/>
    <x v="1"/>
    <x v="3"/>
    <x v="2"/>
    <x v="7"/>
    <x v="5"/>
    <s v="Xerox 1983"/>
    <n v="0.36"/>
    <s v="United States"/>
    <x v="2"/>
    <x v="8"/>
    <s v="San Gabriel"/>
    <n v="91776"/>
    <x v="107"/>
    <d v="2015-04-21T00:00:00"/>
    <n v="-18.878399999999999"/>
    <n v="4"/>
    <n v="28"/>
    <n v="86600"/>
    <x v="2"/>
    <n v="77.414815515467865"/>
  </r>
  <r>
    <n v="2212"/>
    <s v="Stacy Chang"/>
    <x v="1"/>
    <n v="0.09"/>
    <n v="199.99"/>
    <n v="24.49"/>
    <x v="2"/>
    <x v="2"/>
    <x v="1"/>
    <x v="4"/>
    <x v="4"/>
    <s v="Canon PC-428 Personal Copier"/>
    <n v="0.46"/>
    <s v="United States"/>
    <x v="3"/>
    <x v="36"/>
    <s v="Catonsville"/>
    <n v="21228"/>
    <x v="107"/>
    <d v="2015-04-21T00:00:00"/>
    <n v="631.33000000000004"/>
    <n v="5"/>
    <n v="990.25"/>
    <n v="88029"/>
    <x v="3"/>
    <n v="1855.5635819035624"/>
  </r>
  <r>
    <n v="152"/>
    <s v="Kent Kerr"/>
    <x v="2"/>
    <n v="0.01"/>
    <n v="79.52"/>
    <n v="48.2"/>
    <x v="1"/>
    <x v="2"/>
    <x v="0"/>
    <x v="11"/>
    <x v="6"/>
    <s v="Eldon Cleatmat Plus™ Chair Mats for High Pile Carpets"/>
    <n v="0.74"/>
    <s v="United States"/>
    <x v="0"/>
    <x v="34"/>
    <s v="Knoxville"/>
    <n v="37918"/>
    <x v="107"/>
    <d v="2015-04-26T00:00:00"/>
    <n v="-40.683999999999997"/>
    <n v="8"/>
    <n v="667.84"/>
    <n v="89522"/>
    <x v="0"/>
    <n v="1895.3504336096389"/>
  </r>
  <r>
    <n v="1933"/>
    <s v="William Crawford"/>
    <x v="2"/>
    <n v="0.06"/>
    <n v="3.58"/>
    <n v="1.63"/>
    <x v="1"/>
    <x v="3"/>
    <x v="2"/>
    <x v="14"/>
    <x v="2"/>
    <s v="OIC Colored Binder Clips, Assorted Sizes"/>
    <n v="0.36"/>
    <s v="United States"/>
    <x v="1"/>
    <x v="18"/>
    <s v="Garland"/>
    <n v="75043"/>
    <x v="107"/>
    <d v="2015-04-23T00:00:00"/>
    <n v="14"/>
    <n v="10"/>
    <n v="34.76"/>
    <n v="86687"/>
    <x v="1"/>
    <n v="46.919670008660916"/>
  </r>
  <r>
    <n v="1940"/>
    <s v="Eileen McDonald"/>
    <x v="2"/>
    <n v="0"/>
    <n v="78.650000000000006"/>
    <n v="13.99"/>
    <x v="1"/>
    <x v="3"/>
    <x v="2"/>
    <x v="8"/>
    <x v="6"/>
    <s v="Honeywell Quietcare HEPA Air Cleaner"/>
    <n v="0.52"/>
    <s v="United States"/>
    <x v="2"/>
    <x v="15"/>
    <s v="Draper"/>
    <n v="84020"/>
    <x v="107"/>
    <d v="2015-04-26T00:00:00"/>
    <n v="386.00670000000002"/>
    <n v="7"/>
    <n v="559.42999999999995"/>
    <n v="88871"/>
    <x v="2"/>
    <n v="1177.3336498459744"/>
  </r>
  <r>
    <n v="1940"/>
    <s v="Eileen McDonald"/>
    <x v="2"/>
    <n v="0.08"/>
    <n v="122.99"/>
    <n v="70.2"/>
    <x v="0"/>
    <x v="3"/>
    <x v="0"/>
    <x v="9"/>
    <x v="3"/>
    <s v="Global High-Back Leather Tilter, Burgundy"/>
    <n v="0.74"/>
    <s v="United States"/>
    <x v="2"/>
    <x v="15"/>
    <s v="Draper"/>
    <n v="84020"/>
    <x v="107"/>
    <d v="2015-04-24T00:00:00"/>
    <n v="-1867.97"/>
    <n v="10"/>
    <n v="1216.52"/>
    <n v="88871"/>
    <x v="2"/>
    <n v="888.16184937011826"/>
  </r>
  <r>
    <n v="2066"/>
    <s v="Claudia Webb"/>
    <x v="2"/>
    <n v="0.1"/>
    <n v="4.24"/>
    <n v="5.41"/>
    <x v="1"/>
    <x v="3"/>
    <x v="2"/>
    <x v="5"/>
    <x v="5"/>
    <s v="Storex DuraTech Recycled Plastic Frosted Binders"/>
    <n v="0.35"/>
    <s v="United States"/>
    <x v="0"/>
    <x v="9"/>
    <s v="Indian Trail"/>
    <n v="28079"/>
    <x v="107"/>
    <d v="2015-04-23T00:00:00"/>
    <n v="-61.6"/>
    <n v="8"/>
    <n v="34.159999999999997"/>
    <n v="85835"/>
    <x v="0"/>
    <n v="41.302550745830388"/>
  </r>
  <r>
    <n v="2547"/>
    <s v="Edna Freeman"/>
    <x v="2"/>
    <n v="7.0000000000000007E-2"/>
    <n v="6.48"/>
    <n v="9.5399999999999991"/>
    <x v="1"/>
    <x v="0"/>
    <x v="2"/>
    <x v="7"/>
    <x v="5"/>
    <s v="Xerox 1905"/>
    <n v="0.37"/>
    <s v="United States"/>
    <x v="0"/>
    <x v="21"/>
    <s v="Virginia Beach"/>
    <n v="23464"/>
    <x v="107"/>
    <d v="2015-04-19T00:00:00"/>
    <n v="2.2320000000000002"/>
    <n v="1"/>
    <n v="10.86"/>
    <n v="87916"/>
    <x v="0"/>
    <n v="255.2492175800532"/>
  </r>
  <r>
    <n v="3380"/>
    <s v="Eva Decker"/>
    <x v="0"/>
    <n v="0.03"/>
    <n v="315.98"/>
    <n v="19.989999999999998"/>
    <x v="1"/>
    <x v="2"/>
    <x v="2"/>
    <x v="5"/>
    <x v="5"/>
    <s v="GBC ProClick™ 150 Presentation Binding System"/>
    <n v="0.38"/>
    <s v="United States"/>
    <x v="0"/>
    <x v="5"/>
    <s v="La Grange"/>
    <n v="30240"/>
    <x v="108"/>
    <d v="2015-04-22T00:00:00"/>
    <n v="-4.4800000000000004"/>
    <n v="18"/>
    <n v="5572.18"/>
    <n v="88838"/>
    <x v="0"/>
    <n v="1791.3889673504277"/>
  </r>
  <r>
    <n v="3380"/>
    <s v="Eva Decker"/>
    <x v="0"/>
    <n v="0.03"/>
    <n v="63.94"/>
    <n v="14.48"/>
    <x v="1"/>
    <x v="2"/>
    <x v="0"/>
    <x v="11"/>
    <x v="5"/>
    <s v="Howard Miller 16&quot; Diameter Gallery Wall Clock"/>
    <n v="0.46"/>
    <s v="United States"/>
    <x v="0"/>
    <x v="5"/>
    <s v="La Grange"/>
    <n v="30240"/>
    <x v="108"/>
    <d v="2015-04-21T00:00:00"/>
    <n v="43.691699999999997"/>
    <n v="8"/>
    <n v="522.46"/>
    <n v="88838"/>
    <x v="0"/>
    <n v="965.23436703119489"/>
  </r>
  <r>
    <n v="151"/>
    <s v="Geoffrey Zhu"/>
    <x v="1"/>
    <n v="0.09"/>
    <n v="5.98"/>
    <n v="2.5"/>
    <x v="1"/>
    <x v="2"/>
    <x v="2"/>
    <x v="15"/>
    <x v="5"/>
    <s v="Wausau Papers Astrobrights® Colored Envelopes"/>
    <n v="0.36"/>
    <s v="United States"/>
    <x v="0"/>
    <x v="34"/>
    <s v="Kingsport"/>
    <n v="37664"/>
    <x v="108"/>
    <d v="2015-04-22T00:00:00"/>
    <n v="13.896000000000001"/>
    <n v="5"/>
    <n v="28.11"/>
    <n v="89523"/>
    <x v="0"/>
    <n v="6.7361871411942467"/>
  </r>
  <r>
    <n v="1259"/>
    <s v="Keith Hobbs"/>
    <x v="1"/>
    <n v="0.03"/>
    <n v="3.69"/>
    <n v="2.5"/>
    <x v="2"/>
    <x v="2"/>
    <x v="2"/>
    <x v="15"/>
    <x v="5"/>
    <s v="Colored Envelopes"/>
    <n v="0.39"/>
    <s v="United States"/>
    <x v="0"/>
    <x v="32"/>
    <s v="Danville"/>
    <n v="40422"/>
    <x v="108"/>
    <d v="2015-04-20T00:00:00"/>
    <n v="-2196.6840000000002"/>
    <n v="9"/>
    <n v="38.65"/>
    <n v="86534"/>
    <x v="0"/>
    <n v="-2281.7596017725664"/>
  </r>
  <r>
    <n v="2117"/>
    <s v="Jack Hatcher"/>
    <x v="1"/>
    <n v="0.03"/>
    <n v="320.98"/>
    <n v="24.49"/>
    <x v="1"/>
    <x v="2"/>
    <x v="0"/>
    <x v="9"/>
    <x v="4"/>
    <s v="Hon Pagoda™ Stacking Chairs"/>
    <n v="0.55000000000000004"/>
    <s v="United States"/>
    <x v="1"/>
    <x v="18"/>
    <s v="Greenville"/>
    <n v="75401"/>
    <x v="108"/>
    <d v="2015-04-22T00:00:00"/>
    <n v="4554.4346999999998"/>
    <n v="20"/>
    <n v="6600.63"/>
    <n v="90891"/>
    <x v="1"/>
    <n v="6448.6793900520743"/>
  </r>
  <r>
    <n v="2117"/>
    <s v="Jack Hatcher"/>
    <x v="1"/>
    <n v="0.06"/>
    <n v="125.99"/>
    <n v="8.8000000000000007"/>
    <x v="1"/>
    <x v="2"/>
    <x v="1"/>
    <x v="12"/>
    <x v="5"/>
    <s v="StarTAC 6500"/>
    <n v="0.59"/>
    <s v="United States"/>
    <x v="1"/>
    <x v="18"/>
    <s v="Greenville"/>
    <n v="75401"/>
    <x v="108"/>
    <d v="2015-04-21T00:00:00"/>
    <n v="618.19308000000001"/>
    <n v="18"/>
    <n v="1811.99"/>
    <n v="90891"/>
    <x v="1"/>
    <n v="1386.6896746497328"/>
  </r>
  <r>
    <n v="3084"/>
    <s v="Debbie Hsu"/>
    <x v="1"/>
    <n v="0"/>
    <n v="65.989999999999995"/>
    <n v="5.99"/>
    <x v="2"/>
    <x v="0"/>
    <x v="1"/>
    <x v="12"/>
    <x v="5"/>
    <s v="i1000"/>
    <n v="0.57999999999999996"/>
    <s v="United States"/>
    <x v="2"/>
    <x v="4"/>
    <s v="Lacey"/>
    <n v="98503"/>
    <x v="108"/>
    <d v="2015-04-22T00:00:00"/>
    <n v="313.81200000000001"/>
    <n v="14"/>
    <n v="798.89"/>
    <n v="89879"/>
    <x v="2"/>
    <n v="718.98542057462498"/>
  </r>
  <r>
    <n v="56"/>
    <s v="Randall Montgomery"/>
    <x v="4"/>
    <n v="0.06"/>
    <n v="3.8"/>
    <n v="1.49"/>
    <x v="1"/>
    <x v="1"/>
    <x v="2"/>
    <x v="5"/>
    <x v="5"/>
    <s v="Durable Pressboard Binders"/>
    <n v="0.38"/>
    <s v="United States"/>
    <x v="3"/>
    <x v="11"/>
    <s v="Tonawanda"/>
    <n v="14150"/>
    <x v="108"/>
    <d v="2015-04-21T00:00:00"/>
    <n v="19.6282"/>
    <n v="20"/>
    <n v="73.55"/>
    <n v="88075"/>
    <x v="3"/>
    <n v="-29.81438726241236"/>
  </r>
  <r>
    <n v="56"/>
    <s v="Randall Montgomery"/>
    <x v="4"/>
    <n v="0.06"/>
    <n v="1.76"/>
    <n v="0.7"/>
    <x v="1"/>
    <x v="1"/>
    <x v="2"/>
    <x v="2"/>
    <x v="2"/>
    <s v="Newell 310"/>
    <n v="0.56000000000000005"/>
    <s v="United States"/>
    <x v="3"/>
    <x v="11"/>
    <s v="Tonawanda"/>
    <n v="14150"/>
    <x v="108"/>
    <d v="2015-04-21T00:00:00"/>
    <n v="-1.6524000000000001"/>
    <n v="17"/>
    <n v="29.57"/>
    <n v="88075"/>
    <x v="3"/>
    <n v="69.780065668214661"/>
  </r>
  <r>
    <n v="240"/>
    <s v="Gilbert Scarborough"/>
    <x v="4"/>
    <n v="0.1"/>
    <n v="19.98"/>
    <n v="5.77"/>
    <x v="2"/>
    <x v="0"/>
    <x v="2"/>
    <x v="7"/>
    <x v="5"/>
    <s v="Xerox Blank Computer Paper"/>
    <n v="0.38"/>
    <s v="United States"/>
    <x v="2"/>
    <x v="3"/>
    <s v="Fountain"/>
    <n v="80817"/>
    <x v="108"/>
    <d v="2015-04-20T00:00:00"/>
    <n v="35.090000000000003"/>
    <n v="3"/>
    <n v="57.41"/>
    <n v="90479"/>
    <x v="2"/>
    <n v="66.259774168522128"/>
  </r>
  <r>
    <n v="241"/>
    <s v="Amy Ellis Holder"/>
    <x v="4"/>
    <n v="0.06"/>
    <n v="259.70999999999998"/>
    <n v="66.67"/>
    <x v="0"/>
    <x v="0"/>
    <x v="0"/>
    <x v="0"/>
    <x v="0"/>
    <s v="Bevis Round Bullnose 29&quot; High Table Top"/>
    <n v="0.61"/>
    <s v="United States"/>
    <x v="2"/>
    <x v="3"/>
    <s v="Grand Junction"/>
    <n v="81503"/>
    <x v="108"/>
    <d v="2015-04-21T00:00:00"/>
    <n v="785.63"/>
    <n v="11"/>
    <n v="2809.87"/>
    <n v="90479"/>
    <x v="2"/>
    <n v="3765.4384598843008"/>
  </r>
  <r>
    <n v="970"/>
    <s v="Lynn Payne"/>
    <x v="4"/>
    <n v="0"/>
    <n v="170.98"/>
    <n v="35.89"/>
    <x v="0"/>
    <x v="1"/>
    <x v="0"/>
    <x v="10"/>
    <x v="0"/>
    <s v="Rush Hierlooms Collection 1&quot; Thick Stackable Bookcases"/>
    <n v="0.66"/>
    <s v="United States"/>
    <x v="0"/>
    <x v="21"/>
    <s v="Rose Hill"/>
    <n v="24281"/>
    <x v="108"/>
    <d v="2015-04-21T00:00:00"/>
    <n v="-102.66200000000001"/>
    <n v="8"/>
    <n v="1452.18"/>
    <n v="86173"/>
    <x v="0"/>
    <n v="1788.369273613047"/>
  </r>
  <r>
    <n v="3283"/>
    <s v="William Woodard"/>
    <x v="0"/>
    <n v="0.05"/>
    <n v="363.25"/>
    <n v="19.989999999999998"/>
    <x v="2"/>
    <x v="3"/>
    <x v="2"/>
    <x v="8"/>
    <x v="5"/>
    <s v="Hoover WindTunnel™ Plus Canister Vacuum"/>
    <n v="0.56999999999999995"/>
    <s v="United States"/>
    <x v="0"/>
    <x v="12"/>
    <s v="Kendall"/>
    <n v="33156"/>
    <x v="109"/>
    <d v="2015-04-21T00:00:00"/>
    <n v="-269.75549999999998"/>
    <n v="5"/>
    <n v="1867.04"/>
    <n v="90752"/>
    <x v="0"/>
    <n v="1699.8983955929166"/>
  </r>
  <r>
    <n v="2038"/>
    <s v="Peter Adams"/>
    <x v="1"/>
    <n v="0.06"/>
    <n v="40.99"/>
    <n v="17.48"/>
    <x v="1"/>
    <x v="0"/>
    <x v="2"/>
    <x v="7"/>
    <x v="5"/>
    <s v="Xerox 1893"/>
    <n v="0.36"/>
    <s v="United States"/>
    <x v="3"/>
    <x v="11"/>
    <s v="Mount Vernon"/>
    <n v="10550"/>
    <x v="109"/>
    <d v="2015-04-21T00:00:00"/>
    <n v="109.16"/>
    <n v="7"/>
    <n v="277.12"/>
    <n v="89334"/>
    <x v="3"/>
    <n v="608.36829465237918"/>
  </r>
  <r>
    <n v="2260"/>
    <s v="Geoffrey H Wong"/>
    <x v="1"/>
    <n v="0.08"/>
    <n v="4.9800000000000004"/>
    <n v="0.49"/>
    <x v="1"/>
    <x v="3"/>
    <x v="2"/>
    <x v="13"/>
    <x v="5"/>
    <s v="Avery White Multi-Purpose Labels"/>
    <n v="0.39"/>
    <s v="United States"/>
    <x v="0"/>
    <x v="5"/>
    <s v="Rome"/>
    <n v="30161"/>
    <x v="109"/>
    <d v="2015-04-22T00:00:00"/>
    <n v="4949.9160000000002"/>
    <n v="1"/>
    <n v="4.95"/>
    <n v="89602"/>
    <x v="0"/>
    <n v="5003.764162081613"/>
  </r>
  <r>
    <n v="2260"/>
    <s v="Geoffrey H Wong"/>
    <x v="1"/>
    <n v="0.09"/>
    <n v="119.99"/>
    <n v="14"/>
    <x v="0"/>
    <x v="3"/>
    <x v="1"/>
    <x v="3"/>
    <x v="3"/>
    <s v="Epson C82 Color Inkjet Printer"/>
    <n v="0.36"/>
    <s v="United States"/>
    <x v="0"/>
    <x v="5"/>
    <s v="Rome"/>
    <n v="30161"/>
    <x v="109"/>
    <d v="2015-04-23T00:00:00"/>
    <n v="1055.604"/>
    <n v="4"/>
    <n v="461.24"/>
    <n v="89602"/>
    <x v="0"/>
    <n v="1914.5310632045037"/>
  </r>
  <r>
    <n v="2964"/>
    <s v="Kathy Hinton"/>
    <x v="1"/>
    <n v="0.06"/>
    <n v="42.98"/>
    <n v="4.62"/>
    <x v="1"/>
    <x v="1"/>
    <x v="2"/>
    <x v="8"/>
    <x v="5"/>
    <s v="Belkin F9M820V08 8 Outlet Surge"/>
    <n v="0.56000000000000005"/>
    <s v="United States"/>
    <x v="3"/>
    <x v="27"/>
    <s v="Mount Vernon"/>
    <n v="43050"/>
    <x v="109"/>
    <d v="2015-04-23T00:00:00"/>
    <n v="-24.63"/>
    <n v="1"/>
    <n v="47.04"/>
    <n v="88610"/>
    <x v="3"/>
    <n v="268.49456331221648"/>
  </r>
  <r>
    <n v="535"/>
    <s v="Jill Clements"/>
    <x v="2"/>
    <n v="0"/>
    <n v="15.99"/>
    <n v="13.18"/>
    <x v="1"/>
    <x v="3"/>
    <x v="2"/>
    <x v="5"/>
    <x v="5"/>
    <s v="GBC Pre-Punched Binding Paper, Plastic, White, 8-1/2&quot; x 11&quot;"/>
    <n v="0.37"/>
    <s v="United States"/>
    <x v="0"/>
    <x v="21"/>
    <s v="Montclair"/>
    <n v="22025"/>
    <x v="109"/>
    <d v="2015-04-25T00:00:00"/>
    <n v="46.488"/>
    <n v="23"/>
    <n v="403.25"/>
    <n v="88511"/>
    <x v="0"/>
    <n v="486.26753564455419"/>
  </r>
  <r>
    <n v="2548"/>
    <s v="Wayne Bass"/>
    <x v="2"/>
    <n v="0.05"/>
    <n v="30.98"/>
    <n v="9.18"/>
    <x v="2"/>
    <x v="0"/>
    <x v="2"/>
    <x v="7"/>
    <x v="5"/>
    <s v="Xerox 1951"/>
    <n v="0.4"/>
    <s v="United States"/>
    <x v="2"/>
    <x v="8"/>
    <s v="Los Angeles"/>
    <n v="90068"/>
    <x v="109"/>
    <d v="2015-04-21T00:00:00"/>
    <n v="61.47"/>
    <n v="12"/>
    <n v="382.29"/>
    <n v="40997"/>
    <x v="2"/>
    <n v="338.6594995503504"/>
  </r>
  <r>
    <n v="2548"/>
    <s v="Wayne Bass"/>
    <x v="2"/>
    <n v="0.05"/>
    <n v="22.99"/>
    <n v="8.99"/>
    <x v="1"/>
    <x v="0"/>
    <x v="2"/>
    <x v="2"/>
    <x v="1"/>
    <s v="Boston KS Multi-Size Manual Pencil Sharpener"/>
    <n v="0.56999999999999995"/>
    <s v="United States"/>
    <x v="2"/>
    <x v="8"/>
    <s v="Los Angeles"/>
    <n v="90068"/>
    <x v="109"/>
    <d v="2015-04-28T00:00:00"/>
    <n v="18.27"/>
    <n v="37"/>
    <n v="881.74"/>
    <n v="40997"/>
    <x v="2"/>
    <n v="487.6531824512378"/>
  </r>
  <r>
    <n v="2548"/>
    <s v="Wayne Bass"/>
    <x v="2"/>
    <n v="0.04"/>
    <n v="212.6"/>
    <n v="110.2"/>
    <x v="0"/>
    <x v="0"/>
    <x v="0"/>
    <x v="0"/>
    <x v="0"/>
    <s v="Bush Advantage Collection® Round Conference Table"/>
    <n v="0.73"/>
    <s v="United States"/>
    <x v="2"/>
    <x v="8"/>
    <s v="Los Angeles"/>
    <n v="90068"/>
    <x v="109"/>
    <d v="2015-04-25T00:00:00"/>
    <n v="-513.79042000000004"/>
    <n v="33"/>
    <n v="7384.18"/>
    <n v="40997"/>
    <x v="2"/>
    <n v="3670.2993622052904"/>
  </r>
  <r>
    <n v="2549"/>
    <s v="Martha Bowers"/>
    <x v="2"/>
    <n v="0.05"/>
    <n v="30.98"/>
    <n v="9.18"/>
    <x v="2"/>
    <x v="0"/>
    <x v="2"/>
    <x v="7"/>
    <x v="5"/>
    <s v="Xerox 1951"/>
    <n v="0.4"/>
    <s v="United States"/>
    <x v="3"/>
    <x v="27"/>
    <s v="Whitehall"/>
    <n v="43213"/>
    <x v="109"/>
    <d v="2015-04-21T00:00:00"/>
    <n v="61.47"/>
    <n v="3"/>
    <n v="95.57"/>
    <n v="88657"/>
    <x v="3"/>
    <n v="338.6594995503504"/>
  </r>
  <r>
    <n v="2549"/>
    <s v="Martha Bowers"/>
    <x v="2"/>
    <n v="0.05"/>
    <n v="22.99"/>
    <n v="8.99"/>
    <x v="1"/>
    <x v="0"/>
    <x v="2"/>
    <x v="2"/>
    <x v="1"/>
    <s v="Boston KS Multi-Size Manual Pencil Sharpener"/>
    <n v="0.56999999999999995"/>
    <s v="United States"/>
    <x v="3"/>
    <x v="27"/>
    <s v="Whitehall"/>
    <n v="43213"/>
    <x v="109"/>
    <d v="2015-04-28T00:00:00"/>
    <n v="18.27"/>
    <n v="9"/>
    <n v="214.48"/>
    <n v="88657"/>
    <x v="3"/>
    <n v="487.6531824512378"/>
  </r>
  <r>
    <n v="2549"/>
    <s v="Martha Bowers"/>
    <x v="2"/>
    <n v="0.04"/>
    <n v="212.6"/>
    <n v="110.2"/>
    <x v="0"/>
    <x v="0"/>
    <x v="0"/>
    <x v="0"/>
    <x v="0"/>
    <s v="Bush Advantage Collection® Round Conference Table"/>
    <n v="0.73"/>
    <s v="United States"/>
    <x v="3"/>
    <x v="27"/>
    <s v="Whitehall"/>
    <n v="43213"/>
    <x v="109"/>
    <d v="2015-04-25T00:00:00"/>
    <n v="-513.79042000000004"/>
    <n v="8"/>
    <n v="1790.1"/>
    <n v="88657"/>
    <x v="3"/>
    <n v="3670.2993622052904"/>
  </r>
  <r>
    <n v="627"/>
    <s v="Scott McKenna"/>
    <x v="4"/>
    <n v="0.02"/>
    <n v="419.19"/>
    <n v="19.989999999999998"/>
    <x v="1"/>
    <x v="3"/>
    <x v="2"/>
    <x v="6"/>
    <x v="5"/>
    <s v="Smead Adjustable Mobile File Trolley with Lockable Top"/>
    <n v="0.57999999999999996"/>
    <s v="United States"/>
    <x v="3"/>
    <x v="27"/>
    <s v="Steubenville"/>
    <n v="43952"/>
    <x v="109"/>
    <d v="2015-04-22T00:00:00"/>
    <n v="6610.2"/>
    <n v="22"/>
    <n v="9580"/>
    <n v="90469"/>
    <x v="3"/>
    <n v="8753.5244269184768"/>
  </r>
  <r>
    <n v="2668"/>
    <s v="Carlos Hanson"/>
    <x v="3"/>
    <n v="0.06"/>
    <n v="3.93"/>
    <n v="0.99"/>
    <x v="1"/>
    <x v="2"/>
    <x v="2"/>
    <x v="14"/>
    <x v="2"/>
    <s v="Staples Vinyl Coated Paper Clips"/>
    <n v="0.39"/>
    <s v="United States"/>
    <x v="1"/>
    <x v="46"/>
    <s v="Rapid City"/>
    <n v="57701"/>
    <x v="109"/>
    <d v="2015-04-23T00:00:00"/>
    <n v="10.782400000000001"/>
    <n v="6"/>
    <n v="24.18"/>
    <n v="87832"/>
    <x v="1"/>
    <n v="203.66771594854501"/>
  </r>
  <r>
    <n v="2932"/>
    <s v="Phyllis Hull"/>
    <x v="1"/>
    <n v="0.01"/>
    <n v="35.44"/>
    <n v="19.989999999999998"/>
    <x v="1"/>
    <x v="0"/>
    <x v="2"/>
    <x v="7"/>
    <x v="5"/>
    <s v="Xerox 1880"/>
    <n v="0.38"/>
    <s v="United States"/>
    <x v="3"/>
    <x v="22"/>
    <s v="Stratford"/>
    <n v="6614"/>
    <x v="110"/>
    <d v="2015-04-23T00:00:00"/>
    <n v="-52.822800000000001"/>
    <n v="1"/>
    <n v="55.43"/>
    <n v="87620"/>
    <x v="3"/>
    <n v="544.1449951163105"/>
  </r>
  <r>
    <n v="2938"/>
    <s v="Laurie Case Daniel"/>
    <x v="1"/>
    <n v="0.03"/>
    <n v="47.9"/>
    <n v="5.86"/>
    <x v="1"/>
    <x v="0"/>
    <x v="2"/>
    <x v="7"/>
    <x v="5"/>
    <s v="Xerox 1938"/>
    <n v="0.37"/>
    <s v="United States"/>
    <x v="3"/>
    <x v="35"/>
    <s v="Stoneham"/>
    <n v="2180"/>
    <x v="110"/>
    <d v="2015-04-25T00:00:00"/>
    <n v="642.99030000000005"/>
    <n v="20"/>
    <n v="931.87"/>
    <n v="87620"/>
    <x v="3"/>
    <n v="883.64231266565037"/>
  </r>
  <r>
    <n v="666"/>
    <s v="Emily Sims"/>
    <x v="2"/>
    <n v="0.02"/>
    <n v="4.57"/>
    <n v="5.42"/>
    <x v="1"/>
    <x v="3"/>
    <x v="2"/>
    <x v="5"/>
    <x v="5"/>
    <s v="Newell® 3-Hole Punched Plastic Slotted Magazine Holders for Binders"/>
    <n v="0.37"/>
    <s v="United States"/>
    <x v="0"/>
    <x v="34"/>
    <s v="Nashville"/>
    <n v="37211"/>
    <x v="110"/>
    <d v="2015-04-26T00:00:00"/>
    <n v="-352.81400000000002"/>
    <n v="11"/>
    <n v="54.04"/>
    <n v="88679"/>
    <x v="0"/>
    <n v="-186.10694467286203"/>
  </r>
  <r>
    <n v="667"/>
    <s v="Allison Kirby"/>
    <x v="2"/>
    <n v="0.02"/>
    <n v="4.57"/>
    <n v="5.42"/>
    <x v="1"/>
    <x v="3"/>
    <x v="2"/>
    <x v="5"/>
    <x v="5"/>
    <s v="Newell® 3-Hole Punched Plastic Slotted Magazine Holders for Binders"/>
    <n v="0.37"/>
    <s v="United States"/>
    <x v="1"/>
    <x v="18"/>
    <s v="Dallas"/>
    <n v="75203"/>
    <x v="110"/>
    <d v="2015-04-26T00:00:00"/>
    <n v="-124.2805"/>
    <n v="45"/>
    <n v="221.06"/>
    <n v="48257"/>
    <x v="1"/>
    <n v="47.917237753207971"/>
  </r>
  <r>
    <n v="1777"/>
    <s v="Miriam Greenberg"/>
    <x v="2"/>
    <n v="7.0000000000000007E-2"/>
    <n v="5.43"/>
    <n v="0.95"/>
    <x v="1"/>
    <x v="1"/>
    <x v="2"/>
    <x v="7"/>
    <x v="2"/>
    <s v="Wirebound Message Book, 4 per Page"/>
    <n v="0.36"/>
    <s v="United States"/>
    <x v="1"/>
    <x v="2"/>
    <s v="Valparaiso"/>
    <n v="46383"/>
    <x v="110"/>
    <d v="2015-04-26T00:00:00"/>
    <n v="26.5029"/>
    <n v="7"/>
    <n v="38.409999999999997"/>
    <n v="89939"/>
    <x v="1"/>
    <n v="11.18045173650011"/>
  </r>
  <r>
    <n v="678"/>
    <s v="Edward McKenzie"/>
    <x v="4"/>
    <n v="0.04"/>
    <n v="15.42"/>
    <n v="10.68"/>
    <x v="2"/>
    <x v="3"/>
    <x v="2"/>
    <x v="6"/>
    <x v="5"/>
    <s v="Decoflex Hanging Personal Folder File, Blue"/>
    <n v="0.57999999999999996"/>
    <s v="United States"/>
    <x v="0"/>
    <x v="21"/>
    <s v="Rose Hill"/>
    <n v="24281"/>
    <x v="110"/>
    <d v="2015-04-23T00:00:00"/>
    <n v="-109.70399999999999"/>
    <n v="5"/>
    <n v="81.14"/>
    <n v="88889"/>
    <x v="0"/>
    <n v="254.33260075249339"/>
  </r>
  <r>
    <n v="2760"/>
    <s v="Evan Adkins"/>
    <x v="4"/>
    <n v="0.08"/>
    <n v="22.01"/>
    <n v="5.53"/>
    <x v="1"/>
    <x v="3"/>
    <x v="2"/>
    <x v="2"/>
    <x v="1"/>
    <s v="Boston 16801 Nautilus™ Battery Pencil Sharpener"/>
    <n v="0.59"/>
    <s v="United States"/>
    <x v="3"/>
    <x v="22"/>
    <s v="Waterbury"/>
    <n v="6708"/>
    <x v="110"/>
    <d v="2015-04-24T00:00:00"/>
    <n v="105.7"/>
    <n v="11"/>
    <n v="241.97"/>
    <n v="90724"/>
    <x v="3"/>
    <n v="417.31100561873814"/>
  </r>
  <r>
    <n v="2764"/>
    <s v="Arnold Johnson"/>
    <x v="4"/>
    <n v="0.02"/>
    <n v="29.74"/>
    <n v="6.64"/>
    <x v="1"/>
    <x v="3"/>
    <x v="2"/>
    <x v="6"/>
    <x v="5"/>
    <s v="Acco Perma® 2700 Stacking Storage Drawers"/>
    <n v="0.7"/>
    <s v="United States"/>
    <x v="3"/>
    <x v="33"/>
    <s v="Hackensack"/>
    <n v="7601"/>
    <x v="110"/>
    <d v="2015-04-22T00:00:00"/>
    <n v="-21.06"/>
    <n v="4"/>
    <n v="120.81"/>
    <n v="90724"/>
    <x v="3"/>
    <n v="473.48518499191846"/>
  </r>
  <r>
    <n v="2737"/>
    <s v="Rachel Bates"/>
    <x v="3"/>
    <n v="0.05"/>
    <n v="100.98"/>
    <n v="7.18"/>
    <x v="1"/>
    <x v="0"/>
    <x v="1"/>
    <x v="1"/>
    <x v="5"/>
    <s v="Logitech Cordless Elite Duo"/>
    <n v="0.4"/>
    <s v="United States"/>
    <x v="3"/>
    <x v="42"/>
    <s v="Rutland"/>
    <n v="5701"/>
    <x v="110"/>
    <d v="2015-04-24T00:00:00"/>
    <n v="566.60730000000001"/>
    <n v="8"/>
    <n v="821.17"/>
    <n v="89018"/>
    <x v="3"/>
    <n v="1223.4534631701247"/>
  </r>
  <r>
    <n v="2114"/>
    <s v="Paige Mason"/>
    <x v="0"/>
    <n v="0.08"/>
    <n v="2.89"/>
    <n v="0.49"/>
    <x v="1"/>
    <x v="3"/>
    <x v="2"/>
    <x v="13"/>
    <x v="5"/>
    <s v="*Staples* Packaging Labels"/>
    <n v="0.38"/>
    <s v="United States"/>
    <x v="0"/>
    <x v="21"/>
    <s v="Norfolk"/>
    <n v="23518"/>
    <x v="111"/>
    <d v="2015-04-23T00:00:00"/>
    <n v="38.405999999999999"/>
    <n v="1"/>
    <n v="3.07"/>
    <n v="88404"/>
    <x v="0"/>
    <n v="251.89109471402037"/>
  </r>
  <r>
    <n v="1253"/>
    <s v="Vickie Coates"/>
    <x v="2"/>
    <n v="0.02"/>
    <n v="46.89"/>
    <n v="5.0999999999999996"/>
    <x v="1"/>
    <x v="2"/>
    <x v="2"/>
    <x v="8"/>
    <x v="6"/>
    <s v="Bionaire Personal Warm Mist Humidifier/Vaporizer"/>
    <n v="0.46"/>
    <s v="United States"/>
    <x v="1"/>
    <x v="18"/>
    <s v="Cedar Park"/>
    <n v="78613"/>
    <x v="111"/>
    <d v="2015-04-23T00:00:00"/>
    <n v="421.3485"/>
    <n v="13"/>
    <n v="610.65"/>
    <n v="89981"/>
    <x v="1"/>
    <n v="835.65243437370054"/>
  </r>
  <r>
    <n v="1253"/>
    <s v="Vickie Coates"/>
    <x v="2"/>
    <n v="0.05"/>
    <n v="140.97999999999999"/>
    <n v="36.090000000000003"/>
    <x v="0"/>
    <x v="2"/>
    <x v="0"/>
    <x v="10"/>
    <x v="0"/>
    <s v="Sauder Forest Hills Library, Woodland Oak Finish"/>
    <n v="0.77"/>
    <s v="United States"/>
    <x v="1"/>
    <x v="18"/>
    <s v="Cedar Park"/>
    <n v="78613"/>
    <x v="111"/>
    <d v="2015-04-25T00:00:00"/>
    <n v="-373.09"/>
    <n v="5"/>
    <n v="699.24"/>
    <n v="89981"/>
    <x v="1"/>
    <n v="1607.7449897755921"/>
  </r>
  <r>
    <n v="1253"/>
    <s v="Vickie Coates"/>
    <x v="2"/>
    <n v="0.1"/>
    <n v="212.6"/>
    <n v="110.2"/>
    <x v="0"/>
    <x v="2"/>
    <x v="0"/>
    <x v="0"/>
    <x v="0"/>
    <s v="Bush Advantage Collection® Round Conference Table"/>
    <n v="0.73"/>
    <s v="United States"/>
    <x v="1"/>
    <x v="18"/>
    <s v="Cedar Park"/>
    <n v="78613"/>
    <x v="111"/>
    <d v="2015-04-25T00:00:00"/>
    <n v="-3465.0720000000001"/>
    <n v="12"/>
    <n v="2346.0300000000002"/>
    <n v="89981"/>
    <x v="1"/>
    <n v="647.93648899077891"/>
  </r>
  <r>
    <n v="146"/>
    <s v="Yvonne Fox"/>
    <x v="4"/>
    <n v="0.06"/>
    <n v="180.98"/>
    <n v="26.2"/>
    <x v="0"/>
    <x v="3"/>
    <x v="0"/>
    <x v="9"/>
    <x v="3"/>
    <s v="Global Ergonomic Managers Chair"/>
    <n v="0.59"/>
    <s v="United States"/>
    <x v="1"/>
    <x v="18"/>
    <s v="Watauga"/>
    <n v="76148"/>
    <x v="111"/>
    <d v="2015-04-24T00:00:00"/>
    <n v="251.4084"/>
    <n v="5"/>
    <n v="929.57"/>
    <n v="91090"/>
    <x v="1"/>
    <n v="1845.5555085530632"/>
  </r>
  <r>
    <n v="699"/>
    <s v="Jenny Gold"/>
    <x v="4"/>
    <n v="0.03"/>
    <n v="5.28"/>
    <n v="5.61"/>
    <x v="1"/>
    <x v="1"/>
    <x v="2"/>
    <x v="7"/>
    <x v="5"/>
    <s v="Xerox 1954"/>
    <n v="0.4"/>
    <s v="United States"/>
    <x v="2"/>
    <x v="8"/>
    <s v="Los Angeles"/>
    <n v="90041"/>
    <x v="111"/>
    <d v="2015-04-24T00:00:00"/>
    <n v="-16.670000000000002"/>
    <n v="5"/>
    <n v="32.5"/>
    <n v="44517"/>
    <x v="2"/>
    <n v="87.975368394644732"/>
  </r>
  <r>
    <n v="702"/>
    <s v="Kelly O'Connor"/>
    <x v="4"/>
    <n v="0.03"/>
    <n v="5.28"/>
    <n v="5.61"/>
    <x v="1"/>
    <x v="1"/>
    <x v="2"/>
    <x v="7"/>
    <x v="5"/>
    <s v="Xerox 1954"/>
    <n v="0.4"/>
    <s v="United States"/>
    <x v="2"/>
    <x v="8"/>
    <s v="Santa Rosa"/>
    <n v="95404"/>
    <x v="111"/>
    <d v="2015-04-24T00:00:00"/>
    <n v="-16.670000000000002"/>
    <n v="1"/>
    <n v="6.5"/>
    <n v="87977"/>
    <x v="2"/>
    <n v="87.975368394644732"/>
  </r>
  <r>
    <n v="1304"/>
    <s v="Sherri McIntosh"/>
    <x v="4"/>
    <n v="0.08"/>
    <n v="2.88"/>
    <n v="0.5"/>
    <x v="1"/>
    <x v="1"/>
    <x v="2"/>
    <x v="13"/>
    <x v="5"/>
    <s v="Avery 507"/>
    <n v="0.39"/>
    <s v="United States"/>
    <x v="2"/>
    <x v="15"/>
    <s v="West Jordan"/>
    <n v="84084"/>
    <x v="111"/>
    <d v="2015-04-24T00:00:00"/>
    <n v="6.0305999999999997"/>
    <n v="3"/>
    <n v="8.74"/>
    <n v="87004"/>
    <x v="2"/>
    <n v="-78.889092118160306"/>
  </r>
  <r>
    <n v="483"/>
    <s v="Edgar McKenzie"/>
    <x v="3"/>
    <n v="0.06"/>
    <n v="3.36"/>
    <n v="6.27"/>
    <x v="1"/>
    <x v="3"/>
    <x v="2"/>
    <x v="5"/>
    <x v="5"/>
    <s v="Cardinal Poly Pocket Divider Pockets for Ring Binders"/>
    <n v="0.4"/>
    <s v="United States"/>
    <x v="1"/>
    <x v="10"/>
    <s v="Oswego"/>
    <n v="60543"/>
    <x v="111"/>
    <d v="2015-04-24T00:00:00"/>
    <n v="-24.057539999999999"/>
    <n v="2"/>
    <n v="8.82"/>
    <n v="90354"/>
    <x v="1"/>
    <n v="290.01327475253055"/>
  </r>
  <r>
    <n v="483"/>
    <s v="Edgar McKenzie"/>
    <x v="3"/>
    <n v="7.0000000000000007E-2"/>
    <n v="699.99"/>
    <n v="24.49"/>
    <x v="1"/>
    <x v="3"/>
    <x v="1"/>
    <x v="4"/>
    <x v="4"/>
    <s v="Canon PC1060 Personal Laser Copier"/>
    <n v="0.41"/>
    <s v="United States"/>
    <x v="1"/>
    <x v="10"/>
    <s v="Oswego"/>
    <n v="60543"/>
    <x v="111"/>
    <d v="2015-04-25T00:00:00"/>
    <n v="2583.5614799999998"/>
    <n v="9"/>
    <n v="5976.09"/>
    <n v="90354"/>
    <x v="1"/>
    <n v="5648.2386598125413"/>
  </r>
  <r>
    <n v="1257"/>
    <s v="Ryan Foster"/>
    <x v="0"/>
    <n v="0.04"/>
    <n v="2.52"/>
    <n v="1.92"/>
    <x v="1"/>
    <x v="2"/>
    <x v="2"/>
    <x v="16"/>
    <x v="2"/>
    <s v="Letter Slitter"/>
    <n v="0.82"/>
    <s v="United States"/>
    <x v="2"/>
    <x v="3"/>
    <s v="Aurora"/>
    <n v="80013"/>
    <x v="112"/>
    <d v="2015-04-24T00:00:00"/>
    <n v="-8.2080000000000002"/>
    <n v="1"/>
    <n v="3.13"/>
    <n v="86536"/>
    <x v="2"/>
    <n v="665.11572178079928"/>
  </r>
  <r>
    <n v="3325"/>
    <s v="Diane Barr"/>
    <x v="0"/>
    <n v="7.0000000000000007E-2"/>
    <n v="5.58"/>
    <n v="1.99"/>
    <x v="1"/>
    <x v="1"/>
    <x v="2"/>
    <x v="2"/>
    <x v="2"/>
    <s v="DIXON Ticonderoga® Erasable Checking Pencils"/>
    <n v="0.46"/>
    <s v="United States"/>
    <x v="2"/>
    <x v="14"/>
    <s v="Coos Bay"/>
    <n v="97420"/>
    <x v="112"/>
    <d v="2015-04-26T00:00:00"/>
    <n v="23.045999999999999"/>
    <n v="23"/>
    <n v="121.46"/>
    <n v="90987"/>
    <x v="2"/>
    <n v="330.2166772095527"/>
  </r>
  <r>
    <n v="1085"/>
    <s v="Ted Dunlap"/>
    <x v="1"/>
    <n v="0.04"/>
    <n v="9.06"/>
    <n v="9.86"/>
    <x v="1"/>
    <x v="2"/>
    <x v="2"/>
    <x v="7"/>
    <x v="5"/>
    <s v="Southworth 25% Cotton Linen-Finish Paper &amp; Envelopes"/>
    <n v="0.4"/>
    <s v="United States"/>
    <x v="3"/>
    <x v="11"/>
    <s v="Deer Park"/>
    <n v="11729"/>
    <x v="112"/>
    <d v="2015-04-25T00:00:00"/>
    <n v="-53.25"/>
    <n v="3"/>
    <n v="30.87"/>
    <n v="86123"/>
    <x v="3"/>
    <n v="217.34201657647702"/>
  </r>
  <r>
    <n v="1086"/>
    <s v="Leon Peele"/>
    <x v="1"/>
    <n v="0.04"/>
    <n v="14.27"/>
    <n v="7.27"/>
    <x v="1"/>
    <x v="2"/>
    <x v="2"/>
    <x v="5"/>
    <x v="5"/>
    <s v="GBC Laser Imprintable Binding System Covers, Desert Sand"/>
    <n v="0.38"/>
    <s v="United States"/>
    <x v="3"/>
    <x v="11"/>
    <s v="Dix Hills"/>
    <n v="11746"/>
    <x v="112"/>
    <d v="2015-04-25T00:00:00"/>
    <n v="2.125"/>
    <n v="3"/>
    <n v="45.24"/>
    <n v="86123"/>
    <x v="3"/>
    <n v="202.16170478148115"/>
  </r>
  <r>
    <n v="1670"/>
    <s v="Carolyn Bowling"/>
    <x v="2"/>
    <n v="0.03"/>
    <n v="35.409999999999997"/>
    <n v="1.99"/>
    <x v="1"/>
    <x v="0"/>
    <x v="1"/>
    <x v="1"/>
    <x v="1"/>
    <s v="Imation DVD-RAM discs"/>
    <n v="0.43"/>
    <s v="United States"/>
    <x v="0"/>
    <x v="21"/>
    <s v="Blacksburg"/>
    <n v="24060"/>
    <x v="112"/>
    <d v="2015-04-26T00:00:00"/>
    <n v="1912.422"/>
    <n v="10"/>
    <n v="367.52"/>
    <n v="86722"/>
    <x v="0"/>
    <n v="2169.6032150961851"/>
  </r>
  <r>
    <n v="1670"/>
    <s v="Carolyn Bowling"/>
    <x v="2"/>
    <n v="0"/>
    <n v="142.86000000000001"/>
    <n v="19.989999999999998"/>
    <x v="1"/>
    <x v="0"/>
    <x v="2"/>
    <x v="6"/>
    <x v="5"/>
    <s v="Letter Size Cart"/>
    <n v="0.56000000000000005"/>
    <s v="United States"/>
    <x v="0"/>
    <x v="21"/>
    <s v="Blacksburg"/>
    <n v="24060"/>
    <x v="112"/>
    <d v="2015-05-03T00:00:00"/>
    <n v="-739.32600000000002"/>
    <n v="11"/>
    <n v="1576.35"/>
    <n v="86722"/>
    <x v="0"/>
    <n v="416.19205294903787"/>
  </r>
  <r>
    <n v="1391"/>
    <s v="Carolyn Greer"/>
    <x v="3"/>
    <n v="0"/>
    <n v="2.88"/>
    <n v="0.7"/>
    <x v="2"/>
    <x v="1"/>
    <x v="2"/>
    <x v="2"/>
    <x v="2"/>
    <s v="Newell 340"/>
    <n v="0.56000000000000005"/>
    <s v="United States"/>
    <x v="2"/>
    <x v="8"/>
    <s v="Sunnyvale"/>
    <n v="94086"/>
    <x v="112"/>
    <d v="2015-04-24T00:00:00"/>
    <n v="-0.11"/>
    <n v="1"/>
    <n v="7.96"/>
    <n v="88727"/>
    <x v="2"/>
    <n v="220.56922164784626"/>
  </r>
  <r>
    <n v="2570"/>
    <s v="Yvonne Stephens"/>
    <x v="0"/>
    <n v="0"/>
    <n v="4.37"/>
    <n v="5.15"/>
    <x v="1"/>
    <x v="1"/>
    <x v="2"/>
    <x v="8"/>
    <x v="5"/>
    <s v="Eureka Sanitaire ® Multi-Pro Heavy-Duty Upright, Disposable Bags"/>
    <n v="0.59"/>
    <s v="United States"/>
    <x v="2"/>
    <x v="8"/>
    <s v="Davis"/>
    <n v="95616"/>
    <x v="113"/>
    <d v="2015-04-27T00:00:00"/>
    <n v="-150.2604"/>
    <n v="19"/>
    <n v="87.85"/>
    <n v="90327"/>
    <x v="2"/>
    <n v="390.60827962002924"/>
  </r>
  <r>
    <n v="2570"/>
    <s v="Yvonne Stephens"/>
    <x v="0"/>
    <n v="0.01"/>
    <n v="500.98"/>
    <n v="56"/>
    <x v="0"/>
    <x v="1"/>
    <x v="0"/>
    <x v="9"/>
    <x v="3"/>
    <s v="Global Troy™ Executive Leather Low-Back Tilter"/>
    <n v="0.6"/>
    <s v="United States"/>
    <x v="2"/>
    <x v="8"/>
    <s v="Davis"/>
    <n v="95616"/>
    <x v="113"/>
    <d v="2015-04-26T00:00:00"/>
    <n v="4899.1288000000004"/>
    <n v="14"/>
    <n v="7429.63"/>
    <n v="90327"/>
    <x v="2"/>
    <n v="8720.8755712662805"/>
  </r>
  <r>
    <n v="2570"/>
    <s v="Yvonne Stephens"/>
    <x v="0"/>
    <n v="0.02"/>
    <n v="12.58"/>
    <n v="5.16"/>
    <x v="1"/>
    <x v="1"/>
    <x v="0"/>
    <x v="11"/>
    <x v="5"/>
    <s v="DAX Copper Panel Document Frame, 5 x 7 Size"/>
    <n v="0.43"/>
    <s v="United States"/>
    <x v="2"/>
    <x v="8"/>
    <s v="Davis"/>
    <n v="95616"/>
    <x v="113"/>
    <d v="2015-04-25T00:00:00"/>
    <n v="44.712000000000003"/>
    <n v="18"/>
    <n v="224.29"/>
    <n v="90327"/>
    <x v="2"/>
    <n v="470.05860106833148"/>
  </r>
  <r>
    <n v="2570"/>
    <s v="Yvonne Stephens"/>
    <x v="0"/>
    <n v="0.1"/>
    <n v="7.7"/>
    <n v="3.68"/>
    <x v="1"/>
    <x v="1"/>
    <x v="0"/>
    <x v="11"/>
    <x v="2"/>
    <s v="Deflect-O® Glasstique™ Clear Desk Accessories"/>
    <n v="0.52"/>
    <s v="United States"/>
    <x v="2"/>
    <x v="8"/>
    <s v="Davis"/>
    <n v="95616"/>
    <x v="113"/>
    <d v="2015-04-26T00:00:00"/>
    <n v="-22.626000000000001"/>
    <n v="7"/>
    <n v="51.2"/>
    <n v="90327"/>
    <x v="2"/>
    <n v="366.84606449257478"/>
  </r>
  <r>
    <n v="2571"/>
    <s v="Rosemary O'Brien"/>
    <x v="0"/>
    <n v="0.01"/>
    <n v="500.98"/>
    <n v="56"/>
    <x v="0"/>
    <x v="1"/>
    <x v="0"/>
    <x v="9"/>
    <x v="3"/>
    <s v="Global Troy™ Executive Leather Low-Back Tilter"/>
    <n v="0.6"/>
    <s v="United States"/>
    <x v="3"/>
    <x v="11"/>
    <s v="New York City"/>
    <n v="10165"/>
    <x v="113"/>
    <d v="2015-04-26T00:00:00"/>
    <n v="4260.1120000000001"/>
    <n v="56"/>
    <n v="23939.200000000001"/>
    <n v="50656"/>
    <x v="3"/>
    <n v="8066.5059310318129"/>
  </r>
  <r>
    <n v="2571"/>
    <s v="Rosemary O'Brien"/>
    <x v="0"/>
    <n v="0.1"/>
    <n v="7.7"/>
    <n v="3.68"/>
    <x v="1"/>
    <x v="1"/>
    <x v="0"/>
    <x v="11"/>
    <x v="2"/>
    <s v="Deflect-O® Glasstique™ Clear Desk Accessories"/>
    <n v="0.52"/>
    <s v="United States"/>
    <x v="3"/>
    <x v="11"/>
    <s v="New York City"/>
    <n v="10165"/>
    <x v="113"/>
    <d v="2015-04-26T00:00:00"/>
    <n v="-25.14"/>
    <n v="27"/>
    <n v="197.48"/>
    <n v="50656"/>
    <x v="3"/>
    <n v="364.27166382650552"/>
  </r>
  <r>
    <n v="3379"/>
    <s v="Annette McIntyre"/>
    <x v="0"/>
    <n v="0.05"/>
    <n v="3.14"/>
    <n v="1.92"/>
    <x v="2"/>
    <x v="2"/>
    <x v="2"/>
    <x v="16"/>
    <x v="2"/>
    <s v="Serrated Blade or Curved Handle Hand Letter Openers"/>
    <n v="0.84"/>
    <s v="United States"/>
    <x v="0"/>
    <x v="5"/>
    <s v="Kennesaw"/>
    <n v="30144"/>
    <x v="113"/>
    <d v="2015-04-26T00:00:00"/>
    <n v="1628.37"/>
    <n v="18"/>
    <n v="59.22"/>
    <n v="88839"/>
    <x v="0"/>
    <n v="2270.7556617472619"/>
  </r>
  <r>
    <n v="731"/>
    <s v="June Herbert"/>
    <x v="1"/>
    <n v="0.09"/>
    <n v="101.41"/>
    <n v="35"/>
    <x v="1"/>
    <x v="1"/>
    <x v="2"/>
    <x v="6"/>
    <x v="4"/>
    <s v="Tennsco Regal Shelving Units"/>
    <n v="0.82"/>
    <s v="United States"/>
    <x v="3"/>
    <x v="35"/>
    <s v="Burlington"/>
    <n v="1803"/>
    <x v="114"/>
    <d v="2015-04-27T00:00:00"/>
    <n v="-801.15480000000002"/>
    <n v="12"/>
    <n v="1178.32"/>
    <n v="90362"/>
    <x v="3"/>
    <n v="692.35058529267712"/>
  </r>
  <r>
    <n v="1893"/>
    <s v="Melanie Burgess"/>
    <x v="2"/>
    <n v="0.03"/>
    <n v="180.98"/>
    <n v="26.2"/>
    <x v="0"/>
    <x v="1"/>
    <x v="0"/>
    <x v="9"/>
    <x v="3"/>
    <s v="Global Ergonomic Managers Chair"/>
    <n v="0.59"/>
    <s v="United States"/>
    <x v="1"/>
    <x v="6"/>
    <s v="Webster Groves"/>
    <n v="63119"/>
    <x v="114"/>
    <d v="2015-04-30T00:00:00"/>
    <n v="588.54"/>
    <n v="5"/>
    <n v="928.92"/>
    <n v="91262"/>
    <x v="1"/>
    <n v="2248.6815712530465"/>
  </r>
  <r>
    <n v="2491"/>
    <s v="Sean N Boyer"/>
    <x v="2"/>
    <n v="0.06"/>
    <n v="4.28"/>
    <n v="0.94"/>
    <x v="1"/>
    <x v="1"/>
    <x v="2"/>
    <x v="2"/>
    <x v="2"/>
    <s v="Newell 336"/>
    <n v="0.56000000000000005"/>
    <s v="United States"/>
    <x v="2"/>
    <x v="8"/>
    <s v="Los Angeles"/>
    <n v="90045"/>
    <x v="114"/>
    <d v="2015-04-28T00:00:00"/>
    <n v="0.37"/>
    <n v="9"/>
    <n v="38.96"/>
    <n v="11712"/>
    <x v="2"/>
    <n v="153.38530646112252"/>
  </r>
  <r>
    <n v="2495"/>
    <s v="Maria Block"/>
    <x v="2"/>
    <n v="0.06"/>
    <n v="4.28"/>
    <n v="0.94"/>
    <x v="1"/>
    <x v="1"/>
    <x v="2"/>
    <x v="2"/>
    <x v="2"/>
    <s v="Newell 336"/>
    <n v="0.56000000000000005"/>
    <s v="United States"/>
    <x v="2"/>
    <x v="45"/>
    <s v="Rock Springs"/>
    <n v="82901"/>
    <x v="114"/>
    <d v="2015-04-28T00:00:00"/>
    <n v="0.37"/>
    <n v="2"/>
    <n v="8.66"/>
    <n v="86885"/>
    <x v="2"/>
    <n v="153.38530646112252"/>
  </r>
  <r>
    <n v="2489"/>
    <s v="Craig Liu"/>
    <x v="4"/>
    <n v="0.04"/>
    <n v="419.19"/>
    <n v="19.989999999999998"/>
    <x v="1"/>
    <x v="2"/>
    <x v="2"/>
    <x v="6"/>
    <x v="5"/>
    <s v="Smead Adjustable Mobile File Trolley with Lockable Top"/>
    <n v="0.57999999999999996"/>
    <s v="United States"/>
    <x v="2"/>
    <x v="8"/>
    <s v="Concord"/>
    <n v="94521"/>
    <x v="114"/>
    <d v="2015-04-27T00:00:00"/>
    <n v="1388.3559"/>
    <n v="5"/>
    <n v="2012.11"/>
    <n v="86885"/>
    <x v="2"/>
    <n v="3423.4440891390209"/>
  </r>
  <r>
    <n v="2491"/>
    <s v="Sean N Boyer"/>
    <x v="4"/>
    <n v="0.04"/>
    <n v="419.19"/>
    <n v="19.989999999999998"/>
    <x v="1"/>
    <x v="2"/>
    <x v="2"/>
    <x v="6"/>
    <x v="5"/>
    <s v="Smead Adjustable Mobile File Trolley with Lockable Top"/>
    <n v="0.57999999999999996"/>
    <s v="United States"/>
    <x v="2"/>
    <x v="8"/>
    <s v="Los Angeles"/>
    <n v="90045"/>
    <x v="114"/>
    <d v="2015-04-27T00:00:00"/>
    <n v="1947.67"/>
    <n v="20"/>
    <n v="8048.45"/>
    <n v="23042"/>
    <x v="2"/>
    <n v="3996.1961144301627"/>
  </r>
  <r>
    <n v="2380"/>
    <s v="Lisa Branch"/>
    <x v="3"/>
    <n v="7.0000000000000007E-2"/>
    <n v="3.38"/>
    <n v="0.85"/>
    <x v="1"/>
    <x v="0"/>
    <x v="2"/>
    <x v="2"/>
    <x v="2"/>
    <s v="Avery Hi-Liter® Fluorescent Desk Style Markers"/>
    <n v="0.48"/>
    <s v="United States"/>
    <x v="1"/>
    <x v="25"/>
    <s v="Grand Rapids"/>
    <n v="49505"/>
    <x v="114"/>
    <d v="2015-04-28T00:00:00"/>
    <n v="19.04"/>
    <n v="9"/>
    <n v="29.08"/>
    <n v="86654"/>
    <x v="1"/>
    <n v="235.25340140129308"/>
  </r>
  <r>
    <n v="2382"/>
    <s v="Geoffrey Saunders"/>
    <x v="3"/>
    <n v="7.0000000000000007E-2"/>
    <n v="3.38"/>
    <n v="0.85"/>
    <x v="1"/>
    <x v="0"/>
    <x v="2"/>
    <x v="2"/>
    <x v="2"/>
    <s v="Avery Hi-Liter® Fluorescent Desk Style Markers"/>
    <n v="0.48"/>
    <s v="United States"/>
    <x v="3"/>
    <x v="11"/>
    <s v="New York City"/>
    <n v="10024"/>
    <x v="114"/>
    <d v="2015-04-28T00:00:00"/>
    <n v="19.04"/>
    <n v="34"/>
    <n v="109.86"/>
    <n v="13606"/>
    <x v="3"/>
    <n v="235.25340140129308"/>
  </r>
  <r>
    <n v="2468"/>
    <s v="Rhonda Stein"/>
    <x v="0"/>
    <n v="0.09"/>
    <n v="58.1"/>
    <n v="1.49"/>
    <x v="2"/>
    <x v="2"/>
    <x v="2"/>
    <x v="5"/>
    <x v="5"/>
    <s v="Avery Arch Ring Binders"/>
    <n v="0.38"/>
    <s v="United States"/>
    <x v="0"/>
    <x v="9"/>
    <s v="Salisbury"/>
    <n v="28144"/>
    <x v="115"/>
    <d v="2015-04-29T00:00:00"/>
    <n v="765.75"/>
    <n v="3"/>
    <n v="169.46"/>
    <n v="88135"/>
    <x v="0"/>
    <n v="1138.9468718029859"/>
  </r>
  <r>
    <n v="983"/>
    <s v="Sue Drake"/>
    <x v="2"/>
    <n v="0.09"/>
    <n v="300.97000000000003"/>
    <n v="7.18"/>
    <x v="1"/>
    <x v="3"/>
    <x v="1"/>
    <x v="1"/>
    <x v="5"/>
    <s v="Gyration Ultra Professional Cordless Optical Suite"/>
    <n v="0.48"/>
    <s v="United States"/>
    <x v="0"/>
    <x v="1"/>
    <s v="Searcy"/>
    <n v="72143"/>
    <x v="115"/>
    <d v="2015-04-27T00:00:00"/>
    <n v="17.771999999999998"/>
    <n v="10"/>
    <n v="2848.38"/>
    <n v="90201"/>
    <x v="0"/>
    <n v="1215.8726480639402"/>
  </r>
  <r>
    <n v="202"/>
    <s v="Max Small"/>
    <x v="3"/>
    <n v="0.09"/>
    <n v="12.28"/>
    <n v="4.8600000000000003"/>
    <x v="1"/>
    <x v="3"/>
    <x v="2"/>
    <x v="7"/>
    <x v="5"/>
    <s v="Xerox 1933"/>
    <n v="0.38"/>
    <s v="United States"/>
    <x v="1"/>
    <x v="19"/>
    <s v="Bartlesville"/>
    <n v="74006"/>
    <x v="115"/>
    <d v="2015-04-28T00:00:00"/>
    <n v="1.73"/>
    <n v="3"/>
    <n v="34.65"/>
    <n v="88971"/>
    <x v="1"/>
    <n v="268.94798429321003"/>
  </r>
  <r>
    <n v="762"/>
    <s v="Stuart Holloway"/>
    <x v="3"/>
    <n v="0"/>
    <n v="125.99"/>
    <n v="8.99"/>
    <x v="1"/>
    <x v="0"/>
    <x v="1"/>
    <x v="12"/>
    <x v="5"/>
    <s v="5170i"/>
    <n v="0.56999999999999995"/>
    <s v="United States"/>
    <x v="2"/>
    <x v="4"/>
    <s v="Vancouver"/>
    <n v="98661"/>
    <x v="115"/>
    <d v="2015-04-29T00:00:00"/>
    <n v="613.89576"/>
    <n v="12"/>
    <n v="1362.2"/>
    <n v="87525"/>
    <x v="2"/>
    <n v="1574.609201204152"/>
  </r>
  <r>
    <n v="3320"/>
    <s v="Alicia Maynard"/>
    <x v="3"/>
    <n v="0.08"/>
    <n v="3.28"/>
    <n v="3.97"/>
    <x v="1"/>
    <x v="0"/>
    <x v="2"/>
    <x v="2"/>
    <x v="2"/>
    <s v="Newell 342"/>
    <n v="0.56000000000000005"/>
    <s v="United States"/>
    <x v="0"/>
    <x v="34"/>
    <s v="Jackson"/>
    <n v="38301"/>
    <x v="115"/>
    <d v="2015-04-28T00:00:00"/>
    <n v="0.42659999999999998"/>
    <n v="18"/>
    <n v="57.24"/>
    <n v="90103"/>
    <x v="0"/>
    <n v="362.0005601695006"/>
  </r>
  <r>
    <n v="3320"/>
    <s v="Alicia Maynard"/>
    <x v="3"/>
    <n v="0.09"/>
    <n v="40.97"/>
    <n v="8.99"/>
    <x v="2"/>
    <x v="0"/>
    <x v="2"/>
    <x v="2"/>
    <x v="1"/>
    <s v="Sanford 52201 APSCO Electric Pencil Sharpener"/>
    <n v="0.59"/>
    <s v="United States"/>
    <x v="0"/>
    <x v="34"/>
    <s v="Jackson"/>
    <n v="38301"/>
    <x v="115"/>
    <d v="2015-04-29T00:00:00"/>
    <n v="66.215999999999994"/>
    <n v="22"/>
    <n v="824.7"/>
    <n v="90103"/>
    <x v="0"/>
    <n v="622.32073970896249"/>
  </r>
  <r>
    <n v="1439"/>
    <s v="Kyle Kaufman"/>
    <x v="0"/>
    <n v="0.05"/>
    <n v="6.48"/>
    <n v="6.22"/>
    <x v="1"/>
    <x v="3"/>
    <x v="2"/>
    <x v="7"/>
    <x v="5"/>
    <s v="Xerox 1894"/>
    <n v="0.37"/>
    <s v="United States"/>
    <x v="3"/>
    <x v="27"/>
    <s v="Euclid"/>
    <n v="44117"/>
    <x v="116"/>
    <d v="2015-04-29T00:00:00"/>
    <n v="-29.07"/>
    <n v="3"/>
    <n v="21.46"/>
    <n v="90121"/>
    <x v="3"/>
    <n v="363.92881137150647"/>
  </r>
  <r>
    <n v="3011"/>
    <s v="Tammy Raynor"/>
    <x v="0"/>
    <n v="0.03"/>
    <n v="300.64999999999998"/>
    <n v="24.49"/>
    <x v="1"/>
    <x v="3"/>
    <x v="2"/>
    <x v="8"/>
    <x v="4"/>
    <s v="Honeywell Enviracaire Portable HEPA Air Cleaner for 17' x 22' Room"/>
    <n v="0.52"/>
    <s v="United States"/>
    <x v="3"/>
    <x v="35"/>
    <s v="Boston"/>
    <n v="2113"/>
    <x v="116"/>
    <d v="2015-04-30T00:00:00"/>
    <n v="1282.4960000000001"/>
    <n v="32"/>
    <n v="9705.4599999999991"/>
    <n v="7623"/>
    <x v="3"/>
    <n v="3271.5575903109748"/>
  </r>
  <r>
    <n v="3011"/>
    <s v="Tammy Raynor"/>
    <x v="0"/>
    <n v="0.06"/>
    <n v="49.99"/>
    <n v="19.989999999999998"/>
    <x v="1"/>
    <x v="3"/>
    <x v="1"/>
    <x v="1"/>
    <x v="5"/>
    <s v="US Robotics 56K V.92 Internal PCI Faxmodem"/>
    <n v="0.45"/>
    <s v="United States"/>
    <x v="3"/>
    <x v="35"/>
    <s v="Boston"/>
    <n v="2113"/>
    <x v="116"/>
    <d v="2015-04-30T00:00:00"/>
    <n v="17.2"/>
    <n v="67"/>
    <n v="3247.54"/>
    <n v="7623"/>
    <x v="3"/>
    <n v="988.11505367167388"/>
  </r>
  <r>
    <n v="3011"/>
    <s v="Tammy Raynor"/>
    <x v="0"/>
    <n v="0.1"/>
    <n v="104.85"/>
    <n v="4.6500000000000004"/>
    <x v="1"/>
    <x v="3"/>
    <x v="2"/>
    <x v="7"/>
    <x v="5"/>
    <s v="Xerox 1941"/>
    <n v="0.37"/>
    <s v="United States"/>
    <x v="3"/>
    <x v="35"/>
    <s v="Boston"/>
    <n v="2113"/>
    <x v="116"/>
    <d v="2015-04-29T00:00:00"/>
    <n v="1184.1199999999999"/>
    <n v="58"/>
    <n v="5582.63"/>
    <n v="7623"/>
    <x v="3"/>
    <n v="1838.0413440121915"/>
  </r>
  <r>
    <n v="3012"/>
    <s v="Annie Livingston"/>
    <x v="0"/>
    <n v="0.03"/>
    <n v="300.64999999999998"/>
    <n v="24.49"/>
    <x v="1"/>
    <x v="3"/>
    <x v="2"/>
    <x v="8"/>
    <x v="4"/>
    <s v="Honeywell Enviracaire Portable HEPA Air Cleaner for 17' x 22' Room"/>
    <n v="0.52"/>
    <s v="United States"/>
    <x v="3"/>
    <x v="11"/>
    <s v="Rochester"/>
    <n v="14609"/>
    <x v="116"/>
    <d v="2015-04-30T00:00:00"/>
    <n v="1474.8704"/>
    <n v="8"/>
    <n v="2426.36"/>
    <n v="86346"/>
    <x v="3"/>
    <n v="3468.5539242388486"/>
  </r>
  <r>
    <n v="3012"/>
    <s v="Annie Livingston"/>
    <x v="0"/>
    <n v="0.06"/>
    <n v="49.99"/>
    <n v="19.989999999999998"/>
    <x v="1"/>
    <x v="3"/>
    <x v="1"/>
    <x v="1"/>
    <x v="5"/>
    <s v="US Robotics 56K V.92 Internal PCI Faxmodem"/>
    <n v="0.45"/>
    <s v="United States"/>
    <x v="3"/>
    <x v="11"/>
    <s v="Rochester"/>
    <n v="14609"/>
    <x v="116"/>
    <d v="2015-04-30T00:00:00"/>
    <n v="19.78"/>
    <n v="17"/>
    <n v="824"/>
    <n v="86346"/>
    <x v="3"/>
    <n v="990.75704003542035"/>
  </r>
  <r>
    <n v="3012"/>
    <s v="Annie Livingston"/>
    <x v="0"/>
    <n v="0.1"/>
    <n v="104.85"/>
    <n v="4.6500000000000004"/>
    <x v="1"/>
    <x v="3"/>
    <x v="2"/>
    <x v="7"/>
    <x v="5"/>
    <s v="Xerox 1941"/>
    <n v="0.37"/>
    <s v="United States"/>
    <x v="3"/>
    <x v="11"/>
    <s v="Rochester"/>
    <n v="14609"/>
    <x v="116"/>
    <d v="2015-04-29T00:00:00"/>
    <n v="929.79570000000001"/>
    <n v="14"/>
    <n v="1347.53"/>
    <n v="86346"/>
    <x v="3"/>
    <n v="1577.6067189853025"/>
  </r>
  <r>
    <n v="2254"/>
    <s v="Jeff Meadows"/>
    <x v="1"/>
    <n v="0.1"/>
    <n v="48.91"/>
    <n v="5.97"/>
    <x v="1"/>
    <x v="3"/>
    <x v="2"/>
    <x v="7"/>
    <x v="5"/>
    <s v="Xerox 1917"/>
    <n v="0.38"/>
    <s v="United States"/>
    <x v="0"/>
    <x v="32"/>
    <s v="Paducah"/>
    <n v="42003"/>
    <x v="116"/>
    <d v="2015-04-30T00:00:00"/>
    <n v="156.74340000000001"/>
    <n v="14"/>
    <n v="618.96"/>
    <n v="89279"/>
    <x v="0"/>
    <n v="363.00752616886814"/>
  </r>
  <r>
    <n v="2254"/>
    <s v="Jeff Meadows"/>
    <x v="1"/>
    <n v="0.08"/>
    <n v="5.98"/>
    <n v="5.46"/>
    <x v="1"/>
    <x v="3"/>
    <x v="2"/>
    <x v="7"/>
    <x v="5"/>
    <s v="Xerox 1983"/>
    <n v="0.36"/>
    <s v="United States"/>
    <x v="0"/>
    <x v="32"/>
    <s v="Paducah"/>
    <n v="42003"/>
    <x v="116"/>
    <d v="2015-04-28T00:00:00"/>
    <n v="110.11799999999999"/>
    <n v="13"/>
    <n v="77.540000000000006"/>
    <n v="89279"/>
    <x v="0"/>
    <n v="163.25172367034699"/>
  </r>
  <r>
    <n v="2912"/>
    <s v="Hannah Carver"/>
    <x v="1"/>
    <n v="0.04"/>
    <n v="4.13"/>
    <n v="0.99"/>
    <x v="2"/>
    <x v="2"/>
    <x v="2"/>
    <x v="13"/>
    <x v="5"/>
    <s v="Avery 491"/>
    <n v="0.39"/>
    <s v="United States"/>
    <x v="1"/>
    <x v="39"/>
    <s v="Grand Forks"/>
    <n v="58201"/>
    <x v="116"/>
    <d v="2015-04-30T00:00:00"/>
    <n v="22.307700000000001"/>
    <n v="7"/>
    <n v="32.33"/>
    <n v="87396"/>
    <x v="1"/>
    <n v="-56.420226104771203"/>
  </r>
  <r>
    <n v="2912"/>
    <s v="Hannah Carver"/>
    <x v="1"/>
    <n v="0.06"/>
    <n v="55.48"/>
    <n v="14.3"/>
    <x v="1"/>
    <x v="2"/>
    <x v="2"/>
    <x v="7"/>
    <x v="5"/>
    <s v="Xerox 194"/>
    <n v="0.37"/>
    <s v="United States"/>
    <x v="1"/>
    <x v="39"/>
    <s v="Grand Forks"/>
    <n v="58201"/>
    <x v="116"/>
    <d v="2015-04-30T00:00:00"/>
    <n v="443.02140000000003"/>
    <n v="12"/>
    <n v="642.05999999999995"/>
    <n v="87396"/>
    <x v="1"/>
    <n v="955.54510483861338"/>
  </r>
  <r>
    <n v="3359"/>
    <s v="Jeffrey Cheng"/>
    <x v="1"/>
    <n v="0.09"/>
    <n v="28.53"/>
    <n v="1.49"/>
    <x v="1"/>
    <x v="2"/>
    <x v="2"/>
    <x v="5"/>
    <x v="5"/>
    <s v="Lock-Up Easel 'Spel-Binder'"/>
    <n v="0.38"/>
    <s v="United States"/>
    <x v="1"/>
    <x v="30"/>
    <s v="Wauwatosa"/>
    <n v="53213"/>
    <x v="116"/>
    <d v="2015-04-30T00:00:00"/>
    <n v="107.45462000000001"/>
    <n v="6"/>
    <n v="157.33000000000001"/>
    <n v="91437"/>
    <x v="1"/>
    <n v="161.90366907983966"/>
  </r>
  <r>
    <n v="234"/>
    <s v="Don Cameron"/>
    <x v="2"/>
    <n v="0.06"/>
    <n v="3.34"/>
    <n v="7.49"/>
    <x v="2"/>
    <x v="0"/>
    <x v="2"/>
    <x v="2"/>
    <x v="2"/>
    <s v="Eldon Spacemaker® Box, Quick-Snap Lid, Clear"/>
    <n v="0.54"/>
    <s v="United States"/>
    <x v="1"/>
    <x v="20"/>
    <s v="Newton"/>
    <n v="50208"/>
    <x v="116"/>
    <d v="2015-04-30T00:00:00"/>
    <n v="-175.86"/>
    <n v="8"/>
    <n v="27.45"/>
    <n v="90239"/>
    <x v="1"/>
    <n v="72.07336002629431"/>
  </r>
  <r>
    <n v="1217"/>
    <s v="Billy Perry Browning"/>
    <x v="4"/>
    <n v="0.09"/>
    <n v="130.97999999999999"/>
    <n v="30"/>
    <x v="0"/>
    <x v="0"/>
    <x v="0"/>
    <x v="9"/>
    <x v="3"/>
    <s v="Office Star - Contemporary Task Swivel chair with 2-way adjustable arms, Plum"/>
    <n v="0.78"/>
    <s v="United States"/>
    <x v="3"/>
    <x v="35"/>
    <s v="Boston"/>
    <n v="2112"/>
    <x v="116"/>
    <d v="2015-05-01T00:00:00"/>
    <n v="-421.76"/>
    <n v="41"/>
    <n v="5258.94"/>
    <n v="54595"/>
    <x v="3"/>
    <n v="1233.6476536662676"/>
  </r>
  <r>
    <n v="1226"/>
    <s v="Ken Cash"/>
    <x v="4"/>
    <n v="0.02"/>
    <n v="8.34"/>
    <n v="2.64"/>
    <x v="1"/>
    <x v="0"/>
    <x v="2"/>
    <x v="16"/>
    <x v="1"/>
    <s v="Acme® Elite Stainless Steel Scissors"/>
    <n v="0.59"/>
    <s v="United States"/>
    <x v="3"/>
    <x v="40"/>
    <s v="Pawtucket"/>
    <n v="2861"/>
    <x v="116"/>
    <d v="2015-04-30T00:00:00"/>
    <n v="6.79"/>
    <n v="8"/>
    <n v="66.739999999999995"/>
    <n v="90800"/>
    <x v="3"/>
    <n v="223.9301420446059"/>
  </r>
  <r>
    <n v="1227"/>
    <s v="Elsie Hwang"/>
    <x v="4"/>
    <n v="0.09"/>
    <n v="130.97999999999999"/>
    <n v="30"/>
    <x v="0"/>
    <x v="0"/>
    <x v="0"/>
    <x v="9"/>
    <x v="3"/>
    <s v="Office Star - Contemporary Task Swivel chair with 2-way adjustable arms, Plum"/>
    <n v="0.78"/>
    <s v="United States"/>
    <x v="3"/>
    <x v="42"/>
    <s v="South Burlington"/>
    <n v="5403"/>
    <x v="116"/>
    <d v="2015-05-01T00:00:00"/>
    <n v="-421.76"/>
    <n v="10"/>
    <n v="1282.67"/>
    <n v="90800"/>
    <x v="3"/>
    <n v="1233.6476536662676"/>
  </r>
  <r>
    <n v="2353"/>
    <s v="Patrick Lowry"/>
    <x v="0"/>
    <n v="0.04"/>
    <n v="5.98"/>
    <n v="0.96"/>
    <x v="1"/>
    <x v="3"/>
    <x v="2"/>
    <x v="2"/>
    <x v="2"/>
    <s v="Newell 315"/>
    <n v="0.6"/>
    <s v="United States"/>
    <x v="3"/>
    <x v="36"/>
    <s v="Edgewood"/>
    <n v="21040"/>
    <x v="117"/>
    <d v="2015-04-30T00:00:00"/>
    <n v="52.697600000000001"/>
    <n v="22"/>
    <n v="131.79"/>
    <n v="86164"/>
    <x v="3"/>
    <n v="498.49207194626479"/>
  </r>
  <r>
    <n v="2353"/>
    <s v="Patrick Lowry"/>
    <x v="0"/>
    <n v="0.01"/>
    <n v="20.99"/>
    <n v="0.99"/>
    <x v="1"/>
    <x v="3"/>
    <x v="1"/>
    <x v="12"/>
    <x v="2"/>
    <s v="Accessory25"/>
    <n v="0.56999999999999995"/>
    <s v="United States"/>
    <x v="3"/>
    <x v="36"/>
    <s v="Edgewood"/>
    <n v="21040"/>
    <x v="117"/>
    <d v="2015-04-30T00:00:00"/>
    <n v="-78.194159999999997"/>
    <n v="2"/>
    <n v="35.33"/>
    <n v="86164"/>
    <x v="3"/>
    <n v="407.20334025628767"/>
  </r>
  <r>
    <n v="782"/>
    <s v="Sarah N Becker"/>
    <x v="1"/>
    <n v="0.04"/>
    <n v="34.76"/>
    <n v="5.49"/>
    <x v="1"/>
    <x v="0"/>
    <x v="2"/>
    <x v="6"/>
    <x v="5"/>
    <s v="Home/Office Personal File Carts"/>
    <n v="0.6"/>
    <s v="United States"/>
    <x v="2"/>
    <x v="8"/>
    <s v="Whittier"/>
    <n v="90604"/>
    <x v="117"/>
    <d v="2015-04-30T00:00:00"/>
    <n v="192.51689999999999"/>
    <n v="8"/>
    <n v="279.01"/>
    <n v="90962"/>
    <x v="2"/>
    <n v="555.51337845304272"/>
  </r>
  <r>
    <n v="803"/>
    <s v="Marianne Goldstein"/>
    <x v="4"/>
    <n v="0.03"/>
    <n v="35.99"/>
    <n v="5"/>
    <x v="1"/>
    <x v="0"/>
    <x v="1"/>
    <x v="12"/>
    <x v="5"/>
    <s v="Accessory27"/>
    <n v="0.85"/>
    <s v="United States"/>
    <x v="0"/>
    <x v="12"/>
    <s v="New Smyrna Beach"/>
    <n v="32168"/>
    <x v="117"/>
    <d v="2015-04-30T00:00:00"/>
    <n v="-184.548"/>
    <n v="3"/>
    <n v="93.82"/>
    <n v="90048"/>
    <x v="0"/>
    <n v="389.35568368717071"/>
  </r>
  <r>
    <n v="2115"/>
    <s v="Jeffrey Lloyd"/>
    <x v="4"/>
    <n v="0.02"/>
    <n v="95.95"/>
    <n v="74.349999999999994"/>
    <x v="0"/>
    <x v="3"/>
    <x v="0"/>
    <x v="9"/>
    <x v="3"/>
    <s v="Bevis Steel Folding Chairs"/>
    <n v="0.56999999999999995"/>
    <s v="United States"/>
    <x v="0"/>
    <x v="21"/>
    <s v="Oakton"/>
    <n v="22124"/>
    <x v="117"/>
    <d v="2015-05-01T00:00:00"/>
    <n v="636.52200000000005"/>
    <n v="14"/>
    <n v="1377.46"/>
    <n v="88406"/>
    <x v="0"/>
    <n v="3314.1521644678237"/>
  </r>
  <r>
    <n v="3381"/>
    <s v="Christopher Norton Patterson"/>
    <x v="4"/>
    <n v="0.02"/>
    <n v="28.53"/>
    <n v="1.49"/>
    <x v="1"/>
    <x v="2"/>
    <x v="2"/>
    <x v="5"/>
    <x v="5"/>
    <s v="Lock-Up Easel 'Spel-Binder'"/>
    <n v="0.38"/>
    <s v="United States"/>
    <x v="0"/>
    <x v="5"/>
    <s v="Macon"/>
    <n v="31204"/>
    <x v="117"/>
    <d v="2015-04-29T00:00:00"/>
    <n v="1.992"/>
    <n v="18"/>
    <n v="513.33000000000004"/>
    <n v="88840"/>
    <x v="0"/>
    <n v="115.41753681028499"/>
  </r>
  <r>
    <n v="3393"/>
    <s v="Irene Murphy"/>
    <x v="4"/>
    <n v="0.08"/>
    <n v="125.99"/>
    <n v="7.69"/>
    <x v="1"/>
    <x v="1"/>
    <x v="1"/>
    <x v="12"/>
    <x v="5"/>
    <s v="StarTAC 3000"/>
    <n v="0.59"/>
    <s v="United States"/>
    <x v="2"/>
    <x v="4"/>
    <s v="Pullman"/>
    <n v="99163"/>
    <x v="117"/>
    <d v="2015-04-30T00:00:00"/>
    <n v="374.625"/>
    <n v="7"/>
    <n v="710.36"/>
    <n v="87908"/>
    <x v="2"/>
    <n v="1049.249966557237"/>
  </r>
  <r>
    <n v="617"/>
    <s v="Brett Schultz"/>
    <x v="3"/>
    <n v="0.02"/>
    <n v="15.57"/>
    <n v="1.39"/>
    <x v="1"/>
    <x v="1"/>
    <x v="2"/>
    <x v="15"/>
    <x v="5"/>
    <s v="Park Ridge™ Embossed Executive Business Envelopes"/>
    <n v="0.38"/>
    <s v="United States"/>
    <x v="2"/>
    <x v="3"/>
    <s v="Pueblo"/>
    <n v="81001"/>
    <x v="117"/>
    <d v="2015-04-30T00:00:00"/>
    <n v="23.5428"/>
    <n v="3"/>
    <n v="46.23"/>
    <n v="88198"/>
    <x v="2"/>
    <n v="223.00745579862775"/>
  </r>
  <r>
    <n v="617"/>
    <s v="Brett Schultz"/>
    <x v="3"/>
    <n v="0.02"/>
    <n v="20.89"/>
    <n v="11.52"/>
    <x v="1"/>
    <x v="1"/>
    <x v="2"/>
    <x v="6"/>
    <x v="5"/>
    <s v="Iris® 3-Drawer Stacking Bin, Black"/>
    <n v="0.83"/>
    <s v="United States"/>
    <x v="2"/>
    <x v="3"/>
    <s v="Pueblo"/>
    <n v="81001"/>
    <x v="117"/>
    <d v="2015-04-30T00:00:00"/>
    <n v="-276.11279999999999"/>
    <n v="13"/>
    <n v="279.27999999999997"/>
    <n v="88198"/>
    <x v="2"/>
    <n v="586.84021227897233"/>
  </r>
  <r>
    <n v="618"/>
    <s v="Robert Cowan"/>
    <x v="3"/>
    <n v="0.06"/>
    <n v="5.38"/>
    <n v="5.24"/>
    <x v="2"/>
    <x v="1"/>
    <x v="2"/>
    <x v="5"/>
    <x v="5"/>
    <s v="Acco PRESSTEX® Data Binder with Storage Hooks, Dark Blue, 14 7/8&quot; X 11&quot;"/>
    <n v="0.36"/>
    <s v="United States"/>
    <x v="2"/>
    <x v="3"/>
    <s v="Pueblo West"/>
    <n v="81007"/>
    <x v="117"/>
    <d v="2015-04-30T00:00:00"/>
    <n v="-64.670940000000002"/>
    <n v="14"/>
    <n v="81.819999999999993"/>
    <n v="88198"/>
    <x v="2"/>
    <n v="81.885616789264645"/>
  </r>
  <r>
    <n v="618"/>
    <s v="Robert Cowan"/>
    <x v="3"/>
    <n v="0.03"/>
    <n v="7.35"/>
    <n v="5.96"/>
    <x v="1"/>
    <x v="1"/>
    <x v="2"/>
    <x v="7"/>
    <x v="5"/>
    <s v="1/4 Fold Party Design Invitations &amp; White Envelopes, 24 8-1/2&quot; X 11&quot; Cards, 25 Env./Pack"/>
    <n v="0.38"/>
    <s v="United States"/>
    <x v="2"/>
    <x v="3"/>
    <s v="Pueblo West"/>
    <n v="81007"/>
    <x v="117"/>
    <d v="2015-04-30T00:00:00"/>
    <n v="-11.113200000000001"/>
    <n v="1"/>
    <n v="13.16"/>
    <n v="88198"/>
    <x v="2"/>
    <n v="281.46753488146709"/>
  </r>
  <r>
    <n v="638"/>
    <s v="Brooke Shepherd"/>
    <x v="0"/>
    <n v="0.06"/>
    <n v="65.989999999999995"/>
    <n v="8.8000000000000007"/>
    <x v="2"/>
    <x v="1"/>
    <x v="1"/>
    <x v="12"/>
    <x v="5"/>
    <s v="6120"/>
    <n v="0.57999999999999996"/>
    <s v="United States"/>
    <x v="2"/>
    <x v="8"/>
    <s v="Santa Cruz"/>
    <n v="95062"/>
    <x v="118"/>
    <d v="2015-05-01T00:00:00"/>
    <n v="288.08999999999997"/>
    <n v="9"/>
    <n v="506.38"/>
    <n v="87954"/>
    <x v="2"/>
    <n v="1003.2621956847011"/>
  </r>
  <r>
    <n v="638"/>
    <s v="Brooke Shepherd"/>
    <x v="0"/>
    <n v="0"/>
    <n v="195.99"/>
    <n v="4.2"/>
    <x v="2"/>
    <x v="1"/>
    <x v="1"/>
    <x v="12"/>
    <x v="5"/>
    <s v="KH 688"/>
    <n v="0.56999999999999995"/>
    <s v="United States"/>
    <x v="2"/>
    <x v="8"/>
    <s v="Santa Cruz"/>
    <n v="95062"/>
    <x v="118"/>
    <d v="2015-05-02T00:00:00"/>
    <n v="719.47680000000003"/>
    <n v="6"/>
    <n v="1042.72"/>
    <n v="87954"/>
    <x v="2"/>
    <n v="1756.5237114908339"/>
  </r>
  <r>
    <n v="640"/>
    <s v="Neal Wolfe"/>
    <x v="0"/>
    <n v="0.06"/>
    <n v="65.989999999999995"/>
    <n v="8.8000000000000007"/>
    <x v="2"/>
    <x v="1"/>
    <x v="1"/>
    <x v="12"/>
    <x v="5"/>
    <s v="6120"/>
    <n v="0.57999999999999996"/>
    <s v="United States"/>
    <x v="2"/>
    <x v="4"/>
    <s v="Seattle"/>
    <n v="98119"/>
    <x v="118"/>
    <d v="2015-05-01T00:00:00"/>
    <n v="288.08999999999997"/>
    <n v="34"/>
    <n v="1912.98"/>
    <n v="45380"/>
    <x v="2"/>
    <n v="1003.2621956847011"/>
  </r>
  <r>
    <n v="640"/>
    <s v="Neal Wolfe"/>
    <x v="0"/>
    <n v="0"/>
    <n v="195.99"/>
    <n v="4.2"/>
    <x v="2"/>
    <x v="1"/>
    <x v="1"/>
    <x v="12"/>
    <x v="5"/>
    <s v="KH 688"/>
    <n v="0.56999999999999995"/>
    <s v="United States"/>
    <x v="2"/>
    <x v="4"/>
    <s v="Seattle"/>
    <n v="98119"/>
    <x v="118"/>
    <d v="2015-05-02T00:00:00"/>
    <n v="1030.509"/>
    <n v="24"/>
    <n v="4170.87"/>
    <n v="45380"/>
    <x v="2"/>
    <n v="2075.0286847800098"/>
  </r>
  <r>
    <n v="851"/>
    <s v="Helen H Heller"/>
    <x v="0"/>
    <n v="0.06"/>
    <n v="1.26"/>
    <n v="0.7"/>
    <x v="1"/>
    <x v="3"/>
    <x v="2"/>
    <x v="14"/>
    <x v="2"/>
    <s v="Bagged Rubber Bands"/>
    <n v="0.81"/>
    <s v="United States"/>
    <x v="2"/>
    <x v="8"/>
    <s v="Hacienda Heights"/>
    <n v="91745"/>
    <x v="118"/>
    <d v="2015-04-30T00:00:00"/>
    <n v="-6.6096000000000004"/>
    <n v="4"/>
    <n v="5.28"/>
    <n v="88571"/>
    <x v="2"/>
    <n v="577.11698840110239"/>
  </r>
  <r>
    <n v="854"/>
    <s v="Karen Hendricks"/>
    <x v="0"/>
    <n v="0.06"/>
    <n v="1.76"/>
    <n v="0.7"/>
    <x v="1"/>
    <x v="3"/>
    <x v="2"/>
    <x v="2"/>
    <x v="2"/>
    <s v="Newell 310"/>
    <n v="0.56000000000000005"/>
    <s v="United States"/>
    <x v="3"/>
    <x v="22"/>
    <s v="Branford"/>
    <n v="6405"/>
    <x v="118"/>
    <d v="2015-05-02T00:00:00"/>
    <n v="1.2236"/>
    <n v="22"/>
    <n v="39.26"/>
    <n v="88571"/>
    <x v="3"/>
    <n v="378.90900844224052"/>
  </r>
  <r>
    <n v="855"/>
    <s v="Jacob Lanier"/>
    <x v="0"/>
    <n v="0.02"/>
    <n v="24.98"/>
    <n v="8.7899999999999991"/>
    <x v="1"/>
    <x v="3"/>
    <x v="2"/>
    <x v="6"/>
    <x v="5"/>
    <s v="2300 Heavy-Duty Transfer File Systems by Perma"/>
    <n v="0.66"/>
    <s v="United States"/>
    <x v="3"/>
    <x v="22"/>
    <s v="Danbury"/>
    <n v="6810"/>
    <x v="118"/>
    <d v="2015-05-01T00:00:00"/>
    <n v="4.3148"/>
    <n v="23"/>
    <n v="606.51"/>
    <n v="88571"/>
    <x v="3"/>
    <n v="787.98105859076998"/>
  </r>
  <r>
    <n v="858"/>
    <s v="Arthur Brady"/>
    <x v="0"/>
    <n v="0.05"/>
    <n v="35.99"/>
    <n v="5.99"/>
    <x v="2"/>
    <x v="3"/>
    <x v="1"/>
    <x v="12"/>
    <x v="2"/>
    <s v="Accessory41"/>
    <n v="0.38"/>
    <s v="United States"/>
    <x v="3"/>
    <x v="29"/>
    <s v="Lewiston"/>
    <n v="4240"/>
    <x v="118"/>
    <d v="2015-05-02T00:00:00"/>
    <n v="-125.83296"/>
    <n v="2"/>
    <n v="64.89"/>
    <n v="88571"/>
    <x v="3"/>
    <n v="277.03996675851886"/>
  </r>
  <r>
    <n v="2704"/>
    <s v="Juan Gold"/>
    <x v="0"/>
    <n v="0.06"/>
    <n v="3.6"/>
    <n v="2.2000000000000002"/>
    <x v="1"/>
    <x v="1"/>
    <x v="2"/>
    <x v="7"/>
    <x v="2"/>
    <s v="Telephone Message Books with Fax/Mobile Section, 4 1/4&quot; x 6&quot;"/>
    <n v="0.39"/>
    <s v="United States"/>
    <x v="0"/>
    <x v="12"/>
    <s v="Pensacola"/>
    <n v="32503"/>
    <x v="118"/>
    <d v="2015-05-02T00:00:00"/>
    <n v="2755.6421999999998"/>
    <n v="4"/>
    <n v="15.19"/>
    <n v="91407"/>
    <x v="0"/>
    <n v="3076.4915682588962"/>
  </r>
  <r>
    <n v="1352"/>
    <s v="Vivian Clarke"/>
    <x v="1"/>
    <n v="0.05"/>
    <n v="17.670000000000002"/>
    <n v="8.99"/>
    <x v="1"/>
    <x v="2"/>
    <x v="0"/>
    <x v="11"/>
    <x v="1"/>
    <s v="Executive Impressions 12&quot; Wall Clock"/>
    <n v="0.47"/>
    <s v="United States"/>
    <x v="3"/>
    <x v="36"/>
    <s v="Camp Springs"/>
    <n v="20746"/>
    <x v="118"/>
    <d v="2015-05-01T00:00:00"/>
    <n v="46.036799999999999"/>
    <n v="16"/>
    <n v="283.44"/>
    <n v="88234"/>
    <x v="3"/>
    <n v="373.51914677215984"/>
  </r>
  <r>
    <n v="1347"/>
    <s v="Vivian Goldstein"/>
    <x v="2"/>
    <n v="0.1"/>
    <n v="2.62"/>
    <n v="0.8"/>
    <x v="1"/>
    <x v="2"/>
    <x v="2"/>
    <x v="14"/>
    <x v="2"/>
    <s v="Staples Metal Binder Clips"/>
    <n v="0.39"/>
    <s v="United States"/>
    <x v="0"/>
    <x v="12"/>
    <s v="Brandon"/>
    <n v="33511"/>
    <x v="118"/>
    <d v="2015-05-06T00:00:00"/>
    <n v="-94.490899999999996"/>
    <n v="21"/>
    <n v="51.86"/>
    <n v="89686"/>
    <x v="0"/>
    <n v="-61.185230565028775"/>
  </r>
  <r>
    <n v="2704"/>
    <s v="Juan Gold"/>
    <x v="2"/>
    <n v="0.03"/>
    <n v="13.48"/>
    <n v="4.51"/>
    <x v="2"/>
    <x v="1"/>
    <x v="2"/>
    <x v="6"/>
    <x v="5"/>
    <s v="Tenex Personal Project File with Scoop Front Design, Black"/>
    <n v="0.59"/>
    <s v="United States"/>
    <x v="0"/>
    <x v="12"/>
    <s v="Pensacola"/>
    <n v="32503"/>
    <x v="118"/>
    <d v="2015-05-04T00:00:00"/>
    <n v="-256.01799999999997"/>
    <n v="4"/>
    <n v="59.49"/>
    <n v="91408"/>
    <x v="0"/>
    <n v="-19.120125641147048"/>
  </r>
  <r>
    <n v="2823"/>
    <s v="Max Hurley"/>
    <x v="2"/>
    <n v="0.02"/>
    <n v="21.98"/>
    <n v="2.87"/>
    <x v="1"/>
    <x v="3"/>
    <x v="2"/>
    <x v="2"/>
    <x v="1"/>
    <s v="Panasonic KP-310 Heavy-Duty Electric Pencil Sharpener"/>
    <n v="0.55000000000000004"/>
    <s v="United States"/>
    <x v="2"/>
    <x v="26"/>
    <s v="North Las Vegas"/>
    <n v="89031"/>
    <x v="118"/>
    <d v="2015-05-02T00:00:00"/>
    <n v="165.6345"/>
    <n v="11"/>
    <n v="240.05"/>
    <n v="87240"/>
    <x v="2"/>
    <n v="478.47900783331079"/>
  </r>
  <r>
    <n v="1989"/>
    <s v="David Weaver"/>
    <x v="4"/>
    <n v="0.1"/>
    <n v="1.6"/>
    <n v="1.29"/>
    <x v="1"/>
    <x v="2"/>
    <x v="2"/>
    <x v="2"/>
    <x v="2"/>
    <s v="Sanford Pocket Accent® Highlighters"/>
    <n v="0.42"/>
    <s v="United States"/>
    <x v="2"/>
    <x v="15"/>
    <s v="Holladay"/>
    <n v="84117"/>
    <x v="118"/>
    <d v="2015-04-30T00:00:00"/>
    <n v="-14.990399999999999"/>
    <n v="11"/>
    <n v="16.88"/>
    <n v="90003"/>
    <x v="2"/>
    <n v="-11.496923561950627"/>
  </r>
  <r>
    <n v="2394"/>
    <s v="Tina Monroe"/>
    <x v="0"/>
    <n v="0.01"/>
    <n v="11.7"/>
    <n v="5.63"/>
    <x v="1"/>
    <x v="3"/>
    <x v="2"/>
    <x v="5"/>
    <x v="5"/>
    <s v="Fellowes Binding Cases"/>
    <n v="0.4"/>
    <s v="United States"/>
    <x v="0"/>
    <x v="5"/>
    <s v="Sandy Springs"/>
    <n v="30328"/>
    <x v="119"/>
    <d v="2015-05-03T00:00:00"/>
    <n v="39.21"/>
    <n v="16"/>
    <n v="196.69"/>
    <n v="86949"/>
    <x v="0"/>
    <n v="485.2663229587356"/>
  </r>
  <r>
    <n v="2394"/>
    <s v="Tina Monroe"/>
    <x v="0"/>
    <n v="0.03"/>
    <n v="4.55"/>
    <n v="1.49"/>
    <x v="1"/>
    <x v="3"/>
    <x v="2"/>
    <x v="5"/>
    <x v="5"/>
    <s v="Presstex Flexible Ring Binders"/>
    <n v="0.35"/>
    <s v="United States"/>
    <x v="0"/>
    <x v="5"/>
    <s v="Sandy Springs"/>
    <n v="30328"/>
    <x v="119"/>
    <d v="2015-05-01T00:00:00"/>
    <n v="100.38"/>
    <n v="9"/>
    <n v="40.28"/>
    <n v="86949"/>
    <x v="0"/>
    <n v="356.30091086764287"/>
  </r>
  <r>
    <n v="2724"/>
    <s v="Erika Clapp"/>
    <x v="0"/>
    <n v="0.06"/>
    <n v="4.9800000000000004"/>
    <n v="7.44"/>
    <x v="1"/>
    <x v="2"/>
    <x v="2"/>
    <x v="7"/>
    <x v="5"/>
    <s v="Xerox 1922"/>
    <n v="0.36"/>
    <s v="United States"/>
    <x v="0"/>
    <x v="34"/>
    <s v="Chattanooga"/>
    <n v="37421"/>
    <x v="119"/>
    <d v="2015-05-02T00:00:00"/>
    <n v="-37.561999999999998"/>
    <n v="10"/>
    <n v="53.21"/>
    <n v="88959"/>
    <x v="0"/>
    <n v="399.77191186325939"/>
  </r>
  <r>
    <n v="2724"/>
    <s v="Erika Clapp"/>
    <x v="0"/>
    <n v="0.01"/>
    <n v="6.48"/>
    <n v="7.37"/>
    <x v="1"/>
    <x v="2"/>
    <x v="2"/>
    <x v="7"/>
    <x v="5"/>
    <s v="Xerox 210"/>
    <n v="0.37"/>
    <s v="United States"/>
    <x v="0"/>
    <x v="34"/>
    <s v="Chattanooga"/>
    <n v="37421"/>
    <x v="119"/>
    <d v="2015-05-03T00:00:00"/>
    <n v="-449.69400000000002"/>
    <n v="18"/>
    <n v="122.8"/>
    <n v="88959"/>
    <x v="0"/>
    <n v="21.856936116592333"/>
  </r>
  <r>
    <n v="1271"/>
    <s v="Joanne Church"/>
    <x v="2"/>
    <n v="0.1"/>
    <n v="34.229999999999997"/>
    <n v="5.0199999999999996"/>
    <x v="1"/>
    <x v="3"/>
    <x v="0"/>
    <x v="11"/>
    <x v="5"/>
    <s v="Hand-Finished Solid Wood Document Frame"/>
    <n v="0.55000000000000004"/>
    <s v="United States"/>
    <x v="2"/>
    <x v="8"/>
    <s v="La Mesa"/>
    <n v="91941"/>
    <x v="119"/>
    <d v="2015-05-06T00:00:00"/>
    <n v="151.56540000000001"/>
    <n v="7"/>
    <n v="219.66"/>
    <n v="88411"/>
    <x v="2"/>
    <n v="509.01076793543791"/>
  </r>
  <r>
    <n v="1383"/>
    <s v="Christina Hanna"/>
    <x v="4"/>
    <n v="0.03"/>
    <n v="2.23"/>
    <n v="4.57"/>
    <x v="1"/>
    <x v="1"/>
    <x v="0"/>
    <x v="11"/>
    <x v="1"/>
    <s v="Eldon Pizzaz™ Desk Accessories"/>
    <n v="0.41"/>
    <s v="United States"/>
    <x v="2"/>
    <x v="15"/>
    <s v="West Valley City"/>
    <n v="84120"/>
    <x v="119"/>
    <d v="2015-05-02T00:00:00"/>
    <n v="-93.25"/>
    <n v="12"/>
    <n v="28.66"/>
    <n v="89406"/>
    <x v="2"/>
    <n v="-20.433787243959578"/>
  </r>
  <r>
    <n v="381"/>
    <s v="Danielle Watts"/>
    <x v="3"/>
    <n v="7.0000000000000007E-2"/>
    <n v="415.88"/>
    <n v="11.37"/>
    <x v="1"/>
    <x v="3"/>
    <x v="2"/>
    <x v="6"/>
    <x v="5"/>
    <s v="Deluxe Rollaway Locking File with Drawer"/>
    <n v="0.56999999999999995"/>
    <s v="United States"/>
    <x v="1"/>
    <x v="10"/>
    <s v="Bloomington"/>
    <n v="61701"/>
    <x v="119"/>
    <d v="2015-05-01T00:00:00"/>
    <n v="-539.59"/>
    <n v="1"/>
    <n v="394.51"/>
    <n v="88929"/>
    <x v="1"/>
    <n v="1330.24590080083"/>
  </r>
  <r>
    <n v="1193"/>
    <s v="Louis Parrish"/>
    <x v="3"/>
    <n v="0.03"/>
    <n v="5.98"/>
    <n v="1.49"/>
    <x v="1"/>
    <x v="0"/>
    <x v="2"/>
    <x v="5"/>
    <x v="5"/>
    <s v="Avery Hanging File Binders"/>
    <n v="0.39"/>
    <s v="United States"/>
    <x v="3"/>
    <x v="31"/>
    <s v="Washington"/>
    <n v="20016"/>
    <x v="119"/>
    <d v="2015-05-03T00:00:00"/>
    <n v="38.08"/>
    <n v="85"/>
    <n v="517.85"/>
    <n v="38852"/>
    <x v="3"/>
    <n v="232.21329709577566"/>
  </r>
  <r>
    <n v="1194"/>
    <s v="Sidney Brewer"/>
    <x v="3"/>
    <n v="0.03"/>
    <n v="5.98"/>
    <n v="1.49"/>
    <x v="1"/>
    <x v="0"/>
    <x v="2"/>
    <x v="5"/>
    <x v="5"/>
    <s v="Avery Hanging File Binders"/>
    <n v="0.39"/>
    <s v="United States"/>
    <x v="0"/>
    <x v="12"/>
    <s v="Immokalee"/>
    <n v="34142"/>
    <x v="119"/>
    <d v="2015-05-03T00:00:00"/>
    <n v="20.495999999999999"/>
    <n v="21"/>
    <n v="127.94"/>
    <n v="87586"/>
    <x v="0"/>
    <n v="214.20682879340418"/>
  </r>
  <r>
    <n v="3139"/>
    <s v="David Powell"/>
    <x v="0"/>
    <n v="0.09"/>
    <n v="280.98"/>
    <n v="57"/>
    <x v="0"/>
    <x v="2"/>
    <x v="0"/>
    <x v="9"/>
    <x v="3"/>
    <s v="Hon 2090 “Pillow Soft” Series Mid Back Swivel/Tilt Chairs"/>
    <n v="0.78"/>
    <s v="United States"/>
    <x v="3"/>
    <x v="33"/>
    <s v="Cranford"/>
    <n v="7016"/>
    <x v="120"/>
    <d v="2015-05-05T00:00:00"/>
    <n v="252.488"/>
    <n v="31"/>
    <n v="7974.21"/>
    <n v="86793"/>
    <x v="3"/>
    <n v="3457.0574232981298"/>
  </r>
  <r>
    <n v="3367"/>
    <s v="Renee McKenzie"/>
    <x v="0"/>
    <n v="0.08"/>
    <n v="30.97"/>
    <n v="4"/>
    <x v="1"/>
    <x v="2"/>
    <x v="1"/>
    <x v="1"/>
    <x v="5"/>
    <s v="Microsoft Multimedia Keyboard"/>
    <n v="0.74"/>
    <s v="United States"/>
    <x v="3"/>
    <x v="27"/>
    <s v="Upper Arlington"/>
    <n v="43221"/>
    <x v="120"/>
    <d v="2015-05-03T00:00:00"/>
    <n v="10.68"/>
    <n v="26"/>
    <n v="758.97"/>
    <n v="90502"/>
    <x v="3"/>
    <n v="738.15793773838141"/>
  </r>
  <r>
    <n v="3367"/>
    <s v="Renee McKenzie"/>
    <x v="0"/>
    <n v="0.1"/>
    <n v="4.13"/>
    <n v="0.5"/>
    <x v="2"/>
    <x v="2"/>
    <x v="2"/>
    <x v="13"/>
    <x v="5"/>
    <s v="Avery 506"/>
    <n v="0.39"/>
    <s v="United States"/>
    <x v="3"/>
    <x v="27"/>
    <s v="Upper Arlington"/>
    <n v="43221"/>
    <x v="120"/>
    <d v="2015-05-04T00:00:00"/>
    <n v="58.263599999999997"/>
    <n v="18"/>
    <n v="84.44"/>
    <n v="90502"/>
    <x v="3"/>
    <n v="219.70561082868701"/>
  </r>
  <r>
    <n v="408"/>
    <s v="Calvin Parsons Walter"/>
    <x v="2"/>
    <n v="7.0000000000000007E-2"/>
    <n v="29.17"/>
    <n v="6.27"/>
    <x v="1"/>
    <x v="3"/>
    <x v="2"/>
    <x v="5"/>
    <x v="5"/>
    <s v="Binding Machine Supplies"/>
    <n v="0.37"/>
    <s v="United States"/>
    <x v="1"/>
    <x v="18"/>
    <s v="San Juan"/>
    <n v="78589"/>
    <x v="120"/>
    <d v="2015-05-06T00:00:00"/>
    <n v="236.2371"/>
    <n v="14"/>
    <n v="400.47"/>
    <n v="89639"/>
    <x v="1"/>
    <n v="484.6241511909999"/>
  </r>
  <r>
    <n v="2426"/>
    <s v="Dorothy Holt"/>
    <x v="2"/>
    <n v="0.08"/>
    <n v="4.4800000000000004"/>
    <n v="49"/>
    <x v="1"/>
    <x v="0"/>
    <x v="2"/>
    <x v="8"/>
    <x v="4"/>
    <s v="Hoover Portapower™ Portable Vacuum"/>
    <n v="0.6"/>
    <s v="United States"/>
    <x v="1"/>
    <x v="18"/>
    <s v="Irving"/>
    <n v="75061"/>
    <x v="120"/>
    <d v="2015-05-02T00:00:00"/>
    <n v="139.58009999999999"/>
    <n v="37"/>
    <n v="202.29"/>
    <n v="90861"/>
    <x v="1"/>
    <n v="1664.8433102657148"/>
  </r>
  <r>
    <n v="2426"/>
    <s v="Dorothy Holt"/>
    <x v="2"/>
    <n v="0"/>
    <n v="17.670000000000002"/>
    <n v="8.99"/>
    <x v="1"/>
    <x v="0"/>
    <x v="0"/>
    <x v="11"/>
    <x v="1"/>
    <s v="Executive Impressions 12&quot; Wall Clock"/>
    <n v="0.47"/>
    <s v="United States"/>
    <x v="1"/>
    <x v="18"/>
    <s v="Irving"/>
    <n v="75061"/>
    <x v="120"/>
    <d v="2015-05-09T00:00:00"/>
    <n v="109.67"/>
    <n v="9"/>
    <n v="168.71"/>
    <n v="90861"/>
    <x v="1"/>
    <n v="514.50419825758729"/>
  </r>
  <r>
    <n v="2578"/>
    <s v="Kent Gill"/>
    <x v="2"/>
    <n v="0.04"/>
    <n v="8.6"/>
    <n v="6.19"/>
    <x v="1"/>
    <x v="2"/>
    <x v="2"/>
    <x v="5"/>
    <x v="5"/>
    <s v="Avery Printable Repositionable Plastic Tabs"/>
    <n v="0.38"/>
    <s v="United States"/>
    <x v="0"/>
    <x v="16"/>
    <s v="Opelika"/>
    <n v="36801"/>
    <x v="120"/>
    <d v="2015-05-04T00:00:00"/>
    <n v="309.71159999999998"/>
    <n v="5"/>
    <n v="46.85"/>
    <n v="88298"/>
    <x v="0"/>
    <n v="551.77948237259"/>
  </r>
  <r>
    <n v="2578"/>
    <s v="Kent Gill"/>
    <x v="2"/>
    <n v="0.01"/>
    <n v="3.58"/>
    <n v="1.63"/>
    <x v="1"/>
    <x v="2"/>
    <x v="2"/>
    <x v="14"/>
    <x v="2"/>
    <s v="OIC Colored Binder Clips, Assorted Sizes"/>
    <n v="0.36"/>
    <s v="United States"/>
    <x v="0"/>
    <x v="16"/>
    <s v="Opelika"/>
    <n v="36801"/>
    <x v="120"/>
    <d v="2015-05-06T00:00:00"/>
    <n v="-128.85599999999999"/>
    <n v="26"/>
    <n v="93.57"/>
    <n v="88298"/>
    <x v="0"/>
    <n v="-35.887486157020732"/>
  </r>
  <r>
    <n v="2578"/>
    <s v="Kent Gill"/>
    <x v="2"/>
    <n v="0.08"/>
    <n v="105.49"/>
    <n v="41.64"/>
    <x v="0"/>
    <x v="2"/>
    <x v="0"/>
    <x v="0"/>
    <x v="0"/>
    <s v="Balt Solid Wood Rectangular Table"/>
    <n v="0.75"/>
    <s v="United States"/>
    <x v="0"/>
    <x v="16"/>
    <s v="Opelika"/>
    <n v="36801"/>
    <x v="120"/>
    <d v="2015-05-09T00:00:00"/>
    <n v="-36.945999999999998"/>
    <n v="34"/>
    <n v="2694.49"/>
    <n v="88298"/>
    <x v="0"/>
    <n v="1957.7182108762102"/>
  </r>
  <r>
    <n v="2531"/>
    <s v="Rick Houston"/>
    <x v="4"/>
    <n v="0.08"/>
    <n v="4"/>
    <n v="1.3"/>
    <x v="1"/>
    <x v="0"/>
    <x v="2"/>
    <x v="7"/>
    <x v="2"/>
    <s v="EcoTones® Memo Sheets"/>
    <n v="0.37"/>
    <s v="United States"/>
    <x v="2"/>
    <x v="8"/>
    <s v="Atascadero"/>
    <n v="93422"/>
    <x v="120"/>
    <d v="2015-05-04T00:00:00"/>
    <n v="28.4"/>
    <n v="14"/>
    <n v="51.99"/>
    <n v="87452"/>
    <x v="2"/>
    <n v="-27.086151185894213"/>
  </r>
  <r>
    <n v="27"/>
    <s v="Guy Gallagher"/>
    <x v="3"/>
    <n v="0.04"/>
    <n v="4.1399999999999997"/>
    <n v="6.6"/>
    <x v="1"/>
    <x v="3"/>
    <x v="0"/>
    <x v="11"/>
    <x v="5"/>
    <s v="Eldon Image Series Black Desk Accessories"/>
    <n v="0.49"/>
    <s v="United States"/>
    <x v="2"/>
    <x v="8"/>
    <s v="Lakewood"/>
    <n v="90712"/>
    <x v="120"/>
    <d v="2015-05-04T00:00:00"/>
    <n v="8.8940000000000001"/>
    <n v="12"/>
    <n v="54.78"/>
    <n v="87652"/>
    <x v="2"/>
    <n v="423.34468607948941"/>
  </r>
  <r>
    <n v="3386"/>
    <s v="Carmen Elmore"/>
    <x v="0"/>
    <n v="0"/>
    <n v="2.61"/>
    <n v="0.5"/>
    <x v="1"/>
    <x v="3"/>
    <x v="2"/>
    <x v="13"/>
    <x v="5"/>
    <s v="Avery 494"/>
    <n v="0.39"/>
    <s v="United States"/>
    <x v="3"/>
    <x v="27"/>
    <s v="Bowling Green"/>
    <n v="43402"/>
    <x v="121"/>
    <d v="2015-05-05T00:00:00"/>
    <n v="19.554600000000001"/>
    <n v="10"/>
    <n v="28.34"/>
    <n v="88746"/>
    <x v="3"/>
    <n v="293.16483175305092"/>
  </r>
  <r>
    <n v="3386"/>
    <s v="Carmen Elmore"/>
    <x v="0"/>
    <n v="0.04"/>
    <n v="25.38"/>
    <n v="8.99"/>
    <x v="2"/>
    <x v="3"/>
    <x v="0"/>
    <x v="11"/>
    <x v="1"/>
    <s v="Executive Impressions 13&quot; Chairman Wall Clock"/>
    <n v="0.5"/>
    <s v="United States"/>
    <x v="3"/>
    <x v="27"/>
    <s v="Bowling Green"/>
    <n v="43402"/>
    <x v="121"/>
    <d v="2015-05-06T00:00:00"/>
    <n v="152.482"/>
    <n v="35"/>
    <n v="861.3"/>
    <n v="88746"/>
    <x v="3"/>
    <n v="718.06713963898233"/>
  </r>
  <r>
    <n v="2157"/>
    <s v="Tom Hoyle Honeycutt"/>
    <x v="1"/>
    <n v="7.0000000000000007E-2"/>
    <n v="30.93"/>
    <n v="3.92"/>
    <x v="1"/>
    <x v="2"/>
    <x v="0"/>
    <x v="11"/>
    <x v="1"/>
    <s v="Advantus Employee of the Month Certificate Frame, 11 x 13-1/2"/>
    <n v="0.44"/>
    <s v="United States"/>
    <x v="1"/>
    <x v="25"/>
    <s v="Warren"/>
    <n v="48093"/>
    <x v="121"/>
    <d v="2015-05-04T00:00:00"/>
    <n v="398.30250000000001"/>
    <n v="19"/>
    <n v="577.25"/>
    <n v="90386"/>
    <x v="1"/>
    <n v="597.51041948877071"/>
  </r>
  <r>
    <n v="2157"/>
    <s v="Tom Hoyle Honeycutt"/>
    <x v="1"/>
    <n v="0.05"/>
    <n v="297.48"/>
    <n v="18.059999999999999"/>
    <x v="0"/>
    <x v="2"/>
    <x v="1"/>
    <x v="3"/>
    <x v="3"/>
    <s v="Panasonic KX-P3200 Dot Matrix Printer"/>
    <n v="0.6"/>
    <s v="United States"/>
    <x v="1"/>
    <x v="25"/>
    <s v="Warren"/>
    <n v="48093"/>
    <x v="121"/>
    <d v="2015-05-04T00:00:00"/>
    <n v="709.85199999999998"/>
    <n v="14"/>
    <n v="4075.18"/>
    <n v="90386"/>
    <x v="1"/>
    <n v="2485.1520004772028"/>
  </r>
  <r>
    <n v="2157"/>
    <s v="Tom Hoyle Honeycutt"/>
    <x v="1"/>
    <n v="7.0000000000000007E-2"/>
    <n v="296.18"/>
    <n v="54.12"/>
    <x v="0"/>
    <x v="2"/>
    <x v="0"/>
    <x v="0"/>
    <x v="0"/>
    <s v="Hon 94000 Series Round Tables"/>
    <n v="0.76"/>
    <s v="United States"/>
    <x v="1"/>
    <x v="25"/>
    <s v="Warren"/>
    <n v="48093"/>
    <x v="121"/>
    <d v="2015-05-05T00:00:00"/>
    <n v="80.809200000000004"/>
    <n v="6"/>
    <n v="1798.23"/>
    <n v="90386"/>
    <x v="1"/>
    <n v="2953.3702882383359"/>
  </r>
  <r>
    <n v="1391"/>
    <s v="Carolyn Greer"/>
    <x v="2"/>
    <n v="7.0000000000000007E-2"/>
    <n v="12.28"/>
    <n v="6.13"/>
    <x v="1"/>
    <x v="0"/>
    <x v="2"/>
    <x v="6"/>
    <x v="5"/>
    <s v="Recycled Eldon Regeneration Jumbo File"/>
    <n v="0.56999999999999995"/>
    <s v="United States"/>
    <x v="2"/>
    <x v="8"/>
    <s v="Sunnyvale"/>
    <n v="94086"/>
    <x v="121"/>
    <d v="2015-05-10T00:00:00"/>
    <n v="15.236000000000001"/>
    <n v="33"/>
    <n v="389.59"/>
    <n v="88730"/>
    <x v="2"/>
    <n v="358.72467266059419"/>
  </r>
  <r>
    <n v="1680"/>
    <s v="Esther Whitaker"/>
    <x v="2"/>
    <n v="0.09"/>
    <n v="30.98"/>
    <n v="19.510000000000002"/>
    <x v="1"/>
    <x v="1"/>
    <x v="2"/>
    <x v="15"/>
    <x v="5"/>
    <s v="Staples Colored Interoffice Envelopes"/>
    <n v="0.36"/>
    <s v="United States"/>
    <x v="3"/>
    <x v="27"/>
    <s v="Fairfield"/>
    <n v="45014"/>
    <x v="121"/>
    <d v="2015-05-05T00:00:00"/>
    <n v="-163.53"/>
    <n v="18"/>
    <n v="514.62"/>
    <n v="86645"/>
    <x v="3"/>
    <n v="396.40397713008366"/>
  </r>
  <r>
    <n v="1680"/>
    <s v="Esther Whitaker"/>
    <x v="2"/>
    <n v="0.03"/>
    <n v="49.34"/>
    <n v="10.25"/>
    <x v="1"/>
    <x v="1"/>
    <x v="0"/>
    <x v="11"/>
    <x v="4"/>
    <s v="Electrix Fluorescent Magnifier Lamps &amp; Weighted Base"/>
    <n v="0.56999999999999995"/>
    <s v="United States"/>
    <x v="3"/>
    <x v="27"/>
    <s v="Fairfield"/>
    <n v="45014"/>
    <x v="121"/>
    <d v="2015-05-05T00:00:00"/>
    <n v="554.77"/>
    <n v="17"/>
    <n v="817.32"/>
    <n v="86645"/>
    <x v="3"/>
    <n v="1147.7453680100207"/>
  </r>
  <r>
    <n v="94"/>
    <s v="Eddie House Mueller"/>
    <x v="3"/>
    <n v="0.04"/>
    <n v="160.97999999999999"/>
    <n v="30"/>
    <x v="0"/>
    <x v="2"/>
    <x v="0"/>
    <x v="9"/>
    <x v="3"/>
    <s v="Office Star - Mid Back Dual function Ergonomic High Back Chair with 2-Way Adjustable Arms"/>
    <n v="0.62"/>
    <s v="United States"/>
    <x v="1"/>
    <x v="10"/>
    <s v="Chicago"/>
    <n v="60601"/>
    <x v="121"/>
    <d v="2015-05-05T00:00:00"/>
    <n v="116.1"/>
    <n v="37"/>
    <n v="6276.34"/>
    <n v="44231"/>
    <x v="1"/>
    <n v="2006.2197303199791"/>
  </r>
  <r>
    <n v="94"/>
    <s v="Eddie House Mueller"/>
    <x v="3"/>
    <n v="0.01"/>
    <n v="17.98"/>
    <n v="4"/>
    <x v="1"/>
    <x v="2"/>
    <x v="1"/>
    <x v="1"/>
    <x v="5"/>
    <s v="Belkin 107-key enhanced keyboard, USB/PS/2 interface"/>
    <n v="0.79"/>
    <s v="United States"/>
    <x v="1"/>
    <x v="10"/>
    <s v="Chicago"/>
    <n v="60601"/>
    <x v="121"/>
    <d v="2015-05-05T00:00:00"/>
    <n v="-87.96"/>
    <n v="146"/>
    <n v="2664.4"/>
    <n v="44231"/>
    <x v="1"/>
    <n v="595.28399537655946"/>
  </r>
  <r>
    <n v="97"/>
    <s v="Max McKenna"/>
    <x v="3"/>
    <n v="0.04"/>
    <n v="160.97999999999999"/>
    <n v="30"/>
    <x v="0"/>
    <x v="2"/>
    <x v="0"/>
    <x v="9"/>
    <x v="3"/>
    <s v="Office Star - Mid Back Dual function Ergonomic High Back Chair with 2-Way Adjustable Arms"/>
    <n v="0.62"/>
    <s v="United States"/>
    <x v="1"/>
    <x v="38"/>
    <s v="Manhattan"/>
    <n v="66502"/>
    <x v="121"/>
    <d v="2015-05-05T00:00:00"/>
    <n v="255.42"/>
    <n v="9"/>
    <n v="1526.68"/>
    <n v="87306"/>
    <x v="1"/>
    <n v="2148.88699396229"/>
  </r>
  <r>
    <n v="97"/>
    <s v="Max McKenna"/>
    <x v="3"/>
    <n v="0.06"/>
    <n v="115.99"/>
    <n v="8.99"/>
    <x v="1"/>
    <x v="2"/>
    <x v="1"/>
    <x v="12"/>
    <x v="5"/>
    <s v="5185"/>
    <n v="0.57999999999999996"/>
    <s v="United States"/>
    <x v="1"/>
    <x v="38"/>
    <s v="Manhattan"/>
    <n v="66502"/>
    <x v="121"/>
    <d v="2015-05-04T00:00:00"/>
    <n v="685.6146"/>
    <n v="20"/>
    <n v="1952.56"/>
    <n v="87306"/>
    <x v="1"/>
    <n v="1624.8565994950181"/>
  </r>
  <r>
    <n v="1869"/>
    <s v="Roberta Daniel"/>
    <x v="3"/>
    <n v="0.08"/>
    <n v="8.09"/>
    <n v="7.96"/>
    <x v="1"/>
    <x v="1"/>
    <x v="0"/>
    <x v="11"/>
    <x v="5"/>
    <s v="6&quot; Cubicle Wall Clock, Black"/>
    <n v="0.49"/>
    <s v="United States"/>
    <x v="2"/>
    <x v="43"/>
    <s v="Alamogordo"/>
    <n v="88310"/>
    <x v="121"/>
    <d v="2015-05-04T00:00:00"/>
    <n v="-88.82"/>
    <n v="10"/>
    <n v="80.349999999999994"/>
    <n v="89209"/>
    <x v="2"/>
    <n v="317.87929265670249"/>
  </r>
  <r>
    <n v="335"/>
    <s v="Curtis O'Connell"/>
    <x v="0"/>
    <n v="0.09"/>
    <n v="6.28"/>
    <n v="5.29"/>
    <x v="1"/>
    <x v="3"/>
    <x v="0"/>
    <x v="11"/>
    <x v="5"/>
    <s v="Eldon® 200 Class™ Desk Accessories, Burgundy"/>
    <n v="0.43"/>
    <s v="United States"/>
    <x v="2"/>
    <x v="14"/>
    <s v="Medford"/>
    <n v="97504"/>
    <x v="122"/>
    <d v="2015-05-04T00:00:00"/>
    <n v="-5.2"/>
    <n v="1"/>
    <n v="8.5299999999999994"/>
    <n v="87277"/>
    <x v="2"/>
    <n v="385.47855486288029"/>
  </r>
  <r>
    <n v="342"/>
    <s v="Jacqueline Noble"/>
    <x v="0"/>
    <n v="0.01"/>
    <n v="3.26"/>
    <n v="1.86"/>
    <x v="1"/>
    <x v="3"/>
    <x v="2"/>
    <x v="2"/>
    <x v="2"/>
    <s v="Avery Hi-Liter GlideStik Fluorescent Highlighter, Yellow Ink"/>
    <n v="0.41"/>
    <s v="United States"/>
    <x v="0"/>
    <x v="12"/>
    <s v="Miami"/>
    <n v="33181"/>
    <x v="122"/>
    <d v="2015-05-06T00:00:00"/>
    <n v="-4.6683000000000003"/>
    <n v="20"/>
    <n v="73.97"/>
    <n v="3332"/>
    <x v="0"/>
    <n v="318.00132073778349"/>
  </r>
  <r>
    <n v="344"/>
    <s v="Rosemary English"/>
    <x v="0"/>
    <n v="0.01"/>
    <n v="3.26"/>
    <n v="1.86"/>
    <x v="1"/>
    <x v="3"/>
    <x v="2"/>
    <x v="2"/>
    <x v="2"/>
    <s v="Avery Hi-Liter GlideStik Fluorescent Highlighter, Yellow Ink"/>
    <n v="0.41"/>
    <s v="United States"/>
    <x v="3"/>
    <x v="29"/>
    <s v="Portland"/>
    <n v="4101"/>
    <x v="122"/>
    <d v="2015-05-06T00:00:00"/>
    <n v="0.70199999999999996"/>
    <n v="5"/>
    <n v="18.489999999999998"/>
    <n v="88152"/>
    <x v="3"/>
    <n v="323.50064607469352"/>
  </r>
  <r>
    <n v="2289"/>
    <s v="Ryan Herman"/>
    <x v="0"/>
    <n v="0.01"/>
    <n v="7.59"/>
    <n v="4"/>
    <x v="1"/>
    <x v="2"/>
    <x v="0"/>
    <x v="11"/>
    <x v="2"/>
    <s v="Master Giant Foot® Doorstop, Safety Yellow"/>
    <n v="0.42"/>
    <s v="United States"/>
    <x v="1"/>
    <x v="7"/>
    <s v="Burnsville"/>
    <n v="55337"/>
    <x v="122"/>
    <d v="2015-05-04T00:00:00"/>
    <n v="2.97"/>
    <n v="17"/>
    <n v="136.25"/>
    <n v="88165"/>
    <x v="1"/>
    <n v="437.28894091592292"/>
  </r>
  <r>
    <n v="2650"/>
    <s v="Joanne Chu"/>
    <x v="0"/>
    <n v="0.05"/>
    <n v="35.99"/>
    <n v="5.99"/>
    <x v="1"/>
    <x v="3"/>
    <x v="1"/>
    <x v="12"/>
    <x v="2"/>
    <s v="Accessory41"/>
    <n v="0.38"/>
    <s v="United States"/>
    <x v="3"/>
    <x v="28"/>
    <s v="Baldwin"/>
    <n v="15234"/>
    <x v="122"/>
    <d v="2015-05-05T00:00:00"/>
    <n v="524.31719999999996"/>
    <n v="26"/>
    <n v="759.88"/>
    <n v="88815"/>
    <x v="3"/>
    <n v="1025.0263398061097"/>
  </r>
  <r>
    <n v="2689"/>
    <s v="Marlene Gray"/>
    <x v="0"/>
    <n v="0.09"/>
    <n v="3.75"/>
    <n v="0.5"/>
    <x v="1"/>
    <x v="2"/>
    <x v="2"/>
    <x v="13"/>
    <x v="5"/>
    <s v="Avery 496"/>
    <n v="0.37"/>
    <s v="United States"/>
    <x v="3"/>
    <x v="33"/>
    <s v="Clifton"/>
    <n v="7011"/>
    <x v="122"/>
    <d v="2015-05-06T00:00:00"/>
    <n v="51.218699999999998"/>
    <n v="21"/>
    <n v="74.23"/>
    <n v="90624"/>
    <x v="3"/>
    <n v="283.50144287943743"/>
  </r>
  <r>
    <n v="2693"/>
    <s v="Lloyd Cannon"/>
    <x v="0"/>
    <n v="0.01"/>
    <n v="30.98"/>
    <n v="9.18"/>
    <x v="1"/>
    <x v="2"/>
    <x v="2"/>
    <x v="7"/>
    <x v="5"/>
    <s v="Xerox 1951"/>
    <n v="0.4"/>
    <s v="United States"/>
    <x v="3"/>
    <x v="42"/>
    <s v="Bennington"/>
    <n v="5201"/>
    <x v="122"/>
    <d v="2015-05-04T00:00:00"/>
    <n v="380.46800000000002"/>
    <n v="20"/>
    <n v="627.19000000000005"/>
    <n v="90624"/>
    <x v="3"/>
    <n v="1023.6897105558493"/>
  </r>
  <r>
    <n v="411"/>
    <s v="Carolyn Proctor"/>
    <x v="1"/>
    <n v="0.05"/>
    <n v="178.47"/>
    <n v="19.989999999999998"/>
    <x v="2"/>
    <x v="1"/>
    <x v="2"/>
    <x v="6"/>
    <x v="5"/>
    <s v="Hot File® 7-Pocket, Floor Stand"/>
    <n v="0.55000000000000004"/>
    <s v="United States"/>
    <x v="2"/>
    <x v="8"/>
    <s v="Oakland"/>
    <n v="94601"/>
    <x v="122"/>
    <d v="2015-05-07T00:00:00"/>
    <n v="943"/>
    <n v="9"/>
    <n v="1531.31"/>
    <n v="87905"/>
    <x v="2"/>
    <n v="2024.7839334847513"/>
  </r>
  <r>
    <n v="3176"/>
    <s v="Jackie McCullough"/>
    <x v="1"/>
    <n v="0.06"/>
    <n v="10.97"/>
    <n v="6.5"/>
    <x v="1"/>
    <x v="1"/>
    <x v="1"/>
    <x v="1"/>
    <x v="5"/>
    <s v="Micro Innovations 104 Keyboard"/>
    <n v="0.64"/>
    <s v="United States"/>
    <x v="0"/>
    <x v="12"/>
    <s v="Jacksonville"/>
    <n v="32216"/>
    <x v="122"/>
    <d v="2015-05-06T00:00:00"/>
    <n v="65.597999999999999"/>
    <n v="19"/>
    <n v="215.25"/>
    <n v="90820"/>
    <x v="0"/>
    <n v="379.05408315631581"/>
  </r>
  <r>
    <n v="3356"/>
    <s v="Richard Tan"/>
    <x v="4"/>
    <n v="7.0000000000000007E-2"/>
    <n v="5.34"/>
    <n v="5.63"/>
    <x v="1"/>
    <x v="3"/>
    <x v="2"/>
    <x v="5"/>
    <x v="5"/>
    <s v="Pressboard Data Binder, Crimson, 12&quot; X 8 1/2&quot;"/>
    <n v="0.39"/>
    <s v="United States"/>
    <x v="2"/>
    <x v="37"/>
    <s v="Eagle"/>
    <n v="83616"/>
    <x v="122"/>
    <d v="2015-05-06T00:00:00"/>
    <n v="-116.3455"/>
    <n v="13"/>
    <n v="66.650000000000006"/>
    <n v="88588"/>
    <x v="2"/>
    <n v="-19.163784406827887"/>
  </r>
  <r>
    <n v="3356"/>
    <s v="Richard Tan"/>
    <x v="4"/>
    <n v="0.03"/>
    <n v="160.97999999999999"/>
    <n v="30"/>
    <x v="0"/>
    <x v="3"/>
    <x v="0"/>
    <x v="9"/>
    <x v="3"/>
    <s v="Office Star - Mid Back Dual function Ergonomic High Back Chair with 2-Way Adjustable Arms"/>
    <n v="0.62"/>
    <s v="United States"/>
    <x v="2"/>
    <x v="37"/>
    <s v="Eagle"/>
    <n v="83616"/>
    <x v="122"/>
    <d v="2015-05-05T00:00:00"/>
    <n v="1304.9000000000001"/>
    <n v="18"/>
    <n v="2934.16"/>
    <n v="88588"/>
    <x v="2"/>
    <n v="3011.4846877513874"/>
  </r>
  <r>
    <n v="3356"/>
    <s v="Richard Tan"/>
    <x v="4"/>
    <n v="0.04"/>
    <n v="65.989999999999995"/>
    <n v="5.63"/>
    <x v="2"/>
    <x v="3"/>
    <x v="1"/>
    <x v="12"/>
    <x v="5"/>
    <s v="2190"/>
    <n v="0.56000000000000005"/>
    <s v="United States"/>
    <x v="2"/>
    <x v="37"/>
    <s v="Eagle"/>
    <n v="83616"/>
    <x v="122"/>
    <d v="2015-05-04T00:00:00"/>
    <n v="605.04719999999998"/>
    <n v="15"/>
    <n v="876.88"/>
    <n v="88588"/>
    <x v="2"/>
    <n v="988.4985347531225"/>
  </r>
  <r>
    <n v="1765"/>
    <s v="Ralph Woods Scott"/>
    <x v="3"/>
    <n v="0"/>
    <n v="5.77"/>
    <n v="4.97"/>
    <x v="1"/>
    <x v="1"/>
    <x v="2"/>
    <x v="5"/>
    <x v="5"/>
    <s v="Avery Binding System Hidden Tab™ Executive Style Index Sets"/>
    <n v="0.35"/>
    <s v="United States"/>
    <x v="1"/>
    <x v="6"/>
    <s v="Creve Coeur"/>
    <n v="63141"/>
    <x v="122"/>
    <d v="2015-05-05T00:00:00"/>
    <n v="3.5581"/>
    <n v="8"/>
    <n v="52.43"/>
    <n v="89777"/>
    <x v="1"/>
    <n v="259.0676056919894"/>
  </r>
  <r>
    <n v="693"/>
    <s v="Richard McClure"/>
    <x v="1"/>
    <n v="0"/>
    <n v="230.98"/>
    <n v="23.78"/>
    <x v="0"/>
    <x v="0"/>
    <x v="0"/>
    <x v="0"/>
    <x v="0"/>
    <s v="Bush® Cubix Conference Tables, Fully Assembled"/>
    <n v="0.6"/>
    <s v="United States"/>
    <x v="2"/>
    <x v="3"/>
    <s v="Thornton"/>
    <n v="80229"/>
    <x v="123"/>
    <d v="2015-05-07T00:00:00"/>
    <n v="6095.8602000000001"/>
    <n v="36"/>
    <n v="8834.58"/>
    <n v="87813"/>
    <x v="2"/>
    <n v="7943.8700469961168"/>
  </r>
  <r>
    <n v="2273"/>
    <s v="Debra Block"/>
    <x v="2"/>
    <n v="0.04"/>
    <n v="120.98"/>
    <n v="3.99"/>
    <x v="1"/>
    <x v="3"/>
    <x v="2"/>
    <x v="8"/>
    <x v="5"/>
    <s v="Belkin 325VA UPS Surge Protector, 6'"/>
    <n v="0.6"/>
    <s v="United States"/>
    <x v="1"/>
    <x v="18"/>
    <s v="Harlingen"/>
    <n v="78550"/>
    <x v="123"/>
    <d v="2015-05-05T00:00:00"/>
    <n v="1389.5771999999999"/>
    <n v="17"/>
    <n v="2013.88"/>
    <n v="90109"/>
    <x v="1"/>
    <n v="2101.3106811937018"/>
  </r>
  <r>
    <n v="2273"/>
    <s v="Debra Block"/>
    <x v="2"/>
    <n v="0.02"/>
    <n v="55.99"/>
    <n v="5"/>
    <x v="1"/>
    <x v="3"/>
    <x v="1"/>
    <x v="12"/>
    <x v="1"/>
    <s v="Accessory36"/>
    <n v="0.83"/>
    <s v="United States"/>
    <x v="1"/>
    <x v="18"/>
    <s v="Harlingen"/>
    <n v="78550"/>
    <x v="123"/>
    <d v="2015-05-05T00:00:00"/>
    <n v="-222.816"/>
    <n v="4"/>
    <n v="201.32"/>
    <n v="90109"/>
    <x v="1"/>
    <n v="478.85829307425831"/>
  </r>
  <r>
    <n v="2274"/>
    <s v="Marlene Harrison"/>
    <x v="2"/>
    <n v="0.05"/>
    <n v="23.99"/>
    <n v="15.68"/>
    <x v="0"/>
    <x v="3"/>
    <x v="0"/>
    <x v="11"/>
    <x v="3"/>
    <s v="Westinghouse Floor Lamp with Metal Mesh Shade, Black"/>
    <n v="0.62"/>
    <s v="United States"/>
    <x v="1"/>
    <x v="18"/>
    <s v="Houston"/>
    <n v="77036"/>
    <x v="123"/>
    <d v="2015-05-09T00:00:00"/>
    <n v="-133.71"/>
    <n v="12"/>
    <n v="298.51"/>
    <n v="90109"/>
    <x v="1"/>
    <n v="767.09032411515523"/>
  </r>
  <r>
    <n v="2379"/>
    <s v="Mildred Briggs"/>
    <x v="2"/>
    <n v="0.06"/>
    <n v="122.99"/>
    <n v="19.989999999999998"/>
    <x v="1"/>
    <x v="0"/>
    <x v="2"/>
    <x v="5"/>
    <x v="5"/>
    <s v="GBC Therma-A-Bind 250T Electric Binding System"/>
    <n v="0.37"/>
    <s v="United States"/>
    <x v="1"/>
    <x v="25"/>
    <s v="Garden City"/>
    <n v="48135"/>
    <x v="123"/>
    <d v="2015-05-07T00:00:00"/>
    <n v="1019.7096"/>
    <n v="12"/>
    <n v="1477.84"/>
    <n v="86655"/>
    <x v="1"/>
    <n v="1957.6582861264585"/>
  </r>
  <r>
    <n v="2380"/>
    <s v="Lisa Branch"/>
    <x v="2"/>
    <n v="0.08"/>
    <n v="68.81"/>
    <n v="60"/>
    <x v="0"/>
    <x v="0"/>
    <x v="2"/>
    <x v="8"/>
    <x v="3"/>
    <s v="Holmes Replacement Filter for HEPA Air Cleaner, Very Large Room, HEPA Filter"/>
    <n v="0.41"/>
    <s v="United States"/>
    <x v="1"/>
    <x v="25"/>
    <s v="Grand Rapids"/>
    <n v="49505"/>
    <x v="123"/>
    <d v="2015-05-07T00:00:00"/>
    <n v="-1069.72"/>
    <n v="17"/>
    <n v="1162.46"/>
    <n v="86655"/>
    <x v="1"/>
    <n v="970.58633719316572"/>
  </r>
  <r>
    <n v="2382"/>
    <s v="Geoffrey Saunders"/>
    <x v="2"/>
    <n v="0.06"/>
    <n v="122.99"/>
    <n v="19.989999999999998"/>
    <x v="1"/>
    <x v="0"/>
    <x v="2"/>
    <x v="5"/>
    <x v="5"/>
    <s v="GBC Therma-A-Bind 250T Electric Binding System"/>
    <n v="0.37"/>
    <s v="United States"/>
    <x v="3"/>
    <x v="11"/>
    <s v="New York City"/>
    <n v="10024"/>
    <x v="123"/>
    <d v="2015-05-07T00:00:00"/>
    <n v="1408.1865"/>
    <n v="48"/>
    <n v="5911.35"/>
    <n v="962"/>
    <x v="3"/>
    <n v="2355.4686242778198"/>
  </r>
  <r>
    <n v="2382"/>
    <s v="Geoffrey Saunders"/>
    <x v="2"/>
    <n v="0.08"/>
    <n v="68.81"/>
    <n v="60"/>
    <x v="0"/>
    <x v="0"/>
    <x v="2"/>
    <x v="8"/>
    <x v="3"/>
    <s v="Holmes Replacement Filter for HEPA Air Cleaner, Very Large Room, HEPA Filter"/>
    <n v="0.41"/>
    <s v="United States"/>
    <x v="3"/>
    <x v="11"/>
    <s v="New York City"/>
    <n v="10024"/>
    <x v="123"/>
    <d v="2015-05-07T00:00:00"/>
    <n v="-1069.72"/>
    <n v="68"/>
    <n v="4649.8500000000004"/>
    <n v="962"/>
    <x v="3"/>
    <n v="970.58633719316572"/>
  </r>
  <r>
    <n v="1101"/>
    <s v="Kimberly McCarthy"/>
    <x v="4"/>
    <n v="0.02"/>
    <n v="15.14"/>
    <n v="4.53"/>
    <x v="1"/>
    <x v="0"/>
    <x v="2"/>
    <x v="6"/>
    <x v="5"/>
    <s v="Eldon® Gobal File Keepers"/>
    <n v="0.81"/>
    <s v="United States"/>
    <x v="2"/>
    <x v="8"/>
    <s v="Oxnard"/>
    <n v="93030"/>
    <x v="123"/>
    <d v="2015-05-06T00:00:00"/>
    <n v="5.8840000000000003"/>
    <n v="3"/>
    <n v="51.02"/>
    <n v="91488"/>
    <x v="2"/>
    <n v="479.40678113620964"/>
  </r>
  <r>
    <n v="2509"/>
    <s v="Sidney Larson"/>
    <x v="4"/>
    <n v="0.05"/>
    <n v="30.98"/>
    <n v="9.18"/>
    <x v="1"/>
    <x v="2"/>
    <x v="2"/>
    <x v="7"/>
    <x v="5"/>
    <s v="Xerox 1951"/>
    <n v="0.4"/>
    <s v="United States"/>
    <x v="3"/>
    <x v="29"/>
    <s v="South Portland"/>
    <n v="4106"/>
    <x v="123"/>
    <d v="2015-05-05T00:00:00"/>
    <n v="308.67"/>
    <n v="15"/>
    <n v="462.57"/>
    <n v="87029"/>
    <x v="3"/>
    <n v="646.48505123796679"/>
  </r>
  <r>
    <n v="1979"/>
    <s v="Marianne Weiner Ennis"/>
    <x v="3"/>
    <n v="0.05"/>
    <n v="20.99"/>
    <n v="3.3"/>
    <x v="1"/>
    <x v="3"/>
    <x v="1"/>
    <x v="12"/>
    <x v="1"/>
    <s v="Accessory39"/>
    <n v="0.81"/>
    <s v="United States"/>
    <x v="2"/>
    <x v="3"/>
    <s v="Littleton"/>
    <n v="80122"/>
    <x v="123"/>
    <d v="2015-05-06T00:00:00"/>
    <n v="21.883400000000002"/>
    <n v="4"/>
    <n v="72.75"/>
    <n v="87757"/>
    <x v="2"/>
    <n v="657.60078333677734"/>
  </r>
  <r>
    <n v="1416"/>
    <s v="Betsy Gibson"/>
    <x v="0"/>
    <n v="0.02"/>
    <n v="417.4"/>
    <n v="75.23"/>
    <x v="0"/>
    <x v="0"/>
    <x v="0"/>
    <x v="0"/>
    <x v="0"/>
    <s v="Bretford “Just In Time” Height-Adjustable Multi-Task Work Tables"/>
    <n v="0.79"/>
    <s v="United States"/>
    <x v="1"/>
    <x v="2"/>
    <s v="Indianapolis"/>
    <n v="46203"/>
    <x v="124"/>
    <d v="2015-05-07T00:00:00"/>
    <n v="-634.86540000000002"/>
    <n v="1"/>
    <n v="471.21"/>
    <n v="90538"/>
    <x v="1"/>
    <n v="3494.7726418972184"/>
  </r>
  <r>
    <n v="2420"/>
    <s v="Wesley Cho"/>
    <x v="1"/>
    <n v="0.04"/>
    <n v="9.11"/>
    <n v="2.15"/>
    <x v="1"/>
    <x v="1"/>
    <x v="2"/>
    <x v="7"/>
    <x v="2"/>
    <s v="Black Print Carbonless Snap-Off® Rapid Letter, 8 1/2&quot; x 7&quot;"/>
    <n v="0.4"/>
    <s v="United States"/>
    <x v="0"/>
    <x v="21"/>
    <s v="Richmond"/>
    <n v="23223"/>
    <x v="124"/>
    <d v="2015-05-06T00:00:00"/>
    <n v="-23.071999999999999"/>
    <n v="11"/>
    <n v="100.87"/>
    <n v="86752"/>
    <x v="0"/>
    <n v="-24.072484612329312"/>
  </r>
  <r>
    <n v="1986"/>
    <s v="Lynda Rosenthal"/>
    <x v="3"/>
    <n v="0.01"/>
    <n v="15.31"/>
    <n v="8.7799999999999994"/>
    <x v="1"/>
    <x v="2"/>
    <x v="2"/>
    <x v="6"/>
    <x v="5"/>
    <s v="Eldon Jumbo ProFile™ Portable File Boxes Graphite/Black"/>
    <n v="0.56999999999999995"/>
    <s v="United States"/>
    <x v="1"/>
    <x v="18"/>
    <s v="Midland"/>
    <n v="79701"/>
    <x v="124"/>
    <d v="2015-05-07T00:00:00"/>
    <n v="12.146000000000001"/>
    <n v="23"/>
    <n v="377"/>
    <n v="90888"/>
    <x v="1"/>
    <n v="638.68515485585851"/>
  </r>
  <r>
    <n v="1986"/>
    <s v="Lynda Rosenthal"/>
    <x v="3"/>
    <n v="0.05"/>
    <n v="7.99"/>
    <n v="5.03"/>
    <x v="2"/>
    <x v="2"/>
    <x v="1"/>
    <x v="12"/>
    <x v="6"/>
    <s v="Bell Sonecor JB700 Caller ID"/>
    <n v="0.6"/>
    <s v="United States"/>
    <x v="1"/>
    <x v="18"/>
    <s v="Midland"/>
    <n v="79701"/>
    <x v="124"/>
    <d v="2015-05-08T00:00:00"/>
    <n v="5.6870000000000003"/>
    <n v="4"/>
    <n v="42.99"/>
    <n v="90888"/>
    <x v="1"/>
    <n v="421.77465709953475"/>
  </r>
  <r>
    <n v="1261"/>
    <s v="Vickie Gonzalez"/>
    <x v="0"/>
    <n v="0.02"/>
    <n v="73.98"/>
    <n v="14.52"/>
    <x v="1"/>
    <x v="2"/>
    <x v="1"/>
    <x v="1"/>
    <x v="5"/>
    <s v="Keytronic French Keyboard"/>
    <n v="0.65"/>
    <s v="United States"/>
    <x v="2"/>
    <x v="3"/>
    <s v="Broomfield"/>
    <n v="80020"/>
    <x v="125"/>
    <d v="2015-05-10T00:00:00"/>
    <n v="43.537999999999997"/>
    <n v="5"/>
    <n v="378.23"/>
    <n v="89730"/>
    <x v="2"/>
    <n v="1162.1729543667843"/>
  </r>
  <r>
    <n v="1502"/>
    <s v="Renee Huang"/>
    <x v="0"/>
    <n v="0.08"/>
    <n v="3.69"/>
    <n v="0.5"/>
    <x v="1"/>
    <x v="0"/>
    <x v="2"/>
    <x v="13"/>
    <x v="5"/>
    <s v="Avery 487"/>
    <n v="0.38"/>
    <s v="United States"/>
    <x v="0"/>
    <x v="12"/>
    <s v="Coral Springs"/>
    <n v="33065"/>
    <x v="125"/>
    <d v="2015-05-10T00:00:00"/>
    <n v="-3.6547000000000001"/>
    <n v="38"/>
    <n v="129.43"/>
    <n v="89193"/>
    <x v="0"/>
    <n v="202.56619382644459"/>
  </r>
  <r>
    <n v="1725"/>
    <s v="Linda Blake"/>
    <x v="1"/>
    <n v="0.05"/>
    <n v="35.99"/>
    <n v="1.1000000000000001"/>
    <x v="1"/>
    <x v="3"/>
    <x v="1"/>
    <x v="12"/>
    <x v="5"/>
    <s v="Accessory35"/>
    <n v="0.55000000000000004"/>
    <s v="United States"/>
    <x v="3"/>
    <x v="27"/>
    <s v="Hilliard"/>
    <n v="43026"/>
    <x v="125"/>
    <d v="2015-05-09T00:00:00"/>
    <n v="149.166"/>
    <n v="9"/>
    <n v="261.56"/>
    <n v="87193"/>
    <x v="3"/>
    <n v="354.50703667743437"/>
  </r>
  <r>
    <n v="2962"/>
    <s v="Leonard Strauss"/>
    <x v="1"/>
    <n v="7.0000000000000007E-2"/>
    <n v="4.76"/>
    <n v="0.88"/>
    <x v="2"/>
    <x v="1"/>
    <x v="2"/>
    <x v="7"/>
    <x v="2"/>
    <s v="Wirebound Voice Message Log Book"/>
    <n v="0.39"/>
    <s v="United States"/>
    <x v="2"/>
    <x v="3"/>
    <s v="Louisville"/>
    <n v="80027"/>
    <x v="125"/>
    <d v="2015-05-09T00:00:00"/>
    <n v="33.347700000000003"/>
    <n v="10"/>
    <n v="48.33"/>
    <n v="88611"/>
    <x v="2"/>
    <n v="-125.38143434060328"/>
  </r>
  <r>
    <n v="3248"/>
    <s v="Earl Donnelly"/>
    <x v="1"/>
    <n v="7.0000000000000007E-2"/>
    <n v="2.78"/>
    <n v="1.49"/>
    <x v="1"/>
    <x v="0"/>
    <x v="2"/>
    <x v="5"/>
    <x v="5"/>
    <s v="Wilson Jones Suede Grain Vinyl Binders"/>
    <n v="0.36"/>
    <s v="United States"/>
    <x v="0"/>
    <x v="17"/>
    <s v="Slidell"/>
    <n v="70458"/>
    <x v="125"/>
    <d v="2015-05-08T00:00:00"/>
    <n v="-340.53109999999998"/>
    <n v="17"/>
    <n v="47.12"/>
    <n v="87297"/>
    <x v="0"/>
    <n v="-420.40711542328876"/>
  </r>
  <r>
    <n v="3338"/>
    <s v="Constance Robertson"/>
    <x v="1"/>
    <n v="0.08"/>
    <n v="6.48"/>
    <n v="8.4"/>
    <x v="1"/>
    <x v="1"/>
    <x v="2"/>
    <x v="7"/>
    <x v="5"/>
    <s v="Xerox 212"/>
    <n v="0.37"/>
    <s v="United States"/>
    <x v="0"/>
    <x v="12"/>
    <s v="Tampa"/>
    <n v="33614"/>
    <x v="125"/>
    <d v="2015-05-07T00:00:00"/>
    <n v="58.811999999999998"/>
    <n v="7"/>
    <n v="45"/>
    <n v="85979"/>
    <x v="0"/>
    <n v="172.91542033318379"/>
  </r>
  <r>
    <n v="1997"/>
    <s v="Harriet Bowman"/>
    <x v="4"/>
    <n v="0.01"/>
    <n v="16.48"/>
    <n v="1.99"/>
    <x v="1"/>
    <x v="1"/>
    <x v="1"/>
    <x v="1"/>
    <x v="1"/>
    <s v="Maxell DVD-RAM Discs"/>
    <n v="0.42"/>
    <s v="United States"/>
    <x v="0"/>
    <x v="23"/>
    <s v="Hilton Head Island"/>
    <n v="29915"/>
    <x v="125"/>
    <d v="2015-05-08T00:00:00"/>
    <n v="739.67399999999998"/>
    <n v="7"/>
    <n v="122.93"/>
    <n v="90334"/>
    <x v="0"/>
    <n v="827.36867231862789"/>
  </r>
  <r>
    <n v="3077"/>
    <s v="Lynne Reid"/>
    <x v="4"/>
    <n v="7.0000000000000007E-2"/>
    <n v="300.97000000000003"/>
    <n v="7.18"/>
    <x v="1"/>
    <x v="0"/>
    <x v="1"/>
    <x v="1"/>
    <x v="5"/>
    <s v="Gyration Ultra Professional Cordless Optical Suite"/>
    <n v="0.48"/>
    <s v="United States"/>
    <x v="3"/>
    <x v="27"/>
    <s v="Strongsville"/>
    <n v="44136"/>
    <x v="125"/>
    <d v="2015-05-09T00:00:00"/>
    <n v="-807.59"/>
    <n v="2"/>
    <n v="582.20000000000005"/>
    <n v="88239"/>
    <x v="3"/>
    <n v="307.85570598175815"/>
  </r>
  <r>
    <n v="3079"/>
    <s v="Andrew Levine"/>
    <x v="4"/>
    <n v="7.0000000000000007E-2"/>
    <n v="300.97000000000003"/>
    <n v="7.18"/>
    <x v="1"/>
    <x v="0"/>
    <x v="1"/>
    <x v="1"/>
    <x v="5"/>
    <s v="Gyration Ultra Professional Cordless Optical Suite"/>
    <n v="0.48"/>
    <s v="United States"/>
    <x v="3"/>
    <x v="28"/>
    <s v="Philadelphia"/>
    <n v="19112"/>
    <x v="125"/>
    <d v="2015-05-09T00:00:00"/>
    <n v="-807.59"/>
    <n v="7"/>
    <n v="2037.69"/>
    <n v="41253"/>
    <x v="3"/>
    <n v="307.85570598175815"/>
  </r>
  <r>
    <n v="2187"/>
    <s v="Joanne Spivey"/>
    <x v="1"/>
    <n v="0.09"/>
    <n v="16.98"/>
    <n v="12.39"/>
    <x v="1"/>
    <x v="3"/>
    <x v="2"/>
    <x v="15"/>
    <x v="5"/>
    <s v="Brown Kraft Recycled Envelopes"/>
    <n v="0.35"/>
    <s v="United States"/>
    <x v="1"/>
    <x v="6"/>
    <s v="Independence"/>
    <n v="64055"/>
    <x v="126"/>
    <d v="2015-05-10T00:00:00"/>
    <n v="-48.57"/>
    <n v="5"/>
    <n v="86.8"/>
    <n v="89440"/>
    <x v="1"/>
    <n v="211.83649511401634"/>
  </r>
  <r>
    <n v="2189"/>
    <s v="Frank Cross"/>
    <x v="1"/>
    <n v="0.09"/>
    <n v="16.98"/>
    <n v="12.39"/>
    <x v="1"/>
    <x v="3"/>
    <x v="2"/>
    <x v="15"/>
    <x v="5"/>
    <s v="Brown Kraft Recycled Envelopes"/>
    <n v="0.35"/>
    <s v="United States"/>
    <x v="3"/>
    <x v="11"/>
    <s v="New York City"/>
    <n v="10177"/>
    <x v="126"/>
    <d v="2015-05-10T00:00:00"/>
    <n v="-48.57"/>
    <n v="22"/>
    <n v="381.91"/>
    <n v="7364"/>
    <x v="3"/>
    <n v="211.83649511401634"/>
  </r>
  <r>
    <n v="2063"/>
    <s v="Todd D Norris"/>
    <x v="2"/>
    <n v="0.06"/>
    <n v="300.97000000000003"/>
    <n v="7.18"/>
    <x v="1"/>
    <x v="3"/>
    <x v="1"/>
    <x v="1"/>
    <x v="5"/>
    <s v="Gyration Ultra Professional Cordless Optical Suite"/>
    <n v="0.48"/>
    <s v="United States"/>
    <x v="0"/>
    <x v="21"/>
    <s v="Newport News"/>
    <n v="23602"/>
    <x v="126"/>
    <d v="2015-05-08T00:00:00"/>
    <n v="-729.98800000000006"/>
    <n v="1"/>
    <n v="291.39999999999998"/>
    <n v="87147"/>
    <x v="0"/>
    <n v="469.97234112666615"/>
  </r>
  <r>
    <n v="2880"/>
    <s v="Grace Black"/>
    <x v="2"/>
    <n v="0.09"/>
    <n v="243.98"/>
    <n v="43.32"/>
    <x v="0"/>
    <x v="0"/>
    <x v="0"/>
    <x v="9"/>
    <x v="3"/>
    <s v="Hon Deluxe Fabric Upholstered Stacking Chairs, Rounded Back"/>
    <n v="0.55000000000000004"/>
    <s v="United States"/>
    <x v="0"/>
    <x v="12"/>
    <s v="North Miami Beach"/>
    <n v="33160"/>
    <x v="126"/>
    <d v="2015-05-13T00:00:00"/>
    <n v="1059.288"/>
    <n v="25"/>
    <n v="5587.89"/>
    <n v="88627"/>
    <x v="0"/>
    <n v="3348.3167379797342"/>
  </r>
  <r>
    <n v="2991"/>
    <s v="Sean Herbert"/>
    <x v="2"/>
    <n v="0.05"/>
    <n v="70.97"/>
    <n v="3.5"/>
    <x v="1"/>
    <x v="2"/>
    <x v="2"/>
    <x v="8"/>
    <x v="5"/>
    <s v="Tripp Lite Isotel 8 Ultra 8 Outlet Metal Surge"/>
    <n v="0.59"/>
    <s v="United States"/>
    <x v="1"/>
    <x v="30"/>
    <s v="Racine"/>
    <n v="53402"/>
    <x v="126"/>
    <d v="2015-05-13T00:00:00"/>
    <n v="18.218"/>
    <n v="2"/>
    <n v="141.59"/>
    <n v="91466"/>
    <x v="1"/>
    <n v="542.28908430299475"/>
  </r>
  <r>
    <n v="2992"/>
    <s v="Lindsay Webb"/>
    <x v="2"/>
    <n v="0"/>
    <n v="5.28"/>
    <n v="6.26"/>
    <x v="1"/>
    <x v="2"/>
    <x v="2"/>
    <x v="7"/>
    <x v="5"/>
    <s v="Xerox 1928"/>
    <n v="0.4"/>
    <s v="United States"/>
    <x v="1"/>
    <x v="30"/>
    <s v="Sheboygan"/>
    <n v="53081"/>
    <x v="126"/>
    <d v="2015-05-15T00:00:00"/>
    <n v="25.058"/>
    <n v="36"/>
    <n v="203.05"/>
    <n v="91466"/>
    <x v="1"/>
    <n v="294.87671876330933"/>
  </r>
  <r>
    <n v="453"/>
    <s v="George Terry"/>
    <x v="3"/>
    <n v="0.03"/>
    <n v="29.34"/>
    <n v="7.87"/>
    <x v="1"/>
    <x v="3"/>
    <x v="0"/>
    <x v="11"/>
    <x v="5"/>
    <s v="Seth Thomas 14&quot; Putty-Colored Wall Clock"/>
    <n v="0.54"/>
    <s v="United States"/>
    <x v="2"/>
    <x v="8"/>
    <s v="Los Gatos"/>
    <n v="95032"/>
    <x v="126"/>
    <d v="2015-05-10T00:00:00"/>
    <n v="-41.32"/>
    <n v="1"/>
    <n v="32.4"/>
    <n v="86011"/>
    <x v="2"/>
    <n v="534.14983408728676"/>
  </r>
  <r>
    <n v="1028"/>
    <s v="Marguerite Rodgers"/>
    <x v="3"/>
    <n v="0.05"/>
    <n v="83.1"/>
    <n v="6.13"/>
    <x v="2"/>
    <x v="0"/>
    <x v="1"/>
    <x v="1"/>
    <x v="5"/>
    <s v="Micro Innovations Micro Digital Wireless Keyboard and Mouse, Gray"/>
    <n v="0.45"/>
    <s v="United States"/>
    <x v="3"/>
    <x v="11"/>
    <s v="Commack"/>
    <n v="11725"/>
    <x v="126"/>
    <d v="2015-05-09T00:00:00"/>
    <n v="1152.5277000000001"/>
    <n v="20"/>
    <n v="1670.33"/>
    <n v="89007"/>
    <x v="3"/>
    <n v="1697.7518394082758"/>
  </r>
  <r>
    <n v="1080"/>
    <s v="Colleen Fletcher"/>
    <x v="3"/>
    <n v="0.08"/>
    <n v="13.9"/>
    <n v="7.59"/>
    <x v="1"/>
    <x v="3"/>
    <x v="2"/>
    <x v="16"/>
    <x v="1"/>
    <s v="Acme Hot Forged Carbon Steel Scissors with Nickel-Plated Handles, 3 7/8&quot; Cut, 8&quot;L"/>
    <n v="0.56000000000000005"/>
    <s v="United States"/>
    <x v="1"/>
    <x v="10"/>
    <s v="Saint Charles"/>
    <n v="60174"/>
    <x v="126"/>
    <d v="2015-05-09T00:00:00"/>
    <n v="9.8620000000000001"/>
    <n v="14"/>
    <n v="196.41"/>
    <n v="88461"/>
    <x v="1"/>
    <n v="514.02800263855829"/>
  </r>
  <r>
    <n v="2882"/>
    <s v="Andrew Gonzalez"/>
    <x v="0"/>
    <n v="0.05"/>
    <n v="6.48"/>
    <n v="8.73"/>
    <x v="1"/>
    <x v="1"/>
    <x v="2"/>
    <x v="7"/>
    <x v="5"/>
    <s v="Xerox 227"/>
    <n v="0.37"/>
    <s v="United States"/>
    <x v="0"/>
    <x v="9"/>
    <s v="Charlotte"/>
    <n v="28206"/>
    <x v="127"/>
    <d v="2015-05-09T00:00:00"/>
    <n v="-160.38470000000001"/>
    <n v="35"/>
    <n v="232.5"/>
    <n v="4839"/>
    <x v="0"/>
    <n v="269.89819639401298"/>
  </r>
  <r>
    <n v="2883"/>
    <s v="Stuart Sharma"/>
    <x v="0"/>
    <n v="0.05"/>
    <n v="6.48"/>
    <n v="8.73"/>
    <x v="1"/>
    <x v="1"/>
    <x v="2"/>
    <x v="7"/>
    <x v="5"/>
    <s v="Xerox 227"/>
    <n v="0.37"/>
    <s v="United States"/>
    <x v="3"/>
    <x v="27"/>
    <s v="North Olmsted"/>
    <n v="44070"/>
    <x v="127"/>
    <d v="2015-05-09T00:00:00"/>
    <n v="-120.59"/>
    <n v="9"/>
    <n v="59.79"/>
    <n v="87632"/>
    <x v="3"/>
    <n v="310.64899280850244"/>
  </r>
  <r>
    <n v="62"/>
    <s v="Pam Gilbert"/>
    <x v="1"/>
    <n v="0.02"/>
    <n v="5.98"/>
    <n v="5.15"/>
    <x v="1"/>
    <x v="3"/>
    <x v="2"/>
    <x v="7"/>
    <x v="5"/>
    <s v="Xerox 193"/>
    <n v="0.36"/>
    <s v="United States"/>
    <x v="1"/>
    <x v="18"/>
    <s v="Round Rock"/>
    <n v="78664"/>
    <x v="127"/>
    <d v="2015-05-11T00:00:00"/>
    <n v="2.14"/>
    <n v="3"/>
    <n v="22.85"/>
    <n v="87407"/>
    <x v="1"/>
    <n v="83.761611706708806"/>
  </r>
  <r>
    <n v="1650"/>
    <s v="Dan Lamm"/>
    <x v="1"/>
    <n v="0.05"/>
    <n v="6.48"/>
    <n v="2.74"/>
    <x v="1"/>
    <x v="3"/>
    <x v="1"/>
    <x v="1"/>
    <x v="1"/>
    <s v="Sony MFD2HD Formatted Diskettes, 10/Pack"/>
    <n v="0.71"/>
    <s v="United States"/>
    <x v="0"/>
    <x v="9"/>
    <s v="Asheboro"/>
    <n v="27203"/>
    <x v="127"/>
    <d v="2015-05-09T00:00:00"/>
    <n v="15.096"/>
    <n v="15"/>
    <n v="94.27"/>
    <n v="91042"/>
    <x v="0"/>
    <n v="303.07384035559119"/>
  </r>
  <r>
    <n v="1650"/>
    <s v="Dan Lamm"/>
    <x v="1"/>
    <n v="0.09"/>
    <n v="12.53"/>
    <n v="0.5"/>
    <x v="1"/>
    <x v="3"/>
    <x v="2"/>
    <x v="13"/>
    <x v="5"/>
    <s v="Avery 485"/>
    <n v="0.38"/>
    <s v="United States"/>
    <x v="0"/>
    <x v="9"/>
    <s v="Asheboro"/>
    <n v="27203"/>
    <x v="127"/>
    <d v="2015-05-10T00:00:00"/>
    <n v="14.9124"/>
    <n v="7"/>
    <n v="82.21"/>
    <n v="91042"/>
    <x v="0"/>
    <n v="-40.794822864307875"/>
  </r>
  <r>
    <n v="1650"/>
    <s v="Dan Lamm"/>
    <x v="1"/>
    <n v="0.08"/>
    <n v="65.989999999999995"/>
    <n v="8.99"/>
    <x v="2"/>
    <x v="3"/>
    <x v="1"/>
    <x v="12"/>
    <x v="5"/>
    <s v="i270"/>
    <n v="0.55000000000000004"/>
    <s v="United States"/>
    <x v="0"/>
    <x v="9"/>
    <s v="Asheboro"/>
    <n v="27203"/>
    <x v="127"/>
    <d v="2015-05-11T00:00:00"/>
    <n v="-135.226"/>
    <n v="8"/>
    <n v="417.47"/>
    <n v="91042"/>
    <x v="0"/>
    <n v="273.31096106255495"/>
  </r>
  <r>
    <n v="43"/>
    <s v="Theodore Moran"/>
    <x v="1"/>
    <n v="0"/>
    <n v="99.99"/>
    <n v="19.989999999999998"/>
    <x v="1"/>
    <x v="1"/>
    <x v="1"/>
    <x v="3"/>
    <x v="5"/>
    <s v="AT&amp;T 2230 Dual Handset Phone With Caller ID/Call Waiting"/>
    <n v="0.52"/>
    <s v="United States"/>
    <x v="2"/>
    <x v="4"/>
    <s v="Redmond"/>
    <n v="98052"/>
    <x v="128"/>
    <d v="2015-05-11T00:00:00"/>
    <n v="25.913820000000001"/>
    <n v="6"/>
    <n v="647.07000000000005"/>
    <n v="91454"/>
    <x v="2"/>
    <n v="930.0947897767835"/>
  </r>
  <r>
    <n v="1778"/>
    <s v="Ray Oakley"/>
    <x v="1"/>
    <n v="0.06"/>
    <n v="13.99"/>
    <n v="7.51"/>
    <x v="1"/>
    <x v="1"/>
    <x v="1"/>
    <x v="3"/>
    <x v="6"/>
    <s v="Sharp EL500L Fraction Calculator"/>
    <n v="0.39"/>
    <s v="United States"/>
    <x v="1"/>
    <x v="2"/>
    <s v="West Lafayette"/>
    <n v="47906"/>
    <x v="128"/>
    <d v="2015-05-12T00:00:00"/>
    <n v="6.4832400000000003"/>
    <n v="21"/>
    <n v="287.99"/>
    <n v="89943"/>
    <x v="1"/>
    <n v="148.10101113702402"/>
  </r>
  <r>
    <n v="1778"/>
    <s v="Ray Oakley"/>
    <x v="1"/>
    <n v="0.06"/>
    <n v="15.04"/>
    <n v="1.97"/>
    <x v="1"/>
    <x v="1"/>
    <x v="2"/>
    <x v="7"/>
    <x v="2"/>
    <s v="White GlueTop Scratch Pads"/>
    <n v="0.39"/>
    <s v="United States"/>
    <x v="1"/>
    <x v="2"/>
    <s v="West Lafayette"/>
    <n v="47906"/>
    <x v="128"/>
    <d v="2015-05-10T00:00:00"/>
    <n v="2.3319999999999999"/>
    <n v="3"/>
    <n v="46.86"/>
    <n v="89943"/>
    <x v="1"/>
    <n v="-5.9821027699493143"/>
  </r>
  <r>
    <n v="3283"/>
    <s v="William Woodard"/>
    <x v="1"/>
    <n v="0.03"/>
    <n v="17.48"/>
    <n v="1.99"/>
    <x v="1"/>
    <x v="3"/>
    <x v="1"/>
    <x v="1"/>
    <x v="1"/>
    <s v="Maxell Pro 80 Minute CD-R, 10/Pack"/>
    <n v="0.45"/>
    <s v="United States"/>
    <x v="0"/>
    <x v="12"/>
    <s v="Kendall"/>
    <n v="33156"/>
    <x v="128"/>
    <d v="2015-05-11T00:00:00"/>
    <n v="710.80740000000003"/>
    <n v="31"/>
    <n v="537.79999999999995"/>
    <n v="90753"/>
    <x v="0"/>
    <n v="826.34460555343594"/>
  </r>
  <r>
    <n v="995"/>
    <s v="Lloyd Spencer"/>
    <x v="2"/>
    <n v="0.09"/>
    <n v="7.64"/>
    <n v="5.83"/>
    <x v="1"/>
    <x v="0"/>
    <x v="2"/>
    <x v="7"/>
    <x v="2"/>
    <s v="Rediform Wirebound &quot;Phone Memo&quot; Message Book, 11 x 5-3/4"/>
    <n v="0.36"/>
    <s v="United States"/>
    <x v="3"/>
    <x v="29"/>
    <s v="West Scarborough"/>
    <n v="4070"/>
    <x v="128"/>
    <d v="2015-05-15T00:00:00"/>
    <n v="4.032"/>
    <n v="9"/>
    <n v="72.83"/>
    <n v="89434"/>
    <x v="3"/>
    <n v="136.6563605302581"/>
  </r>
  <r>
    <n v="2820"/>
    <s v="Laurence Simon"/>
    <x v="2"/>
    <n v="0.08"/>
    <n v="6.48"/>
    <n v="2.74"/>
    <x v="1"/>
    <x v="2"/>
    <x v="1"/>
    <x v="1"/>
    <x v="1"/>
    <s v="Sony MFD2HD Formatted Diskettes, 10/Pack"/>
    <n v="0.71"/>
    <s v="United States"/>
    <x v="1"/>
    <x v="6"/>
    <s v="Oakville"/>
    <n v="63129"/>
    <x v="128"/>
    <d v="2015-05-12T00:00:00"/>
    <n v="-82.64"/>
    <n v="18"/>
    <n v="113.68"/>
    <n v="87899"/>
    <x v="1"/>
    <n v="295.86039783063541"/>
  </r>
  <r>
    <n v="1709"/>
    <s v="Dennis Bowen"/>
    <x v="4"/>
    <n v="0.04"/>
    <n v="95.43"/>
    <n v="19.989999999999998"/>
    <x v="1"/>
    <x v="0"/>
    <x v="2"/>
    <x v="6"/>
    <x v="5"/>
    <s v="Fellowes Stor/Drawer® Steel Plus™ Storage Drawers"/>
    <n v="0.79"/>
    <s v="United States"/>
    <x v="3"/>
    <x v="28"/>
    <s v="Pottstown"/>
    <n v="19464"/>
    <x v="128"/>
    <d v="2015-05-12T00:00:00"/>
    <n v="13.536"/>
    <n v="33"/>
    <n v="3251.76"/>
    <n v="88783"/>
    <x v="3"/>
    <n v="1136.2691143078425"/>
  </r>
  <r>
    <n v="1595"/>
    <s v="Chad Henson"/>
    <x v="1"/>
    <n v="0.01"/>
    <n v="500.98"/>
    <n v="26"/>
    <x v="0"/>
    <x v="3"/>
    <x v="0"/>
    <x v="9"/>
    <x v="3"/>
    <s v="Global Troy™ Executive Leather Low-Back Tilter"/>
    <n v="0.6"/>
    <s v="United States"/>
    <x v="3"/>
    <x v="44"/>
    <s v="Huntington"/>
    <n v="25705"/>
    <x v="129"/>
    <d v="2015-05-12T00:00:00"/>
    <n v="5078.5379999999996"/>
    <n v="14"/>
    <n v="7360.2"/>
    <n v="90796"/>
    <x v="3"/>
    <n v="7811.8509110712957"/>
  </r>
  <r>
    <n v="1595"/>
    <s v="Chad Henson"/>
    <x v="1"/>
    <n v="0.08"/>
    <n v="9.77"/>
    <n v="6.02"/>
    <x v="1"/>
    <x v="3"/>
    <x v="0"/>
    <x v="11"/>
    <x v="6"/>
    <s v="DAX Solid Wood Frames"/>
    <n v="0.48"/>
    <s v="United States"/>
    <x v="3"/>
    <x v="44"/>
    <s v="Huntington"/>
    <n v="25705"/>
    <x v="129"/>
    <d v="2015-05-12T00:00:00"/>
    <n v="23.276"/>
    <n v="9"/>
    <n v="89.06"/>
    <n v="90796"/>
    <x v="3"/>
    <n v="201.41811435471411"/>
  </r>
  <r>
    <n v="1595"/>
    <s v="Chad Henson"/>
    <x v="1"/>
    <n v="0.09"/>
    <n v="3.28"/>
    <n v="0.98"/>
    <x v="1"/>
    <x v="3"/>
    <x v="2"/>
    <x v="2"/>
    <x v="2"/>
    <s v="Newell 329"/>
    <n v="0.59"/>
    <s v="United States"/>
    <x v="3"/>
    <x v="44"/>
    <s v="Huntington"/>
    <n v="25705"/>
    <x v="129"/>
    <d v="2015-05-13T00:00:00"/>
    <n v="17.754000000000001"/>
    <n v="42"/>
    <n v="134.97"/>
    <n v="90796"/>
    <x v="3"/>
    <n v="120.94867145644773"/>
  </r>
  <r>
    <n v="1609"/>
    <s v="Jerry Ennis"/>
    <x v="1"/>
    <n v="0.03"/>
    <n v="2.16"/>
    <n v="6.05"/>
    <x v="1"/>
    <x v="1"/>
    <x v="2"/>
    <x v="5"/>
    <x v="5"/>
    <s v="Peel &amp; Stick Add-On Corner Pockets"/>
    <n v="0.37"/>
    <s v="United States"/>
    <x v="2"/>
    <x v="8"/>
    <s v="Sacramento"/>
    <n v="95823"/>
    <x v="129"/>
    <d v="2015-05-12T00:00:00"/>
    <n v="-90.585499999999996"/>
    <n v="7"/>
    <n v="17.309999999999999"/>
    <n v="87824"/>
    <x v="2"/>
    <n v="-25.51729666737193"/>
  </r>
  <r>
    <n v="1609"/>
    <s v="Jerry Ennis"/>
    <x v="1"/>
    <n v="0.03"/>
    <n v="9.7100000000000009"/>
    <n v="9.4499999999999993"/>
    <x v="1"/>
    <x v="1"/>
    <x v="2"/>
    <x v="6"/>
    <x v="5"/>
    <s v="Filing/Storage Totes and Swivel Casters"/>
    <n v="0.6"/>
    <s v="United States"/>
    <x v="2"/>
    <x v="8"/>
    <s v="Sacramento"/>
    <n v="95823"/>
    <x v="129"/>
    <d v="2015-05-11T00:00:00"/>
    <n v="-36.9"/>
    <n v="2"/>
    <n v="23.56"/>
    <n v="87824"/>
    <x v="2"/>
    <n v="338.25957406031142"/>
  </r>
  <r>
    <n v="2464"/>
    <s v="Joe George"/>
    <x v="1"/>
    <n v="0.09"/>
    <n v="1.74"/>
    <n v="4.08"/>
    <x v="2"/>
    <x v="1"/>
    <x v="0"/>
    <x v="11"/>
    <x v="1"/>
    <s v="Eldon Regeneration Recycled Desk Accessories, Smoke"/>
    <n v="0.53"/>
    <s v="United States"/>
    <x v="0"/>
    <x v="17"/>
    <s v="Bossier City"/>
    <n v="71111"/>
    <x v="129"/>
    <d v="2015-05-13T00:00:00"/>
    <n v="608.26199999999994"/>
    <n v="4"/>
    <n v="10.41"/>
    <n v="88713"/>
    <x v="0"/>
    <n v="645.47827380577758"/>
  </r>
  <r>
    <n v="2464"/>
    <s v="Joe George"/>
    <x v="1"/>
    <n v="0.08"/>
    <n v="227.55"/>
    <n v="32.479999999999997"/>
    <x v="0"/>
    <x v="1"/>
    <x v="0"/>
    <x v="0"/>
    <x v="0"/>
    <s v="Hon Rectangular Conference Tables"/>
    <n v="0.68"/>
    <s v="United States"/>
    <x v="0"/>
    <x v="17"/>
    <s v="Bossier City"/>
    <n v="71111"/>
    <x v="129"/>
    <d v="2015-05-11T00:00:00"/>
    <n v="-570.16959999999995"/>
    <n v="16"/>
    <n v="2849.64"/>
    <n v="88713"/>
    <x v="0"/>
    <n v="1341.1280275564261"/>
  </r>
  <r>
    <n v="1693"/>
    <s v="Melinda Thornton"/>
    <x v="2"/>
    <n v="0.01"/>
    <n v="15.67"/>
    <n v="1.39"/>
    <x v="2"/>
    <x v="1"/>
    <x v="2"/>
    <x v="15"/>
    <x v="5"/>
    <s v="#10 White Business Envelopes,4 1/8 x 9 1/2"/>
    <n v="0.38"/>
    <s v="United States"/>
    <x v="0"/>
    <x v="21"/>
    <s v="Reston"/>
    <n v="20190"/>
    <x v="129"/>
    <d v="2015-05-11T00:00:00"/>
    <n v="-273.98"/>
    <n v="11"/>
    <n v="188.09"/>
    <n v="90190"/>
    <x v="0"/>
    <n v="-278.2186110812986"/>
  </r>
  <r>
    <n v="2935"/>
    <s v="Shirley Riley"/>
    <x v="2"/>
    <n v="0.02"/>
    <n v="3.8"/>
    <n v="1.49"/>
    <x v="1"/>
    <x v="0"/>
    <x v="2"/>
    <x v="5"/>
    <x v="5"/>
    <s v="Durable Pressboard Binders"/>
    <n v="0.38"/>
    <s v="United States"/>
    <x v="3"/>
    <x v="35"/>
    <s v="Boston"/>
    <n v="2215"/>
    <x v="129"/>
    <d v="2015-05-15T00:00:00"/>
    <n v="7.31"/>
    <n v="5"/>
    <n v="20.46"/>
    <n v="87617"/>
    <x v="3"/>
    <n v="70.90936572253878"/>
  </r>
  <r>
    <n v="1671"/>
    <s v="Mitchell Ross"/>
    <x v="0"/>
    <n v="0.03"/>
    <n v="223.98"/>
    <n v="15.01"/>
    <x v="1"/>
    <x v="0"/>
    <x v="2"/>
    <x v="5"/>
    <x v="5"/>
    <s v="GBC DocuBind TL200 Manual Binding Machine"/>
    <n v="0.38"/>
    <s v="United States"/>
    <x v="0"/>
    <x v="21"/>
    <s v="Burke"/>
    <n v="22015"/>
    <x v="130"/>
    <d v="2015-05-13T00:00:00"/>
    <n v="0.69599999999999995"/>
    <n v="21"/>
    <n v="4881.84"/>
    <n v="86725"/>
    <x v="0"/>
    <n v="1331.3175177265091"/>
  </r>
  <r>
    <n v="14"/>
    <s v="Gwendolyn F Tyson"/>
    <x v="4"/>
    <n v="0.09"/>
    <n v="78.69"/>
    <n v="19.989999999999998"/>
    <x v="1"/>
    <x v="0"/>
    <x v="0"/>
    <x v="11"/>
    <x v="5"/>
    <s v="Howard Miller 12-3/4 Diameter Accuwave DS ™ Wall Clock"/>
    <n v="0.43"/>
    <s v="United States"/>
    <x v="1"/>
    <x v="7"/>
    <s v="Prior Lake"/>
    <n v="55372"/>
    <x v="130"/>
    <d v="2015-05-14T00:00:00"/>
    <n v="803.47050000000002"/>
    <n v="16"/>
    <n v="1164.45"/>
    <n v="86838"/>
    <x v="1"/>
    <n v="1560.4648652860731"/>
  </r>
  <r>
    <n v="14"/>
    <s v="Gwendolyn F Tyson"/>
    <x v="4"/>
    <n v="0.08"/>
    <n v="3.28"/>
    <n v="2.31"/>
    <x v="1"/>
    <x v="0"/>
    <x v="2"/>
    <x v="2"/>
    <x v="2"/>
    <s v="Newell 321"/>
    <n v="0.56000000000000005"/>
    <s v="United States"/>
    <x v="1"/>
    <x v="7"/>
    <s v="Prior Lake"/>
    <n v="55372"/>
    <x v="130"/>
    <d v="2015-05-13T00:00:00"/>
    <n v="-24.03"/>
    <n v="7"/>
    <n v="22.23"/>
    <n v="86838"/>
    <x v="1"/>
    <n v="102.80896648533162"/>
  </r>
  <r>
    <n v="14"/>
    <s v="Gwendolyn F Tyson"/>
    <x v="4"/>
    <n v="0.05"/>
    <n v="3.28"/>
    <n v="4.2"/>
    <x v="1"/>
    <x v="0"/>
    <x v="2"/>
    <x v="2"/>
    <x v="2"/>
    <s v="Newell 351"/>
    <n v="0.56000000000000005"/>
    <s v="United States"/>
    <x v="1"/>
    <x v="7"/>
    <s v="Prior Lake"/>
    <n v="55372"/>
    <x v="130"/>
    <d v="2015-05-13T00:00:00"/>
    <n v="-37.03"/>
    <n v="4"/>
    <n v="13.99"/>
    <n v="86838"/>
    <x v="1"/>
    <n v="161.56016152789729"/>
  </r>
  <r>
    <n v="14"/>
    <s v="Gwendolyn F Tyson"/>
    <x v="4"/>
    <n v="0.05"/>
    <n v="3.58"/>
    <n v="1.63"/>
    <x v="1"/>
    <x v="0"/>
    <x v="2"/>
    <x v="14"/>
    <x v="2"/>
    <s v="OIC Colored Binder Clips, Assorted Sizes"/>
    <n v="0.36"/>
    <s v="United States"/>
    <x v="1"/>
    <x v="7"/>
    <s v="Prior Lake"/>
    <n v="55372"/>
    <x v="130"/>
    <d v="2015-05-13T00:00:00"/>
    <n v="-0.71"/>
    <n v="4"/>
    <n v="14.26"/>
    <n v="86838"/>
    <x v="1"/>
    <n v="-37.577161249933823"/>
  </r>
  <r>
    <n v="1826"/>
    <s v="Kate Peck"/>
    <x v="4"/>
    <n v="0"/>
    <n v="9.27"/>
    <n v="4.3899999999999997"/>
    <x v="1"/>
    <x v="3"/>
    <x v="2"/>
    <x v="7"/>
    <x v="2"/>
    <s v="Wirebound Message Books, Four 2 3/4&quot; x 5&quot; Forms per Page, 600 Sets per Book"/>
    <n v="0.38"/>
    <s v="United States"/>
    <x v="1"/>
    <x v="20"/>
    <s v="Bettendorf"/>
    <n v="52722"/>
    <x v="130"/>
    <d v="2015-05-14T00:00:00"/>
    <n v="-7.61"/>
    <n v="1"/>
    <n v="10.65"/>
    <n v="86959"/>
    <x v="1"/>
    <n v="108.17164163116101"/>
  </r>
  <r>
    <n v="1267"/>
    <s v="Rosemary Branch"/>
    <x v="3"/>
    <n v="0.04"/>
    <n v="5.98"/>
    <n v="4.38"/>
    <x v="1"/>
    <x v="3"/>
    <x v="1"/>
    <x v="1"/>
    <x v="1"/>
    <s v="Imation 3.5&quot; DS/HD IBM Formatted Diskettes, 10/Pack"/>
    <n v="0.75"/>
    <s v="United States"/>
    <x v="0"/>
    <x v="12"/>
    <s v="Boca Raton"/>
    <n v="33433"/>
    <x v="130"/>
    <d v="2015-05-14T00:00:00"/>
    <n v="-1522.3040000000001"/>
    <n v="11"/>
    <n v="69.75"/>
    <n v="89515"/>
    <x v="0"/>
    <n v="-984.12795026891297"/>
  </r>
  <r>
    <n v="1389"/>
    <s v="Jean Khan"/>
    <x v="1"/>
    <n v="0.08"/>
    <n v="2.62"/>
    <n v="0.8"/>
    <x v="2"/>
    <x v="0"/>
    <x v="2"/>
    <x v="14"/>
    <x v="2"/>
    <s v="Staples Metal Binder Clips"/>
    <n v="0.39"/>
    <s v="United States"/>
    <x v="2"/>
    <x v="8"/>
    <s v="Menlo Park"/>
    <n v="94025"/>
    <x v="131"/>
    <d v="2015-05-15T00:00:00"/>
    <n v="21.769500000000001"/>
    <n v="12"/>
    <n v="31.55"/>
    <n v="88728"/>
    <x v="2"/>
    <n v="-132.86319693818325"/>
  </r>
  <r>
    <n v="578"/>
    <s v="Evan K Bullard"/>
    <x v="4"/>
    <n v="0.03"/>
    <n v="162.93"/>
    <n v="19.989999999999998"/>
    <x v="1"/>
    <x v="3"/>
    <x v="2"/>
    <x v="15"/>
    <x v="5"/>
    <s v="Multimedia Mailers"/>
    <n v="0.39"/>
    <s v="United States"/>
    <x v="3"/>
    <x v="22"/>
    <s v="Naugatuck"/>
    <n v="6770"/>
    <x v="131"/>
    <d v="2015-05-14T00:00:00"/>
    <n v="293.14"/>
    <n v="3"/>
    <n v="515.88"/>
    <n v="88644"/>
    <x v="3"/>
    <n v="1317.251594834067"/>
  </r>
  <r>
    <n v="579"/>
    <s v="Marlene Abrams"/>
    <x v="4"/>
    <n v="0.01"/>
    <n v="11.58"/>
    <n v="5.72"/>
    <x v="1"/>
    <x v="3"/>
    <x v="2"/>
    <x v="15"/>
    <x v="5"/>
    <s v="Peel &amp; Seel® Recycled Catalog Envelopes, Brown"/>
    <n v="0.35"/>
    <s v="United States"/>
    <x v="3"/>
    <x v="22"/>
    <s v="Seymour"/>
    <n v="6478"/>
    <x v="131"/>
    <d v="2015-05-15T00:00:00"/>
    <n v="-6.61"/>
    <n v="2"/>
    <n v="25.06"/>
    <n v="88644"/>
    <x v="3"/>
    <n v="121.64972694138402"/>
  </r>
  <r>
    <n v="580"/>
    <s v="Kathryn Patrick"/>
    <x v="4"/>
    <n v="0.01"/>
    <n v="55.99"/>
    <n v="5"/>
    <x v="1"/>
    <x v="3"/>
    <x v="1"/>
    <x v="12"/>
    <x v="1"/>
    <s v="Accessory6"/>
    <n v="0.8"/>
    <s v="United States"/>
    <x v="3"/>
    <x v="29"/>
    <s v="Auburn"/>
    <n v="4210"/>
    <x v="131"/>
    <d v="2015-05-14T00:00:00"/>
    <n v="-57.540999999999997"/>
    <n v="12"/>
    <n v="578.24"/>
    <n v="88644"/>
    <x v="3"/>
    <n v="562.77181164913509"/>
  </r>
  <r>
    <n v="585"/>
    <s v="William Larson"/>
    <x v="4"/>
    <n v="0.06"/>
    <n v="13.9"/>
    <n v="7.59"/>
    <x v="1"/>
    <x v="3"/>
    <x v="2"/>
    <x v="16"/>
    <x v="1"/>
    <s v="Acme Hot Forged Carbon Steel Scissors with Nickel-Plated Handles, 3 7/8&quot; Cut, 8&quot;L"/>
    <n v="0.56000000000000005"/>
    <s v="United States"/>
    <x v="3"/>
    <x v="47"/>
    <s v="Concord"/>
    <n v="3301"/>
    <x v="131"/>
    <d v="2015-05-14T00:00:00"/>
    <n v="-67.59"/>
    <n v="12"/>
    <n v="170.45"/>
    <n v="88644"/>
    <x v="3"/>
    <n v="259.66584717434409"/>
  </r>
  <r>
    <n v="3257"/>
    <s v="Sharon Marcus"/>
    <x v="4"/>
    <n v="0"/>
    <n v="25.38"/>
    <n v="8.99"/>
    <x v="1"/>
    <x v="1"/>
    <x v="0"/>
    <x v="11"/>
    <x v="1"/>
    <s v="Executive Impressions 13&quot; Chairman Wall Clock"/>
    <n v="0.5"/>
    <s v="United States"/>
    <x v="2"/>
    <x v="4"/>
    <s v="Longview"/>
    <n v="98632"/>
    <x v="131"/>
    <d v="2015-05-15T00:00:00"/>
    <n v="470.33800000000002"/>
    <n v="26"/>
    <n v="700.41"/>
    <n v="88826"/>
    <x v="2"/>
    <n v="846.02545696116101"/>
  </r>
  <r>
    <n v="1085"/>
    <s v="Ted Dunlap"/>
    <x v="3"/>
    <n v="0.06"/>
    <n v="30.42"/>
    <n v="8.65"/>
    <x v="1"/>
    <x v="3"/>
    <x v="1"/>
    <x v="1"/>
    <x v="5"/>
    <s v="Fellowes Internet Keyboard, Platinum"/>
    <n v="0.74"/>
    <s v="United States"/>
    <x v="3"/>
    <x v="11"/>
    <s v="Deer Park"/>
    <n v="11729"/>
    <x v="131"/>
    <d v="2015-05-15T00:00:00"/>
    <n v="-159.25"/>
    <n v="10"/>
    <n v="309.05"/>
    <n v="86124"/>
    <x v="3"/>
    <n v="584.74060506251601"/>
  </r>
  <r>
    <n v="1085"/>
    <s v="Ted Dunlap"/>
    <x v="3"/>
    <n v="0.02"/>
    <n v="37.94"/>
    <n v="5.08"/>
    <x v="1"/>
    <x v="3"/>
    <x v="2"/>
    <x v="7"/>
    <x v="2"/>
    <s v="Snap-A-Way® Black Print Carbonless Ruled Speed Letter, Triplicate"/>
    <n v="0.38"/>
    <s v="United States"/>
    <x v="3"/>
    <x v="11"/>
    <s v="Deer Park"/>
    <n v="11729"/>
    <x v="131"/>
    <d v="2015-05-14T00:00:00"/>
    <n v="206.517"/>
    <n v="8"/>
    <n v="299.3"/>
    <n v="86124"/>
    <x v="3"/>
    <n v="611.39180522854122"/>
  </r>
  <r>
    <n v="156"/>
    <s v="Diana Xu"/>
    <x v="0"/>
    <n v="0.01"/>
    <n v="95.99"/>
    <n v="4.9000000000000004"/>
    <x v="1"/>
    <x v="3"/>
    <x v="1"/>
    <x v="12"/>
    <x v="5"/>
    <s v="T60"/>
    <n v="0.56000000000000005"/>
    <s v="United States"/>
    <x v="2"/>
    <x v="3"/>
    <s v="Fort Collins"/>
    <n v="80525"/>
    <x v="132"/>
    <d v="2015-05-15T00:00:00"/>
    <n v="713.88"/>
    <n v="13"/>
    <n v="1050.08"/>
    <n v="87671"/>
    <x v="2"/>
    <n v="1553.0538246725382"/>
  </r>
  <r>
    <n v="497"/>
    <s v="Steve McKee"/>
    <x v="0"/>
    <n v="7.0000000000000007E-2"/>
    <n v="152.47999999999999"/>
    <n v="6.5"/>
    <x v="1"/>
    <x v="0"/>
    <x v="1"/>
    <x v="1"/>
    <x v="5"/>
    <s v="Adesso Programmable 142-Key Keyboard"/>
    <n v="0.74"/>
    <s v="United States"/>
    <x v="0"/>
    <x v="34"/>
    <s v="Murfreesboro"/>
    <n v="37130"/>
    <x v="132"/>
    <d v="2015-05-16T00:00:00"/>
    <n v="171.83879999999999"/>
    <n v="35"/>
    <n v="5062.49"/>
    <n v="90706"/>
    <x v="0"/>
    <n v="1320.131899968206"/>
  </r>
  <r>
    <n v="910"/>
    <s v="Carla Hauser"/>
    <x v="0"/>
    <n v="0"/>
    <n v="5.28"/>
    <n v="5.61"/>
    <x v="1"/>
    <x v="3"/>
    <x v="2"/>
    <x v="7"/>
    <x v="5"/>
    <s v="Xerox 1954"/>
    <n v="0.4"/>
    <s v="United States"/>
    <x v="0"/>
    <x v="1"/>
    <s v="Texarkana"/>
    <n v="71854"/>
    <x v="132"/>
    <d v="2015-05-14T00:00:00"/>
    <n v="-149.21199999999999"/>
    <n v="15"/>
    <n v="85.26"/>
    <n v="90187"/>
    <x v="0"/>
    <n v="278.25796312645798"/>
  </r>
  <r>
    <n v="353"/>
    <s v="Bonnie Chambers"/>
    <x v="2"/>
    <n v="0.08"/>
    <n v="4.8899999999999997"/>
    <n v="4.93"/>
    <x v="2"/>
    <x v="2"/>
    <x v="1"/>
    <x v="1"/>
    <x v="1"/>
    <s v="Maxell 3.5&quot; DS/HD IBM-Formatted Diskettes, 10/Pack"/>
    <n v="0.66"/>
    <s v="United States"/>
    <x v="2"/>
    <x v="41"/>
    <s v="Glendale"/>
    <n v="85301"/>
    <x v="132"/>
    <d v="2015-05-14T00:00:00"/>
    <n v="-165.45"/>
    <n v="17"/>
    <n v="84.76"/>
    <n v="89647"/>
    <x v="2"/>
    <n v="142.83416527824116"/>
  </r>
  <r>
    <n v="353"/>
    <s v="Bonnie Chambers"/>
    <x v="2"/>
    <n v="7.0000000000000007E-2"/>
    <n v="6.68"/>
    <n v="6.92"/>
    <x v="1"/>
    <x v="2"/>
    <x v="2"/>
    <x v="7"/>
    <x v="5"/>
    <s v="Xerox 1898"/>
    <n v="0.37"/>
    <s v="United States"/>
    <x v="2"/>
    <x v="41"/>
    <s v="Glendale"/>
    <n v="85301"/>
    <x v="132"/>
    <d v="2015-05-21T00:00:00"/>
    <n v="-141.12"/>
    <n v="16"/>
    <n v="104.84"/>
    <n v="89647"/>
    <x v="2"/>
    <n v="76.140346395407619"/>
  </r>
  <r>
    <n v="539"/>
    <s v="Alice Coley"/>
    <x v="4"/>
    <n v="0.05"/>
    <n v="59.78"/>
    <n v="10.29"/>
    <x v="1"/>
    <x v="0"/>
    <x v="2"/>
    <x v="5"/>
    <x v="5"/>
    <s v="GBC Recycled Regency Composition Covers"/>
    <n v="0.39"/>
    <s v="United States"/>
    <x v="1"/>
    <x v="10"/>
    <s v="Urbana"/>
    <n v="61801"/>
    <x v="132"/>
    <d v="2015-05-15T00:00:00"/>
    <n v="159.52969999999999"/>
    <n v="7"/>
    <n v="414.49"/>
    <n v="91174"/>
    <x v="1"/>
    <n v="566.88912627902357"/>
  </r>
  <r>
    <n v="540"/>
    <s v="Ruth Lamm"/>
    <x v="4"/>
    <n v="0.08"/>
    <n v="20.99"/>
    <n v="1.25"/>
    <x v="1"/>
    <x v="0"/>
    <x v="1"/>
    <x v="12"/>
    <x v="1"/>
    <s v="Accessory29"/>
    <n v="0.83"/>
    <s v="United States"/>
    <x v="1"/>
    <x v="10"/>
    <s v="Vernon Hills"/>
    <n v="60061"/>
    <x v="132"/>
    <d v="2015-05-16T00:00:00"/>
    <n v="15.3714"/>
    <n v="28"/>
    <n v="469.69"/>
    <n v="91174"/>
    <x v="1"/>
    <n v="393.76749098535066"/>
  </r>
  <r>
    <n v="1069"/>
    <s v="Pam Bennett"/>
    <x v="4"/>
    <n v="0.02"/>
    <n v="15.94"/>
    <n v="5.45"/>
    <x v="1"/>
    <x v="2"/>
    <x v="2"/>
    <x v="2"/>
    <x v="1"/>
    <s v="Boston 16701 Slimline Battery Pencil Sharpener"/>
    <n v="0.55000000000000004"/>
    <s v="United States"/>
    <x v="1"/>
    <x v="10"/>
    <s v="Carbondale"/>
    <n v="62901"/>
    <x v="132"/>
    <d v="2015-05-15T00:00:00"/>
    <n v="139.61199999999999"/>
    <n v="41"/>
    <n v="664.34"/>
    <n v="87110"/>
    <x v="1"/>
    <n v="467.65033936488283"/>
  </r>
  <r>
    <n v="1023"/>
    <s v="Glen Newman"/>
    <x v="0"/>
    <n v="0.02"/>
    <n v="39.06"/>
    <n v="10.55"/>
    <x v="1"/>
    <x v="0"/>
    <x v="2"/>
    <x v="5"/>
    <x v="5"/>
    <s v="Ibico Recycled Linen-Style Covers"/>
    <n v="0.37"/>
    <s v="United States"/>
    <x v="3"/>
    <x v="28"/>
    <s v="Wilkinsburg"/>
    <n v="15221"/>
    <x v="133"/>
    <d v="2015-05-15T00:00:00"/>
    <n v="442.0899"/>
    <n v="16"/>
    <n v="640.71"/>
    <n v="88633"/>
    <x v="3"/>
    <n v="1078.9544646532679"/>
  </r>
  <r>
    <n v="1023"/>
    <s v="Glen Newman"/>
    <x v="0"/>
    <n v="0.1"/>
    <n v="37.700000000000003"/>
    <n v="2.99"/>
    <x v="1"/>
    <x v="0"/>
    <x v="2"/>
    <x v="5"/>
    <x v="5"/>
    <s v="Vinyl Sectional Post Binders"/>
    <n v="0.35"/>
    <s v="United States"/>
    <x v="3"/>
    <x v="28"/>
    <s v="Wilkinsburg"/>
    <n v="15221"/>
    <x v="133"/>
    <d v="2015-05-16T00:00:00"/>
    <n v="455.12400000000002"/>
    <n v="18"/>
    <n v="659.6"/>
    <n v="88633"/>
    <x v="3"/>
    <n v="809.59636079742882"/>
  </r>
  <r>
    <n v="18"/>
    <s v="Laurie Hanna"/>
    <x v="1"/>
    <n v="0.05"/>
    <n v="26.48"/>
    <n v="6.93"/>
    <x v="1"/>
    <x v="0"/>
    <x v="0"/>
    <x v="11"/>
    <x v="5"/>
    <s v="DAX Natural Wood-Tone Poster Frame"/>
    <n v="0.49"/>
    <s v="United States"/>
    <x v="2"/>
    <x v="24"/>
    <s v="Helena"/>
    <n v="59601"/>
    <x v="133"/>
    <d v="2015-05-16T00:00:00"/>
    <n v="314.48129999999998"/>
    <n v="17"/>
    <n v="455.77"/>
    <n v="90031"/>
    <x v="2"/>
    <n v="596.22741008711819"/>
  </r>
  <r>
    <n v="21"/>
    <s v="Tony Wilkins Winters"/>
    <x v="1"/>
    <n v="0.05"/>
    <n v="26.48"/>
    <n v="6.93"/>
    <x v="1"/>
    <x v="0"/>
    <x v="0"/>
    <x v="11"/>
    <x v="5"/>
    <s v="DAX Natural Wood-Tone Poster Frame"/>
    <n v="0.49"/>
    <s v="United States"/>
    <x v="3"/>
    <x v="11"/>
    <s v="New York City"/>
    <n v="10012"/>
    <x v="133"/>
    <d v="2015-05-16T00:00:00"/>
    <n v="384.38"/>
    <n v="70"/>
    <n v="1876.69"/>
    <n v="41793"/>
    <x v="3"/>
    <n v="667.80547684820635"/>
  </r>
  <r>
    <n v="1989"/>
    <s v="David Weaver"/>
    <x v="1"/>
    <n v="0.01"/>
    <n v="30.98"/>
    <n v="6.5"/>
    <x v="1"/>
    <x v="3"/>
    <x v="1"/>
    <x v="1"/>
    <x v="5"/>
    <s v="Belkin ErgoBoard™ Keyboard"/>
    <n v="0.64"/>
    <s v="United States"/>
    <x v="2"/>
    <x v="15"/>
    <s v="Holladay"/>
    <n v="84117"/>
    <x v="133"/>
    <d v="2015-05-16T00:00:00"/>
    <n v="46.29"/>
    <n v="11"/>
    <n v="363.37"/>
    <n v="90001"/>
    <x v="2"/>
    <n v="483.95472423118906"/>
  </r>
  <r>
    <n v="1989"/>
    <s v="David Weaver"/>
    <x v="1"/>
    <n v="0.01"/>
    <n v="40.99"/>
    <n v="19.989999999999998"/>
    <x v="1"/>
    <x v="3"/>
    <x v="2"/>
    <x v="7"/>
    <x v="5"/>
    <s v="White Dual Perf Computer Printout Paper, 2700 Sheets, 1 Part, Heavyweight, 20 lbs., 14 7/8 x 11"/>
    <n v="0.36"/>
    <s v="United States"/>
    <x v="2"/>
    <x v="15"/>
    <s v="Holladay"/>
    <n v="84117"/>
    <x v="133"/>
    <d v="2015-05-18T00:00:00"/>
    <n v="177.79"/>
    <n v="11"/>
    <n v="480.75"/>
    <n v="90001"/>
    <x v="2"/>
    <n v="790.10047763328623"/>
  </r>
  <r>
    <n v="266"/>
    <s v="Ross Frederick"/>
    <x v="4"/>
    <n v="0.08"/>
    <n v="6.48"/>
    <n v="7.03"/>
    <x v="1"/>
    <x v="3"/>
    <x v="2"/>
    <x v="7"/>
    <x v="5"/>
    <s v="Xerox 214"/>
    <n v="0.37"/>
    <s v="United States"/>
    <x v="1"/>
    <x v="18"/>
    <s v="San Antonio"/>
    <n v="78207"/>
    <x v="133"/>
    <d v="2015-05-16T00:00:00"/>
    <n v="8.9320000000000004"/>
    <n v="10"/>
    <n v="67.86"/>
    <n v="90594"/>
    <x v="1"/>
    <n v="128.15843496354594"/>
  </r>
  <r>
    <n v="266"/>
    <s v="Ross Frederick"/>
    <x v="4"/>
    <n v="0.01"/>
    <n v="20.34"/>
    <n v="35"/>
    <x v="1"/>
    <x v="3"/>
    <x v="2"/>
    <x v="6"/>
    <x v="4"/>
    <s v="Tennsco Commercial Shelving"/>
    <n v="0.84"/>
    <s v="United States"/>
    <x v="1"/>
    <x v="18"/>
    <s v="San Antonio"/>
    <n v="78207"/>
    <x v="133"/>
    <d v="2015-05-16T00:00:00"/>
    <n v="229.63800000000001"/>
    <n v="33"/>
    <n v="747.28"/>
    <n v="90594"/>
    <x v="1"/>
    <n v="1607.5804914586911"/>
  </r>
  <r>
    <n v="491"/>
    <s v="Toni Swanson"/>
    <x v="4"/>
    <n v="0.08"/>
    <n v="2.94"/>
    <n v="0.96"/>
    <x v="1"/>
    <x v="1"/>
    <x v="2"/>
    <x v="2"/>
    <x v="2"/>
    <s v="Newell 343"/>
    <n v="0.57999999999999996"/>
    <s v="United States"/>
    <x v="3"/>
    <x v="11"/>
    <s v="New York City"/>
    <n v="10154"/>
    <x v="133"/>
    <d v="2015-05-17T00:00:00"/>
    <n v="-2.12"/>
    <n v="23"/>
    <n v="66.7"/>
    <n v="8353"/>
    <x v="3"/>
    <n v="83.591507297596223"/>
  </r>
  <r>
    <n v="494"/>
    <s v="Jimmy Alston Holder"/>
    <x v="4"/>
    <n v="0.06"/>
    <n v="8.32"/>
    <n v="2.38"/>
    <x v="1"/>
    <x v="1"/>
    <x v="1"/>
    <x v="1"/>
    <x v="1"/>
    <s v="Imation 3.5 IBM Formatted Diskettes, 10/Box"/>
    <n v="0.74"/>
    <s v="United States"/>
    <x v="2"/>
    <x v="4"/>
    <s v="Seattle"/>
    <n v="98115"/>
    <x v="133"/>
    <d v="2015-05-17T00:00:00"/>
    <n v="-36.630000000000003"/>
    <n v="12"/>
    <n v="101.26"/>
    <n v="88905"/>
    <x v="2"/>
    <n v="250.56293077894469"/>
  </r>
  <r>
    <n v="494"/>
    <s v="Jimmy Alston Holder"/>
    <x v="4"/>
    <n v="0.08"/>
    <n v="2.94"/>
    <n v="0.96"/>
    <x v="1"/>
    <x v="1"/>
    <x v="2"/>
    <x v="2"/>
    <x v="2"/>
    <s v="Newell 343"/>
    <n v="0.57999999999999996"/>
    <s v="United States"/>
    <x v="2"/>
    <x v="4"/>
    <s v="Seattle"/>
    <n v="98115"/>
    <x v="133"/>
    <d v="2015-05-17T00:00:00"/>
    <n v="-2.12"/>
    <n v="6"/>
    <n v="17.399999999999999"/>
    <n v="88905"/>
    <x v="2"/>
    <n v="83.591507297596223"/>
  </r>
  <r>
    <n v="3041"/>
    <s v="Carrie Duke"/>
    <x v="3"/>
    <n v="0.08"/>
    <n v="73.98"/>
    <n v="4"/>
    <x v="1"/>
    <x v="3"/>
    <x v="1"/>
    <x v="1"/>
    <x v="5"/>
    <s v="Keytronic 105-Key Spanish Keyboard"/>
    <n v="0.77"/>
    <s v="United States"/>
    <x v="1"/>
    <x v="38"/>
    <s v="Garden City"/>
    <n v="67846"/>
    <x v="133"/>
    <d v="2015-05-18T00:00:00"/>
    <n v="97.16"/>
    <n v="17"/>
    <n v="1181.67"/>
    <n v="86102"/>
    <x v="1"/>
    <n v="866.9879527744672"/>
  </r>
  <r>
    <n v="3041"/>
    <s v="Carrie Duke"/>
    <x v="3"/>
    <n v="0.02"/>
    <n v="3.68"/>
    <n v="1.32"/>
    <x v="1"/>
    <x v="3"/>
    <x v="2"/>
    <x v="16"/>
    <x v="2"/>
    <s v="*Staples* vLetter Openers, 2/Pack"/>
    <n v="0.83"/>
    <s v="United States"/>
    <x v="1"/>
    <x v="38"/>
    <s v="Garden City"/>
    <n v="67846"/>
    <x v="133"/>
    <d v="2015-05-17T00:00:00"/>
    <n v="-20.65"/>
    <n v="8"/>
    <n v="29.93"/>
    <n v="86102"/>
    <x v="1"/>
    <n v="541.53315931480847"/>
  </r>
  <r>
    <n v="136"/>
    <s v="Dale Gillespie"/>
    <x v="0"/>
    <n v="0.04"/>
    <n v="18.97"/>
    <n v="9.5399999999999991"/>
    <x v="1"/>
    <x v="0"/>
    <x v="2"/>
    <x v="7"/>
    <x v="5"/>
    <s v="Xerox 1939"/>
    <n v="0.37"/>
    <s v="United States"/>
    <x v="2"/>
    <x v="8"/>
    <s v="Petaluma"/>
    <n v="94952"/>
    <x v="134"/>
    <d v="2015-05-17T00:00:00"/>
    <n v="3.04"/>
    <n v="5"/>
    <n v="101.74"/>
    <n v="88534"/>
    <x v="2"/>
    <n v="525.27805917602336"/>
  </r>
  <r>
    <n v="136"/>
    <s v="Dale Gillespie"/>
    <x v="0"/>
    <n v="0.09"/>
    <n v="10.98"/>
    <n v="3.37"/>
    <x v="1"/>
    <x v="0"/>
    <x v="2"/>
    <x v="16"/>
    <x v="1"/>
    <s v="Fiskars® Softgrip Scissors"/>
    <n v="0.56999999999999995"/>
    <s v="United States"/>
    <x v="2"/>
    <x v="8"/>
    <s v="Petaluma"/>
    <n v="94952"/>
    <x v="134"/>
    <d v="2015-05-17T00:00:00"/>
    <n v="2.706"/>
    <n v="8"/>
    <n v="84.52"/>
    <n v="88534"/>
    <x v="2"/>
    <n v="462.56202985451228"/>
  </r>
  <r>
    <n v="688"/>
    <s v="Ashley Reese"/>
    <x v="0"/>
    <n v="7.0000000000000007E-2"/>
    <n v="279.48"/>
    <n v="35"/>
    <x v="1"/>
    <x v="0"/>
    <x v="2"/>
    <x v="6"/>
    <x v="4"/>
    <s v="Tennsco Snap-Together Open Shelving Units, Starter Sets and Add-On Units"/>
    <n v="0.8"/>
    <s v="United States"/>
    <x v="1"/>
    <x v="6"/>
    <s v="Saint Louis"/>
    <n v="63116"/>
    <x v="134"/>
    <d v="2015-05-16T00:00:00"/>
    <n v="-207.28"/>
    <n v="10"/>
    <n v="2716.09"/>
    <n v="88503"/>
    <x v="1"/>
    <n v="2167.4101646380959"/>
  </r>
  <r>
    <n v="1042"/>
    <s v="Jerome Burch"/>
    <x v="0"/>
    <n v="0"/>
    <n v="14.42"/>
    <n v="6.75"/>
    <x v="2"/>
    <x v="0"/>
    <x v="2"/>
    <x v="8"/>
    <x v="6"/>
    <s v="Holmes Odor Grabber"/>
    <n v="0.52"/>
    <s v="United States"/>
    <x v="2"/>
    <x v="8"/>
    <s v="Yuba City"/>
    <n v="95991"/>
    <x v="134"/>
    <d v="2015-05-17T00:00:00"/>
    <n v="9.33"/>
    <n v="6"/>
    <n v="98.96"/>
    <n v="87847"/>
    <x v="2"/>
    <n v="509.24470936012386"/>
  </r>
  <r>
    <n v="1390"/>
    <s v="Hazel Jones"/>
    <x v="0"/>
    <n v="0.1"/>
    <n v="8.17"/>
    <n v="1.69"/>
    <x v="1"/>
    <x v="3"/>
    <x v="2"/>
    <x v="7"/>
    <x v="2"/>
    <s v="Wirebound Message Forms, Four 2 3/4 x 5 Forms per Page, Pink Paper"/>
    <n v="0.38"/>
    <s v="United States"/>
    <x v="2"/>
    <x v="8"/>
    <s v="Stockton"/>
    <n v="95207"/>
    <x v="134"/>
    <d v="2015-05-16T00:00:00"/>
    <n v="100.2984"/>
    <n v="19"/>
    <n v="145.36000000000001"/>
    <n v="88731"/>
    <x v="2"/>
    <n v="351.76410743866666"/>
  </r>
  <r>
    <n v="1390"/>
    <s v="Hazel Jones"/>
    <x v="0"/>
    <n v="0.03"/>
    <n v="110.99"/>
    <n v="2.5"/>
    <x v="1"/>
    <x v="3"/>
    <x v="1"/>
    <x v="12"/>
    <x v="5"/>
    <s v="T18"/>
    <n v="0.56999999999999995"/>
    <s v="United States"/>
    <x v="2"/>
    <x v="8"/>
    <s v="Stockton"/>
    <n v="95207"/>
    <x v="134"/>
    <d v="2015-05-18T00:00:00"/>
    <n v="2495.3987999999999"/>
    <n v="38"/>
    <n v="3616.52"/>
    <n v="88731"/>
    <x v="2"/>
    <n v="3353.1331670584786"/>
  </r>
  <r>
    <n v="1721"/>
    <s v="Jennifer Zimmerman"/>
    <x v="1"/>
    <n v="0.04"/>
    <n v="12.44"/>
    <n v="6.27"/>
    <x v="1"/>
    <x v="3"/>
    <x v="2"/>
    <x v="6"/>
    <x v="6"/>
    <s v="Eldon Simplefile® Box Office®"/>
    <n v="0.56999999999999995"/>
    <s v="United States"/>
    <x v="0"/>
    <x v="1"/>
    <s v="Jonesboro"/>
    <n v="72401"/>
    <x v="134"/>
    <d v="2015-05-17T00:00:00"/>
    <n v="-258.56599999999997"/>
    <n v="37"/>
    <n v="464.94"/>
    <n v="90787"/>
    <x v="0"/>
    <n v="29.320175911628127"/>
  </r>
  <r>
    <n v="1723"/>
    <s v="Constance Flowers"/>
    <x v="1"/>
    <n v="0.04"/>
    <n v="12.44"/>
    <n v="6.27"/>
    <x v="1"/>
    <x v="3"/>
    <x v="2"/>
    <x v="6"/>
    <x v="6"/>
    <s v="Eldon Simplefile® Box Office®"/>
    <n v="0.56999999999999995"/>
    <s v="United States"/>
    <x v="2"/>
    <x v="8"/>
    <s v="San Diego"/>
    <n v="92037"/>
    <x v="134"/>
    <d v="2015-05-17T00:00:00"/>
    <n v="-59.06"/>
    <n v="146"/>
    <n v="1834.61"/>
    <n v="32710"/>
    <x v="2"/>
    <n v="233.61945168124399"/>
  </r>
  <r>
    <n v="2610"/>
    <s v="Tommy Lutz"/>
    <x v="1"/>
    <n v="0.09"/>
    <n v="5.4"/>
    <n v="7.78"/>
    <x v="1"/>
    <x v="3"/>
    <x v="2"/>
    <x v="5"/>
    <x v="5"/>
    <s v="3M Organizer Strips"/>
    <n v="0.37"/>
    <s v="United States"/>
    <x v="2"/>
    <x v="8"/>
    <s v="Davis"/>
    <n v="95616"/>
    <x v="134"/>
    <d v="2015-05-17T00:00:00"/>
    <n v="-136.25200000000001"/>
    <n v="9"/>
    <n v="49.24"/>
    <n v="86118"/>
    <x v="2"/>
    <n v="-25.028005248818431"/>
  </r>
  <r>
    <n v="3354"/>
    <s v="Sara Faulkner"/>
    <x v="1"/>
    <n v="0.03"/>
    <n v="28.53"/>
    <n v="1.49"/>
    <x v="1"/>
    <x v="3"/>
    <x v="2"/>
    <x v="5"/>
    <x v="5"/>
    <s v="Lock-Up Easel 'Spel-Binder'"/>
    <n v="0.38"/>
    <s v="United States"/>
    <x v="2"/>
    <x v="8"/>
    <s v="Calexico"/>
    <n v="92231"/>
    <x v="134"/>
    <d v="2015-05-17T00:00:00"/>
    <n v="137.67570000000001"/>
    <n v="7"/>
    <n v="199.53"/>
    <n v="88589"/>
    <x v="2"/>
    <n v="202.0620497753699"/>
  </r>
  <r>
    <n v="3354"/>
    <s v="Sara Faulkner"/>
    <x v="1"/>
    <n v="7.0000000000000007E-2"/>
    <n v="5.98"/>
    <n v="7.15"/>
    <x v="1"/>
    <x v="3"/>
    <x v="2"/>
    <x v="7"/>
    <x v="5"/>
    <s v="Universal Premium White Copier/Laser Paper (20Lb. and 87 Bright)"/>
    <n v="0.36"/>
    <s v="United States"/>
    <x v="2"/>
    <x v="8"/>
    <s v="Calexico"/>
    <n v="92231"/>
    <x v="134"/>
    <d v="2015-05-18T00:00:00"/>
    <n v="-62"/>
    <n v="6"/>
    <n v="37.049999999999997"/>
    <n v="88589"/>
    <x v="2"/>
    <n v="40.317346648531128"/>
  </r>
  <r>
    <n v="2070"/>
    <s v="Kelly Collins"/>
    <x v="2"/>
    <n v="7.0000000000000007E-2"/>
    <n v="35.99"/>
    <n v="5.99"/>
    <x v="1"/>
    <x v="3"/>
    <x v="1"/>
    <x v="12"/>
    <x v="2"/>
    <s v="Accessory41"/>
    <n v="0.38"/>
    <s v="United States"/>
    <x v="1"/>
    <x v="25"/>
    <s v="Eastpointe"/>
    <n v="48021"/>
    <x v="134"/>
    <d v="2015-05-20T00:00:00"/>
    <n v="17.8398"/>
    <n v="5"/>
    <n v="153.61000000000001"/>
    <n v="88558"/>
    <x v="1"/>
    <n v="282.92077789609914"/>
  </r>
  <r>
    <n v="2071"/>
    <s v="Victor Cherry"/>
    <x v="2"/>
    <n v="0.08"/>
    <n v="65.989999999999995"/>
    <n v="5.92"/>
    <x v="2"/>
    <x v="3"/>
    <x v="1"/>
    <x v="12"/>
    <x v="5"/>
    <s v="i500plus"/>
    <n v="0.57999999999999996"/>
    <s v="United States"/>
    <x v="1"/>
    <x v="25"/>
    <s v="Farmington Hills"/>
    <n v="48336"/>
    <x v="134"/>
    <d v="2015-05-23T00:00:00"/>
    <n v="183.84299999999999"/>
    <n v="20"/>
    <n v="1063.81"/>
    <n v="88558"/>
    <x v="1"/>
    <n v="622.38533646961707"/>
  </r>
  <r>
    <n v="1984"/>
    <s v="Lynne Wilcox"/>
    <x v="3"/>
    <n v="0.1"/>
    <n v="7.37"/>
    <n v="5.53"/>
    <x v="1"/>
    <x v="1"/>
    <x v="1"/>
    <x v="1"/>
    <x v="1"/>
    <s v="Imation 3.5&quot; Unformatted DS/HD Diskettes, 10/Box"/>
    <n v="0.69"/>
    <s v="United States"/>
    <x v="0"/>
    <x v="23"/>
    <s v="Hilton Head Island"/>
    <n v="29915"/>
    <x v="134"/>
    <d v="2015-05-16T00:00:00"/>
    <n v="290.202"/>
    <n v="38"/>
    <n v="269.33"/>
    <n v="91258"/>
    <x v="0"/>
    <n v="789.6080697119047"/>
  </r>
  <r>
    <n v="91"/>
    <s v="Wallace Werner"/>
    <x v="1"/>
    <n v="7.0000000000000007E-2"/>
    <n v="19.84"/>
    <n v="4.0999999999999996"/>
    <x v="1"/>
    <x v="2"/>
    <x v="2"/>
    <x v="2"/>
    <x v="2"/>
    <s v="Prismacolor Color Pencil Set"/>
    <n v="0.44"/>
    <s v="United States"/>
    <x v="2"/>
    <x v="8"/>
    <s v="Vallejo"/>
    <n v="94591"/>
    <x v="135"/>
    <d v="2015-05-18T00:00:00"/>
    <n v="117.852"/>
    <n v="9"/>
    <n v="170.8"/>
    <n v="87175"/>
    <x v="2"/>
    <n v="280.55005835625917"/>
  </r>
  <r>
    <n v="92"/>
    <s v="Victoria Baker Hoover"/>
    <x v="1"/>
    <n v="7.0000000000000007E-2"/>
    <n v="8.34"/>
    <n v="1.43"/>
    <x v="1"/>
    <x v="2"/>
    <x v="2"/>
    <x v="7"/>
    <x v="2"/>
    <s v="REDIFORM Incoming/Outgoing Call Register, 11&quot; X 8 1/2&quot;, 100 Messages"/>
    <n v="0.35"/>
    <s v="United States"/>
    <x v="0"/>
    <x v="17"/>
    <s v="Terrytown"/>
    <n v="70056"/>
    <x v="135"/>
    <d v="2015-05-19T00:00:00"/>
    <n v="-190.68"/>
    <n v="16"/>
    <n v="132.08000000000001"/>
    <n v="87175"/>
    <x v="0"/>
    <n v="-220.0297643512375"/>
  </r>
  <r>
    <n v="92"/>
    <s v="Victoria Baker Hoover"/>
    <x v="1"/>
    <n v="0.09"/>
    <n v="4.9800000000000004"/>
    <n v="6.07"/>
    <x v="1"/>
    <x v="2"/>
    <x v="2"/>
    <x v="7"/>
    <x v="5"/>
    <s v="Xerox 1897"/>
    <n v="0.36"/>
    <s v="United States"/>
    <x v="0"/>
    <x v="17"/>
    <s v="Terrytown"/>
    <n v="70056"/>
    <x v="135"/>
    <d v="2015-05-18T00:00:00"/>
    <n v="325.39800000000002"/>
    <n v="9"/>
    <n v="45.34"/>
    <n v="87175"/>
    <x v="0"/>
    <n v="421.2615340532667"/>
  </r>
  <r>
    <n v="772"/>
    <s v="Jean Webster"/>
    <x v="2"/>
    <n v="0.02"/>
    <n v="4.0599999999999996"/>
    <n v="6.89"/>
    <x v="2"/>
    <x v="0"/>
    <x v="2"/>
    <x v="8"/>
    <x v="5"/>
    <s v="Eureka Disposable Bags for Sanitaire® Vibra Groomer I® Upright Vac"/>
    <n v="0.6"/>
    <s v="United States"/>
    <x v="3"/>
    <x v="28"/>
    <s v="Allentown"/>
    <n v="18103"/>
    <x v="135"/>
    <d v="2015-05-21T00:00:00"/>
    <n v="12.706"/>
    <n v="12"/>
    <n v="64.41"/>
    <n v="88668"/>
    <x v="3"/>
    <n v="327.14666193569525"/>
  </r>
  <r>
    <n v="772"/>
    <s v="Jean Webster"/>
    <x v="2"/>
    <n v="7.0000000000000007E-2"/>
    <n v="9.49"/>
    <n v="5.76"/>
    <x v="1"/>
    <x v="0"/>
    <x v="1"/>
    <x v="3"/>
    <x v="6"/>
    <s v="Sharp EL501VB Scientific Calculator, Battery Operated, 10-Digit Display, Hard Case"/>
    <n v="0.39"/>
    <s v="United States"/>
    <x v="3"/>
    <x v="28"/>
    <s v="Allentown"/>
    <n v="18103"/>
    <x v="135"/>
    <d v="2015-05-21T00:00:00"/>
    <n v="7.71516"/>
    <n v="37"/>
    <n v="344.57"/>
    <n v="88668"/>
    <x v="3"/>
    <n v="182.44192589213947"/>
  </r>
  <r>
    <n v="1906"/>
    <s v="Penny Tuttle"/>
    <x v="2"/>
    <n v="7.0000000000000007E-2"/>
    <n v="172.99"/>
    <n v="19.989999999999998"/>
    <x v="1"/>
    <x v="3"/>
    <x v="2"/>
    <x v="5"/>
    <x v="5"/>
    <s v="Ibico EB-19 Dual Function Manual Binding System"/>
    <n v="0.39"/>
    <s v="United States"/>
    <x v="3"/>
    <x v="27"/>
    <s v="Lima"/>
    <n v="45801"/>
    <x v="135"/>
    <d v="2015-05-17T00:00:00"/>
    <n v="2502.6851999999999"/>
    <n v="22"/>
    <n v="3627.08"/>
    <n v="86500"/>
    <x v="3"/>
    <n v="3651.9741104605541"/>
  </r>
  <r>
    <n v="1907"/>
    <s v="Amy Hall"/>
    <x v="2"/>
    <n v="0.09"/>
    <n v="7.64"/>
    <n v="1.39"/>
    <x v="1"/>
    <x v="3"/>
    <x v="2"/>
    <x v="15"/>
    <x v="5"/>
    <s v="#10- 4 1/8&quot; x 9 1/2&quot; Security-Tint Envelopes"/>
    <n v="0.36"/>
    <s v="United States"/>
    <x v="3"/>
    <x v="27"/>
    <s v="Lorain"/>
    <n v="44052"/>
    <x v="135"/>
    <d v="2015-05-26T00:00:00"/>
    <n v="0.68799999999999994"/>
    <n v="1"/>
    <n v="8.34"/>
    <n v="86500"/>
    <x v="3"/>
    <n v="19.549922473231085"/>
  </r>
  <r>
    <n v="2858"/>
    <s v="Jerry Webster"/>
    <x v="4"/>
    <n v="0.06"/>
    <n v="2.94"/>
    <n v="0.96"/>
    <x v="1"/>
    <x v="3"/>
    <x v="2"/>
    <x v="2"/>
    <x v="2"/>
    <s v="Newell 343"/>
    <n v="0.57999999999999996"/>
    <s v="United States"/>
    <x v="0"/>
    <x v="12"/>
    <s v="Fruit Cove"/>
    <n v="32259"/>
    <x v="135"/>
    <d v="2015-05-18T00:00:00"/>
    <n v="-8.8759999999999994"/>
    <n v="3"/>
    <n v="8.7899999999999991"/>
    <n v="88279"/>
    <x v="0"/>
    <n v="118.8257082740862"/>
  </r>
  <r>
    <n v="3132"/>
    <s v="Anita Kang"/>
    <x v="4"/>
    <n v="0.04"/>
    <n v="62.05"/>
    <n v="3.99"/>
    <x v="1"/>
    <x v="3"/>
    <x v="2"/>
    <x v="8"/>
    <x v="5"/>
    <s v="Acco Smartsocket™ Table Surge Protector, 6 Color-Coded Adapter Outlets"/>
    <n v="0.55000000000000004"/>
    <s v="United States"/>
    <x v="1"/>
    <x v="10"/>
    <s v="Mundelein"/>
    <n v="60060"/>
    <x v="135"/>
    <d v="2015-05-18T00:00:00"/>
    <n v="1644.0768"/>
    <n v="40"/>
    <n v="2382.7199999999998"/>
    <n v="86794"/>
    <x v="1"/>
    <n v="2068.7223808327017"/>
  </r>
  <r>
    <n v="3113"/>
    <s v="Wayne English"/>
    <x v="3"/>
    <n v="7.0000000000000007E-2"/>
    <n v="34.54"/>
    <n v="14.72"/>
    <x v="1"/>
    <x v="3"/>
    <x v="2"/>
    <x v="5"/>
    <x v="5"/>
    <s v="GBC Recycled Grain Textured Covers"/>
    <n v="0.37"/>
    <s v="United States"/>
    <x v="0"/>
    <x v="17"/>
    <s v="New Iberia"/>
    <n v="70560"/>
    <x v="135"/>
    <d v="2015-05-18T00:00:00"/>
    <n v="-20.182259999999999"/>
    <n v="17"/>
    <n v="574.97"/>
    <n v="86860"/>
    <x v="0"/>
    <n v="593.68263725585939"/>
  </r>
  <r>
    <n v="3113"/>
    <s v="Wayne English"/>
    <x v="3"/>
    <n v="0.02"/>
    <n v="12.28"/>
    <n v="6.47"/>
    <x v="1"/>
    <x v="3"/>
    <x v="2"/>
    <x v="7"/>
    <x v="5"/>
    <s v="Xerox 1881"/>
    <n v="0.38"/>
    <s v="United States"/>
    <x v="0"/>
    <x v="17"/>
    <s v="New Iberia"/>
    <n v="70560"/>
    <x v="135"/>
    <d v="2015-05-17T00:00:00"/>
    <n v="-156.97219999999999"/>
    <n v="9"/>
    <n v="115.22"/>
    <n v="86860"/>
    <x v="0"/>
    <n v="197.19091841401479"/>
  </r>
  <r>
    <n v="3113"/>
    <s v="Wayne English"/>
    <x v="3"/>
    <n v="0.06"/>
    <n v="34.58"/>
    <n v="8.99"/>
    <x v="2"/>
    <x v="3"/>
    <x v="2"/>
    <x v="2"/>
    <x v="1"/>
    <s v="Panasonic KP-350BK Electric Pencil Sharpener with Auto Stop"/>
    <n v="0.56000000000000005"/>
    <s v="United States"/>
    <x v="0"/>
    <x v="17"/>
    <s v="New Iberia"/>
    <n v="70560"/>
    <x v="135"/>
    <d v="2015-05-19T00:00:00"/>
    <n v="384.5043"/>
    <n v="13"/>
    <n v="456.58"/>
    <n v="86860"/>
    <x v="0"/>
    <n v="932.1614013870701"/>
  </r>
  <r>
    <n v="2035"/>
    <s v="Jon Ward"/>
    <x v="0"/>
    <n v="0.1"/>
    <n v="1.89"/>
    <n v="0.76"/>
    <x v="1"/>
    <x v="1"/>
    <x v="2"/>
    <x v="14"/>
    <x v="2"/>
    <s v="Revere Boxed Rubber Bands by Revere"/>
    <n v="0.83"/>
    <s v="United States"/>
    <x v="0"/>
    <x v="12"/>
    <s v="Palm Beach Gardens"/>
    <n v="33403"/>
    <x v="136"/>
    <d v="2015-05-20T00:00:00"/>
    <n v="-40.432000000000002"/>
    <n v="20"/>
    <n v="36.72"/>
    <n v="87117"/>
    <x v="0"/>
    <n v="507.36862251315102"/>
  </r>
  <r>
    <n v="1554"/>
    <s v="Joan Floyd"/>
    <x v="1"/>
    <n v="0.04"/>
    <n v="10.98"/>
    <n v="3.99"/>
    <x v="1"/>
    <x v="0"/>
    <x v="2"/>
    <x v="8"/>
    <x v="5"/>
    <s v="Staples Surge Protector 6 outlet"/>
    <n v="0.57999999999999996"/>
    <s v="United States"/>
    <x v="0"/>
    <x v="0"/>
    <s v="Gulfport"/>
    <n v="39503"/>
    <x v="136"/>
    <d v="2015-05-18T00:00:00"/>
    <n v="481.03199999999998"/>
    <n v="15"/>
    <n v="172.22"/>
    <n v="87485"/>
    <x v="0"/>
    <n v="718.37065150195053"/>
  </r>
  <r>
    <n v="3086"/>
    <s v="Ted Durham"/>
    <x v="1"/>
    <n v="0.05"/>
    <n v="39.99"/>
    <n v="10.25"/>
    <x v="2"/>
    <x v="1"/>
    <x v="1"/>
    <x v="1"/>
    <x v="5"/>
    <s v="Zoom V.92 V.44 PCI Internal Controllerless FaxModem"/>
    <n v="0.55000000000000004"/>
    <s v="United States"/>
    <x v="0"/>
    <x v="12"/>
    <s v="North Port"/>
    <n v="34287"/>
    <x v="136"/>
    <d v="2015-05-19T00:00:00"/>
    <n v="4.29"/>
    <n v="3"/>
    <n v="130.91"/>
    <n v="88380"/>
    <x v="0"/>
    <n v="360.43136960471321"/>
  </r>
  <r>
    <n v="487"/>
    <s v="Molly Vincent"/>
    <x v="4"/>
    <n v="0.1"/>
    <n v="3.36"/>
    <n v="6.27"/>
    <x v="2"/>
    <x v="3"/>
    <x v="2"/>
    <x v="5"/>
    <x v="5"/>
    <s v="Cardinal Poly Pocket Divider Pockets for Ring Binders"/>
    <n v="0.4"/>
    <s v="United States"/>
    <x v="3"/>
    <x v="29"/>
    <s v="Sanford"/>
    <n v="4073"/>
    <x v="136"/>
    <d v="2015-05-19T00:00:00"/>
    <n v="-67.0565"/>
    <n v="5"/>
    <n v="20.87"/>
    <n v="91063"/>
    <x v="3"/>
    <n v="-50.934301796720973"/>
  </r>
  <r>
    <n v="488"/>
    <s v="Ronnie Creech"/>
    <x v="4"/>
    <n v="7.0000000000000007E-2"/>
    <n v="12.28"/>
    <n v="4.8600000000000003"/>
    <x v="1"/>
    <x v="3"/>
    <x v="2"/>
    <x v="7"/>
    <x v="5"/>
    <s v="Xerox 1933"/>
    <n v="0.38"/>
    <s v="United States"/>
    <x v="3"/>
    <x v="29"/>
    <s v="South Portland"/>
    <n v="4106"/>
    <x v="136"/>
    <d v="2015-05-20T00:00:00"/>
    <n v="-7.94"/>
    <n v="2"/>
    <n v="25.7"/>
    <n v="91063"/>
    <x v="3"/>
    <n v="83.996340343517318"/>
  </r>
  <r>
    <n v="489"/>
    <s v="Eileen Cheek"/>
    <x v="4"/>
    <n v="0.09"/>
    <n v="20.99"/>
    <n v="0.99"/>
    <x v="1"/>
    <x v="3"/>
    <x v="1"/>
    <x v="12"/>
    <x v="2"/>
    <s v="Accessory25"/>
    <n v="0.56999999999999995"/>
    <s v="United States"/>
    <x v="3"/>
    <x v="35"/>
    <s v="Norwood"/>
    <n v="2062"/>
    <x v="136"/>
    <d v="2015-05-18T00:00:00"/>
    <n v="122.292"/>
    <n v="14"/>
    <n v="229.57"/>
    <n v="91063"/>
    <x v="3"/>
    <n v="282.39110826719741"/>
  </r>
  <r>
    <n v="266"/>
    <s v="Ross Frederick"/>
    <x v="3"/>
    <n v="0"/>
    <n v="73.98"/>
    <n v="12.14"/>
    <x v="2"/>
    <x v="3"/>
    <x v="1"/>
    <x v="1"/>
    <x v="5"/>
    <s v="Keytronic 105-Key Spanish Keyboard"/>
    <n v="0.67"/>
    <s v="United States"/>
    <x v="1"/>
    <x v="18"/>
    <s v="San Antonio"/>
    <n v="78207"/>
    <x v="136"/>
    <d v="2015-05-20T00:00:00"/>
    <n v="326.25"/>
    <n v="17"/>
    <n v="1300.81"/>
    <n v="90593"/>
    <x v="1"/>
    <n v="1214.0991148720686"/>
  </r>
  <r>
    <n v="1433"/>
    <s v="Frances Jackson"/>
    <x v="1"/>
    <n v="7.0000000000000007E-2"/>
    <n v="300.98"/>
    <n v="64.73"/>
    <x v="0"/>
    <x v="3"/>
    <x v="0"/>
    <x v="9"/>
    <x v="3"/>
    <s v="Global Leather and Oak Executive Chair, Black"/>
    <n v="0.56000000000000005"/>
    <s v="United States"/>
    <x v="1"/>
    <x v="2"/>
    <s v="Jeffersonville"/>
    <n v="47130"/>
    <x v="137"/>
    <d v="2015-05-21T00:00:00"/>
    <n v="1399.64"/>
    <n v="14"/>
    <n v="4285.5600000000004"/>
    <n v="86828"/>
    <x v="1"/>
    <n v="4415.5037552046479"/>
  </r>
  <r>
    <n v="1433"/>
    <s v="Frances Jackson"/>
    <x v="1"/>
    <n v="0.01"/>
    <n v="20.98"/>
    <n v="45"/>
    <x v="0"/>
    <x v="3"/>
    <x v="2"/>
    <x v="6"/>
    <x v="3"/>
    <s v="Tennsco Lockers, Sand"/>
    <n v="0.61"/>
    <s v="United States"/>
    <x v="1"/>
    <x v="2"/>
    <s v="Jeffersonville"/>
    <n v="47130"/>
    <x v="137"/>
    <d v="2015-05-19T00:00:00"/>
    <n v="232.642"/>
    <n v="28"/>
    <n v="631.37"/>
    <n v="86828"/>
    <x v="1"/>
    <n v="1879.0638667721537"/>
  </r>
  <r>
    <n v="2431"/>
    <s v="Troy Cassidy"/>
    <x v="1"/>
    <n v="7.0000000000000007E-2"/>
    <n v="155.06"/>
    <n v="7.07"/>
    <x v="1"/>
    <x v="1"/>
    <x v="2"/>
    <x v="6"/>
    <x v="5"/>
    <s v="Dual Level, Single-Width Filing Carts"/>
    <n v="0.59"/>
    <s v="United States"/>
    <x v="2"/>
    <x v="8"/>
    <s v="Los Angeles"/>
    <n v="90004"/>
    <x v="137"/>
    <d v="2015-05-19T00:00:00"/>
    <n v="-121.75"/>
    <n v="14"/>
    <n v="2039.07"/>
    <n v="5920"/>
    <x v="2"/>
    <n v="606.25102857702393"/>
  </r>
  <r>
    <n v="2432"/>
    <s v="Lindsay Tate"/>
    <x v="1"/>
    <n v="7.0000000000000007E-2"/>
    <n v="155.06"/>
    <n v="7.07"/>
    <x v="1"/>
    <x v="1"/>
    <x v="2"/>
    <x v="6"/>
    <x v="5"/>
    <s v="Dual Level, Single-Width Filing Carts"/>
    <n v="0.59"/>
    <s v="United States"/>
    <x v="1"/>
    <x v="19"/>
    <s v="Midwest City"/>
    <n v="73110"/>
    <x v="137"/>
    <d v="2015-05-19T00:00:00"/>
    <n v="24.35"/>
    <n v="3"/>
    <n v="436.94"/>
    <n v="89096"/>
    <x v="1"/>
    <n v="755.86118661708736"/>
  </r>
  <r>
    <n v="3264"/>
    <s v="Becky Puckett"/>
    <x v="4"/>
    <n v="0.04"/>
    <n v="9.99"/>
    <n v="11.59"/>
    <x v="1"/>
    <x v="3"/>
    <x v="2"/>
    <x v="7"/>
    <x v="5"/>
    <s v="Hammermill Color Copier Paper (28Lb. and 96 Bright)"/>
    <n v="0.4"/>
    <s v="United States"/>
    <x v="2"/>
    <x v="8"/>
    <s v="Eureka"/>
    <n v="95501"/>
    <x v="137"/>
    <d v="2015-05-21T00:00:00"/>
    <n v="-92.32"/>
    <n v="5"/>
    <n v="52.09"/>
    <n v="89835"/>
    <x v="2"/>
    <n v="212.87571467435149"/>
  </r>
  <r>
    <n v="918"/>
    <s v="Kerry Jernigan"/>
    <x v="0"/>
    <n v="0.09"/>
    <n v="58.14"/>
    <n v="36.61"/>
    <x v="0"/>
    <x v="3"/>
    <x v="0"/>
    <x v="10"/>
    <x v="0"/>
    <s v="O'Sullivan 3-Shelf Heavy-Duty Bookcases"/>
    <n v="0.61"/>
    <s v="United States"/>
    <x v="2"/>
    <x v="8"/>
    <s v="Rancho Cucamonga"/>
    <n v="91730"/>
    <x v="138"/>
    <d v="2015-05-21T00:00:00"/>
    <n v="187.41200000000001"/>
    <n v="39"/>
    <n v="2115.06"/>
    <n v="90493"/>
    <x v="2"/>
    <n v="1956.9144547763574"/>
  </r>
  <r>
    <n v="2973"/>
    <s v="Sally Liu"/>
    <x v="0"/>
    <n v="0.1"/>
    <n v="442.14"/>
    <n v="14.7"/>
    <x v="0"/>
    <x v="2"/>
    <x v="1"/>
    <x v="3"/>
    <x v="3"/>
    <s v="Okidata ML390 Turbo Dot Matrix Printers"/>
    <n v="0.56000000000000005"/>
    <s v="United States"/>
    <x v="1"/>
    <x v="30"/>
    <s v="New Berlin"/>
    <n v="53151"/>
    <x v="138"/>
    <d v="2015-05-21T00:00:00"/>
    <n v="137.68794"/>
    <n v="6"/>
    <n v="2411.4299999999998"/>
    <n v="87187"/>
    <x v="1"/>
    <n v="2485.8286523446536"/>
  </r>
  <r>
    <n v="1159"/>
    <s v="Arlene Weeks"/>
    <x v="1"/>
    <n v="0.04"/>
    <n v="100.98"/>
    <n v="35.840000000000003"/>
    <x v="0"/>
    <x v="1"/>
    <x v="0"/>
    <x v="10"/>
    <x v="0"/>
    <s v="Bush Westfield Collection Bookcases, Fully Assembled"/>
    <n v="0.62"/>
    <s v="United States"/>
    <x v="3"/>
    <x v="33"/>
    <s v="Union City"/>
    <n v="7086"/>
    <x v="138"/>
    <d v="2015-05-21T00:00:00"/>
    <n v="-152.76"/>
    <n v="1"/>
    <n v="110.75"/>
    <n v="90854"/>
    <x v="3"/>
    <n v="1441.4308830983746"/>
  </r>
  <r>
    <n v="2346"/>
    <s v="Sylvia Kumar"/>
    <x v="1"/>
    <n v="0.1"/>
    <n v="218.75"/>
    <n v="69.64"/>
    <x v="0"/>
    <x v="3"/>
    <x v="0"/>
    <x v="0"/>
    <x v="0"/>
    <s v="BoxOffice By Design Rectangular and Half-Moon Meeting Room Tables"/>
    <n v="0.77"/>
    <s v="United States"/>
    <x v="0"/>
    <x v="32"/>
    <s v="Pleasure Ridge Park"/>
    <n v="40258"/>
    <x v="138"/>
    <d v="2015-05-21T00:00:00"/>
    <n v="62.298000000000002"/>
    <n v="17"/>
    <n v="2805.18"/>
    <n v="89505"/>
    <x v="0"/>
    <n v="3078.8227466766357"/>
  </r>
  <r>
    <n v="2825"/>
    <s v="Carole Rosen"/>
    <x v="2"/>
    <n v="0.02"/>
    <n v="27.48"/>
    <n v="4"/>
    <x v="1"/>
    <x v="1"/>
    <x v="1"/>
    <x v="1"/>
    <x v="5"/>
    <s v="Belkin MediaBoard 104- Keyboard"/>
    <n v="0.75"/>
    <s v="United States"/>
    <x v="2"/>
    <x v="37"/>
    <s v="Boise"/>
    <n v="83701"/>
    <x v="138"/>
    <d v="2015-05-27T00:00:00"/>
    <n v="19.308"/>
    <n v="3"/>
    <n v="87.21"/>
    <n v="89497"/>
    <x v="2"/>
    <n v="514.4028659370091"/>
  </r>
  <r>
    <n v="2825"/>
    <s v="Carole Rosen"/>
    <x v="2"/>
    <n v="0.08"/>
    <n v="10.06"/>
    <n v="2.06"/>
    <x v="1"/>
    <x v="1"/>
    <x v="2"/>
    <x v="7"/>
    <x v="2"/>
    <s v="Riverleaf Stik-Withit® Designer Note Cubes®"/>
    <n v="0.39"/>
    <s v="United States"/>
    <x v="2"/>
    <x v="37"/>
    <s v="Boise"/>
    <n v="83701"/>
    <x v="138"/>
    <d v="2015-05-24T00:00:00"/>
    <n v="0.33"/>
    <n v="4"/>
    <n v="40.15"/>
    <n v="89497"/>
    <x v="2"/>
    <n v="47.892131818030343"/>
  </r>
  <r>
    <n v="699"/>
    <s v="Jenny Gold"/>
    <x v="4"/>
    <n v="0.1"/>
    <n v="4.26"/>
    <n v="1.2"/>
    <x v="1"/>
    <x v="1"/>
    <x v="2"/>
    <x v="2"/>
    <x v="2"/>
    <s v="Dixon Prang® Watercolor Pencils, 10-Color Set with Brush"/>
    <n v="0.44"/>
    <s v="United States"/>
    <x v="2"/>
    <x v="8"/>
    <s v="Los Angeles"/>
    <n v="90041"/>
    <x v="138"/>
    <d v="2015-05-21T00:00:00"/>
    <n v="15.42"/>
    <n v="88"/>
    <n v="351.56"/>
    <n v="3042"/>
    <x v="2"/>
    <n v="-17.260366062418804"/>
  </r>
  <r>
    <n v="700"/>
    <s v="Joseph Grossman"/>
    <x v="4"/>
    <n v="0.1"/>
    <n v="4.26"/>
    <n v="1.2"/>
    <x v="1"/>
    <x v="1"/>
    <x v="2"/>
    <x v="2"/>
    <x v="2"/>
    <s v="Dixon Prang® Watercolor Pencils, 10-Color Set with Brush"/>
    <n v="0.44"/>
    <s v="United States"/>
    <x v="2"/>
    <x v="8"/>
    <s v="Santa Maria"/>
    <n v="93454"/>
    <x v="138"/>
    <d v="2015-05-21T00:00:00"/>
    <n v="33.923999999999999"/>
    <n v="22"/>
    <n v="87.89"/>
    <n v="87980"/>
    <x v="2"/>
    <n v="1.6882059045444677"/>
  </r>
  <r>
    <n v="1106"/>
    <s v="Maxine Collier Grady"/>
    <x v="4"/>
    <n v="0.04"/>
    <n v="6.35"/>
    <n v="1.02"/>
    <x v="1"/>
    <x v="0"/>
    <x v="2"/>
    <x v="7"/>
    <x v="2"/>
    <s v="Telephone Message Books with Fax/Mobile Section, 5 1/2&quot; x 3 3/16&quot;"/>
    <n v="0.39"/>
    <s v="United States"/>
    <x v="1"/>
    <x v="18"/>
    <s v="Dallas"/>
    <n v="75220"/>
    <x v="138"/>
    <d v="2015-05-23T00:00:00"/>
    <n v="81.91"/>
    <n v="52"/>
    <n v="318.47000000000003"/>
    <n v="20261"/>
    <x v="1"/>
    <n v="70.39064484593483"/>
  </r>
  <r>
    <n v="1108"/>
    <s v="Dwight Bishop"/>
    <x v="4"/>
    <n v="0.09"/>
    <n v="31.74"/>
    <n v="12.62"/>
    <x v="2"/>
    <x v="0"/>
    <x v="2"/>
    <x v="5"/>
    <x v="5"/>
    <s v="GBC Wire Binding Strips"/>
    <n v="0.37"/>
    <s v="United States"/>
    <x v="1"/>
    <x v="18"/>
    <s v="Lancaster"/>
    <n v="75146"/>
    <x v="138"/>
    <d v="2015-05-20T00:00:00"/>
    <n v="67.107500000000002"/>
    <n v="9"/>
    <n v="270.55"/>
    <n v="86409"/>
    <x v="1"/>
    <n v="323.51872701495989"/>
  </r>
  <r>
    <n v="1108"/>
    <s v="Dwight Bishop"/>
    <x v="4"/>
    <n v="0.04"/>
    <n v="6.35"/>
    <n v="1.02"/>
    <x v="1"/>
    <x v="0"/>
    <x v="2"/>
    <x v="7"/>
    <x v="2"/>
    <s v="Telephone Message Books with Fax/Mobile Section, 5 1/2&quot; x 3 3/16&quot;"/>
    <n v="0.39"/>
    <s v="United States"/>
    <x v="1"/>
    <x v="18"/>
    <s v="Lancaster"/>
    <n v="75146"/>
    <x v="138"/>
    <d v="2015-05-23T00:00:00"/>
    <n v="54.937800000000003"/>
    <n v="13"/>
    <n v="79.62"/>
    <n v="86409"/>
    <x v="1"/>
    <n v="42.770418256693219"/>
  </r>
  <r>
    <n v="1108"/>
    <s v="Dwight Bishop"/>
    <x v="4"/>
    <n v="0.02"/>
    <n v="65.989999999999995"/>
    <n v="8.99"/>
    <x v="2"/>
    <x v="0"/>
    <x v="1"/>
    <x v="12"/>
    <x v="5"/>
    <s v="Talkabout T8367"/>
    <n v="0.56000000000000005"/>
    <s v="United States"/>
    <x v="1"/>
    <x v="18"/>
    <s v="Lancaster"/>
    <n v="75146"/>
    <x v="138"/>
    <d v="2015-05-21T00:00:00"/>
    <n v="168.23699999999999"/>
    <n v="8"/>
    <n v="479.79"/>
    <n v="86409"/>
    <x v="1"/>
    <n v="638.242035662803"/>
  </r>
  <r>
    <n v="1974"/>
    <s v="Robert Brantley"/>
    <x v="4"/>
    <n v="0.09"/>
    <n v="20.48"/>
    <n v="6.32"/>
    <x v="1"/>
    <x v="1"/>
    <x v="2"/>
    <x v="8"/>
    <x v="5"/>
    <s v="Kensington 6 Outlet Guardian Standard Surge Protector"/>
    <n v="0.57999999999999996"/>
    <s v="United States"/>
    <x v="1"/>
    <x v="25"/>
    <s v="Dearborn Heights"/>
    <n v="48127"/>
    <x v="138"/>
    <d v="2015-05-21T00:00:00"/>
    <n v="-16.89"/>
    <n v="5"/>
    <n v="99.02"/>
    <n v="89040"/>
    <x v="1"/>
    <n v="264.9610479374856"/>
  </r>
  <r>
    <n v="1974"/>
    <s v="Robert Brantley"/>
    <x v="4"/>
    <n v="0.06"/>
    <n v="15.67"/>
    <n v="1.39"/>
    <x v="1"/>
    <x v="1"/>
    <x v="2"/>
    <x v="15"/>
    <x v="5"/>
    <s v="#10 White Business Envelopes,4 1/8 x 9 1/2"/>
    <n v="0.38"/>
    <s v="United States"/>
    <x v="1"/>
    <x v="25"/>
    <s v="Dearborn Heights"/>
    <n v="48127"/>
    <x v="138"/>
    <d v="2015-05-21T00:00:00"/>
    <n v="25.51"/>
    <n v="3"/>
    <n v="46.4"/>
    <n v="89040"/>
    <x v="1"/>
    <n v="10.635587082610321"/>
  </r>
  <r>
    <n v="2159"/>
    <s v="Wesley Field"/>
    <x v="4"/>
    <n v="0.08"/>
    <n v="30.98"/>
    <n v="8.74"/>
    <x v="1"/>
    <x v="3"/>
    <x v="2"/>
    <x v="7"/>
    <x v="5"/>
    <s v="Xerox 1979"/>
    <n v="0.4"/>
    <s v="United States"/>
    <x v="1"/>
    <x v="25"/>
    <s v="Westland"/>
    <n v="48185"/>
    <x v="138"/>
    <d v="2015-05-21T00:00:00"/>
    <n v="371.27199999999999"/>
    <n v="25"/>
    <n v="727.2"/>
    <n v="90387"/>
    <x v="1"/>
    <n v="648.16551339838907"/>
  </r>
  <r>
    <n v="2162"/>
    <s v="Brenda Jain"/>
    <x v="4"/>
    <n v="0.09"/>
    <n v="159.31"/>
    <n v="60"/>
    <x v="0"/>
    <x v="3"/>
    <x v="0"/>
    <x v="0"/>
    <x v="3"/>
    <s v="Hon Non-Folding Utility Tables"/>
    <n v="0.55000000000000004"/>
    <s v="United States"/>
    <x v="3"/>
    <x v="28"/>
    <s v="Sharon"/>
    <n v="16146"/>
    <x v="138"/>
    <d v="2015-05-22T00:00:00"/>
    <n v="77.000895400000005"/>
    <n v="41"/>
    <n v="6173.42"/>
    <n v="90387"/>
    <x v="3"/>
    <n v="2480.19916436013"/>
  </r>
  <r>
    <n v="2162"/>
    <s v="Brenda Jain"/>
    <x v="4"/>
    <n v="0.06"/>
    <n v="55.99"/>
    <n v="5"/>
    <x v="1"/>
    <x v="3"/>
    <x v="1"/>
    <x v="12"/>
    <x v="1"/>
    <s v="Accessory36"/>
    <n v="0.83"/>
    <s v="United States"/>
    <x v="3"/>
    <x v="28"/>
    <s v="Sharon"/>
    <n v="16146"/>
    <x v="138"/>
    <d v="2015-05-22T00:00:00"/>
    <n v="27.968599999999999"/>
    <n v="33"/>
    <n v="1553.7"/>
    <n v="90387"/>
    <x v="3"/>
    <n v="642.22941209978467"/>
  </r>
  <r>
    <n v="871"/>
    <s v="Sandy Ellington"/>
    <x v="3"/>
    <n v="0.01"/>
    <n v="5.94"/>
    <n v="9.92"/>
    <x v="1"/>
    <x v="2"/>
    <x v="2"/>
    <x v="5"/>
    <x v="5"/>
    <s v="Storex Dura Pro™ Binders"/>
    <n v="0.38"/>
    <s v="United States"/>
    <x v="2"/>
    <x v="26"/>
    <s v="Reno"/>
    <n v="89502"/>
    <x v="138"/>
    <d v="2015-05-23T00:00:00"/>
    <n v="-239.315"/>
    <n v="12"/>
    <n v="74.77"/>
    <n v="90578"/>
    <x v="2"/>
    <n v="225.40868651415181"/>
  </r>
  <r>
    <n v="871"/>
    <s v="Sandy Ellington"/>
    <x v="3"/>
    <n v="0"/>
    <n v="6.48"/>
    <n v="5.1100000000000003"/>
    <x v="1"/>
    <x v="2"/>
    <x v="2"/>
    <x v="7"/>
    <x v="5"/>
    <s v="Xerox 231"/>
    <n v="0.37"/>
    <s v="United States"/>
    <x v="2"/>
    <x v="26"/>
    <s v="Reno"/>
    <n v="89502"/>
    <x v="138"/>
    <d v="2015-05-22T00:00:00"/>
    <n v="-33.31"/>
    <n v="18"/>
    <n v="127.81"/>
    <n v="90578"/>
    <x v="2"/>
    <n v="303.40632087491286"/>
  </r>
  <r>
    <n v="922"/>
    <s v="Dolores Abrams"/>
    <x v="3"/>
    <n v="0.01"/>
    <n v="65.989999999999995"/>
    <n v="8.99"/>
    <x v="2"/>
    <x v="0"/>
    <x v="1"/>
    <x v="12"/>
    <x v="5"/>
    <s v="5180"/>
    <n v="0.56000000000000005"/>
    <s v="United States"/>
    <x v="2"/>
    <x v="8"/>
    <s v="Rancho Cucamonga"/>
    <n v="91730"/>
    <x v="138"/>
    <d v="2015-05-21T00:00:00"/>
    <n v="396.97199999999998"/>
    <n v="14"/>
    <n v="782"/>
    <n v="87135"/>
    <x v="2"/>
    <n v="1067.3470417175506"/>
  </r>
  <r>
    <n v="1708"/>
    <s v="Lillian Day"/>
    <x v="3"/>
    <n v="0.03"/>
    <n v="205.99"/>
    <n v="3"/>
    <x v="1"/>
    <x v="0"/>
    <x v="1"/>
    <x v="12"/>
    <x v="5"/>
    <s v="6185"/>
    <n v="0.57999999999999996"/>
    <s v="United States"/>
    <x v="3"/>
    <x v="27"/>
    <s v="Shaker Heights"/>
    <n v="44118"/>
    <x v="138"/>
    <d v="2015-05-21T00:00:00"/>
    <n v="3670.3515000000002"/>
    <n v="29"/>
    <n v="5319.35"/>
    <n v="88784"/>
    <x v="3"/>
    <n v="4778.0795405791014"/>
  </r>
  <r>
    <n v="276"/>
    <s v="Lucille Rankin"/>
    <x v="0"/>
    <n v="0.04"/>
    <n v="1.98"/>
    <n v="0.7"/>
    <x v="2"/>
    <x v="3"/>
    <x v="2"/>
    <x v="14"/>
    <x v="2"/>
    <s v="Brites Rubber Bands, 1 1/2 oz. Box"/>
    <n v="0.83"/>
    <s v="United States"/>
    <x v="3"/>
    <x v="22"/>
    <s v="Newington"/>
    <n v="6111"/>
    <x v="139"/>
    <d v="2015-05-22T00:00:00"/>
    <n v="-1"/>
    <n v="3"/>
    <n v="8.3000000000000007"/>
    <n v="89291"/>
    <x v="3"/>
    <n v="532.74181916601117"/>
  </r>
  <r>
    <n v="282"/>
    <s v="Vickie Andrews"/>
    <x v="0"/>
    <n v="0.03"/>
    <n v="55.99"/>
    <n v="5"/>
    <x v="1"/>
    <x v="3"/>
    <x v="1"/>
    <x v="12"/>
    <x v="1"/>
    <s v="Accessory36"/>
    <n v="0.83"/>
    <s v="United States"/>
    <x v="3"/>
    <x v="33"/>
    <s v="Belleville"/>
    <n v="7109"/>
    <x v="139"/>
    <d v="2015-05-22T00:00:00"/>
    <n v="-221.25399999999999"/>
    <n v="9"/>
    <n v="416.95"/>
    <n v="89291"/>
    <x v="3"/>
    <n v="684.09233052592651"/>
  </r>
  <r>
    <n v="825"/>
    <s v="Marvin Hunt"/>
    <x v="0"/>
    <n v="0"/>
    <n v="11.97"/>
    <n v="4.9800000000000004"/>
    <x v="1"/>
    <x v="2"/>
    <x v="2"/>
    <x v="8"/>
    <x v="5"/>
    <s v="Staples 6 Outlet Surge"/>
    <n v="0.57999999999999996"/>
    <s v="United States"/>
    <x v="1"/>
    <x v="18"/>
    <s v="Abilene"/>
    <n v="79605"/>
    <x v="139"/>
    <d v="2015-05-24T00:00:00"/>
    <n v="3.3839999999999999"/>
    <n v="4"/>
    <n v="53.3"/>
    <n v="89258"/>
    <x v="1"/>
    <n v="618.12056221428679"/>
  </r>
  <r>
    <n v="406"/>
    <s v="June Frank Hammond"/>
    <x v="1"/>
    <n v="0.03"/>
    <n v="4.9800000000000004"/>
    <n v="0.8"/>
    <x v="1"/>
    <x v="0"/>
    <x v="2"/>
    <x v="7"/>
    <x v="2"/>
    <s v="Rediform S.O.S. Phone Message Books"/>
    <n v="0.36"/>
    <s v="United States"/>
    <x v="3"/>
    <x v="33"/>
    <s v="South Vineland"/>
    <n v="8360"/>
    <x v="139"/>
    <d v="2015-05-22T00:00:00"/>
    <n v="50.2044"/>
    <n v="15"/>
    <n v="72.760000000000005"/>
    <n v="87804"/>
    <x v="3"/>
    <n v="-6.0285182548060057"/>
  </r>
  <r>
    <n v="1106"/>
    <s v="Maxine Collier Grady"/>
    <x v="1"/>
    <n v="0.01"/>
    <n v="9.31"/>
    <n v="3.98"/>
    <x v="1"/>
    <x v="0"/>
    <x v="2"/>
    <x v="16"/>
    <x v="1"/>
    <s v="Acme® Forged Steel Scissors with Black Enamel Handles"/>
    <n v="0.56000000000000005"/>
    <s v="United States"/>
    <x v="1"/>
    <x v="18"/>
    <s v="Dallas"/>
    <n v="75220"/>
    <x v="139"/>
    <d v="2015-05-22T00:00:00"/>
    <n v="-10.9"/>
    <n v="61"/>
    <n v="586.96"/>
    <n v="646"/>
    <x v="1"/>
    <n v="212.31232308556136"/>
  </r>
  <r>
    <n v="1107"/>
    <s v="Joanna Keith"/>
    <x v="1"/>
    <n v="0.01"/>
    <n v="9.31"/>
    <n v="3.98"/>
    <x v="1"/>
    <x v="0"/>
    <x v="2"/>
    <x v="16"/>
    <x v="1"/>
    <s v="Acme® Forged Steel Scissors with Black Enamel Handles"/>
    <n v="0.56000000000000005"/>
    <s v="United States"/>
    <x v="1"/>
    <x v="18"/>
    <s v="Lake Jackson"/>
    <n v="77566"/>
    <x v="139"/>
    <d v="2015-05-22T00:00:00"/>
    <n v="2.1800000000000002"/>
    <n v="15"/>
    <n v="144.33000000000001"/>
    <n v="86411"/>
    <x v="1"/>
    <n v="225.70657953432269"/>
  </r>
  <r>
    <n v="820"/>
    <s v="Catherine Mullins"/>
    <x v="2"/>
    <n v="0.09"/>
    <n v="5.84"/>
    <n v="0.83"/>
    <x v="1"/>
    <x v="0"/>
    <x v="2"/>
    <x v="2"/>
    <x v="2"/>
    <s v="Avery Hi-Liter® Smear-Safe Highlighters"/>
    <n v="0.49"/>
    <s v="United States"/>
    <x v="2"/>
    <x v="4"/>
    <s v="Walla Walla"/>
    <n v="99362"/>
    <x v="139"/>
    <d v="2015-05-25T00:00:00"/>
    <n v="-2.87"/>
    <n v="1"/>
    <n v="5.9"/>
    <n v="90244"/>
    <x v="2"/>
    <n v="93.805995858125286"/>
  </r>
  <r>
    <n v="1527"/>
    <s v="Neil Parker"/>
    <x v="2"/>
    <n v="0.09"/>
    <n v="50.98"/>
    <n v="6.5"/>
    <x v="1"/>
    <x v="2"/>
    <x v="1"/>
    <x v="1"/>
    <x v="5"/>
    <s v="Microsoft Natural Multimedia Keyboard"/>
    <n v="0.73"/>
    <s v="United States"/>
    <x v="0"/>
    <x v="16"/>
    <s v="Decatur"/>
    <n v="35601"/>
    <x v="139"/>
    <d v="2015-05-28T00:00:00"/>
    <n v="70.176000000000002"/>
    <n v="28"/>
    <n v="1395.41"/>
    <n v="86815"/>
    <x v="0"/>
    <n v="705.71345248347166"/>
  </r>
  <r>
    <n v="3319"/>
    <s v="Marlene Davidson"/>
    <x v="2"/>
    <n v="0.03"/>
    <n v="20.98"/>
    <n v="1.49"/>
    <x v="1"/>
    <x v="0"/>
    <x v="2"/>
    <x v="5"/>
    <x v="5"/>
    <s v="Avery Legal 4-Ring Binder"/>
    <n v="0.35"/>
    <s v="United States"/>
    <x v="0"/>
    <x v="34"/>
    <s v="Hendersonville"/>
    <n v="37075"/>
    <x v="139"/>
    <d v="2015-05-21T00:00:00"/>
    <n v="30.024000000000001"/>
    <n v="20"/>
    <n v="431.43"/>
    <n v="90104"/>
    <x v="0"/>
    <n v="116.45313776740879"/>
  </r>
  <r>
    <n v="1129"/>
    <s v="Pam Patton"/>
    <x v="4"/>
    <n v="0.02"/>
    <n v="7.64"/>
    <n v="1.39"/>
    <x v="1"/>
    <x v="2"/>
    <x v="2"/>
    <x v="15"/>
    <x v="5"/>
    <s v="#10- 4 1/8&quot; x 9 1/2&quot; Security-Tint Envelopes"/>
    <n v="0.36"/>
    <s v="United States"/>
    <x v="3"/>
    <x v="35"/>
    <s v="Boston"/>
    <n v="2118"/>
    <x v="139"/>
    <d v="2015-05-23T00:00:00"/>
    <n v="117.38"/>
    <n v="52"/>
    <n v="406.91"/>
    <n v="13735"/>
    <x v="3"/>
    <n v="148.73816681132584"/>
  </r>
  <r>
    <n v="1131"/>
    <s v="Benjamin Strauss"/>
    <x v="4"/>
    <n v="0.02"/>
    <n v="7.64"/>
    <n v="1.39"/>
    <x v="1"/>
    <x v="2"/>
    <x v="2"/>
    <x v="15"/>
    <x v="5"/>
    <s v="#10- 4 1/8&quot; x 9 1/2&quot; Security-Tint Envelopes"/>
    <n v="0.36"/>
    <s v="United States"/>
    <x v="1"/>
    <x v="18"/>
    <s v="El Paso"/>
    <n v="79907"/>
    <x v="139"/>
    <d v="2015-05-23T00:00:00"/>
    <n v="70.193700000000007"/>
    <n v="13"/>
    <n v="101.73"/>
    <n v="88103"/>
    <x v="1"/>
    <n v="100.41818186727491"/>
  </r>
  <r>
    <n v="1254"/>
    <s v="Anne Bland"/>
    <x v="4"/>
    <n v="0.04"/>
    <n v="2.08"/>
    <n v="1.49"/>
    <x v="1"/>
    <x v="2"/>
    <x v="2"/>
    <x v="5"/>
    <x v="5"/>
    <s v="Economy Binders"/>
    <n v="0.36"/>
    <s v="United States"/>
    <x v="1"/>
    <x v="18"/>
    <s v="Channelview"/>
    <n v="77530"/>
    <x v="139"/>
    <d v="2015-05-23T00:00:00"/>
    <n v="-11.281499999999999"/>
    <n v="16"/>
    <n v="33.770000000000003"/>
    <n v="89982"/>
    <x v="1"/>
    <n v="-10.887818645150904"/>
  </r>
  <r>
    <n v="19"/>
    <s v="Jim Rodgers"/>
    <x v="3"/>
    <n v="7.0000000000000007E-2"/>
    <n v="12.99"/>
    <n v="9.44"/>
    <x v="1"/>
    <x v="0"/>
    <x v="1"/>
    <x v="3"/>
    <x v="6"/>
    <s v="Hewlett Packard 6S Scientific Calculator"/>
    <n v="0.39"/>
    <s v="United States"/>
    <x v="2"/>
    <x v="24"/>
    <s v="Missoula"/>
    <n v="59801"/>
    <x v="139"/>
    <d v="2015-05-23T00:00:00"/>
    <n v="-114.6399"/>
    <n v="18"/>
    <n v="231.79"/>
    <n v="90032"/>
    <x v="2"/>
    <n v="291.08698920614847"/>
  </r>
  <r>
    <n v="21"/>
    <s v="Tony Wilkins Winters"/>
    <x v="3"/>
    <n v="0.08"/>
    <n v="5"/>
    <n v="3.39"/>
    <x v="1"/>
    <x v="0"/>
    <x v="2"/>
    <x v="14"/>
    <x v="2"/>
    <s v="Advantus Plastic Paper Clips"/>
    <n v="0.37"/>
    <s v="United States"/>
    <x v="3"/>
    <x v="11"/>
    <s v="New York City"/>
    <n v="10012"/>
    <x v="139"/>
    <d v="2015-05-22T00:00:00"/>
    <n v="-17.489999999999998"/>
    <n v="58"/>
    <n v="293.06"/>
    <n v="42949"/>
    <x v="3"/>
    <n v="175.08680859967191"/>
  </r>
  <r>
    <n v="21"/>
    <s v="Tony Wilkins Winters"/>
    <x v="3"/>
    <n v="7.0000000000000007E-2"/>
    <n v="12.99"/>
    <n v="9.44"/>
    <x v="1"/>
    <x v="0"/>
    <x v="1"/>
    <x v="3"/>
    <x v="6"/>
    <s v="Hewlett Packard 6S Scientific Calculator"/>
    <n v="0.39"/>
    <s v="United States"/>
    <x v="3"/>
    <x v="11"/>
    <s v="New York City"/>
    <n v="10012"/>
    <x v="139"/>
    <d v="2015-05-23T00:00:00"/>
    <n v="-114.6399"/>
    <n v="71"/>
    <n v="914.29"/>
    <n v="42949"/>
    <x v="3"/>
    <n v="291.08698920614847"/>
  </r>
  <r>
    <n v="3206"/>
    <s v="Dana Rankin"/>
    <x v="3"/>
    <n v="0.06"/>
    <n v="218.08"/>
    <n v="18.059999999999999"/>
    <x v="2"/>
    <x v="1"/>
    <x v="0"/>
    <x v="9"/>
    <x v="4"/>
    <s v="Lifetime Advantage™ Folding Chairs, 4/Carton"/>
    <n v="0.56999999999999995"/>
    <s v="United States"/>
    <x v="2"/>
    <x v="37"/>
    <s v="Twin Falls"/>
    <n v="83301"/>
    <x v="139"/>
    <d v="2015-05-23T00:00:00"/>
    <n v="969.42"/>
    <n v="7"/>
    <n v="1488.51"/>
    <n v="87934"/>
    <x v="2"/>
    <n v="2336.1328039334344"/>
  </r>
  <r>
    <n v="2385"/>
    <s v="Janice Frye"/>
    <x v="0"/>
    <n v="0.1"/>
    <n v="130.97999999999999"/>
    <n v="30"/>
    <x v="0"/>
    <x v="0"/>
    <x v="0"/>
    <x v="9"/>
    <x v="3"/>
    <s v="Office Star - Contemporary Task Swivel chair with 2-way adjustable arms, Plum"/>
    <n v="0.78"/>
    <s v="United States"/>
    <x v="2"/>
    <x v="43"/>
    <s v="Las Cruces"/>
    <n v="88001"/>
    <x v="140"/>
    <d v="2015-05-24T00:00:00"/>
    <n v="2000.11"/>
    <n v="18"/>
    <n v="2259.9899999999998"/>
    <n v="89184"/>
    <x v="2"/>
    <n v="3984.3445450491122"/>
  </r>
  <r>
    <n v="2699"/>
    <s v="Marcia Greenberg"/>
    <x v="0"/>
    <n v="0.06"/>
    <n v="4.9800000000000004"/>
    <n v="4.95"/>
    <x v="1"/>
    <x v="3"/>
    <x v="2"/>
    <x v="5"/>
    <x v="5"/>
    <s v="Cardinal Holdit Business Card Pockets"/>
    <n v="0.37"/>
    <s v="United States"/>
    <x v="2"/>
    <x v="41"/>
    <s v="Bullhead City"/>
    <n v="86442"/>
    <x v="140"/>
    <d v="2015-05-24T00:00:00"/>
    <n v="-103.224"/>
    <n v="16"/>
    <n v="78.989999999999995"/>
    <n v="87677"/>
    <x v="2"/>
    <n v="241.58308722621118"/>
  </r>
  <r>
    <n v="181"/>
    <s v="Wesley Waller"/>
    <x v="1"/>
    <n v="7.0000000000000007E-2"/>
    <n v="1.68"/>
    <n v="1.57"/>
    <x v="1"/>
    <x v="3"/>
    <x v="2"/>
    <x v="2"/>
    <x v="2"/>
    <s v="Newell 323"/>
    <n v="0.59"/>
    <s v="United States"/>
    <x v="2"/>
    <x v="8"/>
    <s v="San Francisco"/>
    <n v="94122"/>
    <x v="140"/>
    <d v="2015-05-23T00:00:00"/>
    <n v="-35.75"/>
    <n v="116"/>
    <n v="186.59"/>
    <n v="3585"/>
    <x v="2"/>
    <n v="90.670109999577306"/>
  </r>
  <r>
    <n v="188"/>
    <s v="Alex Harrell"/>
    <x v="1"/>
    <n v="7.0000000000000007E-2"/>
    <n v="10.06"/>
    <n v="2.06"/>
    <x v="1"/>
    <x v="3"/>
    <x v="2"/>
    <x v="7"/>
    <x v="2"/>
    <s v="Riverleaf Stik-Withit® Designer Note Cubes®"/>
    <n v="0.39"/>
    <s v="United States"/>
    <x v="1"/>
    <x v="18"/>
    <s v="Gainesville"/>
    <n v="76240"/>
    <x v="140"/>
    <d v="2015-05-22T00:00:00"/>
    <n v="152.65559999999999"/>
    <n v="23"/>
    <n v="221.24"/>
    <n v="88361"/>
    <x v="1"/>
    <n v="157.16480841134225"/>
  </r>
  <r>
    <n v="188"/>
    <s v="Alex Harrell"/>
    <x v="1"/>
    <n v="7.0000000000000007E-2"/>
    <n v="1.68"/>
    <n v="1.57"/>
    <x v="1"/>
    <x v="3"/>
    <x v="2"/>
    <x v="2"/>
    <x v="2"/>
    <s v="Newell 323"/>
    <n v="0.59"/>
    <s v="United States"/>
    <x v="1"/>
    <x v="18"/>
    <s v="Gainesville"/>
    <n v="76240"/>
    <x v="140"/>
    <d v="2015-05-23T00:00:00"/>
    <n v="7.15"/>
    <n v="29"/>
    <n v="46.65"/>
    <n v="88361"/>
    <x v="1"/>
    <n v="134.60081348978073"/>
  </r>
  <r>
    <n v="1246"/>
    <s v="Lois Hansen"/>
    <x v="2"/>
    <n v="0.03"/>
    <n v="256.99"/>
    <n v="11.25"/>
    <x v="1"/>
    <x v="2"/>
    <x v="1"/>
    <x v="1"/>
    <x v="5"/>
    <s v="Hayes Optima 56K V.90 Internal Voice Modem"/>
    <n v="0.51"/>
    <s v="United States"/>
    <x v="3"/>
    <x v="11"/>
    <s v="New York City"/>
    <n v="10009"/>
    <x v="140"/>
    <d v="2015-05-22T00:00:00"/>
    <n v="1489.8"/>
    <n v="32"/>
    <n v="8216.2800000000007"/>
    <n v="46853"/>
    <x v="3"/>
    <n v="2792.9872232019779"/>
  </r>
  <r>
    <n v="1257"/>
    <s v="Ryan Foster"/>
    <x v="4"/>
    <n v="0.01"/>
    <n v="115.99"/>
    <n v="56.14"/>
    <x v="0"/>
    <x v="2"/>
    <x v="1"/>
    <x v="3"/>
    <x v="3"/>
    <s v="Hewlett-Packard Deskjet 5550 Color Inkjet Printer"/>
    <n v="0.4"/>
    <s v="United States"/>
    <x v="2"/>
    <x v="3"/>
    <s v="Aurora"/>
    <n v="80013"/>
    <x v="140"/>
    <d v="2015-05-23T00:00:00"/>
    <n v="-164.39519999999999"/>
    <n v="5"/>
    <n v="604.35"/>
    <n v="86535"/>
    <x v="2"/>
    <n v="1949.2149644661174"/>
  </r>
  <r>
    <n v="2976"/>
    <s v="Fred Barber"/>
    <x v="4"/>
    <n v="0.01"/>
    <n v="35.99"/>
    <n v="0.99"/>
    <x v="1"/>
    <x v="0"/>
    <x v="1"/>
    <x v="12"/>
    <x v="1"/>
    <s v="Accessory31"/>
    <n v="0.35"/>
    <s v="United States"/>
    <x v="1"/>
    <x v="30"/>
    <s v="Oak Creek"/>
    <n v="53154"/>
    <x v="140"/>
    <d v="2015-05-23T00:00:00"/>
    <n v="882.48239999999998"/>
    <n v="41"/>
    <n v="1278.96"/>
    <n v="89047"/>
    <x v="1"/>
    <n v="968.81333213871449"/>
  </r>
  <r>
    <n v="2198"/>
    <s v="Lester Woodward Maynard"/>
    <x v="3"/>
    <n v="0.03"/>
    <n v="25.98"/>
    <n v="4.08"/>
    <x v="1"/>
    <x v="0"/>
    <x v="2"/>
    <x v="2"/>
    <x v="1"/>
    <s v="Boston 1799 Powerhouse™ Electric Pencil Sharpener"/>
    <n v="0.56999999999999995"/>
    <s v="United States"/>
    <x v="3"/>
    <x v="11"/>
    <s v="Lindenhurst"/>
    <n v="11757"/>
    <x v="140"/>
    <d v="2015-05-25T00:00:00"/>
    <n v="295.90649999999999"/>
    <n v="16"/>
    <n v="428.85"/>
    <n v="89174"/>
    <x v="3"/>
    <n v="780.09677629826081"/>
  </r>
  <r>
    <n v="2198"/>
    <s v="Lester Woodward Maynard"/>
    <x v="3"/>
    <n v="0.1"/>
    <n v="20.98"/>
    <n v="53.03"/>
    <x v="0"/>
    <x v="0"/>
    <x v="2"/>
    <x v="6"/>
    <x v="3"/>
    <s v="Tennsco Lockers, Gray"/>
    <n v="0.78"/>
    <s v="United States"/>
    <x v="3"/>
    <x v="11"/>
    <s v="Lindenhurst"/>
    <n v="11757"/>
    <x v="140"/>
    <d v="2015-05-22T00:00:00"/>
    <n v="-2111.36"/>
    <n v="16"/>
    <n v="342.54"/>
    <n v="89174"/>
    <x v="3"/>
    <n v="-23.003701256391299"/>
  </r>
  <r>
    <n v="2526"/>
    <s v="Derek Sweeney"/>
    <x v="0"/>
    <n v="0.01"/>
    <n v="2.16"/>
    <n v="6.05"/>
    <x v="1"/>
    <x v="3"/>
    <x v="2"/>
    <x v="5"/>
    <x v="5"/>
    <s v="Peel &amp; Stick Add-On Corner Pockets"/>
    <n v="0.37"/>
    <s v="United States"/>
    <x v="0"/>
    <x v="17"/>
    <s v="Lafayette"/>
    <n v="70506"/>
    <x v="141"/>
    <d v="2015-05-25T00:00:00"/>
    <n v="395.76"/>
    <n v="24"/>
    <n v="58.05"/>
    <n v="87208"/>
    <x v="0"/>
    <n v="807.16520806867254"/>
  </r>
  <r>
    <n v="2527"/>
    <s v="Gretchen Orr"/>
    <x v="0"/>
    <n v="7.0000000000000007E-2"/>
    <n v="21.38"/>
    <n v="8.99"/>
    <x v="1"/>
    <x v="3"/>
    <x v="2"/>
    <x v="2"/>
    <x v="1"/>
    <s v="Boston 1730 StandUp Electric Pencil Sharpener"/>
    <n v="0.59"/>
    <s v="United States"/>
    <x v="0"/>
    <x v="17"/>
    <s v="Lake Charles"/>
    <n v="70601"/>
    <x v="141"/>
    <d v="2015-05-25T00:00:00"/>
    <n v="-39.396000000000001"/>
    <n v="3"/>
    <n v="68.64"/>
    <n v="87208"/>
    <x v="0"/>
    <n v="646.24369602612228"/>
  </r>
  <r>
    <n v="1182"/>
    <s v="Jesse Williamson"/>
    <x v="1"/>
    <n v="7.0000000000000007E-2"/>
    <n v="2.61"/>
    <n v="0.5"/>
    <x v="1"/>
    <x v="2"/>
    <x v="2"/>
    <x v="13"/>
    <x v="5"/>
    <s v="Avery 494"/>
    <n v="0.39"/>
    <s v="United States"/>
    <x v="2"/>
    <x v="15"/>
    <s v="Spanish Fork"/>
    <n v="84660"/>
    <x v="141"/>
    <d v="2015-05-23T00:00:00"/>
    <n v="27.013500000000001"/>
    <n v="15"/>
    <n v="39.15"/>
    <n v="86913"/>
    <x v="2"/>
    <n v="-7.5163532949742127"/>
  </r>
  <r>
    <n v="3249"/>
    <s v="Nicole Goldstein"/>
    <x v="1"/>
    <n v="0.03"/>
    <n v="42.8"/>
    <n v="2.99"/>
    <x v="1"/>
    <x v="3"/>
    <x v="2"/>
    <x v="5"/>
    <x v="5"/>
    <s v="Wilson Jones Elliptical Ring 3 1/2&quot; Capacity Binders, 800 sheets"/>
    <n v="0.36"/>
    <s v="United States"/>
    <x v="3"/>
    <x v="36"/>
    <s v="Annapolis"/>
    <n v="21403"/>
    <x v="141"/>
    <d v="2015-05-24T00:00:00"/>
    <n v="462.92099999999999"/>
    <n v="16"/>
    <n v="670.9"/>
    <n v="87298"/>
    <x v="3"/>
    <n v="604.66735919293137"/>
  </r>
  <r>
    <n v="460"/>
    <s v="Anne Armstrong"/>
    <x v="2"/>
    <n v="7.0000000000000007E-2"/>
    <n v="16.91"/>
    <n v="6.25"/>
    <x v="1"/>
    <x v="2"/>
    <x v="2"/>
    <x v="6"/>
    <x v="5"/>
    <s v="Tenex Personal Self-Stacking Standard File Box, Black/Gray"/>
    <n v="0.57999999999999996"/>
    <s v="United States"/>
    <x v="3"/>
    <x v="33"/>
    <s v="Millville"/>
    <n v="8332"/>
    <x v="141"/>
    <d v="2015-05-30T00:00:00"/>
    <n v="7.9"/>
    <n v="31"/>
    <n v="492.9"/>
    <n v="86014"/>
    <x v="3"/>
    <n v="416.82329619720588"/>
  </r>
  <r>
    <n v="2858"/>
    <s v="Jerry Webster"/>
    <x v="2"/>
    <n v="0.04"/>
    <n v="67.28"/>
    <n v="19.989999999999998"/>
    <x v="1"/>
    <x v="3"/>
    <x v="2"/>
    <x v="5"/>
    <x v="5"/>
    <s v="Catalog Binders with Expanding Posts"/>
    <n v="0.4"/>
    <s v="United States"/>
    <x v="0"/>
    <x v="12"/>
    <s v="Fruit Cove"/>
    <n v="32259"/>
    <x v="141"/>
    <d v="2015-05-28T00:00:00"/>
    <n v="14.754"/>
    <n v="30"/>
    <n v="2051.6799999999998"/>
    <n v="88282"/>
    <x v="0"/>
    <n v="801.19757945446861"/>
  </r>
  <r>
    <n v="2858"/>
    <s v="Jerry Webster"/>
    <x v="2"/>
    <n v="0.1"/>
    <n v="130.97999999999999"/>
    <n v="54.74"/>
    <x v="0"/>
    <x v="3"/>
    <x v="0"/>
    <x v="10"/>
    <x v="0"/>
    <s v="O'Sullivan Elevations Bookcase, Cherry Finish"/>
    <n v="0.69"/>
    <s v="United States"/>
    <x v="0"/>
    <x v="12"/>
    <s v="Fruit Cove"/>
    <n v="32259"/>
    <x v="141"/>
    <d v="2015-05-23T00:00:00"/>
    <n v="669.61199999999997"/>
    <n v="42"/>
    <n v="5295.03"/>
    <n v="88282"/>
    <x v="0"/>
    <n v="3029.6649167515752"/>
  </r>
  <r>
    <n v="2858"/>
    <s v="Jerry Webster"/>
    <x v="2"/>
    <n v="0.04"/>
    <n v="2.78"/>
    <n v="1.25"/>
    <x v="1"/>
    <x v="3"/>
    <x v="2"/>
    <x v="2"/>
    <x v="2"/>
    <s v="Newell 318"/>
    <n v="0.59"/>
    <s v="United States"/>
    <x v="0"/>
    <x v="12"/>
    <s v="Fruit Cove"/>
    <n v="32259"/>
    <x v="141"/>
    <d v="2015-05-23T00:00:00"/>
    <n v="213"/>
    <n v="28"/>
    <n v="80.27"/>
    <n v="88282"/>
    <x v="0"/>
    <n v="442.08036407039788"/>
  </r>
  <r>
    <n v="398"/>
    <s v="Bruce Stark"/>
    <x v="4"/>
    <n v="0.05"/>
    <n v="63.94"/>
    <n v="14.48"/>
    <x v="1"/>
    <x v="3"/>
    <x v="0"/>
    <x v="11"/>
    <x v="5"/>
    <s v="Howard Miller 16&quot; Diameter Gallery Wall Clock"/>
    <n v="0.46"/>
    <s v="United States"/>
    <x v="3"/>
    <x v="27"/>
    <s v="Dayton"/>
    <n v="45406"/>
    <x v="141"/>
    <d v="2015-05-25T00:00:00"/>
    <n v="1372.6307999999999"/>
    <n v="31"/>
    <n v="1989.32"/>
    <n v="89320"/>
    <x v="3"/>
    <n v="2005.1981895174617"/>
  </r>
  <r>
    <n v="540"/>
    <s v="Ruth Lamm"/>
    <x v="4"/>
    <n v="0.05"/>
    <n v="204.1"/>
    <n v="13.99"/>
    <x v="1"/>
    <x v="0"/>
    <x v="1"/>
    <x v="3"/>
    <x v="6"/>
    <s v="Soundgear Copyboard Conference Phone, Optional Battery"/>
    <n v="0.37"/>
    <s v="United States"/>
    <x v="1"/>
    <x v="10"/>
    <s v="Vernon Hills"/>
    <n v="60061"/>
    <x v="141"/>
    <d v="2015-05-25T00:00:00"/>
    <n v="5924.1122999999998"/>
    <n v="41"/>
    <n v="8585.67"/>
    <n v="91175"/>
    <x v="1"/>
    <n v="7007.7917894269403"/>
  </r>
  <r>
    <n v="2458"/>
    <s v="Troy Casey"/>
    <x v="4"/>
    <n v="0.05"/>
    <n v="12.88"/>
    <n v="4.59"/>
    <x v="1"/>
    <x v="2"/>
    <x v="2"/>
    <x v="16"/>
    <x v="2"/>
    <s v="Martin-Yale Premier Letter Opener"/>
    <n v="0.82"/>
    <s v="United States"/>
    <x v="1"/>
    <x v="7"/>
    <s v="Edina"/>
    <n v="55410"/>
    <x v="141"/>
    <d v="2015-05-25T00:00:00"/>
    <n v="5.98"/>
    <n v="3"/>
    <n v="42.35"/>
    <n v="91286"/>
    <x v="1"/>
    <n v="502.04485602882357"/>
  </r>
  <r>
    <n v="1814"/>
    <s v="Albert Tyson"/>
    <x v="3"/>
    <n v="0.09"/>
    <n v="77.510000000000005"/>
    <n v="4"/>
    <x v="2"/>
    <x v="2"/>
    <x v="1"/>
    <x v="1"/>
    <x v="5"/>
    <s v="Micro Innovations Media Access Pro Keyboard"/>
    <n v="0.76"/>
    <s v="United States"/>
    <x v="0"/>
    <x v="0"/>
    <s v="Olive Branch"/>
    <n v="38654"/>
    <x v="141"/>
    <d v="2015-05-25T00:00:00"/>
    <n v="-986.524"/>
    <n v="17"/>
    <n v="1300.54"/>
    <n v="90524"/>
    <x v="0"/>
    <n v="-298.36922476576729"/>
  </r>
  <r>
    <n v="1814"/>
    <s v="Albert Tyson"/>
    <x v="3"/>
    <n v="0"/>
    <n v="2.88"/>
    <n v="0.7"/>
    <x v="1"/>
    <x v="2"/>
    <x v="2"/>
    <x v="2"/>
    <x v="2"/>
    <s v="Newell 340"/>
    <n v="0.56000000000000005"/>
    <s v="United States"/>
    <x v="0"/>
    <x v="0"/>
    <s v="Olive Branch"/>
    <n v="38654"/>
    <x v="141"/>
    <d v="2015-05-25T00:00:00"/>
    <n v="-141.666"/>
    <n v="13"/>
    <n v="38.06"/>
    <n v="90524"/>
    <x v="0"/>
    <n v="217.20297993490297"/>
  </r>
  <r>
    <n v="2450"/>
    <s v="Tonya Miller"/>
    <x v="3"/>
    <n v="0.08"/>
    <n v="4.13"/>
    <n v="1.17"/>
    <x v="1"/>
    <x v="2"/>
    <x v="2"/>
    <x v="2"/>
    <x v="2"/>
    <s v="Newell 31"/>
    <n v="0.56999999999999995"/>
    <s v="United States"/>
    <x v="1"/>
    <x v="30"/>
    <s v="Janesville"/>
    <n v="53545"/>
    <x v="141"/>
    <d v="2015-05-25T00:00:00"/>
    <n v="-5.54"/>
    <n v="1"/>
    <n v="4.21"/>
    <n v="90322"/>
    <x v="1"/>
    <n v="328.95119313132466"/>
  </r>
  <r>
    <n v="357"/>
    <s v="Barbara McNamara"/>
    <x v="0"/>
    <n v="7.0000000000000007E-2"/>
    <n v="124.49"/>
    <n v="51.94"/>
    <x v="0"/>
    <x v="3"/>
    <x v="0"/>
    <x v="0"/>
    <x v="0"/>
    <s v="Bevis 36 x 72 Conference Tables"/>
    <n v="0.63"/>
    <s v="United States"/>
    <x v="2"/>
    <x v="41"/>
    <s v="Kingman"/>
    <n v="86401"/>
    <x v="142"/>
    <d v="2015-05-25T00:00:00"/>
    <n v="1074.44"/>
    <n v="14"/>
    <n v="1714.93"/>
    <n v="91131"/>
    <x v="2"/>
    <n v="3526.6917597602942"/>
  </r>
  <r>
    <n v="885"/>
    <s v="Malcolm Robertson"/>
    <x v="0"/>
    <n v="0.06"/>
    <n v="25.98"/>
    <n v="14.36"/>
    <x v="0"/>
    <x v="3"/>
    <x v="0"/>
    <x v="9"/>
    <x v="3"/>
    <s v="Global Stack Chair without Arms, Black"/>
    <n v="0.6"/>
    <s v="United States"/>
    <x v="1"/>
    <x v="18"/>
    <s v="Amarillo"/>
    <n v="79109"/>
    <x v="142"/>
    <d v="2015-05-25T00:00:00"/>
    <n v="55.887999999999998"/>
    <n v="41"/>
    <n v="1033.56"/>
    <n v="89537"/>
    <x v="1"/>
    <n v="1118.0054689525305"/>
  </r>
  <r>
    <n v="1623"/>
    <s v="Patrick Adcock"/>
    <x v="1"/>
    <n v="0.06"/>
    <n v="15.01"/>
    <n v="8.4"/>
    <x v="1"/>
    <x v="0"/>
    <x v="2"/>
    <x v="5"/>
    <x v="5"/>
    <s v="GBC Prepunched Paper, 19-Hole, for Binding Systems, 24-lb"/>
    <n v="0.39"/>
    <s v="United States"/>
    <x v="1"/>
    <x v="2"/>
    <s v="Schererville"/>
    <n v="46375"/>
    <x v="142"/>
    <d v="2015-05-26T00:00:00"/>
    <n v="1.6169"/>
    <n v="22"/>
    <n v="333.04"/>
    <n v="87611"/>
    <x v="1"/>
    <n v="190.81175452227743"/>
  </r>
  <r>
    <n v="1623"/>
    <s v="Patrick Adcock"/>
    <x v="1"/>
    <n v="0.09"/>
    <n v="40.479999999999997"/>
    <n v="19.989999999999998"/>
    <x v="1"/>
    <x v="0"/>
    <x v="1"/>
    <x v="1"/>
    <x v="5"/>
    <s v="Keytronic Designer 104- Key Black Keyboard"/>
    <n v="0.77"/>
    <s v="United States"/>
    <x v="1"/>
    <x v="2"/>
    <s v="Schererville"/>
    <n v="46375"/>
    <x v="142"/>
    <d v="2015-05-26T00:00:00"/>
    <n v="65.394000000000005"/>
    <n v="12"/>
    <n v="472.44"/>
    <n v="87611"/>
    <x v="1"/>
    <n v="952.28783856876976"/>
  </r>
  <r>
    <n v="1623"/>
    <s v="Patrick Adcock"/>
    <x v="1"/>
    <n v="0.05"/>
    <n v="12.28"/>
    <n v="6.13"/>
    <x v="1"/>
    <x v="0"/>
    <x v="2"/>
    <x v="6"/>
    <x v="5"/>
    <s v="Recycled Eldon Regeneration Jumbo File"/>
    <n v="0.56999999999999995"/>
    <s v="United States"/>
    <x v="1"/>
    <x v="2"/>
    <s v="Schererville"/>
    <n v="46375"/>
    <x v="142"/>
    <d v="2015-05-25T00:00:00"/>
    <n v="1.3360000000000001"/>
    <n v="1"/>
    <n v="18.73"/>
    <n v="87611"/>
    <x v="1"/>
    <n v="275.45070760992115"/>
  </r>
  <r>
    <n v="3096"/>
    <s v="Mike Howard"/>
    <x v="1"/>
    <n v="0.08"/>
    <n v="40.98"/>
    <n v="7.2"/>
    <x v="2"/>
    <x v="1"/>
    <x v="2"/>
    <x v="8"/>
    <x v="5"/>
    <s v="Kensington 6 Outlet SmartSocket Surge Protector"/>
    <n v="0.6"/>
    <s v="United States"/>
    <x v="3"/>
    <x v="27"/>
    <s v="Hilliard"/>
    <n v="43026"/>
    <x v="142"/>
    <d v="2015-05-25T00:00:00"/>
    <n v="-16.64"/>
    <n v="3"/>
    <n v="119.86"/>
    <n v="86221"/>
    <x v="3"/>
    <n v="279.53437856062288"/>
  </r>
  <r>
    <n v="3096"/>
    <s v="Mike Howard"/>
    <x v="1"/>
    <n v="0.08"/>
    <n v="8.1199999999999992"/>
    <n v="2.83"/>
    <x v="2"/>
    <x v="1"/>
    <x v="1"/>
    <x v="1"/>
    <x v="1"/>
    <s v="Imation Neon Mac Format Diskettes, 10/Pack"/>
    <n v="0.77"/>
    <s v="United States"/>
    <x v="3"/>
    <x v="27"/>
    <s v="Hilliard"/>
    <n v="43026"/>
    <x v="142"/>
    <d v="2015-05-25T00:00:00"/>
    <n v="-59.73"/>
    <n v="12"/>
    <n v="98.77"/>
    <n v="86221"/>
    <x v="3"/>
    <n v="152.97027891272714"/>
  </r>
  <r>
    <n v="3096"/>
    <s v="Mike Howard"/>
    <x v="1"/>
    <n v="0.02"/>
    <n v="262.11"/>
    <n v="62.74"/>
    <x v="0"/>
    <x v="1"/>
    <x v="0"/>
    <x v="0"/>
    <x v="0"/>
    <s v="Bevis Boat-Shaped Conference Table"/>
    <n v="0.75"/>
    <s v="United States"/>
    <x v="3"/>
    <x v="27"/>
    <s v="Hilliard"/>
    <n v="43026"/>
    <x v="142"/>
    <d v="2015-05-25T00:00:00"/>
    <n v="-633.441237"/>
    <n v="9"/>
    <n v="2495.35"/>
    <n v="86221"/>
    <x v="3"/>
    <n v="2318.818579562068"/>
  </r>
  <r>
    <n v="3366"/>
    <s v="Dana Boyle"/>
    <x v="2"/>
    <n v="0.1"/>
    <n v="80.97"/>
    <n v="33.6"/>
    <x v="0"/>
    <x v="2"/>
    <x v="1"/>
    <x v="3"/>
    <x v="3"/>
    <s v="Lexmark Z25 Color Inkjet Printer"/>
    <n v="0.37"/>
    <s v="United States"/>
    <x v="3"/>
    <x v="27"/>
    <s v="Troy"/>
    <n v="45373"/>
    <x v="142"/>
    <d v="2015-05-29T00:00:00"/>
    <n v="66.22"/>
    <n v="11"/>
    <n v="837.57"/>
    <n v="90501"/>
    <x v="3"/>
    <n v="1435.2504018731677"/>
  </r>
  <r>
    <n v="3366"/>
    <s v="Dana Boyle"/>
    <x v="2"/>
    <n v="0.02"/>
    <n v="6.48"/>
    <n v="5.1100000000000003"/>
    <x v="1"/>
    <x v="2"/>
    <x v="2"/>
    <x v="7"/>
    <x v="5"/>
    <s v="Xerox 231"/>
    <n v="0.37"/>
    <s v="United States"/>
    <x v="3"/>
    <x v="27"/>
    <s v="Troy"/>
    <n v="45373"/>
    <x v="142"/>
    <d v="2015-05-28T00:00:00"/>
    <n v="-23.53"/>
    <n v="8"/>
    <n v="56.22"/>
    <n v="90501"/>
    <x v="3"/>
    <n v="178.94362676043687"/>
  </r>
  <r>
    <n v="1450"/>
    <s v="Veronica Peck"/>
    <x v="4"/>
    <n v="0.1"/>
    <n v="218.08"/>
    <n v="18.059999999999999"/>
    <x v="2"/>
    <x v="1"/>
    <x v="0"/>
    <x v="9"/>
    <x v="4"/>
    <s v="Lifetime Advantage™ Folding Chairs, 4/Carton"/>
    <n v="0.56999999999999995"/>
    <s v="United States"/>
    <x v="2"/>
    <x v="8"/>
    <s v="South Lake Tahoe"/>
    <n v="96150"/>
    <x v="142"/>
    <d v="2015-05-25T00:00:00"/>
    <n v="1318.83"/>
    <n v="12"/>
    <n v="2366.5100000000002"/>
    <n v="86735"/>
    <x v="2"/>
    <n v="2479.2379819140765"/>
  </r>
  <r>
    <n v="2422"/>
    <s v="Arlene Wiggins Dalton"/>
    <x v="3"/>
    <n v="0.05"/>
    <n v="150.97999999999999"/>
    <n v="43.71"/>
    <x v="0"/>
    <x v="2"/>
    <x v="0"/>
    <x v="9"/>
    <x v="3"/>
    <s v="Global Airflow Leather Mesh Back Chair, Black"/>
    <n v="0.55000000000000004"/>
    <s v="United States"/>
    <x v="1"/>
    <x v="18"/>
    <s v="Huntsville"/>
    <n v="77340"/>
    <x v="142"/>
    <d v="2015-05-25T00:00:00"/>
    <n v="650.29999999999995"/>
    <n v="12"/>
    <n v="1857.08"/>
    <n v="89053"/>
    <x v="1"/>
    <n v="2836.0666767110674"/>
  </r>
  <r>
    <n v="3063"/>
    <s v="Ann Steele"/>
    <x v="3"/>
    <n v="0.03"/>
    <n v="20.99"/>
    <n v="0.99"/>
    <x v="1"/>
    <x v="1"/>
    <x v="1"/>
    <x v="12"/>
    <x v="2"/>
    <s v="Accessory25"/>
    <n v="0.56999999999999995"/>
    <s v="United States"/>
    <x v="2"/>
    <x v="4"/>
    <s v="Kirkland"/>
    <n v="98034"/>
    <x v="142"/>
    <d v="2015-05-26T00:00:00"/>
    <n v="4.1821999999999999"/>
    <n v="9"/>
    <n v="158.87"/>
    <n v="88449"/>
    <x v="2"/>
    <n v="360.42432223031847"/>
  </r>
  <r>
    <n v="444"/>
    <s v="Thelma Abrams"/>
    <x v="0"/>
    <n v="0"/>
    <n v="7.59"/>
    <n v="4"/>
    <x v="1"/>
    <x v="0"/>
    <x v="0"/>
    <x v="11"/>
    <x v="2"/>
    <s v="Master Giant Foot® Doorstop, Safety Yellow"/>
    <n v="0.42"/>
    <s v="United States"/>
    <x v="1"/>
    <x v="10"/>
    <s v="Urbana"/>
    <n v="61801"/>
    <x v="143"/>
    <d v="2015-05-28T00:00:00"/>
    <n v="86.438000000000002"/>
    <n v="43"/>
    <n v="355.92"/>
    <n v="88085"/>
    <x v="1"/>
    <n v="489.89499582737722"/>
  </r>
  <r>
    <n v="526"/>
    <s v="April Hu"/>
    <x v="1"/>
    <n v="0.09"/>
    <n v="17.98"/>
    <n v="8.51"/>
    <x v="1"/>
    <x v="2"/>
    <x v="1"/>
    <x v="3"/>
    <x v="6"/>
    <s v="Canon P1-DHIII Palm Printing Calculator"/>
    <n v="0.4"/>
    <s v="United States"/>
    <x v="2"/>
    <x v="41"/>
    <s v="Mesa"/>
    <n v="85204"/>
    <x v="143"/>
    <d v="2015-05-27T00:00:00"/>
    <n v="-6.6120000000000001"/>
    <n v="12"/>
    <n v="211.13"/>
    <n v="90026"/>
    <x v="2"/>
    <n v="222.6933933150014"/>
  </r>
  <r>
    <n v="1008"/>
    <s v="Priscilla Frank"/>
    <x v="1"/>
    <n v="0.01"/>
    <n v="3.15"/>
    <n v="0.49"/>
    <x v="1"/>
    <x v="2"/>
    <x v="2"/>
    <x v="13"/>
    <x v="5"/>
    <s v="Self-Adhesive Removable Labels"/>
    <n v="0.37"/>
    <s v="United States"/>
    <x v="3"/>
    <x v="29"/>
    <s v="Gorham"/>
    <n v="4038"/>
    <x v="143"/>
    <d v="2015-05-27T00:00:00"/>
    <n v="17.505299999999998"/>
    <n v="8"/>
    <n v="25.37"/>
    <n v="88371"/>
    <x v="3"/>
    <n v="7.1891838830543087"/>
  </r>
  <r>
    <n v="744"/>
    <s v="Joy Maxwell"/>
    <x v="2"/>
    <n v="0.09"/>
    <n v="125.99"/>
    <n v="8.99"/>
    <x v="1"/>
    <x v="1"/>
    <x v="1"/>
    <x v="12"/>
    <x v="5"/>
    <s v="SC7868i"/>
    <n v="0.55000000000000004"/>
    <s v="United States"/>
    <x v="2"/>
    <x v="41"/>
    <s v="Oro Valley"/>
    <n v="85737"/>
    <x v="143"/>
    <d v="2015-06-02T00:00:00"/>
    <n v="916.68060000000003"/>
    <n v="20"/>
    <n v="2104.9899999999998"/>
    <n v="87727"/>
    <x v="2"/>
    <n v="1667.4094547220529"/>
  </r>
  <r>
    <n v="3287"/>
    <s v="Mary Norman"/>
    <x v="2"/>
    <n v="0.08"/>
    <n v="30.56"/>
    <n v="2.99"/>
    <x v="1"/>
    <x v="0"/>
    <x v="2"/>
    <x v="5"/>
    <x v="5"/>
    <s v="Surelock™ Post Binders"/>
    <n v="0.35"/>
    <s v="United States"/>
    <x v="2"/>
    <x v="8"/>
    <s v="Granite Bay"/>
    <n v="95746"/>
    <x v="143"/>
    <d v="2015-05-27T00:00:00"/>
    <n v="352.87979999999999"/>
    <n v="17"/>
    <n v="511.42"/>
    <n v="89897"/>
    <x v="2"/>
    <n v="485.49867606055597"/>
  </r>
  <r>
    <n v="827"/>
    <s v="Sheryl Marsh"/>
    <x v="4"/>
    <n v="0.01"/>
    <n v="6.98"/>
    <n v="1.6"/>
    <x v="1"/>
    <x v="2"/>
    <x v="2"/>
    <x v="7"/>
    <x v="2"/>
    <s v="Adams Phone Message Book, Professional, 400 Message Capacity, 5 3/6” x 11”"/>
    <n v="0.38"/>
    <s v="United States"/>
    <x v="1"/>
    <x v="18"/>
    <s v="Amarillo"/>
    <n v="79109"/>
    <x v="143"/>
    <d v="2015-05-26T00:00:00"/>
    <n v="0.34599999999999997"/>
    <n v="3"/>
    <n v="21.93"/>
    <n v="89259"/>
    <x v="1"/>
    <n v="55.860773350521868"/>
  </r>
  <r>
    <n v="1237"/>
    <s v="Eva Simpson"/>
    <x v="4"/>
    <n v="0.05"/>
    <n v="300.98"/>
    <n v="13.99"/>
    <x v="1"/>
    <x v="3"/>
    <x v="1"/>
    <x v="3"/>
    <x v="6"/>
    <s v="Polycom VoiceStation 100"/>
    <n v="0.39"/>
    <s v="United States"/>
    <x v="1"/>
    <x v="18"/>
    <s v="Carrollton"/>
    <n v="75007"/>
    <x v="143"/>
    <d v="2015-05-26T00:00:00"/>
    <n v="3985.3089"/>
    <n v="20"/>
    <n v="5775.81"/>
    <n v="86077"/>
    <x v="1"/>
    <n v="5351.6095626076658"/>
  </r>
  <r>
    <n v="1237"/>
    <s v="Eva Simpson"/>
    <x v="4"/>
    <n v="0.04"/>
    <n v="205.99"/>
    <n v="5"/>
    <x v="2"/>
    <x v="3"/>
    <x v="1"/>
    <x v="12"/>
    <x v="5"/>
    <s v="Phone 918"/>
    <n v="0.59"/>
    <s v="United States"/>
    <x v="1"/>
    <x v="18"/>
    <s v="Carrollton"/>
    <n v="75007"/>
    <x v="143"/>
    <d v="2015-05-26T00:00:00"/>
    <n v="13.956799999999999"/>
    <n v="11"/>
    <n v="1878.24"/>
    <n v="86077"/>
    <x v="1"/>
    <n v="829.37407327336973"/>
  </r>
  <r>
    <n v="1472"/>
    <s v="Tommy Ellis Ritchie"/>
    <x v="4"/>
    <n v="0.05"/>
    <n v="20.27"/>
    <n v="3.99"/>
    <x v="1"/>
    <x v="2"/>
    <x v="2"/>
    <x v="8"/>
    <x v="5"/>
    <s v="Fellowes Mighty 8 Compact Surge Protector"/>
    <n v="0.56999999999999995"/>
    <s v="United States"/>
    <x v="3"/>
    <x v="27"/>
    <s v="Westlake"/>
    <n v="44145"/>
    <x v="143"/>
    <d v="2015-05-26T00:00:00"/>
    <n v="309.25400000000002"/>
    <n v="30"/>
    <n v="621.55999999999995"/>
    <n v="87079"/>
    <x v="3"/>
    <n v="611.37982753942617"/>
  </r>
  <r>
    <n v="2339"/>
    <s v="Gordon Boswell"/>
    <x v="4"/>
    <n v="0.05"/>
    <n v="11.58"/>
    <n v="6.97"/>
    <x v="1"/>
    <x v="2"/>
    <x v="2"/>
    <x v="15"/>
    <x v="5"/>
    <s v="Peel &amp; Seel® Recycled Catalog Envelopes, Brown"/>
    <n v="0.35"/>
    <s v="United States"/>
    <x v="1"/>
    <x v="18"/>
    <s v="Cloverleaf"/>
    <n v="77015"/>
    <x v="143"/>
    <d v="2015-05-28T00:00:00"/>
    <n v="2.806"/>
    <n v="6"/>
    <n v="73.959999999999994"/>
    <n v="91482"/>
    <x v="1"/>
    <n v="169.84669523086706"/>
  </r>
  <r>
    <n v="2652"/>
    <s v="Brenda Ross"/>
    <x v="4"/>
    <n v="0.06"/>
    <n v="47.9"/>
    <n v="5.86"/>
    <x v="1"/>
    <x v="1"/>
    <x v="2"/>
    <x v="7"/>
    <x v="5"/>
    <s v="Xerox 1938"/>
    <n v="0.37"/>
    <s v="United States"/>
    <x v="2"/>
    <x v="8"/>
    <s v="Bakersfield"/>
    <n v="93309"/>
    <x v="143"/>
    <d v="2015-05-27T00:00:00"/>
    <n v="21.78"/>
    <n v="2"/>
    <n v="94.2"/>
    <n v="89361"/>
    <x v="2"/>
    <n v="223.03425455930412"/>
  </r>
  <r>
    <n v="129"/>
    <s v="Kara Allison"/>
    <x v="3"/>
    <n v="7.0000000000000007E-2"/>
    <n v="15.74"/>
    <n v="1.39"/>
    <x v="1"/>
    <x v="0"/>
    <x v="2"/>
    <x v="15"/>
    <x v="5"/>
    <s v="#10-4 1/8&quot; x 9 1/2&quot; Premium Diagonal Seam Envelopes"/>
    <n v="0.4"/>
    <s v="United States"/>
    <x v="1"/>
    <x v="10"/>
    <s v="Alton"/>
    <n v="62002"/>
    <x v="143"/>
    <d v="2015-05-26T00:00:00"/>
    <n v="149.8887"/>
    <n v="14"/>
    <n v="217.23"/>
    <n v="86694"/>
    <x v="1"/>
    <n v="356.40242355269669"/>
  </r>
  <r>
    <n v="1054"/>
    <s v="Keith R Atkinson"/>
    <x v="3"/>
    <n v="0.03"/>
    <n v="5.44"/>
    <n v="7.46"/>
    <x v="2"/>
    <x v="3"/>
    <x v="2"/>
    <x v="5"/>
    <x v="5"/>
    <s v="Wilson Jones Custom Binder Spines &amp; Labels"/>
    <n v="0.36"/>
    <s v="United States"/>
    <x v="2"/>
    <x v="41"/>
    <s v="Surprise"/>
    <n v="85374"/>
    <x v="143"/>
    <d v="2015-05-27T00:00:00"/>
    <n v="-51.704000000000001"/>
    <n v="4"/>
    <n v="26.31"/>
    <n v="90069"/>
    <x v="2"/>
    <n v="205.47234133855886"/>
  </r>
  <r>
    <n v="1054"/>
    <s v="Keith R Atkinson"/>
    <x v="3"/>
    <n v="0.08"/>
    <n v="26.38"/>
    <n v="5.58"/>
    <x v="1"/>
    <x v="3"/>
    <x v="2"/>
    <x v="7"/>
    <x v="5"/>
    <s v="Xerox 1883"/>
    <n v="0.39"/>
    <s v="United States"/>
    <x v="2"/>
    <x v="41"/>
    <s v="Surprise"/>
    <n v="85374"/>
    <x v="143"/>
    <d v="2015-05-26T00:00:00"/>
    <n v="144.7482"/>
    <n v="8"/>
    <n v="209.78"/>
    <n v="90069"/>
    <x v="2"/>
    <n v="494.40063198375719"/>
  </r>
  <r>
    <n v="1054"/>
    <s v="Keith R Atkinson"/>
    <x v="3"/>
    <n v="0.06"/>
    <n v="20.99"/>
    <n v="2.5"/>
    <x v="1"/>
    <x v="3"/>
    <x v="1"/>
    <x v="12"/>
    <x v="2"/>
    <s v="Accessory37"/>
    <n v="0.81"/>
    <s v="United States"/>
    <x v="2"/>
    <x v="41"/>
    <s v="Surprise"/>
    <n v="85374"/>
    <x v="143"/>
    <d v="2015-05-27T00:00:00"/>
    <n v="-112.18899999999999"/>
    <n v="1"/>
    <n v="17.829999999999998"/>
    <n v="90069"/>
    <x v="2"/>
    <n v="491.58733193370705"/>
  </r>
  <r>
    <n v="2391"/>
    <s v="Jacob McNeill"/>
    <x v="3"/>
    <n v="0.06"/>
    <n v="4.7699999999999996"/>
    <n v="2.39"/>
    <x v="1"/>
    <x v="3"/>
    <x v="1"/>
    <x v="1"/>
    <x v="1"/>
    <s v="Imation Primaris 3.5&quot; 2HD Unformatted Diskettes, 10/Pack"/>
    <n v="0.72"/>
    <s v="United States"/>
    <x v="3"/>
    <x v="11"/>
    <s v="Oceanside"/>
    <n v="11572"/>
    <x v="143"/>
    <d v="2015-05-26T00:00:00"/>
    <n v="-45.64"/>
    <n v="9"/>
    <n v="42.46"/>
    <n v="91122"/>
    <x v="3"/>
    <n v="431.06823578233286"/>
  </r>
  <r>
    <n v="2391"/>
    <s v="Jacob McNeill"/>
    <x v="3"/>
    <n v="0.1"/>
    <n v="27.18"/>
    <n v="8.23"/>
    <x v="1"/>
    <x v="3"/>
    <x v="2"/>
    <x v="15"/>
    <x v="5"/>
    <s v="Tyvek ® Top-Opening Peel &amp; Seel Envelopes, Plain White"/>
    <n v="0.38"/>
    <s v="United States"/>
    <x v="3"/>
    <x v="11"/>
    <s v="Oceanside"/>
    <n v="11572"/>
    <x v="143"/>
    <d v="2015-05-27T00:00:00"/>
    <n v="204.49"/>
    <n v="12"/>
    <n v="314.06"/>
    <n v="91122"/>
    <x v="3"/>
    <n v="609.79996003156384"/>
  </r>
  <r>
    <n v="2868"/>
    <s v="Eugene Clayton"/>
    <x v="3"/>
    <n v="0.08"/>
    <n v="15.99"/>
    <n v="13.18"/>
    <x v="2"/>
    <x v="3"/>
    <x v="2"/>
    <x v="5"/>
    <x v="5"/>
    <s v="GBC Pre-Punched Binding Paper, Plastic, White, 8-1/2&quot; x 11&quot;"/>
    <n v="0.37"/>
    <s v="United States"/>
    <x v="2"/>
    <x v="4"/>
    <s v="Edmonds"/>
    <n v="98026"/>
    <x v="143"/>
    <d v="2015-05-27T00:00:00"/>
    <n v="-66.584999999999994"/>
    <n v="4"/>
    <n v="66.02"/>
    <n v="85828"/>
    <x v="2"/>
    <n v="356.65576424919965"/>
  </r>
  <r>
    <n v="2266"/>
    <s v="Brandon Beach"/>
    <x v="0"/>
    <n v="0.02"/>
    <n v="11.33"/>
    <n v="6.12"/>
    <x v="1"/>
    <x v="3"/>
    <x v="2"/>
    <x v="8"/>
    <x v="6"/>
    <s v="Holmes Replacement Filter for HEPA Air Cleaner, Medium Room"/>
    <n v="0.42"/>
    <s v="United States"/>
    <x v="1"/>
    <x v="6"/>
    <s v="Kirkwood"/>
    <n v="63122"/>
    <x v="144"/>
    <d v="2015-05-28T00:00:00"/>
    <n v="-14.52"/>
    <n v="3"/>
    <n v="35.35"/>
    <n v="86610"/>
    <x v="1"/>
    <n v="452.64471321961395"/>
  </r>
  <r>
    <n v="2266"/>
    <s v="Brandon Beach"/>
    <x v="0"/>
    <n v="0.01"/>
    <n v="15.67"/>
    <n v="1.39"/>
    <x v="1"/>
    <x v="3"/>
    <x v="2"/>
    <x v="15"/>
    <x v="5"/>
    <s v="#10 White Business Envelopes,4 1/8 x 9 1/2"/>
    <n v="0.38"/>
    <s v="United States"/>
    <x v="1"/>
    <x v="6"/>
    <s v="Kirkwood"/>
    <n v="63122"/>
    <x v="144"/>
    <d v="2015-05-27T00:00:00"/>
    <n v="171.26490000000001"/>
    <n v="16"/>
    <n v="248.21"/>
    <n v="86610"/>
    <x v="1"/>
    <n v="499.11814402793755"/>
  </r>
  <r>
    <n v="2928"/>
    <s v="Leslie Woodard"/>
    <x v="0"/>
    <n v="0.02"/>
    <n v="5.58"/>
    <n v="2.99"/>
    <x v="1"/>
    <x v="1"/>
    <x v="2"/>
    <x v="5"/>
    <x v="5"/>
    <s v="Avery Heavy-Duty EZD ™ Binder With Locking Rings"/>
    <n v="0.37"/>
    <s v="United States"/>
    <x v="0"/>
    <x v="23"/>
    <s v="Charleston"/>
    <n v="29418"/>
    <x v="144"/>
    <d v="2015-05-28T00:00:00"/>
    <n v="689.32799999999997"/>
    <n v="42"/>
    <n v="236.83"/>
    <n v="90218"/>
    <x v="0"/>
    <n v="998.38132625915887"/>
  </r>
  <r>
    <n v="2928"/>
    <s v="Leslie Woodard"/>
    <x v="0"/>
    <n v="0.02"/>
    <n v="54.1"/>
    <n v="19.989999999999998"/>
    <x v="1"/>
    <x v="1"/>
    <x v="2"/>
    <x v="6"/>
    <x v="5"/>
    <s v="Desktop 3-Pocket Hot File®"/>
    <n v="0.59"/>
    <s v="United States"/>
    <x v="0"/>
    <x v="23"/>
    <s v="Charleston"/>
    <n v="29418"/>
    <x v="144"/>
    <d v="2015-05-27T00:00:00"/>
    <n v="-33.585999999999999"/>
    <n v="36"/>
    <n v="1944.87"/>
    <n v="90218"/>
    <x v="0"/>
    <n v="1062.8497917383952"/>
  </r>
  <r>
    <n v="2941"/>
    <s v="Leah Pollock"/>
    <x v="0"/>
    <n v="0.05"/>
    <n v="2.62"/>
    <n v="0.8"/>
    <x v="1"/>
    <x v="0"/>
    <x v="2"/>
    <x v="14"/>
    <x v="2"/>
    <s v="Staples Metal Binder Clips"/>
    <n v="0.39"/>
    <s v="United States"/>
    <x v="3"/>
    <x v="33"/>
    <s v="Morristown"/>
    <n v="7960"/>
    <x v="144"/>
    <d v="2015-05-27T00:00:00"/>
    <n v="12.71"/>
    <n v="8"/>
    <n v="21.41"/>
    <n v="87618"/>
    <x v="3"/>
    <n v="252.40037907206448"/>
  </r>
  <r>
    <n v="241"/>
    <s v="Amy Ellis Holder"/>
    <x v="2"/>
    <n v="0.01"/>
    <n v="5.94"/>
    <n v="9.92"/>
    <x v="1"/>
    <x v="0"/>
    <x v="2"/>
    <x v="5"/>
    <x v="5"/>
    <s v="Storex Dura Pro™ Binders"/>
    <n v="0.38"/>
    <s v="United States"/>
    <x v="2"/>
    <x v="3"/>
    <s v="Grand Junction"/>
    <n v="81503"/>
    <x v="144"/>
    <d v="2015-06-02T00:00:00"/>
    <n v="-256.51900000000001"/>
    <n v="13"/>
    <n v="79.930000000000007"/>
    <n v="90480"/>
    <x v="2"/>
    <n v="47.05474729967402"/>
  </r>
  <r>
    <n v="241"/>
    <s v="Amy Ellis Holder"/>
    <x v="2"/>
    <n v="0.02"/>
    <n v="125.99"/>
    <n v="3"/>
    <x v="1"/>
    <x v="0"/>
    <x v="1"/>
    <x v="12"/>
    <x v="5"/>
    <s v="270c"/>
    <n v="0.59"/>
    <s v="United States"/>
    <x v="2"/>
    <x v="3"/>
    <s v="Grand Junction"/>
    <n v="81503"/>
    <x v="144"/>
    <d v="2015-05-26T00:00:00"/>
    <n v="398.358"/>
    <n v="8"/>
    <n v="873.18"/>
    <n v="90480"/>
    <x v="2"/>
    <n v="1070.4793253915634"/>
  </r>
  <r>
    <n v="451"/>
    <s v="Joyce Murray"/>
    <x v="0"/>
    <n v="0.04"/>
    <n v="37.700000000000003"/>
    <n v="2.99"/>
    <x v="1"/>
    <x v="2"/>
    <x v="2"/>
    <x v="5"/>
    <x v="5"/>
    <s v="Vinyl Sectional Post Binders"/>
    <n v="0.35"/>
    <s v="United States"/>
    <x v="2"/>
    <x v="8"/>
    <s v="Los Altos"/>
    <n v="94024"/>
    <x v="145"/>
    <d v="2015-05-28T00:00:00"/>
    <n v="299.6739"/>
    <n v="12"/>
    <n v="434.31"/>
    <n v="86012"/>
    <x v="2"/>
    <n v="729.53750747472009"/>
  </r>
  <r>
    <n v="452"/>
    <s v="Leslie Rowland"/>
    <x v="0"/>
    <n v="0.01"/>
    <n v="55.99"/>
    <n v="5"/>
    <x v="1"/>
    <x v="2"/>
    <x v="1"/>
    <x v="12"/>
    <x v="1"/>
    <s v="Accessory36"/>
    <n v="0.83"/>
    <s v="United States"/>
    <x v="2"/>
    <x v="8"/>
    <s v="Los Banos"/>
    <n v="93635"/>
    <x v="145"/>
    <d v="2015-05-28T00:00:00"/>
    <n v="-235.89500000000001"/>
    <n v="1"/>
    <n v="51.83"/>
    <n v="86012"/>
    <x v="2"/>
    <n v="712.75546512413723"/>
  </r>
  <r>
    <n v="865"/>
    <s v="Dana Burgess"/>
    <x v="0"/>
    <n v="0.03"/>
    <n v="14.2"/>
    <n v="5.3"/>
    <x v="1"/>
    <x v="3"/>
    <x v="0"/>
    <x v="11"/>
    <x v="2"/>
    <s v="Coloredge Poster Frame"/>
    <n v="0.46"/>
    <s v="United States"/>
    <x v="1"/>
    <x v="2"/>
    <s v="East Chicago"/>
    <n v="46312"/>
    <x v="145"/>
    <d v="2015-05-28T00:00:00"/>
    <n v="122.21"/>
    <n v="18"/>
    <n v="267.2"/>
    <n v="90674"/>
    <x v="1"/>
    <n v="605.62666673420995"/>
  </r>
  <r>
    <n v="370"/>
    <s v="Sam Oh"/>
    <x v="3"/>
    <n v="0.02"/>
    <n v="20.99"/>
    <n v="4.8099999999999996"/>
    <x v="1"/>
    <x v="3"/>
    <x v="1"/>
    <x v="12"/>
    <x v="6"/>
    <s v="1726 Digital Answering Machine"/>
    <n v="0.57999999999999996"/>
    <s v="United States"/>
    <x v="3"/>
    <x v="29"/>
    <s v="Lewiston"/>
    <n v="4240"/>
    <x v="145"/>
    <d v="2015-05-29T00:00:00"/>
    <n v="49.787999999999997"/>
    <n v="15"/>
    <n v="266.39"/>
    <n v="90291"/>
    <x v="3"/>
    <n v="556.56410104937299"/>
  </r>
  <r>
    <n v="371"/>
    <s v="Roberta Mullins Peters"/>
    <x v="3"/>
    <n v="0.05"/>
    <n v="5.4"/>
    <n v="7.78"/>
    <x v="2"/>
    <x v="3"/>
    <x v="2"/>
    <x v="5"/>
    <x v="5"/>
    <s v="3M Organizer Strips"/>
    <n v="0.37"/>
    <s v="United States"/>
    <x v="3"/>
    <x v="35"/>
    <s v="Everett"/>
    <n v="2149"/>
    <x v="145"/>
    <d v="2015-05-29T00:00:00"/>
    <n v="-132.62950000000001"/>
    <n v="9"/>
    <n v="51.82"/>
    <n v="90291"/>
    <x v="3"/>
    <n v="126.41687163134696"/>
  </r>
  <r>
    <n v="250"/>
    <s v="Brenda Nelson Blanchard"/>
    <x v="0"/>
    <n v="0.02"/>
    <n v="2.58"/>
    <n v="1.3"/>
    <x v="2"/>
    <x v="3"/>
    <x v="2"/>
    <x v="2"/>
    <x v="2"/>
    <s v="DIXON Oriole® Pencils"/>
    <n v="0.59"/>
    <s v="United States"/>
    <x v="1"/>
    <x v="7"/>
    <s v="Richfield"/>
    <n v="55423"/>
    <x v="146"/>
    <d v="2015-05-29T00:00:00"/>
    <n v="1.1080000000000001"/>
    <n v="39"/>
    <n v="109.74"/>
    <n v="87214"/>
    <x v="1"/>
    <n v="367.09662854568376"/>
  </r>
  <r>
    <n v="250"/>
    <s v="Brenda Nelson Blanchard"/>
    <x v="0"/>
    <n v="0.02"/>
    <n v="65.989999999999995"/>
    <n v="3.9"/>
    <x v="1"/>
    <x v="3"/>
    <x v="1"/>
    <x v="12"/>
    <x v="5"/>
    <s v="StarTAC Series"/>
    <n v="0.55000000000000004"/>
    <s v="United States"/>
    <x v="1"/>
    <x v="7"/>
    <s v="Richfield"/>
    <n v="55423"/>
    <x v="146"/>
    <d v="2015-05-29T00:00:00"/>
    <n v="1061.3789999999999"/>
    <n v="27"/>
    <n v="1543.55"/>
    <n v="87214"/>
    <x v="1"/>
    <n v="1772.346898407613"/>
  </r>
  <r>
    <n v="3011"/>
    <s v="Tammy Raynor"/>
    <x v="0"/>
    <n v="0.03"/>
    <n v="5.98"/>
    <n v="5.35"/>
    <x v="1"/>
    <x v="3"/>
    <x v="2"/>
    <x v="7"/>
    <x v="5"/>
    <s v="Xerox 1947"/>
    <n v="0.4"/>
    <s v="United States"/>
    <x v="3"/>
    <x v="35"/>
    <s v="Boston"/>
    <n v="2113"/>
    <x v="146"/>
    <d v="2015-05-29T00:00:00"/>
    <n v="-23.5"/>
    <n v="16"/>
    <n v="107.08"/>
    <n v="56486"/>
    <x v="3"/>
    <n v="382.17211070553645"/>
  </r>
  <r>
    <n v="3154"/>
    <s v="Faye Manning"/>
    <x v="0"/>
    <n v="0.03"/>
    <n v="17.7"/>
    <n v="9.4700000000000006"/>
    <x v="1"/>
    <x v="1"/>
    <x v="2"/>
    <x v="6"/>
    <x v="5"/>
    <s v="Portfile® Personal File Boxes"/>
    <n v="0.59"/>
    <s v="United States"/>
    <x v="0"/>
    <x v="12"/>
    <s v="Saint Petersburg"/>
    <n v="33710"/>
    <x v="146"/>
    <d v="2015-05-30T00:00:00"/>
    <n v="28.182600000000001"/>
    <n v="11"/>
    <n v="201.77"/>
    <n v="86900"/>
    <x v="0"/>
    <n v="714.68053584915674"/>
  </r>
  <r>
    <n v="1627"/>
    <s v="Aaron Day"/>
    <x v="1"/>
    <n v="0.06"/>
    <n v="43.57"/>
    <n v="16.36"/>
    <x v="1"/>
    <x v="3"/>
    <x v="2"/>
    <x v="6"/>
    <x v="5"/>
    <s v="Trav-L-File Heavy-Duty Shuttle II, Black"/>
    <n v="0.55000000000000004"/>
    <s v="United States"/>
    <x v="0"/>
    <x v="34"/>
    <s v="Greeneville"/>
    <n v="37743"/>
    <x v="146"/>
    <d v="2015-05-30T00:00:00"/>
    <n v="-38.808"/>
    <n v="17"/>
    <n v="710.16"/>
    <n v="90602"/>
    <x v="0"/>
    <n v="600.93431342968074"/>
  </r>
  <r>
    <n v="2765"/>
    <s v="Tracy Schultz"/>
    <x v="2"/>
    <n v="0.03"/>
    <n v="5.85"/>
    <n v="2.27"/>
    <x v="1"/>
    <x v="3"/>
    <x v="2"/>
    <x v="2"/>
    <x v="2"/>
    <s v="Dixon My First Ticonderoga Pencil, #2"/>
    <n v="0.56000000000000005"/>
    <s v="United States"/>
    <x v="3"/>
    <x v="33"/>
    <s v="Lindenwold"/>
    <n v="8021"/>
    <x v="146"/>
    <d v="2015-05-30T00:00:00"/>
    <n v="-5.08"/>
    <n v="7"/>
    <n v="41.4"/>
    <n v="90725"/>
    <x v="3"/>
    <n v="238.24468875555263"/>
  </r>
  <r>
    <n v="15"/>
    <s v="Timothy Reese"/>
    <x v="4"/>
    <n v="0.01"/>
    <n v="35.94"/>
    <n v="6.66"/>
    <x v="1"/>
    <x v="0"/>
    <x v="2"/>
    <x v="15"/>
    <x v="5"/>
    <s v="Tyvek ® Top-Opening Peel &amp; Seel ® Envelopes, Gray"/>
    <n v="0.4"/>
    <s v="United States"/>
    <x v="3"/>
    <x v="11"/>
    <s v="Smithtown"/>
    <n v="11787"/>
    <x v="146"/>
    <d v="2015-05-28T00:00:00"/>
    <n v="261.87569999999999"/>
    <n v="10"/>
    <n v="379.53"/>
    <n v="86839"/>
    <x v="3"/>
    <n v="531.41372889183344"/>
  </r>
  <r>
    <n v="2709"/>
    <s v="Stanley Steele"/>
    <x v="4"/>
    <n v="7.0000000000000007E-2"/>
    <n v="60.97"/>
    <n v="4.5"/>
    <x v="1"/>
    <x v="1"/>
    <x v="2"/>
    <x v="8"/>
    <x v="5"/>
    <s v="Tripp Lite Isotel 6 Outlet Surge Protector with Fax/Modem Protection"/>
    <n v="0.56000000000000005"/>
    <s v="United States"/>
    <x v="3"/>
    <x v="36"/>
    <s v="Ellicott City"/>
    <n v="21042"/>
    <x v="146"/>
    <d v="2015-05-30T00:00:00"/>
    <n v="-41.77"/>
    <n v="1"/>
    <n v="57.84"/>
    <n v="89240"/>
    <x v="3"/>
    <n v="312.63506078878544"/>
  </r>
  <r>
    <n v="2709"/>
    <s v="Stanley Steele"/>
    <x v="4"/>
    <n v="0"/>
    <n v="90.98"/>
    <n v="56.2"/>
    <x v="1"/>
    <x v="1"/>
    <x v="0"/>
    <x v="11"/>
    <x v="6"/>
    <s v="Eldon ClusterMat Chair Mat with Cordless Antistatic Protection"/>
    <n v="0.74"/>
    <s v="United States"/>
    <x v="3"/>
    <x v="36"/>
    <s v="Ellicott City"/>
    <n v="21042"/>
    <x v="146"/>
    <d v="2015-05-30T00:00:00"/>
    <n v="-1014.11"/>
    <n v="15"/>
    <n v="1425.71"/>
    <n v="89240"/>
    <x v="3"/>
    <n v="1035.786449367321"/>
  </r>
  <r>
    <n v="3206"/>
    <s v="Dana Rankin"/>
    <x v="3"/>
    <n v="0.05"/>
    <n v="35.44"/>
    <n v="5.09"/>
    <x v="1"/>
    <x v="1"/>
    <x v="2"/>
    <x v="7"/>
    <x v="5"/>
    <s v="Xerox 1932"/>
    <n v="0.38"/>
    <s v="United States"/>
    <x v="2"/>
    <x v="37"/>
    <s v="Twin Falls"/>
    <n v="83301"/>
    <x v="146"/>
    <d v="2015-05-29T00:00:00"/>
    <n v="553.33169999999996"/>
    <n v="23"/>
    <n v="801.93"/>
    <n v="87935"/>
    <x v="2"/>
    <n v="910.22152554834599"/>
  </r>
  <r>
    <n v="663"/>
    <s v="Hilda Bennett"/>
    <x v="0"/>
    <n v="0.02"/>
    <n v="14.58"/>
    <n v="7.4"/>
    <x v="1"/>
    <x v="2"/>
    <x v="0"/>
    <x v="11"/>
    <x v="5"/>
    <s v="DAX Clear Channel Poster Frame"/>
    <n v="0.48"/>
    <s v="United States"/>
    <x v="3"/>
    <x v="27"/>
    <s v="Steubenville"/>
    <n v="43952"/>
    <x v="147"/>
    <d v="2015-06-01T00:00:00"/>
    <n v="10.802"/>
    <n v="17"/>
    <n v="261.33999999999997"/>
    <n v="90922"/>
    <x v="3"/>
    <n v="604.44642385794816"/>
  </r>
  <r>
    <n v="1026"/>
    <s v="Eugene Kerr"/>
    <x v="1"/>
    <n v="0.1"/>
    <n v="5.98"/>
    <n v="3.85"/>
    <x v="1"/>
    <x v="0"/>
    <x v="1"/>
    <x v="1"/>
    <x v="1"/>
    <s v="Imation 3.5&quot; IBM-Formatted Diskettes, 10/Pack"/>
    <n v="0.68"/>
    <s v="United States"/>
    <x v="3"/>
    <x v="11"/>
    <s v="Central Islip"/>
    <n v="11722"/>
    <x v="147"/>
    <d v="2015-05-30T00:00:00"/>
    <n v="18.922000000000001"/>
    <n v="26"/>
    <n v="151.55000000000001"/>
    <n v="89008"/>
    <x v="3"/>
    <n v="269.09079058200069"/>
  </r>
  <r>
    <n v="1026"/>
    <s v="Eugene Kerr"/>
    <x v="1"/>
    <n v="7.0000000000000007E-2"/>
    <n v="2.61"/>
    <n v="0.5"/>
    <x v="1"/>
    <x v="0"/>
    <x v="2"/>
    <x v="13"/>
    <x v="5"/>
    <s v="Avery 494"/>
    <n v="0.39"/>
    <s v="United States"/>
    <x v="3"/>
    <x v="11"/>
    <s v="Central Islip"/>
    <n v="11722"/>
    <x v="147"/>
    <d v="2015-06-01T00:00:00"/>
    <n v="39.350700000000003"/>
    <n v="22"/>
    <n v="57.03"/>
    <n v="89008"/>
    <x v="3"/>
    <n v="-34.358456314276097"/>
  </r>
  <r>
    <n v="1713"/>
    <s v="Rosemary Stark"/>
    <x v="1"/>
    <n v="0.01"/>
    <n v="23.99"/>
    <n v="6.3"/>
    <x v="1"/>
    <x v="3"/>
    <x v="1"/>
    <x v="3"/>
    <x v="6"/>
    <s v="TI 36X Solar Scientific Calculator"/>
    <n v="0.38"/>
    <s v="United States"/>
    <x v="0"/>
    <x v="5"/>
    <s v="Newnan"/>
    <n v="30265"/>
    <x v="147"/>
    <d v="2015-05-31T00:00:00"/>
    <n v="-6.202"/>
    <n v="11"/>
    <n v="284.39"/>
    <n v="87748"/>
    <x v="0"/>
    <n v="186.66499487058641"/>
  </r>
  <r>
    <n v="2670"/>
    <s v="Yvonne Mann"/>
    <x v="1"/>
    <n v="0.05"/>
    <n v="165.2"/>
    <n v="19.989999999999998"/>
    <x v="1"/>
    <x v="2"/>
    <x v="2"/>
    <x v="6"/>
    <x v="5"/>
    <s v="Economy Rollaway Files"/>
    <n v="0.59"/>
    <s v="United States"/>
    <x v="2"/>
    <x v="8"/>
    <s v="Los Angeles"/>
    <n v="90049"/>
    <x v="147"/>
    <d v="2015-05-29T00:00:00"/>
    <n v="2008.71"/>
    <n v="167"/>
    <n v="23939.200000000001"/>
    <n v="37924"/>
    <x v="2"/>
    <n v="3249.3592438993255"/>
  </r>
  <r>
    <n v="2670"/>
    <s v="Yvonne Mann"/>
    <x v="1"/>
    <n v="0.09"/>
    <n v="17.989999999999998"/>
    <n v="8.65"/>
    <x v="1"/>
    <x v="2"/>
    <x v="2"/>
    <x v="2"/>
    <x v="5"/>
    <s v="Model L Table or Wall-Mount Pencil Sharpener"/>
    <n v="0.56999999999999995"/>
    <s v="United States"/>
    <x v="2"/>
    <x v="8"/>
    <s v="Los Angeles"/>
    <n v="90049"/>
    <x v="147"/>
    <d v="2015-05-29T00:00:00"/>
    <n v="-80.53"/>
    <n v="71"/>
    <n v="1191.58"/>
    <n v="37924"/>
    <x v="2"/>
    <n v="292.20155694708615"/>
  </r>
  <r>
    <n v="2671"/>
    <s v="Lloyd Fuller"/>
    <x v="1"/>
    <n v="0.05"/>
    <n v="165.2"/>
    <n v="19.989999999999998"/>
    <x v="1"/>
    <x v="2"/>
    <x v="2"/>
    <x v="6"/>
    <x v="5"/>
    <s v="Economy Rollaway Files"/>
    <n v="0.59"/>
    <s v="United States"/>
    <x v="0"/>
    <x v="34"/>
    <s v="Brentwood"/>
    <n v="37027"/>
    <x v="147"/>
    <d v="2015-05-29T00:00:00"/>
    <n v="-48.957999999999998"/>
    <n v="42"/>
    <n v="6938.19"/>
    <n v="90551"/>
    <x v="0"/>
    <n v="1142.2542837762512"/>
  </r>
  <r>
    <n v="759"/>
    <s v="Bernice F Day"/>
    <x v="2"/>
    <n v="0"/>
    <n v="20.99"/>
    <n v="3.3"/>
    <x v="1"/>
    <x v="0"/>
    <x v="1"/>
    <x v="12"/>
    <x v="1"/>
    <s v="Accessory39"/>
    <n v="0.81"/>
    <s v="United States"/>
    <x v="1"/>
    <x v="10"/>
    <s v="Quincy"/>
    <n v="62301"/>
    <x v="147"/>
    <d v="2015-06-05T00:00:00"/>
    <n v="-92.960999999999999"/>
    <n v="5"/>
    <n v="92.96"/>
    <n v="86639"/>
    <x v="1"/>
    <n v="442.74162540956996"/>
  </r>
  <r>
    <n v="649"/>
    <s v="Roger Meyer"/>
    <x v="4"/>
    <n v="0.02"/>
    <n v="3.78"/>
    <n v="0.71"/>
    <x v="1"/>
    <x v="2"/>
    <x v="2"/>
    <x v="14"/>
    <x v="2"/>
    <s v="Staples Bulldog Clip"/>
    <n v="0.39"/>
    <s v="United States"/>
    <x v="1"/>
    <x v="10"/>
    <s v="Buffalo Grove"/>
    <n v="60089"/>
    <x v="147"/>
    <d v="2015-05-30T00:00:00"/>
    <n v="106.7499"/>
    <n v="40"/>
    <n v="154.71"/>
    <n v="91366"/>
    <x v="1"/>
    <n v="131.89937443887862"/>
  </r>
  <r>
    <n v="2393"/>
    <s v="Debbie Dillon"/>
    <x v="4"/>
    <n v="0.02"/>
    <n v="6.48"/>
    <n v="7.91"/>
    <x v="1"/>
    <x v="3"/>
    <x v="2"/>
    <x v="7"/>
    <x v="5"/>
    <s v="Xerox 216"/>
    <n v="0.37"/>
    <s v="United States"/>
    <x v="0"/>
    <x v="5"/>
    <s v="Roswell"/>
    <n v="30076"/>
    <x v="147"/>
    <d v="2015-05-31T00:00:00"/>
    <n v="-1191.5260000000001"/>
    <n v="2"/>
    <n v="16.5"/>
    <n v="86950"/>
    <x v="0"/>
    <n v="-1037.1684775425638"/>
  </r>
  <r>
    <n v="1060"/>
    <s v="Gene Gilliam"/>
    <x v="2"/>
    <n v="7.0000000000000007E-2"/>
    <n v="6.3"/>
    <n v="0.5"/>
    <x v="1"/>
    <x v="0"/>
    <x v="2"/>
    <x v="13"/>
    <x v="5"/>
    <s v="Avery 51"/>
    <n v="0.39"/>
    <s v="United States"/>
    <x v="0"/>
    <x v="5"/>
    <s v="Atlanta"/>
    <n v="30318"/>
    <x v="148"/>
    <d v="2015-05-30T00:00:00"/>
    <n v="4.1673999999999998"/>
    <n v="20"/>
    <n v="121.87"/>
    <n v="57061"/>
    <x v="0"/>
    <n v="23.43114311123831"/>
  </r>
  <r>
    <n v="1062"/>
    <s v="Willie Robinson"/>
    <x v="2"/>
    <n v="0.04"/>
    <n v="22.38"/>
    <n v="15.1"/>
    <x v="1"/>
    <x v="0"/>
    <x v="2"/>
    <x v="5"/>
    <x v="5"/>
    <s v="Avery Flip-Chart Easel Binder, Black"/>
    <n v="0.38"/>
    <s v="United States"/>
    <x v="3"/>
    <x v="11"/>
    <s v="Coram"/>
    <n v="11727"/>
    <x v="148"/>
    <d v="2015-06-07T00:00:00"/>
    <n v="16.021799999999999"/>
    <n v="18"/>
    <n v="403.53"/>
    <n v="91355"/>
    <x v="3"/>
    <n v="500.99958403027341"/>
  </r>
  <r>
    <n v="1062"/>
    <s v="Willie Robinson"/>
    <x v="2"/>
    <n v="0.06"/>
    <n v="17.78"/>
    <n v="5.03"/>
    <x v="1"/>
    <x v="0"/>
    <x v="0"/>
    <x v="11"/>
    <x v="5"/>
    <s v="Seth Thomas 13 1/2&quot; Wall Clock"/>
    <n v="0.54"/>
    <s v="United States"/>
    <x v="3"/>
    <x v="11"/>
    <s v="Coram"/>
    <n v="11727"/>
    <x v="148"/>
    <d v="2015-06-02T00:00:00"/>
    <n v="38.067300000000003"/>
    <n v="3"/>
    <n v="55.17"/>
    <n v="91355"/>
    <x v="3"/>
    <n v="350.60657049300329"/>
  </r>
  <r>
    <n v="1934"/>
    <s v="Scott Moore"/>
    <x v="2"/>
    <n v="0.04"/>
    <n v="180.98"/>
    <n v="30"/>
    <x v="0"/>
    <x v="2"/>
    <x v="0"/>
    <x v="9"/>
    <x v="3"/>
    <s v="Office Star - Ergonomic Mid Back Chair with 2-Way Adjustable Arms"/>
    <n v="0.69"/>
    <s v="United States"/>
    <x v="1"/>
    <x v="18"/>
    <s v="Georgetown"/>
    <n v="78626"/>
    <x v="148"/>
    <d v="2015-05-30T00:00:00"/>
    <n v="52.988"/>
    <n v="3"/>
    <n v="561.65"/>
    <n v="86688"/>
    <x v="1"/>
    <n v="1941.176913875353"/>
  </r>
  <r>
    <n v="1935"/>
    <s v="Diana Coble Hubbard"/>
    <x v="2"/>
    <n v="0.06"/>
    <n v="3.25"/>
    <n v="49"/>
    <x v="1"/>
    <x v="2"/>
    <x v="2"/>
    <x v="8"/>
    <x v="4"/>
    <s v="Bravo II™ Megaboss® 12-Amp Hard Body Upright, Replacement Belts, 2 Belts per Pack"/>
    <n v="0.56000000000000005"/>
    <s v="United States"/>
    <x v="1"/>
    <x v="18"/>
    <s v="Grand Prairie"/>
    <n v="75051"/>
    <x v="148"/>
    <d v="2015-06-05T00:00:00"/>
    <n v="10.507999999999999"/>
    <n v="2"/>
    <n v="55.6"/>
    <n v="86688"/>
    <x v="1"/>
    <n v="1548.2614905853534"/>
  </r>
  <r>
    <n v="1935"/>
    <s v="Diana Coble Hubbard"/>
    <x v="2"/>
    <n v="0.01"/>
    <n v="110.98"/>
    <n v="13.99"/>
    <x v="1"/>
    <x v="2"/>
    <x v="0"/>
    <x v="11"/>
    <x v="6"/>
    <s v="Rubbermaid ClusterMat Chairmats, Mat Size- 66&quot; x 60&quot;, Lip 20&quot; x 11&quot; -90 Degree Angle"/>
    <n v="0.69"/>
    <s v="United States"/>
    <x v="1"/>
    <x v="18"/>
    <s v="Grand Prairie"/>
    <n v="75051"/>
    <x v="148"/>
    <d v="2015-06-04T00:00:00"/>
    <n v="1448.7309"/>
    <n v="19"/>
    <n v="2099.61"/>
    <n v="86688"/>
    <x v="1"/>
    <n v="2532.0181184373696"/>
  </r>
  <r>
    <n v="1935"/>
    <s v="Diana Coble Hubbard"/>
    <x v="2"/>
    <n v="0.05"/>
    <n v="3.95"/>
    <n v="2"/>
    <x v="2"/>
    <x v="2"/>
    <x v="2"/>
    <x v="14"/>
    <x v="2"/>
    <s v="Advantus Map Pennant Flags and Round Head Tacks"/>
    <n v="0.53"/>
    <s v="United States"/>
    <x v="1"/>
    <x v="18"/>
    <s v="Grand Prairie"/>
    <n v="75051"/>
    <x v="148"/>
    <d v="2015-06-07T00:00:00"/>
    <n v="1.004"/>
    <n v="23"/>
    <n v="96.6"/>
    <n v="86688"/>
    <x v="1"/>
    <n v="141.13014160976232"/>
  </r>
  <r>
    <n v="2980"/>
    <s v="Joanna Kenney"/>
    <x v="2"/>
    <n v="0.04"/>
    <n v="2.88"/>
    <n v="1.01"/>
    <x v="1"/>
    <x v="3"/>
    <x v="2"/>
    <x v="2"/>
    <x v="2"/>
    <s v="Sanford Colorific Colored Pencils, 12/Box"/>
    <n v="0.55000000000000004"/>
    <s v="United States"/>
    <x v="3"/>
    <x v="27"/>
    <s v="Sandusky"/>
    <n v="44870"/>
    <x v="148"/>
    <d v="2015-06-04T00:00:00"/>
    <n v="15.246"/>
    <n v="39"/>
    <n v="111.92"/>
    <n v="86548"/>
    <x v="3"/>
    <n v="200.00770153946218"/>
  </r>
  <r>
    <n v="3124"/>
    <s v="Neil Barbee"/>
    <x v="3"/>
    <n v="0.05"/>
    <n v="120.98"/>
    <n v="9.07"/>
    <x v="1"/>
    <x v="2"/>
    <x v="2"/>
    <x v="5"/>
    <x v="5"/>
    <s v="GBC VeloBinder Electric Binding Machine"/>
    <n v="0.35"/>
    <s v="United States"/>
    <x v="1"/>
    <x v="10"/>
    <s v="Moline"/>
    <n v="61265"/>
    <x v="148"/>
    <d v="2015-05-31T00:00:00"/>
    <n v="881.04719999999998"/>
    <n v="11"/>
    <n v="1276.8800000000001"/>
    <n v="87286"/>
    <x v="1"/>
    <n v="1658.2664030461124"/>
  </r>
  <r>
    <n v="1802"/>
    <s v="Jack Morse"/>
    <x v="0"/>
    <n v="0.04"/>
    <n v="3.68"/>
    <n v="1.32"/>
    <x v="1"/>
    <x v="3"/>
    <x v="2"/>
    <x v="16"/>
    <x v="2"/>
    <s v="*Staples* vLetter Openers, 2/Pack"/>
    <n v="0.83"/>
    <s v="United States"/>
    <x v="0"/>
    <x v="12"/>
    <s v="Dunedin"/>
    <n v="34698"/>
    <x v="149"/>
    <d v="2015-06-02T00:00:00"/>
    <n v="300.92579999999998"/>
    <n v="11"/>
    <n v="41.29"/>
    <n v="91543"/>
    <x v="0"/>
    <n v="946.60028288154706"/>
  </r>
  <r>
    <n v="2817"/>
    <s v="Paul W French"/>
    <x v="1"/>
    <n v="0.05"/>
    <n v="4.71"/>
    <n v="0.7"/>
    <x v="2"/>
    <x v="3"/>
    <x v="2"/>
    <x v="14"/>
    <x v="2"/>
    <s v="Plymouth Boxed Rubber Bands by Plymouth"/>
    <n v="0.8"/>
    <s v="United States"/>
    <x v="3"/>
    <x v="27"/>
    <s v="Newark"/>
    <n v="43055"/>
    <x v="149"/>
    <d v="2015-06-02T00:00:00"/>
    <n v="-2.3759999999999999"/>
    <n v="2"/>
    <n v="12.16"/>
    <n v="89743"/>
    <x v="3"/>
    <n v="215.84274014008687"/>
  </r>
  <r>
    <n v="2817"/>
    <s v="Paul W French"/>
    <x v="1"/>
    <n v="0.04"/>
    <n v="55.99"/>
    <n v="1.25"/>
    <x v="2"/>
    <x v="3"/>
    <x v="1"/>
    <x v="12"/>
    <x v="1"/>
    <s v="Accessory32"/>
    <n v="0.35"/>
    <s v="United States"/>
    <x v="3"/>
    <x v="27"/>
    <s v="Newark"/>
    <n v="43055"/>
    <x v="149"/>
    <d v="2015-06-02T00:00:00"/>
    <n v="-18.3216"/>
    <n v="3"/>
    <n v="147.56"/>
    <n v="89743"/>
    <x v="3"/>
    <n v="7.960570280828307"/>
  </r>
  <r>
    <n v="3069"/>
    <s v="Tiffany Merrill"/>
    <x v="1"/>
    <n v="0.03"/>
    <n v="120.98"/>
    <n v="30"/>
    <x v="0"/>
    <x v="1"/>
    <x v="0"/>
    <x v="9"/>
    <x v="3"/>
    <s v="Hon Every-Day® Chair Series Swivel Task Chairs"/>
    <n v="0.64"/>
    <s v="United States"/>
    <x v="1"/>
    <x v="7"/>
    <s v="Oakdale"/>
    <n v="55128"/>
    <x v="149"/>
    <d v="2015-06-03T00:00:00"/>
    <n v="638.02800000000002"/>
    <n v="15"/>
    <n v="1894.45"/>
    <n v="88191"/>
    <x v="1"/>
    <n v="2175.699939118716"/>
  </r>
  <r>
    <n v="3069"/>
    <s v="Tiffany Merrill"/>
    <x v="1"/>
    <n v="0.01"/>
    <n v="15.68"/>
    <n v="3.73"/>
    <x v="1"/>
    <x v="1"/>
    <x v="0"/>
    <x v="11"/>
    <x v="1"/>
    <s v="Artistic Insta-Plaque"/>
    <n v="0.46"/>
    <s v="United States"/>
    <x v="1"/>
    <x v="7"/>
    <s v="Oakdale"/>
    <n v="55128"/>
    <x v="149"/>
    <d v="2015-06-03T00:00:00"/>
    <n v="138.49680000000001"/>
    <n v="12"/>
    <n v="200.72"/>
    <n v="88191"/>
    <x v="1"/>
    <n v="275.32945051684811"/>
  </r>
  <r>
    <n v="3141"/>
    <s v="Jerome McIntosh"/>
    <x v="2"/>
    <n v="0.09"/>
    <n v="6.84"/>
    <n v="8.3699999999999992"/>
    <x v="1"/>
    <x v="1"/>
    <x v="2"/>
    <x v="16"/>
    <x v="1"/>
    <s v="Acme Design Line 8&quot; Stainless Steel Bent Scissors w/Champagne Handles, 3-1/8&quot; Cut"/>
    <n v="0.57999999999999996"/>
    <s v="United States"/>
    <x v="1"/>
    <x v="18"/>
    <s v="Pasadena"/>
    <n v="77506"/>
    <x v="149"/>
    <d v="2015-06-08T00:00:00"/>
    <n v="-88.584999999999994"/>
    <n v="13"/>
    <n v="87.1"/>
    <n v="86369"/>
    <x v="1"/>
    <n v="272.47287186044963"/>
  </r>
  <r>
    <n v="3141"/>
    <s v="Jerome McIntosh"/>
    <x v="2"/>
    <n v="7.0000000000000007E-2"/>
    <n v="48.91"/>
    <n v="35"/>
    <x v="2"/>
    <x v="1"/>
    <x v="2"/>
    <x v="6"/>
    <x v="4"/>
    <s v="Tennsco Industrial Shelving"/>
    <n v="0.83"/>
    <s v="United States"/>
    <x v="1"/>
    <x v="18"/>
    <s v="Pasadena"/>
    <n v="77506"/>
    <x v="149"/>
    <d v="2015-06-03T00:00:00"/>
    <n v="-485.68"/>
    <n v="15"/>
    <n v="736.86"/>
    <n v="86369"/>
    <x v="1"/>
    <n v="872.48269297620959"/>
  </r>
  <r>
    <n v="2737"/>
    <s v="Rachel Bates"/>
    <x v="4"/>
    <n v="0.03"/>
    <n v="15.31"/>
    <n v="8.7799999999999994"/>
    <x v="1"/>
    <x v="0"/>
    <x v="2"/>
    <x v="6"/>
    <x v="5"/>
    <s v="Eldon Jumbo ProFile™ Portable File Boxes Graphite/Black"/>
    <n v="0.56999999999999995"/>
    <s v="United States"/>
    <x v="3"/>
    <x v="42"/>
    <s v="Rutland"/>
    <n v="5701"/>
    <x v="149"/>
    <d v="2015-06-02T00:00:00"/>
    <n v="-57.56"/>
    <n v="12"/>
    <n v="194.08"/>
    <n v="89019"/>
    <x v="3"/>
    <n v="326.34583316725747"/>
  </r>
  <r>
    <n v="2828"/>
    <s v="Monica Howard"/>
    <x v="4"/>
    <n v="7.0000000000000007E-2"/>
    <n v="39.479999999999997"/>
    <n v="1.99"/>
    <x v="1"/>
    <x v="3"/>
    <x v="1"/>
    <x v="1"/>
    <x v="1"/>
    <s v="80 Minute CD-R Spindle, 100/Pack - Staples"/>
    <n v="0.54"/>
    <s v="United States"/>
    <x v="2"/>
    <x v="8"/>
    <s v="El Centro"/>
    <n v="92243"/>
    <x v="149"/>
    <d v="2015-06-02T00:00:00"/>
    <n v="322.25069999999999"/>
    <n v="12"/>
    <n v="467.03"/>
    <n v="87721"/>
    <x v="2"/>
    <n v="561.00698461447405"/>
  </r>
  <r>
    <n v="797"/>
    <s v="Eileen Riddle"/>
    <x v="3"/>
    <n v="0.04"/>
    <n v="9.11"/>
    <n v="2.25"/>
    <x v="1"/>
    <x v="3"/>
    <x v="2"/>
    <x v="2"/>
    <x v="2"/>
    <s v="Dixon Ticonderoga Core-Lock Colored Pencils"/>
    <n v="0.52"/>
    <s v="United States"/>
    <x v="2"/>
    <x v="15"/>
    <s v="Roy"/>
    <n v="84067"/>
    <x v="149"/>
    <d v="2015-06-04T00:00:00"/>
    <n v="-3.496"/>
    <n v="2"/>
    <n v="18.59"/>
    <n v="86868"/>
    <x v="2"/>
    <n v="330.93325493118249"/>
  </r>
  <r>
    <n v="797"/>
    <s v="Eileen Riddle"/>
    <x v="3"/>
    <n v="7.0000000000000007E-2"/>
    <n v="64.650000000000006"/>
    <n v="35"/>
    <x v="1"/>
    <x v="3"/>
    <x v="2"/>
    <x v="6"/>
    <x v="4"/>
    <s v="Space Solutions Commercial Steel Shelving"/>
    <n v="0.8"/>
    <s v="United States"/>
    <x v="2"/>
    <x v="15"/>
    <s v="Roy"/>
    <n v="84067"/>
    <x v="149"/>
    <d v="2015-06-03T00:00:00"/>
    <n v="-717.072"/>
    <n v="13"/>
    <n v="834.08"/>
    <n v="86868"/>
    <x v="2"/>
    <n v="892.32451494844395"/>
  </r>
  <r>
    <n v="1556"/>
    <s v="Carol Wood"/>
    <x v="3"/>
    <n v="0.06"/>
    <n v="2.89"/>
    <n v="0.99"/>
    <x v="1"/>
    <x v="1"/>
    <x v="2"/>
    <x v="13"/>
    <x v="5"/>
    <s v="Avery 482"/>
    <n v="0.38"/>
    <s v="United States"/>
    <x v="0"/>
    <x v="21"/>
    <s v="Alexandria"/>
    <n v="22304"/>
    <x v="149"/>
    <d v="2015-06-03T00:00:00"/>
    <n v="-2.0097"/>
    <n v="6"/>
    <n v="16.670000000000002"/>
    <n v="87425"/>
    <x v="0"/>
    <n v="119.62307759247338"/>
  </r>
  <r>
    <n v="1556"/>
    <s v="Carol Wood"/>
    <x v="3"/>
    <n v="0.08"/>
    <n v="22.84"/>
    <n v="11.54"/>
    <x v="1"/>
    <x v="1"/>
    <x v="2"/>
    <x v="7"/>
    <x v="5"/>
    <s v="Xerox 1964"/>
    <n v="0.39"/>
    <s v="United States"/>
    <x v="0"/>
    <x v="21"/>
    <s v="Alexandria"/>
    <n v="22304"/>
    <x v="149"/>
    <d v="2015-06-03T00:00:00"/>
    <n v="-477.37200000000001"/>
    <n v="9"/>
    <n v="195.16"/>
    <n v="87425"/>
    <x v="0"/>
    <n v="-17.96314077286781"/>
  </r>
  <r>
    <n v="1690"/>
    <s v="Neil Bailey"/>
    <x v="3"/>
    <n v="0.09"/>
    <n v="95.43"/>
    <n v="19.989999999999998"/>
    <x v="1"/>
    <x v="3"/>
    <x v="2"/>
    <x v="6"/>
    <x v="5"/>
    <s v="Fellowes Stor/Drawer® Steel Plus™ Storage Drawers"/>
    <n v="0.79"/>
    <s v="United States"/>
    <x v="3"/>
    <x v="28"/>
    <s v="Harrisburg"/>
    <n v="17112"/>
    <x v="149"/>
    <d v="2015-06-02T00:00:00"/>
    <n v="-143.23500000000001"/>
    <n v="22"/>
    <n v="2053.6"/>
    <n v="91078"/>
    <x v="3"/>
    <n v="1139.9923218832382"/>
  </r>
  <r>
    <n v="2443"/>
    <s v="Danny Richmond"/>
    <x v="3"/>
    <n v="0.06"/>
    <n v="2.2799999999999998"/>
    <n v="5.2"/>
    <x v="1"/>
    <x v="3"/>
    <x v="2"/>
    <x v="2"/>
    <x v="2"/>
    <s v="Binney &amp; Smith inkTank™ Erasable Pocket Highlighter, Chisel Tip, Yellow"/>
    <n v="0.41"/>
    <s v="United States"/>
    <x v="0"/>
    <x v="12"/>
    <s v="Miami"/>
    <n v="33142"/>
    <x v="149"/>
    <d v="2015-06-03T00:00:00"/>
    <n v="-2002.6314"/>
    <n v="13"/>
    <n v="30.47"/>
    <n v="89301"/>
    <x v="0"/>
    <n v="-1760.74334176194"/>
  </r>
  <r>
    <n v="142"/>
    <s v="Brooke Weeks Taylor"/>
    <x v="0"/>
    <n v="0.03"/>
    <n v="22.84"/>
    <n v="11.54"/>
    <x v="1"/>
    <x v="0"/>
    <x v="2"/>
    <x v="7"/>
    <x v="5"/>
    <s v="Xerox 1964"/>
    <n v="0.39"/>
    <s v="United States"/>
    <x v="3"/>
    <x v="22"/>
    <s v="Ansonia"/>
    <n v="6401"/>
    <x v="150"/>
    <d v="2015-06-03T00:00:00"/>
    <n v="91.956000000000003"/>
    <n v="13"/>
    <n v="312.58999999999997"/>
    <n v="91087"/>
    <x v="3"/>
    <n v="706.96647639709181"/>
  </r>
  <r>
    <n v="144"/>
    <s v="Marguerite Moss"/>
    <x v="0"/>
    <n v="0.05"/>
    <n v="10.98"/>
    <n v="3.37"/>
    <x v="1"/>
    <x v="0"/>
    <x v="2"/>
    <x v="16"/>
    <x v="1"/>
    <s v="Fiskars® Softgrip Scissors"/>
    <n v="0.56999999999999995"/>
    <s v="United States"/>
    <x v="3"/>
    <x v="35"/>
    <s v="Yarmouth"/>
    <n v="2664"/>
    <x v="150"/>
    <d v="2015-06-03T00:00:00"/>
    <n v="-2.544"/>
    <n v="6"/>
    <n v="64.400000000000006"/>
    <n v="91087"/>
    <x v="3"/>
    <n v="483.61945112048789"/>
  </r>
  <r>
    <n v="1461"/>
    <s v="Norman Adams"/>
    <x v="1"/>
    <n v="0.05"/>
    <n v="12.95"/>
    <n v="4.9800000000000004"/>
    <x v="1"/>
    <x v="1"/>
    <x v="2"/>
    <x v="5"/>
    <x v="5"/>
    <s v="GBC Binding covers"/>
    <n v="0.4"/>
    <s v="United States"/>
    <x v="1"/>
    <x v="2"/>
    <s v="Lafayette"/>
    <n v="47905"/>
    <x v="150"/>
    <d v="2015-06-04T00:00:00"/>
    <n v="134.16825"/>
    <n v="19"/>
    <n v="252.36"/>
    <n v="86397"/>
    <x v="1"/>
    <n v="220.58792778209013"/>
  </r>
  <r>
    <n v="1997"/>
    <s v="Harriet Bowman"/>
    <x v="2"/>
    <n v="0"/>
    <n v="24.92"/>
    <n v="12.98"/>
    <x v="1"/>
    <x v="1"/>
    <x v="2"/>
    <x v="5"/>
    <x v="5"/>
    <s v="GBC Standard Therm-A-Bind Covers"/>
    <n v="0.39"/>
    <s v="United States"/>
    <x v="0"/>
    <x v="23"/>
    <s v="Hilton Head Island"/>
    <n v="29915"/>
    <x v="150"/>
    <d v="2015-06-02T00:00:00"/>
    <n v="-23.155999999999999"/>
    <n v="1"/>
    <n v="32.659999999999997"/>
    <n v="90335"/>
    <x v="0"/>
    <n v="425.08961399828542"/>
  </r>
  <r>
    <n v="2334"/>
    <s v="Stephanie Hawkins"/>
    <x v="2"/>
    <n v="0.06"/>
    <n v="3.74"/>
    <n v="0.94"/>
    <x v="1"/>
    <x v="2"/>
    <x v="2"/>
    <x v="14"/>
    <x v="2"/>
    <s v="Rubber Band Ball"/>
    <n v="0.83"/>
    <s v="United States"/>
    <x v="1"/>
    <x v="30"/>
    <s v="Greenfield"/>
    <n v="53220"/>
    <x v="150"/>
    <d v="2015-06-09T00:00:00"/>
    <n v="-7.6849999999999996"/>
    <n v="12"/>
    <n v="44.75"/>
    <n v="89610"/>
    <x v="1"/>
    <n v="427.23936542258741"/>
  </r>
  <r>
    <n v="210"/>
    <s v="Floyd Dale"/>
    <x v="4"/>
    <n v="0.09"/>
    <n v="5.4"/>
    <n v="7.78"/>
    <x v="2"/>
    <x v="2"/>
    <x v="2"/>
    <x v="5"/>
    <x v="5"/>
    <s v="3M Organizer Strips"/>
    <n v="0.37"/>
    <s v="United States"/>
    <x v="3"/>
    <x v="11"/>
    <s v="Troy"/>
    <n v="12180"/>
    <x v="150"/>
    <d v="2015-06-02T00:00:00"/>
    <n v="-21.487749999999998"/>
    <n v="4"/>
    <n v="27.3"/>
    <n v="85966"/>
    <x v="3"/>
    <n v="55.968349830326758"/>
  </r>
  <r>
    <n v="210"/>
    <s v="Floyd Dale"/>
    <x v="4"/>
    <n v="0.02"/>
    <n v="20.28"/>
    <n v="6.68"/>
    <x v="1"/>
    <x v="2"/>
    <x v="0"/>
    <x v="11"/>
    <x v="5"/>
    <s v="Seth Thomas 8 1/2&quot; Cubicle Clock"/>
    <n v="0.53"/>
    <s v="United States"/>
    <x v="3"/>
    <x v="11"/>
    <s v="Troy"/>
    <n v="12180"/>
    <x v="150"/>
    <d v="2015-06-02T00:00:00"/>
    <n v="44.677500000000002"/>
    <n v="3"/>
    <n v="64.75"/>
    <n v="85966"/>
    <x v="3"/>
    <n v="401.40566868796475"/>
  </r>
  <r>
    <n v="210"/>
    <s v="Floyd Dale"/>
    <x v="4"/>
    <n v="0"/>
    <n v="11.55"/>
    <n v="2.36"/>
    <x v="1"/>
    <x v="2"/>
    <x v="2"/>
    <x v="2"/>
    <x v="2"/>
    <s v="Newell 309"/>
    <n v="0.55000000000000004"/>
    <s v="United States"/>
    <x v="3"/>
    <x v="11"/>
    <s v="Troy"/>
    <n v="12180"/>
    <x v="150"/>
    <d v="2015-06-03T00:00:00"/>
    <n v="23.594999999999999"/>
    <n v="5"/>
    <n v="62.98"/>
    <n v="85966"/>
    <x v="3"/>
    <n v="262.90250810744368"/>
  </r>
  <r>
    <n v="211"/>
    <s v="Anna Wood"/>
    <x v="4"/>
    <n v="0.05"/>
    <n v="2.08"/>
    <n v="2.56"/>
    <x v="1"/>
    <x v="2"/>
    <x v="2"/>
    <x v="16"/>
    <x v="1"/>
    <s v="Kleencut® Forged Office Shears by Acme United Corporation"/>
    <n v="0.55000000000000004"/>
    <s v="United States"/>
    <x v="3"/>
    <x v="11"/>
    <s v="Utica"/>
    <n v="13501"/>
    <x v="150"/>
    <d v="2015-06-03T00:00:00"/>
    <n v="-36.25"/>
    <n v="20"/>
    <n v="42.29"/>
    <n v="85966"/>
    <x v="3"/>
    <n v="144.43443946020977"/>
  </r>
  <r>
    <n v="3374"/>
    <s v="Jamie Ward"/>
    <x v="4"/>
    <n v="0.01"/>
    <n v="179.29"/>
    <n v="29.21"/>
    <x v="0"/>
    <x v="3"/>
    <x v="0"/>
    <x v="0"/>
    <x v="0"/>
    <s v="Bevis Round Conference Table Top, X-Base"/>
    <n v="0.76"/>
    <s v="United States"/>
    <x v="3"/>
    <x v="36"/>
    <s v="Odenton"/>
    <n v="21113"/>
    <x v="150"/>
    <d v="2015-06-04T00:00:00"/>
    <n v="66.362219999999994"/>
    <n v="8"/>
    <n v="1487.9"/>
    <n v="87473"/>
    <x v="3"/>
    <n v="1908.3060246321322"/>
  </r>
  <r>
    <n v="1170"/>
    <s v="Jessie Houston"/>
    <x v="3"/>
    <n v="0.09"/>
    <n v="9.7799999999999994"/>
    <n v="1.39"/>
    <x v="1"/>
    <x v="1"/>
    <x v="2"/>
    <x v="15"/>
    <x v="5"/>
    <s v="Staples #10 Laser &amp; Inkjet Envelopes, 4 1/8&quot; x 9 1/2&quot;, 100/Box"/>
    <n v="0.39"/>
    <s v="United States"/>
    <x v="3"/>
    <x v="48"/>
    <s v="Newark"/>
    <n v="19711"/>
    <x v="150"/>
    <d v="2015-06-03T00:00:00"/>
    <n v="125.20740000000001"/>
    <n v="19"/>
    <n v="181.46"/>
    <n v="87520"/>
    <x v="3"/>
    <n v="271.02664963863236"/>
  </r>
  <r>
    <n v="1170"/>
    <s v="Jessie Houston"/>
    <x v="3"/>
    <n v="0"/>
    <n v="200.99"/>
    <n v="8.08"/>
    <x v="1"/>
    <x v="1"/>
    <x v="1"/>
    <x v="12"/>
    <x v="5"/>
    <s v="5125"/>
    <n v="0.59"/>
    <s v="United States"/>
    <x v="3"/>
    <x v="48"/>
    <s v="Newark"/>
    <n v="19711"/>
    <x v="150"/>
    <d v="2015-06-04T00:00:00"/>
    <n v="281.53440000000001"/>
    <n v="6"/>
    <n v="1076.3"/>
    <n v="87520"/>
    <x v="3"/>
    <n v="1440.8235181310001"/>
  </r>
  <r>
    <n v="2487"/>
    <s v="Michelle Bryant Phillips"/>
    <x v="3"/>
    <n v="0.02"/>
    <n v="136.97999999999999"/>
    <n v="24.49"/>
    <x v="2"/>
    <x v="0"/>
    <x v="0"/>
    <x v="11"/>
    <x v="4"/>
    <s v="3M Polarizing Task Lamp with Clamp Arm, Light Gray"/>
    <n v="0.59"/>
    <s v="United States"/>
    <x v="0"/>
    <x v="5"/>
    <s v="Tucker"/>
    <n v="30084"/>
    <x v="150"/>
    <d v="2015-06-03T00:00:00"/>
    <n v="88.56"/>
    <n v="8"/>
    <n v="1140.95"/>
    <n v="91417"/>
    <x v="0"/>
    <n v="1420.686331989898"/>
  </r>
  <r>
    <n v="1389"/>
    <s v="Jean Khan"/>
    <x v="1"/>
    <n v="0.09"/>
    <n v="2.61"/>
    <n v="0.5"/>
    <x v="1"/>
    <x v="1"/>
    <x v="2"/>
    <x v="13"/>
    <x v="5"/>
    <s v="Avery 494"/>
    <n v="0.39"/>
    <s v="United States"/>
    <x v="2"/>
    <x v="8"/>
    <s v="Menlo Park"/>
    <n v="94025"/>
    <x v="151"/>
    <d v="2015-06-05T00:00:00"/>
    <n v="29.380199999999999"/>
    <n v="17"/>
    <n v="42.58"/>
    <n v="88729"/>
    <x v="2"/>
    <n v="-77.684427420086649"/>
  </r>
  <r>
    <n v="87"/>
    <s v="Norman Shields"/>
    <x v="2"/>
    <n v="0.05"/>
    <n v="161.55000000000001"/>
    <n v="19.989999999999998"/>
    <x v="1"/>
    <x v="3"/>
    <x v="2"/>
    <x v="6"/>
    <x v="5"/>
    <s v="Fellowes Super Stor/Drawer® Files"/>
    <n v="0.66"/>
    <s v="United States"/>
    <x v="2"/>
    <x v="8"/>
    <s v="Vacaville"/>
    <n v="95687"/>
    <x v="151"/>
    <d v="2015-06-08T00:00:00"/>
    <n v="1892.424"/>
    <n v="19"/>
    <n v="3127.69"/>
    <n v="90596"/>
    <x v="2"/>
    <n v="3228.8438369218743"/>
  </r>
  <r>
    <n v="2268"/>
    <s v="Carlos Adkins"/>
    <x v="2"/>
    <n v="0.08"/>
    <n v="259.70999999999998"/>
    <n v="66.67"/>
    <x v="0"/>
    <x v="0"/>
    <x v="0"/>
    <x v="0"/>
    <x v="0"/>
    <s v="Bevis Round Bullnose 29&quot; High Table Top"/>
    <n v="0.61"/>
    <s v="United States"/>
    <x v="0"/>
    <x v="12"/>
    <s v="Land O Lakes"/>
    <n v="34639"/>
    <x v="151"/>
    <d v="2015-06-07T00:00:00"/>
    <n v="138.22200000000001"/>
    <n v="17"/>
    <n v="4086.5"/>
    <n v="89571"/>
    <x v="0"/>
    <n v="3156.2644426973006"/>
  </r>
  <r>
    <n v="1357"/>
    <s v="Marguerite Yu"/>
    <x v="4"/>
    <n v="0.03"/>
    <n v="125.99"/>
    <n v="7.69"/>
    <x v="1"/>
    <x v="2"/>
    <x v="1"/>
    <x v="12"/>
    <x v="5"/>
    <s v="Timeport L7089"/>
    <n v="0.57999999999999996"/>
    <s v="United States"/>
    <x v="1"/>
    <x v="18"/>
    <s v="Weslaco"/>
    <n v="78596"/>
    <x v="151"/>
    <d v="2015-06-05T00:00:00"/>
    <n v="500.95800000000003"/>
    <n v="9"/>
    <n v="981.65"/>
    <n v="88184"/>
    <x v="1"/>
    <n v="1262.7231725347301"/>
  </r>
  <r>
    <n v="1737"/>
    <s v="Danielle Myers"/>
    <x v="3"/>
    <n v="0.09"/>
    <n v="30.93"/>
    <n v="3.92"/>
    <x v="1"/>
    <x v="3"/>
    <x v="0"/>
    <x v="11"/>
    <x v="1"/>
    <s v="Advantus Employee of the Month Certificate Frame, 11 x 13-1/2"/>
    <n v="0.44"/>
    <s v="United States"/>
    <x v="0"/>
    <x v="9"/>
    <s v="Garner"/>
    <n v="27529"/>
    <x v="151"/>
    <d v="2015-06-05T00:00:00"/>
    <n v="-130.42400000000001"/>
    <n v="16"/>
    <n v="451.83"/>
    <n v="85866"/>
    <x v="0"/>
    <n v="215.94266137289429"/>
  </r>
  <r>
    <n v="1737"/>
    <s v="Danielle Myers"/>
    <x v="3"/>
    <n v="0.03"/>
    <n v="1.68"/>
    <n v="0.7"/>
    <x v="2"/>
    <x v="3"/>
    <x v="2"/>
    <x v="2"/>
    <x v="2"/>
    <s v="Newell 308"/>
    <n v="0.6"/>
    <s v="United States"/>
    <x v="0"/>
    <x v="9"/>
    <s v="Garner"/>
    <n v="27529"/>
    <x v="151"/>
    <d v="2015-06-05T00:00:00"/>
    <n v="-106.42100000000001"/>
    <n v="11"/>
    <n v="20.239999999999998"/>
    <n v="85866"/>
    <x v="0"/>
    <n v="150.30214029575558"/>
  </r>
  <r>
    <n v="1998"/>
    <s v="Judy Frazier"/>
    <x v="3"/>
    <n v="0.06"/>
    <n v="4.42"/>
    <n v="4.99"/>
    <x v="1"/>
    <x v="3"/>
    <x v="2"/>
    <x v="15"/>
    <x v="5"/>
    <s v="Grip Seal Envelopes"/>
    <n v="0.38"/>
    <s v="United States"/>
    <x v="3"/>
    <x v="11"/>
    <s v="East Massapequa"/>
    <n v="11758"/>
    <x v="151"/>
    <d v="2015-06-05T00:00:00"/>
    <n v="-10.435"/>
    <n v="3"/>
    <n v="14.85"/>
    <n v="90568"/>
    <x v="3"/>
    <n v="255.28223326475643"/>
  </r>
  <r>
    <n v="3151"/>
    <s v="Glenda Hunter"/>
    <x v="3"/>
    <n v="0.01"/>
    <n v="145.97999999999999"/>
    <n v="46.2"/>
    <x v="0"/>
    <x v="3"/>
    <x v="0"/>
    <x v="0"/>
    <x v="0"/>
    <s v="Bevis Rectangular Conference Tables"/>
    <n v="0.69"/>
    <s v="United States"/>
    <x v="2"/>
    <x v="8"/>
    <s v="Twentynine Palms"/>
    <n v="92277"/>
    <x v="151"/>
    <d v="2015-06-03T00:00:00"/>
    <n v="-134.512"/>
    <n v="9"/>
    <n v="1370.79"/>
    <n v="88543"/>
    <x v="2"/>
    <n v="2197.9152729819798"/>
  </r>
  <r>
    <n v="754"/>
    <s v="Helen Lyons"/>
    <x v="1"/>
    <n v="0.06"/>
    <n v="218.75"/>
    <n v="69.64"/>
    <x v="0"/>
    <x v="3"/>
    <x v="0"/>
    <x v="0"/>
    <x v="0"/>
    <s v="BoxOffice By Design Rectangular and Half-Moon Meeting Room Tables"/>
    <n v="0.77"/>
    <s v="United States"/>
    <x v="2"/>
    <x v="41"/>
    <s v="Prescott Valley"/>
    <n v="86314"/>
    <x v="152"/>
    <d v="2015-06-05T00:00:00"/>
    <n v="-453.2"/>
    <n v="4"/>
    <n v="905.4"/>
    <n v="90437"/>
    <x v="2"/>
    <n v="2577.3730911484549"/>
  </r>
  <r>
    <n v="1233"/>
    <s v="Gary Hester"/>
    <x v="1"/>
    <n v="0.09"/>
    <n v="99.99"/>
    <n v="19.989999999999998"/>
    <x v="1"/>
    <x v="1"/>
    <x v="1"/>
    <x v="1"/>
    <x v="5"/>
    <s v="US Robotics 56K V.92 External Faxmodem"/>
    <n v="0.52"/>
    <s v="United States"/>
    <x v="1"/>
    <x v="18"/>
    <s v="Flower Mound"/>
    <n v="75028"/>
    <x v="152"/>
    <d v="2015-06-06T00:00:00"/>
    <n v="-161.47499999999999"/>
    <n v="1"/>
    <n v="97.65"/>
    <n v="89376"/>
    <x v="1"/>
    <n v="678.72831631581812"/>
  </r>
  <r>
    <n v="1233"/>
    <s v="Gary Hester"/>
    <x v="1"/>
    <n v="0.04"/>
    <n v="205.99"/>
    <n v="5.26"/>
    <x v="1"/>
    <x v="1"/>
    <x v="1"/>
    <x v="12"/>
    <x v="5"/>
    <s v="i470"/>
    <n v="0.56000000000000005"/>
    <s v="United States"/>
    <x v="1"/>
    <x v="18"/>
    <s v="Flower Mound"/>
    <n v="75028"/>
    <x v="152"/>
    <d v="2015-06-05T00:00:00"/>
    <n v="-0.81399999999999995"/>
    <n v="6"/>
    <n v="1018.61"/>
    <n v="89376"/>
    <x v="1"/>
    <n v="834.52767330199276"/>
  </r>
  <r>
    <n v="3238"/>
    <s v="Kathleen P Bloom"/>
    <x v="2"/>
    <n v="0.06"/>
    <n v="115.99"/>
    <n v="5.92"/>
    <x v="1"/>
    <x v="3"/>
    <x v="1"/>
    <x v="12"/>
    <x v="5"/>
    <s v="8890"/>
    <n v="0.57999999999999996"/>
    <s v="United States"/>
    <x v="2"/>
    <x v="14"/>
    <s v="Corvallis"/>
    <n v="97330"/>
    <x v="152"/>
    <d v="2015-06-06T00:00:00"/>
    <n v="-13.068"/>
    <n v="5"/>
    <n v="495.82"/>
    <n v="89564"/>
    <x v="2"/>
    <n v="672.83485134634407"/>
  </r>
  <r>
    <n v="2391"/>
    <s v="Jacob McNeill"/>
    <x v="3"/>
    <n v="0"/>
    <n v="999.99"/>
    <n v="13.99"/>
    <x v="1"/>
    <x v="3"/>
    <x v="1"/>
    <x v="3"/>
    <x v="6"/>
    <s v="Polycom Soundstation EX Audio-Conferencing Telephone, Black"/>
    <n v="0.36"/>
    <s v="United States"/>
    <x v="3"/>
    <x v="11"/>
    <s v="Oceanside"/>
    <n v="11572"/>
    <x v="152"/>
    <d v="2015-06-06T00:00:00"/>
    <n v="-1455.9972"/>
    <n v="1"/>
    <n v="1009.99"/>
    <n v="91123"/>
    <x v="3"/>
    <n v="2166.0657510802766"/>
  </r>
  <r>
    <n v="2391"/>
    <s v="Jacob McNeill"/>
    <x v="3"/>
    <n v="0.05"/>
    <n v="6.48"/>
    <n v="5.14"/>
    <x v="2"/>
    <x v="3"/>
    <x v="2"/>
    <x v="7"/>
    <x v="5"/>
    <s v="Xerox 23"/>
    <n v="0.37"/>
    <s v="United States"/>
    <x v="3"/>
    <x v="11"/>
    <s v="Oceanside"/>
    <n v="11572"/>
    <x v="152"/>
    <d v="2015-06-05T00:00:00"/>
    <n v="-22.56"/>
    <n v="13"/>
    <n v="92.16"/>
    <n v="91123"/>
    <x v="3"/>
    <n v="169.54682951538405"/>
  </r>
  <r>
    <n v="2548"/>
    <s v="Wayne Bass"/>
    <x v="3"/>
    <n v="0.09"/>
    <n v="5.98"/>
    <n v="1.67"/>
    <x v="1"/>
    <x v="0"/>
    <x v="2"/>
    <x v="2"/>
    <x v="2"/>
    <s v="Dixon Ticonderoga® Erasable Colored Pencil Set, 12-Color"/>
    <n v="0.51"/>
    <s v="United States"/>
    <x v="2"/>
    <x v="8"/>
    <s v="Los Angeles"/>
    <n v="90068"/>
    <x v="152"/>
    <d v="2015-06-07T00:00:00"/>
    <n v="23.87"/>
    <n v="81"/>
    <n v="448.26"/>
    <n v="29889"/>
    <x v="2"/>
    <n v="282.72870293499619"/>
  </r>
  <r>
    <n v="2549"/>
    <s v="Martha Bowers"/>
    <x v="3"/>
    <n v="0.09"/>
    <n v="5.98"/>
    <n v="1.67"/>
    <x v="1"/>
    <x v="0"/>
    <x v="2"/>
    <x v="2"/>
    <x v="2"/>
    <s v="Dixon Ticonderoga® Erasable Colored Pencil Set, 12-Color"/>
    <n v="0.51"/>
    <s v="United States"/>
    <x v="3"/>
    <x v="27"/>
    <s v="Whitehall"/>
    <n v="43213"/>
    <x v="152"/>
    <d v="2015-06-07T00:00:00"/>
    <n v="35.805"/>
    <n v="20"/>
    <n v="110.68"/>
    <n v="88658"/>
    <x v="3"/>
    <n v="294.95044993162975"/>
  </r>
  <r>
    <n v="2882"/>
    <s v="Andrew Gonzalez"/>
    <x v="1"/>
    <n v="0.09"/>
    <n v="363.25"/>
    <n v="19.989999999999998"/>
    <x v="1"/>
    <x v="1"/>
    <x v="2"/>
    <x v="8"/>
    <x v="5"/>
    <s v="Hoover WindTunnel™ Plus Canister Vacuum"/>
    <n v="0.56999999999999995"/>
    <s v="United States"/>
    <x v="0"/>
    <x v="9"/>
    <s v="Charlotte"/>
    <n v="28206"/>
    <x v="153"/>
    <d v="2015-06-06T00:00:00"/>
    <n v="732.26980000000003"/>
    <n v="21"/>
    <n v="7497.05"/>
    <n v="21958"/>
    <x v="0"/>
    <n v="2460.3449821420286"/>
  </r>
  <r>
    <n v="2884"/>
    <s v="Stuart C Robinson"/>
    <x v="1"/>
    <n v="0.09"/>
    <n v="363.25"/>
    <n v="19.989999999999998"/>
    <x v="1"/>
    <x v="1"/>
    <x v="2"/>
    <x v="8"/>
    <x v="5"/>
    <s v="Hoover WindTunnel™ Plus Canister Vacuum"/>
    <n v="0.56999999999999995"/>
    <s v="United States"/>
    <x v="3"/>
    <x v="27"/>
    <s v="North Ridgeville"/>
    <n v="44039"/>
    <x v="153"/>
    <d v="2015-06-06T00:00:00"/>
    <n v="1231.6569"/>
    <n v="5"/>
    <n v="1785.01"/>
    <n v="87633"/>
    <x v="3"/>
    <n v="2971.7302179679623"/>
  </r>
  <r>
    <n v="269"/>
    <s v="Calvin Boyette"/>
    <x v="2"/>
    <n v="0.09"/>
    <n v="35.94"/>
    <n v="6.66"/>
    <x v="1"/>
    <x v="2"/>
    <x v="2"/>
    <x v="15"/>
    <x v="5"/>
    <s v="Tyvek ® Top-Opening Peel &amp; Seel ® Envelopes, Gray"/>
    <n v="0.4"/>
    <s v="United States"/>
    <x v="2"/>
    <x v="41"/>
    <s v="Gilbert"/>
    <n v="85234"/>
    <x v="153"/>
    <d v="2015-06-10T00:00:00"/>
    <n v="144.2928"/>
    <n v="6"/>
    <n v="209.12"/>
    <n v="88942"/>
    <x v="2"/>
    <n v="464.61962116739448"/>
  </r>
  <r>
    <n v="269"/>
    <s v="Calvin Boyette"/>
    <x v="2"/>
    <n v="0"/>
    <n v="170.98"/>
    <n v="13.99"/>
    <x v="1"/>
    <x v="2"/>
    <x v="0"/>
    <x v="11"/>
    <x v="6"/>
    <s v="Tenex Antistatic Computer Chair Mats"/>
    <n v="0.75"/>
    <s v="United States"/>
    <x v="2"/>
    <x v="41"/>
    <s v="Gilbert"/>
    <n v="85234"/>
    <x v="153"/>
    <d v="2015-06-12T00:00:00"/>
    <n v="888.14729999999997"/>
    <n v="7"/>
    <n v="1287.17"/>
    <n v="88942"/>
    <x v="2"/>
    <n v="2202.4360493551621"/>
  </r>
  <r>
    <n v="269"/>
    <s v="Calvin Boyette"/>
    <x v="2"/>
    <n v="0.09"/>
    <n v="4.9800000000000004"/>
    <n v="7.44"/>
    <x v="1"/>
    <x v="2"/>
    <x v="2"/>
    <x v="7"/>
    <x v="5"/>
    <s v="Xerox 1922"/>
    <n v="0.36"/>
    <s v="United States"/>
    <x v="2"/>
    <x v="41"/>
    <s v="Gilbert"/>
    <n v="85234"/>
    <x v="153"/>
    <d v="2015-06-07T00:00:00"/>
    <n v="-46.005000000000003"/>
    <n v="9"/>
    <n v="46.17"/>
    <n v="88942"/>
    <x v="2"/>
    <n v="161.05799710739529"/>
  </r>
  <r>
    <n v="272"/>
    <s v="Eleanor Swain"/>
    <x v="2"/>
    <n v="0.09"/>
    <n v="35.94"/>
    <n v="6.66"/>
    <x v="1"/>
    <x v="2"/>
    <x v="2"/>
    <x v="15"/>
    <x v="5"/>
    <s v="Tyvek ® Top-Opening Peel &amp; Seel ® Envelopes, Gray"/>
    <n v="0.4"/>
    <s v="United States"/>
    <x v="0"/>
    <x v="9"/>
    <s v="Charlotte"/>
    <n v="28204"/>
    <x v="153"/>
    <d v="2015-06-10T00:00:00"/>
    <n v="72.1858"/>
    <n v="24"/>
    <n v="836.47"/>
    <n v="36069"/>
    <x v="0"/>
    <n v="390.78019840356944"/>
  </r>
  <r>
    <n v="272"/>
    <s v="Eleanor Swain"/>
    <x v="2"/>
    <n v="0.09"/>
    <n v="4.9800000000000004"/>
    <n v="7.44"/>
    <x v="1"/>
    <x v="2"/>
    <x v="2"/>
    <x v="7"/>
    <x v="5"/>
    <s v="Xerox 1922"/>
    <n v="0.36"/>
    <s v="United States"/>
    <x v="0"/>
    <x v="9"/>
    <s v="Charlotte"/>
    <n v="28204"/>
    <x v="153"/>
    <d v="2015-06-07T00:00:00"/>
    <n v="-122.3733"/>
    <n v="37"/>
    <n v="189.83"/>
    <n v="36069"/>
    <x v="0"/>
    <n v="82.854893532782228"/>
  </r>
  <r>
    <n v="518"/>
    <s v="Mark Ritchie"/>
    <x v="2"/>
    <n v="7.0000000000000007E-2"/>
    <n v="12.64"/>
    <n v="4.9800000000000004"/>
    <x v="1"/>
    <x v="2"/>
    <x v="0"/>
    <x v="11"/>
    <x v="1"/>
    <s v="Nu-Dell Executive Frame"/>
    <n v="0.48"/>
    <s v="United States"/>
    <x v="1"/>
    <x v="6"/>
    <s v="Clayton"/>
    <n v="63105"/>
    <x v="153"/>
    <d v="2015-06-12T00:00:00"/>
    <n v="113.41500000000001"/>
    <n v="16"/>
    <n v="199.76"/>
    <n v="90867"/>
    <x v="1"/>
    <n v="393.27435581598877"/>
  </r>
  <r>
    <n v="2506"/>
    <s v="Alfred Harmon"/>
    <x v="4"/>
    <n v="0.02"/>
    <n v="6.48"/>
    <n v="8.74"/>
    <x v="1"/>
    <x v="2"/>
    <x v="2"/>
    <x v="7"/>
    <x v="5"/>
    <s v="Xerox 1984"/>
    <n v="0.36"/>
    <s v="United States"/>
    <x v="3"/>
    <x v="22"/>
    <s v="Cheshire"/>
    <n v="6408"/>
    <x v="153"/>
    <d v="2015-06-07T00:00:00"/>
    <n v="-6.835"/>
    <n v="1"/>
    <n v="10.72"/>
    <n v="87033"/>
    <x v="3"/>
    <n v="221.05351435264322"/>
  </r>
  <r>
    <n v="2507"/>
    <s v="Jeanette Davies"/>
    <x v="4"/>
    <n v="0.06"/>
    <n v="699.99"/>
    <n v="24.49"/>
    <x v="2"/>
    <x v="2"/>
    <x v="1"/>
    <x v="4"/>
    <x v="4"/>
    <s v="Canon PC1060 Personal Laser Copier"/>
    <n v="0.41"/>
    <s v="United States"/>
    <x v="3"/>
    <x v="29"/>
    <s v="Bangor"/>
    <n v="4401"/>
    <x v="153"/>
    <d v="2015-06-07T00:00:00"/>
    <n v="7024.2069000000001"/>
    <n v="15"/>
    <n v="10180.01"/>
    <n v="87033"/>
    <x v="3"/>
    <n v="9962.1393208293885"/>
  </r>
  <r>
    <n v="2516"/>
    <s v="Leo E Underwood"/>
    <x v="4"/>
    <n v="0.02"/>
    <n v="17.149999999999999"/>
    <n v="4.96"/>
    <x v="1"/>
    <x v="2"/>
    <x v="2"/>
    <x v="6"/>
    <x v="5"/>
    <s v="Advantus Rolling Storage Box"/>
    <n v="0.57999999999999996"/>
    <s v="United States"/>
    <x v="3"/>
    <x v="33"/>
    <s v="Englewood"/>
    <n v="7631"/>
    <x v="153"/>
    <d v="2015-06-07T00:00:00"/>
    <n v="36.494999999999997"/>
    <n v="11"/>
    <n v="190.85"/>
    <n v="87033"/>
    <x v="3"/>
    <n v="377.2392582608461"/>
  </r>
  <r>
    <n v="2520"/>
    <s v="Sandy Mueller"/>
    <x v="4"/>
    <n v="7.0000000000000007E-2"/>
    <n v="30.98"/>
    <n v="8.74"/>
    <x v="1"/>
    <x v="2"/>
    <x v="2"/>
    <x v="7"/>
    <x v="5"/>
    <s v="Xerox 1979"/>
    <n v="0.4"/>
    <s v="United States"/>
    <x v="3"/>
    <x v="40"/>
    <s v="Providence"/>
    <n v="2908"/>
    <x v="153"/>
    <d v="2015-06-06T00:00:00"/>
    <n v="255.76920000000001"/>
    <n v="12"/>
    <n v="370.68"/>
    <n v="87033"/>
    <x v="3"/>
    <n v="566.93518131369353"/>
  </r>
  <r>
    <n v="2522"/>
    <s v="Harriet Wooten"/>
    <x v="4"/>
    <n v="0.04"/>
    <n v="1360.14"/>
    <n v="14.7"/>
    <x v="0"/>
    <x v="2"/>
    <x v="1"/>
    <x v="3"/>
    <x v="3"/>
    <s v="Okidata ML395C Color Dot Matrix Printer"/>
    <n v="0.59"/>
    <s v="United States"/>
    <x v="3"/>
    <x v="42"/>
    <s v="Burlington"/>
    <n v="5401"/>
    <x v="153"/>
    <d v="2015-06-08T00:00:00"/>
    <n v="2639.01"/>
    <n v="6"/>
    <n v="7303.05"/>
    <n v="87033"/>
    <x v="3"/>
    <n v="7710.8397277490758"/>
  </r>
  <r>
    <n v="699"/>
    <s v="Jenny Gold"/>
    <x v="0"/>
    <n v="0.02"/>
    <n v="6.47"/>
    <n v="1.22"/>
    <x v="1"/>
    <x v="1"/>
    <x v="2"/>
    <x v="2"/>
    <x v="2"/>
    <s v="Staples Pen Style Liquid Stix; Assorted (yellow, pink, green, blue, orange), 5/Pack"/>
    <n v="0.4"/>
    <s v="United States"/>
    <x v="2"/>
    <x v="8"/>
    <s v="Los Angeles"/>
    <n v="90041"/>
    <x v="154"/>
    <d v="2015-06-07T00:00:00"/>
    <n v="40.200000000000003"/>
    <n v="30"/>
    <n v="193.95"/>
    <n v="55392"/>
    <x v="2"/>
    <n v="312.4599585566915"/>
  </r>
  <r>
    <n v="699"/>
    <s v="Jenny Gold"/>
    <x v="0"/>
    <n v="7.0000000000000007E-2"/>
    <n v="2.84"/>
    <n v="0.93"/>
    <x v="1"/>
    <x v="1"/>
    <x v="2"/>
    <x v="2"/>
    <x v="2"/>
    <s v="SANFORD Liquid Accent™ Tank-Style Highlighters"/>
    <n v="0.54"/>
    <s v="United States"/>
    <x v="2"/>
    <x v="8"/>
    <s v="Los Angeles"/>
    <n v="90041"/>
    <x v="154"/>
    <d v="2015-06-08T00:00:00"/>
    <n v="3.21"/>
    <n v="59"/>
    <n v="158.80000000000001"/>
    <n v="55392"/>
    <x v="2"/>
    <n v="338.5162051889962"/>
  </r>
  <r>
    <n v="711"/>
    <s v="Pam Anthony"/>
    <x v="0"/>
    <n v="7.0000000000000007E-2"/>
    <n v="2.84"/>
    <n v="0.93"/>
    <x v="1"/>
    <x v="1"/>
    <x v="2"/>
    <x v="2"/>
    <x v="2"/>
    <s v="SANFORD Liquid Accent™ Tank-Style Highlighters"/>
    <n v="0.54"/>
    <s v="United States"/>
    <x v="3"/>
    <x v="35"/>
    <s v="Winthrop"/>
    <n v="2152"/>
    <x v="154"/>
    <d v="2015-06-08T00:00:00"/>
    <n v="3.8519999999999999"/>
    <n v="15"/>
    <n v="40.369999999999997"/>
    <n v="87978"/>
    <x v="3"/>
    <n v="339.17362970276565"/>
  </r>
  <r>
    <n v="3045"/>
    <s v="Jordan Beard"/>
    <x v="1"/>
    <n v="0"/>
    <n v="6.48"/>
    <n v="5.19"/>
    <x v="1"/>
    <x v="0"/>
    <x v="2"/>
    <x v="7"/>
    <x v="5"/>
    <s v="Xerox 1995"/>
    <n v="0.37"/>
    <s v="United States"/>
    <x v="1"/>
    <x v="38"/>
    <s v="Leavenworth"/>
    <n v="66048"/>
    <x v="154"/>
    <d v="2015-06-07T00:00:00"/>
    <n v="-14.074999999999999"/>
    <n v="12"/>
    <n v="84.04"/>
    <n v="86104"/>
    <x v="1"/>
    <n v="82.321216900967656"/>
  </r>
  <r>
    <n v="1142"/>
    <s v="Russell Chan"/>
    <x v="4"/>
    <n v="0.01"/>
    <n v="18.97"/>
    <n v="9.5399999999999991"/>
    <x v="1"/>
    <x v="2"/>
    <x v="2"/>
    <x v="7"/>
    <x v="5"/>
    <s v="Xerox 1939"/>
    <n v="0.37"/>
    <s v="United States"/>
    <x v="1"/>
    <x v="18"/>
    <s v="Waco"/>
    <n v="76706"/>
    <x v="154"/>
    <d v="2015-06-09T00:00:00"/>
    <n v="85.875"/>
    <n v="11"/>
    <n v="227.67"/>
    <n v="86575"/>
    <x v="1"/>
    <n v="392.15600608861587"/>
  </r>
  <r>
    <n v="2107"/>
    <s v="Leigh Burnette Hurley"/>
    <x v="4"/>
    <n v="0.05"/>
    <n v="399.98"/>
    <n v="12.06"/>
    <x v="0"/>
    <x v="3"/>
    <x v="1"/>
    <x v="3"/>
    <x v="0"/>
    <s v="Okidata ML320 Series Turbo Dot Matrix Printers"/>
    <n v="0.56000000000000005"/>
    <s v="United States"/>
    <x v="1"/>
    <x v="10"/>
    <s v="Chicago"/>
    <n v="60601"/>
    <x v="154"/>
    <d v="2015-06-06T00:00:00"/>
    <n v="567.59"/>
    <n v="24"/>
    <n v="9666.7199999999993"/>
    <n v="39015"/>
    <x v="1"/>
    <n v="2446.3515897732887"/>
  </r>
  <r>
    <n v="2107"/>
    <s v="Leigh Burnette Hurley"/>
    <x v="4"/>
    <n v="7.0000000000000007E-2"/>
    <n v="6.48"/>
    <n v="5.74"/>
    <x v="1"/>
    <x v="3"/>
    <x v="2"/>
    <x v="7"/>
    <x v="5"/>
    <s v="Xerox 1994"/>
    <n v="0.37"/>
    <s v="United States"/>
    <x v="1"/>
    <x v="10"/>
    <s v="Chicago"/>
    <n v="60601"/>
    <x v="154"/>
    <d v="2015-06-06T00:00:00"/>
    <n v="-28.45"/>
    <n v="20"/>
    <n v="134.58000000000001"/>
    <n v="39015"/>
    <x v="1"/>
    <n v="60.83193933270428"/>
  </r>
  <r>
    <n v="2108"/>
    <s v="Alfred Barber"/>
    <x v="4"/>
    <n v="7.0000000000000007E-2"/>
    <n v="6.48"/>
    <n v="5.74"/>
    <x v="1"/>
    <x v="3"/>
    <x v="2"/>
    <x v="7"/>
    <x v="5"/>
    <s v="Xerox 1994"/>
    <n v="0.37"/>
    <s v="United States"/>
    <x v="1"/>
    <x v="6"/>
    <s v="Mehlville"/>
    <n v="63129"/>
    <x v="154"/>
    <d v="2015-06-06T00:00:00"/>
    <n v="-14.225"/>
    <n v="5"/>
    <n v="33.65"/>
    <n v="87862"/>
    <x v="1"/>
    <n v="75.398705233593404"/>
  </r>
  <r>
    <n v="2848"/>
    <s v="Eileen Dalton"/>
    <x v="4"/>
    <n v="0"/>
    <n v="49.99"/>
    <n v="19.989999999999998"/>
    <x v="1"/>
    <x v="3"/>
    <x v="1"/>
    <x v="1"/>
    <x v="5"/>
    <s v="Zoom V.92 USB External Faxmodem"/>
    <n v="0.41"/>
    <s v="United States"/>
    <x v="0"/>
    <x v="34"/>
    <s v="Columbia"/>
    <n v="38401"/>
    <x v="154"/>
    <d v="2015-06-08T00:00:00"/>
    <n v="38.886000000000003"/>
    <n v="16"/>
    <n v="832.97"/>
    <n v="85929"/>
    <x v="0"/>
    <n v="739.47695118869001"/>
  </r>
  <r>
    <n v="1106"/>
    <s v="Maxine Collier Grady"/>
    <x v="3"/>
    <n v="0.08"/>
    <n v="140.81"/>
    <n v="24.49"/>
    <x v="1"/>
    <x v="1"/>
    <x v="0"/>
    <x v="9"/>
    <x v="4"/>
    <s v="Hon Olson Stacker Stools"/>
    <n v="0.56999999999999995"/>
    <s v="United States"/>
    <x v="1"/>
    <x v="18"/>
    <s v="Dallas"/>
    <n v="75220"/>
    <x v="154"/>
    <d v="2015-06-08T00:00:00"/>
    <n v="1232.79"/>
    <n v="81"/>
    <n v="11272.77"/>
    <n v="45824"/>
    <x v="1"/>
    <n v="2610.4500764188797"/>
  </r>
  <r>
    <n v="1340"/>
    <s v="Marie Bass"/>
    <x v="3"/>
    <n v="7.0000000000000007E-2"/>
    <n v="3.98"/>
    <n v="0.83"/>
    <x v="1"/>
    <x v="2"/>
    <x v="2"/>
    <x v="2"/>
    <x v="2"/>
    <s v="Fluorescent Highlighters by Dixon"/>
    <n v="0.51"/>
    <s v="United States"/>
    <x v="3"/>
    <x v="11"/>
    <s v="New York City"/>
    <n v="10170"/>
    <x v="154"/>
    <d v="2015-06-09T00:00:00"/>
    <n v="27.38"/>
    <n v="76"/>
    <n v="282.85000000000002"/>
    <n v="24455"/>
    <x v="3"/>
    <n v="309.53212347080694"/>
  </r>
  <r>
    <n v="1341"/>
    <s v="Edward Bynum"/>
    <x v="3"/>
    <n v="0"/>
    <n v="20.89"/>
    <n v="1.99"/>
    <x v="1"/>
    <x v="2"/>
    <x v="1"/>
    <x v="1"/>
    <x v="1"/>
    <s v="IBM 80 Minute CD-R Spindle, 50/Pack"/>
    <n v="0.48"/>
    <s v="United States"/>
    <x v="3"/>
    <x v="28"/>
    <s v="Chambersburg"/>
    <n v="17201"/>
    <x v="154"/>
    <d v="2015-06-08T00:00:00"/>
    <n v="-5.2949999999999999"/>
    <n v="4"/>
    <n v="84.56"/>
    <n v="91245"/>
    <x v="3"/>
    <n v="382.43893027729609"/>
  </r>
  <r>
    <n v="1341"/>
    <s v="Edward Bynum"/>
    <x v="3"/>
    <n v="7.0000000000000007E-2"/>
    <n v="3.98"/>
    <n v="0.83"/>
    <x v="1"/>
    <x v="2"/>
    <x v="2"/>
    <x v="2"/>
    <x v="2"/>
    <s v="Fluorescent Highlighters by Dixon"/>
    <n v="0.51"/>
    <s v="United States"/>
    <x v="3"/>
    <x v="28"/>
    <s v="Chambersburg"/>
    <n v="17201"/>
    <x v="154"/>
    <d v="2015-06-09T00:00:00"/>
    <n v="41.07"/>
    <n v="19"/>
    <n v="70.709999999999994"/>
    <n v="91245"/>
    <x v="3"/>
    <n v="323.5510356102215"/>
  </r>
  <r>
    <n v="2432"/>
    <s v="Lindsay Tate"/>
    <x v="3"/>
    <n v="0.09"/>
    <n v="5.4"/>
    <n v="7.78"/>
    <x v="2"/>
    <x v="1"/>
    <x v="2"/>
    <x v="5"/>
    <x v="5"/>
    <s v="3M Organizer Strips"/>
    <n v="0.37"/>
    <s v="United States"/>
    <x v="1"/>
    <x v="19"/>
    <s v="Midwest City"/>
    <n v="73110"/>
    <x v="154"/>
    <d v="2015-06-08T00:00:00"/>
    <n v="-34.764499999999998"/>
    <n v="6"/>
    <n v="37.380000000000003"/>
    <n v="89097"/>
    <x v="1"/>
    <n v="171.26385204115024"/>
  </r>
  <r>
    <n v="1374"/>
    <s v="Earl Buck"/>
    <x v="0"/>
    <n v="0.06"/>
    <n v="44.01"/>
    <n v="3.5"/>
    <x v="1"/>
    <x v="2"/>
    <x v="2"/>
    <x v="8"/>
    <x v="5"/>
    <s v="Acco Smartsocket® Color-Coded Six-Outlet AC Adapter Model Surge Protectors"/>
    <n v="0.59"/>
    <s v="United States"/>
    <x v="2"/>
    <x v="8"/>
    <s v="Stockton"/>
    <n v="95207"/>
    <x v="155"/>
    <d v="2015-06-08T00:00:00"/>
    <n v="-21.231999999999999"/>
    <n v="1"/>
    <n v="46.94"/>
    <n v="88212"/>
    <x v="2"/>
    <n v="621.05536468146749"/>
  </r>
  <r>
    <n v="2794"/>
    <s v="Connie Bunn"/>
    <x v="1"/>
    <n v="7.0000000000000007E-2"/>
    <n v="4.76"/>
    <n v="0.88"/>
    <x v="1"/>
    <x v="3"/>
    <x v="2"/>
    <x v="7"/>
    <x v="2"/>
    <s v="Wirebound Voice Message Log Book"/>
    <n v="0.39"/>
    <s v="United States"/>
    <x v="1"/>
    <x v="20"/>
    <s v="Marshalltown"/>
    <n v="50158"/>
    <x v="155"/>
    <d v="2015-06-07T00:00:00"/>
    <n v="15.8148"/>
    <n v="5"/>
    <n v="22.92"/>
    <n v="87555"/>
    <x v="1"/>
    <n v="-32.183948529315913"/>
  </r>
  <r>
    <n v="737"/>
    <s v="Danny Vaughn"/>
    <x v="2"/>
    <n v="0.02"/>
    <n v="48.04"/>
    <n v="5.79"/>
    <x v="1"/>
    <x v="1"/>
    <x v="2"/>
    <x v="7"/>
    <x v="5"/>
    <s v="Xerox 1937"/>
    <n v="0.37"/>
    <s v="United States"/>
    <x v="3"/>
    <x v="33"/>
    <s v="Bloomfield"/>
    <n v="7003"/>
    <x v="155"/>
    <d v="2015-06-14T00:00:00"/>
    <n v="422.45249999999999"/>
    <n v="12"/>
    <n v="612.25"/>
    <n v="90360"/>
    <x v="3"/>
    <n v="725.27585339061022"/>
  </r>
  <r>
    <n v="1384"/>
    <s v="George McLamb"/>
    <x v="2"/>
    <n v="0.02"/>
    <n v="70.97"/>
    <n v="3.5"/>
    <x v="1"/>
    <x v="1"/>
    <x v="2"/>
    <x v="8"/>
    <x v="5"/>
    <s v="Tripp Lite Isotel 8 Ultra 8 Outlet Metal Surge"/>
    <n v="0.59"/>
    <s v="United States"/>
    <x v="0"/>
    <x v="21"/>
    <s v="Alexandria"/>
    <n v="22304"/>
    <x v="155"/>
    <d v="2015-06-14T00:00:00"/>
    <n v="23.616"/>
    <n v="21"/>
    <n v="1533.59"/>
    <n v="89408"/>
    <x v="0"/>
    <n v="508.26708473574371"/>
  </r>
  <r>
    <n v="1672"/>
    <s v="Sidney Scarborough"/>
    <x v="2"/>
    <n v="0.02"/>
    <n v="284.98"/>
    <n v="69.55"/>
    <x v="0"/>
    <x v="0"/>
    <x v="0"/>
    <x v="9"/>
    <x v="3"/>
    <s v="Global Commerce™ Series High-Back Swivel/Tilt Chairs"/>
    <n v="0.6"/>
    <s v="United States"/>
    <x v="0"/>
    <x v="21"/>
    <s v="Charlottesville"/>
    <n v="22901"/>
    <x v="155"/>
    <d v="2015-06-12T00:00:00"/>
    <n v="15.528"/>
    <n v="3"/>
    <n v="926.3"/>
    <n v="86723"/>
    <x v="0"/>
    <n v="3220.7377877527292"/>
  </r>
  <r>
    <n v="1672"/>
    <s v="Sidney Scarborough"/>
    <x v="2"/>
    <n v="0.08"/>
    <n v="55.48"/>
    <n v="14.3"/>
    <x v="1"/>
    <x v="0"/>
    <x v="2"/>
    <x v="7"/>
    <x v="5"/>
    <s v="Xerox 194"/>
    <n v="0.37"/>
    <s v="United States"/>
    <x v="0"/>
    <x v="21"/>
    <s v="Charlottesville"/>
    <n v="22901"/>
    <x v="155"/>
    <d v="2015-06-09T00:00:00"/>
    <n v="-225.56379999999999"/>
    <n v="17"/>
    <n v="942.53"/>
    <n v="86723"/>
    <x v="0"/>
    <n v="300.46095678253658"/>
  </r>
  <r>
    <n v="3397"/>
    <s v="Andrea Shaw"/>
    <x v="2"/>
    <n v="0"/>
    <n v="1270.99"/>
    <n v="19.989999999999998"/>
    <x v="1"/>
    <x v="0"/>
    <x v="2"/>
    <x v="5"/>
    <x v="5"/>
    <s v="Fellowes PB500 Electric Punch Plastic Comb Binding Machine with Manual Bind"/>
    <n v="0.35"/>
    <s v="United States"/>
    <x v="1"/>
    <x v="10"/>
    <s v="Danville"/>
    <n v="61832"/>
    <x v="155"/>
    <d v="2015-06-09T00:00:00"/>
    <n v="6384.4389000000001"/>
    <n v="7"/>
    <n v="9252.81"/>
    <n v="87535"/>
    <x v="1"/>
    <n v="11071.191327682498"/>
  </r>
  <r>
    <n v="92"/>
    <s v="Victoria Baker Hoover"/>
    <x v="4"/>
    <n v="0.04"/>
    <n v="12.98"/>
    <n v="3.14"/>
    <x v="2"/>
    <x v="3"/>
    <x v="2"/>
    <x v="16"/>
    <x v="1"/>
    <s v="Acme® 8&quot; Straight Scissors"/>
    <n v="0.6"/>
    <s v="United States"/>
    <x v="0"/>
    <x v="17"/>
    <s v="Terrytown"/>
    <n v="70056"/>
    <x v="155"/>
    <d v="2015-06-09T00:00:00"/>
    <n v="22.818000000000001"/>
    <n v="16"/>
    <n v="216.04"/>
    <n v="87178"/>
    <x v="0"/>
    <n v="190.61660444935191"/>
  </r>
  <r>
    <n v="2583"/>
    <s v="Wendy Pridgen Pearce"/>
    <x v="4"/>
    <n v="0.04"/>
    <n v="510.14"/>
    <n v="14.7"/>
    <x v="0"/>
    <x v="2"/>
    <x v="1"/>
    <x v="3"/>
    <x v="3"/>
    <s v="Okidata ML520 Series Dot Matrix Printers"/>
    <n v="0.56000000000000005"/>
    <s v="United States"/>
    <x v="1"/>
    <x v="25"/>
    <s v="Holland"/>
    <n v="49423"/>
    <x v="155"/>
    <d v="2015-06-09T00:00:00"/>
    <n v="-251.40389999999999"/>
    <n v="3"/>
    <n v="1527.97"/>
    <n v="89657"/>
    <x v="1"/>
    <n v="2062.8467708109811"/>
  </r>
  <r>
    <n v="2583"/>
    <s v="Wendy Pridgen Pearce"/>
    <x v="4"/>
    <n v="0"/>
    <n v="4.76"/>
    <n v="3.01"/>
    <x v="1"/>
    <x v="2"/>
    <x v="2"/>
    <x v="7"/>
    <x v="2"/>
    <s v="TOPS Voice Message Log Book, Flash Format"/>
    <n v="0.36"/>
    <s v="United States"/>
    <x v="1"/>
    <x v="25"/>
    <s v="Holland"/>
    <n v="49423"/>
    <x v="155"/>
    <d v="2015-06-09T00:00:00"/>
    <n v="-2.3450000000000002"/>
    <n v="23"/>
    <n v="110.86"/>
    <n v="89657"/>
    <x v="1"/>
    <n v="75.105658658887791"/>
  </r>
  <r>
    <n v="2920"/>
    <s v="Ernest Peele"/>
    <x v="4"/>
    <n v="0.05"/>
    <n v="535.64"/>
    <n v="14.7"/>
    <x v="0"/>
    <x v="2"/>
    <x v="1"/>
    <x v="3"/>
    <x v="3"/>
    <s v="Epson LQ-870 Dot Matrix Printer"/>
    <n v="0.59"/>
    <s v="United States"/>
    <x v="1"/>
    <x v="10"/>
    <s v="Chicago"/>
    <n v="60603"/>
    <x v="155"/>
    <d v="2015-06-09T00:00:00"/>
    <n v="-1220.9145000000001"/>
    <n v="2"/>
    <n v="1068.5999999999999"/>
    <n v="59365"/>
    <x v="1"/>
    <n v="1168.2660829095553"/>
  </r>
  <r>
    <n v="3005"/>
    <s v="Teresa Watts"/>
    <x v="0"/>
    <n v="0.05"/>
    <n v="122.99"/>
    <n v="19.989999999999998"/>
    <x v="2"/>
    <x v="3"/>
    <x v="2"/>
    <x v="5"/>
    <x v="5"/>
    <s v="GBC Therma-A-Bind 250T Electric Binding System"/>
    <n v="0.37"/>
    <s v="United States"/>
    <x v="2"/>
    <x v="37"/>
    <s v="Coeur D Alene"/>
    <n v="83814"/>
    <x v="156"/>
    <d v="2015-06-11T00:00:00"/>
    <n v="1039.7541000000001"/>
    <n v="12"/>
    <n v="1506.89"/>
    <n v="91389"/>
    <x v="2"/>
    <n v="2121.8563674658267"/>
  </r>
  <r>
    <n v="2638"/>
    <s v="Alicia Wood Shah"/>
    <x v="2"/>
    <n v="0.05"/>
    <n v="100.97"/>
    <n v="7.18"/>
    <x v="2"/>
    <x v="1"/>
    <x v="1"/>
    <x v="1"/>
    <x v="5"/>
    <s v="Gyration Ultra Cordless Optical Suite"/>
    <n v="0.46"/>
    <s v="United States"/>
    <x v="2"/>
    <x v="37"/>
    <s v="Boise"/>
    <n v="83704"/>
    <x v="156"/>
    <d v="2015-06-08T00:00:00"/>
    <n v="881.46810000000005"/>
    <n v="13"/>
    <n v="1277.49"/>
    <n v="90951"/>
    <x v="2"/>
    <n v="1372.3428036270063"/>
  </r>
  <r>
    <n v="3137"/>
    <s v="Alison Sharp"/>
    <x v="3"/>
    <n v="0.09"/>
    <n v="304.99"/>
    <n v="19.989999999999998"/>
    <x v="1"/>
    <x v="3"/>
    <x v="2"/>
    <x v="5"/>
    <x v="5"/>
    <s v="Ibico Hi-Tech Manual Binding System"/>
    <n v="0.4"/>
    <s v="United States"/>
    <x v="3"/>
    <x v="47"/>
    <s v="Laconia"/>
    <n v="3246"/>
    <x v="156"/>
    <d v="2015-06-09T00:00:00"/>
    <n v="1623.9494999999999"/>
    <n v="8"/>
    <n v="2353.5500000000002"/>
    <n v="86795"/>
    <x v="3"/>
    <n v="3282.0612775549257"/>
  </r>
  <r>
    <n v="349"/>
    <s v="Kim Weiss"/>
    <x v="0"/>
    <n v="0"/>
    <n v="8.34"/>
    <n v="2.64"/>
    <x v="2"/>
    <x v="2"/>
    <x v="2"/>
    <x v="16"/>
    <x v="1"/>
    <s v="Acme® Elite Stainless Steel Scissors"/>
    <n v="0.59"/>
    <s v="United States"/>
    <x v="0"/>
    <x v="12"/>
    <s v="Miami"/>
    <n v="33132"/>
    <x v="157"/>
    <d v="2015-06-11T00:00:00"/>
    <n v="5.8624999999999998"/>
    <n v="23"/>
    <n v="212.89"/>
    <n v="17446"/>
    <x v="0"/>
    <n v="470.70506790002446"/>
  </r>
  <r>
    <n v="351"/>
    <s v="Juanita Coley Knox"/>
    <x v="0"/>
    <n v="0"/>
    <n v="8.34"/>
    <n v="2.64"/>
    <x v="2"/>
    <x v="2"/>
    <x v="2"/>
    <x v="16"/>
    <x v="1"/>
    <s v="Acme® Elite Stainless Steel Scissors"/>
    <n v="0.59"/>
    <s v="United States"/>
    <x v="3"/>
    <x v="11"/>
    <s v="Watertown"/>
    <n v="13601"/>
    <x v="157"/>
    <d v="2015-06-11T00:00:00"/>
    <n v="10.5"/>
    <n v="6"/>
    <n v="55.54"/>
    <n v="88685"/>
    <x v="3"/>
    <n v="475.45398718757264"/>
  </r>
  <r>
    <n v="2584"/>
    <s v="Seth Matthews"/>
    <x v="0"/>
    <n v="0.04"/>
    <n v="6.3"/>
    <n v="0.5"/>
    <x v="1"/>
    <x v="2"/>
    <x v="2"/>
    <x v="13"/>
    <x v="5"/>
    <s v="Avery 48"/>
    <n v="0.39"/>
    <s v="United States"/>
    <x v="1"/>
    <x v="25"/>
    <s v="Inkster"/>
    <n v="48141"/>
    <x v="157"/>
    <d v="2015-06-11T00:00:00"/>
    <n v="67.606200000000001"/>
    <n v="15"/>
    <n v="97.98"/>
    <n v="89658"/>
    <x v="1"/>
    <n v="357.93788485157592"/>
  </r>
  <r>
    <n v="1151"/>
    <s v="Edna Huang"/>
    <x v="2"/>
    <n v="0.05"/>
    <n v="7.59"/>
    <n v="4"/>
    <x v="1"/>
    <x v="3"/>
    <x v="0"/>
    <x v="11"/>
    <x v="2"/>
    <s v="Master Giant Foot® Doorstop, Safety Yellow"/>
    <n v="0.42"/>
    <s v="United States"/>
    <x v="3"/>
    <x v="35"/>
    <s v="South Hadley"/>
    <n v="1075"/>
    <x v="157"/>
    <d v="2015-06-09T00:00:00"/>
    <n v="6.0926999999999998"/>
    <n v="1"/>
    <n v="8.83"/>
    <n v="91344"/>
    <x v="3"/>
    <n v="173.37109433492623"/>
  </r>
  <r>
    <n v="218"/>
    <s v="Frances Saunders"/>
    <x v="4"/>
    <n v="0.05"/>
    <n v="119.99"/>
    <n v="56.14"/>
    <x v="0"/>
    <x v="1"/>
    <x v="1"/>
    <x v="3"/>
    <x v="0"/>
    <s v="Hewlett-Packard 2600DN Business Color Inkjet Printer"/>
    <n v="0.39"/>
    <s v="United States"/>
    <x v="2"/>
    <x v="15"/>
    <s v="Murray"/>
    <n v="84107"/>
    <x v="157"/>
    <d v="2015-06-11T00:00:00"/>
    <n v="-102.5121"/>
    <n v="6"/>
    <n v="730.37"/>
    <n v="88048"/>
    <x v="2"/>
    <n v="1930.9973004441604"/>
  </r>
  <r>
    <n v="3361"/>
    <s v="Oscar Kenney"/>
    <x v="4"/>
    <n v="0.03"/>
    <n v="4.9800000000000004"/>
    <n v="4.95"/>
    <x v="1"/>
    <x v="2"/>
    <x v="2"/>
    <x v="5"/>
    <x v="5"/>
    <s v="Cardinal Holdit Business Card Pockets"/>
    <n v="0.37"/>
    <s v="United States"/>
    <x v="1"/>
    <x v="30"/>
    <s v="West Bend"/>
    <n v="53095"/>
    <x v="157"/>
    <d v="2015-06-11T00:00:00"/>
    <n v="-47.995249999999999"/>
    <n v="19"/>
    <n v="95"/>
    <n v="91438"/>
    <x v="1"/>
    <n v="71.154927924177571"/>
  </r>
  <r>
    <n v="326"/>
    <s v="Brenda May"/>
    <x v="3"/>
    <n v="0.06"/>
    <n v="7.99"/>
    <n v="5.03"/>
    <x v="1"/>
    <x v="1"/>
    <x v="1"/>
    <x v="12"/>
    <x v="6"/>
    <s v="Bell Sonecor JB700 Caller ID"/>
    <n v="0.6"/>
    <s v="United States"/>
    <x v="1"/>
    <x v="10"/>
    <s v="Batavia"/>
    <n v="60510"/>
    <x v="157"/>
    <d v="2015-06-10T00:00:00"/>
    <n v="-29.172000000000001"/>
    <n v="4"/>
    <n v="28.46"/>
    <n v="90973"/>
    <x v="1"/>
    <n v="402.31078351443523"/>
  </r>
  <r>
    <n v="3079"/>
    <s v="Andrew Levine"/>
    <x v="0"/>
    <n v="0"/>
    <n v="2.21"/>
    <n v="1"/>
    <x v="2"/>
    <x v="0"/>
    <x v="2"/>
    <x v="2"/>
    <x v="2"/>
    <s v="Quartet Alpha® White Chalk, 12/Pack"/>
    <n v="0.38"/>
    <s v="United States"/>
    <x v="3"/>
    <x v="28"/>
    <s v="Philadelphia"/>
    <n v="19112"/>
    <x v="158"/>
    <d v="2015-06-11T00:00:00"/>
    <n v="10.01"/>
    <n v="33"/>
    <n v="87.18"/>
    <n v="48483"/>
    <x v="3"/>
    <n v="196.39299758932555"/>
  </r>
  <r>
    <n v="3243"/>
    <s v="Marlene Phillips"/>
    <x v="1"/>
    <n v="0"/>
    <n v="7.28"/>
    <n v="3.52"/>
    <x v="1"/>
    <x v="0"/>
    <x v="1"/>
    <x v="1"/>
    <x v="1"/>
    <s v="Imation 3.5&quot; DS-HD Macintosh Formatted Diskettes, 10/Pack"/>
    <n v="0.68"/>
    <s v="United States"/>
    <x v="3"/>
    <x v="22"/>
    <s v="Bristol"/>
    <n v="6010"/>
    <x v="158"/>
    <d v="2015-06-10T00:00:00"/>
    <n v="-25.103999999999999"/>
    <n v="3"/>
    <n v="24.44"/>
    <n v="88329"/>
    <x v="3"/>
    <n v="285.04306930162664"/>
  </r>
  <r>
    <n v="254"/>
    <s v="Brett Hawkins"/>
    <x v="4"/>
    <n v="0.1"/>
    <n v="280.98"/>
    <n v="35.67"/>
    <x v="0"/>
    <x v="2"/>
    <x v="0"/>
    <x v="0"/>
    <x v="0"/>
    <s v="Global Adaptabilities™ Conference Tables"/>
    <n v="0.66"/>
    <s v="United States"/>
    <x v="2"/>
    <x v="3"/>
    <s v="Highlands Ranch"/>
    <n v="80126"/>
    <x v="158"/>
    <d v="2015-06-11T00:00:00"/>
    <n v="-53.744999999999997"/>
    <n v="5"/>
    <n v="1332.82"/>
    <n v="86268"/>
    <x v="2"/>
    <n v="2170.3211667150008"/>
  </r>
  <r>
    <n v="597"/>
    <s v="Alexandra Wise"/>
    <x v="3"/>
    <n v="0.1"/>
    <n v="6.48"/>
    <n v="5.9"/>
    <x v="1"/>
    <x v="0"/>
    <x v="2"/>
    <x v="7"/>
    <x v="5"/>
    <s v="Xerox 1976"/>
    <n v="0.37"/>
    <s v="United States"/>
    <x v="1"/>
    <x v="2"/>
    <s v="Columbus"/>
    <n v="47201"/>
    <x v="158"/>
    <d v="2015-06-10T00:00:00"/>
    <n v="-51.634999999999998"/>
    <n v="19"/>
    <n v="116.8"/>
    <n v="86310"/>
    <x v="1"/>
    <n v="200.91652819317807"/>
  </r>
  <r>
    <n v="2431"/>
    <s v="Troy Cassidy"/>
    <x v="3"/>
    <n v="0.05"/>
    <n v="8.85"/>
    <n v="5.6"/>
    <x v="1"/>
    <x v="1"/>
    <x v="2"/>
    <x v="5"/>
    <x v="5"/>
    <s v="GBC Standard Plastic Binding Systems Combs"/>
    <n v="0.36"/>
    <s v="United States"/>
    <x v="2"/>
    <x v="8"/>
    <s v="Los Angeles"/>
    <n v="90004"/>
    <x v="158"/>
    <d v="2015-06-11T00:00:00"/>
    <n v="-9.1769999999999996"/>
    <n v="21"/>
    <n v="199.08"/>
    <n v="24869"/>
    <x v="2"/>
    <n v="248.35939721654387"/>
  </r>
  <r>
    <n v="2433"/>
    <s v="Debra P May"/>
    <x v="3"/>
    <n v="0.05"/>
    <n v="8.85"/>
    <n v="5.6"/>
    <x v="1"/>
    <x v="1"/>
    <x v="2"/>
    <x v="5"/>
    <x v="5"/>
    <s v="GBC Standard Plastic Binding Systems Combs"/>
    <n v="0.36"/>
    <s v="United States"/>
    <x v="1"/>
    <x v="19"/>
    <s v="Moore"/>
    <n v="73160"/>
    <x v="158"/>
    <d v="2015-06-11T00:00:00"/>
    <n v="-7.3415999999999997"/>
    <n v="5"/>
    <n v="47.4"/>
    <n v="89095"/>
    <x v="1"/>
    <n v="250.23889402740451"/>
  </r>
  <r>
    <n v="1265"/>
    <s v="Danielle Kramer"/>
    <x v="0"/>
    <n v="0.05"/>
    <n v="5.28"/>
    <n v="6.26"/>
    <x v="1"/>
    <x v="2"/>
    <x v="2"/>
    <x v="7"/>
    <x v="5"/>
    <s v="Xerox 1928"/>
    <n v="0.4"/>
    <s v="United States"/>
    <x v="1"/>
    <x v="19"/>
    <s v="Altus"/>
    <n v="73521"/>
    <x v="159"/>
    <d v="2015-06-12T00:00:00"/>
    <n v="-11.375999999999999"/>
    <n v="1"/>
    <n v="7.15"/>
    <n v="89729"/>
    <x v="1"/>
    <n v="434.76831855885405"/>
  </r>
  <r>
    <n v="2779"/>
    <s v="Jacob Burgess"/>
    <x v="0"/>
    <n v="0.01"/>
    <n v="35.99"/>
    <n v="5.99"/>
    <x v="1"/>
    <x v="3"/>
    <x v="1"/>
    <x v="12"/>
    <x v="2"/>
    <s v="Accessory41"/>
    <n v="0.38"/>
    <s v="United States"/>
    <x v="0"/>
    <x v="9"/>
    <s v="Wilson"/>
    <n v="27893"/>
    <x v="159"/>
    <d v="2015-06-12T00:00:00"/>
    <n v="-60.704000000000001"/>
    <n v="11"/>
    <n v="345.07"/>
    <n v="87161"/>
    <x v="0"/>
    <n v="452.38313917559532"/>
  </r>
  <r>
    <n v="3251"/>
    <s v="Peter Brooks"/>
    <x v="0"/>
    <n v="0.02"/>
    <n v="5.28"/>
    <n v="6.26"/>
    <x v="1"/>
    <x v="3"/>
    <x v="2"/>
    <x v="7"/>
    <x v="5"/>
    <s v="Xerox 1928"/>
    <n v="0.4"/>
    <s v="United States"/>
    <x v="3"/>
    <x v="11"/>
    <s v="New York City"/>
    <n v="10112"/>
    <x v="159"/>
    <d v="2015-06-12T00:00:00"/>
    <n v="-131.16"/>
    <n v="76"/>
    <n v="412.72"/>
    <n v="39076"/>
    <x v="3"/>
    <n v="301.49247161499784"/>
  </r>
  <r>
    <n v="3252"/>
    <s v="Milton Harrell"/>
    <x v="0"/>
    <n v="0.02"/>
    <n v="5.28"/>
    <n v="6.26"/>
    <x v="1"/>
    <x v="3"/>
    <x v="2"/>
    <x v="7"/>
    <x v="5"/>
    <s v="Xerox 1928"/>
    <n v="0.4"/>
    <s v="United States"/>
    <x v="3"/>
    <x v="11"/>
    <s v="Rotterdam"/>
    <n v="12306"/>
    <x v="159"/>
    <d v="2015-06-12T00:00:00"/>
    <n v="-65.58"/>
    <n v="19"/>
    <n v="103.18"/>
    <n v="87299"/>
    <x v="3"/>
    <n v="368.64807848883322"/>
  </r>
  <r>
    <n v="1466"/>
    <s v="Wesley Reid"/>
    <x v="1"/>
    <n v="0"/>
    <n v="65.989999999999995"/>
    <n v="8.99"/>
    <x v="1"/>
    <x v="0"/>
    <x v="1"/>
    <x v="12"/>
    <x v="5"/>
    <s v="5180"/>
    <n v="0.56000000000000005"/>
    <s v="United States"/>
    <x v="1"/>
    <x v="13"/>
    <s v="Columbus"/>
    <n v="68601"/>
    <x v="159"/>
    <d v="2015-06-13T00:00:00"/>
    <n v="253.3032"/>
    <n v="10"/>
    <n v="575.07000000000005"/>
    <n v="91115"/>
    <x v="1"/>
    <n v="805.53309669851183"/>
  </r>
  <r>
    <n v="2649"/>
    <s v="Leo J Olson"/>
    <x v="1"/>
    <n v="0.01"/>
    <n v="39.979999999999997"/>
    <n v="4"/>
    <x v="1"/>
    <x v="3"/>
    <x v="1"/>
    <x v="1"/>
    <x v="5"/>
    <s v="Microsoft Natural Keyboard Elite"/>
    <n v="0.7"/>
    <s v="United States"/>
    <x v="3"/>
    <x v="36"/>
    <s v="Edgewood"/>
    <n v="21040"/>
    <x v="159"/>
    <d v="2015-06-12T00:00:00"/>
    <n v="-30.808"/>
    <n v="5"/>
    <n v="203.29"/>
    <n v="88814"/>
    <x v="3"/>
    <n v="413.97563862718653"/>
  </r>
  <r>
    <n v="3008"/>
    <s v="Penny Rich"/>
    <x v="1"/>
    <n v="0.01"/>
    <n v="12.28"/>
    <n v="6.47"/>
    <x v="1"/>
    <x v="2"/>
    <x v="2"/>
    <x v="7"/>
    <x v="5"/>
    <s v="Xerox 1881"/>
    <n v="0.38"/>
    <s v="United States"/>
    <x v="1"/>
    <x v="7"/>
    <s v="Minnetonka Mills"/>
    <n v="55343"/>
    <x v="159"/>
    <d v="2015-06-12T00:00:00"/>
    <n v="47.61"/>
    <n v="12"/>
    <n v="160.66"/>
    <n v="89415"/>
    <x v="1"/>
    <n v="240.21818648914467"/>
  </r>
  <r>
    <n v="2543"/>
    <s v="Josephine Dalton"/>
    <x v="4"/>
    <n v="0.05"/>
    <n v="15.68"/>
    <n v="3.73"/>
    <x v="1"/>
    <x v="0"/>
    <x v="0"/>
    <x v="11"/>
    <x v="1"/>
    <s v="Artistic Insta-Plaque"/>
    <n v="0.46"/>
    <s v="United States"/>
    <x v="0"/>
    <x v="21"/>
    <s v="Richmond"/>
    <n v="23223"/>
    <x v="159"/>
    <d v="2015-06-12T00:00:00"/>
    <n v="3.54"/>
    <n v="17"/>
    <n v="257.48"/>
    <n v="87917"/>
    <x v="0"/>
    <n v="145.8473839049453"/>
  </r>
  <r>
    <n v="2543"/>
    <s v="Josephine Dalton"/>
    <x v="4"/>
    <n v="0.02"/>
    <n v="195.99"/>
    <n v="4.2"/>
    <x v="1"/>
    <x v="0"/>
    <x v="1"/>
    <x v="12"/>
    <x v="5"/>
    <s v="T65"/>
    <n v="0.56000000000000005"/>
    <s v="United States"/>
    <x v="0"/>
    <x v="21"/>
    <s v="Richmond"/>
    <n v="23223"/>
    <x v="159"/>
    <d v="2015-06-12T00:00:00"/>
    <n v="40.283999999999999"/>
    <n v="19"/>
    <n v="3194.99"/>
    <n v="87917"/>
    <x v="0"/>
    <n v="864.35112312716319"/>
  </r>
  <r>
    <n v="2840"/>
    <s v="Bob Berg"/>
    <x v="4"/>
    <n v="0.05"/>
    <n v="15.68"/>
    <n v="3.73"/>
    <x v="1"/>
    <x v="3"/>
    <x v="0"/>
    <x v="11"/>
    <x v="1"/>
    <s v="Artistic Insta-Plaque"/>
    <n v="0.46"/>
    <s v="United States"/>
    <x v="0"/>
    <x v="12"/>
    <s v="North Miami"/>
    <n v="33161"/>
    <x v="159"/>
    <d v="2015-06-13T00:00:00"/>
    <n v="1166.6279999999999"/>
    <n v="17"/>
    <n v="260.01"/>
    <n v="87885"/>
    <x v="0"/>
    <n v="1345.9160094153121"/>
  </r>
  <r>
    <n v="2840"/>
    <s v="Bob Berg"/>
    <x v="4"/>
    <n v="0"/>
    <n v="14.98"/>
    <n v="8.99"/>
    <x v="1"/>
    <x v="3"/>
    <x v="0"/>
    <x v="11"/>
    <x v="1"/>
    <s v="GE 4 Foot Flourescent Tube, 40 Watt"/>
    <n v="0.39"/>
    <s v="United States"/>
    <x v="0"/>
    <x v="12"/>
    <s v="North Miami"/>
    <n v="33161"/>
    <x v="159"/>
    <d v="2015-06-12T00:00:00"/>
    <n v="-40.604199999999999"/>
    <n v="18"/>
    <n v="273.79000000000002"/>
    <n v="87885"/>
    <x v="0"/>
    <n v="227.72799082380536"/>
  </r>
  <r>
    <n v="2840"/>
    <s v="Bob Berg"/>
    <x v="4"/>
    <n v="0.02"/>
    <n v="38.76"/>
    <n v="13.26"/>
    <x v="1"/>
    <x v="3"/>
    <x v="2"/>
    <x v="7"/>
    <x v="5"/>
    <s v="Xerox 1892"/>
    <n v="0.36"/>
    <s v="United States"/>
    <x v="0"/>
    <x v="12"/>
    <s v="North Miami"/>
    <n v="33161"/>
    <x v="159"/>
    <d v="2015-06-12T00:00:00"/>
    <n v="-294.084"/>
    <n v="1"/>
    <n v="44.62"/>
    <n v="87885"/>
    <x v="0"/>
    <n v="122.53278067568911"/>
  </r>
  <r>
    <n v="3078"/>
    <s v="Kate McKenna"/>
    <x v="3"/>
    <n v="0.04"/>
    <n v="35.44"/>
    <n v="5.09"/>
    <x v="1"/>
    <x v="0"/>
    <x v="2"/>
    <x v="7"/>
    <x v="5"/>
    <s v="Xerox 1932"/>
    <n v="0.38"/>
    <s v="United States"/>
    <x v="3"/>
    <x v="27"/>
    <s v="Toledo"/>
    <n v="43615"/>
    <x v="159"/>
    <d v="2015-06-11T00:00:00"/>
    <n v="118.6317"/>
    <n v="5"/>
    <n v="171.93"/>
    <n v="88240"/>
    <x v="3"/>
    <n v="491.58507759240905"/>
  </r>
  <r>
    <n v="3078"/>
    <s v="Kate McKenna"/>
    <x v="3"/>
    <n v="0.08"/>
    <n v="3.98"/>
    <n v="0.7"/>
    <x v="1"/>
    <x v="0"/>
    <x v="2"/>
    <x v="2"/>
    <x v="2"/>
    <s v="4009® Highlighters by Sanford"/>
    <n v="0.52"/>
    <s v="United States"/>
    <x v="3"/>
    <x v="27"/>
    <s v="Toledo"/>
    <n v="43615"/>
    <x v="159"/>
    <d v="2015-06-14T00:00:00"/>
    <n v="23.303999999999998"/>
    <n v="9"/>
    <n v="35.19"/>
    <n v="88240"/>
    <x v="3"/>
    <n v="263.9928161691866"/>
  </r>
  <r>
    <n v="3079"/>
    <s v="Andrew Levine"/>
    <x v="3"/>
    <n v="0.04"/>
    <n v="35.44"/>
    <n v="5.09"/>
    <x v="1"/>
    <x v="0"/>
    <x v="2"/>
    <x v="7"/>
    <x v="5"/>
    <s v="Xerox 1932"/>
    <n v="0.38"/>
    <s v="United States"/>
    <x v="3"/>
    <x v="28"/>
    <s v="Philadelphia"/>
    <n v="19112"/>
    <x v="159"/>
    <d v="2015-06-11T00:00:00"/>
    <n v="150.72"/>
    <n v="21"/>
    <n v="722.1"/>
    <n v="53476"/>
    <x v="3"/>
    <n v="524.44432217993108"/>
  </r>
  <r>
    <n v="3079"/>
    <s v="Andrew Levine"/>
    <x v="3"/>
    <n v="0.08"/>
    <n v="3.98"/>
    <n v="0.7"/>
    <x v="1"/>
    <x v="0"/>
    <x v="2"/>
    <x v="2"/>
    <x v="2"/>
    <s v="4009® Highlighters by Sanford"/>
    <n v="0.52"/>
    <s v="United States"/>
    <x v="3"/>
    <x v="28"/>
    <s v="Philadelphia"/>
    <n v="19112"/>
    <x v="159"/>
    <d v="2015-06-14T00:00:00"/>
    <n v="19.420000000000002"/>
    <n v="36"/>
    <n v="140.78"/>
    <n v="53476"/>
    <x v="3"/>
    <n v="260.01550026345348"/>
  </r>
  <r>
    <n v="3079"/>
    <s v="Andrew Levine"/>
    <x v="3"/>
    <n v="0.01"/>
    <n v="1.76"/>
    <n v="0.7"/>
    <x v="1"/>
    <x v="0"/>
    <x v="2"/>
    <x v="2"/>
    <x v="2"/>
    <s v="Newell 310"/>
    <n v="0.56000000000000005"/>
    <s v="United States"/>
    <x v="3"/>
    <x v="28"/>
    <s v="Philadelphia"/>
    <n v="19112"/>
    <x v="159"/>
    <d v="2015-06-12T00:00:00"/>
    <n v="3.13"/>
    <n v="71"/>
    <n v="129.72"/>
    <n v="53476"/>
    <x v="3"/>
    <n v="315.8845495235924"/>
  </r>
  <r>
    <n v="3079"/>
    <s v="Andrew Levine"/>
    <x v="3"/>
    <n v="0.01"/>
    <n v="193.17"/>
    <n v="19.989999999999998"/>
    <x v="2"/>
    <x v="0"/>
    <x v="2"/>
    <x v="6"/>
    <x v="5"/>
    <s v="Fellowes Staxonsteel® Drawer Files"/>
    <n v="0.71"/>
    <s v="United States"/>
    <x v="3"/>
    <x v="28"/>
    <s v="Philadelphia"/>
    <n v="19112"/>
    <x v="159"/>
    <d v="2015-06-11T00:00:00"/>
    <n v="1141.07"/>
    <n v="63"/>
    <n v="12190.98"/>
    <n v="53476"/>
    <x v="3"/>
    <n v="2656.5101818751114"/>
  </r>
  <r>
    <n v="2046"/>
    <s v="Eileen Schwartz"/>
    <x v="0"/>
    <n v="0.04"/>
    <n v="4.28"/>
    <n v="5.68"/>
    <x v="1"/>
    <x v="3"/>
    <x v="2"/>
    <x v="7"/>
    <x v="5"/>
    <s v="Xerox 199"/>
    <n v="0.4"/>
    <s v="United States"/>
    <x v="1"/>
    <x v="38"/>
    <s v="Liberal"/>
    <n v="67901"/>
    <x v="160"/>
    <d v="2015-06-14T00:00:00"/>
    <n v="-27.375"/>
    <n v="7"/>
    <n v="31.54"/>
    <n v="88219"/>
    <x v="1"/>
    <n v="375.39020731259222"/>
  </r>
  <r>
    <n v="2046"/>
    <s v="Eileen Schwartz"/>
    <x v="0"/>
    <n v="0.06"/>
    <n v="376.13"/>
    <n v="85.63"/>
    <x v="0"/>
    <x v="3"/>
    <x v="0"/>
    <x v="0"/>
    <x v="0"/>
    <s v="Bretford Rectangular Conference Table Tops"/>
    <n v="0.74"/>
    <s v="United States"/>
    <x v="1"/>
    <x v="38"/>
    <s v="Liberal"/>
    <n v="67901"/>
    <x v="160"/>
    <d v="2015-06-14T00:00:00"/>
    <n v="-435.75749999999999"/>
    <n v="13"/>
    <n v="4634.6899999999996"/>
    <n v="88219"/>
    <x v="1"/>
    <n v="3797.8511314949847"/>
  </r>
  <r>
    <n v="2046"/>
    <s v="Eileen Schwartz"/>
    <x v="0"/>
    <n v="0.06"/>
    <n v="424.21"/>
    <n v="110.2"/>
    <x v="0"/>
    <x v="3"/>
    <x v="0"/>
    <x v="0"/>
    <x v="0"/>
    <s v="Bush Advantage Collection® Racetrack Conference Table"/>
    <n v="0.67"/>
    <s v="United States"/>
    <x v="1"/>
    <x v="38"/>
    <s v="Liberal"/>
    <n v="67901"/>
    <x v="160"/>
    <d v="2015-06-13T00:00:00"/>
    <n v="682.53"/>
    <n v="17"/>
    <n v="7304.03"/>
    <n v="88219"/>
    <x v="1"/>
    <n v="5714.5652174448023"/>
  </r>
  <r>
    <n v="2046"/>
    <s v="Eileen Schwartz"/>
    <x v="0"/>
    <n v="0.06"/>
    <n v="195.99"/>
    <n v="8.99"/>
    <x v="1"/>
    <x v="3"/>
    <x v="1"/>
    <x v="12"/>
    <x v="5"/>
    <s v="T28 WORLD"/>
    <n v="0.6"/>
    <s v="United States"/>
    <x v="1"/>
    <x v="38"/>
    <s v="Liberal"/>
    <n v="67901"/>
    <x v="160"/>
    <d v="2015-06-14T00:00:00"/>
    <n v="-277.22199999999998"/>
    <n v="4"/>
    <n v="632.65"/>
    <n v="88219"/>
    <x v="1"/>
    <n v="964.70777362101455"/>
  </r>
  <r>
    <n v="62"/>
    <s v="Pam Gilbert"/>
    <x v="1"/>
    <n v="0.04"/>
    <n v="29.14"/>
    <n v="4.8600000000000003"/>
    <x v="1"/>
    <x v="3"/>
    <x v="2"/>
    <x v="7"/>
    <x v="2"/>
    <s v="Snap-A-Way® Black Print Carbonless Speed Message, No Reply Area, Duplicate"/>
    <n v="0.38"/>
    <s v="United States"/>
    <x v="1"/>
    <x v="18"/>
    <s v="Round Rock"/>
    <n v="78664"/>
    <x v="160"/>
    <d v="2015-06-14T00:00:00"/>
    <n v="349.40910000000002"/>
    <n v="17"/>
    <n v="506.39"/>
    <n v="87408"/>
    <x v="1"/>
    <n v="507.32993862240062"/>
  </r>
  <r>
    <n v="387"/>
    <s v="Angela Howe"/>
    <x v="1"/>
    <n v="0.1"/>
    <n v="8.8800000000000008"/>
    <n v="6.28"/>
    <x v="2"/>
    <x v="3"/>
    <x v="2"/>
    <x v="5"/>
    <x v="5"/>
    <s v="GBC Instant Index™ System for Binding Systems"/>
    <n v="0.35"/>
    <s v="United States"/>
    <x v="1"/>
    <x v="13"/>
    <s v="Grand Island"/>
    <n v="68801"/>
    <x v="160"/>
    <d v="2015-06-14T00:00:00"/>
    <n v="-27.283750000000001"/>
    <n v="15"/>
    <n v="126.9"/>
    <n v="90339"/>
    <x v="1"/>
    <n v="-49.445233019815362"/>
  </r>
  <r>
    <n v="1016"/>
    <s v="Francis Sherrill"/>
    <x v="1"/>
    <n v="0.02"/>
    <n v="6.48"/>
    <n v="7.86"/>
    <x v="2"/>
    <x v="2"/>
    <x v="2"/>
    <x v="7"/>
    <x v="5"/>
    <s v="Xerox 213"/>
    <n v="0.37"/>
    <s v="United States"/>
    <x v="0"/>
    <x v="9"/>
    <s v="Asheville"/>
    <n v="28806"/>
    <x v="160"/>
    <d v="2015-06-13T00:00:00"/>
    <n v="111.22199999999999"/>
    <n v="1"/>
    <n v="11.41"/>
    <n v="88389"/>
    <x v="0"/>
    <n v="228.4686684139416"/>
  </r>
  <r>
    <n v="1745"/>
    <s v="Herbert Holden"/>
    <x v="1"/>
    <n v="0.04"/>
    <n v="124.49"/>
    <n v="51.94"/>
    <x v="0"/>
    <x v="1"/>
    <x v="0"/>
    <x v="0"/>
    <x v="0"/>
    <s v="Bevis 36 x 72 Conference Tables"/>
    <n v="0.63"/>
    <s v="United States"/>
    <x v="0"/>
    <x v="5"/>
    <s v="Atlanta"/>
    <n v="30305"/>
    <x v="160"/>
    <d v="2015-06-14T00:00:00"/>
    <n v="-247.55157"/>
    <n v="4"/>
    <n v="605.82000000000005"/>
    <n v="12224"/>
    <x v="0"/>
    <n v="1871.3281299221201"/>
  </r>
  <r>
    <n v="1745"/>
    <s v="Herbert Holden"/>
    <x v="1"/>
    <n v="0.1"/>
    <n v="35.99"/>
    <n v="5"/>
    <x v="1"/>
    <x v="1"/>
    <x v="1"/>
    <x v="12"/>
    <x v="2"/>
    <s v="Accessory17"/>
    <n v="0.82"/>
    <s v="United States"/>
    <x v="0"/>
    <x v="5"/>
    <s v="Atlanta"/>
    <n v="30305"/>
    <x v="160"/>
    <d v="2015-06-12T00:00:00"/>
    <n v="-277.20924000000002"/>
    <n v="54"/>
    <n v="1569"/>
    <n v="12224"/>
    <x v="0"/>
    <n v="188.12322668686087"/>
  </r>
  <r>
    <n v="1748"/>
    <s v="Helen Simpson"/>
    <x v="1"/>
    <n v="0.04"/>
    <n v="124.49"/>
    <n v="51.94"/>
    <x v="0"/>
    <x v="1"/>
    <x v="0"/>
    <x v="0"/>
    <x v="0"/>
    <s v="Bevis 36 x 72 Conference Tables"/>
    <n v="0.63"/>
    <s v="United States"/>
    <x v="1"/>
    <x v="19"/>
    <s v="Enid"/>
    <n v="73703"/>
    <x v="160"/>
    <d v="2015-06-14T00:00:00"/>
    <n v="-93.064499999999995"/>
    <n v="1"/>
    <n v="151.46"/>
    <n v="87245"/>
    <x v="1"/>
    <n v="2029.5268633776045"/>
  </r>
  <r>
    <n v="1781"/>
    <s v="Jackie Capps"/>
    <x v="1"/>
    <n v="0"/>
    <n v="55.48"/>
    <n v="14.3"/>
    <x v="1"/>
    <x v="3"/>
    <x v="2"/>
    <x v="7"/>
    <x v="5"/>
    <s v="Xerox 194"/>
    <n v="0.37"/>
    <s v="United States"/>
    <x v="2"/>
    <x v="8"/>
    <s v="San Carlos"/>
    <n v="94070"/>
    <x v="160"/>
    <d v="2015-06-14T00:00:00"/>
    <n v="454.44779999999997"/>
    <n v="11"/>
    <n v="658.62"/>
    <n v="89857"/>
    <x v="2"/>
    <n v="976.45724977019813"/>
  </r>
  <r>
    <n v="2257"/>
    <s v="Bernard Thompson"/>
    <x v="1"/>
    <n v="0.06"/>
    <n v="6.68"/>
    <n v="6.93"/>
    <x v="1"/>
    <x v="3"/>
    <x v="2"/>
    <x v="7"/>
    <x v="5"/>
    <s v="HP Office Paper (20Lb. and 87 Bright)"/>
    <n v="0.37"/>
    <s v="United States"/>
    <x v="0"/>
    <x v="9"/>
    <s v="Raleigh"/>
    <n v="27604"/>
    <x v="160"/>
    <d v="2015-06-13T00:00:00"/>
    <n v="7.6245000000000003"/>
    <n v="14"/>
    <n v="91.92"/>
    <n v="87965"/>
    <x v="0"/>
    <n v="122.64742027706788"/>
  </r>
  <r>
    <n v="1466"/>
    <s v="Wesley Reid"/>
    <x v="2"/>
    <n v="0.04"/>
    <n v="130.97999999999999"/>
    <n v="54.74"/>
    <x v="0"/>
    <x v="0"/>
    <x v="0"/>
    <x v="10"/>
    <x v="0"/>
    <s v="O'Sullivan Elevations Bookcase, Cherry Finish"/>
    <n v="0.69"/>
    <s v="United States"/>
    <x v="1"/>
    <x v="13"/>
    <s v="Columbus"/>
    <n v="68601"/>
    <x v="160"/>
    <d v="2015-06-12T00:00:00"/>
    <n v="-723.78399999999999"/>
    <n v="14"/>
    <n v="1781.66"/>
    <n v="91116"/>
    <x v="1"/>
    <n v="1633.4053096334956"/>
  </r>
  <r>
    <n v="1469"/>
    <s v="Vicki Zhu Daniels"/>
    <x v="2"/>
    <n v="0.04"/>
    <n v="105.29"/>
    <n v="10.119999999999999"/>
    <x v="1"/>
    <x v="0"/>
    <x v="0"/>
    <x v="11"/>
    <x v="4"/>
    <s v="Eldon Antistatic Chair Mats for Low to Medium Pile Carpets"/>
    <n v="0.79"/>
    <s v="United States"/>
    <x v="2"/>
    <x v="15"/>
    <s v="Clearfield"/>
    <n v="84015"/>
    <x v="160"/>
    <d v="2015-06-16T00:00:00"/>
    <n v="589.18799999999999"/>
    <n v="9"/>
    <n v="940.64"/>
    <n v="91116"/>
    <x v="2"/>
    <n v="1550.8495507527098"/>
  </r>
  <r>
    <n v="1469"/>
    <s v="Vicki Zhu Daniels"/>
    <x v="2"/>
    <n v="7.0000000000000007E-2"/>
    <n v="31.76"/>
    <n v="45.51"/>
    <x v="0"/>
    <x v="0"/>
    <x v="0"/>
    <x v="0"/>
    <x v="0"/>
    <s v="Hon iLevel™ Computer Training Table"/>
    <n v="0.65"/>
    <s v="United States"/>
    <x v="2"/>
    <x v="15"/>
    <s v="Clearfield"/>
    <n v="84015"/>
    <x v="160"/>
    <d v="2015-06-14T00:00:00"/>
    <n v="-1314.992"/>
    <n v="18"/>
    <n v="439.27"/>
    <n v="91116"/>
    <x v="2"/>
    <n v="408.9357505385222"/>
  </r>
  <r>
    <n v="3179"/>
    <s v="Marie Pittman"/>
    <x v="2"/>
    <n v="7.0000000000000007E-2"/>
    <n v="35.44"/>
    <n v="7.5"/>
    <x v="1"/>
    <x v="3"/>
    <x v="2"/>
    <x v="7"/>
    <x v="5"/>
    <s v="Xerox 1906"/>
    <n v="0.38"/>
    <s v="United States"/>
    <x v="1"/>
    <x v="7"/>
    <s v="Owatonna"/>
    <n v="55060"/>
    <x v="160"/>
    <d v="2015-06-19T00:00:00"/>
    <n v="262.2"/>
    <n v="11"/>
    <n v="380"/>
    <n v="86989"/>
    <x v="1"/>
    <n v="573.16407271477112"/>
  </r>
  <r>
    <n v="550"/>
    <s v="Edna Monroe Talley"/>
    <x v="4"/>
    <n v="0.06"/>
    <n v="549.99"/>
    <n v="49"/>
    <x v="0"/>
    <x v="3"/>
    <x v="1"/>
    <x v="4"/>
    <x v="3"/>
    <s v="Sharp 1540cs Digital Laser Copier"/>
    <n v="0.35"/>
    <s v="United States"/>
    <x v="1"/>
    <x v="18"/>
    <s v="Seguin"/>
    <n v="78155"/>
    <x v="160"/>
    <d v="2015-06-13T00:00:00"/>
    <n v="4637.4071999999996"/>
    <n v="13"/>
    <n v="6720.88"/>
    <n v="90910"/>
    <x v="1"/>
    <n v="7923.7971662789951"/>
  </r>
  <r>
    <n v="550"/>
    <s v="Edna Monroe Talley"/>
    <x v="4"/>
    <n v="0.08"/>
    <n v="115.99"/>
    <n v="5.99"/>
    <x v="2"/>
    <x v="3"/>
    <x v="1"/>
    <x v="12"/>
    <x v="5"/>
    <s v="2160"/>
    <n v="0.56999999999999995"/>
    <s v="United States"/>
    <x v="1"/>
    <x v="18"/>
    <s v="Seguin"/>
    <n v="78155"/>
    <x v="160"/>
    <d v="2015-06-13T00:00:00"/>
    <n v="-239.54150000000001"/>
    <n v="1"/>
    <n v="102.21"/>
    <n v="90910"/>
    <x v="1"/>
    <n v="272.1052076279567"/>
  </r>
  <r>
    <n v="3230"/>
    <s v="Monica Stuart"/>
    <x v="0"/>
    <n v="0.06"/>
    <n v="4.91"/>
    <n v="5.68"/>
    <x v="2"/>
    <x v="0"/>
    <x v="2"/>
    <x v="5"/>
    <x v="5"/>
    <s v="Acco Pressboard Covers with Storage Hooks, 14 7/8&quot; x 11&quot;, Light Blue"/>
    <n v="0.36"/>
    <s v="United States"/>
    <x v="1"/>
    <x v="30"/>
    <s v="Waukesha"/>
    <n v="53186"/>
    <x v="161"/>
    <d v="2015-06-13T00:00:00"/>
    <n v="-31.68825"/>
    <n v="10"/>
    <n v="53.89"/>
    <n v="87436"/>
    <x v="1"/>
    <n v="235.23061435841237"/>
  </r>
  <r>
    <n v="3230"/>
    <s v="Monica Stuart"/>
    <x v="0"/>
    <n v="7.0000000000000007E-2"/>
    <n v="48.94"/>
    <n v="5.86"/>
    <x v="2"/>
    <x v="0"/>
    <x v="2"/>
    <x v="7"/>
    <x v="5"/>
    <s v="Xerox 1916"/>
    <n v="0.35"/>
    <s v="United States"/>
    <x v="1"/>
    <x v="30"/>
    <s v="Waukesha"/>
    <n v="53186"/>
    <x v="161"/>
    <d v="2015-06-14T00:00:00"/>
    <n v="690.7038"/>
    <n v="21"/>
    <n v="1001.02"/>
    <n v="87436"/>
    <x v="1"/>
    <n v="1102.9872312188286"/>
  </r>
  <r>
    <n v="2143"/>
    <s v="Lester Sawyer"/>
    <x v="1"/>
    <n v="0.08"/>
    <n v="17.149999999999999"/>
    <n v="4.96"/>
    <x v="1"/>
    <x v="2"/>
    <x v="2"/>
    <x v="6"/>
    <x v="5"/>
    <s v="Advantus Rolling Storage Box"/>
    <n v="0.57999999999999996"/>
    <s v="United States"/>
    <x v="0"/>
    <x v="21"/>
    <s v="Fairfax"/>
    <n v="20151"/>
    <x v="161"/>
    <d v="2015-06-16T00:00:00"/>
    <n v="33.659999999999997"/>
    <n v="12"/>
    <n v="200.61"/>
    <n v="87569"/>
    <x v="0"/>
    <n v="319.43423105473084"/>
  </r>
  <r>
    <n v="2771"/>
    <s v="Kevin Wolfe"/>
    <x v="1"/>
    <n v="7.0000000000000007E-2"/>
    <n v="177.98"/>
    <n v="0.99"/>
    <x v="1"/>
    <x v="3"/>
    <x v="2"/>
    <x v="8"/>
    <x v="5"/>
    <s v="Kensington 7 Outlet MasterPiece Power Center"/>
    <n v="0.56000000000000005"/>
    <s v="United States"/>
    <x v="0"/>
    <x v="5"/>
    <s v="East Point"/>
    <n v="30344"/>
    <x v="161"/>
    <d v="2015-06-13T00:00:00"/>
    <n v="-191.548"/>
    <n v="3"/>
    <n v="536.29"/>
    <n v="88974"/>
    <x v="0"/>
    <n v="442.54147252090115"/>
  </r>
  <r>
    <n v="1129"/>
    <s v="Pam Patton"/>
    <x v="2"/>
    <n v="0.03"/>
    <n v="30.98"/>
    <n v="6.5"/>
    <x v="1"/>
    <x v="3"/>
    <x v="1"/>
    <x v="1"/>
    <x v="5"/>
    <s v="Logitech Internet Navigator Keyboard"/>
    <n v="0.79"/>
    <s v="United States"/>
    <x v="3"/>
    <x v="35"/>
    <s v="Boston"/>
    <n v="2118"/>
    <x v="161"/>
    <d v="2015-06-17T00:00:00"/>
    <n v="-144.19999999999999"/>
    <n v="44"/>
    <n v="1332.09"/>
    <n v="39430"/>
    <x v="3"/>
    <n v="482.60565151226285"/>
  </r>
  <r>
    <n v="1132"/>
    <s v="Michael Robbins"/>
    <x v="2"/>
    <n v="0.03"/>
    <n v="30.98"/>
    <n v="6.5"/>
    <x v="1"/>
    <x v="3"/>
    <x v="1"/>
    <x v="1"/>
    <x v="5"/>
    <s v="Logitech Internet Navigator Keyboard"/>
    <n v="0.79"/>
    <s v="United States"/>
    <x v="1"/>
    <x v="18"/>
    <s v="Euless"/>
    <n v="76039"/>
    <x v="161"/>
    <d v="2015-06-17T00:00:00"/>
    <n v="-115.36"/>
    <n v="11"/>
    <n v="333.02"/>
    <n v="88104"/>
    <x v="1"/>
    <n v="512.13855334577022"/>
  </r>
  <r>
    <n v="1505"/>
    <s v="Kay Schultz"/>
    <x v="2"/>
    <n v="0"/>
    <n v="85.99"/>
    <n v="0.99"/>
    <x v="1"/>
    <x v="0"/>
    <x v="1"/>
    <x v="12"/>
    <x v="2"/>
    <s v="Accessory4"/>
    <n v="0.85"/>
    <s v="United States"/>
    <x v="1"/>
    <x v="18"/>
    <s v="College Station"/>
    <n v="77840"/>
    <x v="161"/>
    <d v="2015-06-18T00:00:00"/>
    <n v="-138.0368"/>
    <n v="6"/>
    <n v="464.86"/>
    <n v="86181"/>
    <x v="1"/>
    <n v="569.63972811383758"/>
  </r>
  <r>
    <n v="5"/>
    <s v="Ronnie Proctor"/>
    <x v="3"/>
    <n v="0.02"/>
    <n v="500.98"/>
    <n v="26"/>
    <x v="0"/>
    <x v="2"/>
    <x v="0"/>
    <x v="9"/>
    <x v="3"/>
    <s v="Global Troy™ Executive Leather Low-Back Tilter"/>
    <n v="0.6"/>
    <s v="United States"/>
    <x v="2"/>
    <x v="8"/>
    <s v="San Gabriel"/>
    <n v="91776"/>
    <x v="161"/>
    <d v="2015-06-15T00:00:00"/>
    <n v="4390.3665000000001"/>
    <n v="12"/>
    <n v="6362.85"/>
    <n v="90193"/>
    <x v="2"/>
    <n v="7334.4939948180236"/>
  </r>
  <r>
    <n v="1044"/>
    <s v="Erin Ballard"/>
    <x v="0"/>
    <n v="0.02"/>
    <n v="209.84"/>
    <n v="21.21"/>
    <x v="1"/>
    <x v="2"/>
    <x v="0"/>
    <x v="11"/>
    <x v="4"/>
    <s v="Luxo Professional Fluorescent Magnifier Lamp with Clamp-Mount Base"/>
    <n v="0.59"/>
    <s v="United States"/>
    <x v="2"/>
    <x v="8"/>
    <s v="Los Angeles"/>
    <n v="90004"/>
    <x v="162"/>
    <d v="2015-06-14T00:00:00"/>
    <n v="2593.14"/>
    <n v="62"/>
    <n v="13546.94"/>
    <n v="28001"/>
    <x v="2"/>
    <n v="4333.7404078108011"/>
  </r>
  <r>
    <n v="1044"/>
    <s v="Erin Ballard"/>
    <x v="0"/>
    <n v="0.01"/>
    <n v="194.3"/>
    <n v="11.54"/>
    <x v="1"/>
    <x v="2"/>
    <x v="0"/>
    <x v="11"/>
    <x v="4"/>
    <s v="Electrix Halogen Magnifier Lamp"/>
    <n v="0.59"/>
    <s v="United States"/>
    <x v="2"/>
    <x v="8"/>
    <s v="Los Angeles"/>
    <n v="90004"/>
    <x v="162"/>
    <d v="2015-06-16T00:00:00"/>
    <n v="1162.76"/>
    <n v="32"/>
    <n v="6401.65"/>
    <n v="28001"/>
    <x v="2"/>
    <n v="2559.6408683708555"/>
  </r>
  <r>
    <n v="1519"/>
    <s v="Randall Boykin"/>
    <x v="0"/>
    <n v="0.06"/>
    <n v="55.48"/>
    <n v="4.8499999999999996"/>
    <x v="1"/>
    <x v="1"/>
    <x v="2"/>
    <x v="7"/>
    <x v="5"/>
    <s v="Xerox 1888"/>
    <n v="0.37"/>
    <s v="United States"/>
    <x v="3"/>
    <x v="29"/>
    <s v="Auburn"/>
    <n v="4210"/>
    <x v="162"/>
    <d v="2015-06-14T00:00:00"/>
    <n v="711.05190000000005"/>
    <n v="19"/>
    <n v="1030.51"/>
    <n v="89957"/>
    <x v="3"/>
    <n v="1201.9482465769424"/>
  </r>
  <r>
    <n v="1522"/>
    <s v="Earl Watts"/>
    <x v="0"/>
    <n v="0.1"/>
    <n v="122.99"/>
    <n v="70.2"/>
    <x v="0"/>
    <x v="1"/>
    <x v="0"/>
    <x v="9"/>
    <x v="3"/>
    <s v="Global High-Back Leather Tilter, Burgundy"/>
    <n v="0.74"/>
    <s v="United States"/>
    <x v="1"/>
    <x v="7"/>
    <s v="Hopkins"/>
    <n v="55305"/>
    <x v="162"/>
    <d v="2015-06-15T00:00:00"/>
    <n v="-899.67499999999995"/>
    <n v="17"/>
    <n v="2026.91"/>
    <n v="89957"/>
    <x v="1"/>
    <n v="2047.8112158178719"/>
  </r>
  <r>
    <n v="3339"/>
    <s v="Lester Copeland"/>
    <x v="1"/>
    <n v="0.03"/>
    <n v="2.61"/>
    <n v="0.5"/>
    <x v="1"/>
    <x v="1"/>
    <x v="2"/>
    <x v="13"/>
    <x v="5"/>
    <s v="Avery 494"/>
    <n v="0.39"/>
    <s v="United States"/>
    <x v="0"/>
    <x v="12"/>
    <s v="Titusville"/>
    <n v="32780"/>
    <x v="162"/>
    <d v="2015-06-15T00:00:00"/>
    <n v="4.0442999999999998"/>
    <n v="7"/>
    <n v="19.02"/>
    <n v="85981"/>
    <x v="0"/>
    <n v="-63.97870625706954"/>
  </r>
  <r>
    <n v="3339"/>
    <s v="Lester Copeland"/>
    <x v="1"/>
    <n v="0.01"/>
    <n v="11.66"/>
    <n v="7.95"/>
    <x v="1"/>
    <x v="1"/>
    <x v="2"/>
    <x v="2"/>
    <x v="1"/>
    <s v="Hunt BOSTON® Vista® Battery-Operated Pencil Sharpener, Black"/>
    <n v="0.57999999999999996"/>
    <s v="United States"/>
    <x v="0"/>
    <x v="12"/>
    <s v="Titusville"/>
    <n v="32780"/>
    <x v="162"/>
    <d v="2015-06-15T00:00:00"/>
    <n v="-10.368399999999999"/>
    <n v="16"/>
    <n v="193.87"/>
    <n v="85981"/>
    <x v="0"/>
    <n v="326.67239058388037"/>
  </r>
  <r>
    <n v="1644"/>
    <s v="Sam Woodward"/>
    <x v="2"/>
    <n v="0.09"/>
    <n v="107.53"/>
    <n v="5.81"/>
    <x v="1"/>
    <x v="0"/>
    <x v="0"/>
    <x v="11"/>
    <x v="6"/>
    <s v="Tenex Contemporary Contur Chairmats for Low and Medium Pile Carpet, Computer, 39&quot; x 49&quot;"/>
    <n v="0.65"/>
    <s v="United States"/>
    <x v="1"/>
    <x v="18"/>
    <s v="Friendswood"/>
    <n v="77546"/>
    <x v="162"/>
    <d v="2015-06-16T00:00:00"/>
    <n v="69.545100000000005"/>
    <n v="1"/>
    <n v="100.79"/>
    <n v="87342"/>
    <x v="1"/>
    <n v="757.20690437203928"/>
  </r>
  <r>
    <n v="1738"/>
    <s v="Dean Solomon"/>
    <x v="2"/>
    <n v="0.04"/>
    <n v="35.44"/>
    <n v="19.989999999999998"/>
    <x v="1"/>
    <x v="3"/>
    <x v="2"/>
    <x v="7"/>
    <x v="5"/>
    <s v="Xerox 1880"/>
    <n v="0.38"/>
    <s v="United States"/>
    <x v="0"/>
    <x v="9"/>
    <s v="Gastonia"/>
    <n v="28052"/>
    <x v="162"/>
    <d v="2015-06-21T00:00:00"/>
    <n v="-108.27249999999999"/>
    <n v="11"/>
    <n v="406.26"/>
    <n v="85868"/>
    <x v="0"/>
    <n v="558.83129056647056"/>
  </r>
  <r>
    <n v="1775"/>
    <s v="Marlene Kirk"/>
    <x v="2"/>
    <n v="0.09"/>
    <n v="12.95"/>
    <n v="4.9800000000000004"/>
    <x v="1"/>
    <x v="1"/>
    <x v="2"/>
    <x v="5"/>
    <x v="5"/>
    <s v="GBC Binding covers"/>
    <n v="0.4"/>
    <s v="United States"/>
    <x v="1"/>
    <x v="2"/>
    <s v="South Bend"/>
    <n v="46614"/>
    <x v="162"/>
    <d v="2015-06-21T00:00:00"/>
    <n v="123.89175"/>
    <n v="21"/>
    <n v="269.54000000000002"/>
    <n v="89944"/>
    <x v="1"/>
    <n v="265.88775680134444"/>
  </r>
  <r>
    <n v="547"/>
    <s v="Henry Ball"/>
    <x v="3"/>
    <n v="0.03"/>
    <n v="13.73"/>
    <n v="6.85"/>
    <x v="2"/>
    <x v="3"/>
    <x v="0"/>
    <x v="11"/>
    <x v="2"/>
    <s v="DAX Wood Document Frame."/>
    <n v="0.54"/>
    <s v="United States"/>
    <x v="3"/>
    <x v="44"/>
    <s v="Morgantown"/>
    <n v="26501"/>
    <x v="162"/>
    <d v="2015-06-15T00:00:00"/>
    <n v="39.585299999999997"/>
    <n v="4"/>
    <n v="57.37"/>
    <n v="86250"/>
    <x v="3"/>
    <n v="457.68205348651981"/>
  </r>
  <r>
    <n v="2979"/>
    <s v="Lloyd Dolan"/>
    <x v="3"/>
    <n v="0.01"/>
    <n v="5.84"/>
    <n v="0.83"/>
    <x v="1"/>
    <x v="3"/>
    <x v="2"/>
    <x v="2"/>
    <x v="2"/>
    <s v="Avery Hi-Liter® Smear-Safe Highlighters"/>
    <n v="0.49"/>
    <s v="United States"/>
    <x v="1"/>
    <x v="39"/>
    <s v="Dickinson"/>
    <n v="58601"/>
    <x v="162"/>
    <d v="2015-06-16T00:00:00"/>
    <n v="16.091999999999999"/>
    <n v="4"/>
    <n v="23.89"/>
    <n v="86546"/>
    <x v="1"/>
    <n v="296.38816786414782"/>
  </r>
  <r>
    <n v="3120"/>
    <s v="Daniel Christian"/>
    <x v="3"/>
    <n v="0.08"/>
    <n v="315.98"/>
    <n v="19.989999999999998"/>
    <x v="1"/>
    <x v="2"/>
    <x v="2"/>
    <x v="5"/>
    <x v="5"/>
    <s v="GBC ProClick™ 150 Presentation Binding System"/>
    <n v="0.38"/>
    <s v="United States"/>
    <x v="0"/>
    <x v="17"/>
    <s v="New Orleans"/>
    <n v="70117"/>
    <x v="162"/>
    <d v="2015-06-14T00:00:00"/>
    <n v="44.52"/>
    <n v="9"/>
    <n v="2642.48"/>
    <n v="90160"/>
    <x v="0"/>
    <n v="1719.5422715362665"/>
  </r>
  <r>
    <n v="1860"/>
    <s v="Gina B Hess"/>
    <x v="0"/>
    <n v="0.09"/>
    <n v="5.98"/>
    <n v="1.49"/>
    <x v="1"/>
    <x v="2"/>
    <x v="2"/>
    <x v="5"/>
    <x v="5"/>
    <s v="Avery Hanging File Binders"/>
    <n v="0.39"/>
    <s v="United States"/>
    <x v="3"/>
    <x v="35"/>
    <s v="Webster"/>
    <n v="1570"/>
    <x v="163"/>
    <d v="2015-06-17T00:00:00"/>
    <n v="13.2294"/>
    <n v="5"/>
    <n v="28.01"/>
    <n v="86846"/>
    <x v="3"/>
    <n v="295.57303300318722"/>
  </r>
  <r>
    <n v="33"/>
    <s v="Ricky Hensley"/>
    <x v="3"/>
    <n v="0.03"/>
    <n v="4.24"/>
    <n v="5.41"/>
    <x v="1"/>
    <x v="3"/>
    <x v="2"/>
    <x v="5"/>
    <x v="5"/>
    <s v="Storex DuraTech Recycled Plastic Frosted Binders"/>
    <n v="0.35"/>
    <s v="United States"/>
    <x v="2"/>
    <x v="14"/>
    <s v="Gresham"/>
    <n v="97030"/>
    <x v="163"/>
    <d v="2015-06-17T00:00:00"/>
    <n v="-84.437600000000003"/>
    <n v="13"/>
    <n v="58.68"/>
    <n v="89201"/>
    <x v="2"/>
    <n v="185.43587197333017"/>
  </r>
  <r>
    <n v="33"/>
    <s v="Ricky Hensley"/>
    <x v="3"/>
    <n v="0.04"/>
    <n v="2.94"/>
    <n v="0.7"/>
    <x v="1"/>
    <x v="3"/>
    <x v="2"/>
    <x v="2"/>
    <x v="2"/>
    <s v="Newell 338"/>
    <n v="0.57999999999999996"/>
    <s v="United States"/>
    <x v="2"/>
    <x v="14"/>
    <s v="Gresham"/>
    <n v="97030"/>
    <x v="163"/>
    <d v="2015-06-16T00:00:00"/>
    <n v="24.312000000000001"/>
    <n v="18"/>
    <n v="53.1"/>
    <n v="89201"/>
    <x v="2"/>
    <n v="347.1077157503164"/>
  </r>
  <r>
    <n v="736"/>
    <s v="Meredith Walters"/>
    <x v="3"/>
    <n v="0.06"/>
    <n v="350.98"/>
    <n v="30"/>
    <x v="0"/>
    <x v="1"/>
    <x v="0"/>
    <x v="9"/>
    <x v="3"/>
    <s v="Office Star - Professional Matrix Back Chair with 2-to-1 Synchro Tilt and Mesh Fabric Seat"/>
    <n v="0.61"/>
    <s v="United States"/>
    <x v="3"/>
    <x v="47"/>
    <s v="Salem"/>
    <n v="3079"/>
    <x v="163"/>
    <d v="2015-06-17T00:00:00"/>
    <n v="797.85599999999999"/>
    <n v="6"/>
    <n v="2016.32"/>
    <n v="90361"/>
    <x v="3"/>
    <n v="3218.7553000589032"/>
  </r>
  <r>
    <n v="738"/>
    <s v="Peggy Rowe"/>
    <x v="3"/>
    <n v="0.02"/>
    <n v="70.98"/>
    <n v="46.74"/>
    <x v="0"/>
    <x v="1"/>
    <x v="0"/>
    <x v="10"/>
    <x v="0"/>
    <s v="Hon Metal Bookcases, Putty"/>
    <n v="0.56000000000000005"/>
    <s v="United States"/>
    <x v="3"/>
    <x v="33"/>
    <s v="Cranford"/>
    <n v="7016"/>
    <x v="163"/>
    <d v="2015-06-16T00:00:00"/>
    <n v="-178.21600000000001"/>
    <n v="4"/>
    <n v="313.63"/>
    <n v="90361"/>
    <x v="3"/>
    <n v="1789.5002972113869"/>
  </r>
  <r>
    <n v="741"/>
    <s v="Stacey Hale"/>
    <x v="3"/>
    <n v="0.04"/>
    <n v="27.48"/>
    <n v="4"/>
    <x v="1"/>
    <x v="1"/>
    <x v="1"/>
    <x v="1"/>
    <x v="5"/>
    <s v="Belkin MediaBoard 104- Keyboard"/>
    <n v="0.75"/>
    <s v="United States"/>
    <x v="3"/>
    <x v="33"/>
    <s v="Summit"/>
    <n v="7901"/>
    <x v="163"/>
    <d v="2015-06-17T00:00:00"/>
    <n v="-26.655999999999999"/>
    <n v="15"/>
    <n v="397.17"/>
    <n v="90361"/>
    <x v="3"/>
    <n v="575.37865700431848"/>
  </r>
  <r>
    <n v="2183"/>
    <s v="Sheryl Reese"/>
    <x v="3"/>
    <n v="0"/>
    <n v="1.48"/>
    <n v="0.7"/>
    <x v="1"/>
    <x v="2"/>
    <x v="2"/>
    <x v="14"/>
    <x v="2"/>
    <s v="Binder Clips by OIC"/>
    <n v="0.37"/>
    <s v="United States"/>
    <x v="0"/>
    <x v="32"/>
    <s v="Owensboro"/>
    <n v="42301"/>
    <x v="163"/>
    <d v="2015-06-17T00:00:00"/>
    <n v="-203.09800000000001"/>
    <n v="12"/>
    <n v="19.32"/>
    <n v="91571"/>
    <x v="0"/>
    <n v="-8.0163482766107599"/>
  </r>
  <r>
    <n v="2512"/>
    <s v="Frances Holt"/>
    <x v="3"/>
    <n v="0.04"/>
    <n v="6.48"/>
    <n v="9.5399999999999991"/>
    <x v="1"/>
    <x v="2"/>
    <x v="2"/>
    <x v="7"/>
    <x v="5"/>
    <s v="Xerox 1905"/>
    <n v="0.37"/>
    <s v="United States"/>
    <x v="3"/>
    <x v="35"/>
    <s v="Cambridge"/>
    <n v="2138"/>
    <x v="163"/>
    <d v="2015-06-17T00:00:00"/>
    <n v="-223.94399999999999"/>
    <n v="19"/>
    <n v="125.37"/>
    <n v="87030"/>
    <x v="3"/>
    <n v="204.20094371247353"/>
  </r>
  <r>
    <n v="1038"/>
    <s v="Jon Hale"/>
    <x v="0"/>
    <n v="0.1"/>
    <n v="7.64"/>
    <n v="5.83"/>
    <x v="1"/>
    <x v="3"/>
    <x v="2"/>
    <x v="7"/>
    <x v="2"/>
    <s v="Rediform Wirebound &quot;Phone Memo&quot; Message Book, 11 x 5-3/4"/>
    <n v="0.36"/>
    <s v="United States"/>
    <x v="0"/>
    <x v="12"/>
    <s v="Belle Glade"/>
    <n v="33430"/>
    <x v="164"/>
    <d v="2015-06-17T00:00:00"/>
    <n v="-403.18740000000003"/>
    <n v="5"/>
    <n v="39.36"/>
    <n v="90641"/>
    <x v="0"/>
    <n v="-67.675674333439815"/>
  </r>
  <r>
    <n v="2677"/>
    <s v="Geoffrey Rivera"/>
    <x v="0"/>
    <n v="0.03"/>
    <n v="41.32"/>
    <n v="58.66"/>
    <x v="2"/>
    <x v="0"/>
    <x v="0"/>
    <x v="11"/>
    <x v="6"/>
    <s v="Deflect-o EconoMat Studded, No Bevel Mat for Low Pile Carpeting"/>
    <n v="0.76"/>
    <s v="United States"/>
    <x v="0"/>
    <x v="21"/>
    <s v="Winchester"/>
    <n v="22601"/>
    <x v="164"/>
    <d v="2015-06-17T00:00:00"/>
    <n v="-32.816000000000003"/>
    <n v="10"/>
    <n v="419.27"/>
    <n v="86633"/>
    <x v="0"/>
    <n v="2164.7859081787155"/>
  </r>
  <r>
    <n v="2677"/>
    <s v="Geoffrey Rivera"/>
    <x v="0"/>
    <n v="0"/>
    <n v="6.88"/>
    <n v="2"/>
    <x v="1"/>
    <x v="0"/>
    <x v="2"/>
    <x v="7"/>
    <x v="2"/>
    <s v="Adams Phone Message Book, 200 Message Capacity, 8 1/16” x 11”"/>
    <n v="0.39"/>
    <s v="United States"/>
    <x v="0"/>
    <x v="21"/>
    <s v="Winchester"/>
    <n v="22601"/>
    <x v="164"/>
    <d v="2015-06-16T00:00:00"/>
    <n v="-15.61"/>
    <n v="5"/>
    <n v="36"/>
    <n v="86633"/>
    <x v="0"/>
    <n v="302.95645814781216"/>
  </r>
  <r>
    <n v="2720"/>
    <s v="Donna Block"/>
    <x v="0"/>
    <n v="0"/>
    <n v="40.479999999999997"/>
    <n v="19.989999999999998"/>
    <x v="1"/>
    <x v="0"/>
    <x v="1"/>
    <x v="1"/>
    <x v="5"/>
    <s v="Keytronic Designer 104- Key Black Keyboard"/>
    <n v="0.77"/>
    <s v="United States"/>
    <x v="0"/>
    <x v="5"/>
    <s v="Dalton"/>
    <n v="30721"/>
    <x v="164"/>
    <d v="2015-06-17T00:00:00"/>
    <n v="-25.634"/>
    <n v="6"/>
    <n v="264.95"/>
    <n v="88766"/>
    <x v="0"/>
    <n v="1211.048010820062"/>
  </r>
  <r>
    <n v="1492"/>
    <s v="Don Beard"/>
    <x v="1"/>
    <n v="0.04"/>
    <n v="119.99"/>
    <n v="14"/>
    <x v="0"/>
    <x v="3"/>
    <x v="1"/>
    <x v="3"/>
    <x v="3"/>
    <s v="Epson C82 Color Inkjet Printer"/>
    <n v="0.36"/>
    <s v="United States"/>
    <x v="1"/>
    <x v="6"/>
    <s v="Ozark"/>
    <n v="65721"/>
    <x v="164"/>
    <d v="2015-06-18T00:00:00"/>
    <n v="509.95830000000001"/>
    <n v="6"/>
    <n v="739.07"/>
    <n v="88004"/>
    <x v="1"/>
    <n v="1388.8177764827767"/>
  </r>
  <r>
    <n v="2355"/>
    <s v="Clyde Burnett"/>
    <x v="4"/>
    <n v="0.06"/>
    <n v="146.34"/>
    <n v="43.75"/>
    <x v="0"/>
    <x v="1"/>
    <x v="0"/>
    <x v="0"/>
    <x v="0"/>
    <s v="Bevis Round Conference Table Top &amp; Single Column Base"/>
    <n v="0.65"/>
    <s v="United States"/>
    <x v="2"/>
    <x v="8"/>
    <s v="Coachella"/>
    <n v="92236"/>
    <x v="164"/>
    <d v="2015-06-18T00:00:00"/>
    <n v="-89.27"/>
    <n v="12"/>
    <n v="1721.24"/>
    <n v="91306"/>
    <x v="2"/>
    <n v="1894.1646585580847"/>
  </r>
  <r>
    <n v="3096"/>
    <s v="Mike Howard"/>
    <x v="0"/>
    <n v="0.04"/>
    <n v="33.89"/>
    <n v="5.0999999999999996"/>
    <x v="2"/>
    <x v="1"/>
    <x v="2"/>
    <x v="6"/>
    <x v="5"/>
    <s v="File Shuttle II and Handi-File, Black"/>
    <n v="0.6"/>
    <s v="United States"/>
    <x v="3"/>
    <x v="27"/>
    <s v="Hilliard"/>
    <n v="43026"/>
    <x v="165"/>
    <d v="2015-06-18T00:00:00"/>
    <n v="72.983999999999995"/>
    <n v="6"/>
    <n v="200.83"/>
    <n v="86222"/>
    <x v="3"/>
    <n v="609.98806056071362"/>
  </r>
  <r>
    <n v="283"/>
    <s v="Pauline Boyette"/>
    <x v="1"/>
    <n v="0.1"/>
    <n v="1.68"/>
    <n v="1.57"/>
    <x v="1"/>
    <x v="3"/>
    <x v="2"/>
    <x v="2"/>
    <x v="2"/>
    <s v="Newell 323"/>
    <n v="0.59"/>
    <s v="United States"/>
    <x v="3"/>
    <x v="33"/>
    <s v="Newark"/>
    <n v="7101"/>
    <x v="165"/>
    <d v="2015-06-18T00:00:00"/>
    <n v="-11.57"/>
    <n v="11"/>
    <n v="18.71"/>
    <n v="89293"/>
    <x v="3"/>
    <n v="95.605884735420602"/>
  </r>
  <r>
    <n v="286"/>
    <s v="Virginia Gay"/>
    <x v="2"/>
    <n v="0"/>
    <n v="4.13"/>
    <n v="5.34"/>
    <x v="1"/>
    <x v="0"/>
    <x v="2"/>
    <x v="5"/>
    <x v="5"/>
    <s v="ACCOHIDE® Binder by Acco"/>
    <n v="0.38"/>
    <s v="United States"/>
    <x v="1"/>
    <x v="38"/>
    <s v="Shawnee"/>
    <n v="66203"/>
    <x v="165"/>
    <d v="2015-06-21T00:00:00"/>
    <n v="-61.87"/>
    <n v="9"/>
    <n v="40.950000000000003"/>
    <n v="89761"/>
    <x v="1"/>
    <n v="120.72947090999592"/>
  </r>
  <r>
    <n v="286"/>
    <s v="Virginia Gay"/>
    <x v="2"/>
    <n v="0.1"/>
    <n v="130.97999999999999"/>
    <n v="54.74"/>
    <x v="0"/>
    <x v="0"/>
    <x v="0"/>
    <x v="10"/>
    <x v="0"/>
    <s v="O'Sullivan Elevations Bookcase, Cherry Finish"/>
    <n v="0.69"/>
    <s v="United States"/>
    <x v="1"/>
    <x v="38"/>
    <s v="Shawnee"/>
    <n v="66203"/>
    <x v="165"/>
    <d v="2015-06-21T00:00:00"/>
    <n v="-530.24"/>
    <n v="9"/>
    <n v="1155.73"/>
    <n v="89761"/>
    <x v="1"/>
    <n v="1791.9490095835433"/>
  </r>
  <r>
    <n v="646"/>
    <s v="Robin High"/>
    <x v="2"/>
    <n v="0.03"/>
    <n v="51.75"/>
    <n v="19.989999999999998"/>
    <x v="1"/>
    <x v="3"/>
    <x v="0"/>
    <x v="11"/>
    <x v="5"/>
    <s v="Howard Miller 13-3/4&quot; Diameter Brushed Chrome Round Wall Clock"/>
    <n v="0.55000000000000004"/>
    <s v="United States"/>
    <x v="1"/>
    <x v="7"/>
    <s v="Shakopee"/>
    <n v="55379"/>
    <x v="165"/>
    <d v="2015-06-22T00:00:00"/>
    <n v="261.44400000000002"/>
    <n v="16"/>
    <n v="818.81"/>
    <n v="90735"/>
    <x v="1"/>
    <n v="1136.4422365630185"/>
  </r>
  <r>
    <n v="1189"/>
    <s v="Dwight Stephenson"/>
    <x v="2"/>
    <n v="0.06"/>
    <n v="10.89"/>
    <n v="4.5"/>
    <x v="1"/>
    <x v="1"/>
    <x v="2"/>
    <x v="8"/>
    <x v="5"/>
    <s v="Belkin 6 Outlet Metallic Surge Strip"/>
    <n v="0.59"/>
    <s v="United States"/>
    <x v="2"/>
    <x v="8"/>
    <s v="Huntington Beach"/>
    <n v="92646"/>
    <x v="165"/>
    <d v="2015-06-22T00:00:00"/>
    <n v="-25.111999999999998"/>
    <n v="14"/>
    <n v="149.32"/>
    <n v="87584"/>
    <x v="2"/>
    <n v="271.33295812448938"/>
  </r>
  <r>
    <n v="1189"/>
    <s v="Dwight Stephenson"/>
    <x v="2"/>
    <n v="0.03"/>
    <n v="10.64"/>
    <n v="5.16"/>
    <x v="1"/>
    <x v="1"/>
    <x v="0"/>
    <x v="11"/>
    <x v="5"/>
    <s v="Eldon Expressions Punched Metal &amp; Wood Desk Accessories, Pewter &amp; Cherry"/>
    <n v="0.56999999999999995"/>
    <s v="United States"/>
    <x v="2"/>
    <x v="8"/>
    <s v="Huntington Beach"/>
    <n v="92646"/>
    <x v="165"/>
    <d v="2015-06-22T00:00:00"/>
    <n v="17.376000000000001"/>
    <n v="16"/>
    <n v="177.01"/>
    <n v="87584"/>
    <x v="2"/>
    <n v="335.50192681809307"/>
  </r>
  <r>
    <n v="1189"/>
    <s v="Dwight Stephenson"/>
    <x v="2"/>
    <n v="0.03"/>
    <n v="7.96"/>
    <n v="4.95"/>
    <x v="1"/>
    <x v="1"/>
    <x v="0"/>
    <x v="11"/>
    <x v="5"/>
    <s v="Staples Plastic Wall Frames"/>
    <n v="0.41"/>
    <s v="United States"/>
    <x v="2"/>
    <x v="8"/>
    <s v="Huntington Beach"/>
    <n v="92646"/>
    <x v="165"/>
    <d v="2015-06-19T00:00:00"/>
    <n v="24.260400000000001"/>
    <n v="4"/>
    <n v="35.159999999999997"/>
    <n v="87584"/>
    <x v="2"/>
    <n v="195.36113815924412"/>
  </r>
  <r>
    <n v="1193"/>
    <s v="Louis Parrish"/>
    <x v="2"/>
    <n v="0.03"/>
    <n v="10.64"/>
    <n v="5.16"/>
    <x v="1"/>
    <x v="1"/>
    <x v="0"/>
    <x v="11"/>
    <x v="5"/>
    <s v="Eldon Expressions Punched Metal &amp; Wood Desk Accessories, Pewter &amp; Cherry"/>
    <n v="0.56999999999999995"/>
    <s v="United States"/>
    <x v="3"/>
    <x v="31"/>
    <s v="Washington"/>
    <n v="20016"/>
    <x v="165"/>
    <d v="2015-06-22T00:00:00"/>
    <n v="14.48"/>
    <n v="63"/>
    <n v="696.96"/>
    <n v="5984"/>
    <x v="3"/>
    <n v="332.53634832607378"/>
  </r>
  <r>
    <n v="1193"/>
    <s v="Louis Parrish"/>
    <x v="2"/>
    <n v="0.03"/>
    <n v="7.96"/>
    <n v="4.95"/>
    <x v="1"/>
    <x v="1"/>
    <x v="0"/>
    <x v="11"/>
    <x v="5"/>
    <s v="Staples Plastic Wall Frames"/>
    <n v="0.41"/>
    <s v="United States"/>
    <x v="3"/>
    <x v="31"/>
    <s v="Washington"/>
    <n v="20016"/>
    <x v="165"/>
    <d v="2015-06-19T00:00:00"/>
    <n v="22.25"/>
    <n v="17"/>
    <n v="149.41"/>
    <n v="5984"/>
    <x v="3"/>
    <n v="193.30243684696663"/>
  </r>
  <r>
    <n v="3098"/>
    <s v="Lorraine Boykin"/>
    <x v="2"/>
    <n v="0"/>
    <n v="11.7"/>
    <n v="6.96"/>
    <x v="2"/>
    <x v="1"/>
    <x v="2"/>
    <x v="8"/>
    <x v="6"/>
    <s v="Harmony HEPA Quiet Air Purifiers"/>
    <n v="0.5"/>
    <s v="United States"/>
    <x v="3"/>
    <x v="11"/>
    <s v="Shirley"/>
    <n v="11967"/>
    <x v="165"/>
    <d v="2015-06-19T00:00:00"/>
    <n v="-11.247999999999999"/>
    <n v="10"/>
    <n v="131.69"/>
    <n v="89315"/>
    <x v="3"/>
    <n v="238.68861276205467"/>
  </r>
  <r>
    <n v="907"/>
    <s v="Rachel Casey"/>
    <x v="4"/>
    <n v="0.09"/>
    <n v="2.6"/>
    <n v="2.4"/>
    <x v="1"/>
    <x v="2"/>
    <x v="2"/>
    <x v="2"/>
    <x v="2"/>
    <s v="12 Colored Short Pencils"/>
    <n v="0.57999999999999996"/>
    <s v="United States"/>
    <x v="0"/>
    <x v="32"/>
    <s v="Henderson"/>
    <n v="42420"/>
    <x v="165"/>
    <d v="2015-06-19T00:00:00"/>
    <n v="1107.4079999999999"/>
    <n v="12"/>
    <n v="31.73"/>
    <n v="86460"/>
    <x v="0"/>
    <n v="1311.2785647842779"/>
  </r>
  <r>
    <n v="317"/>
    <s v="Katherine Kearney"/>
    <x v="3"/>
    <n v="0.09"/>
    <n v="7.38"/>
    <n v="5.21"/>
    <x v="1"/>
    <x v="3"/>
    <x v="0"/>
    <x v="11"/>
    <x v="5"/>
    <s v="Eldon® Expressions™ Wood Desk Accessories, Oak"/>
    <n v="0.56000000000000005"/>
    <s v="United States"/>
    <x v="2"/>
    <x v="8"/>
    <s v="Lemon Grove"/>
    <n v="91945"/>
    <x v="165"/>
    <d v="2015-06-18T00:00:00"/>
    <n v="-27.16"/>
    <n v="9"/>
    <n v="66.55"/>
    <n v="86041"/>
    <x v="2"/>
    <n v="383.29818707082057"/>
  </r>
  <r>
    <n v="317"/>
    <s v="Katherine Kearney"/>
    <x v="3"/>
    <n v="0.04"/>
    <n v="5.98"/>
    <n v="5.15"/>
    <x v="1"/>
    <x v="3"/>
    <x v="2"/>
    <x v="7"/>
    <x v="5"/>
    <s v="Xerox 193"/>
    <n v="0.36"/>
    <s v="United States"/>
    <x v="2"/>
    <x v="8"/>
    <s v="Lemon Grove"/>
    <n v="91945"/>
    <x v="165"/>
    <d v="2015-06-18T00:00:00"/>
    <n v="-52.344000000000001"/>
    <n v="17"/>
    <n v="103.49"/>
    <n v="86041"/>
    <x v="2"/>
    <n v="218.26948928312021"/>
  </r>
  <r>
    <n v="317"/>
    <s v="Katherine Kearney"/>
    <x v="3"/>
    <n v="0.04"/>
    <n v="15.42"/>
    <n v="10.68"/>
    <x v="1"/>
    <x v="3"/>
    <x v="2"/>
    <x v="6"/>
    <x v="5"/>
    <s v="Decoflex Hanging Personal Folder File, Blue"/>
    <n v="0.57999999999999996"/>
    <s v="United States"/>
    <x v="2"/>
    <x v="8"/>
    <s v="Lemon Grove"/>
    <n v="91945"/>
    <x v="165"/>
    <d v="2015-06-18T00:00:00"/>
    <n v="-119.93600000000001"/>
    <n v="12"/>
    <n v="192.18"/>
    <n v="86041"/>
    <x v="2"/>
    <n v="514.33674872615518"/>
  </r>
  <r>
    <n v="395"/>
    <s v="Monica McCormick"/>
    <x v="0"/>
    <n v="0.04"/>
    <n v="15.98"/>
    <n v="4"/>
    <x v="1"/>
    <x v="3"/>
    <x v="1"/>
    <x v="1"/>
    <x v="5"/>
    <s v="Logitech Access Keyboard"/>
    <n v="0.37"/>
    <s v="United States"/>
    <x v="0"/>
    <x v="9"/>
    <s v="Albemarle"/>
    <n v="28001"/>
    <x v="166"/>
    <d v="2015-06-19T00:00:00"/>
    <n v="-19.207999999999998"/>
    <n v="4"/>
    <n v="64.59"/>
    <n v="86384"/>
    <x v="0"/>
    <n v="349.04196423374606"/>
  </r>
  <r>
    <n v="395"/>
    <s v="Monica McCormick"/>
    <x v="0"/>
    <n v="0.06"/>
    <n v="22.84"/>
    <n v="5.47"/>
    <x v="1"/>
    <x v="3"/>
    <x v="2"/>
    <x v="7"/>
    <x v="5"/>
    <s v="Xerox 1929"/>
    <n v="0.39"/>
    <s v="United States"/>
    <x v="0"/>
    <x v="9"/>
    <s v="Albemarle"/>
    <n v="28001"/>
    <x v="166"/>
    <d v="2015-06-20T00:00:00"/>
    <n v="7.44"/>
    <n v="20"/>
    <n v="461.94"/>
    <n v="86384"/>
    <x v="0"/>
    <n v="441.86052269024105"/>
  </r>
  <r>
    <n v="152"/>
    <s v="Kent Kerr"/>
    <x v="2"/>
    <n v="0.1"/>
    <n v="39.979999999999997"/>
    <n v="4"/>
    <x v="1"/>
    <x v="0"/>
    <x v="1"/>
    <x v="1"/>
    <x v="5"/>
    <s v="Microsoft Natural Keyboard Elite"/>
    <n v="0.7"/>
    <s v="United States"/>
    <x v="0"/>
    <x v="34"/>
    <s v="Knoxville"/>
    <n v="37918"/>
    <x v="166"/>
    <d v="2015-06-22T00:00:00"/>
    <n v="360.24"/>
    <n v="21"/>
    <n v="772.56"/>
    <n v="89525"/>
    <x v="0"/>
    <n v="828.16353716696983"/>
  </r>
  <r>
    <n v="1958"/>
    <s v="Vickie Martinez"/>
    <x v="2"/>
    <n v="0.09"/>
    <n v="30.98"/>
    <n v="6.5"/>
    <x v="2"/>
    <x v="1"/>
    <x v="1"/>
    <x v="1"/>
    <x v="5"/>
    <s v="Belkin ErgoBoard™ Keyboard"/>
    <n v="0.64"/>
    <s v="United States"/>
    <x v="2"/>
    <x v="14"/>
    <s v="West Linn"/>
    <n v="97068"/>
    <x v="166"/>
    <d v="2015-06-22T00:00:00"/>
    <n v="-55.97"/>
    <n v="7"/>
    <n v="204.34"/>
    <n v="89819"/>
    <x v="2"/>
    <n v="297.47590050795696"/>
  </r>
  <r>
    <n v="2954"/>
    <s v="William Sharma"/>
    <x v="2"/>
    <n v="0.09"/>
    <n v="12.22"/>
    <n v="2.85"/>
    <x v="1"/>
    <x v="1"/>
    <x v="0"/>
    <x v="11"/>
    <x v="1"/>
    <s v="Aluminum Document Frame"/>
    <n v="0.55000000000000004"/>
    <s v="United States"/>
    <x v="1"/>
    <x v="7"/>
    <s v="Maplewood"/>
    <n v="55119"/>
    <x v="166"/>
    <d v="2015-06-25T00:00:00"/>
    <n v="70.676699999999997"/>
    <n v="9"/>
    <n v="102.43"/>
    <n v="86427"/>
    <x v="1"/>
    <n v="274.91273320290435"/>
  </r>
  <r>
    <n v="553"/>
    <s v="Kristine Connolly"/>
    <x v="4"/>
    <n v="0.08"/>
    <n v="124.49"/>
    <n v="51.94"/>
    <x v="0"/>
    <x v="3"/>
    <x v="0"/>
    <x v="0"/>
    <x v="0"/>
    <s v="Bevis 36 x 72 Conference Tables"/>
    <n v="0.63"/>
    <s v="United States"/>
    <x v="2"/>
    <x v="8"/>
    <s v="Los Angeles"/>
    <n v="90008"/>
    <x v="166"/>
    <d v="2015-06-19T00:00:00"/>
    <n v="-500.38"/>
    <n v="56"/>
    <n v="6831.37"/>
    <n v="359"/>
    <x v="2"/>
    <n v="1630.1790783671886"/>
  </r>
  <r>
    <n v="555"/>
    <s v="Walter Young"/>
    <x v="4"/>
    <n v="0.08"/>
    <n v="124.49"/>
    <n v="51.94"/>
    <x v="0"/>
    <x v="3"/>
    <x v="0"/>
    <x v="0"/>
    <x v="0"/>
    <s v="Bevis 36 x 72 Conference Tables"/>
    <n v="0.63"/>
    <s v="United States"/>
    <x v="2"/>
    <x v="15"/>
    <s v="Pleasant Grove"/>
    <n v="84062"/>
    <x v="166"/>
    <d v="2015-06-19T00:00:00"/>
    <n v="-250.19"/>
    <n v="14"/>
    <n v="1707.84"/>
    <n v="86192"/>
    <x v="2"/>
    <n v="1886.3800738500322"/>
  </r>
  <r>
    <n v="2016"/>
    <s v="Wayne Bean"/>
    <x v="4"/>
    <n v="0.1"/>
    <n v="10.48"/>
    <n v="2.89"/>
    <x v="1"/>
    <x v="3"/>
    <x v="2"/>
    <x v="2"/>
    <x v="1"/>
    <s v="Staples Battery-Operated Desktop Pencil Sharpener"/>
    <n v="0.6"/>
    <s v="United States"/>
    <x v="1"/>
    <x v="25"/>
    <s v="Southgate"/>
    <n v="48195"/>
    <x v="166"/>
    <d v="2015-06-19T00:00:00"/>
    <n v="-8.9039999999999999"/>
    <n v="4"/>
    <n v="40.29"/>
    <n v="86874"/>
    <x v="1"/>
    <n v="185.95523655036968"/>
  </r>
  <r>
    <n v="594"/>
    <s v="Charlie Moore"/>
    <x v="0"/>
    <n v="0.04"/>
    <n v="39.479999999999997"/>
    <n v="1.99"/>
    <x v="1"/>
    <x v="1"/>
    <x v="1"/>
    <x v="1"/>
    <x v="1"/>
    <s v="80 Minute CD-R Spindle, 100/Pack - Staples"/>
    <n v="0.54"/>
    <s v="United States"/>
    <x v="1"/>
    <x v="2"/>
    <s v="Anderson"/>
    <n v="46016"/>
    <x v="167"/>
    <d v="2015-06-22T00:00:00"/>
    <n v="484.8492"/>
    <n v="18"/>
    <n v="702.68"/>
    <n v="86311"/>
    <x v="1"/>
    <n v="995.64956185775191"/>
  </r>
  <r>
    <n v="594"/>
    <s v="Charlie Moore"/>
    <x v="0"/>
    <n v="0.04"/>
    <n v="3.7"/>
    <n v="1.61"/>
    <x v="1"/>
    <x v="1"/>
    <x v="0"/>
    <x v="11"/>
    <x v="2"/>
    <s v="3M Hangers With Command Adhesive"/>
    <n v="0.44"/>
    <s v="United States"/>
    <x v="1"/>
    <x v="2"/>
    <s v="Anderson"/>
    <n v="46016"/>
    <x v="167"/>
    <d v="2015-06-20T00:00:00"/>
    <n v="18"/>
    <n v="18"/>
    <n v="67.239999999999995"/>
    <n v="86311"/>
    <x v="1"/>
    <n v="311.85761210545945"/>
  </r>
  <r>
    <n v="1009"/>
    <s v="Kristin George"/>
    <x v="1"/>
    <n v="0.1"/>
    <n v="550.98"/>
    <n v="45.7"/>
    <x v="0"/>
    <x v="3"/>
    <x v="0"/>
    <x v="0"/>
    <x v="0"/>
    <s v="Chromcraft Bull-Nose Wood Oval Conference Tables &amp; Bases"/>
    <n v="0.71"/>
    <s v="United States"/>
    <x v="3"/>
    <x v="29"/>
    <s v="Saco"/>
    <n v="4072"/>
    <x v="167"/>
    <d v="2015-06-21T00:00:00"/>
    <n v="818.54617499999995"/>
    <n v="14"/>
    <n v="6963.67"/>
    <n v="88372"/>
    <x v="3"/>
    <n v="4182.6183065313417"/>
  </r>
  <r>
    <n v="1956"/>
    <s v="Justin Frank"/>
    <x v="1"/>
    <n v="0.09"/>
    <n v="40.98"/>
    <n v="6.5"/>
    <x v="1"/>
    <x v="1"/>
    <x v="1"/>
    <x v="1"/>
    <x v="5"/>
    <s v="Targus USB Numeric Keypad"/>
    <n v="0.74"/>
    <s v="United States"/>
    <x v="2"/>
    <x v="3"/>
    <s v="Louisville"/>
    <n v="80027"/>
    <x v="167"/>
    <d v="2015-06-21T00:00:00"/>
    <n v="-50.244999999999997"/>
    <n v="19"/>
    <n v="746.91"/>
    <n v="89820"/>
    <x v="2"/>
    <n v="417.74769030931992"/>
  </r>
  <r>
    <n v="796"/>
    <s v="Amanda Conner"/>
    <x v="3"/>
    <n v="0.1"/>
    <n v="14.42"/>
    <n v="6.75"/>
    <x v="1"/>
    <x v="3"/>
    <x v="2"/>
    <x v="8"/>
    <x v="6"/>
    <s v="Holmes Odor Grabber"/>
    <n v="0.52"/>
    <s v="United States"/>
    <x v="1"/>
    <x v="13"/>
    <s v="Papillion"/>
    <n v="68046"/>
    <x v="167"/>
    <d v="2015-06-22T00:00:00"/>
    <n v="-20.103999999999999"/>
    <n v="1"/>
    <n v="15.49"/>
    <n v="86869"/>
    <x v="1"/>
    <n v="415.29011656370966"/>
  </r>
  <r>
    <n v="2323"/>
    <s v="Emma Buckley"/>
    <x v="3"/>
    <n v="0.06"/>
    <n v="4.9800000000000004"/>
    <n v="4.62"/>
    <x v="2"/>
    <x v="0"/>
    <x v="1"/>
    <x v="1"/>
    <x v="1"/>
    <s v="Imation 3.5&quot;, DISKETTE 44766 HGHLD3.52HD/FM, 10/Pack"/>
    <n v="0.64"/>
    <s v="United States"/>
    <x v="2"/>
    <x v="8"/>
    <s v="Coachella"/>
    <n v="92236"/>
    <x v="167"/>
    <d v="2015-06-19T00:00:00"/>
    <n v="-27.004999999999999"/>
    <n v="7"/>
    <n v="38.74"/>
    <n v="88722"/>
    <x v="2"/>
    <n v="354.69747047655733"/>
  </r>
  <r>
    <n v="3138"/>
    <s v="Herbert Donnelly Swanson"/>
    <x v="3"/>
    <n v="0.05"/>
    <n v="4.0599999999999996"/>
    <n v="6.89"/>
    <x v="2"/>
    <x v="3"/>
    <x v="2"/>
    <x v="8"/>
    <x v="5"/>
    <s v="Eureka Disposable Bags for Sanitaire® Vibra Groomer I® Upright Vac"/>
    <n v="0.6"/>
    <s v="United States"/>
    <x v="3"/>
    <x v="47"/>
    <s v="Londonderry"/>
    <n v="3053"/>
    <x v="167"/>
    <d v="2015-06-21T00:00:00"/>
    <n v="-122.83499999999999"/>
    <n v="22"/>
    <n v="92.57"/>
    <n v="86796"/>
    <x v="3"/>
    <n v="298.82150790814705"/>
  </r>
  <r>
    <n v="3167"/>
    <s v="Ray Silverman"/>
    <x v="3"/>
    <n v="7.0000000000000007E-2"/>
    <n v="280.98"/>
    <n v="57"/>
    <x v="0"/>
    <x v="3"/>
    <x v="0"/>
    <x v="9"/>
    <x v="3"/>
    <s v="Hon 2090 “Pillow Soft” Series Mid Back Swivel/Tilt Chairs"/>
    <n v="0.78"/>
    <s v="United States"/>
    <x v="0"/>
    <x v="12"/>
    <s v="Ponte Vedra Beach"/>
    <n v="32004"/>
    <x v="167"/>
    <d v="2015-06-20T00:00:00"/>
    <n v="-283.9914"/>
    <n v="14"/>
    <n v="3936.61"/>
    <n v="86491"/>
    <x v="0"/>
    <n v="2801.4843684534512"/>
  </r>
  <r>
    <n v="3167"/>
    <s v="Ray Silverman"/>
    <x v="3"/>
    <n v="0"/>
    <n v="4.9800000000000004"/>
    <n v="7.44"/>
    <x v="1"/>
    <x v="3"/>
    <x v="2"/>
    <x v="7"/>
    <x v="5"/>
    <s v="Xerox 1922"/>
    <n v="0.36"/>
    <s v="United States"/>
    <x v="0"/>
    <x v="12"/>
    <s v="Ponte Vedra Beach"/>
    <n v="32004"/>
    <x v="167"/>
    <d v="2015-06-21T00:00:00"/>
    <n v="-195.34200000000001"/>
    <n v="15"/>
    <n v="78.31"/>
    <n v="86491"/>
    <x v="0"/>
    <n v="158.43033997783152"/>
  </r>
  <r>
    <n v="3167"/>
    <s v="Ray Silverman"/>
    <x v="3"/>
    <n v="0.1"/>
    <n v="3.98"/>
    <n v="0.83"/>
    <x v="1"/>
    <x v="3"/>
    <x v="2"/>
    <x v="2"/>
    <x v="2"/>
    <s v="Fluorescent Highlighters by Dixon"/>
    <n v="0.51"/>
    <s v="United States"/>
    <x v="0"/>
    <x v="12"/>
    <s v="Ponte Vedra Beach"/>
    <n v="32004"/>
    <x v="167"/>
    <d v="2015-06-21T00:00:00"/>
    <n v="-89.709199999999996"/>
    <n v="11"/>
    <n v="42.46"/>
    <n v="86491"/>
    <x v="0"/>
    <n v="139.36548658090209"/>
  </r>
  <r>
    <n v="491"/>
    <s v="Toni Swanson"/>
    <x v="0"/>
    <n v="0.02"/>
    <n v="1360.14"/>
    <n v="14.7"/>
    <x v="0"/>
    <x v="1"/>
    <x v="1"/>
    <x v="3"/>
    <x v="3"/>
    <s v="Okidata ML395C Color Dot Matrix Printer"/>
    <n v="0.59"/>
    <s v="United States"/>
    <x v="3"/>
    <x v="11"/>
    <s v="New York City"/>
    <n v="10154"/>
    <x v="168"/>
    <d v="2015-06-22T00:00:00"/>
    <n v="2028.12"/>
    <n v="22"/>
    <n v="23939.200000000001"/>
    <n v="6562"/>
    <x v="3"/>
    <n v="7316.3626789029113"/>
  </r>
  <r>
    <n v="494"/>
    <s v="Jimmy Alston Holder"/>
    <x v="0"/>
    <n v="0.02"/>
    <n v="1360.14"/>
    <n v="14.7"/>
    <x v="0"/>
    <x v="1"/>
    <x v="1"/>
    <x v="3"/>
    <x v="3"/>
    <s v="Okidata ML395C Color Dot Matrix Printer"/>
    <n v="0.59"/>
    <s v="United States"/>
    <x v="2"/>
    <x v="4"/>
    <s v="Seattle"/>
    <n v="98115"/>
    <x v="168"/>
    <d v="2015-06-22T00:00:00"/>
    <n v="3042.18"/>
    <n v="6"/>
    <n v="8637.44"/>
    <n v="88908"/>
    <x v="2"/>
    <n v="8354.7862029419721"/>
  </r>
  <r>
    <n v="896"/>
    <s v="Jennifer Siegel"/>
    <x v="0"/>
    <n v="0.06"/>
    <n v="47.98"/>
    <n v="3.61"/>
    <x v="1"/>
    <x v="3"/>
    <x v="1"/>
    <x v="1"/>
    <x v="1"/>
    <s v="DS/HD IBM Formatted Diskettes, 200/Pack - Staples"/>
    <n v="0.71"/>
    <s v="United States"/>
    <x v="1"/>
    <x v="18"/>
    <s v="Denton"/>
    <n v="76201"/>
    <x v="168"/>
    <d v="2015-06-22T00:00:00"/>
    <n v="35.954999999999998"/>
    <n v="11"/>
    <n v="517.67999999999995"/>
    <n v="90167"/>
    <x v="1"/>
    <n v="764.39830541104823"/>
  </r>
  <r>
    <n v="2352"/>
    <s v="Kerry Beach"/>
    <x v="0"/>
    <n v="0.06"/>
    <n v="59.76"/>
    <n v="9.7100000000000009"/>
    <x v="1"/>
    <x v="1"/>
    <x v="2"/>
    <x v="6"/>
    <x v="5"/>
    <s v="Advantus 10-Drawer Portable Organizer, Chrome Metal Frame, Smoke Drawers"/>
    <n v="0.56999999999999995"/>
    <s v="United States"/>
    <x v="3"/>
    <x v="36"/>
    <s v="Cumberland"/>
    <n v="21501"/>
    <x v="168"/>
    <d v="2015-06-23T00:00:00"/>
    <n v="756.67470000000003"/>
    <n v="18"/>
    <n v="1096.6300000000001"/>
    <n v="86165"/>
    <x v="3"/>
    <n v="1562.6411487962355"/>
  </r>
  <r>
    <n v="2352"/>
    <s v="Kerry Beach"/>
    <x v="0"/>
    <n v="7.0000000000000007E-2"/>
    <n v="195.99"/>
    <n v="4.2"/>
    <x v="1"/>
    <x v="1"/>
    <x v="1"/>
    <x v="12"/>
    <x v="5"/>
    <s v="T65"/>
    <n v="0.56000000000000005"/>
    <s v="United States"/>
    <x v="3"/>
    <x v="36"/>
    <s v="Cumberland"/>
    <n v="21501"/>
    <x v="168"/>
    <d v="2015-06-23T00:00:00"/>
    <n v="-222.34299999999999"/>
    <n v="4"/>
    <n v="632.12"/>
    <n v="86165"/>
    <x v="3"/>
    <n v="819.72133405668126"/>
  </r>
  <r>
    <n v="1123"/>
    <s v="Peggy Lanier"/>
    <x v="1"/>
    <n v="0.09"/>
    <n v="175.99"/>
    <n v="4.99"/>
    <x v="1"/>
    <x v="0"/>
    <x v="1"/>
    <x v="12"/>
    <x v="5"/>
    <s v="5165"/>
    <n v="0.59"/>
    <s v="United States"/>
    <x v="2"/>
    <x v="8"/>
    <s v="Roseville"/>
    <n v="95661"/>
    <x v="168"/>
    <d v="2015-06-22T00:00:00"/>
    <n v="2169.7464"/>
    <n v="22"/>
    <n v="3144.56"/>
    <n v="87016"/>
    <x v="2"/>
    <n v="2967.5721787738216"/>
  </r>
  <r>
    <n v="1124"/>
    <s v="Randy Jiang"/>
    <x v="1"/>
    <n v="0.09"/>
    <n v="160.97999999999999"/>
    <n v="35.020000000000003"/>
    <x v="0"/>
    <x v="0"/>
    <x v="0"/>
    <x v="10"/>
    <x v="0"/>
    <s v="Rush Hierlooms Collection Rich Wood Bookcases"/>
    <n v="0.72"/>
    <s v="United States"/>
    <x v="3"/>
    <x v="22"/>
    <s v="Norwich"/>
    <n v="6360"/>
    <x v="168"/>
    <d v="2015-06-21T00:00:00"/>
    <n v="-229.93"/>
    <n v="18"/>
    <n v="2653.02"/>
    <n v="87016"/>
    <x v="3"/>
    <n v="1597.7086765909369"/>
  </r>
  <r>
    <n v="1432"/>
    <s v="Kerry Green"/>
    <x v="2"/>
    <n v="7.0000000000000007E-2"/>
    <n v="10.98"/>
    <n v="4.8"/>
    <x v="1"/>
    <x v="3"/>
    <x v="2"/>
    <x v="15"/>
    <x v="5"/>
    <s v="Manila Recycled Extra-Heavyweight Clasp Envelopes, 6&quot; x 9&quot;"/>
    <n v="0.36"/>
    <s v="United States"/>
    <x v="1"/>
    <x v="2"/>
    <s v="Indianapolis"/>
    <n v="46203"/>
    <x v="168"/>
    <d v="2015-06-27T00:00:00"/>
    <n v="52.92"/>
    <n v="16"/>
    <n v="165.21"/>
    <n v="86827"/>
    <x v="1"/>
    <n v="190.96858538389449"/>
  </r>
  <r>
    <n v="491"/>
    <s v="Toni Swanson"/>
    <x v="3"/>
    <n v="0.02"/>
    <n v="9.06"/>
    <n v="9.86"/>
    <x v="1"/>
    <x v="1"/>
    <x v="2"/>
    <x v="7"/>
    <x v="5"/>
    <s v="Southworth 25% Cotton Linen-Finish Paper &amp; Envelopes"/>
    <n v="0.4"/>
    <s v="United States"/>
    <x v="3"/>
    <x v="11"/>
    <s v="New York City"/>
    <n v="10154"/>
    <x v="168"/>
    <d v="2015-06-22T00:00:00"/>
    <n v="-63.51"/>
    <n v="24"/>
    <n v="239.82"/>
    <n v="42852"/>
    <x v="3"/>
    <n v="364.1951063599758"/>
  </r>
  <r>
    <n v="494"/>
    <s v="Jimmy Alston Holder"/>
    <x v="3"/>
    <n v="0.02"/>
    <n v="9.06"/>
    <n v="9.86"/>
    <x v="1"/>
    <x v="1"/>
    <x v="2"/>
    <x v="7"/>
    <x v="5"/>
    <s v="Southworth 25% Cotton Linen-Finish Paper &amp; Envelopes"/>
    <n v="0.4"/>
    <s v="United States"/>
    <x v="2"/>
    <x v="4"/>
    <s v="Seattle"/>
    <n v="98115"/>
    <x v="168"/>
    <d v="2015-06-22T00:00:00"/>
    <n v="-31.754999999999999"/>
    <n v="6"/>
    <n v="59.95"/>
    <n v="88908"/>
    <x v="2"/>
    <n v="396.71304317422778"/>
  </r>
  <r>
    <n v="1424"/>
    <s v="Robyn Zhou"/>
    <x v="3"/>
    <n v="0.05"/>
    <n v="8.0399999999999991"/>
    <n v="8.94"/>
    <x v="1"/>
    <x v="2"/>
    <x v="2"/>
    <x v="5"/>
    <x v="5"/>
    <s v="Fellowes Twister Kit, Gray/Clear, 3/pkg"/>
    <n v="0.4"/>
    <s v="United States"/>
    <x v="2"/>
    <x v="3"/>
    <s v="Englewood"/>
    <n v="80112"/>
    <x v="168"/>
    <d v="2015-06-22T00:00:00"/>
    <n v="-164.3948"/>
    <n v="15"/>
    <n v="121.36"/>
    <n v="89449"/>
    <x v="2"/>
    <n v="271.81212999427521"/>
  </r>
  <r>
    <n v="2487"/>
    <s v="Michelle Bryant Phillips"/>
    <x v="3"/>
    <n v="0.04"/>
    <n v="3.08"/>
    <n v="0.99"/>
    <x v="1"/>
    <x v="0"/>
    <x v="2"/>
    <x v="13"/>
    <x v="5"/>
    <s v="Avery 481"/>
    <n v="0.37"/>
    <s v="United States"/>
    <x v="0"/>
    <x v="5"/>
    <s v="Tucker"/>
    <n v="30084"/>
    <x v="168"/>
    <d v="2015-06-21T00:00:00"/>
    <n v="257.08319999999998"/>
    <n v="14"/>
    <n v="43.41"/>
    <n v="91415"/>
    <x v="0"/>
    <n v="410.34025904183113"/>
  </r>
  <r>
    <n v="2487"/>
    <s v="Michelle Bryant Phillips"/>
    <x v="3"/>
    <n v="0.1"/>
    <n v="2.78"/>
    <n v="1.25"/>
    <x v="1"/>
    <x v="0"/>
    <x v="2"/>
    <x v="2"/>
    <x v="2"/>
    <s v="Newell 318"/>
    <n v="0.59"/>
    <s v="United States"/>
    <x v="0"/>
    <x v="5"/>
    <s v="Tucker"/>
    <n v="30084"/>
    <x v="168"/>
    <d v="2015-06-21T00:00:00"/>
    <n v="0.78539999999999999"/>
    <n v="18"/>
    <n v="46.42"/>
    <n v="91415"/>
    <x v="0"/>
    <n v="297.34111195161483"/>
  </r>
  <r>
    <n v="2713"/>
    <s v="Lynda Banks"/>
    <x v="0"/>
    <n v="7.0000000000000007E-2"/>
    <n v="2.88"/>
    <n v="0.5"/>
    <x v="1"/>
    <x v="3"/>
    <x v="2"/>
    <x v="13"/>
    <x v="5"/>
    <s v="Avery 492"/>
    <n v="0.39"/>
    <s v="United States"/>
    <x v="1"/>
    <x v="25"/>
    <s v="Kalamazoo"/>
    <n v="49001"/>
    <x v="169"/>
    <d v="2015-06-24T00:00:00"/>
    <n v="17.429400000000001"/>
    <n v="9"/>
    <n v="25.26"/>
    <n v="88701"/>
    <x v="1"/>
    <n v="245.5758061597067"/>
  </r>
  <r>
    <n v="2713"/>
    <s v="Lynda Banks"/>
    <x v="0"/>
    <n v="0.03"/>
    <n v="348.21"/>
    <n v="40.19"/>
    <x v="0"/>
    <x v="3"/>
    <x v="0"/>
    <x v="0"/>
    <x v="0"/>
    <s v="Bretford CR4500 Series Slim Rectangular Table"/>
    <n v="0.62"/>
    <s v="United States"/>
    <x v="1"/>
    <x v="25"/>
    <s v="Kalamazoo"/>
    <n v="49001"/>
    <x v="169"/>
    <d v="2015-06-22T00:00:00"/>
    <n v="-178.86959999999999"/>
    <n v="2"/>
    <n v="736.16"/>
    <n v="88701"/>
    <x v="1"/>
    <n v="2637.5839492121977"/>
  </r>
  <r>
    <n v="2049"/>
    <s v="Kenneth Pollock"/>
    <x v="1"/>
    <n v="0.03"/>
    <n v="15.28"/>
    <n v="1.99"/>
    <x v="1"/>
    <x v="3"/>
    <x v="1"/>
    <x v="1"/>
    <x v="1"/>
    <s v="Memorex 4.7GB DVD+R, 3/Pack"/>
    <n v="0.42"/>
    <s v="United States"/>
    <x v="0"/>
    <x v="21"/>
    <s v="Harrisonburg"/>
    <n v="22801"/>
    <x v="169"/>
    <d v="2015-06-23T00:00:00"/>
    <n v="-266.68599999999998"/>
    <n v="19"/>
    <n v="290.98"/>
    <n v="88220"/>
    <x v="0"/>
    <n v="-206.4622817488048"/>
  </r>
  <r>
    <n v="2049"/>
    <s v="Kenneth Pollock"/>
    <x v="1"/>
    <n v="0.09"/>
    <n v="1.76"/>
    <n v="0.7"/>
    <x v="1"/>
    <x v="3"/>
    <x v="2"/>
    <x v="2"/>
    <x v="2"/>
    <s v="Newell 326"/>
    <n v="0.56000000000000005"/>
    <s v="United States"/>
    <x v="0"/>
    <x v="21"/>
    <s v="Harrisonburg"/>
    <n v="22801"/>
    <x v="169"/>
    <d v="2015-06-24T00:00:00"/>
    <n v="-12.278"/>
    <n v="13"/>
    <n v="21.77"/>
    <n v="88220"/>
    <x v="0"/>
    <n v="52.758171503333358"/>
  </r>
  <r>
    <n v="2305"/>
    <s v="Pat Kinney"/>
    <x v="1"/>
    <n v="0"/>
    <n v="90.48"/>
    <n v="19.989999999999998"/>
    <x v="1"/>
    <x v="0"/>
    <x v="2"/>
    <x v="15"/>
    <x v="5"/>
    <s v="Tyvek® Side-Opening Peel &amp; Seel® Expanding Envelopes"/>
    <n v="0.4"/>
    <s v="United States"/>
    <x v="1"/>
    <x v="46"/>
    <s v="Watertown"/>
    <n v="57201"/>
    <x v="169"/>
    <d v="2015-06-24T00:00:00"/>
    <n v="800.25509999999997"/>
    <n v="12"/>
    <n v="1159.79"/>
    <n v="89869"/>
    <x v="1"/>
    <n v="1613.4007592376004"/>
  </r>
  <r>
    <n v="648"/>
    <s v="Steve O'Brien"/>
    <x v="3"/>
    <n v="0.02"/>
    <n v="25.38"/>
    <n v="8.99"/>
    <x v="1"/>
    <x v="2"/>
    <x v="0"/>
    <x v="11"/>
    <x v="1"/>
    <s v="Executive Impressions 13&quot; Chairman Wall Clock"/>
    <n v="0.5"/>
    <s v="United States"/>
    <x v="1"/>
    <x v="10"/>
    <s v="Bolingbrook"/>
    <n v="60440"/>
    <x v="169"/>
    <d v="2015-06-22T00:00:00"/>
    <n v="-10.36"/>
    <n v="1"/>
    <n v="34.11"/>
    <n v="91365"/>
    <x v="1"/>
    <n v="588.20251312569201"/>
  </r>
  <r>
    <n v="792"/>
    <s v="Holly Pate"/>
    <x v="3"/>
    <n v="0.09"/>
    <n v="6.48"/>
    <n v="9.68"/>
    <x v="1"/>
    <x v="3"/>
    <x v="2"/>
    <x v="7"/>
    <x v="5"/>
    <s v="Xerox 1993"/>
    <n v="0.36"/>
    <s v="United States"/>
    <x v="1"/>
    <x v="19"/>
    <s v="Mustang"/>
    <n v="73064"/>
    <x v="169"/>
    <d v="2015-06-22T00:00:00"/>
    <n v="-204.16"/>
    <n v="16"/>
    <n v="99.92"/>
    <n v="88753"/>
    <x v="1"/>
    <n v="156.53687584250974"/>
  </r>
  <r>
    <n v="1511"/>
    <s v="Joseph Dawson"/>
    <x v="0"/>
    <n v="0.09"/>
    <n v="20.98"/>
    <n v="1.49"/>
    <x v="1"/>
    <x v="3"/>
    <x v="2"/>
    <x v="5"/>
    <x v="5"/>
    <s v="Avery Legal 4-Ring Binder"/>
    <n v="0.35"/>
    <s v="United States"/>
    <x v="1"/>
    <x v="2"/>
    <s v="Muncie"/>
    <n v="47302"/>
    <x v="170"/>
    <d v="2015-06-24T00:00:00"/>
    <n v="199.1823"/>
    <n v="14"/>
    <n v="288.67"/>
    <n v="90303"/>
    <x v="1"/>
    <n v="469.30474812569258"/>
  </r>
  <r>
    <n v="2874"/>
    <s v="Marian Willis"/>
    <x v="0"/>
    <n v="0.03"/>
    <n v="304.99"/>
    <n v="19.989999999999998"/>
    <x v="1"/>
    <x v="2"/>
    <x v="2"/>
    <x v="5"/>
    <x v="5"/>
    <s v="Ibico Hi-Tech Manual Binding System"/>
    <n v="0.4"/>
    <s v="United States"/>
    <x v="1"/>
    <x v="13"/>
    <s v="La Vista"/>
    <n v="68128"/>
    <x v="170"/>
    <d v="2015-06-24T00:00:00"/>
    <n v="4033.6089000000002"/>
    <n v="19"/>
    <n v="5845.81"/>
    <n v="89874"/>
    <x v="1"/>
    <n v="5908.6859476687669"/>
  </r>
  <r>
    <n v="2874"/>
    <s v="Marian Willis"/>
    <x v="0"/>
    <n v="0.09"/>
    <n v="65.989999999999995"/>
    <n v="8.99"/>
    <x v="1"/>
    <x v="2"/>
    <x v="1"/>
    <x v="12"/>
    <x v="5"/>
    <s v="V 3600 Series"/>
    <n v="0.57999999999999996"/>
    <s v="United States"/>
    <x v="1"/>
    <x v="13"/>
    <s v="La Vista"/>
    <n v="68128"/>
    <x v="170"/>
    <d v="2015-06-24T00:00:00"/>
    <n v="141.7824"/>
    <n v="12"/>
    <n v="633.85"/>
    <n v="89874"/>
    <x v="1"/>
    <n v="980.4565016832214"/>
  </r>
  <r>
    <n v="2963"/>
    <s v="Frances Johnson"/>
    <x v="0"/>
    <n v="0.01"/>
    <n v="7.98"/>
    <n v="6.5"/>
    <x v="1"/>
    <x v="1"/>
    <x v="2"/>
    <x v="6"/>
    <x v="6"/>
    <s v="Iris Project Case"/>
    <n v="0.59"/>
    <s v="United States"/>
    <x v="3"/>
    <x v="36"/>
    <s v="Middle River"/>
    <n v="21220"/>
    <x v="170"/>
    <d v="2015-06-23T00:00:00"/>
    <n v="-34.591999999999999"/>
    <n v="4"/>
    <n v="34.909999999999997"/>
    <n v="88612"/>
    <x v="3"/>
    <n v="551.07118718051311"/>
  </r>
  <r>
    <n v="3132"/>
    <s v="Anita Kang"/>
    <x v="1"/>
    <n v="0.1"/>
    <n v="180.98"/>
    <n v="26.2"/>
    <x v="0"/>
    <x v="3"/>
    <x v="0"/>
    <x v="9"/>
    <x v="3"/>
    <s v="Global Ergonomic Managers Chair"/>
    <n v="0.59"/>
    <s v="United States"/>
    <x v="1"/>
    <x v="10"/>
    <s v="Mundelein"/>
    <n v="60060"/>
    <x v="170"/>
    <d v="2015-06-23T00:00:00"/>
    <n v="-64.664000000000001"/>
    <n v="3"/>
    <n v="519.41999999999996"/>
    <n v="86790"/>
    <x v="1"/>
    <n v="1480.2041046890156"/>
  </r>
  <r>
    <n v="437"/>
    <s v="Alice Berger McIntyre"/>
    <x v="2"/>
    <n v="0.05"/>
    <n v="125.99"/>
    <n v="8.08"/>
    <x v="1"/>
    <x v="0"/>
    <x v="1"/>
    <x v="12"/>
    <x v="5"/>
    <s v="StarTAC ST7762"/>
    <n v="0.56999999999999995"/>
    <s v="United States"/>
    <x v="3"/>
    <x v="35"/>
    <s v="Lunenburg"/>
    <n v="1462"/>
    <x v="170"/>
    <d v="2015-06-27T00:00:00"/>
    <n v="427.11840000000001"/>
    <n v="9"/>
    <n v="952.26"/>
    <n v="90695"/>
    <x v="3"/>
    <n v="1203.8897432714746"/>
  </r>
  <r>
    <n v="1127"/>
    <s v="Ray Grady"/>
    <x v="2"/>
    <n v="0.04"/>
    <n v="4.71"/>
    <n v="0.7"/>
    <x v="1"/>
    <x v="1"/>
    <x v="2"/>
    <x v="14"/>
    <x v="2"/>
    <s v="Plymouth Boxed Rubber Bands by Plymouth"/>
    <n v="0.8"/>
    <s v="United States"/>
    <x v="1"/>
    <x v="18"/>
    <s v="Eagle Pass"/>
    <n v="78852"/>
    <x v="170"/>
    <d v="2015-06-26T00:00:00"/>
    <n v="4.53"/>
    <n v="19"/>
    <n v="90.52"/>
    <n v="87222"/>
    <x v="1"/>
    <n v="365.05998171369748"/>
  </r>
  <r>
    <n v="1128"/>
    <s v="Kurt O'Connor"/>
    <x v="2"/>
    <n v="0.06"/>
    <n v="4.2"/>
    <n v="2.2599999999999998"/>
    <x v="1"/>
    <x v="1"/>
    <x v="2"/>
    <x v="7"/>
    <x v="2"/>
    <s v="Important Message Pads, 50 4-1/4 x 5-1/2 Forms per Pad"/>
    <n v="0.36"/>
    <s v="United States"/>
    <x v="1"/>
    <x v="18"/>
    <s v="Edinburg"/>
    <n v="78539"/>
    <x v="170"/>
    <d v="2015-06-27T00:00:00"/>
    <n v="9.7799999999999994"/>
    <n v="13"/>
    <n v="55.97"/>
    <n v="87222"/>
    <x v="1"/>
    <n v="33.017897129597905"/>
  </r>
  <r>
    <n v="2279"/>
    <s v="Lucille McGee"/>
    <x v="2"/>
    <n v="0.04"/>
    <n v="4.4800000000000004"/>
    <n v="2.5"/>
    <x v="2"/>
    <x v="2"/>
    <x v="2"/>
    <x v="15"/>
    <x v="5"/>
    <s v="Ampad #10 Peel &amp; Seel® Holiday Envelopes"/>
    <n v="0.37"/>
    <s v="United States"/>
    <x v="3"/>
    <x v="28"/>
    <s v="Greensburg"/>
    <n v="15601"/>
    <x v="170"/>
    <d v="2015-06-26T00:00:00"/>
    <n v="10.32"/>
    <n v="7"/>
    <n v="35.93"/>
    <n v="85949"/>
    <x v="3"/>
    <n v="39.769191654274266"/>
  </r>
  <r>
    <n v="101"/>
    <s v="Claudia Boyle"/>
    <x v="4"/>
    <n v="0.1"/>
    <n v="19.98"/>
    <n v="4"/>
    <x v="1"/>
    <x v="1"/>
    <x v="1"/>
    <x v="1"/>
    <x v="5"/>
    <s v="Belkin 105-Key Black Keyboard"/>
    <n v="0.68"/>
    <s v="United States"/>
    <x v="3"/>
    <x v="29"/>
    <s v="Biddeford"/>
    <n v="4005"/>
    <x v="170"/>
    <d v="2015-06-24T00:00:00"/>
    <n v="-16.2"/>
    <n v="16"/>
    <n v="303.58999999999997"/>
    <n v="88205"/>
    <x v="3"/>
    <n v="276.48775464130841"/>
  </r>
  <r>
    <n v="102"/>
    <s v="Caroline Johnston"/>
    <x v="4"/>
    <n v="0.1"/>
    <n v="19.98"/>
    <n v="4"/>
    <x v="1"/>
    <x v="1"/>
    <x v="1"/>
    <x v="1"/>
    <x v="5"/>
    <s v="Belkin 105-Key Black Keyboard"/>
    <n v="0.68"/>
    <s v="United States"/>
    <x v="3"/>
    <x v="35"/>
    <s v="Boston"/>
    <n v="2129"/>
    <x v="170"/>
    <d v="2015-06-24T00:00:00"/>
    <n v="-20.25"/>
    <n v="65"/>
    <n v="1233.32"/>
    <n v="3397"/>
    <x v="3"/>
    <n v="272.34045046565979"/>
  </r>
  <r>
    <n v="102"/>
    <s v="Caroline Johnston"/>
    <x v="4"/>
    <n v="0.09"/>
    <n v="2.88"/>
    <n v="1.49"/>
    <x v="1"/>
    <x v="1"/>
    <x v="2"/>
    <x v="5"/>
    <x v="5"/>
    <s v="Avery Durable Binders"/>
    <n v="0.36"/>
    <s v="United States"/>
    <x v="3"/>
    <x v="35"/>
    <s v="Boston"/>
    <n v="2129"/>
    <x v="170"/>
    <d v="2015-06-23T00:00:00"/>
    <n v="-3.3809999999999998"/>
    <n v="17"/>
    <n v="47.31"/>
    <n v="3397"/>
    <x v="3"/>
    <n v="-92.7077659799711"/>
  </r>
  <r>
    <n v="109"/>
    <s v="Tom McFarland"/>
    <x v="4"/>
    <n v="0.09"/>
    <n v="2.88"/>
    <n v="1.49"/>
    <x v="1"/>
    <x v="1"/>
    <x v="2"/>
    <x v="5"/>
    <x v="5"/>
    <s v="Avery Durable Binders"/>
    <n v="0.36"/>
    <s v="United States"/>
    <x v="3"/>
    <x v="33"/>
    <s v="Lodi"/>
    <n v="7644"/>
    <x v="170"/>
    <d v="2015-06-23T00:00:00"/>
    <n v="-2.7048000000000001"/>
    <n v="4"/>
    <n v="11.13"/>
    <n v="88205"/>
    <x v="3"/>
    <n v="-92.01531978649615"/>
  </r>
  <r>
    <n v="522"/>
    <s v="Aaron Riggs"/>
    <x v="4"/>
    <n v="0.02"/>
    <n v="150.97999999999999"/>
    <n v="13.99"/>
    <x v="2"/>
    <x v="0"/>
    <x v="1"/>
    <x v="3"/>
    <x v="6"/>
    <s v="Canon MP41DH Printing Calculator"/>
    <n v="0.38"/>
    <s v="United States"/>
    <x v="2"/>
    <x v="14"/>
    <s v="Redmond"/>
    <n v="97756"/>
    <x v="170"/>
    <d v="2015-06-24T00:00:00"/>
    <n v="26.1"/>
    <n v="3"/>
    <n v="480.37"/>
    <n v="89327"/>
    <x v="2"/>
    <n v="747.56231556146463"/>
  </r>
  <r>
    <n v="522"/>
    <s v="Aaron Riggs"/>
    <x v="4"/>
    <n v="0.1"/>
    <n v="5.43"/>
    <n v="0.95"/>
    <x v="1"/>
    <x v="0"/>
    <x v="2"/>
    <x v="7"/>
    <x v="2"/>
    <s v="Wirebound Message Book, 4 per Page"/>
    <n v="0.36"/>
    <s v="United States"/>
    <x v="2"/>
    <x v="14"/>
    <s v="Redmond"/>
    <n v="97756"/>
    <x v="170"/>
    <d v="2015-06-24T00:00:00"/>
    <n v="-2.58"/>
    <n v="1"/>
    <n v="5.76"/>
    <n v="89327"/>
    <x v="2"/>
    <n v="-85.53241453314341"/>
  </r>
  <r>
    <n v="522"/>
    <s v="Aaron Riggs"/>
    <x v="4"/>
    <n v="0.01"/>
    <n v="179.29"/>
    <n v="29.21"/>
    <x v="0"/>
    <x v="0"/>
    <x v="0"/>
    <x v="0"/>
    <x v="0"/>
    <s v="Bevis Round Conference Table Top, X-Base"/>
    <n v="0.74"/>
    <s v="United States"/>
    <x v="2"/>
    <x v="14"/>
    <s v="Redmond"/>
    <n v="97756"/>
    <x v="170"/>
    <d v="2015-06-23T00:00:00"/>
    <n v="2800.12"/>
    <n v="21"/>
    <n v="3112.13"/>
    <n v="89327"/>
    <x v="2"/>
    <n v="4682.0840367151804"/>
  </r>
  <r>
    <n v="445"/>
    <s v="Judy Barrett"/>
    <x v="1"/>
    <n v="0.09"/>
    <n v="200.98"/>
    <n v="55.96"/>
    <x v="0"/>
    <x v="0"/>
    <x v="0"/>
    <x v="10"/>
    <x v="0"/>
    <s v="O'Sullivan Living Dimensions 3-Shelf Bookcases"/>
    <n v="0.75"/>
    <s v="United States"/>
    <x v="1"/>
    <x v="13"/>
    <s v="Norfolk"/>
    <n v="68701"/>
    <x v="171"/>
    <d v="2015-06-24T00:00:00"/>
    <n v="-512.87199999999996"/>
    <n v="9"/>
    <n v="1766.68"/>
    <n v="88084"/>
    <x v="1"/>
    <n v="2036.9992165169956"/>
  </r>
  <r>
    <n v="445"/>
    <s v="Judy Barrett"/>
    <x v="1"/>
    <n v="0.09"/>
    <n v="2.78"/>
    <n v="0.97"/>
    <x v="1"/>
    <x v="0"/>
    <x v="2"/>
    <x v="2"/>
    <x v="2"/>
    <s v="Newell 333"/>
    <n v="0.59"/>
    <s v="United States"/>
    <x v="1"/>
    <x v="13"/>
    <s v="Norfolk"/>
    <n v="68701"/>
    <x v="171"/>
    <d v="2015-06-24T00:00:00"/>
    <n v="-3.7839999999999998"/>
    <n v="11"/>
    <n v="29.02"/>
    <n v="88084"/>
    <x v="1"/>
    <n v="88.013628081403667"/>
  </r>
  <r>
    <n v="2333"/>
    <s v="Megan Woods"/>
    <x v="1"/>
    <n v="0.06"/>
    <n v="180.98"/>
    <n v="26.2"/>
    <x v="0"/>
    <x v="0"/>
    <x v="0"/>
    <x v="9"/>
    <x v="3"/>
    <s v="Global Ergonomic Managers Chair"/>
    <n v="0.59"/>
    <s v="United States"/>
    <x v="1"/>
    <x v="30"/>
    <s v="Green Bay"/>
    <n v="54302"/>
    <x v="171"/>
    <d v="2015-06-24T00:00:00"/>
    <n v="-122.235"/>
    <n v="1"/>
    <n v="191.73"/>
    <n v="89611"/>
    <x v="1"/>
    <n v="1438.6468800181158"/>
  </r>
  <r>
    <n v="1548"/>
    <s v="John Bray"/>
    <x v="2"/>
    <n v="0"/>
    <n v="599.99"/>
    <n v="24.49"/>
    <x v="1"/>
    <x v="3"/>
    <x v="1"/>
    <x v="4"/>
    <x v="4"/>
    <s v="Canon Image Class D660 Copier"/>
    <n v="0.44"/>
    <s v="United States"/>
    <x v="1"/>
    <x v="2"/>
    <s v="Richmond"/>
    <n v="47374"/>
    <x v="171"/>
    <d v="2015-06-25T00:00:00"/>
    <n v="-367.16500000000002"/>
    <n v="18"/>
    <n v="11015.82"/>
    <n v="88487"/>
    <x v="1"/>
    <n v="2263.2346366262336"/>
  </r>
  <r>
    <n v="2215"/>
    <s v="Christopher High"/>
    <x v="2"/>
    <n v="7.0000000000000007E-2"/>
    <n v="3.28"/>
    <n v="3.97"/>
    <x v="1"/>
    <x v="3"/>
    <x v="2"/>
    <x v="2"/>
    <x v="2"/>
    <s v="Newell 337"/>
    <n v="0.56000000000000005"/>
    <s v="United States"/>
    <x v="3"/>
    <x v="27"/>
    <s v="Massillon"/>
    <n v="44646"/>
    <x v="171"/>
    <d v="2015-06-23T00:00:00"/>
    <n v="-22.175999999999998"/>
    <n v="4"/>
    <n v="14.76"/>
    <n v="90314"/>
    <x v="3"/>
    <n v="233.23901404487586"/>
  </r>
  <r>
    <n v="2216"/>
    <s v="Clara Kaplan"/>
    <x v="2"/>
    <n v="0.02"/>
    <n v="256.99"/>
    <n v="11.25"/>
    <x v="1"/>
    <x v="3"/>
    <x v="1"/>
    <x v="1"/>
    <x v="5"/>
    <s v="Hayes Optima 56K V.90 Internal Voice Modem"/>
    <n v="0.51"/>
    <s v="United States"/>
    <x v="3"/>
    <x v="27"/>
    <s v="Medina"/>
    <n v="44256"/>
    <x v="171"/>
    <d v="2015-06-30T00:00:00"/>
    <n v="-214.10400000000001"/>
    <n v="3"/>
    <n v="808.44"/>
    <n v="90314"/>
    <x v="3"/>
    <n v="1024.3149707635298"/>
  </r>
  <r>
    <n v="2216"/>
    <s v="Clara Kaplan"/>
    <x v="2"/>
    <n v="0.01"/>
    <n v="6.48"/>
    <n v="5.14"/>
    <x v="1"/>
    <x v="3"/>
    <x v="2"/>
    <x v="7"/>
    <x v="5"/>
    <s v="Xerox 23"/>
    <n v="0.37"/>
    <s v="United States"/>
    <x v="3"/>
    <x v="27"/>
    <s v="Medina"/>
    <n v="44256"/>
    <x v="171"/>
    <d v="2015-06-25T00:00:00"/>
    <n v="-26.936"/>
    <n v="10"/>
    <n v="67.41"/>
    <n v="90314"/>
    <x v="3"/>
    <n v="152.45424753416927"/>
  </r>
  <r>
    <n v="2352"/>
    <s v="Kerry Beach"/>
    <x v="3"/>
    <n v="0.09"/>
    <n v="71.37"/>
    <n v="69"/>
    <x v="1"/>
    <x v="2"/>
    <x v="0"/>
    <x v="0"/>
    <x v="4"/>
    <s v="Lesro Sheffield Collection Coffee Table, End Table, Center Table, Corner Table"/>
    <n v="0.68"/>
    <s v="United States"/>
    <x v="3"/>
    <x v="36"/>
    <s v="Cumberland"/>
    <n v="21501"/>
    <x v="171"/>
    <d v="2015-06-24T00:00:00"/>
    <n v="-1537.1356000000001"/>
    <n v="19"/>
    <n v="1302.98"/>
    <n v="86166"/>
    <x v="3"/>
    <n v="930.8312425098427"/>
  </r>
  <r>
    <n v="2044"/>
    <s v="Jay Simon"/>
    <x v="2"/>
    <n v="0.09"/>
    <n v="20.99"/>
    <n v="2.5"/>
    <x v="1"/>
    <x v="3"/>
    <x v="1"/>
    <x v="12"/>
    <x v="2"/>
    <s v="Accessory37"/>
    <n v="0.81"/>
    <s v="United States"/>
    <x v="0"/>
    <x v="1"/>
    <s v="Rogers"/>
    <n v="72756"/>
    <x v="172"/>
    <d v="2015-07-01T00:00:00"/>
    <n v="-136.12200000000001"/>
    <n v="6"/>
    <n v="100.11"/>
    <n v="88692"/>
    <x v="0"/>
    <n v="325.99326956343373"/>
  </r>
  <r>
    <n v="3325"/>
    <s v="Diane Barr"/>
    <x v="2"/>
    <n v="0"/>
    <n v="8.74"/>
    <n v="8.2899999999999991"/>
    <x v="1"/>
    <x v="1"/>
    <x v="2"/>
    <x v="15"/>
    <x v="5"/>
    <s v="#10- 4 1/8&quot; x 9 1/2&quot; Recycled Envelopes"/>
    <n v="0.38"/>
    <s v="United States"/>
    <x v="2"/>
    <x v="14"/>
    <s v="Coos Bay"/>
    <n v="97420"/>
    <x v="172"/>
    <d v="2015-06-26T00:00:00"/>
    <n v="-79.400000000000006"/>
    <n v="14"/>
    <n v="131.62"/>
    <n v="90986"/>
    <x v="2"/>
    <n v="178.85916300861336"/>
  </r>
  <r>
    <n v="721"/>
    <s v="Melvin Duke"/>
    <x v="3"/>
    <n v="0.04"/>
    <n v="10.64"/>
    <n v="5.16"/>
    <x v="1"/>
    <x v="3"/>
    <x v="0"/>
    <x v="11"/>
    <x v="5"/>
    <s v="Eldon Expressions Punched Metal &amp; Wood Desk Accessories, Pewter &amp; Cherry"/>
    <n v="0.56999999999999995"/>
    <s v="United States"/>
    <x v="1"/>
    <x v="2"/>
    <s v="Frankfort"/>
    <n v="46041"/>
    <x v="172"/>
    <d v="2015-06-25T00:00:00"/>
    <n v="24.096"/>
    <n v="6"/>
    <n v="66.900000000000006"/>
    <n v="91053"/>
    <x v="1"/>
    <n v="485.97161872317957"/>
  </r>
  <r>
    <n v="721"/>
    <s v="Melvin Duke"/>
    <x v="3"/>
    <n v="0.03"/>
    <n v="2.78"/>
    <n v="1.34"/>
    <x v="2"/>
    <x v="3"/>
    <x v="2"/>
    <x v="2"/>
    <x v="2"/>
    <s v="Prang Drawing Pencil Set"/>
    <n v="0.45"/>
    <s v="United States"/>
    <x v="1"/>
    <x v="2"/>
    <s v="Frankfort"/>
    <n v="46041"/>
    <x v="172"/>
    <d v="2015-06-26T00:00:00"/>
    <n v="6.9720000000000004"/>
    <n v="15"/>
    <n v="43.13"/>
    <n v="91053"/>
    <x v="1"/>
    <n v="162.87758341606735"/>
  </r>
  <r>
    <n v="3084"/>
    <s v="Debbie Hsu"/>
    <x v="3"/>
    <n v="0.01"/>
    <n v="7.1"/>
    <n v="6.05"/>
    <x v="1"/>
    <x v="0"/>
    <x v="2"/>
    <x v="5"/>
    <x v="5"/>
    <s v="Wilson Jones Hanging View Binder, White, 1&quot;"/>
    <n v="0.39"/>
    <s v="United States"/>
    <x v="2"/>
    <x v="4"/>
    <s v="Lacey"/>
    <n v="98503"/>
    <x v="172"/>
    <d v="2015-06-25T00:00:00"/>
    <n v="-39.186250000000001"/>
    <n v="18"/>
    <n v="133.19"/>
    <n v="89880"/>
    <x v="2"/>
    <n v="295.85201801593018"/>
  </r>
  <r>
    <n v="3084"/>
    <s v="Debbie Hsu"/>
    <x v="3"/>
    <n v="0.05"/>
    <n v="18.97"/>
    <n v="9.0299999999999994"/>
    <x v="1"/>
    <x v="0"/>
    <x v="2"/>
    <x v="7"/>
    <x v="5"/>
    <s v="Computer Printout Paper with Letter-Trim Perforations"/>
    <n v="0.37"/>
    <s v="United States"/>
    <x v="2"/>
    <x v="4"/>
    <s v="Lacey"/>
    <n v="98503"/>
    <x v="172"/>
    <d v="2015-06-25T00:00:00"/>
    <n v="-1.89"/>
    <n v="5"/>
    <n v="97.33"/>
    <n v="89880"/>
    <x v="2"/>
    <n v="410.54314647120106"/>
  </r>
  <r>
    <n v="1416"/>
    <s v="Betsy Gibson"/>
    <x v="1"/>
    <n v="0.04"/>
    <n v="46.89"/>
    <n v="5.0999999999999996"/>
    <x v="1"/>
    <x v="0"/>
    <x v="2"/>
    <x v="8"/>
    <x v="6"/>
    <s v="Bionaire Personal Warm Mist Humidifier/Vaporizer"/>
    <n v="0.46"/>
    <s v="United States"/>
    <x v="1"/>
    <x v="2"/>
    <s v="Indianapolis"/>
    <n v="46203"/>
    <x v="173"/>
    <d v="2015-06-27T00:00:00"/>
    <n v="87.12"/>
    <n v="4"/>
    <n v="182.61"/>
    <n v="90540"/>
    <x v="1"/>
    <n v="358.44457624090779"/>
  </r>
  <r>
    <n v="1551"/>
    <s v="Laurence Flowers"/>
    <x v="2"/>
    <n v="7.0000000000000007E-2"/>
    <n v="17.7"/>
    <n v="9.4700000000000006"/>
    <x v="1"/>
    <x v="1"/>
    <x v="2"/>
    <x v="6"/>
    <x v="5"/>
    <s v="Portfile® Personal File Boxes"/>
    <n v="0.59"/>
    <s v="United States"/>
    <x v="0"/>
    <x v="0"/>
    <s v="Biloxi"/>
    <n v="39530"/>
    <x v="173"/>
    <d v="2015-07-01T00:00:00"/>
    <n v="-243.54400000000001"/>
    <n v="18"/>
    <n v="300.67"/>
    <n v="87488"/>
    <x v="0"/>
    <n v="199.74905333474251"/>
  </r>
  <r>
    <n v="3128"/>
    <s v="Cathy Burgess"/>
    <x v="2"/>
    <n v="0.08"/>
    <n v="3.69"/>
    <n v="2.5"/>
    <x v="1"/>
    <x v="0"/>
    <x v="2"/>
    <x v="15"/>
    <x v="5"/>
    <s v="Colored Envelopes"/>
    <n v="0.39"/>
    <s v="United States"/>
    <x v="0"/>
    <x v="17"/>
    <s v="Shreveport"/>
    <n v="71109"/>
    <x v="173"/>
    <d v="2015-06-30T00:00:00"/>
    <n v="-139.07599999999999"/>
    <n v="9"/>
    <n v="31.98"/>
    <n v="89810"/>
    <x v="0"/>
    <n v="-82.761070279535474"/>
  </r>
  <r>
    <n v="3176"/>
    <s v="Jackie McCullough"/>
    <x v="2"/>
    <n v="0.02"/>
    <n v="58.14"/>
    <n v="36.61"/>
    <x v="0"/>
    <x v="1"/>
    <x v="0"/>
    <x v="10"/>
    <x v="0"/>
    <s v="O'Sullivan 3-Shelf Heavy-Duty Bookcases"/>
    <n v="0.61"/>
    <s v="United States"/>
    <x v="0"/>
    <x v="12"/>
    <s v="Jacksonville"/>
    <n v="32216"/>
    <x v="173"/>
    <d v="2015-07-01T00:00:00"/>
    <n v="0.25800000000000001"/>
    <n v="22"/>
    <n v="1358.02"/>
    <n v="90821"/>
    <x v="0"/>
    <n v="1572.3440293163624"/>
  </r>
  <r>
    <n v="3176"/>
    <s v="Jackie McCullough"/>
    <x v="2"/>
    <n v="0.03"/>
    <n v="15.57"/>
    <n v="1.39"/>
    <x v="1"/>
    <x v="1"/>
    <x v="2"/>
    <x v="15"/>
    <x v="5"/>
    <s v="Park Ridge™ Embossed Executive Business Envelopes"/>
    <n v="0.38"/>
    <s v="United States"/>
    <x v="0"/>
    <x v="12"/>
    <s v="Jacksonville"/>
    <n v="32216"/>
    <x v="173"/>
    <d v="2015-07-01T00:00:00"/>
    <n v="63.222000000000001"/>
    <n v="22"/>
    <n v="358.84"/>
    <n v="90821"/>
    <x v="0"/>
    <n v="135.77070063992727"/>
  </r>
  <r>
    <n v="447"/>
    <s v="Valerie Moon"/>
    <x v="3"/>
    <n v="0.04"/>
    <n v="130.97999999999999"/>
    <n v="30"/>
    <x v="0"/>
    <x v="3"/>
    <x v="0"/>
    <x v="9"/>
    <x v="3"/>
    <s v="Office Star - Contemporary Task Swivel chair with 2-way adjustable arms, Plum"/>
    <n v="0.78"/>
    <s v="United States"/>
    <x v="1"/>
    <x v="7"/>
    <s v="Roseville"/>
    <n v="55113"/>
    <x v="173"/>
    <d v="2015-06-28T00:00:00"/>
    <n v="-82.903999999999996"/>
    <n v="1"/>
    <n v="159.51"/>
    <n v="90449"/>
    <x v="1"/>
    <n v="1810.9895487200745"/>
  </r>
  <r>
    <n v="447"/>
    <s v="Valerie Moon"/>
    <x v="3"/>
    <n v="0.05"/>
    <n v="200.99"/>
    <n v="4.2"/>
    <x v="1"/>
    <x v="3"/>
    <x v="1"/>
    <x v="12"/>
    <x v="5"/>
    <s v="2160i"/>
    <n v="0.59"/>
    <s v="United States"/>
    <x v="1"/>
    <x v="7"/>
    <s v="Roseville"/>
    <n v="55113"/>
    <x v="173"/>
    <d v="2015-06-25T00:00:00"/>
    <n v="1268.8064999999999"/>
    <n v="11"/>
    <n v="1838.85"/>
    <n v="90449"/>
    <x v="1"/>
    <n v="2340.4686798261137"/>
  </r>
  <r>
    <n v="1419"/>
    <s v="Brooke Lancaster"/>
    <x v="3"/>
    <n v="0.01"/>
    <n v="124.49"/>
    <n v="51.94"/>
    <x v="0"/>
    <x v="0"/>
    <x v="0"/>
    <x v="0"/>
    <x v="0"/>
    <s v="Bevis 36 x 72 Conference Tables"/>
    <n v="0.63"/>
    <s v="United States"/>
    <x v="1"/>
    <x v="2"/>
    <s v="Lafayette"/>
    <n v="47905"/>
    <x v="173"/>
    <d v="2015-06-26T00:00:00"/>
    <n v="-94.674644999999998"/>
    <n v="18"/>
    <n v="2376.12"/>
    <n v="90540"/>
    <x v="1"/>
    <n v="2271.1200183876908"/>
  </r>
  <r>
    <n v="1442"/>
    <s v="Rodney Field"/>
    <x v="3"/>
    <n v="0.04"/>
    <n v="177.98"/>
    <n v="0.99"/>
    <x v="1"/>
    <x v="3"/>
    <x v="2"/>
    <x v="8"/>
    <x v="5"/>
    <s v="Kensington 7 Outlet MasterPiece Power Center"/>
    <n v="0.56000000000000005"/>
    <s v="United States"/>
    <x v="1"/>
    <x v="6"/>
    <s v="Springfield"/>
    <n v="65807"/>
    <x v="173"/>
    <d v="2015-06-27T00:00:00"/>
    <n v="1909.8855000000001"/>
    <n v="15"/>
    <n v="2767.95"/>
    <n v="89076"/>
    <x v="1"/>
    <n v="2817.8062708171965"/>
  </r>
  <r>
    <n v="2903"/>
    <s v="Frances Powers"/>
    <x v="3"/>
    <n v="0.06"/>
    <n v="70.89"/>
    <n v="89.3"/>
    <x v="0"/>
    <x v="0"/>
    <x v="0"/>
    <x v="0"/>
    <x v="0"/>
    <s v="KI Conference Tables"/>
    <n v="0.72"/>
    <s v="United States"/>
    <x v="3"/>
    <x v="27"/>
    <s v="Reynoldsburg"/>
    <n v="43068"/>
    <x v="173"/>
    <d v="2015-06-25T00:00:00"/>
    <n v="65.077020000000005"/>
    <n v="6"/>
    <n v="364.26"/>
    <n v="87374"/>
    <x v="3"/>
    <n v="3341.1421550383875"/>
  </r>
  <r>
    <n v="3261"/>
    <s v="Steven Long"/>
    <x v="3"/>
    <n v="7.0000000000000007E-2"/>
    <n v="105.34"/>
    <n v="24.49"/>
    <x v="2"/>
    <x v="1"/>
    <x v="0"/>
    <x v="11"/>
    <x v="4"/>
    <s v="Deflect-o DuraMat Antistatic Studded Beveled Mat for Medium Pile Carpeting"/>
    <n v="0.61"/>
    <s v="United States"/>
    <x v="1"/>
    <x v="25"/>
    <s v="Adrian"/>
    <n v="49221"/>
    <x v="173"/>
    <d v="2015-06-26T00:00:00"/>
    <n v="710.67240000000004"/>
    <n v="10"/>
    <n v="1029.96"/>
    <n v="90296"/>
    <x v="1"/>
    <n v="1922.2943432647264"/>
  </r>
  <r>
    <n v="2197"/>
    <s v="Karen O'Donnell"/>
    <x v="0"/>
    <n v="0.08"/>
    <n v="100.97"/>
    <n v="7.18"/>
    <x v="1"/>
    <x v="0"/>
    <x v="1"/>
    <x v="1"/>
    <x v="5"/>
    <s v="Gyration Ultra Cordless Optical Suite"/>
    <n v="0.46"/>
    <s v="United States"/>
    <x v="3"/>
    <x v="11"/>
    <s v="Levittown"/>
    <n v="11756"/>
    <x v="174"/>
    <d v="2015-06-27T00:00:00"/>
    <n v="126.22499999999999"/>
    <n v="7"/>
    <n v="650.25"/>
    <n v="89176"/>
    <x v="3"/>
    <n v="891.48720397741283"/>
  </r>
  <r>
    <n v="2197"/>
    <s v="Karen O'Donnell"/>
    <x v="0"/>
    <n v="0"/>
    <n v="13.4"/>
    <n v="4.95"/>
    <x v="1"/>
    <x v="0"/>
    <x v="0"/>
    <x v="11"/>
    <x v="1"/>
    <s v="Electrix 20W Halogen Replacement Bulb for Zoom-In Desk Lamp"/>
    <n v="0.37"/>
    <s v="United States"/>
    <x v="3"/>
    <x v="11"/>
    <s v="Levittown"/>
    <n v="11756"/>
    <x v="174"/>
    <d v="2015-06-27T00:00:00"/>
    <n v="187.7628"/>
    <n v="19"/>
    <n v="272.12"/>
    <n v="89176"/>
    <x v="3"/>
    <n v="596.55613218945609"/>
  </r>
  <r>
    <n v="2062"/>
    <s v="Alfred Singh"/>
    <x v="2"/>
    <n v="0.04"/>
    <n v="291.73"/>
    <n v="48.8"/>
    <x v="0"/>
    <x v="3"/>
    <x v="0"/>
    <x v="9"/>
    <x v="3"/>
    <s v="Hon 4070 Series Pagoda™ Armless Upholstered Stacking Chairs"/>
    <n v="0.56000000000000005"/>
    <s v="United States"/>
    <x v="0"/>
    <x v="21"/>
    <s v="Mechanicsville"/>
    <n v="23111"/>
    <x v="174"/>
    <d v="2015-06-30T00:00:00"/>
    <n v="-115.90389999999999"/>
    <n v="22"/>
    <n v="6676.61"/>
    <n v="87148"/>
    <x v="0"/>
    <n v="2496.3531296775145"/>
  </r>
  <r>
    <n v="2587"/>
    <s v="Eugene H Walsh"/>
    <x v="3"/>
    <n v="0.02"/>
    <n v="22.72"/>
    <n v="8.99"/>
    <x v="1"/>
    <x v="2"/>
    <x v="0"/>
    <x v="11"/>
    <x v="1"/>
    <s v="Executive Impressions 14&quot; Two-Color Numerals Wall Clock"/>
    <n v="0.44"/>
    <s v="United States"/>
    <x v="1"/>
    <x v="30"/>
    <s v="Manitowoc"/>
    <n v="54220"/>
    <x v="174"/>
    <d v="2015-06-26T00:00:00"/>
    <n v="200.0172"/>
    <n v="12"/>
    <n v="289.88"/>
    <n v="91167"/>
    <x v="1"/>
    <n v="745.4288983840944"/>
  </r>
  <r>
    <n v="1380"/>
    <s v="Jeanne Walker"/>
    <x v="2"/>
    <n v="0.05"/>
    <n v="2.89"/>
    <n v="0.5"/>
    <x v="1"/>
    <x v="2"/>
    <x v="2"/>
    <x v="13"/>
    <x v="5"/>
    <s v="Avery 498"/>
    <n v="0.38"/>
    <s v="United States"/>
    <x v="3"/>
    <x v="47"/>
    <s v="Portsmouth"/>
    <n v="3801"/>
    <x v="175"/>
    <d v="2015-07-03T00:00:00"/>
    <n v="18.0642"/>
    <n v="9"/>
    <n v="26.18"/>
    <n v="88213"/>
    <x v="3"/>
    <n v="71.35834765157216"/>
  </r>
  <r>
    <n v="936"/>
    <s v="Robyn Garner"/>
    <x v="3"/>
    <n v="0.05"/>
    <n v="5.98"/>
    <n v="5.46"/>
    <x v="1"/>
    <x v="3"/>
    <x v="2"/>
    <x v="7"/>
    <x v="5"/>
    <s v="Xerox 1983"/>
    <n v="0.36"/>
    <s v="United States"/>
    <x v="2"/>
    <x v="8"/>
    <s v="Redlands"/>
    <n v="92374"/>
    <x v="175"/>
    <d v="2015-06-27T00:00:00"/>
    <n v="-31.885000000000002"/>
    <n v="17"/>
    <n v="104.95"/>
    <n v="90589"/>
    <x v="2"/>
    <n v="241.17983943518001"/>
  </r>
  <r>
    <n v="937"/>
    <s v="Kelly Shaw"/>
    <x v="3"/>
    <n v="0.01"/>
    <n v="65.989999999999995"/>
    <n v="3.99"/>
    <x v="1"/>
    <x v="3"/>
    <x v="1"/>
    <x v="12"/>
    <x v="5"/>
    <s v="StarTAC 7760"/>
    <n v="0.59"/>
    <s v="United States"/>
    <x v="2"/>
    <x v="8"/>
    <s v="Redondo Beach"/>
    <n v="90278"/>
    <x v="175"/>
    <d v="2015-06-28T00:00:00"/>
    <n v="-95.210499999999996"/>
    <n v="3"/>
    <n v="166.59"/>
    <n v="90589"/>
    <x v="2"/>
    <n v="541.33077404683149"/>
  </r>
  <r>
    <n v="2617"/>
    <s v="Gerald Crabtree"/>
    <x v="3"/>
    <n v="0.1"/>
    <n v="3.25"/>
    <n v="49"/>
    <x v="1"/>
    <x v="3"/>
    <x v="2"/>
    <x v="8"/>
    <x v="4"/>
    <s v="Bravo II™ Megaboss® 12-Amp Hard Body Upright, Replacement Belts, 2 Belts per Pack"/>
    <n v="0.56000000000000005"/>
    <s v="United States"/>
    <x v="1"/>
    <x v="46"/>
    <s v="Aberdeen"/>
    <n v="57401"/>
    <x v="175"/>
    <d v="2015-06-28T00:00:00"/>
    <n v="-286.245"/>
    <n v="6"/>
    <n v="40.69"/>
    <n v="91496"/>
    <x v="1"/>
    <n v="1308.766999562501"/>
  </r>
  <r>
    <n v="2987"/>
    <s v="Natalie Watts"/>
    <x v="0"/>
    <n v="0.09"/>
    <n v="100.98"/>
    <n v="35.840000000000003"/>
    <x v="0"/>
    <x v="2"/>
    <x v="0"/>
    <x v="10"/>
    <x v="0"/>
    <s v="Bush Westfield Collection Bookcases, Fully Assembled"/>
    <n v="0.62"/>
    <s v="United States"/>
    <x v="1"/>
    <x v="20"/>
    <s v="West Des Moines"/>
    <n v="50265"/>
    <x v="176"/>
    <d v="2015-06-28T00:00:00"/>
    <n v="-103.624"/>
    <n v="17"/>
    <n v="1700.38"/>
    <n v="91180"/>
    <x v="1"/>
    <n v="1810.5800072700113"/>
  </r>
  <r>
    <n v="2987"/>
    <s v="Natalie Watts"/>
    <x v="0"/>
    <n v="0.1"/>
    <n v="5.78"/>
    <n v="7.96"/>
    <x v="1"/>
    <x v="2"/>
    <x v="2"/>
    <x v="7"/>
    <x v="5"/>
    <s v="Xerox 196"/>
    <n v="0.36"/>
    <s v="United States"/>
    <x v="1"/>
    <x v="20"/>
    <s v="West Des Moines"/>
    <n v="50265"/>
    <x v="176"/>
    <d v="2015-06-28T00:00:00"/>
    <n v="-57.823999999999998"/>
    <n v="6"/>
    <n v="35.96"/>
    <n v="91180"/>
    <x v="1"/>
    <n v="369.46854628886797"/>
  </r>
  <r>
    <n v="3209"/>
    <s v="Elsie Floyd"/>
    <x v="0"/>
    <n v="0.03"/>
    <n v="4.9800000000000004"/>
    <n v="4.62"/>
    <x v="2"/>
    <x v="3"/>
    <x v="1"/>
    <x v="1"/>
    <x v="1"/>
    <s v="Imation 3.5&quot;, DISKETTE 44766 HGHLD3.52HD/FM, 10/Pack"/>
    <n v="0.64"/>
    <s v="United States"/>
    <x v="2"/>
    <x v="8"/>
    <s v="Beverly Hills"/>
    <n v="90210"/>
    <x v="176"/>
    <d v="2015-06-29T00:00:00"/>
    <n v="-30.45"/>
    <n v="8"/>
    <n v="44.24"/>
    <n v="90739"/>
    <x v="2"/>
    <n v="469.01347603571406"/>
  </r>
  <r>
    <n v="1357"/>
    <s v="Marguerite Yu"/>
    <x v="1"/>
    <n v="7.0000000000000007E-2"/>
    <n v="119.99"/>
    <n v="16.8"/>
    <x v="0"/>
    <x v="2"/>
    <x v="1"/>
    <x v="3"/>
    <x v="0"/>
    <s v="Epson C62 Color Inkjet Printer"/>
    <n v="0.35"/>
    <s v="United States"/>
    <x v="1"/>
    <x v="18"/>
    <s v="Weslaco"/>
    <n v="78596"/>
    <x v="176"/>
    <d v="2015-06-30T00:00:00"/>
    <n v="1206.5961"/>
    <n v="15"/>
    <n v="1748.69"/>
    <n v="88185"/>
    <x v="1"/>
    <n v="2181.8850802642123"/>
  </r>
  <r>
    <n v="1733"/>
    <s v="Nina Horne Kelly"/>
    <x v="1"/>
    <n v="0.02"/>
    <n v="30.98"/>
    <n v="17.079999999999998"/>
    <x v="1"/>
    <x v="0"/>
    <x v="2"/>
    <x v="7"/>
    <x v="5"/>
    <s v="Xerox 197"/>
    <n v="0.4"/>
    <s v="United States"/>
    <x v="3"/>
    <x v="31"/>
    <s v="Washington"/>
    <n v="20012"/>
    <x v="176"/>
    <d v="2015-06-29T00:00:00"/>
    <n v="-32.28"/>
    <n v="13"/>
    <n v="438.25"/>
    <n v="59937"/>
    <x v="3"/>
    <n v="480.79218157721954"/>
  </r>
  <r>
    <n v="1735"/>
    <s v="Eric West"/>
    <x v="1"/>
    <n v="0.02"/>
    <n v="30.98"/>
    <n v="17.079999999999998"/>
    <x v="1"/>
    <x v="0"/>
    <x v="2"/>
    <x v="7"/>
    <x v="5"/>
    <s v="Xerox 197"/>
    <n v="0.4"/>
    <s v="United States"/>
    <x v="3"/>
    <x v="11"/>
    <s v="Hempstead"/>
    <n v="11550"/>
    <x v="176"/>
    <d v="2015-06-29T00:00:00"/>
    <n v="-16.14"/>
    <n v="3"/>
    <n v="101.13"/>
    <n v="88444"/>
    <x v="3"/>
    <n v="497.31995673647083"/>
  </r>
  <r>
    <n v="1191"/>
    <s v="John Morse"/>
    <x v="2"/>
    <n v="0.03"/>
    <n v="28.53"/>
    <n v="1.49"/>
    <x v="1"/>
    <x v="0"/>
    <x v="2"/>
    <x v="5"/>
    <x v="5"/>
    <s v="Lock-Up Easel 'Spel-Binder'"/>
    <n v="0.38"/>
    <s v="United States"/>
    <x v="3"/>
    <x v="22"/>
    <s v="New Britain"/>
    <n v="6050"/>
    <x v="176"/>
    <d v="2015-07-01T00:00:00"/>
    <n v="59.4405"/>
    <n v="3"/>
    <n v="88.84"/>
    <n v="87587"/>
    <x v="3"/>
    <n v="195.16738212733267"/>
  </r>
  <r>
    <n v="1193"/>
    <s v="Louis Parrish"/>
    <x v="2"/>
    <n v="0.09"/>
    <n v="49.99"/>
    <n v="19.989999999999998"/>
    <x v="1"/>
    <x v="0"/>
    <x v="1"/>
    <x v="1"/>
    <x v="5"/>
    <s v="Zoom V.92 USB External Faxmodem"/>
    <n v="0.41"/>
    <s v="United States"/>
    <x v="3"/>
    <x v="31"/>
    <s v="Washington"/>
    <n v="20016"/>
    <x v="176"/>
    <d v="2015-06-30T00:00:00"/>
    <n v="-17.03"/>
    <n v="48"/>
    <n v="2373.3200000000002"/>
    <n v="11206"/>
    <x v="3"/>
    <n v="680.71063692912583"/>
  </r>
  <r>
    <n v="1193"/>
    <s v="Louis Parrish"/>
    <x v="2"/>
    <n v="0.03"/>
    <n v="28.53"/>
    <n v="1.49"/>
    <x v="1"/>
    <x v="0"/>
    <x v="2"/>
    <x v="5"/>
    <x v="5"/>
    <s v="Lock-Up Easel 'Spel-Binder'"/>
    <n v="0.38"/>
    <s v="United States"/>
    <x v="3"/>
    <x v="31"/>
    <s v="Washington"/>
    <n v="20016"/>
    <x v="176"/>
    <d v="2015-07-01T00:00:00"/>
    <n v="39.627000000000002"/>
    <n v="11"/>
    <n v="325.73"/>
    <n v="11206"/>
    <x v="3"/>
    <n v="174.87784847690972"/>
  </r>
  <r>
    <n v="1203"/>
    <s v="Judy Merritt"/>
    <x v="2"/>
    <n v="0.09"/>
    <n v="49.99"/>
    <n v="19.989999999999998"/>
    <x v="1"/>
    <x v="0"/>
    <x v="1"/>
    <x v="1"/>
    <x v="5"/>
    <s v="Zoom V.92 USB External Faxmodem"/>
    <n v="0.41"/>
    <s v="United States"/>
    <x v="3"/>
    <x v="40"/>
    <s v="Cranston"/>
    <n v="2920"/>
    <x v="176"/>
    <d v="2015-06-30T00:00:00"/>
    <n v="-8.5150000000000006"/>
    <n v="12"/>
    <n v="593.33000000000004"/>
    <n v="87587"/>
    <x v="3"/>
    <n v="689.43021595521168"/>
  </r>
  <r>
    <n v="2801"/>
    <s v="Jimmy Wang"/>
    <x v="2"/>
    <n v="0"/>
    <n v="17.52"/>
    <n v="8.17"/>
    <x v="1"/>
    <x v="2"/>
    <x v="2"/>
    <x v="8"/>
    <x v="6"/>
    <s v="Bionaire 99.97% HEPA Air Cleaner"/>
    <n v="0.5"/>
    <s v="United States"/>
    <x v="2"/>
    <x v="41"/>
    <s v="Chandler"/>
    <n v="85224"/>
    <x v="176"/>
    <d v="2015-07-03T00:00:00"/>
    <n v="52.764000000000003"/>
    <n v="15"/>
    <n v="284.33999999999997"/>
    <n v="91049"/>
    <x v="2"/>
    <n v="497.50798028093982"/>
  </r>
  <r>
    <n v="3226"/>
    <s v="Arthur Gold"/>
    <x v="4"/>
    <n v="0.06"/>
    <n v="22.24"/>
    <n v="1.99"/>
    <x v="1"/>
    <x v="0"/>
    <x v="1"/>
    <x v="1"/>
    <x v="1"/>
    <s v="Verbatim DVD-R, 3.95GB, SR, Mitsubishi Branded, Jewel"/>
    <n v="0.43"/>
    <s v="United States"/>
    <x v="0"/>
    <x v="34"/>
    <s v="Hendersonville"/>
    <n v="37075"/>
    <x v="176"/>
    <d v="2015-06-30T00:00:00"/>
    <n v="95.388000000000005"/>
    <n v="12"/>
    <n v="255.88"/>
    <n v="86509"/>
    <x v="0"/>
    <n v="180.81936494038362"/>
  </r>
  <r>
    <n v="2448"/>
    <s v="Melanie Morrow"/>
    <x v="1"/>
    <n v="0.09"/>
    <n v="6.48"/>
    <n v="7.03"/>
    <x v="1"/>
    <x v="1"/>
    <x v="2"/>
    <x v="7"/>
    <x v="5"/>
    <s v="Xerox 214"/>
    <n v="0.37"/>
    <s v="United States"/>
    <x v="1"/>
    <x v="7"/>
    <s v="Edina"/>
    <n v="55410"/>
    <x v="177"/>
    <d v="2015-07-01T00:00:00"/>
    <n v="-126.208"/>
    <n v="16"/>
    <n v="96.96"/>
    <n v="87790"/>
    <x v="1"/>
    <n v="-61.024110659428068"/>
  </r>
  <r>
    <n v="3374"/>
    <s v="Jamie Ward"/>
    <x v="1"/>
    <n v="0.05"/>
    <n v="73.98"/>
    <n v="12.14"/>
    <x v="1"/>
    <x v="2"/>
    <x v="1"/>
    <x v="1"/>
    <x v="5"/>
    <s v="Keytronic 105-Key Spanish Keyboard"/>
    <n v="0.67"/>
    <s v="United States"/>
    <x v="3"/>
    <x v="36"/>
    <s v="Odenton"/>
    <n v="21113"/>
    <x v="177"/>
    <d v="2015-06-30T00:00:00"/>
    <n v="-1.9039999999999999"/>
    <n v="8"/>
    <n v="600.4"/>
    <n v="87474"/>
    <x v="3"/>
    <n v="754.15636223681975"/>
  </r>
  <r>
    <n v="3374"/>
    <s v="Jamie Ward"/>
    <x v="1"/>
    <n v="0"/>
    <n v="5.98"/>
    <n v="7.15"/>
    <x v="1"/>
    <x v="2"/>
    <x v="2"/>
    <x v="7"/>
    <x v="5"/>
    <s v="Universal Premium White Copier/Laser Paper (20Lb. and 87 Bright)"/>
    <n v="0.36"/>
    <s v="United States"/>
    <x v="3"/>
    <x v="36"/>
    <s v="Odenton"/>
    <n v="21113"/>
    <x v="177"/>
    <d v="2015-07-01T00:00:00"/>
    <n v="-37.048000000000002"/>
    <n v="5"/>
    <n v="34.25"/>
    <n v="87474"/>
    <x v="3"/>
    <n v="142.56667705863063"/>
  </r>
  <r>
    <n v="3374"/>
    <s v="Jamie Ward"/>
    <x v="1"/>
    <n v="0.09"/>
    <n v="3.57"/>
    <n v="4.17"/>
    <x v="1"/>
    <x v="2"/>
    <x v="2"/>
    <x v="2"/>
    <x v="1"/>
    <s v="Barrel Sharpener"/>
    <n v="0.59"/>
    <s v="United States"/>
    <x v="3"/>
    <x v="36"/>
    <s v="Odenton"/>
    <n v="21113"/>
    <x v="177"/>
    <d v="2015-07-01T00:00:00"/>
    <n v="-56.887999999999998"/>
    <n v="9"/>
    <n v="31.45"/>
    <n v="87474"/>
    <x v="3"/>
    <n v="164.03059226228345"/>
  </r>
  <r>
    <n v="1502"/>
    <s v="Renee Huang"/>
    <x v="2"/>
    <n v="0.08"/>
    <n v="5.84"/>
    <n v="1"/>
    <x v="2"/>
    <x v="0"/>
    <x v="2"/>
    <x v="2"/>
    <x v="2"/>
    <s v="Quartet Omega® Colored Chalk, 12/Pack"/>
    <n v="0.38"/>
    <s v="United States"/>
    <x v="0"/>
    <x v="12"/>
    <s v="Coral Springs"/>
    <n v="33065"/>
    <x v="177"/>
    <d v="2015-07-03T00:00:00"/>
    <n v="731.92200000000003"/>
    <n v="11"/>
    <n v="61.39"/>
    <n v="89194"/>
    <x v="0"/>
    <n v="683.91287134250422"/>
  </r>
  <r>
    <n v="1502"/>
    <s v="Renee Huang"/>
    <x v="2"/>
    <n v="0"/>
    <n v="205.99"/>
    <n v="8.99"/>
    <x v="1"/>
    <x v="0"/>
    <x v="1"/>
    <x v="12"/>
    <x v="5"/>
    <s v="StarTAC 8000"/>
    <n v="0.6"/>
    <s v="United States"/>
    <x v="0"/>
    <x v="12"/>
    <s v="Coral Springs"/>
    <n v="33065"/>
    <x v="177"/>
    <d v="2015-07-02T00:00:00"/>
    <n v="186.55799999999999"/>
    <n v="13"/>
    <n v="2435.52"/>
    <n v="89194"/>
    <x v="0"/>
    <n v="1291.3330191328839"/>
  </r>
  <r>
    <n v="1109"/>
    <s v="Dennis Welch"/>
    <x v="4"/>
    <n v="0.08"/>
    <n v="8.3699999999999992"/>
    <n v="10.16"/>
    <x v="1"/>
    <x v="1"/>
    <x v="0"/>
    <x v="11"/>
    <x v="4"/>
    <s v="Westinghouse Clip-On Gooseneck Lamps"/>
    <n v="0.59"/>
    <s v="United States"/>
    <x v="1"/>
    <x v="18"/>
    <s v="Laredo"/>
    <n v="78041"/>
    <x v="177"/>
    <d v="2015-06-29T00:00:00"/>
    <n v="-169.232"/>
    <n v="13"/>
    <n v="108.99"/>
    <n v="86410"/>
    <x v="1"/>
    <n v="192.07147766358085"/>
  </r>
  <r>
    <n v="1183"/>
    <s v="Becky O'Brien"/>
    <x v="3"/>
    <n v="0.04"/>
    <n v="35.99"/>
    <n v="3.3"/>
    <x v="1"/>
    <x v="2"/>
    <x v="1"/>
    <x v="12"/>
    <x v="1"/>
    <s v="Accessory9"/>
    <n v="0.39"/>
    <s v="United States"/>
    <x v="2"/>
    <x v="15"/>
    <s v="Springville"/>
    <n v="84663"/>
    <x v="177"/>
    <d v="2015-06-29T00:00:00"/>
    <n v="184.19550000000001"/>
    <n v="9"/>
    <n v="266.95"/>
    <n v="86914"/>
    <x v="2"/>
    <n v="558.76046593817762"/>
  </r>
  <r>
    <n v="699"/>
    <s v="Jenny Gold"/>
    <x v="1"/>
    <n v="0.01"/>
    <n v="7.89"/>
    <n v="2.82"/>
    <x v="1"/>
    <x v="1"/>
    <x v="2"/>
    <x v="14"/>
    <x v="2"/>
    <s v="Staples Vinyl Coated Paper Clips, 800/Box"/>
    <n v="0.4"/>
    <s v="United States"/>
    <x v="2"/>
    <x v="8"/>
    <s v="Los Angeles"/>
    <n v="90041"/>
    <x v="178"/>
    <d v="2015-07-01T00:00:00"/>
    <n v="38.700000000000003"/>
    <n v="32"/>
    <n v="274.26"/>
    <n v="36647"/>
    <x v="2"/>
    <n v="73.704686515300835"/>
  </r>
  <r>
    <n v="699"/>
    <s v="Jenny Gold"/>
    <x v="1"/>
    <n v="0.09"/>
    <n v="3.68"/>
    <n v="1.32"/>
    <x v="1"/>
    <x v="1"/>
    <x v="2"/>
    <x v="16"/>
    <x v="2"/>
    <s v="*Staples* vLetter Openers, 2/Pack"/>
    <n v="0.83"/>
    <s v="United States"/>
    <x v="2"/>
    <x v="8"/>
    <s v="Los Angeles"/>
    <n v="90041"/>
    <x v="178"/>
    <d v="2015-07-01T00:00:00"/>
    <n v="-21.91"/>
    <n v="24"/>
    <n v="83.16"/>
    <n v="36647"/>
    <x v="2"/>
    <n v="261.53074957316397"/>
  </r>
  <r>
    <n v="699"/>
    <s v="Jenny Gold"/>
    <x v="1"/>
    <n v="0.1"/>
    <n v="9.7100000000000009"/>
    <n v="9.4499999999999993"/>
    <x v="1"/>
    <x v="1"/>
    <x v="2"/>
    <x v="6"/>
    <x v="5"/>
    <s v="Filing/Storage Totes and Swivel Casters"/>
    <n v="0.6"/>
    <s v="United States"/>
    <x v="2"/>
    <x v="8"/>
    <s v="Los Angeles"/>
    <n v="90041"/>
    <x v="178"/>
    <d v="2015-07-03T00:00:00"/>
    <n v="-119.77"/>
    <n v="27"/>
    <n v="261.93"/>
    <n v="36647"/>
    <x v="2"/>
    <n v="207.13983890663965"/>
  </r>
  <r>
    <n v="702"/>
    <s v="Kelly O'Connor"/>
    <x v="1"/>
    <n v="0.01"/>
    <n v="7.89"/>
    <n v="2.82"/>
    <x v="1"/>
    <x v="1"/>
    <x v="2"/>
    <x v="14"/>
    <x v="2"/>
    <s v="Staples Vinyl Coated Paper Clips, 800/Box"/>
    <n v="0.4"/>
    <s v="United States"/>
    <x v="2"/>
    <x v="8"/>
    <s v="Santa Rosa"/>
    <n v="95404"/>
    <x v="178"/>
    <d v="2015-07-01T00:00:00"/>
    <n v="46.44"/>
    <n v="8"/>
    <n v="68.56"/>
    <n v="87979"/>
    <x v="2"/>
    <n v="81.630645606540327"/>
  </r>
  <r>
    <n v="702"/>
    <s v="Kelly O'Connor"/>
    <x v="1"/>
    <n v="0.09"/>
    <n v="3.68"/>
    <n v="1.32"/>
    <x v="1"/>
    <x v="1"/>
    <x v="2"/>
    <x v="16"/>
    <x v="2"/>
    <s v="*Staples* vLetter Openers, 2/Pack"/>
    <n v="0.83"/>
    <s v="United States"/>
    <x v="2"/>
    <x v="8"/>
    <s v="Santa Rosa"/>
    <n v="95404"/>
    <x v="178"/>
    <d v="2015-07-01T00:00:00"/>
    <n v="-17.527999999999999"/>
    <n v="6"/>
    <n v="20.79"/>
    <n v="87979"/>
    <x v="2"/>
    <n v="266.0180302886435"/>
  </r>
  <r>
    <n v="702"/>
    <s v="Kelly O'Connor"/>
    <x v="1"/>
    <n v="0.1"/>
    <n v="9.7100000000000009"/>
    <n v="9.4499999999999993"/>
    <x v="1"/>
    <x v="1"/>
    <x v="2"/>
    <x v="6"/>
    <x v="5"/>
    <s v="Filing/Storage Totes and Swivel Casters"/>
    <n v="0.6"/>
    <s v="United States"/>
    <x v="2"/>
    <x v="8"/>
    <s v="Santa Rosa"/>
    <n v="95404"/>
    <x v="178"/>
    <d v="2015-07-03T00:00:00"/>
    <n v="-95.816000000000003"/>
    <n v="7"/>
    <n v="67.91"/>
    <n v="87979"/>
    <x v="2"/>
    <n v="231.66935106058685"/>
  </r>
  <r>
    <n v="1307"/>
    <s v="Teresa Hill"/>
    <x v="2"/>
    <n v="0.04"/>
    <n v="8.33"/>
    <n v="1.99"/>
    <x v="1"/>
    <x v="0"/>
    <x v="1"/>
    <x v="1"/>
    <x v="1"/>
    <s v="80 Minute Slim Jewel Case CD-R , 10/Pack - Staples"/>
    <n v="0.52"/>
    <s v="United States"/>
    <x v="2"/>
    <x v="14"/>
    <s v="Coos Bay"/>
    <n v="97420"/>
    <x v="178"/>
    <d v="2015-07-07T00:00:00"/>
    <n v="44.892000000000003"/>
    <n v="16"/>
    <n v="131.26"/>
    <n v="91451"/>
    <x v="2"/>
    <n v="240.55622125648759"/>
  </r>
  <r>
    <n v="2089"/>
    <s v="Annie Odom"/>
    <x v="2"/>
    <n v="0.06"/>
    <n v="38.06"/>
    <n v="4.5"/>
    <x v="1"/>
    <x v="3"/>
    <x v="2"/>
    <x v="8"/>
    <x v="5"/>
    <s v="Fellowes Superior 10 Outlet Split Surge Protector"/>
    <n v="0.56000000000000005"/>
    <s v="United States"/>
    <x v="3"/>
    <x v="11"/>
    <s v="New City"/>
    <n v="10956"/>
    <x v="178"/>
    <d v="2015-07-06T00:00:00"/>
    <n v="450.45960000000002"/>
    <n v="17"/>
    <n v="652.84"/>
    <n v="88348"/>
    <x v="3"/>
    <n v="847.45911505868605"/>
  </r>
  <r>
    <n v="2089"/>
    <s v="Annie Odom"/>
    <x v="2"/>
    <n v="0.08"/>
    <n v="599.99"/>
    <n v="24.49"/>
    <x v="1"/>
    <x v="3"/>
    <x v="1"/>
    <x v="4"/>
    <x v="4"/>
    <s v="Hewlett Packard LaserJet 3310 Copier"/>
    <n v="0.37"/>
    <s v="United States"/>
    <x v="3"/>
    <x v="11"/>
    <s v="New City"/>
    <n v="10956"/>
    <x v="178"/>
    <d v="2015-07-08T00:00:00"/>
    <n v="8798.1831000000002"/>
    <n v="22"/>
    <n v="12750.99"/>
    <n v="88348"/>
    <x v="3"/>
    <n v="11537.736862504467"/>
  </r>
  <r>
    <n v="2089"/>
    <s v="Annie Odom"/>
    <x v="2"/>
    <n v="0.1"/>
    <n v="3.98"/>
    <n v="2.97"/>
    <x v="2"/>
    <x v="3"/>
    <x v="2"/>
    <x v="7"/>
    <x v="2"/>
    <s v="Unpadded Memo Slips"/>
    <n v="0.35"/>
    <s v="United States"/>
    <x v="3"/>
    <x v="11"/>
    <s v="New City"/>
    <n v="10956"/>
    <x v="178"/>
    <d v="2015-07-04T00:00:00"/>
    <n v="-5.3849999999999998"/>
    <n v="5"/>
    <n v="20.54"/>
    <n v="88348"/>
    <x v="3"/>
    <n v="-51.602356719202902"/>
  </r>
  <r>
    <n v="2882"/>
    <s v="Andrew Gonzalez"/>
    <x v="2"/>
    <n v="0.05"/>
    <n v="63.94"/>
    <n v="14.48"/>
    <x v="2"/>
    <x v="1"/>
    <x v="0"/>
    <x v="11"/>
    <x v="5"/>
    <s v="Howard Miller 16&quot; Diameter Gallery Wall Clock"/>
    <n v="0.46"/>
    <s v="United States"/>
    <x v="0"/>
    <x v="9"/>
    <s v="Charlotte"/>
    <n v="28206"/>
    <x v="178"/>
    <d v="2015-07-07T00:00:00"/>
    <n v="270.87430000000001"/>
    <n v="21"/>
    <n v="1336.35"/>
    <n v="40224"/>
    <x v="0"/>
    <n v="832.82477315961467"/>
  </r>
  <r>
    <n v="2885"/>
    <s v="Gary Frazier"/>
    <x v="2"/>
    <n v="0.05"/>
    <n v="63.94"/>
    <n v="14.48"/>
    <x v="2"/>
    <x v="1"/>
    <x v="0"/>
    <x v="11"/>
    <x v="5"/>
    <s v="Howard Miller 16&quot; Diameter Gallery Wall Clock"/>
    <n v="0.46"/>
    <s v="United States"/>
    <x v="3"/>
    <x v="27"/>
    <s v="North Royalton"/>
    <n v="44133"/>
    <x v="178"/>
    <d v="2015-07-07T00:00:00"/>
    <n v="219.54419999999999"/>
    <n v="5"/>
    <n v="318.18"/>
    <n v="87634"/>
    <x v="3"/>
    <n v="780.26143042715569"/>
  </r>
  <r>
    <n v="1384"/>
    <s v="George McLamb"/>
    <x v="3"/>
    <n v="7.0000000000000007E-2"/>
    <n v="11.29"/>
    <n v="5.03"/>
    <x v="1"/>
    <x v="1"/>
    <x v="2"/>
    <x v="6"/>
    <x v="5"/>
    <s v="X-Rack™ File for Hanging Folders"/>
    <n v="0.59"/>
    <s v="United States"/>
    <x v="0"/>
    <x v="21"/>
    <s v="Alexandria"/>
    <n v="22304"/>
    <x v="178"/>
    <d v="2015-07-02T00:00:00"/>
    <n v="-163.03"/>
    <n v="11"/>
    <n v="123.18"/>
    <n v="89407"/>
    <x v="0"/>
    <n v="260.65600012521253"/>
  </r>
  <r>
    <n v="1472"/>
    <s v="Tommy Ellis Ritchie"/>
    <x v="3"/>
    <n v="0.02"/>
    <n v="30.98"/>
    <n v="6.5"/>
    <x v="2"/>
    <x v="2"/>
    <x v="1"/>
    <x v="1"/>
    <x v="5"/>
    <s v="Logitech Internet Navigator Keyboard"/>
    <n v="0.79"/>
    <s v="United States"/>
    <x v="3"/>
    <x v="27"/>
    <s v="Westlake"/>
    <n v="44145"/>
    <x v="178"/>
    <d v="2015-07-01T00:00:00"/>
    <n v="-44.624000000000002"/>
    <n v="17"/>
    <n v="552.89"/>
    <n v="87078"/>
    <x v="3"/>
    <n v="660.6665446952519"/>
  </r>
  <r>
    <n v="2276"/>
    <s v="Dennis Block Richardson"/>
    <x v="3"/>
    <n v="0.01"/>
    <n v="195.99"/>
    <n v="8.99"/>
    <x v="1"/>
    <x v="1"/>
    <x v="1"/>
    <x v="12"/>
    <x v="5"/>
    <s v="T28 WORLD"/>
    <n v="0.6"/>
    <s v="United States"/>
    <x v="3"/>
    <x v="11"/>
    <s v="Niagara Falls"/>
    <n v="14304"/>
    <x v="178"/>
    <d v="2015-06-30T00:00:00"/>
    <n v="2653.7813999999998"/>
    <n v="22"/>
    <n v="3846.06"/>
    <n v="91502"/>
    <x v="3"/>
    <n v="3881.25484156882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Xi"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17:Q35" firstHeaderRow="1" firstDataRow="1" firstDataCol="1"/>
  <pivotFields count="29">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VIII"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17:N21" firstHeaderRow="0" firstDataRow="1" firstDataCol="1"/>
  <pivotFields count="29">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I"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7:I13" firstHeaderRow="1" firstDataRow="2" firstDataCol="1"/>
  <pivotFields count="29">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1">
    <field x="14"/>
  </rowFields>
  <rowItems count="5">
    <i>
      <x/>
    </i>
    <i>
      <x v="1"/>
    </i>
    <i>
      <x v="2"/>
    </i>
    <i>
      <x v="3"/>
    </i>
    <i t="grand">
      <x/>
    </i>
  </rowItems>
  <colFields count="1">
    <field x="27"/>
  </colFields>
  <colItems count="7">
    <i>
      <x v="1"/>
    </i>
    <i>
      <x v="2"/>
    </i>
    <i>
      <x v="3"/>
    </i>
    <i>
      <x v="4"/>
    </i>
    <i>
      <x v="5"/>
    </i>
    <i>
      <x v="6"/>
    </i>
    <i t="grand">
      <x/>
    </i>
  </colItems>
  <dataFields count="1">
    <dataField name="Sum of Sales" fld="22" baseField="0" baseItem="0"/>
  </dataFields>
  <chartFormats count="12">
    <chartFormat chart="7" format="188" series="1">
      <pivotArea type="data" outline="0" fieldPosition="0">
        <references count="1">
          <reference field="27" count="1" selected="0">
            <x v="1"/>
          </reference>
        </references>
      </pivotArea>
    </chartFormat>
    <chartFormat chart="7" format="189" series="1">
      <pivotArea type="data" outline="0" fieldPosition="0">
        <references count="1">
          <reference field="27" count="1" selected="0">
            <x v="2"/>
          </reference>
        </references>
      </pivotArea>
    </chartFormat>
    <chartFormat chart="7" format="190" series="1">
      <pivotArea type="data" outline="0" fieldPosition="0">
        <references count="1">
          <reference field="27" count="1" selected="0">
            <x v="3"/>
          </reference>
        </references>
      </pivotArea>
    </chartFormat>
    <chartFormat chart="7" format="191" series="1">
      <pivotArea type="data" outline="0" fieldPosition="0">
        <references count="1">
          <reference field="27" count="1" selected="0">
            <x v="4"/>
          </reference>
        </references>
      </pivotArea>
    </chartFormat>
    <chartFormat chart="7" format="192" series="1">
      <pivotArea type="data" outline="0" fieldPosition="0">
        <references count="1">
          <reference field="27" count="1" selected="0">
            <x v="5"/>
          </reference>
        </references>
      </pivotArea>
    </chartFormat>
    <chartFormat chart="7" format="193" series="1">
      <pivotArea type="data" outline="0" fieldPosition="0">
        <references count="1">
          <reference field="27" count="1" selected="0">
            <x v="6"/>
          </reference>
        </references>
      </pivotArea>
    </chartFormat>
    <chartFormat chart="7" format="194" series="1">
      <pivotArea type="data" outline="0" fieldPosition="0">
        <references count="2">
          <reference field="4294967294" count="1" selected="0">
            <x v="0"/>
          </reference>
          <reference field="27" count="1" selected="0">
            <x v="1"/>
          </reference>
        </references>
      </pivotArea>
    </chartFormat>
    <chartFormat chart="7" format="195" series="1">
      <pivotArea type="data" outline="0" fieldPosition="0">
        <references count="2">
          <reference field="4294967294" count="1" selected="0">
            <x v="0"/>
          </reference>
          <reference field="27" count="1" selected="0">
            <x v="2"/>
          </reference>
        </references>
      </pivotArea>
    </chartFormat>
    <chartFormat chart="7" format="196" series="1">
      <pivotArea type="data" outline="0" fieldPosition="0">
        <references count="2">
          <reference field="4294967294" count="1" selected="0">
            <x v="0"/>
          </reference>
          <reference field="27" count="1" selected="0">
            <x v="3"/>
          </reference>
        </references>
      </pivotArea>
    </chartFormat>
    <chartFormat chart="7" format="197" series="1">
      <pivotArea type="data" outline="0" fieldPosition="0">
        <references count="2">
          <reference field="4294967294" count="1" selected="0">
            <x v="0"/>
          </reference>
          <reference field="27" count="1" selected="0">
            <x v="4"/>
          </reference>
        </references>
      </pivotArea>
    </chartFormat>
    <chartFormat chart="7" format="198" series="1">
      <pivotArea type="data" outline="0" fieldPosition="0">
        <references count="2">
          <reference field="4294967294" count="1" selected="0">
            <x v="0"/>
          </reference>
          <reference field="27" count="1" selected="0">
            <x v="5"/>
          </reference>
        </references>
      </pivotArea>
    </chartFormat>
    <chartFormat chart="7" format="199" series="1">
      <pivotArea type="data" outline="0" fieldPosition="0">
        <references count="2">
          <reference field="4294967294" count="1" selected="0">
            <x v="0"/>
          </reference>
          <reference field="27"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2326B9-81E1-4094-BE1B-93558D6803F0}" name="PivotTable VI"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7:G22" firstHeaderRow="0" firstDataRow="1" firstDataCol="1"/>
  <pivotFields count="29">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Row" showAll="0">
      <items count="5">
        <item x="1"/>
        <item x="3"/>
        <item x="0"/>
        <item x="2"/>
        <item t="default"/>
      </items>
    </pivotField>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24"/>
  </rowFields>
  <rowItems count="5">
    <i>
      <x/>
    </i>
    <i>
      <x v="1"/>
    </i>
    <i>
      <x v="2"/>
    </i>
    <i>
      <x v="3"/>
    </i>
    <i t="grand">
      <x/>
    </i>
  </rowItems>
  <colFields count="1">
    <field x="-2"/>
  </colFields>
  <colItems count="2">
    <i>
      <x/>
    </i>
    <i i="1">
      <x v="1"/>
    </i>
  </colItems>
  <dataFields count="2">
    <dataField name="Sum of Sales" fld="22" baseField="0" baseItem="0"/>
    <dataField name="Sum of Average" fld="26"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II"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7:L12" firstHeaderRow="1" firstDataRow="1" firstDataCol="1"/>
  <pivotFields count="29">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X"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5:N30" firstHeaderRow="1" firstDataRow="1" firstDataCol="1"/>
  <pivotFields count="29">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VII"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7:J25" firstHeaderRow="1" firstDataRow="1" firstDataCol="1"/>
  <pivotFields count="29">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V"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7:C197" firstHeaderRow="1" firstDataRow="1" firstDataCol="1"/>
  <pivotFields count="29">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chartFormats count="2">
    <chartFormat chart="1"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XII"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6:J44" firstHeaderRow="1" firstDataRow="2" firstDataCol="1"/>
  <pivotFields count="29">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Col" showAll="0">
      <items count="5">
        <item x="1"/>
        <item x="3"/>
        <item x="0"/>
        <item x="2"/>
        <item t="default"/>
      </items>
    </pivotField>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1">
    <field x="27"/>
  </rowFields>
  <rowItems count="7">
    <i>
      <x v="1"/>
    </i>
    <i>
      <x v="2"/>
    </i>
    <i>
      <x v="3"/>
    </i>
    <i>
      <x v="4"/>
    </i>
    <i>
      <x v="5"/>
    </i>
    <i>
      <x v="6"/>
    </i>
    <i t="grand">
      <x/>
    </i>
  </rowItems>
  <colFields count="1">
    <field x="24"/>
  </colFields>
  <colItems count="5">
    <i>
      <x/>
    </i>
    <i>
      <x v="1"/>
    </i>
    <i>
      <x v="2"/>
    </i>
    <i>
      <x v="3"/>
    </i>
    <i t="grand">
      <x/>
    </i>
  </colItems>
  <dataFields count="1">
    <dataField name="Sum of Sales" fld="22" baseField="0" baseItem="0"/>
  </dataFields>
  <chartFormats count="4">
    <chartFormat chart="3" format="12" series="1">
      <pivotArea type="data" outline="0" fieldPosition="0">
        <references count="2">
          <reference field="4294967294" count="1" selected="0">
            <x v="0"/>
          </reference>
          <reference field="24" count="1" selected="0">
            <x v="0"/>
          </reference>
        </references>
      </pivotArea>
    </chartFormat>
    <chartFormat chart="3" format="13" series="1">
      <pivotArea type="data" outline="0" fieldPosition="0">
        <references count="2">
          <reference field="4294967294" count="1" selected="0">
            <x v="0"/>
          </reference>
          <reference field="24" count="1" selected="0">
            <x v="1"/>
          </reference>
        </references>
      </pivotArea>
    </chartFormat>
    <chartFormat chart="3" format="14" series="1">
      <pivotArea type="data" outline="0" fieldPosition="0">
        <references count="2">
          <reference field="4294967294" count="1" selected="0">
            <x v="0"/>
          </reference>
          <reference field="24" count="1" selected="0">
            <x v="2"/>
          </reference>
        </references>
      </pivotArea>
    </chartFormat>
    <chartFormat chart="3" format="15"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IX"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7:K32" firstHeaderRow="1" firstDataRow="2" firstDataCol="1"/>
  <pivotFields count="29">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III"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7:O11" firstHeaderRow="1" firstDataRow="1" firstDataCol="1"/>
  <pivotFields count="29">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2">
    <field x="8"/>
    <field x="9"/>
  </rowFields>
  <rowItems count="4">
    <i>
      <x/>
    </i>
    <i>
      <x v="1"/>
    </i>
    <i>
      <x v="2"/>
    </i>
    <i t="grand">
      <x/>
    </i>
  </rowItems>
  <colItems count="1">
    <i/>
  </colItems>
  <dataFields count="1">
    <dataField name="Sum of Sales" fld="22" baseField="0" baseItem="0"/>
  </dataFields>
  <chartFormats count="1">
    <chartFormat chart="1" format="1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IV"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7:R13" firstHeaderRow="1" firstDataRow="1" firstDataCol="1"/>
  <pivotFields count="29">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2"/>
  </rowFields>
  <rowItems count="6">
    <i>
      <x/>
    </i>
    <i>
      <x v="1"/>
    </i>
    <i>
      <x v="2"/>
    </i>
    <i>
      <x v="3"/>
    </i>
    <i>
      <x v="4"/>
    </i>
    <i t="grand">
      <x/>
    </i>
  </rowItems>
  <colItems count="1">
    <i/>
  </colItems>
  <dataFields count="1">
    <dataField name="Sum of Sales" fld="22" baseField="0" baseItem="0"/>
  </dataFields>
  <chartFormats count="6">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2"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29">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5"/>
  </rowFields>
  <rowItems count="11">
    <i>
      <x/>
    </i>
    <i>
      <x v="3"/>
    </i>
    <i>
      <x v="4"/>
    </i>
    <i>
      <x v="8"/>
    </i>
    <i>
      <x v="11"/>
    </i>
    <i>
      <x v="12"/>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3" cacheId="8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29">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618BF7-C4DE-4BEC-9F8F-E1BB8E4C7AA4}" name="PivotTable 4"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20" firstHeaderRow="1" firstDataRow="1" firstDataCol="1"/>
  <pivotFields count="29">
    <pivotField showAll="0"/>
    <pivotField showAll="0"/>
    <pivotField showAll="0"/>
    <pivotField showAll="0"/>
    <pivotField dataField="1" showAll="0"/>
    <pivotField showAll="0"/>
    <pivotField showAll="0"/>
    <pivotField showAll="0"/>
    <pivotField showAll="0"/>
    <pivotField axis="axisRow" showAll="0" sortType="de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9"/>
  </rowFields>
  <rowItems count="18">
    <i>
      <x v="9"/>
    </i>
    <i>
      <x v="16"/>
    </i>
    <i>
      <x v="3"/>
    </i>
    <i>
      <x v="15"/>
    </i>
    <i>
      <x v="1"/>
    </i>
    <i>
      <x v="5"/>
    </i>
    <i>
      <x v="14"/>
    </i>
    <i>
      <x v="2"/>
    </i>
    <i>
      <x v="4"/>
    </i>
    <i>
      <x/>
    </i>
    <i>
      <x v="8"/>
    </i>
    <i>
      <x v="10"/>
    </i>
    <i>
      <x v="13"/>
    </i>
    <i>
      <x v="11"/>
    </i>
    <i>
      <x v="6"/>
    </i>
    <i>
      <x v="7"/>
    </i>
    <i>
      <x v="12"/>
    </i>
    <i t="grand">
      <x/>
    </i>
  </rowItems>
  <colItems count="1">
    <i/>
  </colItems>
  <dataFields count="1">
    <dataField name="Sum of Unit Price" fld="4"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8C2BD9-43E8-4EC0-BF09-E099A8323014}" name="PivotTable1"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1:E8" firstHeaderRow="0"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27"/>
  </rowFields>
  <rowItems count="7">
    <i>
      <x v="1"/>
    </i>
    <i>
      <x v="2"/>
    </i>
    <i>
      <x v="3"/>
    </i>
    <i>
      <x v="4"/>
    </i>
    <i>
      <x v="5"/>
    </i>
    <i>
      <x v="6"/>
    </i>
    <i t="grand">
      <x/>
    </i>
  </rowItems>
  <colFields count="1">
    <field x="-2"/>
  </colFields>
  <colItems count="2">
    <i>
      <x/>
    </i>
    <i i="1">
      <x v="1"/>
    </i>
  </colItems>
  <dataFields count="2">
    <dataField name="Sum of Predicted" fld="25" baseField="0" baseItem="0"/>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6" cacheId="80"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outline="1" outlineData="1" multipleFieldFilters="0" chartFormat="4">
  <location ref="K6:Q27" firstHeaderRow="1" firstDataRow="2" firstDataCol="1" rowPageCount="3" colPageCount="1"/>
  <pivotFields count="29">
    <pivotField showAll="0"/>
    <pivotField showAll="0"/>
    <pivotField showAll="0">
      <items count="6">
        <item x="0"/>
        <item x="1"/>
        <item x="2"/>
        <item x="4"/>
        <item x="3"/>
        <item t="default"/>
      </items>
    </pivotField>
    <pivotField showAll="0"/>
    <pivotField showAll="0"/>
    <pivotField showAll="0"/>
    <pivotField axis="axisPage" showAll="0">
      <items count="4">
        <item x="0"/>
        <item x="2"/>
        <item x="1"/>
        <item t="default"/>
      </items>
    </pivotField>
    <pivotField axis="axisPage" showAll="0">
      <items count="5">
        <item x="1"/>
        <item x="3"/>
        <item x="2"/>
        <item x="0"/>
        <item t="default"/>
      </items>
    </pivotField>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axis="axisPage"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axis="axisCol" showAll="0">
      <items count="15">
        <item x="0"/>
        <item x="1"/>
        <item x="2"/>
        <item x="3"/>
        <item x="4"/>
        <item x="5"/>
        <item x="6"/>
        <item x="7"/>
        <item x="8"/>
        <item x="9"/>
        <item x="10"/>
        <item x="11"/>
        <item x="12"/>
        <item x="13"/>
        <item t="default"/>
      </items>
    </pivotField>
    <pivotField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showDataAs="percentOfRow" baseField="26" baseItem="1048828" numFmtId="1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ACD83393-E643-4D3C-AC3F-F868CD0AFE41}">
            <x14:pivotAreas count="3">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0"/>
                  </reference>
                  <reference field="9" count="4">
                    <x v="2"/>
                    <x v="3"/>
                    <x v="8"/>
                    <x v="15"/>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5" cacheId="8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location ref="B6:H27" firstHeaderRow="1" firstDataRow="2" firstDataCol="1" rowPageCount="3" colPageCount="1"/>
  <pivotFields count="29">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multipleItemSelectionAllowed="1" showAll="0">
      <items count="4">
        <item x="0"/>
        <item x="2"/>
        <item x="1"/>
        <item t="default"/>
      </items>
      <extLst>
        <ext xmlns:x14="http://schemas.microsoft.com/office/spreadsheetml/2009/9/main" uri="{2946ED86-A175-432a-8AC1-64E0C546D7DE}">
          <x14:pivotField fillDownLabels="1"/>
        </ext>
      </extLst>
    </pivotField>
    <pivotField axis="axisPage" multipleItemSelectionAllowed="1" showAll="0">
      <items count="5">
        <item x="1"/>
        <item x="3"/>
        <item x="2"/>
        <item x="0"/>
        <item t="default"/>
      </items>
      <extLst>
        <ext xmlns:x14="http://schemas.microsoft.com/office/spreadsheetml/2009/9/main" uri="{2946ED86-A175-432a-8AC1-64E0C546D7DE}">
          <x14:pivotField fillDownLabels="1"/>
        </ext>
      </extLst>
    </pivotField>
    <pivotField axis="axisRow" showAll="0">
      <items count="4">
        <item x="0"/>
        <item x="2"/>
        <item x="1"/>
        <item t="default"/>
      </items>
      <extLst>
        <ext xmlns:x14="http://schemas.microsoft.com/office/spreadsheetml/2009/9/main" uri="{2946ED86-A175-432a-8AC1-64E0C546D7DE}">
          <x14:pivotField fillDownLabels="1"/>
        </ext>
      </extLst>
    </pivotField>
    <pivotField axis="axisRow" showAll="0">
      <items count="18">
        <item x="8"/>
        <item x="5"/>
        <item x="10"/>
        <item x="9"/>
        <item x="1"/>
        <item x="4"/>
        <item x="15"/>
        <item x="13"/>
        <item x="11"/>
        <item x="3"/>
        <item x="7"/>
        <item x="2"/>
        <item x="14"/>
        <item x="16"/>
        <item x="6"/>
        <item x="0"/>
        <item x="1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showAll="0">
      <items count="5">
        <item x="1"/>
        <item x="3"/>
        <item x="0"/>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axis="axisCol"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7" cacheId="8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1" colPageCount="1"/>
  <pivotFields count="29">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dataField="1" compact="0" showAll="0"/>
    <pivotField compact="0" showAll="0"/>
    <pivotField compact="0" showAll="0">
      <items count="5">
        <item x="1"/>
        <item x="3"/>
        <item x="0"/>
        <item x="2"/>
        <item t="default"/>
      </items>
    </pivotField>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dragToRow="0" dragToCol="0" dragToPage="0"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1">
    <pageField fld="14" hier="-1"/>
  </pageFields>
  <dataFields count="4">
    <dataField name="Sum of Shipping Cost" fld="5" baseField="0" baseItem="0"/>
    <dataField name="Sum of Sales" fld="22" baseField="0" baseItem="0"/>
    <dataField name="Sum of Profit" fld="20" baseField="0" baseItem="0"/>
    <dataField name="Sum of Product Base Margin" fld="12" showDataAs="percentOfTotal" baseField="0" baseItem="0" numFmtId="10"/>
  </dataFields>
  <formats count="3">
    <format dxfId="12">
      <pivotArea collapsedLevelsAreSubtotals="1" fieldPosition="0">
        <references count="3">
          <reference field="4294967294" count="3" selected="0">
            <x v="0"/>
            <x v="1"/>
            <x v="2"/>
          </reference>
          <reference field="8" count="1" selected="0">
            <x v="2"/>
          </reference>
          <reference field="9" count="4">
            <x v="4"/>
            <x v="5"/>
            <x v="9"/>
            <x v="16"/>
          </reference>
        </references>
      </pivotArea>
    </format>
    <format dxfId="11">
      <pivotArea collapsedLevelsAreSubtotals="1" fieldPosition="0">
        <references count="3">
          <reference field="4294967294" count="3" selected="0">
            <x v="0"/>
            <x v="1"/>
            <x v="2"/>
          </reference>
          <reference field="8" count="1" selected="0">
            <x v="1"/>
          </reference>
          <reference field="9" count="9">
            <x v="0"/>
            <x v="1"/>
            <x v="6"/>
            <x v="7"/>
            <x v="10"/>
            <x v="11"/>
            <x v="12"/>
            <x v="13"/>
            <x v="14"/>
          </reference>
        </references>
      </pivotArea>
    </format>
    <format dxfId="10">
      <pivotArea collapsedLevelsAreSubtotals="1" fieldPosition="0">
        <references count="3">
          <reference field="4294967294" count="3" selected="0">
            <x v="0"/>
            <x v="1"/>
            <x v="2"/>
          </reference>
          <reference field="8" count="1" selected="0">
            <x v="0"/>
          </reference>
          <reference field="9" count="4">
            <x v="2"/>
            <x v="3"/>
            <x v="8"/>
            <x v="15"/>
          </reference>
        </references>
      </pivotArea>
    </format>
  </formats>
  <conditionalFormats count="4">
    <conditionalFormat priority="1">
      <pivotAreas count="4">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5">
              <x v="0"/>
              <x v="1"/>
              <x v="6"/>
              <x v="7"/>
              <x v="10"/>
            </reference>
          </references>
        </pivotArea>
        <pivotArea type="data" collapsedLevelsAreSubtotals="1" fieldPosition="0">
          <references count="3">
            <reference field="4294967294" count="1" selected="0">
              <x v="3"/>
            </reference>
            <reference field="8" count="1" selected="0">
              <x v="1"/>
            </reference>
            <reference field="9" count="3">
              <x v="12"/>
              <x v="13"/>
              <x v="14"/>
            </reference>
          </references>
        </pivotArea>
      </pivotAreas>
    </conditionalFormat>
    <conditionalFormat priority="3">
      <pivotAreas count="3">
        <pivotArea type="data" collapsedLevelsAreSubtotals="1" fieldPosition="0">
          <references count="3">
            <reference field="4294967294" count="1" selected="0">
              <x v="2"/>
            </reference>
            <reference field="8" count="1" selected="0">
              <x v="2"/>
            </reference>
            <reference field="9" count="4">
              <x v="4"/>
              <x v="5"/>
              <x v="9"/>
              <x v="16"/>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2"/>
            </reference>
            <reference field="8" count="1" selected="0">
              <x v="0"/>
            </reference>
            <reference field="9" count="4">
              <x v="2"/>
              <x v="3"/>
              <x v="8"/>
              <x v="15"/>
            </reference>
          </references>
        </pivotArea>
      </pivotAreas>
    </conditionalFormat>
    <conditionalFormat priority="4">
      <pivotAreas count="3">
        <pivotArea type="data" collapsedLevelsAreSubtotals="1" fieldPosition="0">
          <references count="3">
            <reference field="4294967294" count="1" selected="0">
              <x v="1"/>
            </reference>
            <reference field="8" count="1" selected="0">
              <x v="2"/>
            </reference>
            <reference field="9" count="4">
              <x v="4"/>
              <x v="5"/>
              <x v="9"/>
              <x v="16"/>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1"/>
            </reference>
            <reference field="8" count="1" selected="0">
              <x v="0"/>
            </reference>
            <reference field="9" count="4">
              <x v="2"/>
              <x v="3"/>
              <x v="8"/>
              <x v="15"/>
            </reference>
          </references>
        </pivotArea>
      </pivotAreas>
    </conditionalFormat>
    <conditionalFormat priority="5">
      <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 8"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9" cacheId="73"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13" name="PivotTable 6"/>
    <pivotTable tabId="32" name="PivotTable II"/>
    <pivotTable tabId="32" name="PivotTable VI"/>
  </pivotTables>
  <data>
    <tabular pivotCacheId="364218867">
      <items count="5">
        <i x="0" s="1"/>
        <i x="1" s="1"/>
        <i x="2"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7">
        <i x="0" s="1"/>
        <i x="3" s="1"/>
        <i x="4" s="1"/>
        <i x="6" s="1"/>
        <i x="5"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5">
        <i x="0" s="1"/>
        <i x="1" s="1"/>
        <i x="2" s="1"/>
        <i x="4"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4">
        <i x="1" s="1"/>
        <i x="3"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32" name="PivotTable X"/>
  </pivotTables>
  <data>
    <tabular pivotCacheId="364218867">
      <items count="4">
        <i x="1" s="1"/>
        <i x="3" s="1"/>
        <i x="2"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9"/>
  </pivotTables>
  <data>
    <olap pivotCacheId="1627569288">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9"/>
  </pivotTables>
  <data>
    <olap pivotCacheId="1627569288">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9"/>
  </pivotTables>
  <data>
    <olap pivotCacheId="1627569288">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540FA0F9-70F0-4DC4-91E3-EF2FF4F264FB}" sourceName="Manager">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3D0DDA0D-4E22-4938-B63C-624A30CDC8CC}" sourceName="Months">
  <pivotTables>
    <pivotTable tabId="32" name="PivotTable VIII"/>
    <pivotTable tabId="32" name="PivotTable IX"/>
    <pivotTable tabId="32" name="PivotTable X"/>
    <pivotTable tabId="32" name="PivotTable Xi"/>
    <pivotTable tabId="32" name="PivotTable XI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3963B7C3-54C5-4616-B42F-3DA292FEE461}" sourceName="Months">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D2890E4-112C-4EBF-9EB4-C5A28148AA7B}" sourceName="Region">
  <pivotTables>
    <pivotTable tabId="35" name="PivotTable1"/>
  </pivotTables>
  <data>
    <tabular pivotCacheId="364218867">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columnCount="4" style="SlicerStyleLight3" rowHeight="241300"/>
  <slicer name="Product Category" xr10:uid="{9B11AC9A-046F-4509-9D26-F8537E4EB550}" cache="Slicer_Product_Category" caption="Product Category" columnCount="3" style="SlicerStyleLight3" rowHeight="241300"/>
  <slicer name="Order Priority" xr10:uid="{0EBD40E6-CA77-4895-9B80-FB320BEA520D}" cache="Slicer_Order_Priority" caption="Order Priority" style="SlicerStyleLight3" rowHeight="241300"/>
  <slicer name="Manager 1" xr10:uid="{799A8765-FC4C-41BB-84B9-1F8994D2951F}" cache="Slicer_Manager1" caption="Manager" style="SlicerStyleLight3" rowHeight="241300"/>
  <slicer name="Months" xr10:uid="{F0358E77-FFB4-460F-BA62-46EEE87B5487}" cache="Slicer_Months1" caption="Months"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ontainer" xr10:uid="{D190C279-A505-4AAE-9F77-1903870B8184}" cache="Slicer_Product_Container" caption="Product Container" rowHeight="241300"/>
  <slicer name="Product Category 1" xr10:uid="{440D6C64-1727-4136-9E92-52C0E2398611}" cache="Slicer_Product_Category1" caption="Product Category" columnCount="3" rowHeight="241300"/>
  <slicer name="Ship Mode" xr10:uid="{7CA747AD-F290-4403-8CF8-644A2F5D2015}" cache="Slicer_Ship_Mode" caption="Ship Mode" columnCount="3" rowHeight="241300"/>
  <slicer name="Order Priority 1" xr10:uid="{392173E7-14CC-472F-9868-D56F1CDE772C}" cache="Slicer_Order_Priority1" caption="Order Priority" rowHeight="241300"/>
  <slicer name="Manager" xr10:uid="{4B7CEC5C-17D9-4A2C-9D15-C834A3C2B3A0}" cache="Slicer_Manager" caption="Manager" columnCount="4" rowHeight="241300"/>
  <slicer name="Customer Segment" xr10:uid="{C8239FAC-D6EA-46CF-BE1A-A9F373FA64F3}" cache="Slicer_Customer_Segment" caption="Customer Segment" columnCount="4" rowHeight="241300"/>
  <slicer name="Months 1" xr10:uid="{BA3910AF-DD93-4C15-886B-1CACA65E65DD}" cache="Slicer_Months" caption="Months" columnCoun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0532E57-BFFA-4446-9667-636E58CC4C16}" cache="Slicer_Region2"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C8C640-05FE-46FD-967C-E29769FAA830}" name="Table2" displayName="Table2" ref="A3:S1939" totalsRowShown="0" headerRowDxfId="63" headerRowBorderDxfId="62">
  <autoFilter ref="A3:S1939" xr:uid="{17C8C640-05FE-46FD-967C-E29769FAA830}"/>
  <tableColumns count="19">
    <tableColumn id="7" xr3:uid="{72D0D890-26F3-4EAB-9444-D295E5C515FD}" name="Order Priority" dataDxfId="61"/>
    <tableColumn id="8" xr3:uid="{7064F7D6-AF34-434D-A234-85998E28EABE}" name="Ship Mode" dataDxfId="60"/>
    <tableColumn id="9" xr3:uid="{C54CB771-EA3B-436B-8FEA-01280C2CC169}" name="Customer Segment" dataDxfId="59"/>
    <tableColumn id="1" xr3:uid="{11472653-3EAA-4E22-B04D-7B4FA576890C}" name="Discount" dataDxfId="58"/>
    <tableColumn id="2" xr3:uid="{7EE47A0E-EEBD-48B4-8C69-4163C684995A}" name="Unit Price" dataDxfId="57"/>
    <tableColumn id="3" xr3:uid="{F16F695F-2A26-4E18-B787-B05CF3299F65}" name="Shipping Cost" dataDxfId="56"/>
    <tableColumn id="4" xr3:uid="{0F2770BF-F729-4F06-A410-E03EF749C28B}" name="Product Base Margin" dataDxfId="55"/>
    <tableColumn id="5" xr3:uid="{1057BFF4-7A3C-4592-9D22-5BA1C23AAF46}" name="Profit" dataDxfId="54"/>
    <tableColumn id="12" xr3:uid="{A197B93B-164C-4850-B18D-A741BCD4CCDE}" name="OP_Critical" dataDxfId="53">
      <calculatedColumnFormula>IF(Table2[[#This Row],[Order Priority]]=Introduction!$B$42,1,0)</calculatedColumnFormula>
    </tableColumn>
    <tableColumn id="11" xr3:uid="{AF52B83F-D8F8-4A1B-BF1C-A513450CE4DF}" name="OP_High" dataDxfId="52">
      <calculatedColumnFormula>IF(Table2[[#This Row],[Order Priority]]=Introduction!$B$43,1,0)</calculatedColumnFormula>
    </tableColumn>
    <tableColumn id="13" xr3:uid="{17F33B32-4851-4ECB-BEA8-43C00EE9FCD8}" name="OP_Low" dataDxfId="51">
      <calculatedColumnFormula>IF(Table2[[#This Row],[Order Priority]]=Introduction!$B$44,1,0)</calculatedColumnFormula>
    </tableColumn>
    <tableColumn id="10" xr3:uid="{E6BDEDBB-61B7-4C19-94DD-D7932B20A2EF}" name="OP_Medium" dataDxfId="50">
      <calculatedColumnFormula>IF(Table2[[#This Row],[Order Priority]]=Introduction!$B$45,1,0)</calculatedColumnFormula>
    </tableColumn>
    <tableColumn id="15" xr3:uid="{8EC4F2E6-CBB8-42A7-9569-AC922C3DEA89}" name="SM_DT" dataDxfId="49">
      <calculatedColumnFormula>IF(Table2[[#This Row],[Ship Mode]]=Introduction!$C$42,1,0)</calculatedColumnFormula>
    </tableColumn>
    <tableColumn id="14" xr3:uid="{359A98AD-B644-4AC2-9FC1-B018389D4AF6}" name="SM_RA" dataDxfId="48">
      <calculatedColumnFormula>IF(Table2[[#This Row],[Ship Mode]]=Introduction!$C$44,1,0)</calculatedColumnFormula>
    </tableColumn>
    <tableColumn id="16" xr3:uid="{4A0F7443-9BEF-4376-BF36-91EDBA970FD3}" name="CS_SB" dataDxfId="47">
      <calculatedColumnFormula>IF(Table2[[#This Row],[Customer Segment]]=Introduction!$D$45,1,0)</calculatedColumnFormula>
    </tableColumn>
    <tableColumn id="17" xr3:uid="{61EDF0E0-A6D7-447B-9B75-0C9769673DAC}" name="CS_Con" dataDxfId="46">
      <calculatedColumnFormula>IF(Table2[[#This Row],[Customer Segment]]=Introduction!$D$42,1,0)</calculatedColumnFormula>
    </tableColumn>
    <tableColumn id="18" xr3:uid="{758EC0F1-AC47-4448-B84D-2084D7553841}" name="CS_HO" dataDxfId="45">
      <calculatedColumnFormula>IF(Table2[[#This Row],[Customer Segment]]=Introduction!$D$44,1,0)</calculatedColumnFormula>
    </tableColumn>
    <tableColumn id="19" xr3:uid="{2E0BECDF-A5DF-4D4C-BBF8-1BF3E6F32CF9}" name="Sales" dataDxfId="44"/>
    <tableColumn id="20" xr3:uid="{49071139-67C6-41FE-8CAD-C91A90D58803}" name="Predicted" dataDxfId="43">
      <calculatedColumnFormula>$C$1+$D$1*Table2[[#This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2" headerRowBorderDxfId="41" tableBorderDxfId="40" totalsRowBorderDxfId="39">
  <autoFilter ref="A1:Z1937" xr:uid="{19C21045-511F-44AB-8E61-67E69CA1351D}"/>
  <tableColumns count="26">
    <tableColumn id="1" xr3:uid="{F1BC92C3-68CF-4B5B-AADC-46811DE7FD8C}" name="Customer ID" dataDxfId="38"/>
    <tableColumn id="2" xr3:uid="{AE82A1EF-1A85-4411-84CE-AFE797337CDD}" name="Customer Name" dataDxfId="37"/>
    <tableColumn id="3" xr3:uid="{D0B45CED-0094-41CD-B2E6-A3BC5A802158}" name="Order Priority" dataDxfId="36"/>
    <tableColumn id="4" xr3:uid="{93A048C1-0CC5-4D97-8A9A-D04473DC8C84}" name="Discount" dataDxfId="35"/>
    <tableColumn id="5" xr3:uid="{192BC4D6-20D6-4F90-84C0-900361F63EA9}" name="Unit Price" dataDxfId="34"/>
    <tableColumn id="6" xr3:uid="{C816C2FC-30C1-48CB-B7A6-49E9427DF8CB}" name="Shipping Cost" dataDxfId="33"/>
    <tableColumn id="7" xr3:uid="{005427F1-D39A-4A7A-A015-078985A5DE2B}" name="Ship Mode" dataDxfId="32"/>
    <tableColumn id="8" xr3:uid="{ABDE9547-E59C-420F-A81E-AF2297FBA5BA}" name="Customer Segment" dataDxfId="31"/>
    <tableColumn id="9" xr3:uid="{1221FFBF-67FB-4812-9B35-1802C9EFE69B}" name="Product Category" dataDxfId="30"/>
    <tableColumn id="10" xr3:uid="{F8DE8133-B51A-4C00-8F96-44BE7E6DF754}" name="Product Sub-Category" dataDxfId="29"/>
    <tableColumn id="11" xr3:uid="{56A253CE-3589-4C02-9A21-7B6F463899EE}" name="Product Container" dataDxfId="28"/>
    <tableColumn id="12" xr3:uid="{D7FA70BF-C680-4DFF-B5A5-9849AE239C05}" name="Product Name" dataDxfId="27"/>
    <tableColumn id="13" xr3:uid="{E510CA5E-B604-47C0-B248-D8A1647366C0}" name="Product Base Margin" dataDxfId="26"/>
    <tableColumn id="14" xr3:uid="{51084392-40FE-46EE-83FD-AA3A4781B404}" name="Country" dataDxfId="25"/>
    <tableColumn id="15" xr3:uid="{3A4F19E5-C1A7-4252-B618-BE0FEB69E882}" name="Region" dataDxfId="24"/>
    <tableColumn id="16" xr3:uid="{C2308404-0212-4712-AD72-0B0B902D51A7}" name="State or Province" dataDxfId="23"/>
    <tableColumn id="17" xr3:uid="{C0E8764A-06B5-41D4-9247-8B0F4E66C869}" name="City" dataDxfId="22"/>
    <tableColumn id="18" xr3:uid="{14D98A90-CD7D-4CB5-AD52-FF852EC54634}" name="Postal Code" dataDxfId="21"/>
    <tableColumn id="19" xr3:uid="{EB7D5F42-8F9E-4AF3-BE35-FDB7AE8EDFEA}" name="Order Date" dataDxfId="20"/>
    <tableColumn id="20" xr3:uid="{6523FAF5-81ED-410D-AF44-14170A43D591}" name="Ship Date" dataDxfId="19"/>
    <tableColumn id="21" xr3:uid="{D7111234-91AB-4BAF-95BC-E2697AB2BD4C}" name="Profit" dataDxfId="18"/>
    <tableColumn id="22" xr3:uid="{C0F007FE-025C-43FC-BC0A-7CC583F8771A}" name="New Quantity" dataDxfId="17"/>
    <tableColumn id="23" xr3:uid="{948D1E5D-43F9-4739-B021-A1DE845F9118}" name="Sales" dataDxfId="16"/>
    <tableColumn id="24" xr3:uid="{0B32AF12-D6EA-4670-BE51-144353484F7B}" name="Order ID" dataDxfId="15"/>
    <tableColumn id="27" xr3:uid="{F9875FC0-E54C-4A30-8DB7-AF5F6DD33D8F}" name="Manager" dataDxfId="14"/>
    <tableColumn id="25" xr3:uid="{3EB080BD-ABFC-41A8-811D-EC0996974D24}" name="Predicted" dataDxfId="13"/>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G1125" totalsRowShown="0" headerRowDxfId="9" dataDxfId="8" tableBorderDxfId="7">
  <autoFilter ref="A1:G1125" xr:uid="{8C2F833F-CCF2-44E6-A4F3-733A3E88303E}"/>
  <tableColumns count="7">
    <tableColumn id="1" xr3:uid="{E24B0437-D89A-4D0C-811E-1B4BC9DBCC10}" name="ID" dataDxfId="6"/>
    <tableColumn id="2" xr3:uid="{4CB530BE-429E-4441-9DE6-89FD7930A004}" name="Customer ID" dataDxfId="5"/>
    <tableColumn id="4" xr3:uid="{1CEC71D2-9550-4DE3-8248-105DE246A45A}" name="MaritalStatus" dataDxfId="2"/>
    <tableColumn id="5" xr3:uid="{D1C88D8B-90ED-49B4-A17F-22F6F6ADF4A7}" name="YearlyIncome" dataDxfId="0"/>
    <tableColumn id="6" xr3:uid="{3F7C56DA-0E89-42F5-B707-57BFAF2947E0}" name="TotalChildren" dataDxfId="1"/>
    <tableColumn id="7" xr3:uid="{4765A506-D4A5-49A2-9E35-672208AADA15}" name="EnglishEducation" dataDxfId="4"/>
    <tableColumn id="8" xr3:uid="{A2EDE9B0-8D21-473A-9023-5FE898D017C8}" name="HouseOwnerFlag" dataDxfId="3"/>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ivotTable" Target="../pivotTables/pivotTable15.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3:J74"/>
  <sheetViews>
    <sheetView tabSelected="1" zoomScale="90" zoomScaleNormal="90" workbookViewId="0">
      <selection activeCell="B8" sqref="B8:C9"/>
    </sheetView>
  </sheetViews>
  <sheetFormatPr defaultRowHeight="14.25" x14ac:dyDescent="0.2"/>
  <cols>
    <col min="2" max="2" width="20.5" bestFit="1" customWidth="1"/>
    <col min="3" max="3" width="13.625" customWidth="1"/>
    <col min="4" max="4" width="18.875" bestFit="1" customWidth="1"/>
    <col min="5" max="5" width="17.375" bestFit="1" customWidth="1"/>
    <col min="6" max="6" width="30.375" bestFit="1" customWidth="1"/>
    <col min="7" max="7" width="18" bestFit="1" customWidth="1"/>
    <col min="9" max="9" width="9.375" bestFit="1" customWidth="1"/>
  </cols>
  <sheetData>
    <row r="3" spans="2:10" ht="15" customHeight="1" x14ac:dyDescent="0.2"/>
    <row r="4" spans="2:10" ht="15" customHeight="1" x14ac:dyDescent="0.2"/>
    <row r="5" spans="2:10" ht="15.75" customHeight="1" x14ac:dyDescent="0.2"/>
    <row r="6" spans="2:10" s="19" customFormat="1" ht="15.75" customHeight="1" x14ac:dyDescent="0.2"/>
    <row r="7" spans="2:10" s="19" customFormat="1" ht="15.75" customHeight="1" x14ac:dyDescent="0.2"/>
    <row r="8" spans="2:10" s="19" customFormat="1" ht="15.75" customHeight="1" x14ac:dyDescent="0.2">
      <c r="B8" s="60" t="s">
        <v>3244</v>
      </c>
      <c r="C8" s="60"/>
      <c r="D8" s="61" t="s">
        <v>3329</v>
      </c>
      <c r="E8" s="61"/>
      <c r="F8" s="61"/>
      <c r="G8" s="61"/>
      <c r="H8" s="61"/>
      <c r="I8" s="61"/>
      <c r="J8" s="61"/>
    </row>
    <row r="9" spans="2:10" s="19" customFormat="1" ht="15.75" customHeight="1" x14ac:dyDescent="0.2">
      <c r="B9" s="60"/>
      <c r="C9" s="60"/>
      <c r="D9" s="61"/>
      <c r="E9" s="61"/>
      <c r="F9" s="61"/>
      <c r="G9" s="61"/>
      <c r="H9" s="61"/>
      <c r="I9" s="61"/>
      <c r="J9" s="61"/>
    </row>
    <row r="10" spans="2:10" s="19" customFormat="1" ht="15.75" customHeight="1" x14ac:dyDescent="0.2"/>
    <row r="11" spans="2:10" s="19" customFormat="1" ht="15.75" customHeight="1" x14ac:dyDescent="0.25">
      <c r="B11" s="27" t="s">
        <v>2987</v>
      </c>
      <c r="C11" s="19" t="s">
        <v>3245</v>
      </c>
    </row>
    <row r="12" spans="2:10" s="19" customFormat="1" ht="15.75" customHeight="1" x14ac:dyDescent="0.25">
      <c r="B12" s="27" t="s">
        <v>2988</v>
      </c>
      <c r="C12" s="19" t="s">
        <v>3246</v>
      </c>
      <c r="F12" s="67" t="s">
        <v>3330</v>
      </c>
      <c r="G12" s="67"/>
      <c r="H12"/>
    </row>
    <row r="13" spans="2:10" s="19" customFormat="1" ht="15.75" customHeight="1" x14ac:dyDescent="0.25">
      <c r="B13" s="27" t="s">
        <v>2989</v>
      </c>
      <c r="C13" s="19" t="s">
        <v>3252</v>
      </c>
    </row>
    <row r="14" spans="2:10" s="19" customFormat="1" ht="15.75" customHeight="1" x14ac:dyDescent="0.25">
      <c r="B14" s="27" t="s">
        <v>2990</v>
      </c>
      <c r="C14" s="19" t="s">
        <v>3247</v>
      </c>
    </row>
    <row r="15" spans="2:10" s="19" customFormat="1" ht="15.75" customHeight="1" x14ac:dyDescent="0.25">
      <c r="B15" s="27" t="s">
        <v>2991</v>
      </c>
      <c r="C15" s="19" t="s">
        <v>3248</v>
      </c>
    </row>
    <row r="16" spans="2:10" s="19" customFormat="1" ht="15.75" customHeight="1" x14ac:dyDescent="0.25">
      <c r="B16" s="27" t="s">
        <v>2992</v>
      </c>
      <c r="C16" s="19" t="s">
        <v>3249</v>
      </c>
    </row>
    <row r="17" spans="2:3" s="19" customFormat="1" ht="15.75" customHeight="1" x14ac:dyDescent="0.25">
      <c r="B17" s="27" t="s">
        <v>2993</v>
      </c>
      <c r="C17" s="19" t="s">
        <v>3250</v>
      </c>
    </row>
    <row r="18" spans="2:3" s="19" customFormat="1" ht="15.75" customHeight="1" x14ac:dyDescent="0.25">
      <c r="B18" s="27" t="s">
        <v>2994</v>
      </c>
      <c r="C18" s="19" t="s">
        <v>3251</v>
      </c>
    </row>
    <row r="19" spans="2:3" s="19" customFormat="1" ht="15.75" customHeight="1" x14ac:dyDescent="0.25">
      <c r="B19" s="27" t="s">
        <v>2995</v>
      </c>
      <c r="C19" s="19" t="s">
        <v>3255</v>
      </c>
    </row>
    <row r="20" spans="2:3" s="19" customFormat="1" ht="15.75" customHeight="1" x14ac:dyDescent="0.25">
      <c r="B20" s="27" t="s">
        <v>3253</v>
      </c>
      <c r="C20" s="19" t="s">
        <v>3256</v>
      </c>
    </row>
    <row r="21" spans="2:3" s="19" customFormat="1" ht="15.75" customHeight="1" x14ac:dyDescent="0.25">
      <c r="B21" s="27" t="s">
        <v>2997</v>
      </c>
      <c r="C21" s="19" t="s">
        <v>3254</v>
      </c>
    </row>
    <row r="22" spans="2:3" s="19" customFormat="1" ht="15.75" customHeight="1" x14ac:dyDescent="0.25">
      <c r="B22" s="27" t="s">
        <v>2998</v>
      </c>
      <c r="C22" s="19" t="s">
        <v>3257</v>
      </c>
    </row>
    <row r="23" spans="2:3" s="19" customFormat="1" ht="15.75" customHeight="1" x14ac:dyDescent="0.25">
      <c r="B23" s="27" t="s">
        <v>2999</v>
      </c>
      <c r="C23" s="19" t="s">
        <v>3258</v>
      </c>
    </row>
    <row r="24" spans="2:3" s="19" customFormat="1" ht="15.75" customHeight="1" x14ac:dyDescent="0.25">
      <c r="B24" s="27" t="s">
        <v>3000</v>
      </c>
      <c r="C24" s="19" t="s">
        <v>3259</v>
      </c>
    </row>
    <row r="25" spans="2:3" s="19" customFormat="1" ht="15.75" customHeight="1" x14ac:dyDescent="0.25">
      <c r="B25" s="27" t="s">
        <v>3001</v>
      </c>
      <c r="C25" s="19" t="s">
        <v>3260</v>
      </c>
    </row>
    <row r="26" spans="2:3" s="19" customFormat="1" ht="15.75" customHeight="1" x14ac:dyDescent="0.25">
      <c r="B26" s="27" t="s">
        <v>3002</v>
      </c>
      <c r="C26" s="19" t="s">
        <v>3261</v>
      </c>
    </row>
    <row r="27" spans="2:3" s="19" customFormat="1" ht="15.75" customHeight="1" x14ac:dyDescent="0.25">
      <c r="B27" s="27" t="s">
        <v>3003</v>
      </c>
      <c r="C27" s="19" t="s">
        <v>3262</v>
      </c>
    </row>
    <row r="28" spans="2:3" s="19" customFormat="1" ht="15.75" customHeight="1" x14ac:dyDescent="0.25">
      <c r="B28" s="27" t="s">
        <v>3004</v>
      </c>
      <c r="C28" s="19" t="s">
        <v>3263</v>
      </c>
    </row>
    <row r="29" spans="2:3" s="19" customFormat="1" ht="15.75" customHeight="1" x14ac:dyDescent="0.25">
      <c r="B29" s="27" t="s">
        <v>3264</v>
      </c>
      <c r="C29" s="19" t="s">
        <v>3265</v>
      </c>
    </row>
    <row r="30" spans="2:3" s="19" customFormat="1" ht="15.75" customHeight="1" x14ac:dyDescent="0.25">
      <c r="B30" s="27" t="s">
        <v>3267</v>
      </c>
      <c r="C30" s="19" t="s">
        <v>3266</v>
      </c>
    </row>
    <row r="31" spans="2:3" s="19" customFormat="1" ht="15.75" customHeight="1" x14ac:dyDescent="0.25">
      <c r="B31" s="27" t="s">
        <v>3007</v>
      </c>
      <c r="C31" s="19" t="s">
        <v>3268</v>
      </c>
    </row>
    <row r="32" spans="2:3" s="19" customFormat="1" ht="15.75" customHeight="1" x14ac:dyDescent="0.25">
      <c r="B32" s="27" t="s">
        <v>3269</v>
      </c>
      <c r="C32" s="19" t="s">
        <v>3270</v>
      </c>
    </row>
    <row r="33" spans="2:10" s="19" customFormat="1" ht="15.75" customHeight="1" x14ac:dyDescent="0.25">
      <c r="B33" s="27" t="s">
        <v>3008</v>
      </c>
      <c r="C33" s="19" t="s">
        <v>3271</v>
      </c>
    </row>
    <row r="34" spans="2:10" s="19" customFormat="1" ht="15.75" customHeight="1" x14ac:dyDescent="0.25">
      <c r="B34" s="27" t="s">
        <v>3009</v>
      </c>
      <c r="C34" s="19" t="s">
        <v>3272</v>
      </c>
    </row>
    <row r="35" spans="2:10" s="19" customFormat="1" ht="15.75" customHeight="1" x14ac:dyDescent="0.25">
      <c r="B35" s="27" t="s">
        <v>3273</v>
      </c>
      <c r="C35" s="19" t="s">
        <v>3274</v>
      </c>
    </row>
    <row r="36" spans="2:10" s="19" customFormat="1" ht="15.75" customHeight="1" x14ac:dyDescent="0.25">
      <c r="B36" s="27" t="s">
        <v>3328</v>
      </c>
      <c r="C36" s="68" t="s">
        <v>3331</v>
      </c>
    </row>
    <row r="37" spans="2:10" ht="15.75" customHeight="1" x14ac:dyDescent="0.2"/>
    <row r="38" spans="2:10" s="19" customFormat="1" ht="15.75" customHeight="1" x14ac:dyDescent="0.2">
      <c r="B38" s="60" t="s">
        <v>3226</v>
      </c>
      <c r="J38"/>
    </row>
    <row r="39" spans="2:10" s="19" customFormat="1" ht="15.75" customHeight="1" x14ac:dyDescent="0.2">
      <c r="B39" s="60"/>
    </row>
    <row r="41" spans="2:10" ht="15" x14ac:dyDescent="0.25">
      <c r="B41" s="21" t="s">
        <v>2989</v>
      </c>
      <c r="C41" s="23" t="s">
        <v>2993</v>
      </c>
      <c r="D41" s="21" t="s">
        <v>2994</v>
      </c>
      <c r="E41" s="23" t="s">
        <v>2995</v>
      </c>
      <c r="F41" s="21" t="s">
        <v>2996</v>
      </c>
      <c r="G41" s="21" t="s">
        <v>2997</v>
      </c>
      <c r="H41" s="21" t="s">
        <v>3001</v>
      </c>
      <c r="I41" s="21" t="s">
        <v>3010</v>
      </c>
    </row>
    <row r="42" spans="2:10" x14ac:dyDescent="0.2">
      <c r="B42" s="22" t="s">
        <v>1</v>
      </c>
      <c r="C42" s="24" t="s">
        <v>2</v>
      </c>
      <c r="D42" s="22" t="s">
        <v>15</v>
      </c>
      <c r="E42" s="24" t="s">
        <v>4</v>
      </c>
      <c r="F42" s="22" t="s">
        <v>71</v>
      </c>
      <c r="G42" s="22" t="s">
        <v>26</v>
      </c>
      <c r="H42" s="22" t="s">
        <v>28</v>
      </c>
      <c r="I42" s="25" t="s">
        <v>3217</v>
      </c>
    </row>
    <row r="43" spans="2:10" x14ac:dyDescent="0.2">
      <c r="B43" s="22" t="s">
        <v>13</v>
      </c>
      <c r="C43" s="24" t="s">
        <v>63</v>
      </c>
      <c r="D43" s="22" t="s">
        <v>70</v>
      </c>
      <c r="E43" s="24" t="s">
        <v>24</v>
      </c>
      <c r="F43" s="22" t="s">
        <v>48</v>
      </c>
      <c r="G43" s="22" t="s">
        <v>18</v>
      </c>
      <c r="H43" s="22" t="s">
        <v>87</v>
      </c>
      <c r="I43" s="25" t="s">
        <v>3219</v>
      </c>
    </row>
    <row r="44" spans="2:10" x14ac:dyDescent="0.2">
      <c r="B44" s="22" t="s">
        <v>23</v>
      </c>
      <c r="C44" s="24" t="s">
        <v>14</v>
      </c>
      <c r="D44" s="22" t="s">
        <v>47</v>
      </c>
      <c r="E44" s="24" t="s">
        <v>16</v>
      </c>
      <c r="F44" s="22" t="s">
        <v>93</v>
      </c>
      <c r="G44" s="22" t="s">
        <v>120</v>
      </c>
      <c r="H44" s="22" t="s">
        <v>9</v>
      </c>
      <c r="I44" s="25" t="s">
        <v>3216</v>
      </c>
    </row>
    <row r="45" spans="2:10" x14ac:dyDescent="0.2">
      <c r="B45" s="22" t="s">
        <v>92</v>
      </c>
      <c r="D45" s="22" t="s">
        <v>3</v>
      </c>
      <c r="F45" s="22" t="s">
        <v>85</v>
      </c>
      <c r="G45" s="22" t="s">
        <v>40</v>
      </c>
      <c r="H45" s="22" t="s">
        <v>35</v>
      </c>
      <c r="I45" s="25" t="s">
        <v>3218</v>
      </c>
    </row>
    <row r="46" spans="2:10" x14ac:dyDescent="0.2">
      <c r="B46" s="22" t="s">
        <v>46</v>
      </c>
      <c r="F46" s="22" t="s">
        <v>17</v>
      </c>
      <c r="G46" s="22" t="s">
        <v>6</v>
      </c>
    </row>
    <row r="47" spans="2:10" x14ac:dyDescent="0.2">
      <c r="F47" s="22" t="s">
        <v>39</v>
      </c>
      <c r="G47" s="22" t="s">
        <v>33</v>
      </c>
    </row>
    <row r="48" spans="2:10" x14ac:dyDescent="0.2">
      <c r="F48" s="22" t="s">
        <v>321</v>
      </c>
      <c r="G48" s="22" t="s">
        <v>49</v>
      </c>
    </row>
    <row r="49" spans="2:6" x14ac:dyDescent="0.2">
      <c r="F49" s="22" t="s">
        <v>128</v>
      </c>
    </row>
    <row r="50" spans="2:6" x14ac:dyDescent="0.2">
      <c r="D50" s="20"/>
      <c r="E50" s="20"/>
      <c r="F50" s="22" t="s">
        <v>102</v>
      </c>
    </row>
    <row r="51" spans="2:6" x14ac:dyDescent="0.2">
      <c r="F51" s="22" t="s">
        <v>32</v>
      </c>
    </row>
    <row r="52" spans="2:6" x14ac:dyDescent="0.2">
      <c r="F52" s="22" t="s">
        <v>64</v>
      </c>
    </row>
    <row r="53" spans="2:6" x14ac:dyDescent="0.2">
      <c r="F53" s="22" t="s">
        <v>25</v>
      </c>
    </row>
    <row r="54" spans="2:6" x14ac:dyDescent="0.2">
      <c r="F54" s="22" t="s">
        <v>152</v>
      </c>
    </row>
    <row r="55" spans="2:6" x14ac:dyDescent="0.2">
      <c r="F55" s="22" t="s">
        <v>544</v>
      </c>
    </row>
    <row r="56" spans="2:6" x14ac:dyDescent="0.2">
      <c r="F56" s="22" t="s">
        <v>54</v>
      </c>
    </row>
    <row r="57" spans="2:6" x14ac:dyDescent="0.2">
      <c r="F57" s="22" t="s">
        <v>5</v>
      </c>
    </row>
    <row r="58" spans="2:6" x14ac:dyDescent="0.2">
      <c r="F58" s="22" t="s">
        <v>111</v>
      </c>
    </row>
    <row r="61" spans="2:6" ht="15" customHeight="1" x14ac:dyDescent="0.2">
      <c r="B61" s="59" t="s">
        <v>3227</v>
      </c>
    </row>
    <row r="62" spans="2:6" ht="15" customHeight="1" x14ac:dyDescent="0.2">
      <c r="B62" s="59"/>
    </row>
    <row r="64" spans="2:6" x14ac:dyDescent="0.2">
      <c r="B64" cm="1">
        <f t="array" ref="B64:B74">_xlfn.SEQUENCE(COUNTA(C64:C80))</f>
        <v>1</v>
      </c>
      <c r="C64" t="s">
        <v>3332</v>
      </c>
    </row>
    <row r="65" spans="2:3" x14ac:dyDescent="0.2">
      <c r="B65">
        <v>2</v>
      </c>
      <c r="C65" t="s">
        <v>3230</v>
      </c>
    </row>
    <row r="66" spans="2:3" x14ac:dyDescent="0.2">
      <c r="B66">
        <v>3</v>
      </c>
      <c r="C66" t="s">
        <v>3228</v>
      </c>
    </row>
    <row r="67" spans="2:3" x14ac:dyDescent="0.2">
      <c r="B67">
        <v>4</v>
      </c>
      <c r="C67" t="s">
        <v>3229</v>
      </c>
    </row>
    <row r="68" spans="2:3" x14ac:dyDescent="0.2">
      <c r="B68">
        <v>5</v>
      </c>
      <c r="C68" t="s">
        <v>3231</v>
      </c>
    </row>
    <row r="69" spans="2:3" x14ac:dyDescent="0.2">
      <c r="B69">
        <v>6</v>
      </c>
      <c r="C69" t="s">
        <v>3236</v>
      </c>
    </row>
    <row r="70" spans="2:3" x14ac:dyDescent="0.2">
      <c r="B70">
        <v>7</v>
      </c>
      <c r="C70" t="s">
        <v>3232</v>
      </c>
    </row>
    <row r="71" spans="2:3" x14ac:dyDescent="0.2">
      <c r="B71">
        <v>8</v>
      </c>
      <c r="C71" t="s">
        <v>3233</v>
      </c>
    </row>
    <row r="72" spans="2:3" x14ac:dyDescent="0.2">
      <c r="B72">
        <v>9</v>
      </c>
      <c r="C72" t="s">
        <v>3235</v>
      </c>
    </row>
    <row r="73" spans="2:3" x14ac:dyDescent="0.2">
      <c r="B73">
        <v>10</v>
      </c>
      <c r="C73" t="s">
        <v>3333</v>
      </c>
    </row>
    <row r="74" spans="2:3" x14ac:dyDescent="0.2">
      <c r="B74">
        <v>11</v>
      </c>
      <c r="C74" t="s">
        <v>3334</v>
      </c>
    </row>
  </sheetData>
  <mergeCells count="5">
    <mergeCell ref="B61:B62"/>
    <mergeCell ref="B38:B39"/>
    <mergeCell ref="B8:C9"/>
    <mergeCell ref="D8:J9"/>
    <mergeCell ref="F12:G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1DD2-BA1F-4767-BB33-19A9856F9D37}">
  <dimension ref="A1:Y1937"/>
  <sheetViews>
    <sheetView zoomScale="90" zoomScaleNormal="90" workbookViewId="0">
      <selection activeCell="A2" sqref="A2"/>
    </sheetView>
  </sheetViews>
  <sheetFormatPr defaultRowHeight="14.25" x14ac:dyDescent="0.2"/>
  <cols>
    <col min="1" max="1" width="14" customWidth="1"/>
    <col min="2" max="2" width="17.25" customWidth="1"/>
    <col min="3" max="3" width="15.5" customWidth="1"/>
    <col min="4" max="4" width="10.75" customWidth="1"/>
    <col min="5" max="5" width="11.625" customWidth="1"/>
    <col min="6" max="6" width="15.125" customWidth="1"/>
    <col min="7" max="7" width="12.125" customWidth="1"/>
    <col min="8" max="8" width="19.625" customWidth="1"/>
    <col min="9" max="9" width="18.375" customWidth="1"/>
    <col min="10" max="10" width="22.125" customWidth="1"/>
    <col min="11" max="11" width="19" customWidth="1"/>
    <col min="12" max="12" width="15.375" customWidth="1"/>
    <col min="13" max="13" width="21.625" customWidth="1"/>
    <col min="14" max="14" width="10" customWidth="1"/>
    <col min="16" max="16" width="17.625" customWidth="1"/>
    <col min="18" max="18" width="13.375" customWidth="1"/>
    <col min="19" max="19" width="12.625" customWidth="1"/>
    <col min="20" max="20" width="11.25" customWidth="1"/>
    <col min="22" max="22" width="15.125" customWidth="1"/>
    <col min="24" max="24" width="10.5" customWidth="1"/>
    <col min="25" max="25" width="11" customWidth="1"/>
  </cols>
  <sheetData>
    <row r="1" spans="1:25" s="27" customFormat="1" ht="15" x14ac:dyDescent="0.25">
      <c r="A1" s="27" t="s">
        <v>2987</v>
      </c>
      <c r="B1" s="27" t="s">
        <v>2988</v>
      </c>
      <c r="C1" s="27" t="s">
        <v>2989</v>
      </c>
      <c r="D1" s="27" t="s">
        <v>2990</v>
      </c>
      <c r="E1" s="27" t="s">
        <v>2991</v>
      </c>
      <c r="F1" s="27" t="s">
        <v>2992</v>
      </c>
      <c r="G1" s="27" t="s">
        <v>2993</v>
      </c>
      <c r="H1" s="27" t="s">
        <v>2994</v>
      </c>
      <c r="I1" s="27" t="s">
        <v>2995</v>
      </c>
      <c r="J1" s="27" t="s">
        <v>2996</v>
      </c>
      <c r="K1" s="27" t="s">
        <v>2997</v>
      </c>
      <c r="L1" s="27" t="s">
        <v>2998</v>
      </c>
      <c r="M1" s="27" t="s">
        <v>2999</v>
      </c>
      <c r="N1" s="27" t="s">
        <v>3000</v>
      </c>
      <c r="O1" s="27" t="s">
        <v>3001</v>
      </c>
      <c r="P1" s="27" t="s">
        <v>3002</v>
      </c>
      <c r="Q1" s="27" t="s">
        <v>3003</v>
      </c>
      <c r="R1" s="27" t="s">
        <v>3004</v>
      </c>
      <c r="S1" s="27" t="s">
        <v>3005</v>
      </c>
      <c r="T1" s="27" t="s">
        <v>3006</v>
      </c>
      <c r="U1" s="27" t="s">
        <v>3007</v>
      </c>
      <c r="V1" s="27" t="s">
        <v>3269</v>
      </c>
      <c r="W1" s="27" t="s">
        <v>3008</v>
      </c>
      <c r="X1" s="27" t="s">
        <v>3009</v>
      </c>
      <c r="Y1" s="27" t="s">
        <v>3010</v>
      </c>
    </row>
    <row r="2" spans="1:25" x14ac:dyDescent="0.2">
      <c r="A2">
        <v>0</v>
      </c>
      <c r="B2" t="s">
        <v>0</v>
      </c>
      <c r="C2" t="s">
        <v>1</v>
      </c>
      <c r="D2">
        <v>0.01</v>
      </c>
      <c r="E2">
        <v>348.21</v>
      </c>
      <c r="F2">
        <v>40.19</v>
      </c>
      <c r="G2" t="s">
        <v>2</v>
      </c>
      <c r="H2" t="s">
        <v>3</v>
      </c>
      <c r="I2" t="s">
        <v>4</v>
      </c>
      <c r="J2" t="s">
        <v>5</v>
      </c>
      <c r="K2" t="s">
        <v>6</v>
      </c>
      <c r="L2" t="s">
        <v>7</v>
      </c>
      <c r="M2">
        <v>0.62</v>
      </c>
      <c r="N2" t="s">
        <v>8</v>
      </c>
      <c r="O2" t="s">
        <v>9</v>
      </c>
      <c r="P2" t="s">
        <v>10</v>
      </c>
      <c r="Q2" t="s">
        <v>11</v>
      </c>
      <c r="R2">
        <v>39056</v>
      </c>
      <c r="S2">
        <v>42005</v>
      </c>
      <c r="T2">
        <v>42008</v>
      </c>
      <c r="U2">
        <v>-337.09199999999998</v>
      </c>
      <c r="V2">
        <v>2</v>
      </c>
      <c r="W2">
        <v>723.54</v>
      </c>
      <c r="X2">
        <v>87486</v>
      </c>
      <c r="Y2" t="s">
        <v>3216</v>
      </c>
    </row>
    <row r="3" spans="1:25" x14ac:dyDescent="0.2">
      <c r="A3">
        <v>2124</v>
      </c>
      <c r="B3" t="s">
        <v>12</v>
      </c>
      <c r="C3" t="s">
        <v>13</v>
      </c>
      <c r="D3">
        <v>0.04</v>
      </c>
      <c r="E3">
        <v>45.19</v>
      </c>
      <c r="F3">
        <v>1.99</v>
      </c>
      <c r="G3" t="s">
        <v>14</v>
      </c>
      <c r="H3" t="s">
        <v>15</v>
      </c>
      <c r="I3" t="s">
        <v>16</v>
      </c>
      <c r="J3" t="s">
        <v>17</v>
      </c>
      <c r="K3" t="s">
        <v>18</v>
      </c>
      <c r="L3" t="s">
        <v>19</v>
      </c>
      <c r="M3">
        <v>0.55000000000000004</v>
      </c>
      <c r="N3" t="s">
        <v>8</v>
      </c>
      <c r="O3" t="s">
        <v>9</v>
      </c>
      <c r="P3" t="s">
        <v>20</v>
      </c>
      <c r="Q3" t="s">
        <v>21</v>
      </c>
      <c r="R3">
        <v>72301</v>
      </c>
      <c r="S3">
        <v>42005</v>
      </c>
      <c r="T3">
        <v>42006</v>
      </c>
      <c r="U3">
        <v>-61.194000000000003</v>
      </c>
      <c r="V3">
        <v>13</v>
      </c>
      <c r="W3">
        <v>609.09</v>
      </c>
      <c r="X3">
        <v>89665</v>
      </c>
      <c r="Y3" t="s">
        <v>3216</v>
      </c>
    </row>
    <row r="4" spans="1:25" x14ac:dyDescent="0.2">
      <c r="A4">
        <v>1418</v>
      </c>
      <c r="B4" t="s">
        <v>22</v>
      </c>
      <c r="C4" t="s">
        <v>23</v>
      </c>
      <c r="D4">
        <v>7.0000000000000007E-2</v>
      </c>
      <c r="E4">
        <v>4.84</v>
      </c>
      <c r="F4">
        <v>0.71</v>
      </c>
      <c r="G4" t="s">
        <v>14</v>
      </c>
      <c r="H4" t="s">
        <v>3</v>
      </c>
      <c r="I4" t="s">
        <v>24</v>
      </c>
      <c r="J4" t="s">
        <v>25</v>
      </c>
      <c r="K4" t="s">
        <v>26</v>
      </c>
      <c r="L4" t="s">
        <v>27</v>
      </c>
      <c r="M4">
        <v>0.52</v>
      </c>
      <c r="N4" t="s">
        <v>8</v>
      </c>
      <c r="O4" t="s">
        <v>28</v>
      </c>
      <c r="P4" t="s">
        <v>29</v>
      </c>
      <c r="Q4" t="s">
        <v>30</v>
      </c>
      <c r="R4">
        <v>46901</v>
      </c>
      <c r="S4">
        <v>42005</v>
      </c>
      <c r="T4">
        <v>42007</v>
      </c>
      <c r="U4">
        <v>25.240200000000002</v>
      </c>
      <c r="V4">
        <v>8</v>
      </c>
      <c r="W4">
        <v>36.58</v>
      </c>
      <c r="X4">
        <v>90539</v>
      </c>
      <c r="Y4" t="s">
        <v>3217</v>
      </c>
    </row>
    <row r="5" spans="1:25" x14ac:dyDescent="0.2">
      <c r="A5">
        <v>1425</v>
      </c>
      <c r="B5" t="s">
        <v>31</v>
      </c>
      <c r="C5" t="s">
        <v>23</v>
      </c>
      <c r="D5">
        <v>0.04</v>
      </c>
      <c r="E5">
        <v>2036.48</v>
      </c>
      <c r="F5">
        <v>14.7</v>
      </c>
      <c r="G5" t="s">
        <v>2</v>
      </c>
      <c r="H5" t="s">
        <v>3</v>
      </c>
      <c r="I5" t="s">
        <v>16</v>
      </c>
      <c r="J5" t="s">
        <v>32</v>
      </c>
      <c r="K5" t="s">
        <v>33</v>
      </c>
      <c r="L5" t="s">
        <v>34</v>
      </c>
      <c r="M5">
        <v>0.55000000000000004</v>
      </c>
      <c r="N5" t="s">
        <v>8</v>
      </c>
      <c r="O5" t="s">
        <v>35</v>
      </c>
      <c r="P5" t="s">
        <v>36</v>
      </c>
      <c r="Q5" t="s">
        <v>37</v>
      </c>
      <c r="R5">
        <v>80525</v>
      </c>
      <c r="S5">
        <v>42005</v>
      </c>
      <c r="T5">
        <v>42010</v>
      </c>
      <c r="U5">
        <v>-4793.0039999999999</v>
      </c>
      <c r="V5">
        <v>1</v>
      </c>
      <c r="W5">
        <v>2013.67</v>
      </c>
      <c r="X5">
        <v>89450</v>
      </c>
      <c r="Y5" t="s">
        <v>3218</v>
      </c>
    </row>
    <row r="6" spans="1:25" x14ac:dyDescent="0.2">
      <c r="A6">
        <v>3275</v>
      </c>
      <c r="B6" t="s">
        <v>38</v>
      </c>
      <c r="C6" t="s">
        <v>23</v>
      </c>
      <c r="D6">
        <v>0.04</v>
      </c>
      <c r="E6">
        <v>449.99</v>
      </c>
      <c r="F6">
        <v>24.49</v>
      </c>
      <c r="G6" t="s">
        <v>14</v>
      </c>
      <c r="H6" t="s">
        <v>3</v>
      </c>
      <c r="I6" t="s">
        <v>16</v>
      </c>
      <c r="J6" t="s">
        <v>39</v>
      </c>
      <c r="K6" t="s">
        <v>40</v>
      </c>
      <c r="L6" t="s">
        <v>41</v>
      </c>
      <c r="M6">
        <v>0.52</v>
      </c>
      <c r="N6" t="s">
        <v>8</v>
      </c>
      <c r="O6" t="s">
        <v>35</v>
      </c>
      <c r="P6" t="s">
        <v>42</v>
      </c>
      <c r="Q6" t="s">
        <v>43</v>
      </c>
      <c r="R6">
        <v>98273</v>
      </c>
      <c r="S6">
        <v>42005</v>
      </c>
      <c r="T6">
        <v>42009</v>
      </c>
      <c r="U6">
        <v>3576.8841000000002</v>
      </c>
      <c r="V6">
        <v>12</v>
      </c>
      <c r="W6">
        <v>5183.8900000000003</v>
      </c>
      <c r="X6">
        <v>86234</v>
      </c>
      <c r="Y6" t="s">
        <v>3218</v>
      </c>
    </row>
    <row r="7" spans="1:25" x14ac:dyDescent="0.2">
      <c r="A7">
        <v>3275</v>
      </c>
      <c r="B7" t="s">
        <v>38</v>
      </c>
      <c r="C7" t="s">
        <v>23</v>
      </c>
      <c r="D7">
        <v>0.01</v>
      </c>
      <c r="E7">
        <v>5.84</v>
      </c>
      <c r="F7">
        <v>1.2</v>
      </c>
      <c r="G7" t="s">
        <v>14</v>
      </c>
      <c r="H7" t="s">
        <v>3</v>
      </c>
      <c r="I7" t="s">
        <v>24</v>
      </c>
      <c r="J7" t="s">
        <v>25</v>
      </c>
      <c r="K7" t="s">
        <v>26</v>
      </c>
      <c r="L7" t="s">
        <v>44</v>
      </c>
      <c r="M7">
        <v>0.55000000000000004</v>
      </c>
      <c r="N7" t="s">
        <v>8</v>
      </c>
      <c r="O7" t="s">
        <v>35</v>
      </c>
      <c r="P7" t="s">
        <v>42</v>
      </c>
      <c r="Q7" t="s">
        <v>43</v>
      </c>
      <c r="R7">
        <v>98273</v>
      </c>
      <c r="S7">
        <v>42005</v>
      </c>
      <c r="T7">
        <v>42014</v>
      </c>
      <c r="U7">
        <v>20.38</v>
      </c>
      <c r="V7">
        <v>6</v>
      </c>
      <c r="W7">
        <v>36.090000000000003</v>
      </c>
      <c r="X7">
        <v>86234</v>
      </c>
      <c r="Y7" t="s">
        <v>3218</v>
      </c>
    </row>
    <row r="8" spans="1:25" x14ac:dyDescent="0.2">
      <c r="A8">
        <v>1910</v>
      </c>
      <c r="B8" t="s">
        <v>45</v>
      </c>
      <c r="C8" t="s">
        <v>46</v>
      </c>
      <c r="D8">
        <v>0.02</v>
      </c>
      <c r="E8">
        <v>29.17</v>
      </c>
      <c r="F8">
        <v>6.27</v>
      </c>
      <c r="G8" t="s">
        <v>14</v>
      </c>
      <c r="H8" t="s">
        <v>47</v>
      </c>
      <c r="I8" t="s">
        <v>24</v>
      </c>
      <c r="J8" t="s">
        <v>48</v>
      </c>
      <c r="K8" t="s">
        <v>49</v>
      </c>
      <c r="L8" t="s">
        <v>50</v>
      </c>
      <c r="M8">
        <v>0.37</v>
      </c>
      <c r="N8" t="s">
        <v>8</v>
      </c>
      <c r="O8" t="s">
        <v>9</v>
      </c>
      <c r="P8" t="s">
        <v>51</v>
      </c>
      <c r="Q8" t="s">
        <v>52</v>
      </c>
      <c r="R8">
        <v>30269</v>
      </c>
      <c r="S8">
        <v>42005</v>
      </c>
      <c r="T8">
        <v>42006</v>
      </c>
      <c r="U8">
        <v>36.905999999999999</v>
      </c>
      <c r="V8">
        <v>2</v>
      </c>
      <c r="W8">
        <v>63.32</v>
      </c>
      <c r="X8">
        <v>91371</v>
      </c>
      <c r="Y8" t="s">
        <v>3216</v>
      </c>
    </row>
    <row r="9" spans="1:25" x14ac:dyDescent="0.2">
      <c r="A9">
        <v>674</v>
      </c>
      <c r="B9" t="s">
        <v>53</v>
      </c>
      <c r="C9" t="s">
        <v>1</v>
      </c>
      <c r="D9">
        <v>0.06</v>
      </c>
      <c r="E9">
        <v>161.55000000000001</v>
      </c>
      <c r="F9">
        <v>19.989999999999998</v>
      </c>
      <c r="G9" t="s">
        <v>14</v>
      </c>
      <c r="H9" t="s">
        <v>3</v>
      </c>
      <c r="I9" t="s">
        <v>24</v>
      </c>
      <c r="J9" t="s">
        <v>54</v>
      </c>
      <c r="K9" t="s">
        <v>49</v>
      </c>
      <c r="L9" t="s">
        <v>55</v>
      </c>
      <c r="M9">
        <v>0.66</v>
      </c>
      <c r="N9" t="s">
        <v>8</v>
      </c>
      <c r="O9" t="s">
        <v>28</v>
      </c>
      <c r="P9" t="s">
        <v>56</v>
      </c>
      <c r="Q9" t="s">
        <v>57</v>
      </c>
      <c r="R9">
        <v>64133</v>
      </c>
      <c r="S9">
        <v>42006</v>
      </c>
      <c r="T9">
        <v>42007</v>
      </c>
      <c r="U9">
        <v>-7.58</v>
      </c>
      <c r="V9">
        <v>3</v>
      </c>
      <c r="W9">
        <v>485.01</v>
      </c>
      <c r="X9">
        <v>88174</v>
      </c>
      <c r="Y9" t="s">
        <v>3217</v>
      </c>
    </row>
    <row r="10" spans="1:25" x14ac:dyDescent="0.2">
      <c r="A10">
        <v>950</v>
      </c>
      <c r="B10" t="s">
        <v>58</v>
      </c>
      <c r="C10" t="s">
        <v>1</v>
      </c>
      <c r="D10">
        <v>0.06</v>
      </c>
      <c r="E10">
        <v>40.98</v>
      </c>
      <c r="F10">
        <v>2.99</v>
      </c>
      <c r="G10" t="s">
        <v>14</v>
      </c>
      <c r="H10" t="s">
        <v>15</v>
      </c>
      <c r="I10" t="s">
        <v>24</v>
      </c>
      <c r="J10" t="s">
        <v>48</v>
      </c>
      <c r="K10" t="s">
        <v>49</v>
      </c>
      <c r="L10" t="s">
        <v>59</v>
      </c>
      <c r="M10">
        <v>0.36</v>
      </c>
      <c r="N10" t="s">
        <v>8</v>
      </c>
      <c r="O10" t="s">
        <v>28</v>
      </c>
      <c r="P10" t="s">
        <v>60</v>
      </c>
      <c r="Q10" t="s">
        <v>61</v>
      </c>
      <c r="R10">
        <v>55372</v>
      </c>
      <c r="S10">
        <v>42006</v>
      </c>
      <c r="T10">
        <v>42008</v>
      </c>
      <c r="U10">
        <v>-14.801880000000001</v>
      </c>
      <c r="V10">
        <v>1</v>
      </c>
      <c r="W10">
        <v>41.6</v>
      </c>
      <c r="X10">
        <v>89083</v>
      </c>
      <c r="Y10" t="s">
        <v>3217</v>
      </c>
    </row>
    <row r="11" spans="1:25" x14ac:dyDescent="0.2">
      <c r="A11">
        <v>1155</v>
      </c>
      <c r="B11" t="s">
        <v>62</v>
      </c>
      <c r="C11" t="s">
        <v>1</v>
      </c>
      <c r="D11">
        <v>0.09</v>
      </c>
      <c r="E11">
        <v>9.11</v>
      </c>
      <c r="F11">
        <v>2.15</v>
      </c>
      <c r="G11" t="s">
        <v>63</v>
      </c>
      <c r="H11" t="s">
        <v>15</v>
      </c>
      <c r="I11" t="s">
        <v>24</v>
      </c>
      <c r="J11" t="s">
        <v>64</v>
      </c>
      <c r="K11" t="s">
        <v>26</v>
      </c>
      <c r="L11" t="s">
        <v>65</v>
      </c>
      <c r="M11">
        <v>0.4</v>
      </c>
      <c r="N11" t="s">
        <v>8</v>
      </c>
      <c r="O11" t="s">
        <v>35</v>
      </c>
      <c r="P11" t="s">
        <v>66</v>
      </c>
      <c r="Q11" t="s">
        <v>67</v>
      </c>
      <c r="R11">
        <v>90640</v>
      </c>
      <c r="S11">
        <v>42006</v>
      </c>
      <c r="T11">
        <v>42008</v>
      </c>
      <c r="U11">
        <v>20.299600000000002</v>
      </c>
      <c r="V11">
        <v>4</v>
      </c>
      <c r="W11">
        <v>34.409999999999997</v>
      </c>
      <c r="X11">
        <v>90853</v>
      </c>
      <c r="Y11" t="s">
        <v>3218</v>
      </c>
    </row>
    <row r="12" spans="1:25" x14ac:dyDescent="0.2">
      <c r="A12">
        <v>1155</v>
      </c>
      <c r="B12" t="s">
        <v>62</v>
      </c>
      <c r="C12" t="s">
        <v>1</v>
      </c>
      <c r="D12">
        <v>0.08</v>
      </c>
      <c r="E12">
        <v>15.04</v>
      </c>
      <c r="F12">
        <v>1.97</v>
      </c>
      <c r="G12" t="s">
        <v>14</v>
      </c>
      <c r="H12" t="s">
        <v>15</v>
      </c>
      <c r="I12" t="s">
        <v>24</v>
      </c>
      <c r="J12" t="s">
        <v>64</v>
      </c>
      <c r="K12" t="s">
        <v>26</v>
      </c>
      <c r="L12" t="s">
        <v>68</v>
      </c>
      <c r="M12">
        <v>0.39</v>
      </c>
      <c r="N12" t="s">
        <v>8</v>
      </c>
      <c r="O12" t="s">
        <v>35</v>
      </c>
      <c r="P12" t="s">
        <v>66</v>
      </c>
      <c r="Q12" t="s">
        <v>67</v>
      </c>
      <c r="R12">
        <v>90640</v>
      </c>
      <c r="S12">
        <v>42006</v>
      </c>
      <c r="T12">
        <v>42006</v>
      </c>
      <c r="U12">
        <v>108.5163</v>
      </c>
      <c r="V12">
        <v>11</v>
      </c>
      <c r="W12">
        <v>157.27000000000001</v>
      </c>
      <c r="X12">
        <v>90853</v>
      </c>
      <c r="Y12" t="s">
        <v>3218</v>
      </c>
    </row>
    <row r="13" spans="1:25" x14ac:dyDescent="0.2">
      <c r="A13">
        <v>2256</v>
      </c>
      <c r="B13" t="s">
        <v>69</v>
      </c>
      <c r="C13" t="s">
        <v>1</v>
      </c>
      <c r="D13">
        <v>7.0000000000000007E-2</v>
      </c>
      <c r="E13">
        <v>60.97</v>
      </c>
      <c r="F13">
        <v>4.5</v>
      </c>
      <c r="G13" t="s">
        <v>63</v>
      </c>
      <c r="H13" t="s">
        <v>70</v>
      </c>
      <c r="I13" t="s">
        <v>24</v>
      </c>
      <c r="J13" t="s">
        <v>71</v>
      </c>
      <c r="K13" t="s">
        <v>49</v>
      </c>
      <c r="L13" t="s">
        <v>72</v>
      </c>
      <c r="M13">
        <v>0.56000000000000005</v>
      </c>
      <c r="N13" t="s">
        <v>8</v>
      </c>
      <c r="O13" t="s">
        <v>9</v>
      </c>
      <c r="P13" t="s">
        <v>73</v>
      </c>
      <c r="Q13" t="s">
        <v>74</v>
      </c>
      <c r="R13">
        <v>28560</v>
      </c>
      <c r="S13">
        <v>42006</v>
      </c>
      <c r="T13">
        <v>42008</v>
      </c>
      <c r="U13">
        <v>-42.588000000000001</v>
      </c>
      <c r="V13">
        <v>6</v>
      </c>
      <c r="W13">
        <v>361.72</v>
      </c>
      <c r="X13">
        <v>87963</v>
      </c>
      <c r="Y13" t="s">
        <v>3216</v>
      </c>
    </row>
    <row r="14" spans="1:25" x14ac:dyDescent="0.2">
      <c r="A14">
        <v>949</v>
      </c>
      <c r="B14" t="s">
        <v>75</v>
      </c>
      <c r="C14" t="s">
        <v>1</v>
      </c>
      <c r="D14">
        <v>0.06</v>
      </c>
      <c r="E14">
        <v>40.98</v>
      </c>
      <c r="F14">
        <v>2.99</v>
      </c>
      <c r="G14" t="s">
        <v>14</v>
      </c>
      <c r="H14" t="s">
        <v>15</v>
      </c>
      <c r="I14" t="s">
        <v>24</v>
      </c>
      <c r="J14" t="s">
        <v>48</v>
      </c>
      <c r="K14" t="s">
        <v>49</v>
      </c>
      <c r="L14" t="s">
        <v>59</v>
      </c>
      <c r="M14">
        <v>0.36</v>
      </c>
      <c r="N14" t="s">
        <v>8</v>
      </c>
      <c r="O14" t="s">
        <v>35</v>
      </c>
      <c r="P14" t="s">
        <v>66</v>
      </c>
      <c r="Q14" t="s">
        <v>76</v>
      </c>
      <c r="R14">
        <v>90049</v>
      </c>
      <c r="S14">
        <v>42006</v>
      </c>
      <c r="T14">
        <v>42008</v>
      </c>
      <c r="U14">
        <v>-19.0992</v>
      </c>
      <c r="V14">
        <v>3</v>
      </c>
      <c r="W14">
        <v>124.81</v>
      </c>
      <c r="X14">
        <v>9285</v>
      </c>
      <c r="Y14" t="s">
        <v>3218</v>
      </c>
    </row>
    <row r="15" spans="1:25" x14ac:dyDescent="0.2">
      <c r="A15">
        <v>1136</v>
      </c>
      <c r="B15" t="s">
        <v>77</v>
      </c>
      <c r="C15" t="s">
        <v>13</v>
      </c>
      <c r="D15">
        <v>0.09</v>
      </c>
      <c r="E15">
        <v>270.97000000000003</v>
      </c>
      <c r="F15">
        <v>28.06</v>
      </c>
      <c r="G15" t="s">
        <v>2</v>
      </c>
      <c r="H15" t="s">
        <v>15</v>
      </c>
      <c r="I15" t="s">
        <v>16</v>
      </c>
      <c r="J15" t="s">
        <v>32</v>
      </c>
      <c r="K15" t="s">
        <v>33</v>
      </c>
      <c r="L15" t="s">
        <v>78</v>
      </c>
      <c r="M15">
        <v>0.56000000000000005</v>
      </c>
      <c r="N15" t="s">
        <v>8</v>
      </c>
      <c r="O15" t="s">
        <v>28</v>
      </c>
      <c r="P15" t="s">
        <v>79</v>
      </c>
      <c r="Q15" t="s">
        <v>80</v>
      </c>
      <c r="R15">
        <v>60188</v>
      </c>
      <c r="S15">
        <v>42006</v>
      </c>
      <c r="T15">
        <v>42008</v>
      </c>
      <c r="U15">
        <v>2660.1432</v>
      </c>
      <c r="V15">
        <v>15</v>
      </c>
      <c r="W15">
        <v>3855.28</v>
      </c>
      <c r="X15">
        <v>87940</v>
      </c>
      <c r="Y15" t="s">
        <v>3217</v>
      </c>
    </row>
    <row r="16" spans="1:25" x14ac:dyDescent="0.2">
      <c r="A16">
        <v>67</v>
      </c>
      <c r="B16" t="s">
        <v>81</v>
      </c>
      <c r="C16" t="s">
        <v>23</v>
      </c>
      <c r="D16">
        <v>0.05</v>
      </c>
      <c r="E16">
        <v>155.06</v>
      </c>
      <c r="F16">
        <v>7.07</v>
      </c>
      <c r="G16" t="s">
        <v>14</v>
      </c>
      <c r="H16" t="s">
        <v>70</v>
      </c>
      <c r="I16" t="s">
        <v>24</v>
      </c>
      <c r="J16" t="s">
        <v>54</v>
      </c>
      <c r="K16" t="s">
        <v>49</v>
      </c>
      <c r="L16" t="s">
        <v>82</v>
      </c>
      <c r="M16">
        <v>0.59</v>
      </c>
      <c r="N16" t="s">
        <v>8</v>
      </c>
      <c r="O16" t="s">
        <v>35</v>
      </c>
      <c r="P16" t="s">
        <v>66</v>
      </c>
      <c r="Q16" t="s">
        <v>83</v>
      </c>
      <c r="R16">
        <v>94559</v>
      </c>
      <c r="S16">
        <v>42006</v>
      </c>
      <c r="T16">
        <v>42013</v>
      </c>
      <c r="U16">
        <v>845.66399999999999</v>
      </c>
      <c r="V16">
        <v>8</v>
      </c>
      <c r="W16">
        <v>1225.5999999999999</v>
      </c>
      <c r="X16">
        <v>87946</v>
      </c>
      <c r="Y16" t="s">
        <v>3218</v>
      </c>
    </row>
    <row r="17" spans="1:25" x14ac:dyDescent="0.2">
      <c r="A17">
        <v>68</v>
      </c>
      <c r="B17" t="s">
        <v>84</v>
      </c>
      <c r="C17" t="s">
        <v>23</v>
      </c>
      <c r="D17">
        <v>0</v>
      </c>
      <c r="E17">
        <v>291.73</v>
      </c>
      <c r="F17">
        <v>48.8</v>
      </c>
      <c r="G17" t="s">
        <v>2</v>
      </c>
      <c r="H17" t="s">
        <v>70</v>
      </c>
      <c r="I17" t="s">
        <v>4</v>
      </c>
      <c r="J17" t="s">
        <v>85</v>
      </c>
      <c r="K17" t="s">
        <v>33</v>
      </c>
      <c r="L17" t="s">
        <v>86</v>
      </c>
      <c r="M17">
        <v>0.56000000000000005</v>
      </c>
      <c r="N17" t="s">
        <v>8</v>
      </c>
      <c r="O17" t="s">
        <v>87</v>
      </c>
      <c r="P17" t="s">
        <v>88</v>
      </c>
      <c r="Q17" t="s">
        <v>89</v>
      </c>
      <c r="R17">
        <v>10177</v>
      </c>
      <c r="S17">
        <v>42006</v>
      </c>
      <c r="T17">
        <v>42006</v>
      </c>
      <c r="U17">
        <v>-308.928</v>
      </c>
      <c r="V17">
        <v>4</v>
      </c>
      <c r="W17">
        <v>1239.06</v>
      </c>
      <c r="X17">
        <v>37537</v>
      </c>
      <c r="Y17" t="s">
        <v>3219</v>
      </c>
    </row>
    <row r="18" spans="1:25" x14ac:dyDescent="0.2">
      <c r="A18">
        <v>68</v>
      </c>
      <c r="B18" t="s">
        <v>84</v>
      </c>
      <c r="C18" t="s">
        <v>23</v>
      </c>
      <c r="D18">
        <v>7.0000000000000007E-2</v>
      </c>
      <c r="E18">
        <v>100.98</v>
      </c>
      <c r="F18">
        <v>45</v>
      </c>
      <c r="G18" t="s">
        <v>2</v>
      </c>
      <c r="H18" t="s">
        <v>70</v>
      </c>
      <c r="I18" t="s">
        <v>4</v>
      </c>
      <c r="J18" t="s">
        <v>85</v>
      </c>
      <c r="K18" t="s">
        <v>33</v>
      </c>
      <c r="L18" t="s">
        <v>90</v>
      </c>
      <c r="M18">
        <v>0.69</v>
      </c>
      <c r="N18" t="s">
        <v>8</v>
      </c>
      <c r="O18" t="s">
        <v>87</v>
      </c>
      <c r="P18" t="s">
        <v>88</v>
      </c>
      <c r="Q18" t="s">
        <v>89</v>
      </c>
      <c r="R18">
        <v>10177</v>
      </c>
      <c r="S18">
        <v>42006</v>
      </c>
      <c r="T18">
        <v>42008</v>
      </c>
      <c r="U18">
        <v>-1679.76</v>
      </c>
      <c r="V18">
        <v>43</v>
      </c>
      <c r="W18">
        <v>4083.19</v>
      </c>
      <c r="X18">
        <v>37537</v>
      </c>
      <c r="Y18" t="s">
        <v>3219</v>
      </c>
    </row>
    <row r="19" spans="1:25" x14ac:dyDescent="0.2">
      <c r="A19">
        <v>68</v>
      </c>
      <c r="B19" t="s">
        <v>84</v>
      </c>
      <c r="C19" t="s">
        <v>23</v>
      </c>
      <c r="D19">
        <v>0.05</v>
      </c>
      <c r="E19">
        <v>155.06</v>
      </c>
      <c r="F19">
        <v>7.07</v>
      </c>
      <c r="G19" t="s">
        <v>14</v>
      </c>
      <c r="H19" t="s">
        <v>70</v>
      </c>
      <c r="I19" t="s">
        <v>24</v>
      </c>
      <c r="J19" t="s">
        <v>54</v>
      </c>
      <c r="K19" t="s">
        <v>49</v>
      </c>
      <c r="L19" t="s">
        <v>82</v>
      </c>
      <c r="M19">
        <v>0.59</v>
      </c>
      <c r="N19" t="s">
        <v>8</v>
      </c>
      <c r="O19" t="s">
        <v>87</v>
      </c>
      <c r="P19" t="s">
        <v>88</v>
      </c>
      <c r="Q19" t="s">
        <v>89</v>
      </c>
      <c r="R19">
        <v>10177</v>
      </c>
      <c r="S19">
        <v>42006</v>
      </c>
      <c r="T19">
        <v>42013</v>
      </c>
      <c r="U19">
        <v>575.39599999999996</v>
      </c>
      <c r="V19">
        <v>32</v>
      </c>
      <c r="W19">
        <v>4902.38</v>
      </c>
      <c r="X19">
        <v>37537</v>
      </c>
      <c r="Y19" t="s">
        <v>3219</v>
      </c>
    </row>
    <row r="20" spans="1:25" x14ac:dyDescent="0.2">
      <c r="A20">
        <v>164</v>
      </c>
      <c r="B20" t="s">
        <v>91</v>
      </c>
      <c r="C20" t="s">
        <v>92</v>
      </c>
      <c r="D20">
        <v>0.05</v>
      </c>
      <c r="E20">
        <v>100.98</v>
      </c>
      <c r="F20">
        <v>35.840000000000003</v>
      </c>
      <c r="G20" t="s">
        <v>2</v>
      </c>
      <c r="H20" t="s">
        <v>47</v>
      </c>
      <c r="I20" t="s">
        <v>4</v>
      </c>
      <c r="J20" t="s">
        <v>93</v>
      </c>
      <c r="K20" t="s">
        <v>6</v>
      </c>
      <c r="L20" t="s">
        <v>94</v>
      </c>
      <c r="M20">
        <v>0.62</v>
      </c>
      <c r="N20" t="s">
        <v>8</v>
      </c>
      <c r="O20" t="s">
        <v>35</v>
      </c>
      <c r="P20" t="s">
        <v>42</v>
      </c>
      <c r="Q20" t="s">
        <v>95</v>
      </c>
      <c r="R20">
        <v>99352</v>
      </c>
      <c r="S20">
        <v>42006</v>
      </c>
      <c r="T20">
        <v>42008</v>
      </c>
      <c r="U20">
        <v>-111.4</v>
      </c>
      <c r="V20">
        <v>7</v>
      </c>
      <c r="W20">
        <v>715.55</v>
      </c>
      <c r="X20">
        <v>89961</v>
      </c>
      <c r="Y20" t="s">
        <v>3218</v>
      </c>
    </row>
    <row r="21" spans="1:25" x14ac:dyDescent="0.2">
      <c r="A21">
        <v>164</v>
      </c>
      <c r="B21" t="s">
        <v>91</v>
      </c>
      <c r="C21" t="s">
        <v>92</v>
      </c>
      <c r="D21">
        <v>0.02</v>
      </c>
      <c r="E21">
        <v>4.9800000000000004</v>
      </c>
      <c r="F21">
        <v>5.49</v>
      </c>
      <c r="G21" t="s">
        <v>14</v>
      </c>
      <c r="H21" t="s">
        <v>47</v>
      </c>
      <c r="I21" t="s">
        <v>24</v>
      </c>
      <c r="J21" t="s">
        <v>64</v>
      </c>
      <c r="K21" t="s">
        <v>49</v>
      </c>
      <c r="L21" t="s">
        <v>96</v>
      </c>
      <c r="M21">
        <v>0.38</v>
      </c>
      <c r="N21" t="s">
        <v>8</v>
      </c>
      <c r="O21" t="s">
        <v>35</v>
      </c>
      <c r="P21" t="s">
        <v>42</v>
      </c>
      <c r="Q21" t="s">
        <v>95</v>
      </c>
      <c r="R21">
        <v>99352</v>
      </c>
      <c r="S21">
        <v>42006</v>
      </c>
      <c r="T21">
        <v>42007</v>
      </c>
      <c r="U21">
        <v>-77.03</v>
      </c>
      <c r="V21">
        <v>9</v>
      </c>
      <c r="W21">
        <v>45.63</v>
      </c>
      <c r="X21">
        <v>89961</v>
      </c>
      <c r="Y21" t="s">
        <v>3218</v>
      </c>
    </row>
    <row r="22" spans="1:25" x14ac:dyDescent="0.2">
      <c r="A22">
        <v>258</v>
      </c>
      <c r="B22" t="s">
        <v>97</v>
      </c>
      <c r="C22" t="s">
        <v>92</v>
      </c>
      <c r="D22">
        <v>0.05</v>
      </c>
      <c r="E22">
        <v>17.48</v>
      </c>
      <c r="F22">
        <v>1.99</v>
      </c>
      <c r="G22" t="s">
        <v>14</v>
      </c>
      <c r="H22" t="s">
        <v>15</v>
      </c>
      <c r="I22" t="s">
        <v>16</v>
      </c>
      <c r="J22" t="s">
        <v>17</v>
      </c>
      <c r="K22" t="s">
        <v>18</v>
      </c>
      <c r="L22" t="s">
        <v>98</v>
      </c>
      <c r="M22">
        <v>0.45</v>
      </c>
      <c r="N22" t="s">
        <v>8</v>
      </c>
      <c r="O22" t="s">
        <v>9</v>
      </c>
      <c r="P22" t="s">
        <v>99</v>
      </c>
      <c r="Q22" t="s">
        <v>100</v>
      </c>
      <c r="R22">
        <v>33772</v>
      </c>
      <c r="S22">
        <v>42006</v>
      </c>
      <c r="T22">
        <v>42008</v>
      </c>
      <c r="U22">
        <v>-127.008</v>
      </c>
      <c r="V22">
        <v>3</v>
      </c>
      <c r="W22">
        <v>52.47</v>
      </c>
      <c r="X22">
        <v>85858</v>
      </c>
      <c r="Y22" t="s">
        <v>3216</v>
      </c>
    </row>
    <row r="23" spans="1:25" x14ac:dyDescent="0.2">
      <c r="A23">
        <v>349</v>
      </c>
      <c r="B23" t="s">
        <v>101</v>
      </c>
      <c r="C23" t="s">
        <v>92</v>
      </c>
      <c r="D23">
        <v>0.04</v>
      </c>
      <c r="E23">
        <v>99.23</v>
      </c>
      <c r="F23">
        <v>8.99</v>
      </c>
      <c r="G23" t="s">
        <v>14</v>
      </c>
      <c r="H23" t="s">
        <v>47</v>
      </c>
      <c r="I23" t="s">
        <v>4</v>
      </c>
      <c r="J23" t="s">
        <v>102</v>
      </c>
      <c r="K23" t="s">
        <v>18</v>
      </c>
      <c r="L23" t="s">
        <v>103</v>
      </c>
      <c r="M23">
        <v>0.35</v>
      </c>
      <c r="N23" t="s">
        <v>8</v>
      </c>
      <c r="O23" t="s">
        <v>9</v>
      </c>
      <c r="P23" t="s">
        <v>99</v>
      </c>
      <c r="Q23" t="s">
        <v>104</v>
      </c>
      <c r="R23">
        <v>33132</v>
      </c>
      <c r="S23">
        <v>42006</v>
      </c>
      <c r="T23">
        <v>42008</v>
      </c>
      <c r="U23">
        <v>1916.6757</v>
      </c>
      <c r="V23">
        <v>54</v>
      </c>
      <c r="W23">
        <v>5555.6</v>
      </c>
      <c r="X23">
        <v>11527</v>
      </c>
      <c r="Y23" t="s">
        <v>3216</v>
      </c>
    </row>
    <row r="24" spans="1:25" x14ac:dyDescent="0.2">
      <c r="A24">
        <v>351</v>
      </c>
      <c r="B24" t="s">
        <v>105</v>
      </c>
      <c r="C24" t="s">
        <v>92</v>
      </c>
      <c r="D24">
        <v>0.04</v>
      </c>
      <c r="E24">
        <v>99.23</v>
      </c>
      <c r="F24">
        <v>8.99</v>
      </c>
      <c r="G24" t="s">
        <v>14</v>
      </c>
      <c r="H24" t="s">
        <v>47</v>
      </c>
      <c r="I24" t="s">
        <v>4</v>
      </c>
      <c r="J24" t="s">
        <v>102</v>
      </c>
      <c r="K24" t="s">
        <v>18</v>
      </c>
      <c r="L24" t="s">
        <v>103</v>
      </c>
      <c r="M24">
        <v>0.35</v>
      </c>
      <c r="N24" t="s">
        <v>8</v>
      </c>
      <c r="O24" t="s">
        <v>87</v>
      </c>
      <c r="P24" t="s">
        <v>88</v>
      </c>
      <c r="Q24" t="s">
        <v>106</v>
      </c>
      <c r="R24">
        <v>13601</v>
      </c>
      <c r="S24">
        <v>42006</v>
      </c>
      <c r="T24">
        <v>42008</v>
      </c>
      <c r="U24">
        <v>993.83460000000002</v>
      </c>
      <c r="V24">
        <v>14</v>
      </c>
      <c r="W24">
        <v>1440.34</v>
      </c>
      <c r="X24">
        <v>88686</v>
      </c>
      <c r="Y24" t="s">
        <v>3219</v>
      </c>
    </row>
    <row r="25" spans="1:25" x14ac:dyDescent="0.2">
      <c r="A25">
        <v>388</v>
      </c>
      <c r="B25" t="s">
        <v>107</v>
      </c>
      <c r="C25" t="s">
        <v>1</v>
      </c>
      <c r="D25">
        <v>0.03</v>
      </c>
      <c r="E25">
        <v>5.28</v>
      </c>
      <c r="F25">
        <v>5.66</v>
      </c>
      <c r="G25" t="s">
        <v>14</v>
      </c>
      <c r="H25" t="s">
        <v>70</v>
      </c>
      <c r="I25" t="s">
        <v>24</v>
      </c>
      <c r="J25" t="s">
        <v>64</v>
      </c>
      <c r="K25" t="s">
        <v>49</v>
      </c>
      <c r="L25" t="s">
        <v>108</v>
      </c>
      <c r="M25">
        <v>0.4</v>
      </c>
      <c r="N25" t="s">
        <v>8</v>
      </c>
      <c r="O25" t="s">
        <v>28</v>
      </c>
      <c r="P25" t="s">
        <v>109</v>
      </c>
      <c r="Q25" t="s">
        <v>110</v>
      </c>
      <c r="R25">
        <v>68847</v>
      </c>
      <c r="S25">
        <v>42007</v>
      </c>
      <c r="T25">
        <v>42009</v>
      </c>
      <c r="U25">
        <v>-51.559199999999997</v>
      </c>
      <c r="V25">
        <v>4</v>
      </c>
      <c r="W25">
        <v>22.82</v>
      </c>
      <c r="X25">
        <v>90337</v>
      </c>
      <c r="Y25" t="s">
        <v>3217</v>
      </c>
    </row>
    <row r="26" spans="1:25" x14ac:dyDescent="0.2">
      <c r="A26">
        <v>388</v>
      </c>
      <c r="B26" t="s">
        <v>107</v>
      </c>
      <c r="C26" t="s">
        <v>1</v>
      </c>
      <c r="D26">
        <v>0.01</v>
      </c>
      <c r="E26">
        <v>110.99</v>
      </c>
      <c r="F26">
        <v>2.5</v>
      </c>
      <c r="G26" t="s">
        <v>14</v>
      </c>
      <c r="H26" t="s">
        <v>70</v>
      </c>
      <c r="I26" t="s">
        <v>16</v>
      </c>
      <c r="J26" t="s">
        <v>111</v>
      </c>
      <c r="K26" t="s">
        <v>49</v>
      </c>
      <c r="L26" t="s">
        <v>112</v>
      </c>
      <c r="M26">
        <v>0.56999999999999995</v>
      </c>
      <c r="N26" t="s">
        <v>8</v>
      </c>
      <c r="O26" t="s">
        <v>28</v>
      </c>
      <c r="P26" t="s">
        <v>109</v>
      </c>
      <c r="Q26" t="s">
        <v>110</v>
      </c>
      <c r="R26">
        <v>68847</v>
      </c>
      <c r="S26">
        <v>42007</v>
      </c>
      <c r="T26">
        <v>42010</v>
      </c>
      <c r="U26">
        <v>-263.56572</v>
      </c>
      <c r="V26">
        <v>2</v>
      </c>
      <c r="W26">
        <v>188.66</v>
      </c>
      <c r="X26">
        <v>90337</v>
      </c>
      <c r="Y26" t="s">
        <v>3217</v>
      </c>
    </row>
    <row r="27" spans="1:25" x14ac:dyDescent="0.2">
      <c r="A27">
        <v>114</v>
      </c>
      <c r="B27" t="s">
        <v>113</v>
      </c>
      <c r="C27" t="s">
        <v>13</v>
      </c>
      <c r="D27">
        <v>0.03</v>
      </c>
      <c r="E27">
        <v>4.26</v>
      </c>
      <c r="F27">
        <v>1.2</v>
      </c>
      <c r="G27" t="s">
        <v>14</v>
      </c>
      <c r="H27" t="s">
        <v>47</v>
      </c>
      <c r="I27" t="s">
        <v>24</v>
      </c>
      <c r="J27" t="s">
        <v>25</v>
      </c>
      <c r="K27" t="s">
        <v>26</v>
      </c>
      <c r="L27" t="s">
        <v>114</v>
      </c>
      <c r="M27">
        <v>0.44</v>
      </c>
      <c r="N27" t="s">
        <v>8</v>
      </c>
      <c r="O27" t="s">
        <v>35</v>
      </c>
      <c r="P27" t="s">
        <v>115</v>
      </c>
      <c r="Q27" t="s">
        <v>116</v>
      </c>
      <c r="R27">
        <v>97035</v>
      </c>
      <c r="S27">
        <v>42007</v>
      </c>
      <c r="T27">
        <v>42008</v>
      </c>
      <c r="U27">
        <v>18.658000000000001</v>
      </c>
      <c r="V27">
        <v>7</v>
      </c>
      <c r="W27">
        <v>29.5</v>
      </c>
      <c r="X27">
        <v>89583</v>
      </c>
      <c r="Y27" t="s">
        <v>3218</v>
      </c>
    </row>
    <row r="28" spans="1:25" x14ac:dyDescent="0.2">
      <c r="A28">
        <v>117</v>
      </c>
      <c r="B28" t="s">
        <v>117</v>
      </c>
      <c r="C28" t="s">
        <v>13</v>
      </c>
      <c r="D28">
        <v>0.03</v>
      </c>
      <c r="E28">
        <v>4.26</v>
      </c>
      <c r="F28">
        <v>1.2</v>
      </c>
      <c r="G28" t="s">
        <v>14</v>
      </c>
      <c r="H28" t="s">
        <v>47</v>
      </c>
      <c r="I28" t="s">
        <v>24</v>
      </c>
      <c r="J28" t="s">
        <v>25</v>
      </c>
      <c r="K28" t="s">
        <v>26</v>
      </c>
      <c r="L28" t="s">
        <v>114</v>
      </c>
      <c r="M28">
        <v>0.44</v>
      </c>
      <c r="N28" t="s">
        <v>8</v>
      </c>
      <c r="O28" t="s">
        <v>35</v>
      </c>
      <c r="P28" t="s">
        <v>42</v>
      </c>
      <c r="Q28" t="s">
        <v>118</v>
      </c>
      <c r="R28">
        <v>98103</v>
      </c>
      <c r="S28">
        <v>42007</v>
      </c>
      <c r="T28">
        <v>42008</v>
      </c>
      <c r="U28">
        <v>9.82</v>
      </c>
      <c r="V28">
        <v>29</v>
      </c>
      <c r="W28">
        <v>122.23</v>
      </c>
      <c r="X28">
        <v>7909</v>
      </c>
      <c r="Y28" t="s">
        <v>3218</v>
      </c>
    </row>
    <row r="29" spans="1:25" x14ac:dyDescent="0.2">
      <c r="A29">
        <v>1988</v>
      </c>
      <c r="B29" t="s">
        <v>119</v>
      </c>
      <c r="C29" t="s">
        <v>13</v>
      </c>
      <c r="D29">
        <v>0.05</v>
      </c>
      <c r="E29">
        <v>20.98</v>
      </c>
      <c r="F29">
        <v>21.2</v>
      </c>
      <c r="G29" t="s">
        <v>14</v>
      </c>
      <c r="H29" t="s">
        <v>47</v>
      </c>
      <c r="I29" t="s">
        <v>4</v>
      </c>
      <c r="J29" t="s">
        <v>102</v>
      </c>
      <c r="K29" t="s">
        <v>120</v>
      </c>
      <c r="L29" t="s">
        <v>121</v>
      </c>
      <c r="M29">
        <v>0.78</v>
      </c>
      <c r="N29" t="s">
        <v>8</v>
      </c>
      <c r="O29" t="s">
        <v>35</v>
      </c>
      <c r="P29" t="s">
        <v>122</v>
      </c>
      <c r="Q29" t="s">
        <v>123</v>
      </c>
      <c r="R29">
        <v>84020</v>
      </c>
      <c r="S29">
        <v>42007</v>
      </c>
      <c r="T29">
        <v>42008</v>
      </c>
      <c r="U29">
        <v>-181.102</v>
      </c>
      <c r="V29">
        <v>3</v>
      </c>
      <c r="W29">
        <v>65.69</v>
      </c>
      <c r="X29">
        <v>89999</v>
      </c>
      <c r="Y29" t="s">
        <v>3218</v>
      </c>
    </row>
    <row r="30" spans="1:25" x14ac:dyDescent="0.2">
      <c r="A30">
        <v>2131</v>
      </c>
      <c r="B30" t="s">
        <v>124</v>
      </c>
      <c r="C30" t="s">
        <v>13</v>
      </c>
      <c r="D30">
        <v>0.09</v>
      </c>
      <c r="E30">
        <v>150.97999999999999</v>
      </c>
      <c r="F30">
        <v>66.27</v>
      </c>
      <c r="G30" t="s">
        <v>2</v>
      </c>
      <c r="H30" t="s">
        <v>47</v>
      </c>
      <c r="I30" t="s">
        <v>4</v>
      </c>
      <c r="J30" t="s">
        <v>93</v>
      </c>
      <c r="K30" t="s">
        <v>6</v>
      </c>
      <c r="L30" t="s">
        <v>125</v>
      </c>
      <c r="M30">
        <v>0.65</v>
      </c>
      <c r="N30" t="s">
        <v>8</v>
      </c>
      <c r="O30" t="s">
        <v>28</v>
      </c>
      <c r="P30" t="s">
        <v>56</v>
      </c>
      <c r="Q30" t="s">
        <v>126</v>
      </c>
      <c r="R30">
        <v>64118</v>
      </c>
      <c r="S30">
        <v>42007</v>
      </c>
      <c r="T30">
        <v>42008</v>
      </c>
      <c r="U30">
        <v>-407.85</v>
      </c>
      <c r="V30">
        <v>2</v>
      </c>
      <c r="W30">
        <v>302.33999999999997</v>
      </c>
      <c r="X30">
        <v>90079</v>
      </c>
      <c r="Y30" t="s">
        <v>3217</v>
      </c>
    </row>
    <row r="31" spans="1:25" x14ac:dyDescent="0.2">
      <c r="A31">
        <v>2302</v>
      </c>
      <c r="B31" t="s">
        <v>127</v>
      </c>
      <c r="C31" t="s">
        <v>13</v>
      </c>
      <c r="D31">
        <v>0.1</v>
      </c>
      <c r="E31">
        <v>12.53</v>
      </c>
      <c r="F31">
        <v>0.49</v>
      </c>
      <c r="G31" t="s">
        <v>14</v>
      </c>
      <c r="H31" t="s">
        <v>70</v>
      </c>
      <c r="I31" t="s">
        <v>24</v>
      </c>
      <c r="J31" t="s">
        <v>128</v>
      </c>
      <c r="K31" t="s">
        <v>49</v>
      </c>
      <c r="L31" t="s">
        <v>129</v>
      </c>
      <c r="M31">
        <v>0.38</v>
      </c>
      <c r="N31" t="s">
        <v>8</v>
      </c>
      <c r="O31" t="s">
        <v>9</v>
      </c>
      <c r="P31" t="s">
        <v>99</v>
      </c>
      <c r="Q31" t="s">
        <v>130</v>
      </c>
      <c r="R31">
        <v>32404</v>
      </c>
      <c r="S31">
        <v>42007</v>
      </c>
      <c r="T31">
        <v>42008</v>
      </c>
      <c r="U31">
        <v>244.464</v>
      </c>
      <c r="V31">
        <v>8</v>
      </c>
      <c r="W31">
        <v>92.02</v>
      </c>
      <c r="X31">
        <v>87696</v>
      </c>
      <c r="Y31" t="s">
        <v>3216</v>
      </c>
    </row>
    <row r="32" spans="1:25" x14ac:dyDescent="0.2">
      <c r="A32">
        <v>2302</v>
      </c>
      <c r="B32" t="s">
        <v>127</v>
      </c>
      <c r="C32" t="s">
        <v>13</v>
      </c>
      <c r="D32">
        <v>0.1</v>
      </c>
      <c r="E32">
        <v>146.34</v>
      </c>
      <c r="F32">
        <v>43.75</v>
      </c>
      <c r="G32" t="s">
        <v>2</v>
      </c>
      <c r="H32" t="s">
        <v>70</v>
      </c>
      <c r="I32" t="s">
        <v>4</v>
      </c>
      <c r="J32" t="s">
        <v>5</v>
      </c>
      <c r="K32" t="s">
        <v>6</v>
      </c>
      <c r="L32" t="s">
        <v>131</v>
      </c>
      <c r="M32">
        <v>0.64</v>
      </c>
      <c r="N32" t="s">
        <v>8</v>
      </c>
      <c r="O32" t="s">
        <v>9</v>
      </c>
      <c r="P32" t="s">
        <v>99</v>
      </c>
      <c r="Q32" t="s">
        <v>130</v>
      </c>
      <c r="R32">
        <v>32404</v>
      </c>
      <c r="S32">
        <v>42007</v>
      </c>
      <c r="T32">
        <v>42008</v>
      </c>
      <c r="U32">
        <v>-473.57799999999997</v>
      </c>
      <c r="V32">
        <v>2</v>
      </c>
      <c r="W32">
        <v>283.55</v>
      </c>
      <c r="X32">
        <v>87696</v>
      </c>
      <c r="Y32" t="s">
        <v>3216</v>
      </c>
    </row>
    <row r="33" spans="1:25" x14ac:dyDescent="0.2">
      <c r="A33">
        <v>2303</v>
      </c>
      <c r="B33" t="s">
        <v>132</v>
      </c>
      <c r="C33" t="s">
        <v>13</v>
      </c>
      <c r="D33">
        <v>0.1</v>
      </c>
      <c r="E33">
        <v>146.34</v>
      </c>
      <c r="F33">
        <v>43.75</v>
      </c>
      <c r="G33" t="s">
        <v>2</v>
      </c>
      <c r="H33" t="s">
        <v>70</v>
      </c>
      <c r="I33" t="s">
        <v>4</v>
      </c>
      <c r="J33" t="s">
        <v>5</v>
      </c>
      <c r="K33" t="s">
        <v>6</v>
      </c>
      <c r="L33" t="s">
        <v>131</v>
      </c>
      <c r="M33">
        <v>0.64</v>
      </c>
      <c r="N33" t="s">
        <v>8</v>
      </c>
      <c r="O33" t="s">
        <v>87</v>
      </c>
      <c r="P33" t="s">
        <v>88</v>
      </c>
      <c r="Q33" t="s">
        <v>89</v>
      </c>
      <c r="R33">
        <v>10011</v>
      </c>
      <c r="S33">
        <v>42007</v>
      </c>
      <c r="T33">
        <v>42008</v>
      </c>
      <c r="U33">
        <v>-270.85000000000002</v>
      </c>
      <c r="V33">
        <v>6</v>
      </c>
      <c r="W33">
        <v>850.64</v>
      </c>
      <c r="X33">
        <v>37987</v>
      </c>
      <c r="Y33" t="s">
        <v>3219</v>
      </c>
    </row>
    <row r="34" spans="1:25" x14ac:dyDescent="0.2">
      <c r="A34">
        <v>2458</v>
      </c>
      <c r="B34" t="s">
        <v>133</v>
      </c>
      <c r="C34" t="s">
        <v>13</v>
      </c>
      <c r="D34">
        <v>0.03</v>
      </c>
      <c r="E34">
        <v>6.48</v>
      </c>
      <c r="F34">
        <v>8.73</v>
      </c>
      <c r="G34" t="s">
        <v>14</v>
      </c>
      <c r="H34" t="s">
        <v>47</v>
      </c>
      <c r="I34" t="s">
        <v>24</v>
      </c>
      <c r="J34" t="s">
        <v>64</v>
      </c>
      <c r="K34" t="s">
        <v>49</v>
      </c>
      <c r="L34" t="s">
        <v>134</v>
      </c>
      <c r="M34">
        <v>0.37</v>
      </c>
      <c r="N34" t="s">
        <v>8</v>
      </c>
      <c r="O34" t="s">
        <v>28</v>
      </c>
      <c r="P34" t="s">
        <v>60</v>
      </c>
      <c r="Q34" t="s">
        <v>135</v>
      </c>
      <c r="R34">
        <v>55410</v>
      </c>
      <c r="S34">
        <v>42007</v>
      </c>
      <c r="T34">
        <v>42009</v>
      </c>
      <c r="U34">
        <v>-35.04</v>
      </c>
      <c r="V34">
        <v>2</v>
      </c>
      <c r="W34">
        <v>15.95</v>
      </c>
      <c r="X34">
        <v>91285</v>
      </c>
      <c r="Y34" t="s">
        <v>3217</v>
      </c>
    </row>
    <row r="35" spans="1:25" x14ac:dyDescent="0.2">
      <c r="A35">
        <v>2460</v>
      </c>
      <c r="B35" t="s">
        <v>136</v>
      </c>
      <c r="C35" t="s">
        <v>13</v>
      </c>
      <c r="D35">
        <v>0.03</v>
      </c>
      <c r="E35">
        <v>6.48</v>
      </c>
      <c r="F35">
        <v>8.73</v>
      </c>
      <c r="G35" t="s">
        <v>14</v>
      </c>
      <c r="H35" t="s">
        <v>47</v>
      </c>
      <c r="I35" t="s">
        <v>24</v>
      </c>
      <c r="J35" t="s">
        <v>64</v>
      </c>
      <c r="K35" t="s">
        <v>49</v>
      </c>
      <c r="L35" t="s">
        <v>134</v>
      </c>
      <c r="M35">
        <v>0.37</v>
      </c>
      <c r="N35" t="s">
        <v>8</v>
      </c>
      <c r="O35" t="s">
        <v>87</v>
      </c>
      <c r="P35" t="s">
        <v>88</v>
      </c>
      <c r="Q35" t="s">
        <v>89</v>
      </c>
      <c r="R35">
        <v>10035</v>
      </c>
      <c r="S35">
        <v>42007</v>
      </c>
      <c r="T35">
        <v>42009</v>
      </c>
      <c r="U35">
        <v>-35.04</v>
      </c>
      <c r="V35">
        <v>8</v>
      </c>
      <c r="W35">
        <v>63.78</v>
      </c>
      <c r="X35">
        <v>30785</v>
      </c>
      <c r="Y35" t="s">
        <v>3219</v>
      </c>
    </row>
    <row r="36" spans="1:25" x14ac:dyDescent="0.2">
      <c r="A36">
        <v>2460</v>
      </c>
      <c r="B36" t="s">
        <v>136</v>
      </c>
      <c r="C36" t="s">
        <v>13</v>
      </c>
      <c r="D36">
        <v>7.0000000000000007E-2</v>
      </c>
      <c r="E36">
        <v>9.93</v>
      </c>
      <c r="F36">
        <v>1.0900000000000001</v>
      </c>
      <c r="G36" t="s">
        <v>14</v>
      </c>
      <c r="H36" t="s">
        <v>47</v>
      </c>
      <c r="I36" t="s">
        <v>24</v>
      </c>
      <c r="J36" t="s">
        <v>25</v>
      </c>
      <c r="K36" t="s">
        <v>26</v>
      </c>
      <c r="L36" t="s">
        <v>137</v>
      </c>
      <c r="M36">
        <v>0.43</v>
      </c>
      <c r="N36" t="s">
        <v>8</v>
      </c>
      <c r="O36" t="s">
        <v>87</v>
      </c>
      <c r="P36" t="s">
        <v>88</v>
      </c>
      <c r="Q36" t="s">
        <v>89</v>
      </c>
      <c r="R36">
        <v>10035</v>
      </c>
      <c r="S36">
        <v>42007</v>
      </c>
      <c r="T36">
        <v>42010</v>
      </c>
      <c r="U36">
        <v>149.53</v>
      </c>
      <c r="V36">
        <v>46</v>
      </c>
      <c r="W36">
        <v>451.61</v>
      </c>
      <c r="X36">
        <v>30785</v>
      </c>
      <c r="Y36" t="s">
        <v>3219</v>
      </c>
    </row>
    <row r="37" spans="1:25" x14ac:dyDescent="0.2">
      <c r="A37">
        <v>2579</v>
      </c>
      <c r="B37" t="s">
        <v>138</v>
      </c>
      <c r="C37" t="s">
        <v>13</v>
      </c>
      <c r="D37">
        <v>0.09</v>
      </c>
      <c r="E37">
        <v>212.6</v>
      </c>
      <c r="F37">
        <v>52.2</v>
      </c>
      <c r="G37" t="s">
        <v>2</v>
      </c>
      <c r="H37" t="s">
        <v>47</v>
      </c>
      <c r="I37" t="s">
        <v>4</v>
      </c>
      <c r="J37" t="s">
        <v>5</v>
      </c>
      <c r="K37" t="s">
        <v>6</v>
      </c>
      <c r="L37" t="s">
        <v>139</v>
      </c>
      <c r="M37">
        <v>0.64</v>
      </c>
      <c r="N37" t="s">
        <v>8</v>
      </c>
      <c r="O37" t="s">
        <v>9</v>
      </c>
      <c r="P37" t="s">
        <v>140</v>
      </c>
      <c r="Q37" t="s">
        <v>141</v>
      </c>
      <c r="R37">
        <v>36869</v>
      </c>
      <c r="S37">
        <v>42007</v>
      </c>
      <c r="T37">
        <v>42008</v>
      </c>
      <c r="U37">
        <v>-274.49799999999999</v>
      </c>
      <c r="V37">
        <v>1</v>
      </c>
      <c r="W37">
        <v>174.5</v>
      </c>
      <c r="X37">
        <v>88296</v>
      </c>
      <c r="Y37" t="s">
        <v>3216</v>
      </c>
    </row>
    <row r="38" spans="1:25" x14ac:dyDescent="0.2">
      <c r="A38">
        <v>169</v>
      </c>
      <c r="B38" t="s">
        <v>142</v>
      </c>
      <c r="C38" t="s">
        <v>23</v>
      </c>
      <c r="D38">
        <v>0.08</v>
      </c>
      <c r="E38">
        <v>43.22</v>
      </c>
      <c r="F38">
        <v>16.71</v>
      </c>
      <c r="G38" t="s">
        <v>14</v>
      </c>
      <c r="H38" t="s">
        <v>70</v>
      </c>
      <c r="I38" t="s">
        <v>16</v>
      </c>
      <c r="J38" t="s">
        <v>17</v>
      </c>
      <c r="K38" t="s">
        <v>49</v>
      </c>
      <c r="L38" t="s">
        <v>143</v>
      </c>
      <c r="M38">
        <v>0.66</v>
      </c>
      <c r="N38" t="s">
        <v>8</v>
      </c>
      <c r="O38" t="s">
        <v>9</v>
      </c>
      <c r="P38" t="s">
        <v>144</v>
      </c>
      <c r="Q38" t="s">
        <v>145</v>
      </c>
      <c r="R38">
        <v>70802</v>
      </c>
      <c r="S38">
        <v>42007</v>
      </c>
      <c r="T38">
        <v>42009</v>
      </c>
      <c r="U38">
        <v>280.27458000000001</v>
      </c>
      <c r="V38">
        <v>3</v>
      </c>
      <c r="W38">
        <v>130.62</v>
      </c>
      <c r="X38">
        <v>87463</v>
      </c>
      <c r="Y38" t="s">
        <v>3216</v>
      </c>
    </row>
    <row r="39" spans="1:25" x14ac:dyDescent="0.2">
      <c r="A39">
        <v>169</v>
      </c>
      <c r="B39" t="s">
        <v>142</v>
      </c>
      <c r="C39" t="s">
        <v>23</v>
      </c>
      <c r="D39">
        <v>0.05</v>
      </c>
      <c r="E39">
        <v>574.74</v>
      </c>
      <c r="F39">
        <v>24.49</v>
      </c>
      <c r="G39" t="s">
        <v>14</v>
      </c>
      <c r="H39" t="s">
        <v>70</v>
      </c>
      <c r="I39" t="s">
        <v>16</v>
      </c>
      <c r="J39" t="s">
        <v>32</v>
      </c>
      <c r="K39" t="s">
        <v>40</v>
      </c>
      <c r="L39" t="s">
        <v>146</v>
      </c>
      <c r="M39">
        <v>0.37</v>
      </c>
      <c r="N39" t="s">
        <v>8</v>
      </c>
      <c r="O39" t="s">
        <v>9</v>
      </c>
      <c r="P39" t="s">
        <v>144</v>
      </c>
      <c r="Q39" t="s">
        <v>145</v>
      </c>
      <c r="R39">
        <v>70802</v>
      </c>
      <c r="S39">
        <v>42007</v>
      </c>
      <c r="T39">
        <v>42014</v>
      </c>
      <c r="U39">
        <v>-112.4263</v>
      </c>
      <c r="V39">
        <v>12</v>
      </c>
      <c r="W39">
        <v>6945.16</v>
      </c>
      <c r="X39">
        <v>87463</v>
      </c>
      <c r="Y39" t="s">
        <v>3216</v>
      </c>
    </row>
    <row r="40" spans="1:25" x14ac:dyDescent="0.2">
      <c r="A40">
        <v>169</v>
      </c>
      <c r="B40" t="s">
        <v>142</v>
      </c>
      <c r="C40" t="s">
        <v>23</v>
      </c>
      <c r="D40">
        <v>0.04</v>
      </c>
      <c r="E40">
        <v>10.14</v>
      </c>
      <c r="F40">
        <v>2.27</v>
      </c>
      <c r="G40" t="s">
        <v>14</v>
      </c>
      <c r="H40" t="s">
        <v>70</v>
      </c>
      <c r="I40" t="s">
        <v>24</v>
      </c>
      <c r="J40" t="s">
        <v>64</v>
      </c>
      <c r="K40" t="s">
        <v>26</v>
      </c>
      <c r="L40" t="s">
        <v>147</v>
      </c>
      <c r="M40">
        <v>0.36</v>
      </c>
      <c r="N40" t="s">
        <v>8</v>
      </c>
      <c r="O40" t="s">
        <v>9</v>
      </c>
      <c r="P40" t="s">
        <v>144</v>
      </c>
      <c r="Q40" t="s">
        <v>145</v>
      </c>
      <c r="R40">
        <v>70802</v>
      </c>
      <c r="S40">
        <v>42007</v>
      </c>
      <c r="T40">
        <v>42011</v>
      </c>
      <c r="U40">
        <v>24.923999999999999</v>
      </c>
      <c r="V40">
        <v>3</v>
      </c>
      <c r="W40">
        <v>30.94</v>
      </c>
      <c r="X40">
        <v>87463</v>
      </c>
      <c r="Y40" t="s">
        <v>3216</v>
      </c>
    </row>
    <row r="41" spans="1:25" x14ac:dyDescent="0.2">
      <c r="A41">
        <v>1777</v>
      </c>
      <c r="B41" t="s">
        <v>148</v>
      </c>
      <c r="C41" t="s">
        <v>23</v>
      </c>
      <c r="D41">
        <v>0.02</v>
      </c>
      <c r="E41">
        <v>10.06</v>
      </c>
      <c r="F41">
        <v>2.06</v>
      </c>
      <c r="G41" t="s">
        <v>14</v>
      </c>
      <c r="H41" t="s">
        <v>15</v>
      </c>
      <c r="I41" t="s">
        <v>24</v>
      </c>
      <c r="J41" t="s">
        <v>64</v>
      </c>
      <c r="K41" t="s">
        <v>26</v>
      </c>
      <c r="L41" t="s">
        <v>149</v>
      </c>
      <c r="M41">
        <v>0.39</v>
      </c>
      <c r="N41" t="s">
        <v>8</v>
      </c>
      <c r="O41" t="s">
        <v>28</v>
      </c>
      <c r="P41" t="s">
        <v>29</v>
      </c>
      <c r="Q41" t="s">
        <v>150</v>
      </c>
      <c r="R41">
        <v>46383</v>
      </c>
      <c r="S41">
        <v>42007</v>
      </c>
      <c r="T41">
        <v>42012</v>
      </c>
      <c r="U41">
        <v>90.624600000000001</v>
      </c>
      <c r="V41">
        <v>13</v>
      </c>
      <c r="W41">
        <v>131.34</v>
      </c>
      <c r="X41">
        <v>89940</v>
      </c>
      <c r="Y41" t="s">
        <v>3217</v>
      </c>
    </row>
    <row r="42" spans="1:25" x14ac:dyDescent="0.2">
      <c r="A42">
        <v>2081</v>
      </c>
      <c r="B42" t="s">
        <v>151</v>
      </c>
      <c r="C42" t="s">
        <v>23</v>
      </c>
      <c r="D42">
        <v>0.09</v>
      </c>
      <c r="E42">
        <v>1.48</v>
      </c>
      <c r="F42">
        <v>0.7</v>
      </c>
      <c r="G42" t="s">
        <v>14</v>
      </c>
      <c r="H42" t="s">
        <v>70</v>
      </c>
      <c r="I42" t="s">
        <v>24</v>
      </c>
      <c r="J42" t="s">
        <v>152</v>
      </c>
      <c r="K42" t="s">
        <v>26</v>
      </c>
      <c r="L42" t="s">
        <v>153</v>
      </c>
      <c r="M42">
        <v>0.37</v>
      </c>
      <c r="N42" t="s">
        <v>8</v>
      </c>
      <c r="O42" t="s">
        <v>87</v>
      </c>
      <c r="P42" t="s">
        <v>88</v>
      </c>
      <c r="Q42" t="s">
        <v>154</v>
      </c>
      <c r="R42">
        <v>14853</v>
      </c>
      <c r="S42">
        <v>42007</v>
      </c>
      <c r="T42">
        <v>42009</v>
      </c>
      <c r="U42">
        <v>1.68</v>
      </c>
      <c r="V42">
        <v>6</v>
      </c>
      <c r="W42">
        <v>8.9499999999999993</v>
      </c>
      <c r="X42">
        <v>86092</v>
      </c>
      <c r="Y42" t="s">
        <v>3219</v>
      </c>
    </row>
    <row r="43" spans="1:25" x14ac:dyDescent="0.2">
      <c r="A43">
        <v>193</v>
      </c>
      <c r="B43" t="s">
        <v>155</v>
      </c>
      <c r="C43" t="s">
        <v>46</v>
      </c>
      <c r="D43">
        <v>0</v>
      </c>
      <c r="E43">
        <v>213.45</v>
      </c>
      <c r="F43">
        <v>14.7</v>
      </c>
      <c r="G43" t="s">
        <v>2</v>
      </c>
      <c r="H43" t="s">
        <v>70</v>
      </c>
      <c r="I43" t="s">
        <v>16</v>
      </c>
      <c r="J43" t="s">
        <v>32</v>
      </c>
      <c r="K43" t="s">
        <v>33</v>
      </c>
      <c r="L43" t="s">
        <v>156</v>
      </c>
      <c r="M43">
        <v>0.59</v>
      </c>
      <c r="N43" t="s">
        <v>8</v>
      </c>
      <c r="O43" t="s">
        <v>35</v>
      </c>
      <c r="P43" t="s">
        <v>122</v>
      </c>
      <c r="Q43" t="s">
        <v>157</v>
      </c>
      <c r="R43">
        <v>84041</v>
      </c>
      <c r="S43">
        <v>42007</v>
      </c>
      <c r="T43">
        <v>42009</v>
      </c>
      <c r="U43">
        <v>-560.81417999999996</v>
      </c>
      <c r="V43">
        <v>1</v>
      </c>
      <c r="W43">
        <v>224.12</v>
      </c>
      <c r="X43">
        <v>90430</v>
      </c>
      <c r="Y43" t="s">
        <v>3218</v>
      </c>
    </row>
    <row r="44" spans="1:25" x14ac:dyDescent="0.2">
      <c r="A44">
        <v>2203</v>
      </c>
      <c r="B44" t="s">
        <v>158</v>
      </c>
      <c r="C44" t="s">
        <v>1</v>
      </c>
      <c r="D44">
        <v>0.03</v>
      </c>
      <c r="E44">
        <v>399.98</v>
      </c>
      <c r="F44">
        <v>12.06</v>
      </c>
      <c r="G44" t="s">
        <v>2</v>
      </c>
      <c r="H44" t="s">
        <v>47</v>
      </c>
      <c r="I44" t="s">
        <v>16</v>
      </c>
      <c r="J44" t="s">
        <v>32</v>
      </c>
      <c r="K44" t="s">
        <v>6</v>
      </c>
      <c r="L44" t="s">
        <v>159</v>
      </c>
      <c r="M44">
        <v>0.56000000000000005</v>
      </c>
      <c r="N44" t="s">
        <v>8</v>
      </c>
      <c r="O44" t="s">
        <v>28</v>
      </c>
      <c r="P44" t="s">
        <v>60</v>
      </c>
      <c r="Q44" t="s">
        <v>160</v>
      </c>
      <c r="R44">
        <v>55445</v>
      </c>
      <c r="S44">
        <v>42008</v>
      </c>
      <c r="T44">
        <v>42010</v>
      </c>
      <c r="U44">
        <v>-663.51419999999996</v>
      </c>
      <c r="V44">
        <v>2</v>
      </c>
      <c r="W44">
        <v>807</v>
      </c>
      <c r="X44">
        <v>86052</v>
      </c>
      <c r="Y44" t="s">
        <v>3217</v>
      </c>
    </row>
    <row r="45" spans="1:25" x14ac:dyDescent="0.2">
      <c r="A45">
        <v>3146</v>
      </c>
      <c r="B45" t="s">
        <v>161</v>
      </c>
      <c r="C45" t="s">
        <v>1</v>
      </c>
      <c r="D45">
        <v>0.03</v>
      </c>
      <c r="E45">
        <v>3.36</v>
      </c>
      <c r="F45">
        <v>6.27</v>
      </c>
      <c r="G45" t="s">
        <v>14</v>
      </c>
      <c r="H45" t="s">
        <v>70</v>
      </c>
      <c r="I45" t="s">
        <v>24</v>
      </c>
      <c r="J45" t="s">
        <v>48</v>
      </c>
      <c r="K45" t="s">
        <v>49</v>
      </c>
      <c r="L45" t="s">
        <v>162</v>
      </c>
      <c r="M45">
        <v>0.4</v>
      </c>
      <c r="N45" t="s">
        <v>8</v>
      </c>
      <c r="O45" t="s">
        <v>28</v>
      </c>
      <c r="P45" t="s">
        <v>163</v>
      </c>
      <c r="Q45" t="s">
        <v>164</v>
      </c>
      <c r="R45">
        <v>78577</v>
      </c>
      <c r="S45">
        <v>42008</v>
      </c>
      <c r="T45">
        <v>42009</v>
      </c>
      <c r="U45">
        <v>-94.258600000000001</v>
      </c>
      <c r="V45">
        <v>4</v>
      </c>
      <c r="W45">
        <v>14.9</v>
      </c>
      <c r="X45">
        <v>85850</v>
      </c>
      <c r="Y45" t="s">
        <v>3217</v>
      </c>
    </row>
    <row r="46" spans="1:25" x14ac:dyDescent="0.2">
      <c r="A46">
        <v>3146</v>
      </c>
      <c r="B46" t="s">
        <v>161</v>
      </c>
      <c r="C46" t="s">
        <v>1</v>
      </c>
      <c r="D46">
        <v>7.0000000000000007E-2</v>
      </c>
      <c r="E46">
        <v>3.71</v>
      </c>
      <c r="F46">
        <v>1.93</v>
      </c>
      <c r="G46" t="s">
        <v>63</v>
      </c>
      <c r="H46" t="s">
        <v>70</v>
      </c>
      <c r="I46" t="s">
        <v>24</v>
      </c>
      <c r="J46" t="s">
        <v>64</v>
      </c>
      <c r="K46" t="s">
        <v>26</v>
      </c>
      <c r="L46" t="s">
        <v>165</v>
      </c>
      <c r="M46">
        <v>0.35</v>
      </c>
      <c r="N46" t="s">
        <v>8</v>
      </c>
      <c r="O46" t="s">
        <v>28</v>
      </c>
      <c r="P46" t="s">
        <v>163</v>
      </c>
      <c r="Q46" t="s">
        <v>164</v>
      </c>
      <c r="R46">
        <v>78577</v>
      </c>
      <c r="S46">
        <v>42008</v>
      </c>
      <c r="T46">
        <v>42010</v>
      </c>
      <c r="U46">
        <v>6.3308</v>
      </c>
      <c r="V46">
        <v>11</v>
      </c>
      <c r="W46">
        <v>39.64</v>
      </c>
      <c r="X46">
        <v>85850</v>
      </c>
      <c r="Y46" t="s">
        <v>3217</v>
      </c>
    </row>
    <row r="47" spans="1:25" x14ac:dyDescent="0.2">
      <c r="A47">
        <v>915</v>
      </c>
      <c r="B47" t="s">
        <v>166</v>
      </c>
      <c r="C47" t="s">
        <v>13</v>
      </c>
      <c r="D47">
        <v>0.06</v>
      </c>
      <c r="E47">
        <v>350.98</v>
      </c>
      <c r="F47">
        <v>30</v>
      </c>
      <c r="G47" t="s">
        <v>2</v>
      </c>
      <c r="H47" t="s">
        <v>47</v>
      </c>
      <c r="I47" t="s">
        <v>4</v>
      </c>
      <c r="J47" t="s">
        <v>85</v>
      </c>
      <c r="K47" t="s">
        <v>33</v>
      </c>
      <c r="L47" t="s">
        <v>167</v>
      </c>
      <c r="M47">
        <v>0.61</v>
      </c>
      <c r="N47" t="s">
        <v>8</v>
      </c>
      <c r="O47" t="s">
        <v>28</v>
      </c>
      <c r="P47" t="s">
        <v>163</v>
      </c>
      <c r="Q47" t="s">
        <v>168</v>
      </c>
      <c r="R47">
        <v>77803</v>
      </c>
      <c r="S47">
        <v>42008</v>
      </c>
      <c r="T47">
        <v>42009</v>
      </c>
      <c r="U47">
        <v>-489.41559999999998</v>
      </c>
      <c r="V47">
        <v>1</v>
      </c>
      <c r="W47">
        <v>346.52</v>
      </c>
      <c r="X47">
        <v>86356</v>
      </c>
      <c r="Y47" t="s">
        <v>3217</v>
      </c>
    </row>
    <row r="48" spans="1:25" x14ac:dyDescent="0.2">
      <c r="A48">
        <v>2393</v>
      </c>
      <c r="B48" t="s">
        <v>169</v>
      </c>
      <c r="C48" t="s">
        <v>13</v>
      </c>
      <c r="D48">
        <v>0.06</v>
      </c>
      <c r="E48">
        <v>105.29</v>
      </c>
      <c r="F48">
        <v>10.119999999999999</v>
      </c>
      <c r="G48" t="s">
        <v>14</v>
      </c>
      <c r="H48" t="s">
        <v>70</v>
      </c>
      <c r="I48" t="s">
        <v>4</v>
      </c>
      <c r="J48" t="s">
        <v>102</v>
      </c>
      <c r="K48" t="s">
        <v>40</v>
      </c>
      <c r="L48" t="s">
        <v>170</v>
      </c>
      <c r="M48">
        <v>0.79</v>
      </c>
      <c r="N48" t="s">
        <v>8</v>
      </c>
      <c r="O48" t="s">
        <v>9</v>
      </c>
      <c r="P48" t="s">
        <v>51</v>
      </c>
      <c r="Q48" t="s">
        <v>171</v>
      </c>
      <c r="R48">
        <v>30076</v>
      </c>
      <c r="S48">
        <v>42008</v>
      </c>
      <c r="T48">
        <v>42010</v>
      </c>
      <c r="U48">
        <v>-45.01</v>
      </c>
      <c r="V48">
        <v>12</v>
      </c>
      <c r="W48">
        <v>1202.6600000000001</v>
      </c>
      <c r="X48">
        <v>86951</v>
      </c>
      <c r="Y48" t="s">
        <v>3216</v>
      </c>
    </row>
    <row r="49" spans="1:25" x14ac:dyDescent="0.2">
      <c r="A49">
        <v>916</v>
      </c>
      <c r="B49" t="s">
        <v>172</v>
      </c>
      <c r="C49" t="s">
        <v>23</v>
      </c>
      <c r="D49">
        <v>0.05</v>
      </c>
      <c r="E49">
        <v>161.55000000000001</v>
      </c>
      <c r="F49">
        <v>19.989999999999998</v>
      </c>
      <c r="G49" t="s">
        <v>14</v>
      </c>
      <c r="H49" t="s">
        <v>70</v>
      </c>
      <c r="I49" t="s">
        <v>24</v>
      </c>
      <c r="J49" t="s">
        <v>54</v>
      </c>
      <c r="K49" t="s">
        <v>49</v>
      </c>
      <c r="L49" t="s">
        <v>55</v>
      </c>
      <c r="M49">
        <v>0.66</v>
      </c>
      <c r="N49" t="s">
        <v>8</v>
      </c>
      <c r="O49" t="s">
        <v>28</v>
      </c>
      <c r="P49" t="s">
        <v>163</v>
      </c>
      <c r="Q49" t="s">
        <v>173</v>
      </c>
      <c r="R49">
        <v>76028</v>
      </c>
      <c r="S49">
        <v>42008</v>
      </c>
      <c r="T49">
        <v>42015</v>
      </c>
      <c r="U49">
        <v>35.31</v>
      </c>
      <c r="V49">
        <v>3</v>
      </c>
      <c r="W49">
        <v>499.31</v>
      </c>
      <c r="X49">
        <v>86357</v>
      </c>
      <c r="Y49" t="s">
        <v>3217</v>
      </c>
    </row>
    <row r="50" spans="1:25" x14ac:dyDescent="0.2">
      <c r="A50">
        <v>1142</v>
      </c>
      <c r="B50" t="s">
        <v>174</v>
      </c>
      <c r="C50" t="s">
        <v>92</v>
      </c>
      <c r="D50">
        <v>0.05</v>
      </c>
      <c r="E50">
        <v>363.25</v>
      </c>
      <c r="F50">
        <v>19.989999999999998</v>
      </c>
      <c r="G50" t="s">
        <v>14</v>
      </c>
      <c r="H50" t="s">
        <v>47</v>
      </c>
      <c r="I50" t="s">
        <v>24</v>
      </c>
      <c r="J50" t="s">
        <v>71</v>
      </c>
      <c r="K50" t="s">
        <v>49</v>
      </c>
      <c r="L50" t="s">
        <v>175</v>
      </c>
      <c r="M50">
        <v>0.56999999999999995</v>
      </c>
      <c r="N50" t="s">
        <v>8</v>
      </c>
      <c r="O50" t="s">
        <v>28</v>
      </c>
      <c r="P50" t="s">
        <v>163</v>
      </c>
      <c r="Q50" t="s">
        <v>176</v>
      </c>
      <c r="R50">
        <v>76706</v>
      </c>
      <c r="S50">
        <v>42008</v>
      </c>
      <c r="T50">
        <v>42010</v>
      </c>
      <c r="U50">
        <v>1766.7795000000001</v>
      </c>
      <c r="V50">
        <v>7</v>
      </c>
      <c r="W50">
        <v>2560.5500000000002</v>
      </c>
      <c r="X50">
        <v>86573</v>
      </c>
      <c r="Y50" t="s">
        <v>3217</v>
      </c>
    </row>
    <row r="51" spans="1:25" x14ac:dyDescent="0.2">
      <c r="A51">
        <v>890</v>
      </c>
      <c r="B51" t="s">
        <v>177</v>
      </c>
      <c r="C51" t="s">
        <v>1</v>
      </c>
      <c r="D51">
        <v>0.08</v>
      </c>
      <c r="E51">
        <v>1.81</v>
      </c>
      <c r="F51">
        <v>0.75</v>
      </c>
      <c r="G51" t="s">
        <v>14</v>
      </c>
      <c r="H51" t="s">
        <v>15</v>
      </c>
      <c r="I51" t="s">
        <v>4</v>
      </c>
      <c r="J51" t="s">
        <v>85</v>
      </c>
      <c r="K51" t="s">
        <v>33</v>
      </c>
      <c r="L51" t="s">
        <v>178</v>
      </c>
      <c r="M51">
        <v>0.57999999999999996</v>
      </c>
      <c r="N51" t="s">
        <v>8</v>
      </c>
      <c r="O51" t="s">
        <v>28</v>
      </c>
      <c r="P51" t="s">
        <v>163</v>
      </c>
      <c r="Q51" t="s">
        <v>179</v>
      </c>
      <c r="R51">
        <v>76021</v>
      </c>
      <c r="S51">
        <v>42009</v>
      </c>
      <c r="T51">
        <v>42010</v>
      </c>
      <c r="U51">
        <v>1.3224</v>
      </c>
      <c r="V51">
        <v>11</v>
      </c>
      <c r="W51">
        <v>19.97</v>
      </c>
      <c r="X51">
        <v>89536</v>
      </c>
      <c r="Y51" t="s">
        <v>3217</v>
      </c>
    </row>
    <row r="52" spans="1:25" x14ac:dyDescent="0.2">
      <c r="A52">
        <v>890</v>
      </c>
      <c r="B52" t="s">
        <v>177</v>
      </c>
      <c r="C52" t="s">
        <v>1</v>
      </c>
      <c r="D52">
        <v>0.04</v>
      </c>
      <c r="E52">
        <v>125.99</v>
      </c>
      <c r="F52">
        <v>5.26</v>
      </c>
      <c r="G52" t="s">
        <v>14</v>
      </c>
      <c r="H52" t="s">
        <v>15</v>
      </c>
      <c r="I52" t="s">
        <v>16</v>
      </c>
      <c r="J52" t="s">
        <v>111</v>
      </c>
      <c r="K52" t="s">
        <v>49</v>
      </c>
      <c r="L52" t="s">
        <v>180</v>
      </c>
      <c r="M52">
        <v>0.55000000000000004</v>
      </c>
      <c r="N52" t="s">
        <v>8</v>
      </c>
      <c r="O52" t="s">
        <v>28</v>
      </c>
      <c r="P52" t="s">
        <v>163</v>
      </c>
      <c r="Q52" t="s">
        <v>179</v>
      </c>
      <c r="R52">
        <v>76021</v>
      </c>
      <c r="S52">
        <v>42009</v>
      </c>
      <c r="T52">
        <v>42009</v>
      </c>
      <c r="U52">
        <v>455.42070000000001</v>
      </c>
      <c r="V52">
        <v>6</v>
      </c>
      <c r="W52">
        <v>660.03</v>
      </c>
      <c r="X52">
        <v>89536</v>
      </c>
      <c r="Y52" t="s">
        <v>3217</v>
      </c>
    </row>
    <row r="53" spans="1:25" x14ac:dyDescent="0.2">
      <c r="A53">
        <v>2630</v>
      </c>
      <c r="B53" t="s">
        <v>181</v>
      </c>
      <c r="C53" t="s">
        <v>1</v>
      </c>
      <c r="D53">
        <v>0.01</v>
      </c>
      <c r="E53">
        <v>194.3</v>
      </c>
      <c r="F53">
        <v>11.54</v>
      </c>
      <c r="G53" t="s">
        <v>14</v>
      </c>
      <c r="H53" t="s">
        <v>3</v>
      </c>
      <c r="I53" t="s">
        <v>4</v>
      </c>
      <c r="J53" t="s">
        <v>102</v>
      </c>
      <c r="K53" t="s">
        <v>40</v>
      </c>
      <c r="L53" t="s">
        <v>182</v>
      </c>
      <c r="M53">
        <v>0.59</v>
      </c>
      <c r="N53" t="s">
        <v>8</v>
      </c>
      <c r="O53" t="s">
        <v>28</v>
      </c>
      <c r="P53" t="s">
        <v>183</v>
      </c>
      <c r="Q53" t="s">
        <v>184</v>
      </c>
      <c r="R53">
        <v>73071</v>
      </c>
      <c r="S53">
        <v>42009</v>
      </c>
      <c r="T53">
        <v>42011</v>
      </c>
      <c r="U53">
        <v>690.17939999999999</v>
      </c>
      <c r="V53">
        <v>5</v>
      </c>
      <c r="W53">
        <v>1000.26</v>
      </c>
      <c r="X53">
        <v>85914</v>
      </c>
      <c r="Y53" t="s">
        <v>3217</v>
      </c>
    </row>
    <row r="54" spans="1:25" x14ac:dyDescent="0.2">
      <c r="A54">
        <v>2630</v>
      </c>
      <c r="B54" t="s">
        <v>181</v>
      </c>
      <c r="C54" t="s">
        <v>1</v>
      </c>
      <c r="D54">
        <v>0.02</v>
      </c>
      <c r="E54">
        <v>209.84</v>
      </c>
      <c r="F54">
        <v>21.21</v>
      </c>
      <c r="G54" t="s">
        <v>14</v>
      </c>
      <c r="H54" t="s">
        <v>3</v>
      </c>
      <c r="I54" t="s">
        <v>4</v>
      </c>
      <c r="J54" t="s">
        <v>102</v>
      </c>
      <c r="K54" t="s">
        <v>40</v>
      </c>
      <c r="L54" t="s">
        <v>185</v>
      </c>
      <c r="M54">
        <v>0.59</v>
      </c>
      <c r="N54" t="s">
        <v>8</v>
      </c>
      <c r="O54" t="s">
        <v>28</v>
      </c>
      <c r="P54" t="s">
        <v>183</v>
      </c>
      <c r="Q54" t="s">
        <v>184</v>
      </c>
      <c r="R54">
        <v>73071</v>
      </c>
      <c r="S54">
        <v>42009</v>
      </c>
      <c r="T54">
        <v>42010</v>
      </c>
      <c r="U54">
        <v>1507.6431</v>
      </c>
      <c r="V54">
        <v>10</v>
      </c>
      <c r="W54">
        <v>2184.9899999999998</v>
      </c>
      <c r="X54">
        <v>85914</v>
      </c>
      <c r="Y54" t="s">
        <v>3217</v>
      </c>
    </row>
    <row r="55" spans="1:25" x14ac:dyDescent="0.2">
      <c r="A55">
        <v>2630</v>
      </c>
      <c r="B55" t="s">
        <v>181</v>
      </c>
      <c r="C55" t="s">
        <v>1</v>
      </c>
      <c r="D55">
        <v>0</v>
      </c>
      <c r="E55">
        <v>145.44999999999999</v>
      </c>
      <c r="F55">
        <v>17.850000000000001</v>
      </c>
      <c r="G55" t="s">
        <v>2</v>
      </c>
      <c r="H55" t="s">
        <v>3</v>
      </c>
      <c r="I55" t="s">
        <v>16</v>
      </c>
      <c r="J55" t="s">
        <v>32</v>
      </c>
      <c r="K55" t="s">
        <v>33</v>
      </c>
      <c r="L55" t="s">
        <v>186</v>
      </c>
      <c r="M55">
        <v>0.56000000000000005</v>
      </c>
      <c r="N55" t="s">
        <v>8</v>
      </c>
      <c r="O55" t="s">
        <v>28</v>
      </c>
      <c r="P55" t="s">
        <v>183</v>
      </c>
      <c r="Q55" t="s">
        <v>184</v>
      </c>
      <c r="R55">
        <v>73071</v>
      </c>
      <c r="S55">
        <v>42009</v>
      </c>
      <c r="T55">
        <v>42011</v>
      </c>
      <c r="U55">
        <v>801.74680000000001</v>
      </c>
      <c r="V55">
        <v>8</v>
      </c>
      <c r="W55">
        <v>1191.2</v>
      </c>
      <c r="X55">
        <v>85914</v>
      </c>
      <c r="Y55" t="s">
        <v>3217</v>
      </c>
    </row>
    <row r="56" spans="1:25" x14ac:dyDescent="0.2">
      <c r="A56">
        <v>2206</v>
      </c>
      <c r="B56" t="s">
        <v>187</v>
      </c>
      <c r="C56" t="s">
        <v>13</v>
      </c>
      <c r="D56">
        <v>0.03</v>
      </c>
      <c r="E56">
        <v>28.48</v>
      </c>
      <c r="F56">
        <v>1.99</v>
      </c>
      <c r="G56" t="s">
        <v>14</v>
      </c>
      <c r="H56" t="s">
        <v>15</v>
      </c>
      <c r="I56" t="s">
        <v>16</v>
      </c>
      <c r="J56" t="s">
        <v>17</v>
      </c>
      <c r="K56" t="s">
        <v>18</v>
      </c>
      <c r="L56" t="s">
        <v>188</v>
      </c>
      <c r="M56">
        <v>0.4</v>
      </c>
      <c r="N56" t="s">
        <v>8</v>
      </c>
      <c r="O56" t="s">
        <v>28</v>
      </c>
      <c r="P56" t="s">
        <v>189</v>
      </c>
      <c r="Q56" t="s">
        <v>190</v>
      </c>
      <c r="R56">
        <v>50501</v>
      </c>
      <c r="S56">
        <v>42009</v>
      </c>
      <c r="T56">
        <v>42010</v>
      </c>
      <c r="U56">
        <v>-35.290399999999998</v>
      </c>
      <c r="V56">
        <v>2</v>
      </c>
      <c r="W56">
        <v>55.25</v>
      </c>
      <c r="X56">
        <v>86258</v>
      </c>
      <c r="Y56" t="s">
        <v>3217</v>
      </c>
    </row>
    <row r="57" spans="1:25" x14ac:dyDescent="0.2">
      <c r="A57">
        <v>2206</v>
      </c>
      <c r="B57" t="s">
        <v>187</v>
      </c>
      <c r="C57" t="s">
        <v>13</v>
      </c>
      <c r="D57">
        <v>0.01</v>
      </c>
      <c r="E57">
        <v>205.99</v>
      </c>
      <c r="F57">
        <v>5.99</v>
      </c>
      <c r="G57" t="s">
        <v>14</v>
      </c>
      <c r="H57" t="s">
        <v>15</v>
      </c>
      <c r="I57" t="s">
        <v>16</v>
      </c>
      <c r="J57" t="s">
        <v>111</v>
      </c>
      <c r="K57" t="s">
        <v>49</v>
      </c>
      <c r="L57" t="s">
        <v>191</v>
      </c>
      <c r="M57">
        <v>0.59</v>
      </c>
      <c r="N57" t="s">
        <v>8</v>
      </c>
      <c r="O57" t="s">
        <v>28</v>
      </c>
      <c r="P57" t="s">
        <v>189</v>
      </c>
      <c r="Q57" t="s">
        <v>190</v>
      </c>
      <c r="R57">
        <v>50501</v>
      </c>
      <c r="S57">
        <v>42009</v>
      </c>
      <c r="T57">
        <v>42011</v>
      </c>
      <c r="U57">
        <v>-74.883600000000001</v>
      </c>
      <c r="V57">
        <v>3</v>
      </c>
      <c r="W57">
        <v>551.22</v>
      </c>
      <c r="X57">
        <v>86258</v>
      </c>
      <c r="Y57" t="s">
        <v>3217</v>
      </c>
    </row>
    <row r="58" spans="1:25" x14ac:dyDescent="0.2">
      <c r="A58">
        <v>3125</v>
      </c>
      <c r="B58" t="s">
        <v>192</v>
      </c>
      <c r="C58" t="s">
        <v>13</v>
      </c>
      <c r="D58">
        <v>0.08</v>
      </c>
      <c r="E58">
        <v>120.97</v>
      </c>
      <c r="F58">
        <v>26.3</v>
      </c>
      <c r="G58" t="s">
        <v>2</v>
      </c>
      <c r="H58" t="s">
        <v>47</v>
      </c>
      <c r="I58" t="s">
        <v>16</v>
      </c>
      <c r="J58" t="s">
        <v>32</v>
      </c>
      <c r="K58" t="s">
        <v>33</v>
      </c>
      <c r="L58" t="s">
        <v>193</v>
      </c>
      <c r="M58">
        <v>0.38</v>
      </c>
      <c r="N58" t="s">
        <v>8</v>
      </c>
      <c r="O58" t="s">
        <v>28</v>
      </c>
      <c r="P58" t="s">
        <v>79</v>
      </c>
      <c r="Q58" t="s">
        <v>194</v>
      </c>
      <c r="R58">
        <v>60056</v>
      </c>
      <c r="S58">
        <v>42009</v>
      </c>
      <c r="T58">
        <v>42011</v>
      </c>
      <c r="U58">
        <v>-233.840688</v>
      </c>
      <c r="V58">
        <v>2</v>
      </c>
      <c r="W58">
        <v>233.58</v>
      </c>
      <c r="X58">
        <v>87285</v>
      </c>
      <c r="Y58" t="s">
        <v>3217</v>
      </c>
    </row>
    <row r="59" spans="1:25" x14ac:dyDescent="0.2">
      <c r="A59">
        <v>451</v>
      </c>
      <c r="B59" t="s">
        <v>195</v>
      </c>
      <c r="C59" t="s">
        <v>23</v>
      </c>
      <c r="D59">
        <v>0.01</v>
      </c>
      <c r="E59">
        <v>8.8800000000000008</v>
      </c>
      <c r="F59">
        <v>6.28</v>
      </c>
      <c r="G59" t="s">
        <v>14</v>
      </c>
      <c r="H59" t="s">
        <v>47</v>
      </c>
      <c r="I59" t="s">
        <v>24</v>
      </c>
      <c r="J59" t="s">
        <v>48</v>
      </c>
      <c r="K59" t="s">
        <v>49</v>
      </c>
      <c r="L59" t="s">
        <v>196</v>
      </c>
      <c r="M59">
        <v>0.35</v>
      </c>
      <c r="N59" t="s">
        <v>8</v>
      </c>
      <c r="O59" t="s">
        <v>35</v>
      </c>
      <c r="P59" t="s">
        <v>66</v>
      </c>
      <c r="Q59" t="s">
        <v>197</v>
      </c>
      <c r="R59">
        <v>94024</v>
      </c>
      <c r="S59">
        <v>42009</v>
      </c>
      <c r="T59">
        <v>42014</v>
      </c>
      <c r="U59">
        <v>-15.456</v>
      </c>
      <c r="V59">
        <v>2</v>
      </c>
      <c r="W59">
        <v>19.86</v>
      </c>
      <c r="X59">
        <v>86013</v>
      </c>
      <c r="Y59" t="s">
        <v>3218</v>
      </c>
    </row>
    <row r="60" spans="1:25" x14ac:dyDescent="0.2">
      <c r="A60">
        <v>451</v>
      </c>
      <c r="B60" t="s">
        <v>195</v>
      </c>
      <c r="C60" t="s">
        <v>23</v>
      </c>
      <c r="D60">
        <v>0.06</v>
      </c>
      <c r="E60">
        <v>2.88</v>
      </c>
      <c r="F60">
        <v>0.99</v>
      </c>
      <c r="G60" t="s">
        <v>14</v>
      </c>
      <c r="H60" t="s">
        <v>47</v>
      </c>
      <c r="I60" t="s">
        <v>24</v>
      </c>
      <c r="J60" t="s">
        <v>128</v>
      </c>
      <c r="K60" t="s">
        <v>49</v>
      </c>
      <c r="L60" t="s">
        <v>198</v>
      </c>
      <c r="M60">
        <v>0.36</v>
      </c>
      <c r="N60" t="s">
        <v>8</v>
      </c>
      <c r="O60" t="s">
        <v>35</v>
      </c>
      <c r="P60" t="s">
        <v>66</v>
      </c>
      <c r="Q60" t="s">
        <v>197</v>
      </c>
      <c r="R60">
        <v>94024</v>
      </c>
      <c r="S60">
        <v>42009</v>
      </c>
      <c r="T60">
        <v>42018</v>
      </c>
      <c r="U60">
        <v>16.049399999999999</v>
      </c>
      <c r="V60">
        <v>8</v>
      </c>
      <c r="W60">
        <v>23.26</v>
      </c>
      <c r="X60">
        <v>86013</v>
      </c>
      <c r="Y60" t="s">
        <v>3218</v>
      </c>
    </row>
    <row r="61" spans="1:25" x14ac:dyDescent="0.2">
      <c r="A61">
        <v>1314</v>
      </c>
      <c r="B61" t="s">
        <v>199</v>
      </c>
      <c r="C61" t="s">
        <v>23</v>
      </c>
      <c r="D61">
        <v>0.05</v>
      </c>
      <c r="E61">
        <v>80.98</v>
      </c>
      <c r="F61">
        <v>35</v>
      </c>
      <c r="G61" t="s">
        <v>14</v>
      </c>
      <c r="H61" t="s">
        <v>47</v>
      </c>
      <c r="I61" t="s">
        <v>24</v>
      </c>
      <c r="J61" t="s">
        <v>54</v>
      </c>
      <c r="K61" t="s">
        <v>40</v>
      </c>
      <c r="L61" t="s">
        <v>200</v>
      </c>
      <c r="M61">
        <v>0.81</v>
      </c>
      <c r="N61" t="s">
        <v>8</v>
      </c>
      <c r="O61" t="s">
        <v>35</v>
      </c>
      <c r="P61" t="s">
        <v>66</v>
      </c>
      <c r="Q61" t="s">
        <v>76</v>
      </c>
      <c r="R61">
        <v>90058</v>
      </c>
      <c r="S61">
        <v>42009</v>
      </c>
      <c r="T61">
        <v>42013</v>
      </c>
      <c r="U61">
        <v>-746.44</v>
      </c>
      <c r="V61">
        <v>34</v>
      </c>
      <c r="W61">
        <v>2710.47</v>
      </c>
      <c r="X61">
        <v>27013</v>
      </c>
      <c r="Y61" t="s">
        <v>3218</v>
      </c>
    </row>
    <row r="62" spans="1:25" x14ac:dyDescent="0.2">
      <c r="A62">
        <v>1314</v>
      </c>
      <c r="B62" t="s">
        <v>199</v>
      </c>
      <c r="C62" t="s">
        <v>23</v>
      </c>
      <c r="D62">
        <v>0.05</v>
      </c>
      <c r="E62">
        <v>279.48</v>
      </c>
      <c r="F62">
        <v>35</v>
      </c>
      <c r="G62" t="s">
        <v>14</v>
      </c>
      <c r="H62" t="s">
        <v>47</v>
      </c>
      <c r="I62" t="s">
        <v>24</v>
      </c>
      <c r="J62" t="s">
        <v>54</v>
      </c>
      <c r="K62" t="s">
        <v>40</v>
      </c>
      <c r="L62" t="s">
        <v>201</v>
      </c>
      <c r="M62">
        <v>0.8</v>
      </c>
      <c r="N62" t="s">
        <v>8</v>
      </c>
      <c r="O62" t="s">
        <v>35</v>
      </c>
      <c r="P62" t="s">
        <v>66</v>
      </c>
      <c r="Q62" t="s">
        <v>76</v>
      </c>
      <c r="R62">
        <v>90058</v>
      </c>
      <c r="S62">
        <v>42009</v>
      </c>
      <c r="T62">
        <v>42009</v>
      </c>
      <c r="U62">
        <v>-274.95</v>
      </c>
      <c r="V62">
        <v>31</v>
      </c>
      <c r="W62">
        <v>8354.73</v>
      </c>
      <c r="X62">
        <v>27013</v>
      </c>
      <c r="Y62" t="s">
        <v>3218</v>
      </c>
    </row>
    <row r="63" spans="1:25" x14ac:dyDescent="0.2">
      <c r="A63">
        <v>1316</v>
      </c>
      <c r="B63" t="s">
        <v>202</v>
      </c>
      <c r="C63" t="s">
        <v>23</v>
      </c>
      <c r="D63">
        <v>0.05</v>
      </c>
      <c r="E63">
        <v>80.98</v>
      </c>
      <c r="F63">
        <v>35</v>
      </c>
      <c r="G63" t="s">
        <v>14</v>
      </c>
      <c r="H63" t="s">
        <v>47</v>
      </c>
      <c r="I63" t="s">
        <v>24</v>
      </c>
      <c r="J63" t="s">
        <v>54</v>
      </c>
      <c r="K63" t="s">
        <v>40</v>
      </c>
      <c r="L63" t="s">
        <v>200</v>
      </c>
      <c r="M63">
        <v>0.81</v>
      </c>
      <c r="N63" t="s">
        <v>8</v>
      </c>
      <c r="O63" t="s">
        <v>35</v>
      </c>
      <c r="P63" t="s">
        <v>36</v>
      </c>
      <c r="Q63" t="s">
        <v>203</v>
      </c>
      <c r="R63">
        <v>80022</v>
      </c>
      <c r="S63">
        <v>42009</v>
      </c>
      <c r="T63">
        <v>42013</v>
      </c>
      <c r="U63">
        <v>-746.44</v>
      </c>
      <c r="V63">
        <v>8</v>
      </c>
      <c r="W63">
        <v>637.76</v>
      </c>
      <c r="X63">
        <v>87603</v>
      </c>
      <c r="Y63" t="s">
        <v>3218</v>
      </c>
    </row>
    <row r="64" spans="1:25" x14ac:dyDescent="0.2">
      <c r="A64">
        <v>1316</v>
      </c>
      <c r="B64" t="s">
        <v>202</v>
      </c>
      <c r="C64" t="s">
        <v>23</v>
      </c>
      <c r="D64">
        <v>0.05</v>
      </c>
      <c r="E64">
        <v>279.48</v>
      </c>
      <c r="F64">
        <v>35</v>
      </c>
      <c r="G64" t="s">
        <v>14</v>
      </c>
      <c r="H64" t="s">
        <v>47</v>
      </c>
      <c r="I64" t="s">
        <v>24</v>
      </c>
      <c r="J64" t="s">
        <v>54</v>
      </c>
      <c r="K64" t="s">
        <v>40</v>
      </c>
      <c r="L64" t="s">
        <v>201</v>
      </c>
      <c r="M64">
        <v>0.8</v>
      </c>
      <c r="N64" t="s">
        <v>8</v>
      </c>
      <c r="O64" t="s">
        <v>35</v>
      </c>
      <c r="P64" t="s">
        <v>36</v>
      </c>
      <c r="Q64" t="s">
        <v>203</v>
      </c>
      <c r="R64">
        <v>80022</v>
      </c>
      <c r="S64">
        <v>42009</v>
      </c>
      <c r="T64">
        <v>42009</v>
      </c>
      <c r="U64">
        <v>-274.95</v>
      </c>
      <c r="V64">
        <v>8</v>
      </c>
      <c r="W64">
        <v>2156.06</v>
      </c>
      <c r="X64">
        <v>87603</v>
      </c>
      <c r="Y64" t="s">
        <v>3218</v>
      </c>
    </row>
    <row r="65" spans="1:25" x14ac:dyDescent="0.2">
      <c r="A65">
        <v>3331</v>
      </c>
      <c r="B65" t="s">
        <v>204</v>
      </c>
      <c r="C65" t="s">
        <v>92</v>
      </c>
      <c r="D65">
        <v>0.09</v>
      </c>
      <c r="E65">
        <v>5.98</v>
      </c>
      <c r="F65">
        <v>4.6900000000000004</v>
      </c>
      <c r="G65" t="s">
        <v>14</v>
      </c>
      <c r="H65" t="s">
        <v>70</v>
      </c>
      <c r="I65" t="s">
        <v>24</v>
      </c>
      <c r="J65" t="s">
        <v>54</v>
      </c>
      <c r="K65" t="s">
        <v>49</v>
      </c>
      <c r="L65" t="s">
        <v>205</v>
      </c>
      <c r="M65">
        <v>0.68</v>
      </c>
      <c r="N65" t="s">
        <v>8</v>
      </c>
      <c r="O65" t="s">
        <v>9</v>
      </c>
      <c r="P65" t="s">
        <v>99</v>
      </c>
      <c r="Q65" t="s">
        <v>206</v>
      </c>
      <c r="R65">
        <v>32174</v>
      </c>
      <c r="S65">
        <v>42009</v>
      </c>
      <c r="T65">
        <v>42010</v>
      </c>
      <c r="U65">
        <v>-781.13419999999996</v>
      </c>
      <c r="V65">
        <v>11</v>
      </c>
      <c r="W65">
        <v>65.849999999999994</v>
      </c>
      <c r="X65">
        <v>86283</v>
      </c>
      <c r="Y65" t="s">
        <v>3216</v>
      </c>
    </row>
    <row r="66" spans="1:25" x14ac:dyDescent="0.2">
      <c r="A66">
        <v>1085</v>
      </c>
      <c r="B66" t="s">
        <v>207</v>
      </c>
      <c r="C66" t="s">
        <v>46</v>
      </c>
      <c r="D66">
        <v>0.05</v>
      </c>
      <c r="E66">
        <v>7.64</v>
      </c>
      <c r="F66">
        <v>5.83</v>
      </c>
      <c r="G66" t="s">
        <v>14</v>
      </c>
      <c r="H66" t="s">
        <v>47</v>
      </c>
      <c r="I66" t="s">
        <v>24</v>
      </c>
      <c r="J66" t="s">
        <v>64</v>
      </c>
      <c r="K66" t="s">
        <v>26</v>
      </c>
      <c r="L66" t="s">
        <v>208</v>
      </c>
      <c r="M66">
        <v>0.36</v>
      </c>
      <c r="N66" t="s">
        <v>8</v>
      </c>
      <c r="O66" t="s">
        <v>87</v>
      </c>
      <c r="P66" t="s">
        <v>88</v>
      </c>
      <c r="Q66" t="s">
        <v>209</v>
      </c>
      <c r="R66">
        <v>11729</v>
      </c>
      <c r="S66">
        <v>42009</v>
      </c>
      <c r="T66">
        <v>42010</v>
      </c>
      <c r="U66">
        <v>-40.275199999999998</v>
      </c>
      <c r="V66">
        <v>6</v>
      </c>
      <c r="W66">
        <v>47.18</v>
      </c>
      <c r="X66">
        <v>86122</v>
      </c>
      <c r="Y66" t="s">
        <v>3219</v>
      </c>
    </row>
    <row r="67" spans="1:25" x14ac:dyDescent="0.2">
      <c r="A67">
        <v>2151</v>
      </c>
      <c r="B67" t="s">
        <v>210</v>
      </c>
      <c r="C67" t="s">
        <v>46</v>
      </c>
      <c r="D67">
        <v>0.08</v>
      </c>
      <c r="E67">
        <v>243.98</v>
      </c>
      <c r="F67">
        <v>43.32</v>
      </c>
      <c r="G67" t="s">
        <v>2</v>
      </c>
      <c r="H67" t="s">
        <v>70</v>
      </c>
      <c r="I67" t="s">
        <v>4</v>
      </c>
      <c r="J67" t="s">
        <v>85</v>
      </c>
      <c r="K67" t="s">
        <v>33</v>
      </c>
      <c r="L67" t="s">
        <v>211</v>
      </c>
      <c r="M67">
        <v>0.55000000000000004</v>
      </c>
      <c r="N67" t="s">
        <v>8</v>
      </c>
      <c r="O67" t="s">
        <v>28</v>
      </c>
      <c r="P67" t="s">
        <v>189</v>
      </c>
      <c r="Q67" t="s">
        <v>212</v>
      </c>
      <c r="R67">
        <v>52001</v>
      </c>
      <c r="S67">
        <v>42009</v>
      </c>
      <c r="T67">
        <v>42010</v>
      </c>
      <c r="U67">
        <v>-162.8244</v>
      </c>
      <c r="V67">
        <v>1</v>
      </c>
      <c r="W67">
        <v>248.84</v>
      </c>
      <c r="X67">
        <v>90404</v>
      </c>
      <c r="Y67" t="s">
        <v>3217</v>
      </c>
    </row>
    <row r="68" spans="1:25" x14ac:dyDescent="0.2">
      <c r="A68">
        <v>1793</v>
      </c>
      <c r="B68" t="s">
        <v>213</v>
      </c>
      <c r="C68" t="s">
        <v>1</v>
      </c>
      <c r="D68">
        <v>0.04</v>
      </c>
      <c r="E68">
        <v>880.98</v>
      </c>
      <c r="F68">
        <v>44.55</v>
      </c>
      <c r="G68" t="s">
        <v>2</v>
      </c>
      <c r="H68" t="s">
        <v>47</v>
      </c>
      <c r="I68" t="s">
        <v>4</v>
      </c>
      <c r="J68" t="s">
        <v>93</v>
      </c>
      <c r="K68" t="s">
        <v>6</v>
      </c>
      <c r="L68" t="s">
        <v>214</v>
      </c>
      <c r="M68">
        <v>0.62</v>
      </c>
      <c r="N68" t="s">
        <v>8</v>
      </c>
      <c r="O68" t="s">
        <v>28</v>
      </c>
      <c r="P68" t="s">
        <v>79</v>
      </c>
      <c r="Q68" t="s">
        <v>215</v>
      </c>
      <c r="R68">
        <v>61401</v>
      </c>
      <c r="S68">
        <v>42010</v>
      </c>
      <c r="T68">
        <v>42011</v>
      </c>
      <c r="U68">
        <v>-13706.464</v>
      </c>
      <c r="V68">
        <v>8</v>
      </c>
      <c r="W68">
        <v>6968.9</v>
      </c>
      <c r="X68">
        <v>87853</v>
      </c>
      <c r="Y68" t="s">
        <v>3217</v>
      </c>
    </row>
    <row r="69" spans="1:25" x14ac:dyDescent="0.2">
      <c r="A69">
        <v>2418</v>
      </c>
      <c r="B69" t="s">
        <v>216</v>
      </c>
      <c r="C69" t="s">
        <v>1</v>
      </c>
      <c r="D69">
        <v>0.03</v>
      </c>
      <c r="E69">
        <v>2.1</v>
      </c>
      <c r="F69">
        <v>0.7</v>
      </c>
      <c r="G69" t="s">
        <v>14</v>
      </c>
      <c r="H69" t="s">
        <v>15</v>
      </c>
      <c r="I69" t="s">
        <v>24</v>
      </c>
      <c r="J69" t="s">
        <v>25</v>
      </c>
      <c r="K69" t="s">
        <v>26</v>
      </c>
      <c r="L69" t="s">
        <v>217</v>
      </c>
      <c r="M69">
        <v>0.56999999999999995</v>
      </c>
      <c r="N69" t="s">
        <v>8</v>
      </c>
      <c r="O69" t="s">
        <v>9</v>
      </c>
      <c r="P69" t="s">
        <v>218</v>
      </c>
      <c r="Q69" t="s">
        <v>219</v>
      </c>
      <c r="R69">
        <v>23805</v>
      </c>
      <c r="S69">
        <v>42010</v>
      </c>
      <c r="T69">
        <v>42011</v>
      </c>
      <c r="U69">
        <v>-1473.9059999999999</v>
      </c>
      <c r="V69">
        <v>4</v>
      </c>
      <c r="W69">
        <v>8.7200000000000006</v>
      </c>
      <c r="X69">
        <v>86750</v>
      </c>
      <c r="Y69" t="s">
        <v>3216</v>
      </c>
    </row>
    <row r="70" spans="1:25" x14ac:dyDescent="0.2">
      <c r="A70">
        <v>1782</v>
      </c>
      <c r="B70" t="s">
        <v>220</v>
      </c>
      <c r="C70" t="s">
        <v>13</v>
      </c>
      <c r="D70">
        <v>0.03</v>
      </c>
      <c r="E70">
        <v>3.28</v>
      </c>
      <c r="F70">
        <v>3.97</v>
      </c>
      <c r="G70" t="s">
        <v>14</v>
      </c>
      <c r="H70" t="s">
        <v>47</v>
      </c>
      <c r="I70" t="s">
        <v>24</v>
      </c>
      <c r="J70" t="s">
        <v>25</v>
      </c>
      <c r="K70" t="s">
        <v>26</v>
      </c>
      <c r="L70" t="s">
        <v>221</v>
      </c>
      <c r="M70">
        <v>0.56000000000000005</v>
      </c>
      <c r="N70" t="s">
        <v>8</v>
      </c>
      <c r="O70" t="s">
        <v>35</v>
      </c>
      <c r="P70" t="s">
        <v>66</v>
      </c>
      <c r="Q70" t="s">
        <v>222</v>
      </c>
      <c r="R70">
        <v>92672</v>
      </c>
      <c r="S70">
        <v>42010</v>
      </c>
      <c r="T70">
        <v>42012</v>
      </c>
      <c r="U70">
        <v>-90.755600000000001</v>
      </c>
      <c r="V70">
        <v>7</v>
      </c>
      <c r="W70">
        <v>24.57</v>
      </c>
      <c r="X70">
        <v>89856</v>
      </c>
      <c r="Y70" t="s">
        <v>3218</v>
      </c>
    </row>
    <row r="71" spans="1:25" x14ac:dyDescent="0.2">
      <c r="A71">
        <v>783</v>
      </c>
      <c r="B71" t="s">
        <v>223</v>
      </c>
      <c r="C71" t="s">
        <v>23</v>
      </c>
      <c r="D71">
        <v>0.02</v>
      </c>
      <c r="E71">
        <v>100.98</v>
      </c>
      <c r="F71">
        <v>35.840000000000003</v>
      </c>
      <c r="G71" t="s">
        <v>2</v>
      </c>
      <c r="H71" t="s">
        <v>3</v>
      </c>
      <c r="I71" t="s">
        <v>4</v>
      </c>
      <c r="J71" t="s">
        <v>93</v>
      </c>
      <c r="K71" t="s">
        <v>6</v>
      </c>
      <c r="L71" t="s">
        <v>94</v>
      </c>
      <c r="M71">
        <v>0.62</v>
      </c>
      <c r="N71" t="s">
        <v>8</v>
      </c>
      <c r="O71" t="s">
        <v>87</v>
      </c>
      <c r="P71" t="s">
        <v>224</v>
      </c>
      <c r="Q71" t="s">
        <v>225</v>
      </c>
      <c r="R71">
        <v>6010</v>
      </c>
      <c r="S71">
        <v>42010</v>
      </c>
      <c r="T71">
        <v>42010</v>
      </c>
      <c r="U71">
        <v>-134.91200000000001</v>
      </c>
      <c r="V71">
        <v>6</v>
      </c>
      <c r="W71">
        <v>614.99</v>
      </c>
      <c r="X71">
        <v>90961</v>
      </c>
      <c r="Y71" t="s">
        <v>3219</v>
      </c>
    </row>
    <row r="72" spans="1:25" x14ac:dyDescent="0.2">
      <c r="A72">
        <v>1828</v>
      </c>
      <c r="B72" t="s">
        <v>226</v>
      </c>
      <c r="C72" t="s">
        <v>23</v>
      </c>
      <c r="D72">
        <v>0.05</v>
      </c>
      <c r="E72">
        <v>7.1</v>
      </c>
      <c r="F72">
        <v>6.05</v>
      </c>
      <c r="G72" t="s">
        <v>14</v>
      </c>
      <c r="H72" t="s">
        <v>70</v>
      </c>
      <c r="I72" t="s">
        <v>24</v>
      </c>
      <c r="J72" t="s">
        <v>48</v>
      </c>
      <c r="K72" t="s">
        <v>49</v>
      </c>
      <c r="L72" t="s">
        <v>227</v>
      </c>
      <c r="M72">
        <v>0.39</v>
      </c>
      <c r="N72" t="s">
        <v>8</v>
      </c>
      <c r="O72" t="s">
        <v>28</v>
      </c>
      <c r="P72" t="s">
        <v>189</v>
      </c>
      <c r="Q72" t="s">
        <v>228</v>
      </c>
      <c r="R72">
        <v>50613</v>
      </c>
      <c r="S72">
        <v>42010</v>
      </c>
      <c r="T72">
        <v>42010</v>
      </c>
      <c r="U72">
        <v>-101.246</v>
      </c>
      <c r="V72">
        <v>14</v>
      </c>
      <c r="W72">
        <v>100.99</v>
      </c>
      <c r="X72">
        <v>86960</v>
      </c>
      <c r="Y72" t="s">
        <v>3217</v>
      </c>
    </row>
    <row r="73" spans="1:25" x14ac:dyDescent="0.2">
      <c r="A73">
        <v>1828</v>
      </c>
      <c r="B73" t="s">
        <v>226</v>
      </c>
      <c r="C73" t="s">
        <v>23</v>
      </c>
      <c r="D73">
        <v>0.04</v>
      </c>
      <c r="E73">
        <v>20.95</v>
      </c>
      <c r="F73">
        <v>4</v>
      </c>
      <c r="G73" t="s">
        <v>14</v>
      </c>
      <c r="H73" t="s">
        <v>70</v>
      </c>
      <c r="I73" t="s">
        <v>16</v>
      </c>
      <c r="J73" t="s">
        <v>17</v>
      </c>
      <c r="K73" t="s">
        <v>49</v>
      </c>
      <c r="L73" t="s">
        <v>229</v>
      </c>
      <c r="M73">
        <v>0.6</v>
      </c>
      <c r="N73" t="s">
        <v>8</v>
      </c>
      <c r="O73" t="s">
        <v>28</v>
      </c>
      <c r="P73" t="s">
        <v>189</v>
      </c>
      <c r="Q73" t="s">
        <v>228</v>
      </c>
      <c r="R73">
        <v>50613</v>
      </c>
      <c r="S73">
        <v>42010</v>
      </c>
      <c r="T73">
        <v>42015</v>
      </c>
      <c r="U73">
        <v>-1.88</v>
      </c>
      <c r="V73">
        <v>7</v>
      </c>
      <c r="W73">
        <v>142.06</v>
      </c>
      <c r="X73">
        <v>86960</v>
      </c>
      <c r="Y73" t="s">
        <v>3217</v>
      </c>
    </row>
    <row r="74" spans="1:25" x14ac:dyDescent="0.2">
      <c r="A74">
        <v>1829</v>
      </c>
      <c r="B74" t="s">
        <v>230</v>
      </c>
      <c r="C74" t="s">
        <v>23</v>
      </c>
      <c r="D74">
        <v>0.05</v>
      </c>
      <c r="E74">
        <v>39.06</v>
      </c>
      <c r="F74">
        <v>10.55</v>
      </c>
      <c r="G74" t="s">
        <v>14</v>
      </c>
      <c r="H74" t="s">
        <v>70</v>
      </c>
      <c r="I74" t="s">
        <v>24</v>
      </c>
      <c r="J74" t="s">
        <v>48</v>
      </c>
      <c r="K74" t="s">
        <v>49</v>
      </c>
      <c r="L74" t="s">
        <v>231</v>
      </c>
      <c r="M74">
        <v>0.37</v>
      </c>
      <c r="N74" t="s">
        <v>8</v>
      </c>
      <c r="O74" t="s">
        <v>28</v>
      </c>
      <c r="P74" t="s">
        <v>189</v>
      </c>
      <c r="Q74" t="s">
        <v>232</v>
      </c>
      <c r="R74">
        <v>52402</v>
      </c>
      <c r="S74">
        <v>42010</v>
      </c>
      <c r="T74">
        <v>42017</v>
      </c>
      <c r="U74">
        <v>250.98060000000001</v>
      </c>
      <c r="V74">
        <v>9</v>
      </c>
      <c r="W74">
        <v>363.74</v>
      </c>
      <c r="X74">
        <v>86960</v>
      </c>
      <c r="Y74" t="s">
        <v>3217</v>
      </c>
    </row>
    <row r="75" spans="1:25" x14ac:dyDescent="0.2">
      <c r="A75">
        <v>1829</v>
      </c>
      <c r="B75" t="s">
        <v>230</v>
      </c>
      <c r="C75" t="s">
        <v>23</v>
      </c>
      <c r="D75">
        <v>0.04</v>
      </c>
      <c r="E75">
        <v>3.52</v>
      </c>
      <c r="F75">
        <v>6.83</v>
      </c>
      <c r="G75" t="s">
        <v>14</v>
      </c>
      <c r="H75" t="s">
        <v>70</v>
      </c>
      <c r="I75" t="s">
        <v>24</v>
      </c>
      <c r="J75" t="s">
        <v>48</v>
      </c>
      <c r="K75" t="s">
        <v>49</v>
      </c>
      <c r="L75" t="s">
        <v>233</v>
      </c>
      <c r="M75">
        <v>0.38</v>
      </c>
      <c r="N75" t="s">
        <v>8</v>
      </c>
      <c r="O75" t="s">
        <v>28</v>
      </c>
      <c r="P75" t="s">
        <v>189</v>
      </c>
      <c r="Q75" t="s">
        <v>232</v>
      </c>
      <c r="R75">
        <v>52402</v>
      </c>
      <c r="S75">
        <v>42010</v>
      </c>
      <c r="T75">
        <v>42019</v>
      </c>
      <c r="U75">
        <v>-57.753</v>
      </c>
      <c r="V75">
        <v>4</v>
      </c>
      <c r="W75">
        <v>15.93</v>
      </c>
      <c r="X75">
        <v>86960</v>
      </c>
      <c r="Y75" t="s">
        <v>3217</v>
      </c>
    </row>
    <row r="76" spans="1:25" x14ac:dyDescent="0.2">
      <c r="A76">
        <v>1829</v>
      </c>
      <c r="B76" t="s">
        <v>230</v>
      </c>
      <c r="C76" t="s">
        <v>23</v>
      </c>
      <c r="D76">
        <v>0.02</v>
      </c>
      <c r="E76">
        <v>15.51</v>
      </c>
      <c r="F76">
        <v>17.78</v>
      </c>
      <c r="G76" t="s">
        <v>14</v>
      </c>
      <c r="H76" t="s">
        <v>70</v>
      </c>
      <c r="I76" t="s">
        <v>24</v>
      </c>
      <c r="J76" t="s">
        <v>54</v>
      </c>
      <c r="K76" t="s">
        <v>49</v>
      </c>
      <c r="L76" t="s">
        <v>234</v>
      </c>
      <c r="M76">
        <v>0.59</v>
      </c>
      <c r="N76" t="s">
        <v>8</v>
      </c>
      <c r="O76" t="s">
        <v>28</v>
      </c>
      <c r="P76" t="s">
        <v>189</v>
      </c>
      <c r="Q76" t="s">
        <v>232</v>
      </c>
      <c r="R76">
        <v>52402</v>
      </c>
      <c r="S76">
        <v>42010</v>
      </c>
      <c r="T76">
        <v>42017</v>
      </c>
      <c r="U76">
        <v>-47.97</v>
      </c>
      <c r="V76">
        <v>1</v>
      </c>
      <c r="W76">
        <v>21.28</v>
      </c>
      <c r="X76">
        <v>86960</v>
      </c>
      <c r="Y76" t="s">
        <v>3217</v>
      </c>
    </row>
    <row r="77" spans="1:25" x14ac:dyDescent="0.2">
      <c r="A77">
        <v>2146</v>
      </c>
      <c r="B77" t="s">
        <v>235</v>
      </c>
      <c r="C77" t="s">
        <v>23</v>
      </c>
      <c r="D77">
        <v>0.05</v>
      </c>
      <c r="E77">
        <v>20.34</v>
      </c>
      <c r="F77">
        <v>35</v>
      </c>
      <c r="G77" t="s">
        <v>14</v>
      </c>
      <c r="H77" t="s">
        <v>70</v>
      </c>
      <c r="I77" t="s">
        <v>24</v>
      </c>
      <c r="J77" t="s">
        <v>54</v>
      </c>
      <c r="K77" t="s">
        <v>40</v>
      </c>
      <c r="L77" t="s">
        <v>236</v>
      </c>
      <c r="M77">
        <v>0.84</v>
      </c>
      <c r="N77" t="s">
        <v>8</v>
      </c>
      <c r="O77" t="s">
        <v>9</v>
      </c>
      <c r="P77" t="s">
        <v>218</v>
      </c>
      <c r="Q77" t="s">
        <v>237</v>
      </c>
      <c r="R77">
        <v>20151</v>
      </c>
      <c r="S77">
        <v>42010</v>
      </c>
      <c r="T77">
        <v>42014</v>
      </c>
      <c r="U77">
        <v>52.776000000000003</v>
      </c>
      <c r="V77">
        <v>2</v>
      </c>
      <c r="W77">
        <v>53.02</v>
      </c>
      <c r="X77">
        <v>87071</v>
      </c>
      <c r="Y77" t="s">
        <v>3216</v>
      </c>
    </row>
    <row r="78" spans="1:25" x14ac:dyDescent="0.2">
      <c r="A78">
        <v>211</v>
      </c>
      <c r="B78" t="s">
        <v>238</v>
      </c>
      <c r="C78" t="s">
        <v>92</v>
      </c>
      <c r="D78">
        <v>0.01</v>
      </c>
      <c r="E78">
        <v>10.06</v>
      </c>
      <c r="F78">
        <v>2.06</v>
      </c>
      <c r="G78" t="s">
        <v>14</v>
      </c>
      <c r="H78" t="s">
        <v>15</v>
      </c>
      <c r="I78" t="s">
        <v>24</v>
      </c>
      <c r="J78" t="s">
        <v>64</v>
      </c>
      <c r="K78" t="s">
        <v>26</v>
      </c>
      <c r="L78" t="s">
        <v>149</v>
      </c>
      <c r="M78">
        <v>0.39</v>
      </c>
      <c r="N78" t="s">
        <v>8</v>
      </c>
      <c r="O78" t="s">
        <v>87</v>
      </c>
      <c r="P78" t="s">
        <v>88</v>
      </c>
      <c r="Q78" t="s">
        <v>239</v>
      </c>
      <c r="R78">
        <v>13501</v>
      </c>
      <c r="S78">
        <v>42010</v>
      </c>
      <c r="T78">
        <v>42012</v>
      </c>
      <c r="U78">
        <v>7.59</v>
      </c>
      <c r="V78">
        <v>2</v>
      </c>
      <c r="W78">
        <v>21.2</v>
      </c>
      <c r="X78">
        <v>85964</v>
      </c>
      <c r="Y78" t="s">
        <v>3219</v>
      </c>
    </row>
    <row r="79" spans="1:25" x14ac:dyDescent="0.2">
      <c r="A79">
        <v>211</v>
      </c>
      <c r="B79" t="s">
        <v>238</v>
      </c>
      <c r="C79" t="s">
        <v>92</v>
      </c>
      <c r="D79">
        <v>0</v>
      </c>
      <c r="E79">
        <v>65.989999999999995</v>
      </c>
      <c r="F79">
        <v>5.92</v>
      </c>
      <c r="G79" t="s">
        <v>14</v>
      </c>
      <c r="H79" t="s">
        <v>15</v>
      </c>
      <c r="I79" t="s">
        <v>16</v>
      </c>
      <c r="J79" t="s">
        <v>111</v>
      </c>
      <c r="K79" t="s">
        <v>49</v>
      </c>
      <c r="L79" t="s">
        <v>240</v>
      </c>
      <c r="M79">
        <v>0.55000000000000004</v>
      </c>
      <c r="N79" t="s">
        <v>8</v>
      </c>
      <c r="O79" t="s">
        <v>87</v>
      </c>
      <c r="P79" t="s">
        <v>88</v>
      </c>
      <c r="Q79" t="s">
        <v>239</v>
      </c>
      <c r="R79">
        <v>13501</v>
      </c>
      <c r="S79">
        <v>42010</v>
      </c>
      <c r="T79">
        <v>42012</v>
      </c>
      <c r="U79">
        <v>-107.98699999999999</v>
      </c>
      <c r="V79">
        <v>3</v>
      </c>
      <c r="W79">
        <v>173.32</v>
      </c>
      <c r="X79">
        <v>85964</v>
      </c>
      <c r="Y79" t="s">
        <v>3219</v>
      </c>
    </row>
    <row r="80" spans="1:25" x14ac:dyDescent="0.2">
      <c r="A80">
        <v>3347</v>
      </c>
      <c r="B80" t="s">
        <v>241</v>
      </c>
      <c r="C80" t="s">
        <v>92</v>
      </c>
      <c r="D80">
        <v>7.0000000000000007E-2</v>
      </c>
      <c r="E80">
        <v>7.68</v>
      </c>
      <c r="F80">
        <v>6.16</v>
      </c>
      <c r="G80" t="s">
        <v>63</v>
      </c>
      <c r="H80" t="s">
        <v>15</v>
      </c>
      <c r="I80" t="s">
        <v>24</v>
      </c>
      <c r="J80" t="s">
        <v>48</v>
      </c>
      <c r="K80" t="s">
        <v>49</v>
      </c>
      <c r="L80" t="s">
        <v>242</v>
      </c>
      <c r="M80">
        <v>0.35</v>
      </c>
      <c r="N80" t="s">
        <v>8</v>
      </c>
      <c r="O80" t="s">
        <v>9</v>
      </c>
      <c r="P80" t="s">
        <v>99</v>
      </c>
      <c r="Q80" t="s">
        <v>243</v>
      </c>
      <c r="R80">
        <v>33411</v>
      </c>
      <c r="S80">
        <v>42010</v>
      </c>
      <c r="T80">
        <v>42012</v>
      </c>
      <c r="U80">
        <v>125.9982</v>
      </c>
      <c r="V80">
        <v>1</v>
      </c>
      <c r="W80">
        <v>22.13</v>
      </c>
      <c r="X80">
        <v>89355</v>
      </c>
      <c r="Y80" t="s">
        <v>3216</v>
      </c>
    </row>
    <row r="81" spans="1:25" x14ac:dyDescent="0.2">
      <c r="A81">
        <v>3347</v>
      </c>
      <c r="B81" t="s">
        <v>241</v>
      </c>
      <c r="C81" t="s">
        <v>92</v>
      </c>
      <c r="D81">
        <v>0.05</v>
      </c>
      <c r="E81">
        <v>6.64</v>
      </c>
      <c r="F81">
        <v>4.95</v>
      </c>
      <c r="G81" t="s">
        <v>63</v>
      </c>
      <c r="H81" t="s">
        <v>15</v>
      </c>
      <c r="I81" t="s">
        <v>4</v>
      </c>
      <c r="J81" t="s">
        <v>102</v>
      </c>
      <c r="K81" t="s">
        <v>18</v>
      </c>
      <c r="L81" t="s">
        <v>244</v>
      </c>
      <c r="M81">
        <v>0.37</v>
      </c>
      <c r="N81" t="s">
        <v>8</v>
      </c>
      <c r="O81" t="s">
        <v>9</v>
      </c>
      <c r="P81" t="s">
        <v>99</v>
      </c>
      <c r="Q81" t="s">
        <v>243</v>
      </c>
      <c r="R81">
        <v>33411</v>
      </c>
      <c r="S81">
        <v>42010</v>
      </c>
      <c r="T81">
        <v>42012</v>
      </c>
      <c r="U81">
        <v>-92.929199999999994</v>
      </c>
      <c r="V81">
        <v>5</v>
      </c>
      <c r="W81">
        <v>34.17</v>
      </c>
      <c r="X81">
        <v>89355</v>
      </c>
      <c r="Y81" t="s">
        <v>3216</v>
      </c>
    </row>
    <row r="82" spans="1:25" x14ac:dyDescent="0.2">
      <c r="A82">
        <v>799</v>
      </c>
      <c r="B82" t="s">
        <v>245</v>
      </c>
      <c r="C82" t="s">
        <v>46</v>
      </c>
      <c r="D82">
        <v>0.01</v>
      </c>
      <c r="E82">
        <v>150.97999999999999</v>
      </c>
      <c r="F82">
        <v>30</v>
      </c>
      <c r="G82" t="s">
        <v>2</v>
      </c>
      <c r="H82" t="s">
        <v>15</v>
      </c>
      <c r="I82" t="s">
        <v>4</v>
      </c>
      <c r="J82" t="s">
        <v>85</v>
      </c>
      <c r="K82" t="s">
        <v>33</v>
      </c>
      <c r="L82" t="s">
        <v>246</v>
      </c>
      <c r="M82">
        <v>0.74</v>
      </c>
      <c r="N82" t="s">
        <v>8</v>
      </c>
      <c r="O82" t="s">
        <v>9</v>
      </c>
      <c r="P82" t="s">
        <v>247</v>
      </c>
      <c r="Q82" t="s">
        <v>248</v>
      </c>
      <c r="R82">
        <v>29915</v>
      </c>
      <c r="S82">
        <v>42010</v>
      </c>
      <c r="T82">
        <v>42012</v>
      </c>
      <c r="U82">
        <v>131.38200000000001</v>
      </c>
      <c r="V82">
        <v>6</v>
      </c>
      <c r="W82">
        <v>958.46</v>
      </c>
      <c r="X82">
        <v>89909</v>
      </c>
      <c r="Y82" t="s">
        <v>3216</v>
      </c>
    </row>
    <row r="83" spans="1:25" x14ac:dyDescent="0.2">
      <c r="A83">
        <v>799</v>
      </c>
      <c r="B83" t="s">
        <v>245</v>
      </c>
      <c r="C83" t="s">
        <v>46</v>
      </c>
      <c r="D83">
        <v>0.01</v>
      </c>
      <c r="E83">
        <v>28.28</v>
      </c>
      <c r="F83">
        <v>13.99</v>
      </c>
      <c r="G83" t="s">
        <v>63</v>
      </c>
      <c r="H83" t="s">
        <v>15</v>
      </c>
      <c r="I83" t="s">
        <v>24</v>
      </c>
      <c r="J83" t="s">
        <v>54</v>
      </c>
      <c r="K83" t="s">
        <v>120</v>
      </c>
      <c r="L83" t="s">
        <v>249</v>
      </c>
      <c r="M83">
        <v>0.57999999999999996</v>
      </c>
      <c r="N83" t="s">
        <v>8</v>
      </c>
      <c r="O83" t="s">
        <v>9</v>
      </c>
      <c r="P83" t="s">
        <v>247</v>
      </c>
      <c r="Q83" t="s">
        <v>248</v>
      </c>
      <c r="R83">
        <v>29915</v>
      </c>
      <c r="S83">
        <v>42010</v>
      </c>
      <c r="T83">
        <v>42012</v>
      </c>
      <c r="U83">
        <v>-89.292000000000002</v>
      </c>
      <c r="V83">
        <v>12</v>
      </c>
      <c r="W83">
        <v>368.84</v>
      </c>
      <c r="X83">
        <v>89909</v>
      </c>
      <c r="Y83" t="s">
        <v>3216</v>
      </c>
    </row>
    <row r="84" spans="1:25" x14ac:dyDescent="0.2">
      <c r="A84">
        <v>799</v>
      </c>
      <c r="B84" t="s">
        <v>245</v>
      </c>
      <c r="C84" t="s">
        <v>46</v>
      </c>
      <c r="D84">
        <v>0.03</v>
      </c>
      <c r="E84">
        <v>35.99</v>
      </c>
      <c r="F84">
        <v>1.1000000000000001</v>
      </c>
      <c r="G84" t="s">
        <v>14</v>
      </c>
      <c r="H84" t="s">
        <v>15</v>
      </c>
      <c r="I84" t="s">
        <v>16</v>
      </c>
      <c r="J84" t="s">
        <v>111</v>
      </c>
      <c r="K84" t="s">
        <v>49</v>
      </c>
      <c r="L84" t="s">
        <v>250</v>
      </c>
      <c r="M84">
        <v>0.55000000000000004</v>
      </c>
      <c r="N84" t="s">
        <v>8</v>
      </c>
      <c r="O84" t="s">
        <v>9</v>
      </c>
      <c r="P84" t="s">
        <v>247</v>
      </c>
      <c r="Q84" t="s">
        <v>248</v>
      </c>
      <c r="R84">
        <v>29915</v>
      </c>
      <c r="S84">
        <v>42010</v>
      </c>
      <c r="T84">
        <v>42011</v>
      </c>
      <c r="U84">
        <v>-211.036</v>
      </c>
      <c r="V84">
        <v>1</v>
      </c>
      <c r="W84">
        <v>30.86</v>
      </c>
      <c r="X84">
        <v>89909</v>
      </c>
      <c r="Y84" t="s">
        <v>3216</v>
      </c>
    </row>
    <row r="85" spans="1:25" x14ac:dyDescent="0.2">
      <c r="A85">
        <v>1950</v>
      </c>
      <c r="B85" t="s">
        <v>251</v>
      </c>
      <c r="C85" t="s">
        <v>46</v>
      </c>
      <c r="D85">
        <v>0.01</v>
      </c>
      <c r="E85">
        <v>6.68</v>
      </c>
      <c r="F85">
        <v>4.91</v>
      </c>
      <c r="G85" t="s">
        <v>14</v>
      </c>
      <c r="H85" t="s">
        <v>3</v>
      </c>
      <c r="I85" t="s">
        <v>24</v>
      </c>
      <c r="J85" t="s">
        <v>64</v>
      </c>
      <c r="K85" t="s">
        <v>49</v>
      </c>
      <c r="L85" t="s">
        <v>252</v>
      </c>
      <c r="M85">
        <v>0.37</v>
      </c>
      <c r="N85" t="s">
        <v>8</v>
      </c>
      <c r="O85" t="s">
        <v>35</v>
      </c>
      <c r="P85" t="s">
        <v>253</v>
      </c>
      <c r="Q85" t="s">
        <v>254</v>
      </c>
      <c r="R85">
        <v>59750</v>
      </c>
      <c r="S85">
        <v>42010</v>
      </c>
      <c r="T85">
        <v>42012</v>
      </c>
      <c r="U85">
        <v>-15.48</v>
      </c>
      <c r="V85">
        <v>7</v>
      </c>
      <c r="W85">
        <v>51.03</v>
      </c>
      <c r="X85">
        <v>90414</v>
      </c>
      <c r="Y85" t="s">
        <v>3218</v>
      </c>
    </row>
    <row r="86" spans="1:25" x14ac:dyDescent="0.2">
      <c r="A86">
        <v>2290</v>
      </c>
      <c r="B86" t="s">
        <v>255</v>
      </c>
      <c r="C86" t="s">
        <v>46</v>
      </c>
      <c r="D86">
        <v>0</v>
      </c>
      <c r="E86">
        <v>42.98</v>
      </c>
      <c r="F86">
        <v>4.62</v>
      </c>
      <c r="G86" t="s">
        <v>14</v>
      </c>
      <c r="H86" t="s">
        <v>47</v>
      </c>
      <c r="I86" t="s">
        <v>24</v>
      </c>
      <c r="J86" t="s">
        <v>71</v>
      </c>
      <c r="K86" t="s">
        <v>49</v>
      </c>
      <c r="L86" t="s">
        <v>256</v>
      </c>
      <c r="M86">
        <v>0.56000000000000005</v>
      </c>
      <c r="N86" t="s">
        <v>8</v>
      </c>
      <c r="O86" t="s">
        <v>28</v>
      </c>
      <c r="P86" t="s">
        <v>60</v>
      </c>
      <c r="Q86" t="s">
        <v>257</v>
      </c>
      <c r="R86">
        <v>55433</v>
      </c>
      <c r="S86">
        <v>42010</v>
      </c>
      <c r="T86">
        <v>42012</v>
      </c>
      <c r="U86">
        <v>385.30290000000002</v>
      </c>
      <c r="V86">
        <v>12</v>
      </c>
      <c r="W86">
        <v>558.41</v>
      </c>
      <c r="X86">
        <v>88163</v>
      </c>
      <c r="Y86" t="s">
        <v>3217</v>
      </c>
    </row>
    <row r="87" spans="1:25" x14ac:dyDescent="0.2">
      <c r="A87">
        <v>2290</v>
      </c>
      <c r="B87" t="s">
        <v>255</v>
      </c>
      <c r="C87" t="s">
        <v>46</v>
      </c>
      <c r="D87">
        <v>0.03</v>
      </c>
      <c r="E87">
        <v>21.78</v>
      </c>
      <c r="F87">
        <v>5.94</v>
      </c>
      <c r="G87" t="s">
        <v>14</v>
      </c>
      <c r="H87" t="s">
        <v>47</v>
      </c>
      <c r="I87" t="s">
        <v>24</v>
      </c>
      <c r="J87" t="s">
        <v>71</v>
      </c>
      <c r="K87" t="s">
        <v>120</v>
      </c>
      <c r="L87" t="s">
        <v>258</v>
      </c>
      <c r="M87">
        <v>0.5</v>
      </c>
      <c r="N87" t="s">
        <v>8</v>
      </c>
      <c r="O87" t="s">
        <v>28</v>
      </c>
      <c r="P87" t="s">
        <v>60</v>
      </c>
      <c r="Q87" t="s">
        <v>257</v>
      </c>
      <c r="R87">
        <v>55433</v>
      </c>
      <c r="S87">
        <v>42010</v>
      </c>
      <c r="T87">
        <v>42012</v>
      </c>
      <c r="U87">
        <v>187.2</v>
      </c>
      <c r="V87">
        <v>13</v>
      </c>
      <c r="W87">
        <v>290.22000000000003</v>
      </c>
      <c r="X87">
        <v>88163</v>
      </c>
      <c r="Y87" t="s">
        <v>3217</v>
      </c>
    </row>
    <row r="88" spans="1:25" x14ac:dyDescent="0.2">
      <c r="A88">
        <v>3285</v>
      </c>
      <c r="B88" t="s">
        <v>259</v>
      </c>
      <c r="C88" t="s">
        <v>46</v>
      </c>
      <c r="D88">
        <v>0.06</v>
      </c>
      <c r="E88">
        <v>1.7</v>
      </c>
      <c r="F88">
        <v>1.99</v>
      </c>
      <c r="G88" t="s">
        <v>14</v>
      </c>
      <c r="H88" t="s">
        <v>15</v>
      </c>
      <c r="I88" t="s">
        <v>16</v>
      </c>
      <c r="J88" t="s">
        <v>17</v>
      </c>
      <c r="K88" t="s">
        <v>18</v>
      </c>
      <c r="L88" t="s">
        <v>260</v>
      </c>
      <c r="M88">
        <v>0.51</v>
      </c>
      <c r="N88" t="s">
        <v>8</v>
      </c>
      <c r="O88" t="s">
        <v>9</v>
      </c>
      <c r="P88" t="s">
        <v>218</v>
      </c>
      <c r="Q88" t="s">
        <v>261</v>
      </c>
      <c r="R88">
        <v>20170</v>
      </c>
      <c r="S88">
        <v>42010</v>
      </c>
      <c r="T88">
        <v>42011</v>
      </c>
      <c r="U88">
        <v>80.071200000000005</v>
      </c>
      <c r="V88">
        <v>7</v>
      </c>
      <c r="W88">
        <v>12.15</v>
      </c>
      <c r="X88">
        <v>90750</v>
      </c>
      <c r="Y88" t="s">
        <v>3216</v>
      </c>
    </row>
    <row r="89" spans="1:25" x14ac:dyDescent="0.2">
      <c r="A89">
        <v>3285</v>
      </c>
      <c r="B89" t="s">
        <v>259</v>
      </c>
      <c r="C89" t="s">
        <v>46</v>
      </c>
      <c r="D89">
        <v>0.01</v>
      </c>
      <c r="E89">
        <v>30.98</v>
      </c>
      <c r="F89">
        <v>5.09</v>
      </c>
      <c r="G89" t="s">
        <v>14</v>
      </c>
      <c r="H89" t="s">
        <v>15</v>
      </c>
      <c r="I89" t="s">
        <v>24</v>
      </c>
      <c r="J89" t="s">
        <v>64</v>
      </c>
      <c r="K89" t="s">
        <v>49</v>
      </c>
      <c r="L89" t="s">
        <v>262</v>
      </c>
      <c r="M89">
        <v>0.4</v>
      </c>
      <c r="N89" t="s">
        <v>8</v>
      </c>
      <c r="O89" t="s">
        <v>9</v>
      </c>
      <c r="P89" t="s">
        <v>218</v>
      </c>
      <c r="Q89" t="s">
        <v>261</v>
      </c>
      <c r="R89">
        <v>20170</v>
      </c>
      <c r="S89">
        <v>42010</v>
      </c>
      <c r="T89">
        <v>42012</v>
      </c>
      <c r="U89">
        <v>896.40599999999995</v>
      </c>
      <c r="V89">
        <v>9</v>
      </c>
      <c r="W89">
        <v>288.42</v>
      </c>
      <c r="X89">
        <v>90750</v>
      </c>
      <c r="Y89" t="s">
        <v>3216</v>
      </c>
    </row>
    <row r="90" spans="1:25" x14ac:dyDescent="0.2">
      <c r="A90">
        <v>619</v>
      </c>
      <c r="B90" t="s">
        <v>263</v>
      </c>
      <c r="C90" t="s">
        <v>1</v>
      </c>
      <c r="D90">
        <v>0.03</v>
      </c>
      <c r="E90">
        <v>14.2</v>
      </c>
      <c r="F90">
        <v>5.3</v>
      </c>
      <c r="G90" t="s">
        <v>14</v>
      </c>
      <c r="H90" t="s">
        <v>15</v>
      </c>
      <c r="I90" t="s">
        <v>4</v>
      </c>
      <c r="J90" t="s">
        <v>102</v>
      </c>
      <c r="K90" t="s">
        <v>26</v>
      </c>
      <c r="L90" t="s">
        <v>264</v>
      </c>
      <c r="M90">
        <v>0.46</v>
      </c>
      <c r="N90" t="s">
        <v>8</v>
      </c>
      <c r="O90" t="s">
        <v>28</v>
      </c>
      <c r="P90" t="s">
        <v>265</v>
      </c>
      <c r="Q90" t="s">
        <v>266</v>
      </c>
      <c r="R90">
        <v>48195</v>
      </c>
      <c r="S90">
        <v>42011</v>
      </c>
      <c r="T90">
        <v>42012</v>
      </c>
      <c r="U90">
        <v>107.02</v>
      </c>
      <c r="V90">
        <v>14</v>
      </c>
      <c r="W90">
        <v>205.98</v>
      </c>
      <c r="X90">
        <v>88196</v>
      </c>
      <c r="Y90" t="s">
        <v>3217</v>
      </c>
    </row>
    <row r="91" spans="1:25" x14ac:dyDescent="0.2">
      <c r="A91">
        <v>3</v>
      </c>
      <c r="B91" t="s">
        <v>267</v>
      </c>
      <c r="C91" t="s">
        <v>13</v>
      </c>
      <c r="D91">
        <v>0.01</v>
      </c>
      <c r="E91">
        <v>2.84</v>
      </c>
      <c r="F91">
        <v>0.93</v>
      </c>
      <c r="G91" t="s">
        <v>63</v>
      </c>
      <c r="H91" t="s">
        <v>70</v>
      </c>
      <c r="I91" t="s">
        <v>24</v>
      </c>
      <c r="J91" t="s">
        <v>25</v>
      </c>
      <c r="K91" t="s">
        <v>26</v>
      </c>
      <c r="L91" t="s">
        <v>268</v>
      </c>
      <c r="M91">
        <v>0.54</v>
      </c>
      <c r="N91" t="s">
        <v>8</v>
      </c>
      <c r="O91" t="s">
        <v>35</v>
      </c>
      <c r="P91" t="s">
        <v>42</v>
      </c>
      <c r="Q91" t="s">
        <v>269</v>
      </c>
      <c r="R91">
        <v>98221</v>
      </c>
      <c r="S91">
        <v>42011</v>
      </c>
      <c r="T91">
        <v>42012</v>
      </c>
      <c r="U91">
        <v>4.5599999999999996</v>
      </c>
      <c r="V91">
        <v>4</v>
      </c>
      <c r="W91">
        <v>13.01</v>
      </c>
      <c r="X91">
        <v>88522</v>
      </c>
      <c r="Y91" t="s">
        <v>3218</v>
      </c>
    </row>
    <row r="92" spans="1:25" x14ac:dyDescent="0.2">
      <c r="A92">
        <v>651</v>
      </c>
      <c r="B92" t="s">
        <v>270</v>
      </c>
      <c r="C92" t="s">
        <v>13</v>
      </c>
      <c r="D92">
        <v>0.08</v>
      </c>
      <c r="E92">
        <v>15.99</v>
      </c>
      <c r="F92">
        <v>13.18</v>
      </c>
      <c r="G92" t="s">
        <v>14</v>
      </c>
      <c r="H92" t="s">
        <v>15</v>
      </c>
      <c r="I92" t="s">
        <v>24</v>
      </c>
      <c r="J92" t="s">
        <v>48</v>
      </c>
      <c r="K92" t="s">
        <v>49</v>
      </c>
      <c r="L92" t="s">
        <v>271</v>
      </c>
      <c r="M92">
        <v>0.37</v>
      </c>
      <c r="N92" t="s">
        <v>8</v>
      </c>
      <c r="O92" t="s">
        <v>35</v>
      </c>
      <c r="P92" t="s">
        <v>272</v>
      </c>
      <c r="Q92" t="s">
        <v>273</v>
      </c>
      <c r="R92">
        <v>89115</v>
      </c>
      <c r="S92">
        <v>42011</v>
      </c>
      <c r="T92">
        <v>42012</v>
      </c>
      <c r="U92">
        <v>-246.92616000000001</v>
      </c>
      <c r="V92">
        <v>12</v>
      </c>
      <c r="W92">
        <v>192.33</v>
      </c>
      <c r="X92">
        <v>91575</v>
      </c>
      <c r="Y92" t="s">
        <v>3218</v>
      </c>
    </row>
    <row r="93" spans="1:25" x14ac:dyDescent="0.2">
      <c r="A93">
        <v>2630</v>
      </c>
      <c r="B93" t="s">
        <v>181</v>
      </c>
      <c r="C93" t="s">
        <v>13</v>
      </c>
      <c r="D93">
        <v>7.0000000000000007E-2</v>
      </c>
      <c r="E93">
        <v>65.989999999999995</v>
      </c>
      <c r="F93">
        <v>5.99</v>
      </c>
      <c r="G93" t="s">
        <v>14</v>
      </c>
      <c r="H93" t="s">
        <v>3</v>
      </c>
      <c r="I93" t="s">
        <v>16</v>
      </c>
      <c r="J93" t="s">
        <v>111</v>
      </c>
      <c r="K93" t="s">
        <v>49</v>
      </c>
      <c r="L93" t="s">
        <v>274</v>
      </c>
      <c r="M93">
        <v>0.57999999999999996</v>
      </c>
      <c r="N93" t="s">
        <v>8</v>
      </c>
      <c r="O93" t="s">
        <v>28</v>
      </c>
      <c r="P93" t="s">
        <v>183</v>
      </c>
      <c r="Q93" t="s">
        <v>184</v>
      </c>
      <c r="R93">
        <v>73071</v>
      </c>
      <c r="S93">
        <v>42011</v>
      </c>
      <c r="T93">
        <v>42012</v>
      </c>
      <c r="U93">
        <v>-139.18256</v>
      </c>
      <c r="V93">
        <v>3</v>
      </c>
      <c r="W93">
        <v>165.71</v>
      </c>
      <c r="X93">
        <v>85915</v>
      </c>
      <c r="Y93" t="s">
        <v>3217</v>
      </c>
    </row>
    <row r="94" spans="1:25" x14ac:dyDescent="0.2">
      <c r="A94">
        <v>1781</v>
      </c>
      <c r="B94" t="s">
        <v>275</v>
      </c>
      <c r="C94" t="s">
        <v>23</v>
      </c>
      <c r="D94">
        <v>0.03</v>
      </c>
      <c r="E94">
        <v>5.08</v>
      </c>
      <c r="F94">
        <v>2.0299999999999998</v>
      </c>
      <c r="G94" t="s">
        <v>14</v>
      </c>
      <c r="H94" t="s">
        <v>47</v>
      </c>
      <c r="I94" t="s">
        <v>4</v>
      </c>
      <c r="J94" t="s">
        <v>102</v>
      </c>
      <c r="K94" t="s">
        <v>26</v>
      </c>
      <c r="L94" t="s">
        <v>276</v>
      </c>
      <c r="M94">
        <v>0.51</v>
      </c>
      <c r="N94" t="s">
        <v>8</v>
      </c>
      <c r="O94" t="s">
        <v>35</v>
      </c>
      <c r="P94" t="s">
        <v>66</v>
      </c>
      <c r="Q94" t="s">
        <v>277</v>
      </c>
      <c r="R94">
        <v>94070</v>
      </c>
      <c r="S94">
        <v>42011</v>
      </c>
      <c r="T94">
        <v>42016</v>
      </c>
      <c r="U94">
        <v>15.1524</v>
      </c>
      <c r="V94">
        <v>4</v>
      </c>
      <c r="W94">
        <v>21.96</v>
      </c>
      <c r="X94">
        <v>89858</v>
      </c>
      <c r="Y94" t="s">
        <v>3218</v>
      </c>
    </row>
    <row r="95" spans="1:25" x14ac:dyDescent="0.2">
      <c r="A95">
        <v>3123</v>
      </c>
      <c r="B95" t="s">
        <v>278</v>
      </c>
      <c r="C95" t="s">
        <v>23</v>
      </c>
      <c r="D95">
        <v>0.02</v>
      </c>
      <c r="E95">
        <v>7.1</v>
      </c>
      <c r="F95">
        <v>6.05</v>
      </c>
      <c r="G95" t="s">
        <v>14</v>
      </c>
      <c r="H95" t="s">
        <v>47</v>
      </c>
      <c r="I95" t="s">
        <v>24</v>
      </c>
      <c r="J95" t="s">
        <v>48</v>
      </c>
      <c r="K95" t="s">
        <v>49</v>
      </c>
      <c r="L95" t="s">
        <v>227</v>
      </c>
      <c r="M95">
        <v>0.39</v>
      </c>
      <c r="N95" t="s">
        <v>8</v>
      </c>
      <c r="O95" t="s">
        <v>28</v>
      </c>
      <c r="P95" t="s">
        <v>79</v>
      </c>
      <c r="Q95" t="s">
        <v>279</v>
      </c>
      <c r="R95">
        <v>60160</v>
      </c>
      <c r="S95">
        <v>42011</v>
      </c>
      <c r="T95">
        <v>42013</v>
      </c>
      <c r="U95">
        <v>-48.875</v>
      </c>
      <c r="V95">
        <v>8</v>
      </c>
      <c r="W95">
        <v>61.5</v>
      </c>
      <c r="X95">
        <v>87287</v>
      </c>
      <c r="Y95" t="s">
        <v>3217</v>
      </c>
    </row>
    <row r="96" spans="1:25" x14ac:dyDescent="0.2">
      <c r="A96">
        <v>3303</v>
      </c>
      <c r="B96" t="s">
        <v>280</v>
      </c>
      <c r="C96" t="s">
        <v>23</v>
      </c>
      <c r="D96">
        <v>0.04</v>
      </c>
      <c r="E96">
        <v>33.89</v>
      </c>
      <c r="F96">
        <v>5.0999999999999996</v>
      </c>
      <c r="G96" t="s">
        <v>14</v>
      </c>
      <c r="H96" t="s">
        <v>47</v>
      </c>
      <c r="I96" t="s">
        <v>24</v>
      </c>
      <c r="J96" t="s">
        <v>54</v>
      </c>
      <c r="K96" t="s">
        <v>49</v>
      </c>
      <c r="L96" t="s">
        <v>281</v>
      </c>
      <c r="M96">
        <v>0.6</v>
      </c>
      <c r="N96" t="s">
        <v>8</v>
      </c>
      <c r="O96" t="s">
        <v>9</v>
      </c>
      <c r="P96" t="s">
        <v>99</v>
      </c>
      <c r="Q96" t="s">
        <v>282</v>
      </c>
      <c r="R96">
        <v>33461</v>
      </c>
      <c r="S96">
        <v>42011</v>
      </c>
      <c r="T96">
        <v>42016</v>
      </c>
      <c r="U96">
        <v>68.676000000000002</v>
      </c>
      <c r="V96">
        <v>6</v>
      </c>
      <c r="W96">
        <v>200.64</v>
      </c>
      <c r="X96">
        <v>87795</v>
      </c>
      <c r="Y96" t="s">
        <v>3216</v>
      </c>
    </row>
    <row r="97" spans="1:25" x14ac:dyDescent="0.2">
      <c r="A97">
        <v>1367</v>
      </c>
      <c r="B97" t="s">
        <v>283</v>
      </c>
      <c r="C97" t="s">
        <v>92</v>
      </c>
      <c r="D97">
        <v>0.03</v>
      </c>
      <c r="E97">
        <v>73.98</v>
      </c>
      <c r="F97">
        <v>14.52</v>
      </c>
      <c r="G97" t="s">
        <v>14</v>
      </c>
      <c r="H97" t="s">
        <v>15</v>
      </c>
      <c r="I97" t="s">
        <v>16</v>
      </c>
      <c r="J97" t="s">
        <v>17</v>
      </c>
      <c r="K97" t="s">
        <v>49</v>
      </c>
      <c r="L97" t="s">
        <v>284</v>
      </c>
      <c r="M97">
        <v>0.65</v>
      </c>
      <c r="N97" t="s">
        <v>8</v>
      </c>
      <c r="O97" t="s">
        <v>28</v>
      </c>
      <c r="P97" t="s">
        <v>163</v>
      </c>
      <c r="Q97" t="s">
        <v>285</v>
      </c>
      <c r="R97">
        <v>79424</v>
      </c>
      <c r="S97">
        <v>42011</v>
      </c>
      <c r="T97">
        <v>42014</v>
      </c>
      <c r="U97">
        <v>-326.23160000000001</v>
      </c>
      <c r="V97">
        <v>1</v>
      </c>
      <c r="W97">
        <v>79.02</v>
      </c>
      <c r="X97">
        <v>90513</v>
      </c>
      <c r="Y97" t="s">
        <v>3217</v>
      </c>
    </row>
    <row r="98" spans="1:25" x14ac:dyDescent="0.2">
      <c r="A98">
        <v>1606</v>
      </c>
      <c r="B98" t="s">
        <v>286</v>
      </c>
      <c r="C98" t="s">
        <v>92</v>
      </c>
      <c r="D98">
        <v>0.05</v>
      </c>
      <c r="E98">
        <v>1.98</v>
      </c>
      <c r="F98">
        <v>4.7699999999999996</v>
      </c>
      <c r="G98" t="s">
        <v>14</v>
      </c>
      <c r="H98" t="s">
        <v>47</v>
      </c>
      <c r="I98" t="s">
        <v>24</v>
      </c>
      <c r="J98" t="s">
        <v>48</v>
      </c>
      <c r="K98" t="s">
        <v>49</v>
      </c>
      <c r="L98" t="s">
        <v>287</v>
      </c>
      <c r="M98">
        <v>0.4</v>
      </c>
      <c r="N98" t="s">
        <v>8</v>
      </c>
      <c r="O98" t="s">
        <v>87</v>
      </c>
      <c r="P98" t="s">
        <v>88</v>
      </c>
      <c r="Q98" t="s">
        <v>288</v>
      </c>
      <c r="R98">
        <v>11010</v>
      </c>
      <c r="S98">
        <v>42011</v>
      </c>
      <c r="T98">
        <v>42012</v>
      </c>
      <c r="U98">
        <v>-14.359819999999999</v>
      </c>
      <c r="V98">
        <v>1</v>
      </c>
      <c r="W98">
        <v>3.53</v>
      </c>
      <c r="X98">
        <v>87993</v>
      </c>
      <c r="Y98" t="s">
        <v>3219</v>
      </c>
    </row>
    <row r="99" spans="1:25" x14ac:dyDescent="0.2">
      <c r="A99">
        <v>1606</v>
      </c>
      <c r="B99" t="s">
        <v>286</v>
      </c>
      <c r="C99" t="s">
        <v>92</v>
      </c>
      <c r="D99">
        <v>7.0000000000000007E-2</v>
      </c>
      <c r="E99">
        <v>699.99</v>
      </c>
      <c r="F99">
        <v>24.49</v>
      </c>
      <c r="G99" t="s">
        <v>63</v>
      </c>
      <c r="H99" t="s">
        <v>47</v>
      </c>
      <c r="I99" t="s">
        <v>16</v>
      </c>
      <c r="J99" t="s">
        <v>39</v>
      </c>
      <c r="K99" t="s">
        <v>40</v>
      </c>
      <c r="L99" t="s">
        <v>289</v>
      </c>
      <c r="M99">
        <v>0.41</v>
      </c>
      <c r="N99" t="s">
        <v>8</v>
      </c>
      <c r="O99" t="s">
        <v>87</v>
      </c>
      <c r="P99" t="s">
        <v>88</v>
      </c>
      <c r="Q99" t="s">
        <v>288</v>
      </c>
      <c r="R99">
        <v>11010</v>
      </c>
      <c r="S99">
        <v>42011</v>
      </c>
      <c r="T99">
        <v>42012</v>
      </c>
      <c r="U99">
        <v>-2870.2775999999999</v>
      </c>
      <c r="V99">
        <v>1</v>
      </c>
      <c r="W99">
        <v>706.56</v>
      </c>
      <c r="X99">
        <v>87993</v>
      </c>
      <c r="Y99" t="s">
        <v>3219</v>
      </c>
    </row>
    <row r="100" spans="1:25" x14ac:dyDescent="0.2">
      <c r="A100">
        <v>1606</v>
      </c>
      <c r="B100" t="s">
        <v>286</v>
      </c>
      <c r="C100" t="s">
        <v>92</v>
      </c>
      <c r="D100">
        <v>7.0000000000000007E-2</v>
      </c>
      <c r="E100">
        <v>6783.02</v>
      </c>
      <c r="F100">
        <v>24.49</v>
      </c>
      <c r="G100" t="s">
        <v>14</v>
      </c>
      <c r="H100" t="s">
        <v>47</v>
      </c>
      <c r="I100" t="s">
        <v>16</v>
      </c>
      <c r="J100" t="s">
        <v>32</v>
      </c>
      <c r="K100" t="s">
        <v>40</v>
      </c>
      <c r="L100" t="s">
        <v>290</v>
      </c>
      <c r="M100">
        <v>0.39</v>
      </c>
      <c r="N100" t="s">
        <v>8</v>
      </c>
      <c r="O100" t="s">
        <v>87</v>
      </c>
      <c r="P100" t="s">
        <v>88</v>
      </c>
      <c r="Q100" t="s">
        <v>288</v>
      </c>
      <c r="R100">
        <v>11010</v>
      </c>
      <c r="S100">
        <v>42011</v>
      </c>
      <c r="T100">
        <v>42012</v>
      </c>
      <c r="U100">
        <v>77.983599999999996</v>
      </c>
      <c r="V100">
        <v>2</v>
      </c>
      <c r="W100">
        <v>13121.07</v>
      </c>
      <c r="X100">
        <v>87993</v>
      </c>
      <c r="Y100" t="s">
        <v>3219</v>
      </c>
    </row>
    <row r="101" spans="1:25" x14ac:dyDescent="0.2">
      <c r="A101">
        <v>3076</v>
      </c>
      <c r="B101" t="s">
        <v>291</v>
      </c>
      <c r="C101" t="s">
        <v>92</v>
      </c>
      <c r="D101">
        <v>0</v>
      </c>
      <c r="E101">
        <v>137.47999999999999</v>
      </c>
      <c r="F101">
        <v>32.18</v>
      </c>
      <c r="G101" t="s">
        <v>2</v>
      </c>
      <c r="H101" t="s">
        <v>3</v>
      </c>
      <c r="I101" t="s">
        <v>4</v>
      </c>
      <c r="J101" t="s">
        <v>93</v>
      </c>
      <c r="K101" t="s">
        <v>6</v>
      </c>
      <c r="L101" t="s">
        <v>292</v>
      </c>
      <c r="M101">
        <v>0.78</v>
      </c>
      <c r="N101" t="s">
        <v>8</v>
      </c>
      <c r="O101" t="s">
        <v>87</v>
      </c>
      <c r="P101" t="s">
        <v>293</v>
      </c>
      <c r="Q101" t="s">
        <v>294</v>
      </c>
      <c r="R101">
        <v>44224</v>
      </c>
      <c r="S101">
        <v>42011</v>
      </c>
      <c r="T101">
        <v>42012</v>
      </c>
      <c r="U101">
        <v>-203.27</v>
      </c>
      <c r="V101">
        <v>2</v>
      </c>
      <c r="W101">
        <v>296.75</v>
      </c>
      <c r="X101">
        <v>88241</v>
      </c>
      <c r="Y101" t="s">
        <v>3219</v>
      </c>
    </row>
    <row r="102" spans="1:25" x14ac:dyDescent="0.2">
      <c r="A102">
        <v>3079</v>
      </c>
      <c r="B102" t="s">
        <v>295</v>
      </c>
      <c r="C102" t="s">
        <v>92</v>
      </c>
      <c r="D102">
        <v>0</v>
      </c>
      <c r="E102">
        <v>137.47999999999999</v>
      </c>
      <c r="F102">
        <v>32.18</v>
      </c>
      <c r="G102" t="s">
        <v>2</v>
      </c>
      <c r="H102" t="s">
        <v>3</v>
      </c>
      <c r="I102" t="s">
        <v>4</v>
      </c>
      <c r="J102" t="s">
        <v>93</v>
      </c>
      <c r="K102" t="s">
        <v>6</v>
      </c>
      <c r="L102" t="s">
        <v>292</v>
      </c>
      <c r="M102">
        <v>0.78</v>
      </c>
      <c r="N102" t="s">
        <v>8</v>
      </c>
      <c r="O102" t="s">
        <v>87</v>
      </c>
      <c r="P102" t="s">
        <v>296</v>
      </c>
      <c r="Q102" t="s">
        <v>297</v>
      </c>
      <c r="R102">
        <v>19112</v>
      </c>
      <c r="S102">
        <v>42011</v>
      </c>
      <c r="T102">
        <v>42012</v>
      </c>
      <c r="U102">
        <v>-203.27</v>
      </c>
      <c r="V102">
        <v>10</v>
      </c>
      <c r="W102">
        <v>1483.76</v>
      </c>
      <c r="X102">
        <v>12480</v>
      </c>
      <c r="Y102" t="s">
        <v>3219</v>
      </c>
    </row>
    <row r="103" spans="1:25" x14ac:dyDescent="0.2">
      <c r="A103">
        <v>2868</v>
      </c>
      <c r="B103" t="s">
        <v>298</v>
      </c>
      <c r="C103" t="s">
        <v>13</v>
      </c>
      <c r="D103">
        <v>0.03</v>
      </c>
      <c r="E103">
        <v>896.99</v>
      </c>
      <c r="F103">
        <v>19.989999999999998</v>
      </c>
      <c r="G103" t="s">
        <v>14</v>
      </c>
      <c r="H103" t="s">
        <v>70</v>
      </c>
      <c r="I103" t="s">
        <v>24</v>
      </c>
      <c r="J103" t="s">
        <v>48</v>
      </c>
      <c r="K103" t="s">
        <v>49</v>
      </c>
      <c r="L103" t="s">
        <v>299</v>
      </c>
      <c r="M103">
        <v>0.38</v>
      </c>
      <c r="N103" t="s">
        <v>8</v>
      </c>
      <c r="O103" t="s">
        <v>35</v>
      </c>
      <c r="P103" t="s">
        <v>42</v>
      </c>
      <c r="Q103" t="s">
        <v>300</v>
      </c>
      <c r="R103">
        <v>98026</v>
      </c>
      <c r="S103">
        <v>42012</v>
      </c>
      <c r="T103">
        <v>42014</v>
      </c>
      <c r="U103">
        <v>3602.1311999999998</v>
      </c>
      <c r="V103">
        <v>6</v>
      </c>
      <c r="W103">
        <v>5220.4799999999996</v>
      </c>
      <c r="X103">
        <v>85826</v>
      </c>
      <c r="Y103" t="s">
        <v>3218</v>
      </c>
    </row>
    <row r="104" spans="1:25" x14ac:dyDescent="0.2">
      <c r="A104">
        <v>2908</v>
      </c>
      <c r="B104" t="s">
        <v>301</v>
      </c>
      <c r="C104" t="s">
        <v>13</v>
      </c>
      <c r="D104">
        <v>7.0000000000000007E-2</v>
      </c>
      <c r="E104">
        <v>4.13</v>
      </c>
      <c r="F104">
        <v>0.99</v>
      </c>
      <c r="G104" t="s">
        <v>14</v>
      </c>
      <c r="H104" t="s">
        <v>47</v>
      </c>
      <c r="I104" t="s">
        <v>24</v>
      </c>
      <c r="J104" t="s">
        <v>128</v>
      </c>
      <c r="K104" t="s">
        <v>49</v>
      </c>
      <c r="L104" t="s">
        <v>302</v>
      </c>
      <c r="M104">
        <v>0.39</v>
      </c>
      <c r="N104" t="s">
        <v>8</v>
      </c>
      <c r="O104" t="s">
        <v>87</v>
      </c>
      <c r="P104" t="s">
        <v>293</v>
      </c>
      <c r="Q104" t="s">
        <v>303</v>
      </c>
      <c r="R104">
        <v>44125</v>
      </c>
      <c r="S104">
        <v>42012</v>
      </c>
      <c r="T104">
        <v>42012</v>
      </c>
      <c r="U104">
        <v>10.959199999999999</v>
      </c>
      <c r="V104">
        <v>4</v>
      </c>
      <c r="W104">
        <v>16.07</v>
      </c>
      <c r="X104">
        <v>88156</v>
      </c>
      <c r="Y104" t="s">
        <v>3219</v>
      </c>
    </row>
    <row r="105" spans="1:25" x14ac:dyDescent="0.2">
      <c r="A105">
        <v>2908</v>
      </c>
      <c r="B105" t="s">
        <v>301</v>
      </c>
      <c r="C105" t="s">
        <v>13</v>
      </c>
      <c r="D105">
        <v>0.03</v>
      </c>
      <c r="E105">
        <v>22.72</v>
      </c>
      <c r="F105">
        <v>8.99</v>
      </c>
      <c r="G105" t="s">
        <v>14</v>
      </c>
      <c r="H105" t="s">
        <v>47</v>
      </c>
      <c r="I105" t="s">
        <v>4</v>
      </c>
      <c r="J105" t="s">
        <v>102</v>
      </c>
      <c r="K105" t="s">
        <v>18</v>
      </c>
      <c r="L105" t="s">
        <v>304</v>
      </c>
      <c r="M105">
        <v>0.44</v>
      </c>
      <c r="N105" t="s">
        <v>8</v>
      </c>
      <c r="O105" t="s">
        <v>87</v>
      </c>
      <c r="P105" t="s">
        <v>293</v>
      </c>
      <c r="Q105" t="s">
        <v>303</v>
      </c>
      <c r="R105">
        <v>44125</v>
      </c>
      <c r="S105">
        <v>42012</v>
      </c>
      <c r="T105">
        <v>42012</v>
      </c>
      <c r="U105">
        <v>17.429400000000001</v>
      </c>
      <c r="V105">
        <v>1</v>
      </c>
      <c r="W105">
        <v>25.26</v>
      </c>
      <c r="X105">
        <v>88156</v>
      </c>
      <c r="Y105" t="s">
        <v>3219</v>
      </c>
    </row>
    <row r="106" spans="1:25" x14ac:dyDescent="0.2">
      <c r="A106">
        <v>2508</v>
      </c>
      <c r="B106" t="s">
        <v>305</v>
      </c>
      <c r="C106" t="s">
        <v>23</v>
      </c>
      <c r="D106">
        <v>0.02</v>
      </c>
      <c r="E106">
        <v>5.81</v>
      </c>
      <c r="F106">
        <v>8.49</v>
      </c>
      <c r="G106" t="s">
        <v>14</v>
      </c>
      <c r="H106" t="s">
        <v>47</v>
      </c>
      <c r="I106" t="s">
        <v>24</v>
      </c>
      <c r="J106" t="s">
        <v>48</v>
      </c>
      <c r="K106" t="s">
        <v>49</v>
      </c>
      <c r="L106" t="s">
        <v>306</v>
      </c>
      <c r="M106">
        <v>0.39</v>
      </c>
      <c r="N106" t="s">
        <v>8</v>
      </c>
      <c r="O106" t="s">
        <v>87</v>
      </c>
      <c r="P106" t="s">
        <v>307</v>
      </c>
      <c r="Q106" t="s">
        <v>308</v>
      </c>
      <c r="R106">
        <v>4073</v>
      </c>
      <c r="S106">
        <v>42012</v>
      </c>
      <c r="T106">
        <v>42016</v>
      </c>
      <c r="U106">
        <v>-137.494</v>
      </c>
      <c r="V106">
        <v>7</v>
      </c>
      <c r="W106">
        <v>42.44</v>
      </c>
      <c r="X106">
        <v>87031</v>
      </c>
      <c r="Y106" t="s">
        <v>3219</v>
      </c>
    </row>
    <row r="107" spans="1:25" x14ac:dyDescent="0.2">
      <c r="A107">
        <v>2099</v>
      </c>
      <c r="B107" t="s">
        <v>309</v>
      </c>
      <c r="C107" t="s">
        <v>46</v>
      </c>
      <c r="D107">
        <v>7.0000000000000007E-2</v>
      </c>
      <c r="E107">
        <v>14.56</v>
      </c>
      <c r="F107">
        <v>3.5</v>
      </c>
      <c r="G107" t="s">
        <v>14</v>
      </c>
      <c r="H107" t="s">
        <v>47</v>
      </c>
      <c r="I107" t="s">
        <v>24</v>
      </c>
      <c r="J107" t="s">
        <v>71</v>
      </c>
      <c r="K107" t="s">
        <v>49</v>
      </c>
      <c r="L107" t="s">
        <v>310</v>
      </c>
      <c r="M107">
        <v>0.57999999999999996</v>
      </c>
      <c r="N107" t="s">
        <v>8</v>
      </c>
      <c r="O107" t="s">
        <v>9</v>
      </c>
      <c r="P107" t="s">
        <v>247</v>
      </c>
      <c r="Q107" t="s">
        <v>311</v>
      </c>
      <c r="R107">
        <v>29577</v>
      </c>
      <c r="S107">
        <v>42012</v>
      </c>
      <c r="T107">
        <v>42013</v>
      </c>
      <c r="U107">
        <v>-45.527999999999999</v>
      </c>
      <c r="V107">
        <v>6</v>
      </c>
      <c r="W107">
        <v>84.59</v>
      </c>
      <c r="X107">
        <v>87888</v>
      </c>
      <c r="Y107" t="s">
        <v>3216</v>
      </c>
    </row>
    <row r="108" spans="1:25" x14ac:dyDescent="0.2">
      <c r="A108">
        <v>806</v>
      </c>
      <c r="B108" t="s">
        <v>312</v>
      </c>
      <c r="C108" t="s">
        <v>1</v>
      </c>
      <c r="D108">
        <v>0.06</v>
      </c>
      <c r="E108">
        <v>179.99</v>
      </c>
      <c r="F108">
        <v>13.99</v>
      </c>
      <c r="G108" t="s">
        <v>63</v>
      </c>
      <c r="H108" t="s">
        <v>3</v>
      </c>
      <c r="I108" t="s">
        <v>16</v>
      </c>
      <c r="J108" t="s">
        <v>111</v>
      </c>
      <c r="K108" t="s">
        <v>120</v>
      </c>
      <c r="L108" t="s">
        <v>313</v>
      </c>
      <c r="M108">
        <v>0.56999999999999995</v>
      </c>
      <c r="N108" t="s">
        <v>8</v>
      </c>
      <c r="O108" t="s">
        <v>9</v>
      </c>
      <c r="P108" t="s">
        <v>99</v>
      </c>
      <c r="Q108" t="s">
        <v>104</v>
      </c>
      <c r="R108">
        <v>33132</v>
      </c>
      <c r="S108">
        <v>42013</v>
      </c>
      <c r="T108">
        <v>42015</v>
      </c>
      <c r="U108">
        <v>1220.03784</v>
      </c>
      <c r="V108">
        <v>54</v>
      </c>
      <c r="W108">
        <v>8332.91</v>
      </c>
      <c r="X108">
        <v>40547</v>
      </c>
      <c r="Y108" t="s">
        <v>3216</v>
      </c>
    </row>
    <row r="109" spans="1:25" x14ac:dyDescent="0.2">
      <c r="A109">
        <v>1527</v>
      </c>
      <c r="B109" t="s">
        <v>314</v>
      </c>
      <c r="C109" t="s">
        <v>1</v>
      </c>
      <c r="D109">
        <v>0.03</v>
      </c>
      <c r="E109">
        <v>30.98</v>
      </c>
      <c r="F109">
        <v>8.99</v>
      </c>
      <c r="G109" t="s">
        <v>63</v>
      </c>
      <c r="H109" t="s">
        <v>3</v>
      </c>
      <c r="I109" t="s">
        <v>24</v>
      </c>
      <c r="J109" t="s">
        <v>25</v>
      </c>
      <c r="K109" t="s">
        <v>18</v>
      </c>
      <c r="L109" t="s">
        <v>315</v>
      </c>
      <c r="M109">
        <v>0.57999999999999996</v>
      </c>
      <c r="N109" t="s">
        <v>8</v>
      </c>
      <c r="O109" t="s">
        <v>9</v>
      </c>
      <c r="P109" t="s">
        <v>140</v>
      </c>
      <c r="Q109" t="s">
        <v>316</v>
      </c>
      <c r="R109">
        <v>35601</v>
      </c>
      <c r="S109">
        <v>42013</v>
      </c>
      <c r="T109">
        <v>42015</v>
      </c>
      <c r="U109">
        <v>0.51</v>
      </c>
      <c r="V109">
        <v>5</v>
      </c>
      <c r="W109">
        <v>162.38999999999999</v>
      </c>
      <c r="X109">
        <v>86813</v>
      </c>
      <c r="Y109" t="s">
        <v>3216</v>
      </c>
    </row>
    <row r="110" spans="1:25" x14ac:dyDescent="0.2">
      <c r="A110">
        <v>1528</v>
      </c>
      <c r="B110" t="s">
        <v>317</v>
      </c>
      <c r="C110" t="s">
        <v>1</v>
      </c>
      <c r="D110">
        <v>0.01</v>
      </c>
      <c r="E110">
        <v>525.98</v>
      </c>
      <c r="F110">
        <v>19.989999999999998</v>
      </c>
      <c r="G110" t="s">
        <v>14</v>
      </c>
      <c r="H110" t="s">
        <v>3</v>
      </c>
      <c r="I110" t="s">
        <v>24</v>
      </c>
      <c r="J110" t="s">
        <v>48</v>
      </c>
      <c r="K110" t="s">
        <v>49</v>
      </c>
      <c r="L110" t="s">
        <v>318</v>
      </c>
      <c r="M110">
        <v>0.37</v>
      </c>
      <c r="N110" t="s">
        <v>8</v>
      </c>
      <c r="O110" t="s">
        <v>9</v>
      </c>
      <c r="P110" t="s">
        <v>73</v>
      </c>
      <c r="Q110" t="s">
        <v>319</v>
      </c>
      <c r="R110">
        <v>27288</v>
      </c>
      <c r="S110">
        <v>42013</v>
      </c>
      <c r="T110">
        <v>42015</v>
      </c>
      <c r="U110">
        <v>-161.92400000000001</v>
      </c>
      <c r="V110">
        <v>9</v>
      </c>
      <c r="W110">
        <v>4920.8100000000004</v>
      </c>
      <c r="X110">
        <v>86813</v>
      </c>
      <c r="Y110" t="s">
        <v>3216</v>
      </c>
    </row>
    <row r="111" spans="1:25" x14ac:dyDescent="0.2">
      <c r="A111">
        <v>3017</v>
      </c>
      <c r="B111" t="s">
        <v>320</v>
      </c>
      <c r="C111" t="s">
        <v>1</v>
      </c>
      <c r="D111">
        <v>0.01</v>
      </c>
      <c r="E111">
        <v>5.58</v>
      </c>
      <c r="F111">
        <v>5.3</v>
      </c>
      <c r="G111" t="s">
        <v>14</v>
      </c>
      <c r="H111" t="s">
        <v>70</v>
      </c>
      <c r="I111" t="s">
        <v>24</v>
      </c>
      <c r="J111" t="s">
        <v>321</v>
      </c>
      <c r="K111" t="s">
        <v>49</v>
      </c>
      <c r="L111" t="s">
        <v>322</v>
      </c>
      <c r="M111">
        <v>0.35</v>
      </c>
      <c r="N111" t="s">
        <v>8</v>
      </c>
      <c r="O111" t="s">
        <v>35</v>
      </c>
      <c r="P111" t="s">
        <v>66</v>
      </c>
      <c r="Q111" t="s">
        <v>323</v>
      </c>
      <c r="R111">
        <v>92024</v>
      </c>
      <c r="S111">
        <v>42013</v>
      </c>
      <c r="T111">
        <v>42014</v>
      </c>
      <c r="U111">
        <v>-7.25</v>
      </c>
      <c r="V111">
        <v>1</v>
      </c>
      <c r="W111">
        <v>11.16</v>
      </c>
      <c r="X111">
        <v>89071</v>
      </c>
      <c r="Y111" t="s">
        <v>3218</v>
      </c>
    </row>
    <row r="112" spans="1:25" x14ac:dyDescent="0.2">
      <c r="A112">
        <v>3017</v>
      </c>
      <c r="B112" t="s">
        <v>320</v>
      </c>
      <c r="C112" t="s">
        <v>1</v>
      </c>
      <c r="D112">
        <v>0.03</v>
      </c>
      <c r="E112">
        <v>3.98</v>
      </c>
      <c r="F112">
        <v>0.7</v>
      </c>
      <c r="G112" t="s">
        <v>14</v>
      </c>
      <c r="H112" t="s">
        <v>70</v>
      </c>
      <c r="I112" t="s">
        <v>24</v>
      </c>
      <c r="J112" t="s">
        <v>25</v>
      </c>
      <c r="K112" t="s">
        <v>26</v>
      </c>
      <c r="L112" t="s">
        <v>324</v>
      </c>
      <c r="M112">
        <v>0.52</v>
      </c>
      <c r="N112" t="s">
        <v>8</v>
      </c>
      <c r="O112" t="s">
        <v>35</v>
      </c>
      <c r="P112" t="s">
        <v>66</v>
      </c>
      <c r="Q112" t="s">
        <v>323</v>
      </c>
      <c r="R112">
        <v>92024</v>
      </c>
      <c r="S112">
        <v>42013</v>
      </c>
      <c r="T112">
        <v>42014</v>
      </c>
      <c r="U112">
        <v>31.201799999999999</v>
      </c>
      <c r="V112">
        <v>11</v>
      </c>
      <c r="W112">
        <v>45.22</v>
      </c>
      <c r="X112">
        <v>89071</v>
      </c>
      <c r="Y112" t="s">
        <v>3218</v>
      </c>
    </row>
    <row r="113" spans="1:25" x14ac:dyDescent="0.2">
      <c r="A113">
        <v>833</v>
      </c>
      <c r="B113" t="s">
        <v>325</v>
      </c>
      <c r="C113" t="s">
        <v>13</v>
      </c>
      <c r="D113">
        <v>0</v>
      </c>
      <c r="E113">
        <v>11.66</v>
      </c>
      <c r="F113">
        <v>8.99</v>
      </c>
      <c r="G113" t="s">
        <v>63</v>
      </c>
      <c r="H113" t="s">
        <v>70</v>
      </c>
      <c r="I113" t="s">
        <v>24</v>
      </c>
      <c r="J113" t="s">
        <v>25</v>
      </c>
      <c r="K113" t="s">
        <v>18</v>
      </c>
      <c r="L113" t="s">
        <v>326</v>
      </c>
      <c r="M113">
        <v>0.59</v>
      </c>
      <c r="N113" t="s">
        <v>8</v>
      </c>
      <c r="O113" t="s">
        <v>35</v>
      </c>
      <c r="P113" t="s">
        <v>66</v>
      </c>
      <c r="Q113" t="s">
        <v>327</v>
      </c>
      <c r="R113">
        <v>95020</v>
      </c>
      <c r="S113">
        <v>42013</v>
      </c>
      <c r="T113">
        <v>42015</v>
      </c>
      <c r="U113">
        <v>-203.67</v>
      </c>
      <c r="V113">
        <v>11</v>
      </c>
      <c r="W113">
        <v>138.51</v>
      </c>
      <c r="X113">
        <v>89770</v>
      </c>
      <c r="Y113" t="s">
        <v>3218</v>
      </c>
    </row>
    <row r="114" spans="1:25" x14ac:dyDescent="0.2">
      <c r="A114">
        <v>358</v>
      </c>
      <c r="B114" t="s">
        <v>328</v>
      </c>
      <c r="C114" t="s">
        <v>23</v>
      </c>
      <c r="D114">
        <v>0.04</v>
      </c>
      <c r="E114">
        <v>125.99</v>
      </c>
      <c r="F114">
        <v>8.99</v>
      </c>
      <c r="G114" t="s">
        <v>14</v>
      </c>
      <c r="H114" t="s">
        <v>70</v>
      </c>
      <c r="I114" t="s">
        <v>16</v>
      </c>
      <c r="J114" t="s">
        <v>111</v>
      </c>
      <c r="K114" t="s">
        <v>49</v>
      </c>
      <c r="L114" t="s">
        <v>329</v>
      </c>
      <c r="M114">
        <v>0.59</v>
      </c>
      <c r="N114" t="s">
        <v>8</v>
      </c>
      <c r="O114" t="s">
        <v>87</v>
      </c>
      <c r="P114" t="s">
        <v>296</v>
      </c>
      <c r="Q114" t="s">
        <v>330</v>
      </c>
      <c r="R114">
        <v>19406</v>
      </c>
      <c r="S114">
        <v>42013</v>
      </c>
      <c r="T114">
        <v>42020</v>
      </c>
      <c r="U114">
        <v>-627.82191999999998</v>
      </c>
      <c r="V114">
        <v>1</v>
      </c>
      <c r="W114">
        <v>107.95</v>
      </c>
      <c r="X114">
        <v>91130</v>
      </c>
      <c r="Y114" t="s">
        <v>3219</v>
      </c>
    </row>
    <row r="115" spans="1:25" x14ac:dyDescent="0.2">
      <c r="A115">
        <v>2555</v>
      </c>
      <c r="B115" t="s">
        <v>331</v>
      </c>
      <c r="C115" t="s">
        <v>23</v>
      </c>
      <c r="D115">
        <v>0.1</v>
      </c>
      <c r="E115">
        <v>2.6</v>
      </c>
      <c r="F115">
        <v>2.4</v>
      </c>
      <c r="G115" t="s">
        <v>14</v>
      </c>
      <c r="H115" t="s">
        <v>47</v>
      </c>
      <c r="I115" t="s">
        <v>24</v>
      </c>
      <c r="J115" t="s">
        <v>25</v>
      </c>
      <c r="K115" t="s">
        <v>26</v>
      </c>
      <c r="L115" t="s">
        <v>332</v>
      </c>
      <c r="M115">
        <v>0.57999999999999996</v>
      </c>
      <c r="N115" t="s">
        <v>8</v>
      </c>
      <c r="O115" t="s">
        <v>28</v>
      </c>
      <c r="P115" t="s">
        <v>333</v>
      </c>
      <c r="Q115" t="s">
        <v>334</v>
      </c>
      <c r="R115">
        <v>53711</v>
      </c>
      <c r="S115">
        <v>42013</v>
      </c>
      <c r="T115">
        <v>42018</v>
      </c>
      <c r="U115">
        <v>-88.04</v>
      </c>
      <c r="V115">
        <v>12</v>
      </c>
      <c r="W115">
        <v>30.1</v>
      </c>
      <c r="X115">
        <v>86527</v>
      </c>
      <c r="Y115" t="s">
        <v>3217</v>
      </c>
    </row>
    <row r="116" spans="1:25" x14ac:dyDescent="0.2">
      <c r="A116">
        <v>1745</v>
      </c>
      <c r="B116" t="s">
        <v>335</v>
      </c>
      <c r="C116" t="s">
        <v>46</v>
      </c>
      <c r="D116">
        <v>0.02</v>
      </c>
      <c r="E116">
        <v>4.13</v>
      </c>
      <c r="F116">
        <v>6.89</v>
      </c>
      <c r="G116" t="s">
        <v>14</v>
      </c>
      <c r="H116" t="s">
        <v>47</v>
      </c>
      <c r="I116" t="s">
        <v>24</v>
      </c>
      <c r="J116" t="s">
        <v>128</v>
      </c>
      <c r="K116" t="s">
        <v>49</v>
      </c>
      <c r="L116" t="s">
        <v>336</v>
      </c>
      <c r="M116">
        <v>0.39</v>
      </c>
      <c r="N116" t="s">
        <v>8</v>
      </c>
      <c r="O116" t="s">
        <v>9</v>
      </c>
      <c r="P116" t="s">
        <v>51</v>
      </c>
      <c r="Q116" t="s">
        <v>337</v>
      </c>
      <c r="R116">
        <v>30305</v>
      </c>
      <c r="S116">
        <v>42013</v>
      </c>
      <c r="T116">
        <v>42014</v>
      </c>
      <c r="U116">
        <v>-51.737000000000002</v>
      </c>
      <c r="V116">
        <v>9</v>
      </c>
      <c r="W116">
        <v>45.87</v>
      </c>
      <c r="X116">
        <v>18561</v>
      </c>
      <c r="Y116" t="s">
        <v>3216</v>
      </c>
    </row>
    <row r="117" spans="1:25" x14ac:dyDescent="0.2">
      <c r="A117">
        <v>1749</v>
      </c>
      <c r="B117" t="s">
        <v>338</v>
      </c>
      <c r="C117" t="s">
        <v>46</v>
      </c>
      <c r="D117">
        <v>0.02</v>
      </c>
      <c r="E117">
        <v>4.13</v>
      </c>
      <c r="F117">
        <v>6.89</v>
      </c>
      <c r="G117" t="s">
        <v>14</v>
      </c>
      <c r="H117" t="s">
        <v>47</v>
      </c>
      <c r="I117" t="s">
        <v>24</v>
      </c>
      <c r="J117" t="s">
        <v>128</v>
      </c>
      <c r="K117" t="s">
        <v>49</v>
      </c>
      <c r="L117" t="s">
        <v>336</v>
      </c>
      <c r="M117">
        <v>0.39</v>
      </c>
      <c r="N117" t="s">
        <v>8</v>
      </c>
      <c r="O117" t="s">
        <v>28</v>
      </c>
      <c r="P117" t="s">
        <v>183</v>
      </c>
      <c r="Q117" t="s">
        <v>339</v>
      </c>
      <c r="R117">
        <v>73505</v>
      </c>
      <c r="S117">
        <v>42013</v>
      </c>
      <c r="T117">
        <v>42014</v>
      </c>
      <c r="U117">
        <v>-48.235999999999997</v>
      </c>
      <c r="V117">
        <v>2</v>
      </c>
      <c r="W117">
        <v>10.19</v>
      </c>
      <c r="X117">
        <v>87243</v>
      </c>
      <c r="Y117" t="s">
        <v>3217</v>
      </c>
    </row>
    <row r="118" spans="1:25" x14ac:dyDescent="0.2">
      <c r="A118">
        <v>2164</v>
      </c>
      <c r="B118" t="s">
        <v>340</v>
      </c>
      <c r="C118" t="s">
        <v>46</v>
      </c>
      <c r="D118">
        <v>0.01</v>
      </c>
      <c r="E118">
        <v>5.38</v>
      </c>
      <c r="F118">
        <v>7.57</v>
      </c>
      <c r="G118" t="s">
        <v>14</v>
      </c>
      <c r="H118" t="s">
        <v>3</v>
      </c>
      <c r="I118" t="s">
        <v>24</v>
      </c>
      <c r="J118" t="s">
        <v>48</v>
      </c>
      <c r="K118" t="s">
        <v>49</v>
      </c>
      <c r="L118" t="s">
        <v>341</v>
      </c>
      <c r="M118">
        <v>0.36</v>
      </c>
      <c r="N118" t="s">
        <v>8</v>
      </c>
      <c r="O118" t="s">
        <v>35</v>
      </c>
      <c r="P118" t="s">
        <v>66</v>
      </c>
      <c r="Q118" t="s">
        <v>342</v>
      </c>
      <c r="R118">
        <v>91104</v>
      </c>
      <c r="S118">
        <v>42013</v>
      </c>
      <c r="T118">
        <v>42014</v>
      </c>
      <c r="U118">
        <v>-66.779579999999996</v>
      </c>
      <c r="V118">
        <v>3</v>
      </c>
      <c r="W118">
        <v>18.68</v>
      </c>
      <c r="X118">
        <v>88794</v>
      </c>
      <c r="Y118" t="s">
        <v>3218</v>
      </c>
    </row>
    <row r="119" spans="1:25" x14ac:dyDescent="0.2">
      <c r="A119">
        <v>2164</v>
      </c>
      <c r="B119" t="s">
        <v>340</v>
      </c>
      <c r="C119" t="s">
        <v>46</v>
      </c>
      <c r="D119">
        <v>0.05</v>
      </c>
      <c r="E119">
        <v>3.28</v>
      </c>
      <c r="F119">
        <v>3.97</v>
      </c>
      <c r="G119" t="s">
        <v>14</v>
      </c>
      <c r="H119" t="s">
        <v>3</v>
      </c>
      <c r="I119" t="s">
        <v>24</v>
      </c>
      <c r="J119" t="s">
        <v>25</v>
      </c>
      <c r="K119" t="s">
        <v>26</v>
      </c>
      <c r="L119" t="s">
        <v>343</v>
      </c>
      <c r="M119">
        <v>0.56000000000000005</v>
      </c>
      <c r="N119" t="s">
        <v>8</v>
      </c>
      <c r="O119" t="s">
        <v>35</v>
      </c>
      <c r="P119" t="s">
        <v>66</v>
      </c>
      <c r="Q119" t="s">
        <v>342</v>
      </c>
      <c r="R119">
        <v>91104</v>
      </c>
      <c r="S119">
        <v>42013</v>
      </c>
      <c r="T119">
        <v>42013</v>
      </c>
      <c r="U119">
        <v>-144.9188</v>
      </c>
      <c r="V119">
        <v>11</v>
      </c>
      <c r="W119">
        <v>36.299999999999997</v>
      </c>
      <c r="X119">
        <v>88794</v>
      </c>
      <c r="Y119" t="s">
        <v>3218</v>
      </c>
    </row>
    <row r="120" spans="1:25" x14ac:dyDescent="0.2">
      <c r="A120">
        <v>2165</v>
      </c>
      <c r="B120" t="s">
        <v>344</v>
      </c>
      <c r="C120" t="s">
        <v>46</v>
      </c>
      <c r="D120">
        <v>0.09</v>
      </c>
      <c r="E120">
        <v>2.78</v>
      </c>
      <c r="F120">
        <v>0.97</v>
      </c>
      <c r="G120" t="s">
        <v>14</v>
      </c>
      <c r="H120" t="s">
        <v>3</v>
      </c>
      <c r="I120" t="s">
        <v>24</v>
      </c>
      <c r="J120" t="s">
        <v>25</v>
      </c>
      <c r="K120" t="s">
        <v>26</v>
      </c>
      <c r="L120" t="s">
        <v>345</v>
      </c>
      <c r="M120">
        <v>0.59</v>
      </c>
      <c r="N120" t="s">
        <v>8</v>
      </c>
      <c r="O120" t="s">
        <v>87</v>
      </c>
      <c r="P120" t="s">
        <v>307</v>
      </c>
      <c r="Q120" t="s">
        <v>346</v>
      </c>
      <c r="R120">
        <v>4330</v>
      </c>
      <c r="S120">
        <v>42013</v>
      </c>
      <c r="T120">
        <v>42015</v>
      </c>
      <c r="U120">
        <v>-5.0716000000000001</v>
      </c>
      <c r="V120">
        <v>6</v>
      </c>
      <c r="W120">
        <v>16.03</v>
      </c>
      <c r="X120">
        <v>88794</v>
      </c>
      <c r="Y120" t="s">
        <v>3219</v>
      </c>
    </row>
    <row r="121" spans="1:25" x14ac:dyDescent="0.2">
      <c r="A121">
        <v>3331</v>
      </c>
      <c r="B121" t="s">
        <v>204</v>
      </c>
      <c r="C121" t="s">
        <v>46</v>
      </c>
      <c r="D121">
        <v>0.02</v>
      </c>
      <c r="E121">
        <v>4</v>
      </c>
      <c r="F121">
        <v>1.3</v>
      </c>
      <c r="G121" t="s">
        <v>14</v>
      </c>
      <c r="H121" t="s">
        <v>70</v>
      </c>
      <c r="I121" t="s">
        <v>24</v>
      </c>
      <c r="J121" t="s">
        <v>64</v>
      </c>
      <c r="K121" t="s">
        <v>26</v>
      </c>
      <c r="L121" t="s">
        <v>347</v>
      </c>
      <c r="M121">
        <v>0.37</v>
      </c>
      <c r="N121" t="s">
        <v>8</v>
      </c>
      <c r="O121" t="s">
        <v>9</v>
      </c>
      <c r="P121" t="s">
        <v>99</v>
      </c>
      <c r="Q121" t="s">
        <v>206</v>
      </c>
      <c r="R121">
        <v>32174</v>
      </c>
      <c r="S121">
        <v>42013</v>
      </c>
      <c r="T121">
        <v>42013</v>
      </c>
      <c r="U121">
        <v>-23.295999999999999</v>
      </c>
      <c r="V121">
        <v>12</v>
      </c>
      <c r="W121">
        <v>50.71</v>
      </c>
      <c r="X121">
        <v>86284</v>
      </c>
      <c r="Y121" t="s">
        <v>3216</v>
      </c>
    </row>
    <row r="122" spans="1:25" x14ac:dyDescent="0.2">
      <c r="A122">
        <v>894</v>
      </c>
      <c r="B122" t="s">
        <v>348</v>
      </c>
      <c r="C122" t="s">
        <v>1</v>
      </c>
      <c r="D122">
        <v>0.01</v>
      </c>
      <c r="E122">
        <v>8.34</v>
      </c>
      <c r="F122">
        <v>0.96</v>
      </c>
      <c r="G122" t="s">
        <v>14</v>
      </c>
      <c r="H122" t="s">
        <v>70</v>
      </c>
      <c r="I122" t="s">
        <v>4</v>
      </c>
      <c r="J122" t="s">
        <v>102</v>
      </c>
      <c r="K122" t="s">
        <v>26</v>
      </c>
      <c r="L122" t="s">
        <v>349</v>
      </c>
      <c r="M122">
        <v>0.43</v>
      </c>
      <c r="N122" t="s">
        <v>8</v>
      </c>
      <c r="O122" t="s">
        <v>87</v>
      </c>
      <c r="P122" t="s">
        <v>350</v>
      </c>
      <c r="Q122" t="s">
        <v>42</v>
      </c>
      <c r="R122">
        <v>20024</v>
      </c>
      <c r="S122">
        <v>42014</v>
      </c>
      <c r="T122">
        <v>42016</v>
      </c>
      <c r="U122">
        <v>29.332000000000001</v>
      </c>
      <c r="V122">
        <v>24</v>
      </c>
      <c r="W122">
        <v>199.12</v>
      </c>
      <c r="X122">
        <v>14596</v>
      </c>
      <c r="Y122" t="s">
        <v>3219</v>
      </c>
    </row>
    <row r="123" spans="1:25" x14ac:dyDescent="0.2">
      <c r="A123">
        <v>894</v>
      </c>
      <c r="B123" t="s">
        <v>348</v>
      </c>
      <c r="C123" t="s">
        <v>1</v>
      </c>
      <c r="D123">
        <v>0.06</v>
      </c>
      <c r="E123">
        <v>3.28</v>
      </c>
      <c r="F123">
        <v>3.97</v>
      </c>
      <c r="G123" t="s">
        <v>14</v>
      </c>
      <c r="H123" t="s">
        <v>70</v>
      </c>
      <c r="I123" t="s">
        <v>24</v>
      </c>
      <c r="J123" t="s">
        <v>25</v>
      </c>
      <c r="K123" t="s">
        <v>26</v>
      </c>
      <c r="L123" t="s">
        <v>343</v>
      </c>
      <c r="M123">
        <v>0.56000000000000005</v>
      </c>
      <c r="N123" t="s">
        <v>8</v>
      </c>
      <c r="O123" t="s">
        <v>87</v>
      </c>
      <c r="P123" t="s">
        <v>350</v>
      </c>
      <c r="Q123" t="s">
        <v>42</v>
      </c>
      <c r="R123">
        <v>20024</v>
      </c>
      <c r="S123">
        <v>42014</v>
      </c>
      <c r="T123">
        <v>42015</v>
      </c>
      <c r="U123">
        <v>-86</v>
      </c>
      <c r="V123">
        <v>19</v>
      </c>
      <c r="W123">
        <v>63.14</v>
      </c>
      <c r="X123">
        <v>14596</v>
      </c>
      <c r="Y123" t="s">
        <v>3219</v>
      </c>
    </row>
    <row r="124" spans="1:25" x14ac:dyDescent="0.2">
      <c r="A124">
        <v>896</v>
      </c>
      <c r="B124" t="s">
        <v>351</v>
      </c>
      <c r="C124" t="s">
        <v>1</v>
      </c>
      <c r="D124">
        <v>0.01</v>
      </c>
      <c r="E124">
        <v>8.34</v>
      </c>
      <c r="F124">
        <v>0.96</v>
      </c>
      <c r="G124" t="s">
        <v>14</v>
      </c>
      <c r="H124" t="s">
        <v>70</v>
      </c>
      <c r="I124" t="s">
        <v>4</v>
      </c>
      <c r="J124" t="s">
        <v>102</v>
      </c>
      <c r="K124" t="s">
        <v>26</v>
      </c>
      <c r="L124" t="s">
        <v>349</v>
      </c>
      <c r="M124">
        <v>0.43</v>
      </c>
      <c r="N124" t="s">
        <v>8</v>
      </c>
      <c r="O124" t="s">
        <v>28</v>
      </c>
      <c r="P124" t="s">
        <v>163</v>
      </c>
      <c r="Q124" t="s">
        <v>352</v>
      </c>
      <c r="R124">
        <v>76201</v>
      </c>
      <c r="S124">
        <v>42014</v>
      </c>
      <c r="T124">
        <v>42016</v>
      </c>
      <c r="U124">
        <v>34.348199999999999</v>
      </c>
      <c r="V124">
        <v>6</v>
      </c>
      <c r="W124">
        <v>49.78</v>
      </c>
      <c r="X124">
        <v>90166</v>
      </c>
      <c r="Y124" t="s">
        <v>3217</v>
      </c>
    </row>
    <row r="125" spans="1:25" x14ac:dyDescent="0.2">
      <c r="A125">
        <v>896</v>
      </c>
      <c r="B125" t="s">
        <v>351</v>
      </c>
      <c r="C125" t="s">
        <v>1</v>
      </c>
      <c r="D125">
        <v>0.06</v>
      </c>
      <c r="E125">
        <v>3.28</v>
      </c>
      <c r="F125">
        <v>3.97</v>
      </c>
      <c r="G125" t="s">
        <v>14</v>
      </c>
      <c r="H125" t="s">
        <v>70</v>
      </c>
      <c r="I125" t="s">
        <v>24</v>
      </c>
      <c r="J125" t="s">
        <v>25</v>
      </c>
      <c r="K125" t="s">
        <v>26</v>
      </c>
      <c r="L125" t="s">
        <v>343</v>
      </c>
      <c r="M125">
        <v>0.56000000000000005</v>
      </c>
      <c r="N125" t="s">
        <v>8</v>
      </c>
      <c r="O125" t="s">
        <v>28</v>
      </c>
      <c r="P125" t="s">
        <v>163</v>
      </c>
      <c r="Q125" t="s">
        <v>352</v>
      </c>
      <c r="R125">
        <v>76201</v>
      </c>
      <c r="S125">
        <v>42014</v>
      </c>
      <c r="T125">
        <v>42015</v>
      </c>
      <c r="U125">
        <v>-66.650000000000006</v>
      </c>
      <c r="V125">
        <v>5</v>
      </c>
      <c r="W125">
        <v>16.62</v>
      </c>
      <c r="X125">
        <v>90166</v>
      </c>
      <c r="Y125" t="s">
        <v>3217</v>
      </c>
    </row>
    <row r="126" spans="1:25" x14ac:dyDescent="0.2">
      <c r="A126">
        <v>1976</v>
      </c>
      <c r="B126" t="s">
        <v>353</v>
      </c>
      <c r="C126" t="s">
        <v>1</v>
      </c>
      <c r="D126">
        <v>0.05</v>
      </c>
      <c r="E126">
        <v>70.98</v>
      </c>
      <c r="F126">
        <v>46.74</v>
      </c>
      <c r="G126" t="s">
        <v>2</v>
      </c>
      <c r="H126" t="s">
        <v>15</v>
      </c>
      <c r="I126" t="s">
        <v>4</v>
      </c>
      <c r="J126" t="s">
        <v>93</v>
      </c>
      <c r="K126" t="s">
        <v>6</v>
      </c>
      <c r="L126" t="s">
        <v>354</v>
      </c>
      <c r="M126">
        <v>0.56000000000000005</v>
      </c>
      <c r="N126" t="s">
        <v>8</v>
      </c>
      <c r="O126" t="s">
        <v>28</v>
      </c>
      <c r="P126" t="s">
        <v>265</v>
      </c>
      <c r="Q126" t="s">
        <v>355</v>
      </c>
      <c r="R126">
        <v>48823</v>
      </c>
      <c r="S126">
        <v>42014</v>
      </c>
      <c r="T126">
        <v>42015</v>
      </c>
      <c r="U126">
        <v>-850.65239999999994</v>
      </c>
      <c r="V126">
        <v>8</v>
      </c>
      <c r="W126">
        <v>551.51</v>
      </c>
      <c r="X126">
        <v>89039</v>
      </c>
      <c r="Y126" t="s">
        <v>3217</v>
      </c>
    </row>
    <row r="127" spans="1:25" x14ac:dyDescent="0.2">
      <c r="A127">
        <v>1976</v>
      </c>
      <c r="B127" t="s">
        <v>353</v>
      </c>
      <c r="C127" t="s">
        <v>1</v>
      </c>
      <c r="D127">
        <v>0.05</v>
      </c>
      <c r="E127">
        <v>11.55</v>
      </c>
      <c r="F127">
        <v>2.36</v>
      </c>
      <c r="G127" t="s">
        <v>14</v>
      </c>
      <c r="H127" t="s">
        <v>15</v>
      </c>
      <c r="I127" t="s">
        <v>24</v>
      </c>
      <c r="J127" t="s">
        <v>25</v>
      </c>
      <c r="K127" t="s">
        <v>26</v>
      </c>
      <c r="L127" t="s">
        <v>356</v>
      </c>
      <c r="M127">
        <v>0.55000000000000004</v>
      </c>
      <c r="N127" t="s">
        <v>8</v>
      </c>
      <c r="O127" t="s">
        <v>28</v>
      </c>
      <c r="P127" t="s">
        <v>265</v>
      </c>
      <c r="Q127" t="s">
        <v>355</v>
      </c>
      <c r="R127">
        <v>48823</v>
      </c>
      <c r="S127">
        <v>42014</v>
      </c>
      <c r="T127">
        <v>42016</v>
      </c>
      <c r="U127">
        <v>98.525099999999995</v>
      </c>
      <c r="V127">
        <v>12</v>
      </c>
      <c r="W127">
        <v>142.79</v>
      </c>
      <c r="X127">
        <v>89039</v>
      </c>
      <c r="Y127" t="s">
        <v>3217</v>
      </c>
    </row>
    <row r="128" spans="1:25" x14ac:dyDescent="0.2">
      <c r="A128">
        <v>2418</v>
      </c>
      <c r="B128" t="s">
        <v>216</v>
      </c>
      <c r="C128" t="s">
        <v>13</v>
      </c>
      <c r="D128">
        <v>0.1</v>
      </c>
      <c r="E128">
        <v>599.99</v>
      </c>
      <c r="F128">
        <v>24.49</v>
      </c>
      <c r="G128" t="s">
        <v>14</v>
      </c>
      <c r="H128" t="s">
        <v>15</v>
      </c>
      <c r="I128" t="s">
        <v>16</v>
      </c>
      <c r="J128" t="s">
        <v>39</v>
      </c>
      <c r="K128" t="s">
        <v>40</v>
      </c>
      <c r="L128" t="s">
        <v>357</v>
      </c>
      <c r="M128">
        <v>0.5</v>
      </c>
      <c r="N128" t="s">
        <v>8</v>
      </c>
      <c r="O128" t="s">
        <v>9</v>
      </c>
      <c r="P128" t="s">
        <v>218</v>
      </c>
      <c r="Q128" t="s">
        <v>219</v>
      </c>
      <c r="R128">
        <v>23805</v>
      </c>
      <c r="S128">
        <v>42014</v>
      </c>
      <c r="T128">
        <v>42015</v>
      </c>
      <c r="U128">
        <v>-343.12599999999998</v>
      </c>
      <c r="V128">
        <v>11</v>
      </c>
      <c r="W128">
        <v>6355.69</v>
      </c>
      <c r="X128">
        <v>86753</v>
      </c>
      <c r="Y128" t="s">
        <v>3216</v>
      </c>
    </row>
    <row r="129" spans="1:25" x14ac:dyDescent="0.2">
      <c r="A129">
        <v>2418</v>
      </c>
      <c r="B129" t="s">
        <v>216</v>
      </c>
      <c r="C129" t="s">
        <v>13</v>
      </c>
      <c r="D129">
        <v>0.06</v>
      </c>
      <c r="E129">
        <v>2.78</v>
      </c>
      <c r="F129">
        <v>1.25</v>
      </c>
      <c r="G129" t="s">
        <v>14</v>
      </c>
      <c r="H129" t="s">
        <v>15</v>
      </c>
      <c r="I129" t="s">
        <v>24</v>
      </c>
      <c r="J129" t="s">
        <v>25</v>
      </c>
      <c r="K129" t="s">
        <v>26</v>
      </c>
      <c r="L129" t="s">
        <v>358</v>
      </c>
      <c r="M129">
        <v>0.59</v>
      </c>
      <c r="N129" t="s">
        <v>8</v>
      </c>
      <c r="O129" t="s">
        <v>9</v>
      </c>
      <c r="P129" t="s">
        <v>218</v>
      </c>
      <c r="Q129" t="s">
        <v>219</v>
      </c>
      <c r="R129">
        <v>23805</v>
      </c>
      <c r="S129">
        <v>42014</v>
      </c>
      <c r="T129">
        <v>42016</v>
      </c>
      <c r="U129">
        <v>66.36</v>
      </c>
      <c r="V129">
        <v>10</v>
      </c>
      <c r="W129">
        <v>28.09</v>
      </c>
      <c r="X129">
        <v>86753</v>
      </c>
      <c r="Y129" t="s">
        <v>3216</v>
      </c>
    </row>
    <row r="130" spans="1:25" x14ac:dyDescent="0.2">
      <c r="A130">
        <v>2132</v>
      </c>
      <c r="B130" t="s">
        <v>359</v>
      </c>
      <c r="C130" t="s">
        <v>23</v>
      </c>
      <c r="D130">
        <v>0.05</v>
      </c>
      <c r="E130">
        <v>30.42</v>
      </c>
      <c r="F130">
        <v>8.65</v>
      </c>
      <c r="G130" t="s">
        <v>63</v>
      </c>
      <c r="H130" t="s">
        <v>47</v>
      </c>
      <c r="I130" t="s">
        <v>16</v>
      </c>
      <c r="J130" t="s">
        <v>17</v>
      </c>
      <c r="K130" t="s">
        <v>49</v>
      </c>
      <c r="L130" t="s">
        <v>360</v>
      </c>
      <c r="M130">
        <v>0.74</v>
      </c>
      <c r="N130" t="s">
        <v>8</v>
      </c>
      <c r="O130" t="s">
        <v>28</v>
      </c>
      <c r="P130" t="s">
        <v>56</v>
      </c>
      <c r="Q130" t="s">
        <v>361</v>
      </c>
      <c r="R130">
        <v>63042</v>
      </c>
      <c r="S130">
        <v>42014</v>
      </c>
      <c r="T130">
        <v>42018</v>
      </c>
      <c r="U130">
        <v>-191.2576</v>
      </c>
      <c r="V130">
        <v>11</v>
      </c>
      <c r="W130">
        <v>334.44</v>
      </c>
      <c r="X130">
        <v>90078</v>
      </c>
      <c r="Y130" t="s">
        <v>3217</v>
      </c>
    </row>
    <row r="131" spans="1:25" x14ac:dyDescent="0.2">
      <c r="A131">
        <v>2346</v>
      </c>
      <c r="B131" t="s">
        <v>362</v>
      </c>
      <c r="C131" t="s">
        <v>23</v>
      </c>
      <c r="D131">
        <v>0.03</v>
      </c>
      <c r="E131">
        <v>297.64</v>
      </c>
      <c r="F131">
        <v>14.7</v>
      </c>
      <c r="G131" t="s">
        <v>2</v>
      </c>
      <c r="H131" t="s">
        <v>70</v>
      </c>
      <c r="I131" t="s">
        <v>16</v>
      </c>
      <c r="J131" t="s">
        <v>32</v>
      </c>
      <c r="K131" t="s">
        <v>33</v>
      </c>
      <c r="L131" t="s">
        <v>363</v>
      </c>
      <c r="M131">
        <v>0.56999999999999995</v>
      </c>
      <c r="N131" t="s">
        <v>8</v>
      </c>
      <c r="O131" t="s">
        <v>9</v>
      </c>
      <c r="P131" t="s">
        <v>364</v>
      </c>
      <c r="Q131" t="s">
        <v>365</v>
      </c>
      <c r="R131">
        <v>40258</v>
      </c>
      <c r="S131">
        <v>42014</v>
      </c>
      <c r="T131">
        <v>42019</v>
      </c>
      <c r="U131">
        <v>-48.972000000000001</v>
      </c>
      <c r="V131">
        <v>12</v>
      </c>
      <c r="W131">
        <v>3707.05</v>
      </c>
      <c r="X131">
        <v>89503</v>
      </c>
      <c r="Y131" t="s">
        <v>3216</v>
      </c>
    </row>
    <row r="132" spans="1:25" x14ac:dyDescent="0.2">
      <c r="A132">
        <v>2797</v>
      </c>
      <c r="B132" t="s">
        <v>366</v>
      </c>
      <c r="C132" t="s">
        <v>92</v>
      </c>
      <c r="D132">
        <v>0</v>
      </c>
      <c r="E132">
        <v>5.0199999999999996</v>
      </c>
      <c r="F132">
        <v>5.14</v>
      </c>
      <c r="G132" t="s">
        <v>14</v>
      </c>
      <c r="H132" t="s">
        <v>15</v>
      </c>
      <c r="I132" t="s">
        <v>16</v>
      </c>
      <c r="J132" t="s">
        <v>17</v>
      </c>
      <c r="K132" t="s">
        <v>18</v>
      </c>
      <c r="L132" t="s">
        <v>367</v>
      </c>
      <c r="M132">
        <v>0.79</v>
      </c>
      <c r="N132" t="s">
        <v>8</v>
      </c>
      <c r="O132" t="s">
        <v>87</v>
      </c>
      <c r="P132" t="s">
        <v>296</v>
      </c>
      <c r="Q132" t="s">
        <v>368</v>
      </c>
      <c r="R132">
        <v>15122</v>
      </c>
      <c r="S132">
        <v>42014</v>
      </c>
      <c r="T132">
        <v>42015</v>
      </c>
      <c r="U132">
        <v>-159.30279999999999</v>
      </c>
      <c r="V132">
        <v>8</v>
      </c>
      <c r="W132">
        <v>43.94</v>
      </c>
      <c r="X132">
        <v>87552</v>
      </c>
      <c r="Y132" t="s">
        <v>3219</v>
      </c>
    </row>
    <row r="133" spans="1:25" x14ac:dyDescent="0.2">
      <c r="A133">
        <v>194</v>
      </c>
      <c r="B133" t="s">
        <v>369</v>
      </c>
      <c r="C133" t="s">
        <v>46</v>
      </c>
      <c r="D133">
        <v>0.02</v>
      </c>
      <c r="E133">
        <v>6.48</v>
      </c>
      <c r="F133">
        <v>9.17</v>
      </c>
      <c r="G133" t="s">
        <v>14</v>
      </c>
      <c r="H133" t="s">
        <v>70</v>
      </c>
      <c r="I133" t="s">
        <v>24</v>
      </c>
      <c r="J133" t="s">
        <v>64</v>
      </c>
      <c r="K133" t="s">
        <v>49</v>
      </c>
      <c r="L133" t="s">
        <v>370</v>
      </c>
      <c r="M133">
        <v>0.37</v>
      </c>
      <c r="N133" t="s">
        <v>8</v>
      </c>
      <c r="O133" t="s">
        <v>35</v>
      </c>
      <c r="P133" t="s">
        <v>122</v>
      </c>
      <c r="Q133" t="s">
        <v>371</v>
      </c>
      <c r="R133">
        <v>84043</v>
      </c>
      <c r="S133">
        <v>42014</v>
      </c>
      <c r="T133">
        <v>42015</v>
      </c>
      <c r="U133">
        <v>-105.68519999999999</v>
      </c>
      <c r="V133">
        <v>4</v>
      </c>
      <c r="W133">
        <v>28.2</v>
      </c>
      <c r="X133">
        <v>90431</v>
      </c>
      <c r="Y133" t="s">
        <v>3218</v>
      </c>
    </row>
    <row r="134" spans="1:25" x14ac:dyDescent="0.2">
      <c r="A134">
        <v>947</v>
      </c>
      <c r="B134" t="s">
        <v>372</v>
      </c>
      <c r="C134" t="s">
        <v>1</v>
      </c>
      <c r="D134">
        <v>0.08</v>
      </c>
      <c r="E134">
        <v>14.2</v>
      </c>
      <c r="F134">
        <v>5.3</v>
      </c>
      <c r="G134" t="s">
        <v>63</v>
      </c>
      <c r="H134" t="s">
        <v>47</v>
      </c>
      <c r="I134" t="s">
        <v>4</v>
      </c>
      <c r="J134" t="s">
        <v>102</v>
      </c>
      <c r="K134" t="s">
        <v>26</v>
      </c>
      <c r="L134" t="s">
        <v>264</v>
      </c>
      <c r="M134">
        <v>0.46</v>
      </c>
      <c r="N134" t="s">
        <v>8</v>
      </c>
      <c r="O134" t="s">
        <v>87</v>
      </c>
      <c r="P134" t="s">
        <v>373</v>
      </c>
      <c r="Q134" t="s">
        <v>374</v>
      </c>
      <c r="R134">
        <v>7002</v>
      </c>
      <c r="S134">
        <v>42015</v>
      </c>
      <c r="T134">
        <v>42017</v>
      </c>
      <c r="U134">
        <v>27.23</v>
      </c>
      <c r="V134">
        <v>5</v>
      </c>
      <c r="W134">
        <v>72.11</v>
      </c>
      <c r="X134">
        <v>86565</v>
      </c>
      <c r="Y134" t="s">
        <v>3219</v>
      </c>
    </row>
    <row r="135" spans="1:25" x14ac:dyDescent="0.2">
      <c r="A135">
        <v>166</v>
      </c>
      <c r="B135" t="s">
        <v>375</v>
      </c>
      <c r="C135" t="s">
        <v>23</v>
      </c>
      <c r="D135">
        <v>0.08</v>
      </c>
      <c r="E135">
        <v>399.98</v>
      </c>
      <c r="F135">
        <v>12.06</v>
      </c>
      <c r="G135" t="s">
        <v>2</v>
      </c>
      <c r="H135" t="s">
        <v>15</v>
      </c>
      <c r="I135" t="s">
        <v>16</v>
      </c>
      <c r="J135" t="s">
        <v>32</v>
      </c>
      <c r="K135" t="s">
        <v>6</v>
      </c>
      <c r="L135" t="s">
        <v>159</v>
      </c>
      <c r="M135">
        <v>0.56000000000000005</v>
      </c>
      <c r="N135" t="s">
        <v>8</v>
      </c>
      <c r="O135" t="s">
        <v>9</v>
      </c>
      <c r="P135" t="s">
        <v>376</v>
      </c>
      <c r="Q135" t="s">
        <v>377</v>
      </c>
      <c r="R135">
        <v>37087</v>
      </c>
      <c r="S135">
        <v>42015</v>
      </c>
      <c r="T135">
        <v>42022</v>
      </c>
      <c r="U135">
        <v>28.514099999999999</v>
      </c>
      <c r="V135">
        <v>5</v>
      </c>
      <c r="W135">
        <v>1839.91</v>
      </c>
      <c r="X135">
        <v>89426</v>
      </c>
      <c r="Y135" t="s">
        <v>3216</v>
      </c>
    </row>
    <row r="136" spans="1:25" x14ac:dyDescent="0.2">
      <c r="A136">
        <v>466</v>
      </c>
      <c r="B136" t="s">
        <v>378</v>
      </c>
      <c r="C136" t="s">
        <v>46</v>
      </c>
      <c r="D136">
        <v>0.08</v>
      </c>
      <c r="E136">
        <v>297.64</v>
      </c>
      <c r="F136">
        <v>14.7</v>
      </c>
      <c r="G136" t="s">
        <v>2</v>
      </c>
      <c r="H136" t="s">
        <v>3</v>
      </c>
      <c r="I136" t="s">
        <v>16</v>
      </c>
      <c r="J136" t="s">
        <v>32</v>
      </c>
      <c r="K136" t="s">
        <v>33</v>
      </c>
      <c r="L136" t="s">
        <v>363</v>
      </c>
      <c r="M136">
        <v>0.56999999999999995</v>
      </c>
      <c r="N136" t="s">
        <v>8</v>
      </c>
      <c r="O136" t="s">
        <v>87</v>
      </c>
      <c r="P136" t="s">
        <v>379</v>
      </c>
      <c r="Q136" t="s">
        <v>380</v>
      </c>
      <c r="R136">
        <v>2019</v>
      </c>
      <c r="S136">
        <v>42015</v>
      </c>
      <c r="T136">
        <v>42015</v>
      </c>
      <c r="U136">
        <v>496.79680000000002</v>
      </c>
      <c r="V136">
        <v>5</v>
      </c>
      <c r="W136">
        <v>1132.8399999999999</v>
      </c>
      <c r="X136">
        <v>88060</v>
      </c>
      <c r="Y136" t="s">
        <v>3219</v>
      </c>
    </row>
    <row r="137" spans="1:25" x14ac:dyDescent="0.2">
      <c r="A137">
        <v>467</v>
      </c>
      <c r="B137" t="s">
        <v>381</v>
      </c>
      <c r="C137" t="s">
        <v>46</v>
      </c>
      <c r="D137">
        <v>0.02</v>
      </c>
      <c r="E137">
        <v>12.99</v>
      </c>
      <c r="F137">
        <v>14.37</v>
      </c>
      <c r="G137" t="s">
        <v>14</v>
      </c>
      <c r="H137" t="s">
        <v>3</v>
      </c>
      <c r="I137" t="s">
        <v>4</v>
      </c>
      <c r="J137" t="s">
        <v>102</v>
      </c>
      <c r="K137" t="s">
        <v>40</v>
      </c>
      <c r="L137" t="s">
        <v>382</v>
      </c>
      <c r="M137">
        <v>0.73</v>
      </c>
      <c r="N137" t="s">
        <v>8</v>
      </c>
      <c r="O137" t="s">
        <v>87</v>
      </c>
      <c r="P137" t="s">
        <v>379</v>
      </c>
      <c r="Q137" t="s">
        <v>383</v>
      </c>
      <c r="R137">
        <v>1915</v>
      </c>
      <c r="S137">
        <v>42015</v>
      </c>
      <c r="T137">
        <v>42016</v>
      </c>
      <c r="U137">
        <v>-556.80960000000005</v>
      </c>
      <c r="V137">
        <v>11</v>
      </c>
      <c r="W137">
        <v>143.63</v>
      </c>
      <c r="X137">
        <v>88060</v>
      </c>
      <c r="Y137" t="s">
        <v>3219</v>
      </c>
    </row>
    <row r="138" spans="1:25" x14ac:dyDescent="0.2">
      <c r="A138">
        <v>468</v>
      </c>
      <c r="B138" t="s">
        <v>384</v>
      </c>
      <c r="C138" t="s">
        <v>46</v>
      </c>
      <c r="D138">
        <v>0.06</v>
      </c>
      <c r="E138">
        <v>14.42</v>
      </c>
      <c r="F138">
        <v>6.75</v>
      </c>
      <c r="G138" t="s">
        <v>14</v>
      </c>
      <c r="H138" t="s">
        <v>3</v>
      </c>
      <c r="I138" t="s">
        <v>24</v>
      </c>
      <c r="J138" t="s">
        <v>71</v>
      </c>
      <c r="K138" t="s">
        <v>120</v>
      </c>
      <c r="L138" t="s">
        <v>385</v>
      </c>
      <c r="M138">
        <v>0.52</v>
      </c>
      <c r="N138" t="s">
        <v>8</v>
      </c>
      <c r="O138" t="s">
        <v>87</v>
      </c>
      <c r="P138" t="s">
        <v>379</v>
      </c>
      <c r="Q138" t="s">
        <v>386</v>
      </c>
      <c r="R138">
        <v>2341</v>
      </c>
      <c r="S138">
        <v>42015</v>
      </c>
      <c r="T138">
        <v>42016</v>
      </c>
      <c r="U138">
        <v>-27.738800000000001</v>
      </c>
      <c r="V138">
        <v>5</v>
      </c>
      <c r="W138">
        <v>73.040000000000006</v>
      </c>
      <c r="X138">
        <v>88060</v>
      </c>
      <c r="Y138" t="s">
        <v>3219</v>
      </c>
    </row>
    <row r="139" spans="1:25" x14ac:dyDescent="0.2">
      <c r="A139">
        <v>469</v>
      </c>
      <c r="B139" t="s">
        <v>387</v>
      </c>
      <c r="C139" t="s">
        <v>46</v>
      </c>
      <c r="D139">
        <v>0.05</v>
      </c>
      <c r="E139">
        <v>4.1399999999999997</v>
      </c>
      <c r="F139">
        <v>6.6</v>
      </c>
      <c r="G139" t="s">
        <v>63</v>
      </c>
      <c r="H139" t="s">
        <v>3</v>
      </c>
      <c r="I139" t="s">
        <v>4</v>
      </c>
      <c r="J139" t="s">
        <v>102</v>
      </c>
      <c r="K139" t="s">
        <v>49</v>
      </c>
      <c r="L139" t="s">
        <v>388</v>
      </c>
      <c r="M139">
        <v>0.49</v>
      </c>
      <c r="N139" t="s">
        <v>8</v>
      </c>
      <c r="O139" t="s">
        <v>87</v>
      </c>
      <c r="P139" t="s">
        <v>373</v>
      </c>
      <c r="Q139" t="s">
        <v>389</v>
      </c>
      <c r="R139">
        <v>7506</v>
      </c>
      <c r="S139">
        <v>42015</v>
      </c>
      <c r="T139">
        <v>42017</v>
      </c>
      <c r="U139">
        <v>-128.68719999999999</v>
      </c>
      <c r="V139">
        <v>7</v>
      </c>
      <c r="W139">
        <v>33.35</v>
      </c>
      <c r="X139">
        <v>88060</v>
      </c>
      <c r="Y139" t="s">
        <v>3219</v>
      </c>
    </row>
    <row r="140" spans="1:25" x14ac:dyDescent="0.2">
      <c r="A140">
        <v>470</v>
      </c>
      <c r="B140" t="s">
        <v>390</v>
      </c>
      <c r="C140" t="s">
        <v>46</v>
      </c>
      <c r="D140">
        <v>0.03</v>
      </c>
      <c r="E140">
        <v>11.34</v>
      </c>
      <c r="F140">
        <v>5.01</v>
      </c>
      <c r="G140" t="s">
        <v>14</v>
      </c>
      <c r="H140" t="s">
        <v>3</v>
      </c>
      <c r="I140" t="s">
        <v>24</v>
      </c>
      <c r="J140" t="s">
        <v>64</v>
      </c>
      <c r="K140" t="s">
        <v>49</v>
      </c>
      <c r="L140" t="s">
        <v>391</v>
      </c>
      <c r="M140">
        <v>0.36</v>
      </c>
      <c r="N140" t="s">
        <v>8</v>
      </c>
      <c r="O140" t="s">
        <v>87</v>
      </c>
      <c r="P140" t="s">
        <v>373</v>
      </c>
      <c r="Q140" t="s">
        <v>392</v>
      </c>
      <c r="R140">
        <v>8601</v>
      </c>
      <c r="S140">
        <v>42015</v>
      </c>
      <c r="T140">
        <v>42015</v>
      </c>
      <c r="U140">
        <v>23.2028</v>
      </c>
      <c r="V140">
        <v>5</v>
      </c>
      <c r="W140">
        <v>60.24</v>
      </c>
      <c r="X140">
        <v>88060</v>
      </c>
      <c r="Y140" t="s">
        <v>3219</v>
      </c>
    </row>
    <row r="141" spans="1:25" x14ac:dyDescent="0.2">
      <c r="A141">
        <v>2776</v>
      </c>
      <c r="B141" t="s">
        <v>393</v>
      </c>
      <c r="C141" t="s">
        <v>1</v>
      </c>
      <c r="D141">
        <v>0.03</v>
      </c>
      <c r="E141">
        <v>350.98</v>
      </c>
      <c r="F141">
        <v>30</v>
      </c>
      <c r="G141" t="s">
        <v>2</v>
      </c>
      <c r="H141" t="s">
        <v>15</v>
      </c>
      <c r="I141" t="s">
        <v>4</v>
      </c>
      <c r="J141" t="s">
        <v>85</v>
      </c>
      <c r="K141" t="s">
        <v>33</v>
      </c>
      <c r="L141" t="s">
        <v>167</v>
      </c>
      <c r="M141">
        <v>0.61</v>
      </c>
      <c r="N141" t="s">
        <v>8</v>
      </c>
      <c r="O141" t="s">
        <v>87</v>
      </c>
      <c r="P141" t="s">
        <v>394</v>
      </c>
      <c r="Q141" t="s">
        <v>395</v>
      </c>
      <c r="R141">
        <v>20877</v>
      </c>
      <c r="S141">
        <v>42016</v>
      </c>
      <c r="T141">
        <v>42019</v>
      </c>
      <c r="U141">
        <v>2692.4421000000002</v>
      </c>
      <c r="V141">
        <v>11</v>
      </c>
      <c r="W141">
        <v>3902.09</v>
      </c>
      <c r="X141">
        <v>91228</v>
      </c>
      <c r="Y141" t="s">
        <v>3219</v>
      </c>
    </row>
    <row r="142" spans="1:25" x14ac:dyDescent="0.2">
      <c r="A142">
        <v>2776</v>
      </c>
      <c r="B142" t="s">
        <v>393</v>
      </c>
      <c r="C142" t="s">
        <v>1</v>
      </c>
      <c r="D142">
        <v>0.04</v>
      </c>
      <c r="E142">
        <v>1.68</v>
      </c>
      <c r="F142">
        <v>1</v>
      </c>
      <c r="G142" t="s">
        <v>14</v>
      </c>
      <c r="H142" t="s">
        <v>15</v>
      </c>
      <c r="I142" t="s">
        <v>24</v>
      </c>
      <c r="J142" t="s">
        <v>25</v>
      </c>
      <c r="K142" t="s">
        <v>26</v>
      </c>
      <c r="L142" t="s">
        <v>396</v>
      </c>
      <c r="M142">
        <v>0.35</v>
      </c>
      <c r="N142" t="s">
        <v>8</v>
      </c>
      <c r="O142" t="s">
        <v>87</v>
      </c>
      <c r="P142" t="s">
        <v>394</v>
      </c>
      <c r="Q142" t="s">
        <v>395</v>
      </c>
      <c r="R142">
        <v>20877</v>
      </c>
      <c r="S142">
        <v>42016</v>
      </c>
      <c r="T142">
        <v>42018</v>
      </c>
      <c r="U142">
        <v>2.0672000000000001</v>
      </c>
      <c r="V142">
        <v>8</v>
      </c>
      <c r="W142">
        <v>14.18</v>
      </c>
      <c r="X142">
        <v>91228</v>
      </c>
      <c r="Y142" t="s">
        <v>3219</v>
      </c>
    </row>
    <row r="143" spans="1:25" x14ac:dyDescent="0.2">
      <c r="A143">
        <v>120</v>
      </c>
      <c r="B143" t="s">
        <v>397</v>
      </c>
      <c r="C143" t="s">
        <v>13</v>
      </c>
      <c r="D143">
        <v>0.05</v>
      </c>
      <c r="E143">
        <v>6.3</v>
      </c>
      <c r="F143">
        <v>0.5</v>
      </c>
      <c r="G143" t="s">
        <v>14</v>
      </c>
      <c r="H143" t="s">
        <v>70</v>
      </c>
      <c r="I143" t="s">
        <v>24</v>
      </c>
      <c r="J143" t="s">
        <v>128</v>
      </c>
      <c r="K143" t="s">
        <v>49</v>
      </c>
      <c r="L143" t="s">
        <v>398</v>
      </c>
      <c r="M143">
        <v>0.39</v>
      </c>
      <c r="N143" t="s">
        <v>8</v>
      </c>
      <c r="O143" t="s">
        <v>35</v>
      </c>
      <c r="P143" t="s">
        <v>122</v>
      </c>
      <c r="Q143" t="s">
        <v>157</v>
      </c>
      <c r="R143">
        <v>84041</v>
      </c>
      <c r="S143">
        <v>42016</v>
      </c>
      <c r="T143">
        <v>42017</v>
      </c>
      <c r="U143">
        <v>41.296500000000002</v>
      </c>
      <c r="V143">
        <v>10</v>
      </c>
      <c r="W143">
        <v>59.85</v>
      </c>
      <c r="X143">
        <v>86520</v>
      </c>
      <c r="Y143" t="s">
        <v>3218</v>
      </c>
    </row>
    <row r="144" spans="1:25" x14ac:dyDescent="0.2">
      <c r="A144">
        <v>120</v>
      </c>
      <c r="B144" t="s">
        <v>397</v>
      </c>
      <c r="C144" t="s">
        <v>13</v>
      </c>
      <c r="D144">
        <v>0.09</v>
      </c>
      <c r="E144">
        <v>205.99</v>
      </c>
      <c r="F144">
        <v>3</v>
      </c>
      <c r="G144" t="s">
        <v>63</v>
      </c>
      <c r="H144" t="s">
        <v>70</v>
      </c>
      <c r="I144" t="s">
        <v>16</v>
      </c>
      <c r="J144" t="s">
        <v>111</v>
      </c>
      <c r="K144" t="s">
        <v>49</v>
      </c>
      <c r="L144" t="s">
        <v>399</v>
      </c>
      <c r="M144">
        <v>0.57999999999999996</v>
      </c>
      <c r="N144" t="s">
        <v>8</v>
      </c>
      <c r="O144" t="s">
        <v>35</v>
      </c>
      <c r="P144" t="s">
        <v>122</v>
      </c>
      <c r="Q144" t="s">
        <v>157</v>
      </c>
      <c r="R144">
        <v>84041</v>
      </c>
      <c r="S144">
        <v>42016</v>
      </c>
      <c r="T144">
        <v>42018</v>
      </c>
      <c r="U144">
        <v>1179.0237</v>
      </c>
      <c r="V144">
        <v>10</v>
      </c>
      <c r="W144">
        <v>1708.73</v>
      </c>
      <c r="X144">
        <v>86520</v>
      </c>
      <c r="Y144" t="s">
        <v>3218</v>
      </c>
    </row>
    <row r="145" spans="1:25" x14ac:dyDescent="0.2">
      <c r="A145">
        <v>898</v>
      </c>
      <c r="B145" t="s">
        <v>400</v>
      </c>
      <c r="C145" t="s">
        <v>13</v>
      </c>
      <c r="D145">
        <v>0.04</v>
      </c>
      <c r="E145">
        <v>90.97</v>
      </c>
      <c r="F145">
        <v>28</v>
      </c>
      <c r="G145" t="s">
        <v>2</v>
      </c>
      <c r="H145" t="s">
        <v>3</v>
      </c>
      <c r="I145" t="s">
        <v>16</v>
      </c>
      <c r="J145" t="s">
        <v>32</v>
      </c>
      <c r="K145" t="s">
        <v>33</v>
      </c>
      <c r="L145" t="s">
        <v>401</v>
      </c>
      <c r="M145">
        <v>0.38</v>
      </c>
      <c r="N145" t="s">
        <v>8</v>
      </c>
      <c r="O145" t="s">
        <v>87</v>
      </c>
      <c r="P145" t="s">
        <v>88</v>
      </c>
      <c r="Q145" t="s">
        <v>89</v>
      </c>
      <c r="R145">
        <v>10039</v>
      </c>
      <c r="S145">
        <v>42016</v>
      </c>
      <c r="T145">
        <v>42017</v>
      </c>
      <c r="U145">
        <v>-173.09520000000001</v>
      </c>
      <c r="V145">
        <v>6</v>
      </c>
      <c r="W145">
        <v>573.30999999999995</v>
      </c>
      <c r="X145">
        <v>33635</v>
      </c>
      <c r="Y145" t="s">
        <v>3219</v>
      </c>
    </row>
    <row r="146" spans="1:25" x14ac:dyDescent="0.2">
      <c r="A146">
        <v>898</v>
      </c>
      <c r="B146" t="s">
        <v>400</v>
      </c>
      <c r="C146" t="s">
        <v>13</v>
      </c>
      <c r="D146">
        <v>7.0000000000000007E-2</v>
      </c>
      <c r="E146">
        <v>20.34</v>
      </c>
      <c r="F146">
        <v>35</v>
      </c>
      <c r="G146" t="s">
        <v>14</v>
      </c>
      <c r="H146" t="s">
        <v>3</v>
      </c>
      <c r="I146" t="s">
        <v>24</v>
      </c>
      <c r="J146" t="s">
        <v>54</v>
      </c>
      <c r="K146" t="s">
        <v>40</v>
      </c>
      <c r="L146" t="s">
        <v>236</v>
      </c>
      <c r="M146">
        <v>0.84</v>
      </c>
      <c r="N146" t="s">
        <v>8</v>
      </c>
      <c r="O146" t="s">
        <v>87</v>
      </c>
      <c r="P146" t="s">
        <v>88</v>
      </c>
      <c r="Q146" t="s">
        <v>89</v>
      </c>
      <c r="R146">
        <v>10039</v>
      </c>
      <c r="S146">
        <v>42016</v>
      </c>
      <c r="T146">
        <v>42017</v>
      </c>
      <c r="U146">
        <v>-96.16</v>
      </c>
      <c r="V146">
        <v>5</v>
      </c>
      <c r="W146">
        <v>140.22999999999999</v>
      </c>
      <c r="X146">
        <v>33635</v>
      </c>
      <c r="Y146" t="s">
        <v>3219</v>
      </c>
    </row>
    <row r="147" spans="1:25" x14ac:dyDescent="0.2">
      <c r="A147">
        <v>899</v>
      </c>
      <c r="B147" t="s">
        <v>402</v>
      </c>
      <c r="C147" t="s">
        <v>13</v>
      </c>
      <c r="D147">
        <v>0.04</v>
      </c>
      <c r="E147">
        <v>90.97</v>
      </c>
      <c r="F147">
        <v>28</v>
      </c>
      <c r="G147" t="s">
        <v>2</v>
      </c>
      <c r="H147" t="s">
        <v>3</v>
      </c>
      <c r="I147" t="s">
        <v>16</v>
      </c>
      <c r="J147" t="s">
        <v>32</v>
      </c>
      <c r="K147" t="s">
        <v>33</v>
      </c>
      <c r="L147" t="s">
        <v>401</v>
      </c>
      <c r="M147">
        <v>0.38</v>
      </c>
      <c r="N147" t="s">
        <v>8</v>
      </c>
      <c r="O147" t="s">
        <v>87</v>
      </c>
      <c r="P147" t="s">
        <v>296</v>
      </c>
      <c r="Q147" t="s">
        <v>403</v>
      </c>
      <c r="R147">
        <v>16602</v>
      </c>
      <c r="S147">
        <v>42016</v>
      </c>
      <c r="T147">
        <v>42017</v>
      </c>
      <c r="U147">
        <v>-173.09520000000001</v>
      </c>
      <c r="V147">
        <v>2</v>
      </c>
      <c r="W147">
        <v>191.1</v>
      </c>
      <c r="X147">
        <v>86263</v>
      </c>
      <c r="Y147" t="s">
        <v>3219</v>
      </c>
    </row>
    <row r="148" spans="1:25" x14ac:dyDescent="0.2">
      <c r="A148">
        <v>899</v>
      </c>
      <c r="B148" t="s">
        <v>402</v>
      </c>
      <c r="C148" t="s">
        <v>13</v>
      </c>
      <c r="D148">
        <v>7.0000000000000007E-2</v>
      </c>
      <c r="E148">
        <v>20.34</v>
      </c>
      <c r="F148">
        <v>35</v>
      </c>
      <c r="G148" t="s">
        <v>14</v>
      </c>
      <c r="H148" t="s">
        <v>3</v>
      </c>
      <c r="I148" t="s">
        <v>24</v>
      </c>
      <c r="J148" t="s">
        <v>54</v>
      </c>
      <c r="K148" t="s">
        <v>40</v>
      </c>
      <c r="L148" t="s">
        <v>236</v>
      </c>
      <c r="M148">
        <v>0.84</v>
      </c>
      <c r="N148" t="s">
        <v>8</v>
      </c>
      <c r="O148" t="s">
        <v>87</v>
      </c>
      <c r="P148" t="s">
        <v>296</v>
      </c>
      <c r="Q148" t="s">
        <v>403</v>
      </c>
      <c r="R148">
        <v>16602</v>
      </c>
      <c r="S148">
        <v>42016</v>
      </c>
      <c r="T148">
        <v>42017</v>
      </c>
      <c r="U148">
        <v>-96.16</v>
      </c>
      <c r="V148">
        <v>1</v>
      </c>
      <c r="W148">
        <v>28.05</v>
      </c>
      <c r="X148">
        <v>86263</v>
      </c>
      <c r="Y148" t="s">
        <v>3219</v>
      </c>
    </row>
    <row r="149" spans="1:25" x14ac:dyDescent="0.2">
      <c r="A149">
        <v>1636</v>
      </c>
      <c r="B149" t="s">
        <v>404</v>
      </c>
      <c r="C149" t="s">
        <v>13</v>
      </c>
      <c r="D149">
        <v>0.04</v>
      </c>
      <c r="E149">
        <v>136.97999999999999</v>
      </c>
      <c r="F149">
        <v>24.49</v>
      </c>
      <c r="G149" t="s">
        <v>63</v>
      </c>
      <c r="H149" t="s">
        <v>47</v>
      </c>
      <c r="I149" t="s">
        <v>4</v>
      </c>
      <c r="J149" t="s">
        <v>102</v>
      </c>
      <c r="K149" t="s">
        <v>40</v>
      </c>
      <c r="L149" t="s">
        <v>405</v>
      </c>
      <c r="M149">
        <v>0.59</v>
      </c>
      <c r="N149" t="s">
        <v>8</v>
      </c>
      <c r="O149" t="s">
        <v>35</v>
      </c>
      <c r="P149" t="s">
        <v>66</v>
      </c>
      <c r="Q149" t="s">
        <v>406</v>
      </c>
      <c r="R149">
        <v>93905</v>
      </c>
      <c r="S149">
        <v>42016</v>
      </c>
      <c r="T149">
        <v>42018</v>
      </c>
      <c r="U149">
        <v>1127.5497</v>
      </c>
      <c r="V149">
        <v>12</v>
      </c>
      <c r="W149">
        <v>1634.13</v>
      </c>
      <c r="X149">
        <v>89706</v>
      </c>
      <c r="Y149" t="s">
        <v>3218</v>
      </c>
    </row>
    <row r="150" spans="1:25" x14ac:dyDescent="0.2">
      <c r="A150">
        <v>823</v>
      </c>
      <c r="B150" t="s">
        <v>407</v>
      </c>
      <c r="C150" t="s">
        <v>23</v>
      </c>
      <c r="D150">
        <v>0.04</v>
      </c>
      <c r="E150">
        <v>6.24</v>
      </c>
      <c r="F150">
        <v>5.22</v>
      </c>
      <c r="G150" t="s">
        <v>14</v>
      </c>
      <c r="H150" t="s">
        <v>3</v>
      </c>
      <c r="I150" t="s">
        <v>4</v>
      </c>
      <c r="J150" t="s">
        <v>102</v>
      </c>
      <c r="K150" t="s">
        <v>49</v>
      </c>
      <c r="L150" t="s">
        <v>408</v>
      </c>
      <c r="M150">
        <v>0.6</v>
      </c>
      <c r="N150" t="s">
        <v>8</v>
      </c>
      <c r="O150" t="s">
        <v>9</v>
      </c>
      <c r="P150" t="s">
        <v>376</v>
      </c>
      <c r="Q150" t="s">
        <v>409</v>
      </c>
      <c r="R150">
        <v>37167</v>
      </c>
      <c r="S150">
        <v>42016</v>
      </c>
      <c r="T150">
        <v>42021</v>
      </c>
      <c r="U150">
        <v>4.3808999999999996</v>
      </c>
      <c r="V150">
        <v>13</v>
      </c>
      <c r="W150">
        <v>80.23</v>
      </c>
      <c r="X150">
        <v>89257</v>
      </c>
      <c r="Y150" t="s">
        <v>3216</v>
      </c>
    </row>
    <row r="151" spans="1:25" x14ac:dyDescent="0.2">
      <c r="A151">
        <v>824</v>
      </c>
      <c r="B151" t="s">
        <v>410</v>
      </c>
      <c r="C151" t="s">
        <v>23</v>
      </c>
      <c r="D151">
        <v>0.09</v>
      </c>
      <c r="E151">
        <v>260.98</v>
      </c>
      <c r="F151">
        <v>41.91</v>
      </c>
      <c r="G151" t="s">
        <v>2</v>
      </c>
      <c r="H151" t="s">
        <v>3</v>
      </c>
      <c r="I151" t="s">
        <v>4</v>
      </c>
      <c r="J151" t="s">
        <v>93</v>
      </c>
      <c r="K151" t="s">
        <v>6</v>
      </c>
      <c r="L151" t="s">
        <v>411</v>
      </c>
      <c r="M151">
        <v>0.59</v>
      </c>
      <c r="N151" t="s">
        <v>8</v>
      </c>
      <c r="O151" t="s">
        <v>9</v>
      </c>
      <c r="P151" t="s">
        <v>376</v>
      </c>
      <c r="Q151" t="s">
        <v>412</v>
      </c>
      <c r="R151">
        <v>37174</v>
      </c>
      <c r="S151">
        <v>42016</v>
      </c>
      <c r="T151">
        <v>42023</v>
      </c>
      <c r="U151">
        <v>-100.744</v>
      </c>
      <c r="V151">
        <v>8</v>
      </c>
      <c r="W151">
        <v>2044.9</v>
      </c>
      <c r="X151">
        <v>89257</v>
      </c>
      <c r="Y151" t="s">
        <v>3216</v>
      </c>
    </row>
    <row r="152" spans="1:25" x14ac:dyDescent="0.2">
      <c r="A152">
        <v>1424</v>
      </c>
      <c r="B152" t="s">
        <v>413</v>
      </c>
      <c r="C152" t="s">
        <v>23</v>
      </c>
      <c r="D152">
        <v>0.05</v>
      </c>
      <c r="E152">
        <v>350.99</v>
      </c>
      <c r="F152">
        <v>39</v>
      </c>
      <c r="G152" t="s">
        <v>2</v>
      </c>
      <c r="H152" t="s">
        <v>47</v>
      </c>
      <c r="I152" t="s">
        <v>4</v>
      </c>
      <c r="J152" t="s">
        <v>85</v>
      </c>
      <c r="K152" t="s">
        <v>33</v>
      </c>
      <c r="L152" t="s">
        <v>414</v>
      </c>
      <c r="M152">
        <v>0.55000000000000004</v>
      </c>
      <c r="N152" t="s">
        <v>8</v>
      </c>
      <c r="O152" t="s">
        <v>35</v>
      </c>
      <c r="P152" t="s">
        <v>36</v>
      </c>
      <c r="Q152" t="s">
        <v>415</v>
      </c>
      <c r="R152">
        <v>80112</v>
      </c>
      <c r="S152">
        <v>42016</v>
      </c>
      <c r="T152">
        <v>42018</v>
      </c>
      <c r="U152">
        <v>451.28039999999999</v>
      </c>
      <c r="V152">
        <v>3</v>
      </c>
      <c r="W152">
        <v>1020.08</v>
      </c>
      <c r="X152">
        <v>89448</v>
      </c>
      <c r="Y152" t="s">
        <v>3218</v>
      </c>
    </row>
    <row r="153" spans="1:25" x14ac:dyDescent="0.2">
      <c r="A153">
        <v>1424</v>
      </c>
      <c r="B153" t="s">
        <v>413</v>
      </c>
      <c r="C153" t="s">
        <v>23</v>
      </c>
      <c r="D153">
        <v>0</v>
      </c>
      <c r="E153">
        <v>8.74</v>
      </c>
      <c r="F153">
        <v>1.39</v>
      </c>
      <c r="G153" t="s">
        <v>14</v>
      </c>
      <c r="H153" t="s">
        <v>47</v>
      </c>
      <c r="I153" t="s">
        <v>24</v>
      </c>
      <c r="J153" t="s">
        <v>321</v>
      </c>
      <c r="K153" t="s">
        <v>49</v>
      </c>
      <c r="L153" t="s">
        <v>416</v>
      </c>
      <c r="M153">
        <v>0.38</v>
      </c>
      <c r="N153" t="s">
        <v>8</v>
      </c>
      <c r="O153" t="s">
        <v>35</v>
      </c>
      <c r="P153" t="s">
        <v>36</v>
      </c>
      <c r="Q153" t="s">
        <v>415</v>
      </c>
      <c r="R153">
        <v>80112</v>
      </c>
      <c r="S153">
        <v>42016</v>
      </c>
      <c r="T153">
        <v>42020</v>
      </c>
      <c r="U153">
        <v>44.988</v>
      </c>
      <c r="V153">
        <v>7</v>
      </c>
      <c r="W153">
        <v>65.2</v>
      </c>
      <c r="X153">
        <v>89448</v>
      </c>
      <c r="Y153" t="s">
        <v>3218</v>
      </c>
    </row>
    <row r="154" spans="1:25" x14ac:dyDescent="0.2">
      <c r="A154">
        <v>1424</v>
      </c>
      <c r="B154" t="s">
        <v>413</v>
      </c>
      <c r="C154" t="s">
        <v>23</v>
      </c>
      <c r="D154">
        <v>0.02</v>
      </c>
      <c r="E154">
        <v>1.98</v>
      </c>
      <c r="F154">
        <v>0.7</v>
      </c>
      <c r="G154" t="s">
        <v>14</v>
      </c>
      <c r="H154" t="s">
        <v>47</v>
      </c>
      <c r="I154" t="s">
        <v>24</v>
      </c>
      <c r="J154" t="s">
        <v>152</v>
      </c>
      <c r="K154" t="s">
        <v>26</v>
      </c>
      <c r="L154" t="s">
        <v>417</v>
      </c>
      <c r="M154">
        <v>0.83</v>
      </c>
      <c r="N154" t="s">
        <v>8</v>
      </c>
      <c r="O154" t="s">
        <v>35</v>
      </c>
      <c r="P154" t="s">
        <v>36</v>
      </c>
      <c r="Q154" t="s">
        <v>415</v>
      </c>
      <c r="R154">
        <v>80112</v>
      </c>
      <c r="S154">
        <v>42016</v>
      </c>
      <c r="T154">
        <v>42020</v>
      </c>
      <c r="U154">
        <v>-20.732800000000001</v>
      </c>
      <c r="V154">
        <v>11</v>
      </c>
      <c r="W154">
        <v>22.59</v>
      </c>
      <c r="X154">
        <v>89448</v>
      </c>
      <c r="Y154" t="s">
        <v>3218</v>
      </c>
    </row>
    <row r="155" spans="1:25" x14ac:dyDescent="0.2">
      <c r="A155">
        <v>2715</v>
      </c>
      <c r="B155" t="s">
        <v>418</v>
      </c>
      <c r="C155" t="s">
        <v>23</v>
      </c>
      <c r="D155">
        <v>0.01</v>
      </c>
      <c r="E155">
        <v>29.89</v>
      </c>
      <c r="F155">
        <v>1.99</v>
      </c>
      <c r="G155" t="s">
        <v>14</v>
      </c>
      <c r="H155" t="s">
        <v>70</v>
      </c>
      <c r="I155" t="s">
        <v>16</v>
      </c>
      <c r="J155" t="s">
        <v>17</v>
      </c>
      <c r="K155" t="s">
        <v>18</v>
      </c>
      <c r="L155" t="s">
        <v>419</v>
      </c>
      <c r="M155">
        <v>0.5</v>
      </c>
      <c r="N155" t="s">
        <v>8</v>
      </c>
      <c r="O155" t="s">
        <v>28</v>
      </c>
      <c r="P155" t="s">
        <v>265</v>
      </c>
      <c r="Q155" t="s">
        <v>420</v>
      </c>
      <c r="R155">
        <v>48911</v>
      </c>
      <c r="S155">
        <v>42016</v>
      </c>
      <c r="T155">
        <v>42020</v>
      </c>
      <c r="U155">
        <v>-74.64</v>
      </c>
      <c r="V155">
        <v>1</v>
      </c>
      <c r="W155">
        <v>31.96</v>
      </c>
      <c r="X155">
        <v>88702</v>
      </c>
      <c r="Y155" t="s">
        <v>3217</v>
      </c>
    </row>
    <row r="156" spans="1:25" x14ac:dyDescent="0.2">
      <c r="A156">
        <v>2069</v>
      </c>
      <c r="B156" t="s">
        <v>421</v>
      </c>
      <c r="C156" t="s">
        <v>92</v>
      </c>
      <c r="D156">
        <v>0.1</v>
      </c>
      <c r="E156">
        <v>40.98</v>
      </c>
      <c r="F156">
        <v>6.5</v>
      </c>
      <c r="G156" t="s">
        <v>14</v>
      </c>
      <c r="H156" t="s">
        <v>15</v>
      </c>
      <c r="I156" t="s">
        <v>16</v>
      </c>
      <c r="J156" t="s">
        <v>17</v>
      </c>
      <c r="K156" t="s">
        <v>49</v>
      </c>
      <c r="L156" t="s">
        <v>422</v>
      </c>
      <c r="M156">
        <v>0.74</v>
      </c>
      <c r="N156" t="s">
        <v>8</v>
      </c>
      <c r="O156" t="s">
        <v>9</v>
      </c>
      <c r="P156" t="s">
        <v>364</v>
      </c>
      <c r="Q156" t="s">
        <v>423</v>
      </c>
      <c r="R156">
        <v>41075</v>
      </c>
      <c r="S156">
        <v>42016</v>
      </c>
      <c r="T156">
        <v>42018</v>
      </c>
      <c r="U156">
        <v>66.852000000000004</v>
      </c>
      <c r="V156">
        <v>3</v>
      </c>
      <c r="W156">
        <v>120.34</v>
      </c>
      <c r="X156">
        <v>88554</v>
      </c>
      <c r="Y156" t="s">
        <v>3216</v>
      </c>
    </row>
    <row r="157" spans="1:25" x14ac:dyDescent="0.2">
      <c r="A157">
        <v>750</v>
      </c>
      <c r="B157" t="s">
        <v>424</v>
      </c>
      <c r="C157" t="s">
        <v>46</v>
      </c>
      <c r="D157">
        <v>0.09</v>
      </c>
      <c r="E157">
        <v>27.75</v>
      </c>
      <c r="F157">
        <v>19.989999999999998</v>
      </c>
      <c r="G157" t="s">
        <v>14</v>
      </c>
      <c r="H157" t="s">
        <v>70</v>
      </c>
      <c r="I157" t="s">
        <v>24</v>
      </c>
      <c r="J157" t="s">
        <v>54</v>
      </c>
      <c r="K157" t="s">
        <v>49</v>
      </c>
      <c r="L157" t="s">
        <v>425</v>
      </c>
      <c r="M157">
        <v>0.67</v>
      </c>
      <c r="N157" t="s">
        <v>8</v>
      </c>
      <c r="O157" t="s">
        <v>9</v>
      </c>
      <c r="P157" t="s">
        <v>364</v>
      </c>
      <c r="Q157" t="s">
        <v>426</v>
      </c>
      <c r="R157">
        <v>41042</v>
      </c>
      <c r="S157">
        <v>42016</v>
      </c>
      <c r="T157">
        <v>42017</v>
      </c>
      <c r="U157">
        <v>-224.64400000000001</v>
      </c>
      <c r="V157">
        <v>10</v>
      </c>
      <c r="W157">
        <v>257.52</v>
      </c>
      <c r="X157">
        <v>91200</v>
      </c>
      <c r="Y157" t="s">
        <v>3216</v>
      </c>
    </row>
    <row r="158" spans="1:25" x14ac:dyDescent="0.2">
      <c r="A158">
        <v>2489</v>
      </c>
      <c r="B158" t="s">
        <v>427</v>
      </c>
      <c r="C158" t="s">
        <v>46</v>
      </c>
      <c r="D158">
        <v>7.0000000000000007E-2</v>
      </c>
      <c r="E158">
        <v>65.989999999999995</v>
      </c>
      <c r="F158">
        <v>8.8000000000000007</v>
      </c>
      <c r="G158" t="s">
        <v>14</v>
      </c>
      <c r="H158" t="s">
        <v>47</v>
      </c>
      <c r="I158" t="s">
        <v>16</v>
      </c>
      <c r="J158" t="s">
        <v>111</v>
      </c>
      <c r="K158" t="s">
        <v>49</v>
      </c>
      <c r="L158" t="s">
        <v>428</v>
      </c>
      <c r="M158">
        <v>0.57999999999999996</v>
      </c>
      <c r="N158" t="s">
        <v>8</v>
      </c>
      <c r="O158" t="s">
        <v>35</v>
      </c>
      <c r="P158" t="s">
        <v>66</v>
      </c>
      <c r="Q158" t="s">
        <v>429</v>
      </c>
      <c r="R158">
        <v>94521</v>
      </c>
      <c r="S158">
        <v>42016</v>
      </c>
      <c r="T158">
        <v>42016</v>
      </c>
      <c r="U158">
        <v>109.836</v>
      </c>
      <c r="V158">
        <v>9</v>
      </c>
      <c r="W158">
        <v>471.66</v>
      </c>
      <c r="X158">
        <v>86886</v>
      </c>
      <c r="Y158" t="s">
        <v>3218</v>
      </c>
    </row>
    <row r="159" spans="1:25" x14ac:dyDescent="0.2">
      <c r="A159">
        <v>2490</v>
      </c>
      <c r="B159" t="s">
        <v>430</v>
      </c>
      <c r="C159" t="s">
        <v>46</v>
      </c>
      <c r="D159">
        <v>0</v>
      </c>
      <c r="E159">
        <v>10.01</v>
      </c>
      <c r="F159">
        <v>1.99</v>
      </c>
      <c r="G159" t="s">
        <v>63</v>
      </c>
      <c r="H159" t="s">
        <v>47</v>
      </c>
      <c r="I159" t="s">
        <v>16</v>
      </c>
      <c r="J159" t="s">
        <v>17</v>
      </c>
      <c r="K159" t="s">
        <v>18</v>
      </c>
      <c r="L159" t="s">
        <v>431</v>
      </c>
      <c r="M159">
        <v>0.41</v>
      </c>
      <c r="N159" t="s">
        <v>8</v>
      </c>
      <c r="O159" t="s">
        <v>35</v>
      </c>
      <c r="P159" t="s">
        <v>66</v>
      </c>
      <c r="Q159" t="s">
        <v>432</v>
      </c>
      <c r="R159">
        <v>92627</v>
      </c>
      <c r="S159">
        <v>42016</v>
      </c>
      <c r="T159">
        <v>42018</v>
      </c>
      <c r="U159">
        <v>82.703400000000002</v>
      </c>
      <c r="V159">
        <v>11</v>
      </c>
      <c r="W159">
        <v>119.86</v>
      </c>
      <c r="X159">
        <v>86886</v>
      </c>
      <c r="Y159" t="s">
        <v>3218</v>
      </c>
    </row>
    <row r="160" spans="1:25" x14ac:dyDescent="0.2">
      <c r="A160">
        <v>2491</v>
      </c>
      <c r="B160" t="s">
        <v>433</v>
      </c>
      <c r="C160" t="s">
        <v>46</v>
      </c>
      <c r="D160">
        <v>7.0000000000000007E-2</v>
      </c>
      <c r="E160">
        <v>65.989999999999995</v>
      </c>
      <c r="F160">
        <v>8.8000000000000007</v>
      </c>
      <c r="G160" t="s">
        <v>14</v>
      </c>
      <c r="H160" t="s">
        <v>47</v>
      </c>
      <c r="I160" t="s">
        <v>16</v>
      </c>
      <c r="J160" t="s">
        <v>111</v>
      </c>
      <c r="K160" t="s">
        <v>49</v>
      </c>
      <c r="L160" t="s">
        <v>428</v>
      </c>
      <c r="M160">
        <v>0.57999999999999996</v>
      </c>
      <c r="N160" t="s">
        <v>8</v>
      </c>
      <c r="O160" t="s">
        <v>35</v>
      </c>
      <c r="P160" t="s">
        <v>66</v>
      </c>
      <c r="Q160" t="s">
        <v>76</v>
      </c>
      <c r="R160">
        <v>90045</v>
      </c>
      <c r="S160">
        <v>42016</v>
      </c>
      <c r="T160">
        <v>42016</v>
      </c>
      <c r="U160">
        <v>109.836</v>
      </c>
      <c r="V160">
        <v>37</v>
      </c>
      <c r="W160">
        <v>1939.03</v>
      </c>
      <c r="X160">
        <v>23877</v>
      </c>
      <c r="Y160" t="s">
        <v>3218</v>
      </c>
    </row>
    <row r="161" spans="1:25" x14ac:dyDescent="0.2">
      <c r="A161">
        <v>2491</v>
      </c>
      <c r="B161" t="s">
        <v>433</v>
      </c>
      <c r="C161" t="s">
        <v>46</v>
      </c>
      <c r="D161">
        <v>0</v>
      </c>
      <c r="E161">
        <v>10.01</v>
      </c>
      <c r="F161">
        <v>1.99</v>
      </c>
      <c r="G161" t="s">
        <v>63</v>
      </c>
      <c r="H161" t="s">
        <v>47</v>
      </c>
      <c r="I161" t="s">
        <v>16</v>
      </c>
      <c r="J161" t="s">
        <v>17</v>
      </c>
      <c r="K161" t="s">
        <v>18</v>
      </c>
      <c r="L161" t="s">
        <v>431</v>
      </c>
      <c r="M161">
        <v>0.41</v>
      </c>
      <c r="N161" t="s">
        <v>8</v>
      </c>
      <c r="O161" t="s">
        <v>35</v>
      </c>
      <c r="P161" t="s">
        <v>66</v>
      </c>
      <c r="Q161" t="s">
        <v>76</v>
      </c>
      <c r="R161">
        <v>90045</v>
      </c>
      <c r="S161">
        <v>42016</v>
      </c>
      <c r="T161">
        <v>42018</v>
      </c>
      <c r="U161">
        <v>128.03</v>
      </c>
      <c r="V161">
        <v>42</v>
      </c>
      <c r="W161">
        <v>457.63</v>
      </c>
      <c r="X161">
        <v>23877</v>
      </c>
      <c r="Y161" t="s">
        <v>3218</v>
      </c>
    </row>
    <row r="162" spans="1:25" x14ac:dyDescent="0.2">
      <c r="A162">
        <v>2338</v>
      </c>
      <c r="B162" t="s">
        <v>434</v>
      </c>
      <c r="C162" t="s">
        <v>1</v>
      </c>
      <c r="D162">
        <v>0.06</v>
      </c>
      <c r="E162">
        <v>2.08</v>
      </c>
      <c r="F162">
        <v>5.33</v>
      </c>
      <c r="G162" t="s">
        <v>14</v>
      </c>
      <c r="H162" t="s">
        <v>47</v>
      </c>
      <c r="I162" t="s">
        <v>4</v>
      </c>
      <c r="J162" t="s">
        <v>102</v>
      </c>
      <c r="K162" t="s">
        <v>49</v>
      </c>
      <c r="L162" t="s">
        <v>435</v>
      </c>
      <c r="M162">
        <v>0.43</v>
      </c>
      <c r="N162" t="s">
        <v>8</v>
      </c>
      <c r="O162" t="s">
        <v>87</v>
      </c>
      <c r="P162" t="s">
        <v>394</v>
      </c>
      <c r="Q162" t="s">
        <v>436</v>
      </c>
      <c r="R162">
        <v>20740</v>
      </c>
      <c r="S162">
        <v>42017</v>
      </c>
      <c r="T162">
        <v>42017</v>
      </c>
      <c r="U162">
        <v>-82.559200000000004</v>
      </c>
      <c r="V162">
        <v>4</v>
      </c>
      <c r="W162">
        <v>9.23</v>
      </c>
      <c r="X162">
        <v>91480</v>
      </c>
      <c r="Y162" t="s">
        <v>3219</v>
      </c>
    </row>
    <row r="163" spans="1:25" x14ac:dyDescent="0.2">
      <c r="A163">
        <v>510</v>
      </c>
      <c r="B163" t="s">
        <v>437</v>
      </c>
      <c r="C163" t="s">
        <v>23</v>
      </c>
      <c r="D163">
        <v>0.02</v>
      </c>
      <c r="E163">
        <v>48.04</v>
      </c>
      <c r="F163">
        <v>5.09</v>
      </c>
      <c r="G163" t="s">
        <v>14</v>
      </c>
      <c r="H163" t="s">
        <v>70</v>
      </c>
      <c r="I163" t="s">
        <v>24</v>
      </c>
      <c r="J163" t="s">
        <v>64</v>
      </c>
      <c r="K163" t="s">
        <v>49</v>
      </c>
      <c r="L163" t="s">
        <v>438</v>
      </c>
      <c r="M163">
        <v>0.37</v>
      </c>
      <c r="N163" t="s">
        <v>8</v>
      </c>
      <c r="O163" t="s">
        <v>35</v>
      </c>
      <c r="P163" t="s">
        <v>66</v>
      </c>
      <c r="Q163" t="s">
        <v>439</v>
      </c>
      <c r="R163">
        <v>95336</v>
      </c>
      <c r="S163">
        <v>42017</v>
      </c>
      <c r="T163">
        <v>42017</v>
      </c>
      <c r="U163">
        <v>105.2526</v>
      </c>
      <c r="V163">
        <v>3</v>
      </c>
      <c r="W163">
        <v>152.54</v>
      </c>
      <c r="X163">
        <v>90058</v>
      </c>
      <c r="Y163" t="s">
        <v>3218</v>
      </c>
    </row>
    <row r="164" spans="1:25" x14ac:dyDescent="0.2">
      <c r="A164">
        <v>570</v>
      </c>
      <c r="B164" t="s">
        <v>440</v>
      </c>
      <c r="C164" t="s">
        <v>23</v>
      </c>
      <c r="D164">
        <v>0.06</v>
      </c>
      <c r="E164">
        <v>7.99</v>
      </c>
      <c r="F164">
        <v>5.03</v>
      </c>
      <c r="G164" t="s">
        <v>14</v>
      </c>
      <c r="H164" t="s">
        <v>15</v>
      </c>
      <c r="I164" t="s">
        <v>16</v>
      </c>
      <c r="J164" t="s">
        <v>111</v>
      </c>
      <c r="K164" t="s">
        <v>120</v>
      </c>
      <c r="L164" t="s">
        <v>441</v>
      </c>
      <c r="M164">
        <v>0.6</v>
      </c>
      <c r="N164" t="s">
        <v>8</v>
      </c>
      <c r="O164" t="s">
        <v>35</v>
      </c>
      <c r="P164" t="s">
        <v>272</v>
      </c>
      <c r="Q164" t="s">
        <v>442</v>
      </c>
      <c r="R164">
        <v>89015</v>
      </c>
      <c r="S164">
        <v>42017</v>
      </c>
      <c r="T164">
        <v>42017</v>
      </c>
      <c r="U164">
        <v>-122.133</v>
      </c>
      <c r="V164">
        <v>10</v>
      </c>
      <c r="W164">
        <v>65.739999999999995</v>
      </c>
      <c r="X164">
        <v>88881</v>
      </c>
      <c r="Y164" t="s">
        <v>3218</v>
      </c>
    </row>
    <row r="165" spans="1:25" x14ac:dyDescent="0.2">
      <c r="A165">
        <v>576</v>
      </c>
      <c r="B165" t="s">
        <v>443</v>
      </c>
      <c r="C165" t="s">
        <v>23</v>
      </c>
      <c r="D165">
        <v>0.06</v>
      </c>
      <c r="E165">
        <v>4.4800000000000004</v>
      </c>
      <c r="F165">
        <v>49</v>
      </c>
      <c r="G165" t="s">
        <v>14</v>
      </c>
      <c r="H165" t="s">
        <v>70</v>
      </c>
      <c r="I165" t="s">
        <v>24</v>
      </c>
      <c r="J165" t="s">
        <v>71</v>
      </c>
      <c r="K165" t="s">
        <v>40</v>
      </c>
      <c r="L165" t="s">
        <v>444</v>
      </c>
      <c r="M165">
        <v>0.6</v>
      </c>
      <c r="N165" t="s">
        <v>8</v>
      </c>
      <c r="O165" t="s">
        <v>35</v>
      </c>
      <c r="P165" t="s">
        <v>66</v>
      </c>
      <c r="Q165" t="s">
        <v>445</v>
      </c>
      <c r="R165">
        <v>91767</v>
      </c>
      <c r="S165">
        <v>42017</v>
      </c>
      <c r="T165">
        <v>42021</v>
      </c>
      <c r="U165">
        <v>-566</v>
      </c>
      <c r="V165">
        <v>4</v>
      </c>
      <c r="W165">
        <v>32.6</v>
      </c>
      <c r="X165">
        <v>88645</v>
      </c>
      <c r="Y165" t="s">
        <v>3218</v>
      </c>
    </row>
    <row r="166" spans="1:25" x14ac:dyDescent="0.2">
      <c r="A166">
        <v>2369</v>
      </c>
      <c r="B166" t="s">
        <v>446</v>
      </c>
      <c r="C166" t="s">
        <v>23</v>
      </c>
      <c r="D166">
        <v>7.0000000000000007E-2</v>
      </c>
      <c r="E166">
        <v>5.98</v>
      </c>
      <c r="F166">
        <v>5.79</v>
      </c>
      <c r="G166" t="s">
        <v>14</v>
      </c>
      <c r="H166" t="s">
        <v>15</v>
      </c>
      <c r="I166" t="s">
        <v>24</v>
      </c>
      <c r="J166" t="s">
        <v>64</v>
      </c>
      <c r="K166" t="s">
        <v>49</v>
      </c>
      <c r="L166" t="s">
        <v>447</v>
      </c>
      <c r="M166">
        <v>0.36</v>
      </c>
      <c r="N166" t="s">
        <v>8</v>
      </c>
      <c r="O166" t="s">
        <v>9</v>
      </c>
      <c r="P166" t="s">
        <v>99</v>
      </c>
      <c r="Q166" t="s">
        <v>448</v>
      </c>
      <c r="R166">
        <v>33024</v>
      </c>
      <c r="S166">
        <v>42017</v>
      </c>
      <c r="T166">
        <v>42019</v>
      </c>
      <c r="U166">
        <v>-41.972700000000003</v>
      </c>
      <c r="V166">
        <v>13</v>
      </c>
      <c r="W166">
        <v>77.42</v>
      </c>
      <c r="X166">
        <v>90408</v>
      </c>
      <c r="Y166" t="s">
        <v>3216</v>
      </c>
    </row>
    <row r="167" spans="1:25" x14ac:dyDescent="0.2">
      <c r="A167">
        <v>3340</v>
      </c>
      <c r="B167" t="s">
        <v>449</v>
      </c>
      <c r="C167" t="s">
        <v>92</v>
      </c>
      <c r="D167">
        <v>0.08</v>
      </c>
      <c r="E167">
        <v>125.99</v>
      </c>
      <c r="F167">
        <v>4.2</v>
      </c>
      <c r="G167" t="s">
        <v>14</v>
      </c>
      <c r="H167" t="s">
        <v>15</v>
      </c>
      <c r="I167" t="s">
        <v>16</v>
      </c>
      <c r="J167" t="s">
        <v>111</v>
      </c>
      <c r="K167" t="s">
        <v>49</v>
      </c>
      <c r="L167" t="s">
        <v>450</v>
      </c>
      <c r="M167">
        <v>0.56999999999999995</v>
      </c>
      <c r="N167" t="s">
        <v>8</v>
      </c>
      <c r="O167" t="s">
        <v>35</v>
      </c>
      <c r="P167" t="s">
        <v>115</v>
      </c>
      <c r="Q167" t="s">
        <v>451</v>
      </c>
      <c r="R167">
        <v>97060</v>
      </c>
      <c r="S167">
        <v>42017</v>
      </c>
      <c r="T167">
        <v>42018</v>
      </c>
      <c r="U167">
        <v>989.81190000000004</v>
      </c>
      <c r="V167">
        <v>14</v>
      </c>
      <c r="W167">
        <v>1434.51</v>
      </c>
      <c r="X167">
        <v>85980</v>
      </c>
      <c r="Y167" t="s">
        <v>3218</v>
      </c>
    </row>
    <row r="168" spans="1:25" x14ac:dyDescent="0.2">
      <c r="A168">
        <v>772</v>
      </c>
      <c r="B168" t="s">
        <v>452</v>
      </c>
      <c r="C168" t="s">
        <v>1</v>
      </c>
      <c r="D168">
        <v>0.08</v>
      </c>
      <c r="E168">
        <v>7.77</v>
      </c>
      <c r="F168">
        <v>9.23</v>
      </c>
      <c r="G168" t="s">
        <v>14</v>
      </c>
      <c r="H168" t="s">
        <v>3</v>
      </c>
      <c r="I168" t="s">
        <v>24</v>
      </c>
      <c r="J168" t="s">
        <v>71</v>
      </c>
      <c r="K168" t="s">
        <v>49</v>
      </c>
      <c r="L168" t="s">
        <v>453</v>
      </c>
      <c r="M168">
        <v>0.57999999999999996</v>
      </c>
      <c r="N168" t="s">
        <v>8</v>
      </c>
      <c r="O168" t="s">
        <v>87</v>
      </c>
      <c r="P168" t="s">
        <v>296</v>
      </c>
      <c r="Q168" t="s">
        <v>454</v>
      </c>
      <c r="R168">
        <v>18103</v>
      </c>
      <c r="S168">
        <v>42018</v>
      </c>
      <c r="T168">
        <v>42020</v>
      </c>
      <c r="U168">
        <v>-209.25</v>
      </c>
      <c r="V168">
        <v>7</v>
      </c>
      <c r="W168">
        <v>56.44</v>
      </c>
      <c r="X168">
        <v>88666</v>
      </c>
      <c r="Y168" t="s">
        <v>3219</v>
      </c>
    </row>
    <row r="169" spans="1:25" x14ac:dyDescent="0.2">
      <c r="A169">
        <v>772</v>
      </c>
      <c r="B169" t="s">
        <v>452</v>
      </c>
      <c r="C169" t="s">
        <v>1</v>
      </c>
      <c r="D169">
        <v>0.1</v>
      </c>
      <c r="E169">
        <v>18.97</v>
      </c>
      <c r="F169">
        <v>9.5399999999999991</v>
      </c>
      <c r="G169" t="s">
        <v>63</v>
      </c>
      <c r="H169" t="s">
        <v>3</v>
      </c>
      <c r="I169" t="s">
        <v>24</v>
      </c>
      <c r="J169" t="s">
        <v>64</v>
      </c>
      <c r="K169" t="s">
        <v>49</v>
      </c>
      <c r="L169" t="s">
        <v>455</v>
      </c>
      <c r="M169">
        <v>0.37</v>
      </c>
      <c r="N169" t="s">
        <v>8</v>
      </c>
      <c r="O169" t="s">
        <v>87</v>
      </c>
      <c r="P169" t="s">
        <v>296</v>
      </c>
      <c r="Q169" t="s">
        <v>454</v>
      </c>
      <c r="R169">
        <v>18103</v>
      </c>
      <c r="S169">
        <v>42018</v>
      </c>
      <c r="T169">
        <v>42020</v>
      </c>
      <c r="U169">
        <v>-9.1636000000000006</v>
      </c>
      <c r="V169">
        <v>3</v>
      </c>
      <c r="W169">
        <v>56.73</v>
      </c>
      <c r="X169">
        <v>88666</v>
      </c>
      <c r="Y169" t="s">
        <v>3219</v>
      </c>
    </row>
    <row r="170" spans="1:25" x14ac:dyDescent="0.2">
      <c r="A170">
        <v>1636</v>
      </c>
      <c r="B170" t="s">
        <v>404</v>
      </c>
      <c r="C170" t="s">
        <v>1</v>
      </c>
      <c r="D170">
        <v>0.08</v>
      </c>
      <c r="E170">
        <v>115.99</v>
      </c>
      <c r="F170">
        <v>56.14</v>
      </c>
      <c r="G170" t="s">
        <v>2</v>
      </c>
      <c r="H170" t="s">
        <v>47</v>
      </c>
      <c r="I170" t="s">
        <v>16</v>
      </c>
      <c r="J170" t="s">
        <v>32</v>
      </c>
      <c r="K170" t="s">
        <v>33</v>
      </c>
      <c r="L170" t="s">
        <v>456</v>
      </c>
      <c r="M170">
        <v>0.4</v>
      </c>
      <c r="N170" t="s">
        <v>8</v>
      </c>
      <c r="O170" t="s">
        <v>35</v>
      </c>
      <c r="P170" t="s">
        <v>66</v>
      </c>
      <c r="Q170" t="s">
        <v>406</v>
      </c>
      <c r="R170">
        <v>93905</v>
      </c>
      <c r="S170">
        <v>42018</v>
      </c>
      <c r="T170">
        <v>42020</v>
      </c>
      <c r="U170">
        <v>-272.860884</v>
      </c>
      <c r="V170">
        <v>5</v>
      </c>
      <c r="W170">
        <v>562.92999999999995</v>
      </c>
      <c r="X170">
        <v>89704</v>
      </c>
      <c r="Y170" t="s">
        <v>3218</v>
      </c>
    </row>
    <row r="171" spans="1:25" x14ac:dyDescent="0.2">
      <c r="A171">
        <v>1636</v>
      </c>
      <c r="B171" t="s">
        <v>404</v>
      </c>
      <c r="C171" t="s">
        <v>1</v>
      </c>
      <c r="D171">
        <v>0.08</v>
      </c>
      <c r="E171">
        <v>4.28</v>
      </c>
      <c r="F171">
        <v>0.94</v>
      </c>
      <c r="G171" t="s">
        <v>14</v>
      </c>
      <c r="H171" t="s">
        <v>47</v>
      </c>
      <c r="I171" t="s">
        <v>24</v>
      </c>
      <c r="J171" t="s">
        <v>25</v>
      </c>
      <c r="K171" t="s">
        <v>26</v>
      </c>
      <c r="L171" t="s">
        <v>457</v>
      </c>
      <c r="M171">
        <v>0.56000000000000005</v>
      </c>
      <c r="N171" t="s">
        <v>8</v>
      </c>
      <c r="O171" t="s">
        <v>35</v>
      </c>
      <c r="P171" t="s">
        <v>66</v>
      </c>
      <c r="Q171" t="s">
        <v>406</v>
      </c>
      <c r="R171">
        <v>93905</v>
      </c>
      <c r="S171">
        <v>42018</v>
      </c>
      <c r="T171">
        <v>42021</v>
      </c>
      <c r="U171">
        <v>10.5792</v>
      </c>
      <c r="V171">
        <v>7</v>
      </c>
      <c r="W171">
        <v>29.18</v>
      </c>
      <c r="X171">
        <v>89704</v>
      </c>
      <c r="Y171" t="s">
        <v>3218</v>
      </c>
    </row>
    <row r="172" spans="1:25" x14ac:dyDescent="0.2">
      <c r="A172">
        <v>463</v>
      </c>
      <c r="B172" t="s">
        <v>458</v>
      </c>
      <c r="C172" t="s">
        <v>23</v>
      </c>
      <c r="D172">
        <v>7.0000000000000007E-2</v>
      </c>
      <c r="E172">
        <v>165.2</v>
      </c>
      <c r="F172">
        <v>19.989999999999998</v>
      </c>
      <c r="G172" t="s">
        <v>14</v>
      </c>
      <c r="H172" t="s">
        <v>3</v>
      </c>
      <c r="I172" t="s">
        <v>24</v>
      </c>
      <c r="J172" t="s">
        <v>54</v>
      </c>
      <c r="K172" t="s">
        <v>49</v>
      </c>
      <c r="L172" t="s">
        <v>459</v>
      </c>
      <c r="M172">
        <v>0.59</v>
      </c>
      <c r="N172" t="s">
        <v>8</v>
      </c>
      <c r="O172" t="s">
        <v>35</v>
      </c>
      <c r="P172" t="s">
        <v>66</v>
      </c>
      <c r="Q172" t="s">
        <v>460</v>
      </c>
      <c r="R172">
        <v>90069</v>
      </c>
      <c r="S172">
        <v>42018</v>
      </c>
      <c r="T172">
        <v>42020</v>
      </c>
      <c r="U172">
        <v>521.69000000000005</v>
      </c>
      <c r="V172">
        <v>7</v>
      </c>
      <c r="W172">
        <v>1081.54</v>
      </c>
      <c r="X172">
        <v>88061</v>
      </c>
      <c r="Y172" t="s">
        <v>3218</v>
      </c>
    </row>
    <row r="173" spans="1:25" x14ac:dyDescent="0.2">
      <c r="A173">
        <v>3064</v>
      </c>
      <c r="B173" t="s">
        <v>461</v>
      </c>
      <c r="C173" t="s">
        <v>23</v>
      </c>
      <c r="D173">
        <v>0.03</v>
      </c>
      <c r="E173">
        <v>6.45</v>
      </c>
      <c r="F173">
        <v>1.34</v>
      </c>
      <c r="G173" t="s">
        <v>14</v>
      </c>
      <c r="H173" t="s">
        <v>15</v>
      </c>
      <c r="I173" t="s">
        <v>24</v>
      </c>
      <c r="J173" t="s">
        <v>64</v>
      </c>
      <c r="K173" t="s">
        <v>26</v>
      </c>
      <c r="L173" t="s">
        <v>462</v>
      </c>
      <c r="M173">
        <v>0.36</v>
      </c>
      <c r="N173" t="s">
        <v>8</v>
      </c>
      <c r="O173" t="s">
        <v>35</v>
      </c>
      <c r="P173" t="s">
        <v>42</v>
      </c>
      <c r="Q173" t="s">
        <v>463</v>
      </c>
      <c r="R173">
        <v>98503</v>
      </c>
      <c r="S173">
        <v>42018</v>
      </c>
      <c r="T173">
        <v>42023</v>
      </c>
      <c r="U173">
        <v>39.129899999999999</v>
      </c>
      <c r="V173">
        <v>9</v>
      </c>
      <c r="W173">
        <v>56.71</v>
      </c>
      <c r="X173">
        <v>88448</v>
      </c>
      <c r="Y173" t="s">
        <v>3218</v>
      </c>
    </row>
    <row r="174" spans="1:25" x14ac:dyDescent="0.2">
      <c r="A174">
        <v>3148</v>
      </c>
      <c r="B174" t="s">
        <v>464</v>
      </c>
      <c r="C174" t="s">
        <v>92</v>
      </c>
      <c r="D174">
        <v>0.06</v>
      </c>
      <c r="E174">
        <v>19.989999999999998</v>
      </c>
      <c r="F174">
        <v>11.17</v>
      </c>
      <c r="G174" t="s">
        <v>14</v>
      </c>
      <c r="H174" t="s">
        <v>70</v>
      </c>
      <c r="I174" t="s">
        <v>4</v>
      </c>
      <c r="J174" t="s">
        <v>102</v>
      </c>
      <c r="K174" t="s">
        <v>40</v>
      </c>
      <c r="L174" t="s">
        <v>465</v>
      </c>
      <c r="M174">
        <v>0.6</v>
      </c>
      <c r="N174" t="s">
        <v>8</v>
      </c>
      <c r="O174" t="s">
        <v>35</v>
      </c>
      <c r="P174" t="s">
        <v>466</v>
      </c>
      <c r="Q174" t="s">
        <v>467</v>
      </c>
      <c r="R174">
        <v>83854</v>
      </c>
      <c r="S174">
        <v>42018</v>
      </c>
      <c r="T174">
        <v>42018</v>
      </c>
      <c r="U174">
        <v>-66.823599999999999</v>
      </c>
      <c r="V174">
        <v>7</v>
      </c>
      <c r="W174">
        <v>139.49</v>
      </c>
      <c r="X174">
        <v>89716</v>
      </c>
      <c r="Y174" t="s">
        <v>3218</v>
      </c>
    </row>
    <row r="175" spans="1:25" x14ac:dyDescent="0.2">
      <c r="A175">
        <v>3149</v>
      </c>
      <c r="B175" t="s">
        <v>468</v>
      </c>
      <c r="C175" t="s">
        <v>92</v>
      </c>
      <c r="D175">
        <v>0.06</v>
      </c>
      <c r="E175">
        <v>320.98</v>
      </c>
      <c r="F175">
        <v>58.95</v>
      </c>
      <c r="G175" t="s">
        <v>2</v>
      </c>
      <c r="H175" t="s">
        <v>70</v>
      </c>
      <c r="I175" t="s">
        <v>4</v>
      </c>
      <c r="J175" t="s">
        <v>85</v>
      </c>
      <c r="K175" t="s">
        <v>33</v>
      </c>
      <c r="L175" t="s">
        <v>469</v>
      </c>
      <c r="M175">
        <v>0.56999999999999995</v>
      </c>
      <c r="N175" t="s">
        <v>8</v>
      </c>
      <c r="O175" t="s">
        <v>35</v>
      </c>
      <c r="P175" t="s">
        <v>466</v>
      </c>
      <c r="Q175" t="s">
        <v>470</v>
      </c>
      <c r="R175">
        <v>83440</v>
      </c>
      <c r="S175">
        <v>42018</v>
      </c>
      <c r="T175">
        <v>42020</v>
      </c>
      <c r="U175">
        <v>971.62199999999996</v>
      </c>
      <c r="V175">
        <v>6</v>
      </c>
      <c r="W175">
        <v>1952.43</v>
      </c>
      <c r="X175">
        <v>89716</v>
      </c>
      <c r="Y175" t="s">
        <v>3218</v>
      </c>
    </row>
    <row r="176" spans="1:25" x14ac:dyDescent="0.2">
      <c r="A176">
        <v>2820</v>
      </c>
      <c r="B176" t="s">
        <v>471</v>
      </c>
      <c r="C176" t="s">
        <v>46</v>
      </c>
      <c r="D176">
        <v>0.1</v>
      </c>
      <c r="E176">
        <v>22.01</v>
      </c>
      <c r="F176">
        <v>5.53</v>
      </c>
      <c r="G176" t="s">
        <v>14</v>
      </c>
      <c r="H176" t="s">
        <v>47</v>
      </c>
      <c r="I176" t="s">
        <v>24</v>
      </c>
      <c r="J176" t="s">
        <v>25</v>
      </c>
      <c r="K176" t="s">
        <v>18</v>
      </c>
      <c r="L176" t="s">
        <v>472</v>
      </c>
      <c r="M176">
        <v>0.59</v>
      </c>
      <c r="N176" t="s">
        <v>8</v>
      </c>
      <c r="O176" t="s">
        <v>28</v>
      </c>
      <c r="P176" t="s">
        <v>56</v>
      </c>
      <c r="Q176" t="s">
        <v>473</v>
      </c>
      <c r="R176">
        <v>63129</v>
      </c>
      <c r="S176">
        <v>42018</v>
      </c>
      <c r="T176">
        <v>42019</v>
      </c>
      <c r="U176">
        <v>31.59</v>
      </c>
      <c r="V176">
        <v>14</v>
      </c>
      <c r="W176">
        <v>281.75</v>
      </c>
      <c r="X176">
        <v>87900</v>
      </c>
      <c r="Y176" t="s">
        <v>3217</v>
      </c>
    </row>
    <row r="177" spans="1:25" x14ac:dyDescent="0.2">
      <c r="A177">
        <v>3225</v>
      </c>
      <c r="B177" t="s">
        <v>474</v>
      </c>
      <c r="C177" t="s">
        <v>46</v>
      </c>
      <c r="D177">
        <v>0.1</v>
      </c>
      <c r="E177">
        <v>208.16</v>
      </c>
      <c r="F177">
        <v>68.02</v>
      </c>
      <c r="G177" t="s">
        <v>2</v>
      </c>
      <c r="H177" t="s">
        <v>3</v>
      </c>
      <c r="I177" t="s">
        <v>24</v>
      </c>
      <c r="J177" t="s">
        <v>71</v>
      </c>
      <c r="K177" t="s">
        <v>33</v>
      </c>
      <c r="L177" t="s">
        <v>475</v>
      </c>
      <c r="M177">
        <v>0.57999999999999996</v>
      </c>
      <c r="N177" t="s">
        <v>8</v>
      </c>
      <c r="O177" t="s">
        <v>9</v>
      </c>
      <c r="P177" t="s">
        <v>376</v>
      </c>
      <c r="Q177" t="s">
        <v>476</v>
      </c>
      <c r="R177">
        <v>38138</v>
      </c>
      <c r="S177">
        <v>42018</v>
      </c>
      <c r="T177">
        <v>42018</v>
      </c>
      <c r="U177">
        <v>-137.52199999999999</v>
      </c>
      <c r="V177">
        <v>4</v>
      </c>
      <c r="W177">
        <v>768.81</v>
      </c>
      <c r="X177">
        <v>86507</v>
      </c>
      <c r="Y177" t="s">
        <v>3216</v>
      </c>
    </row>
    <row r="178" spans="1:25" x14ac:dyDescent="0.2">
      <c r="A178">
        <v>3226</v>
      </c>
      <c r="B178" t="s">
        <v>477</v>
      </c>
      <c r="C178" t="s">
        <v>46</v>
      </c>
      <c r="D178">
        <v>7.0000000000000007E-2</v>
      </c>
      <c r="E178">
        <v>90.48</v>
      </c>
      <c r="F178">
        <v>19.989999999999998</v>
      </c>
      <c r="G178" t="s">
        <v>14</v>
      </c>
      <c r="H178" t="s">
        <v>3</v>
      </c>
      <c r="I178" t="s">
        <v>24</v>
      </c>
      <c r="J178" t="s">
        <v>321</v>
      </c>
      <c r="K178" t="s">
        <v>49</v>
      </c>
      <c r="L178" t="s">
        <v>478</v>
      </c>
      <c r="M178">
        <v>0.4</v>
      </c>
      <c r="N178" t="s">
        <v>8</v>
      </c>
      <c r="O178" t="s">
        <v>9</v>
      </c>
      <c r="P178" t="s">
        <v>376</v>
      </c>
      <c r="Q178" t="s">
        <v>479</v>
      </c>
      <c r="R178">
        <v>37075</v>
      </c>
      <c r="S178">
        <v>42018</v>
      </c>
      <c r="T178">
        <v>42019</v>
      </c>
      <c r="U178">
        <v>-11.816000000000001</v>
      </c>
      <c r="V178">
        <v>2</v>
      </c>
      <c r="W178">
        <v>183.39</v>
      </c>
      <c r="X178">
        <v>86507</v>
      </c>
      <c r="Y178" t="s">
        <v>3216</v>
      </c>
    </row>
    <row r="179" spans="1:25" x14ac:dyDescent="0.2">
      <c r="A179">
        <v>3226</v>
      </c>
      <c r="B179" t="s">
        <v>477</v>
      </c>
      <c r="C179" t="s">
        <v>46</v>
      </c>
      <c r="D179">
        <v>0.01</v>
      </c>
      <c r="E179">
        <v>9.48</v>
      </c>
      <c r="F179">
        <v>7.29</v>
      </c>
      <c r="G179" t="s">
        <v>63</v>
      </c>
      <c r="H179" t="s">
        <v>3</v>
      </c>
      <c r="I179" t="s">
        <v>4</v>
      </c>
      <c r="J179" t="s">
        <v>102</v>
      </c>
      <c r="K179" t="s">
        <v>18</v>
      </c>
      <c r="L179" t="s">
        <v>480</v>
      </c>
      <c r="M179">
        <v>0.45</v>
      </c>
      <c r="N179" t="s">
        <v>8</v>
      </c>
      <c r="O179" t="s">
        <v>9</v>
      </c>
      <c r="P179" t="s">
        <v>376</v>
      </c>
      <c r="Q179" t="s">
        <v>479</v>
      </c>
      <c r="R179">
        <v>37075</v>
      </c>
      <c r="S179">
        <v>42018</v>
      </c>
      <c r="T179">
        <v>42020</v>
      </c>
      <c r="U179">
        <v>238.93379999999999</v>
      </c>
      <c r="V179">
        <v>1</v>
      </c>
      <c r="W179">
        <v>12.9</v>
      </c>
      <c r="X179">
        <v>86507</v>
      </c>
      <c r="Y179" t="s">
        <v>3216</v>
      </c>
    </row>
    <row r="180" spans="1:25" x14ac:dyDescent="0.2">
      <c r="A180">
        <v>3226</v>
      </c>
      <c r="B180" t="s">
        <v>477</v>
      </c>
      <c r="C180" t="s">
        <v>46</v>
      </c>
      <c r="D180">
        <v>0.02</v>
      </c>
      <c r="E180">
        <v>4.28</v>
      </c>
      <c r="F180">
        <v>0.94</v>
      </c>
      <c r="G180" t="s">
        <v>14</v>
      </c>
      <c r="H180" t="s">
        <v>3</v>
      </c>
      <c r="I180" t="s">
        <v>24</v>
      </c>
      <c r="J180" t="s">
        <v>25</v>
      </c>
      <c r="K180" t="s">
        <v>26</v>
      </c>
      <c r="L180" t="s">
        <v>457</v>
      </c>
      <c r="M180">
        <v>0.56000000000000005</v>
      </c>
      <c r="N180" t="s">
        <v>8</v>
      </c>
      <c r="O180" t="s">
        <v>9</v>
      </c>
      <c r="P180" t="s">
        <v>376</v>
      </c>
      <c r="Q180" t="s">
        <v>479</v>
      </c>
      <c r="R180">
        <v>37075</v>
      </c>
      <c r="S180">
        <v>42018</v>
      </c>
      <c r="T180">
        <v>42019</v>
      </c>
      <c r="U180">
        <v>-105.126</v>
      </c>
      <c r="V180">
        <v>4</v>
      </c>
      <c r="W180">
        <v>17.89</v>
      </c>
      <c r="X180">
        <v>86507</v>
      </c>
      <c r="Y180" t="s">
        <v>3216</v>
      </c>
    </row>
    <row r="181" spans="1:25" x14ac:dyDescent="0.2">
      <c r="A181">
        <v>152</v>
      </c>
      <c r="B181" t="s">
        <v>481</v>
      </c>
      <c r="C181" t="s">
        <v>1</v>
      </c>
      <c r="D181">
        <v>0.09</v>
      </c>
      <c r="E181">
        <v>2.88</v>
      </c>
      <c r="F181">
        <v>0.7</v>
      </c>
      <c r="G181" t="s">
        <v>14</v>
      </c>
      <c r="H181" t="s">
        <v>15</v>
      </c>
      <c r="I181" t="s">
        <v>24</v>
      </c>
      <c r="J181" t="s">
        <v>25</v>
      </c>
      <c r="K181" t="s">
        <v>26</v>
      </c>
      <c r="L181" t="s">
        <v>482</v>
      </c>
      <c r="M181">
        <v>0.56000000000000005</v>
      </c>
      <c r="N181" t="s">
        <v>8</v>
      </c>
      <c r="O181" t="s">
        <v>9</v>
      </c>
      <c r="P181" t="s">
        <v>376</v>
      </c>
      <c r="Q181" t="s">
        <v>483</v>
      </c>
      <c r="R181">
        <v>37918</v>
      </c>
      <c r="S181">
        <v>42019</v>
      </c>
      <c r="T181">
        <v>42020</v>
      </c>
      <c r="U181">
        <v>-172.71799999999999</v>
      </c>
      <c r="V181">
        <v>2</v>
      </c>
      <c r="W181">
        <v>5.5</v>
      </c>
      <c r="X181">
        <v>89520</v>
      </c>
      <c r="Y181" t="s">
        <v>3216</v>
      </c>
    </row>
    <row r="182" spans="1:25" x14ac:dyDescent="0.2">
      <c r="A182">
        <v>2791</v>
      </c>
      <c r="B182" t="s">
        <v>484</v>
      </c>
      <c r="C182" t="s">
        <v>1</v>
      </c>
      <c r="D182">
        <v>0.09</v>
      </c>
      <c r="E182">
        <v>2.88</v>
      </c>
      <c r="F182">
        <v>0.7</v>
      </c>
      <c r="G182" t="s">
        <v>14</v>
      </c>
      <c r="H182" t="s">
        <v>70</v>
      </c>
      <c r="I182" t="s">
        <v>24</v>
      </c>
      <c r="J182" t="s">
        <v>25</v>
      </c>
      <c r="K182" t="s">
        <v>26</v>
      </c>
      <c r="L182" t="s">
        <v>485</v>
      </c>
      <c r="M182">
        <v>0.56000000000000005</v>
      </c>
      <c r="N182" t="s">
        <v>8</v>
      </c>
      <c r="O182" t="s">
        <v>28</v>
      </c>
      <c r="P182" t="s">
        <v>265</v>
      </c>
      <c r="Q182" t="s">
        <v>486</v>
      </c>
      <c r="R182">
        <v>48071</v>
      </c>
      <c r="S182">
        <v>42019</v>
      </c>
      <c r="T182">
        <v>42019</v>
      </c>
      <c r="U182">
        <v>4.8499999999999996</v>
      </c>
      <c r="V182">
        <v>7</v>
      </c>
      <c r="W182">
        <v>19.29</v>
      </c>
      <c r="X182">
        <v>88758</v>
      </c>
      <c r="Y182" t="s">
        <v>3217</v>
      </c>
    </row>
    <row r="183" spans="1:25" x14ac:dyDescent="0.2">
      <c r="A183">
        <v>428</v>
      </c>
      <c r="B183" t="s">
        <v>487</v>
      </c>
      <c r="C183" t="s">
        <v>13</v>
      </c>
      <c r="D183">
        <v>0.02</v>
      </c>
      <c r="E183">
        <v>15.28</v>
      </c>
      <c r="F183">
        <v>1.99</v>
      </c>
      <c r="G183" t="s">
        <v>14</v>
      </c>
      <c r="H183" t="s">
        <v>70</v>
      </c>
      <c r="I183" t="s">
        <v>16</v>
      </c>
      <c r="J183" t="s">
        <v>17</v>
      </c>
      <c r="K183" t="s">
        <v>18</v>
      </c>
      <c r="L183" t="s">
        <v>488</v>
      </c>
      <c r="M183">
        <v>0.42</v>
      </c>
      <c r="N183" t="s">
        <v>8</v>
      </c>
      <c r="O183" t="s">
        <v>35</v>
      </c>
      <c r="P183" t="s">
        <v>272</v>
      </c>
      <c r="Q183" t="s">
        <v>489</v>
      </c>
      <c r="R183">
        <v>89701</v>
      </c>
      <c r="S183">
        <v>42019</v>
      </c>
      <c r="T183">
        <v>42020</v>
      </c>
      <c r="U183">
        <v>163.1574</v>
      </c>
      <c r="V183">
        <v>15</v>
      </c>
      <c r="W183">
        <v>236.46</v>
      </c>
      <c r="X183">
        <v>88479</v>
      </c>
      <c r="Y183" t="s">
        <v>3218</v>
      </c>
    </row>
    <row r="184" spans="1:25" x14ac:dyDescent="0.2">
      <c r="A184">
        <v>428</v>
      </c>
      <c r="B184" t="s">
        <v>487</v>
      </c>
      <c r="C184" t="s">
        <v>13</v>
      </c>
      <c r="D184">
        <v>0</v>
      </c>
      <c r="E184">
        <v>85.99</v>
      </c>
      <c r="F184">
        <v>3.3</v>
      </c>
      <c r="G184" t="s">
        <v>14</v>
      </c>
      <c r="H184" t="s">
        <v>70</v>
      </c>
      <c r="I184" t="s">
        <v>16</v>
      </c>
      <c r="J184" t="s">
        <v>111</v>
      </c>
      <c r="K184" t="s">
        <v>18</v>
      </c>
      <c r="L184" t="s">
        <v>490</v>
      </c>
      <c r="M184">
        <v>0.37</v>
      </c>
      <c r="N184" t="s">
        <v>8</v>
      </c>
      <c r="O184" t="s">
        <v>35</v>
      </c>
      <c r="P184" t="s">
        <v>272</v>
      </c>
      <c r="Q184" t="s">
        <v>489</v>
      </c>
      <c r="R184">
        <v>89701</v>
      </c>
      <c r="S184">
        <v>42019</v>
      </c>
      <c r="T184">
        <v>42020</v>
      </c>
      <c r="U184">
        <v>-302.22500000000002</v>
      </c>
      <c r="V184">
        <v>1</v>
      </c>
      <c r="W184">
        <v>73.819999999999993</v>
      </c>
      <c r="X184">
        <v>88479</v>
      </c>
      <c r="Y184" t="s">
        <v>3218</v>
      </c>
    </row>
    <row r="185" spans="1:25" x14ac:dyDescent="0.2">
      <c r="A185">
        <v>1212</v>
      </c>
      <c r="B185" t="s">
        <v>491</v>
      </c>
      <c r="C185" t="s">
        <v>13</v>
      </c>
      <c r="D185">
        <v>0.08</v>
      </c>
      <c r="E185">
        <v>4.91</v>
      </c>
      <c r="F185">
        <v>4.97</v>
      </c>
      <c r="G185" t="s">
        <v>14</v>
      </c>
      <c r="H185" t="s">
        <v>70</v>
      </c>
      <c r="I185" t="s">
        <v>24</v>
      </c>
      <c r="J185" t="s">
        <v>48</v>
      </c>
      <c r="K185" t="s">
        <v>49</v>
      </c>
      <c r="L185" t="s">
        <v>492</v>
      </c>
      <c r="M185">
        <v>0.38</v>
      </c>
      <c r="N185" t="s">
        <v>8</v>
      </c>
      <c r="O185" t="s">
        <v>28</v>
      </c>
      <c r="P185" t="s">
        <v>29</v>
      </c>
      <c r="Q185" t="s">
        <v>493</v>
      </c>
      <c r="R185">
        <v>46404</v>
      </c>
      <c r="S185">
        <v>42019</v>
      </c>
      <c r="T185">
        <v>42020</v>
      </c>
      <c r="U185">
        <v>-99.762500000000003</v>
      </c>
      <c r="V185">
        <v>12</v>
      </c>
      <c r="W185">
        <v>58.95</v>
      </c>
      <c r="X185">
        <v>88600</v>
      </c>
      <c r="Y185" t="s">
        <v>3217</v>
      </c>
    </row>
    <row r="186" spans="1:25" x14ac:dyDescent="0.2">
      <c r="A186">
        <v>1212</v>
      </c>
      <c r="B186" t="s">
        <v>491</v>
      </c>
      <c r="C186" t="s">
        <v>13</v>
      </c>
      <c r="D186">
        <v>0.01</v>
      </c>
      <c r="E186">
        <v>3499.99</v>
      </c>
      <c r="F186">
        <v>24.49</v>
      </c>
      <c r="G186" t="s">
        <v>14</v>
      </c>
      <c r="H186" t="s">
        <v>70</v>
      </c>
      <c r="I186" t="s">
        <v>16</v>
      </c>
      <c r="J186" t="s">
        <v>39</v>
      </c>
      <c r="K186" t="s">
        <v>40</v>
      </c>
      <c r="L186" t="s">
        <v>494</v>
      </c>
      <c r="M186">
        <v>0.37</v>
      </c>
      <c r="N186" t="s">
        <v>8</v>
      </c>
      <c r="O186" t="s">
        <v>28</v>
      </c>
      <c r="P186" t="s">
        <v>29</v>
      </c>
      <c r="Q186" t="s">
        <v>493</v>
      </c>
      <c r="R186">
        <v>46404</v>
      </c>
      <c r="S186">
        <v>42019</v>
      </c>
      <c r="T186">
        <v>42020</v>
      </c>
      <c r="U186">
        <v>-3061.82</v>
      </c>
      <c r="V186">
        <v>1</v>
      </c>
      <c r="W186">
        <v>3672.89</v>
      </c>
      <c r="X186">
        <v>88600</v>
      </c>
      <c r="Y186" t="s">
        <v>3217</v>
      </c>
    </row>
    <row r="187" spans="1:25" x14ac:dyDescent="0.2">
      <c r="A187">
        <v>1213</v>
      </c>
      <c r="B187" t="s">
        <v>495</v>
      </c>
      <c r="C187" t="s">
        <v>13</v>
      </c>
      <c r="D187">
        <v>0.03</v>
      </c>
      <c r="E187">
        <v>5.84</v>
      </c>
      <c r="F187">
        <v>1.2</v>
      </c>
      <c r="G187" t="s">
        <v>14</v>
      </c>
      <c r="H187" t="s">
        <v>70</v>
      </c>
      <c r="I187" t="s">
        <v>24</v>
      </c>
      <c r="J187" t="s">
        <v>25</v>
      </c>
      <c r="K187" t="s">
        <v>26</v>
      </c>
      <c r="L187" t="s">
        <v>44</v>
      </c>
      <c r="M187">
        <v>0.55000000000000004</v>
      </c>
      <c r="N187" t="s">
        <v>8</v>
      </c>
      <c r="O187" t="s">
        <v>28</v>
      </c>
      <c r="P187" t="s">
        <v>29</v>
      </c>
      <c r="Q187" t="s">
        <v>496</v>
      </c>
      <c r="R187">
        <v>46530</v>
      </c>
      <c r="S187">
        <v>42019</v>
      </c>
      <c r="T187">
        <v>42021</v>
      </c>
      <c r="U187">
        <v>-0.01</v>
      </c>
      <c r="V187">
        <v>2</v>
      </c>
      <c r="W187">
        <v>11.74</v>
      </c>
      <c r="X187">
        <v>88600</v>
      </c>
      <c r="Y187" t="s">
        <v>3217</v>
      </c>
    </row>
    <row r="188" spans="1:25" x14ac:dyDescent="0.2">
      <c r="A188">
        <v>1632</v>
      </c>
      <c r="B188" t="s">
        <v>497</v>
      </c>
      <c r="C188" t="s">
        <v>13</v>
      </c>
      <c r="D188">
        <v>0.08</v>
      </c>
      <c r="E188">
        <v>8.09</v>
      </c>
      <c r="F188">
        <v>7.96</v>
      </c>
      <c r="G188" t="s">
        <v>63</v>
      </c>
      <c r="H188" t="s">
        <v>47</v>
      </c>
      <c r="I188" t="s">
        <v>4</v>
      </c>
      <c r="J188" t="s">
        <v>102</v>
      </c>
      <c r="K188" t="s">
        <v>49</v>
      </c>
      <c r="L188" t="s">
        <v>498</v>
      </c>
      <c r="M188">
        <v>0.49</v>
      </c>
      <c r="N188" t="s">
        <v>8</v>
      </c>
      <c r="O188" t="s">
        <v>9</v>
      </c>
      <c r="P188" t="s">
        <v>10</v>
      </c>
      <c r="Q188" t="s">
        <v>499</v>
      </c>
      <c r="R188">
        <v>39401</v>
      </c>
      <c r="S188">
        <v>42019</v>
      </c>
      <c r="T188">
        <v>42020</v>
      </c>
      <c r="U188">
        <v>15.984</v>
      </c>
      <c r="V188">
        <v>6</v>
      </c>
      <c r="W188">
        <v>48.25</v>
      </c>
      <c r="X188">
        <v>90530</v>
      </c>
      <c r="Y188" t="s">
        <v>3216</v>
      </c>
    </row>
    <row r="189" spans="1:25" x14ac:dyDescent="0.2">
      <c r="A189">
        <v>3035</v>
      </c>
      <c r="B189" t="s">
        <v>500</v>
      </c>
      <c r="C189" t="s">
        <v>23</v>
      </c>
      <c r="D189">
        <v>0.01</v>
      </c>
      <c r="E189">
        <v>4.9800000000000004</v>
      </c>
      <c r="F189">
        <v>4.75</v>
      </c>
      <c r="G189" t="s">
        <v>14</v>
      </c>
      <c r="H189" t="s">
        <v>47</v>
      </c>
      <c r="I189" t="s">
        <v>24</v>
      </c>
      <c r="J189" t="s">
        <v>64</v>
      </c>
      <c r="K189" t="s">
        <v>49</v>
      </c>
      <c r="L189" t="s">
        <v>501</v>
      </c>
      <c r="M189">
        <v>0.36</v>
      </c>
      <c r="N189" t="s">
        <v>8</v>
      </c>
      <c r="O189" t="s">
        <v>28</v>
      </c>
      <c r="P189" t="s">
        <v>79</v>
      </c>
      <c r="Q189" t="s">
        <v>502</v>
      </c>
      <c r="R189">
        <v>60148</v>
      </c>
      <c r="S189">
        <v>42019</v>
      </c>
      <c r="T189">
        <v>42024</v>
      </c>
      <c r="U189">
        <v>-75.900400000000005</v>
      </c>
      <c r="V189">
        <v>10</v>
      </c>
      <c r="W189">
        <v>52.93</v>
      </c>
      <c r="X189">
        <v>89128</v>
      </c>
      <c r="Y189" t="s">
        <v>3217</v>
      </c>
    </row>
    <row r="190" spans="1:25" x14ac:dyDescent="0.2">
      <c r="A190">
        <v>3035</v>
      </c>
      <c r="B190" t="s">
        <v>500</v>
      </c>
      <c r="C190" t="s">
        <v>23</v>
      </c>
      <c r="D190">
        <v>0.04</v>
      </c>
      <c r="E190">
        <v>6.35</v>
      </c>
      <c r="F190">
        <v>1.02</v>
      </c>
      <c r="G190" t="s">
        <v>14</v>
      </c>
      <c r="H190" t="s">
        <v>47</v>
      </c>
      <c r="I190" t="s">
        <v>24</v>
      </c>
      <c r="J190" t="s">
        <v>64</v>
      </c>
      <c r="K190" t="s">
        <v>26</v>
      </c>
      <c r="L190" t="s">
        <v>503</v>
      </c>
      <c r="M190">
        <v>0.39</v>
      </c>
      <c r="N190" t="s">
        <v>8</v>
      </c>
      <c r="O190" t="s">
        <v>28</v>
      </c>
      <c r="P190" t="s">
        <v>79</v>
      </c>
      <c r="Q190" t="s">
        <v>502</v>
      </c>
      <c r="R190">
        <v>60148</v>
      </c>
      <c r="S190">
        <v>42019</v>
      </c>
      <c r="T190">
        <v>42024</v>
      </c>
      <c r="U190">
        <v>52.170900000000003</v>
      </c>
      <c r="V190">
        <v>12</v>
      </c>
      <c r="W190">
        <v>75.61</v>
      </c>
      <c r="X190">
        <v>89128</v>
      </c>
      <c r="Y190" t="s">
        <v>3217</v>
      </c>
    </row>
    <row r="191" spans="1:25" x14ac:dyDescent="0.2">
      <c r="A191">
        <v>145</v>
      </c>
      <c r="B191" t="s">
        <v>504</v>
      </c>
      <c r="C191" t="s">
        <v>92</v>
      </c>
      <c r="D191">
        <v>0.06</v>
      </c>
      <c r="E191">
        <v>7.04</v>
      </c>
      <c r="F191">
        <v>2.17</v>
      </c>
      <c r="G191" t="s">
        <v>14</v>
      </c>
      <c r="H191" t="s">
        <v>3</v>
      </c>
      <c r="I191" t="s">
        <v>24</v>
      </c>
      <c r="J191" t="s">
        <v>64</v>
      </c>
      <c r="K191" t="s">
        <v>26</v>
      </c>
      <c r="L191" t="s">
        <v>505</v>
      </c>
      <c r="M191">
        <v>0.38</v>
      </c>
      <c r="N191" t="s">
        <v>8</v>
      </c>
      <c r="O191" t="s">
        <v>87</v>
      </c>
      <c r="P191" t="s">
        <v>296</v>
      </c>
      <c r="Q191" t="s">
        <v>506</v>
      </c>
      <c r="R191">
        <v>15122</v>
      </c>
      <c r="S191">
        <v>42019</v>
      </c>
      <c r="T191">
        <v>42021</v>
      </c>
      <c r="U191">
        <v>2.4851999999999999</v>
      </c>
      <c r="V191">
        <v>2</v>
      </c>
      <c r="W191">
        <v>14.65</v>
      </c>
      <c r="X191">
        <v>91086</v>
      </c>
      <c r="Y191" t="s">
        <v>3219</v>
      </c>
    </row>
    <row r="192" spans="1:25" x14ac:dyDescent="0.2">
      <c r="A192">
        <v>1402</v>
      </c>
      <c r="B192" t="s">
        <v>507</v>
      </c>
      <c r="C192" t="s">
        <v>46</v>
      </c>
      <c r="D192">
        <v>0</v>
      </c>
      <c r="E192">
        <v>8.6</v>
      </c>
      <c r="F192">
        <v>6.19</v>
      </c>
      <c r="G192" t="s">
        <v>14</v>
      </c>
      <c r="H192" t="s">
        <v>70</v>
      </c>
      <c r="I192" t="s">
        <v>24</v>
      </c>
      <c r="J192" t="s">
        <v>48</v>
      </c>
      <c r="K192" t="s">
        <v>49</v>
      </c>
      <c r="L192" t="s">
        <v>508</v>
      </c>
      <c r="M192">
        <v>0.38</v>
      </c>
      <c r="N192" t="s">
        <v>8</v>
      </c>
      <c r="O192" t="s">
        <v>28</v>
      </c>
      <c r="P192" t="s">
        <v>79</v>
      </c>
      <c r="Q192" t="s">
        <v>509</v>
      </c>
      <c r="R192">
        <v>60653</v>
      </c>
      <c r="S192">
        <v>42019</v>
      </c>
      <c r="T192">
        <v>42019</v>
      </c>
      <c r="U192">
        <v>-42.8536</v>
      </c>
      <c r="V192">
        <v>48</v>
      </c>
      <c r="W192">
        <v>447.89</v>
      </c>
      <c r="X192">
        <v>37729</v>
      </c>
      <c r="Y192" t="s">
        <v>3217</v>
      </c>
    </row>
    <row r="193" spans="1:25" x14ac:dyDescent="0.2">
      <c r="A193">
        <v>1405</v>
      </c>
      <c r="B193" t="s">
        <v>510</v>
      </c>
      <c r="C193" t="s">
        <v>46</v>
      </c>
      <c r="D193">
        <v>0</v>
      </c>
      <c r="E193">
        <v>8.6</v>
      </c>
      <c r="F193">
        <v>6.19</v>
      </c>
      <c r="G193" t="s">
        <v>14</v>
      </c>
      <c r="H193" t="s">
        <v>70</v>
      </c>
      <c r="I193" t="s">
        <v>24</v>
      </c>
      <c r="J193" t="s">
        <v>48</v>
      </c>
      <c r="K193" t="s">
        <v>49</v>
      </c>
      <c r="L193" t="s">
        <v>508</v>
      </c>
      <c r="M193">
        <v>0.38</v>
      </c>
      <c r="N193" t="s">
        <v>8</v>
      </c>
      <c r="O193" t="s">
        <v>28</v>
      </c>
      <c r="P193" t="s">
        <v>265</v>
      </c>
      <c r="Q193" t="s">
        <v>511</v>
      </c>
      <c r="R193">
        <v>49017</v>
      </c>
      <c r="S193">
        <v>42019</v>
      </c>
      <c r="T193">
        <v>42019</v>
      </c>
      <c r="U193">
        <v>-33.211539999999999</v>
      </c>
      <c r="V193">
        <v>12</v>
      </c>
      <c r="W193">
        <v>111.97</v>
      </c>
      <c r="X193">
        <v>86144</v>
      </c>
      <c r="Y193" t="s">
        <v>3217</v>
      </c>
    </row>
    <row r="194" spans="1:25" x14ac:dyDescent="0.2">
      <c r="A194">
        <v>288</v>
      </c>
      <c r="B194" t="s">
        <v>512</v>
      </c>
      <c r="C194" t="s">
        <v>1</v>
      </c>
      <c r="D194">
        <v>0.09</v>
      </c>
      <c r="E194">
        <v>28.48</v>
      </c>
      <c r="F194">
        <v>1.99</v>
      </c>
      <c r="G194" t="s">
        <v>14</v>
      </c>
      <c r="H194" t="s">
        <v>3</v>
      </c>
      <c r="I194" t="s">
        <v>16</v>
      </c>
      <c r="J194" t="s">
        <v>17</v>
      </c>
      <c r="K194" t="s">
        <v>18</v>
      </c>
      <c r="L194" t="s">
        <v>188</v>
      </c>
      <c r="M194">
        <v>0.4</v>
      </c>
      <c r="N194" t="s">
        <v>8</v>
      </c>
      <c r="O194" t="s">
        <v>28</v>
      </c>
      <c r="P194" t="s">
        <v>513</v>
      </c>
      <c r="Q194" t="s">
        <v>514</v>
      </c>
      <c r="R194">
        <v>67212</v>
      </c>
      <c r="S194">
        <v>42020</v>
      </c>
      <c r="T194">
        <v>42023</v>
      </c>
      <c r="U194">
        <v>132.68700000000001</v>
      </c>
      <c r="V194">
        <v>7</v>
      </c>
      <c r="W194">
        <v>192.3</v>
      </c>
      <c r="X194">
        <v>89762</v>
      </c>
      <c r="Y194" t="s">
        <v>3217</v>
      </c>
    </row>
    <row r="195" spans="1:25" x14ac:dyDescent="0.2">
      <c r="A195">
        <v>288</v>
      </c>
      <c r="B195" t="s">
        <v>512</v>
      </c>
      <c r="C195" t="s">
        <v>1</v>
      </c>
      <c r="D195">
        <v>0.08</v>
      </c>
      <c r="E195">
        <v>65.989999999999995</v>
      </c>
      <c r="F195">
        <v>4.99</v>
      </c>
      <c r="G195" t="s">
        <v>63</v>
      </c>
      <c r="H195" t="s">
        <v>3</v>
      </c>
      <c r="I195" t="s">
        <v>16</v>
      </c>
      <c r="J195" t="s">
        <v>111</v>
      </c>
      <c r="K195" t="s">
        <v>49</v>
      </c>
      <c r="L195" t="s">
        <v>515</v>
      </c>
      <c r="M195">
        <v>0.57999999999999996</v>
      </c>
      <c r="N195" t="s">
        <v>8</v>
      </c>
      <c r="O195" t="s">
        <v>28</v>
      </c>
      <c r="P195" t="s">
        <v>513</v>
      </c>
      <c r="Q195" t="s">
        <v>514</v>
      </c>
      <c r="R195">
        <v>67212</v>
      </c>
      <c r="S195">
        <v>42020</v>
      </c>
      <c r="T195">
        <v>42022</v>
      </c>
      <c r="U195">
        <v>496.89</v>
      </c>
      <c r="V195">
        <v>14</v>
      </c>
      <c r="W195">
        <v>748.1</v>
      </c>
      <c r="X195">
        <v>89762</v>
      </c>
      <c r="Y195" t="s">
        <v>3217</v>
      </c>
    </row>
    <row r="196" spans="1:25" x14ac:dyDescent="0.2">
      <c r="A196">
        <v>1603</v>
      </c>
      <c r="B196" t="s">
        <v>516</v>
      </c>
      <c r="C196" t="s">
        <v>1</v>
      </c>
      <c r="D196">
        <v>0.09</v>
      </c>
      <c r="E196">
        <v>2.1800000000000002</v>
      </c>
      <c r="F196">
        <v>0.78</v>
      </c>
      <c r="G196" t="s">
        <v>14</v>
      </c>
      <c r="H196" t="s">
        <v>3</v>
      </c>
      <c r="I196" t="s">
        <v>24</v>
      </c>
      <c r="J196" t="s">
        <v>152</v>
      </c>
      <c r="K196" t="s">
        <v>26</v>
      </c>
      <c r="L196" t="s">
        <v>517</v>
      </c>
      <c r="M196">
        <v>0.52</v>
      </c>
      <c r="N196" t="s">
        <v>8</v>
      </c>
      <c r="O196" t="s">
        <v>87</v>
      </c>
      <c r="P196" t="s">
        <v>88</v>
      </c>
      <c r="Q196" t="s">
        <v>518</v>
      </c>
      <c r="R196">
        <v>11598</v>
      </c>
      <c r="S196">
        <v>42020</v>
      </c>
      <c r="T196">
        <v>42022</v>
      </c>
      <c r="U196">
        <v>2.4548000000000001</v>
      </c>
      <c r="V196">
        <v>9</v>
      </c>
      <c r="W196">
        <v>19.12</v>
      </c>
      <c r="X196">
        <v>89679</v>
      </c>
      <c r="Y196" t="s">
        <v>3219</v>
      </c>
    </row>
    <row r="197" spans="1:25" x14ac:dyDescent="0.2">
      <c r="A197">
        <v>1603</v>
      </c>
      <c r="B197" t="s">
        <v>516</v>
      </c>
      <c r="C197" t="s">
        <v>1</v>
      </c>
      <c r="D197">
        <v>0.05</v>
      </c>
      <c r="E197">
        <v>179.29</v>
      </c>
      <c r="F197">
        <v>29.21</v>
      </c>
      <c r="G197" t="s">
        <v>2</v>
      </c>
      <c r="H197" t="s">
        <v>3</v>
      </c>
      <c r="I197" t="s">
        <v>4</v>
      </c>
      <c r="J197" t="s">
        <v>5</v>
      </c>
      <c r="K197" t="s">
        <v>6</v>
      </c>
      <c r="L197" t="s">
        <v>519</v>
      </c>
      <c r="M197">
        <v>0.76</v>
      </c>
      <c r="N197" t="s">
        <v>8</v>
      </c>
      <c r="O197" t="s">
        <v>87</v>
      </c>
      <c r="P197" t="s">
        <v>88</v>
      </c>
      <c r="Q197" t="s">
        <v>518</v>
      </c>
      <c r="R197">
        <v>11598</v>
      </c>
      <c r="S197">
        <v>42020</v>
      </c>
      <c r="T197">
        <v>42022</v>
      </c>
      <c r="U197">
        <v>-537.27977731999999</v>
      </c>
      <c r="V197">
        <v>1</v>
      </c>
      <c r="W197">
        <v>186.64</v>
      </c>
      <c r="X197">
        <v>89679</v>
      </c>
      <c r="Y197" t="s">
        <v>3219</v>
      </c>
    </row>
    <row r="198" spans="1:25" x14ac:dyDescent="0.2">
      <c r="A198">
        <v>2924</v>
      </c>
      <c r="B198" t="s">
        <v>520</v>
      </c>
      <c r="C198" t="s">
        <v>1</v>
      </c>
      <c r="D198">
        <v>0.02</v>
      </c>
      <c r="E198">
        <v>110.98</v>
      </c>
      <c r="F198">
        <v>13.99</v>
      </c>
      <c r="G198" t="s">
        <v>14</v>
      </c>
      <c r="H198" t="s">
        <v>15</v>
      </c>
      <c r="I198" t="s">
        <v>4</v>
      </c>
      <c r="J198" t="s">
        <v>102</v>
      </c>
      <c r="K198" t="s">
        <v>120</v>
      </c>
      <c r="L198" t="s">
        <v>521</v>
      </c>
      <c r="M198">
        <v>0.69</v>
      </c>
      <c r="N198" t="s">
        <v>8</v>
      </c>
      <c r="O198" t="s">
        <v>87</v>
      </c>
      <c r="P198" t="s">
        <v>394</v>
      </c>
      <c r="Q198" t="s">
        <v>522</v>
      </c>
      <c r="R198">
        <v>20707</v>
      </c>
      <c r="S198">
        <v>42020</v>
      </c>
      <c r="T198">
        <v>42022</v>
      </c>
      <c r="U198">
        <v>-106.3424</v>
      </c>
      <c r="V198">
        <v>2</v>
      </c>
      <c r="W198">
        <v>226.53</v>
      </c>
      <c r="X198">
        <v>86591</v>
      </c>
      <c r="Y198" t="s">
        <v>3219</v>
      </c>
    </row>
    <row r="199" spans="1:25" x14ac:dyDescent="0.2">
      <c r="A199">
        <v>2924</v>
      </c>
      <c r="B199" t="s">
        <v>520</v>
      </c>
      <c r="C199" t="s">
        <v>1</v>
      </c>
      <c r="D199">
        <v>0.01</v>
      </c>
      <c r="E199">
        <v>8.01</v>
      </c>
      <c r="F199">
        <v>2.87</v>
      </c>
      <c r="G199" t="s">
        <v>14</v>
      </c>
      <c r="H199" t="s">
        <v>15</v>
      </c>
      <c r="I199" t="s">
        <v>24</v>
      </c>
      <c r="J199" t="s">
        <v>64</v>
      </c>
      <c r="K199" t="s">
        <v>26</v>
      </c>
      <c r="L199" t="s">
        <v>523</v>
      </c>
      <c r="M199">
        <v>0.4</v>
      </c>
      <c r="N199" t="s">
        <v>8</v>
      </c>
      <c r="O199" t="s">
        <v>87</v>
      </c>
      <c r="P199" t="s">
        <v>394</v>
      </c>
      <c r="Q199" t="s">
        <v>522</v>
      </c>
      <c r="R199">
        <v>20707</v>
      </c>
      <c r="S199">
        <v>42020</v>
      </c>
      <c r="T199">
        <v>42022</v>
      </c>
      <c r="U199">
        <v>44.976799999999997</v>
      </c>
      <c r="V199">
        <v>8</v>
      </c>
      <c r="W199">
        <v>68.650000000000006</v>
      </c>
      <c r="X199">
        <v>86591</v>
      </c>
      <c r="Y199" t="s">
        <v>3219</v>
      </c>
    </row>
    <row r="200" spans="1:25" x14ac:dyDescent="0.2">
      <c r="A200">
        <v>202</v>
      </c>
      <c r="B200" t="s">
        <v>524</v>
      </c>
      <c r="C200" t="s">
        <v>13</v>
      </c>
      <c r="D200">
        <v>0.03</v>
      </c>
      <c r="E200">
        <v>7.37</v>
      </c>
      <c r="F200">
        <v>5.53</v>
      </c>
      <c r="G200" t="s">
        <v>14</v>
      </c>
      <c r="H200" t="s">
        <v>70</v>
      </c>
      <c r="I200" t="s">
        <v>16</v>
      </c>
      <c r="J200" t="s">
        <v>17</v>
      </c>
      <c r="K200" t="s">
        <v>18</v>
      </c>
      <c r="L200" t="s">
        <v>525</v>
      </c>
      <c r="M200">
        <v>0.69</v>
      </c>
      <c r="N200" t="s">
        <v>8</v>
      </c>
      <c r="O200" t="s">
        <v>28</v>
      </c>
      <c r="P200" t="s">
        <v>183</v>
      </c>
      <c r="Q200" t="s">
        <v>526</v>
      </c>
      <c r="R200">
        <v>74006</v>
      </c>
      <c r="S200">
        <v>42020</v>
      </c>
      <c r="T200">
        <v>42022</v>
      </c>
      <c r="U200">
        <v>-133.69999999999999</v>
      </c>
      <c r="V200">
        <v>11</v>
      </c>
      <c r="W200">
        <v>85.79</v>
      </c>
      <c r="X200">
        <v>88972</v>
      </c>
      <c r="Y200" t="s">
        <v>3217</v>
      </c>
    </row>
    <row r="201" spans="1:25" x14ac:dyDescent="0.2">
      <c r="A201">
        <v>665</v>
      </c>
      <c r="B201" t="s">
        <v>527</v>
      </c>
      <c r="C201" t="s">
        <v>23</v>
      </c>
      <c r="D201">
        <v>0.04</v>
      </c>
      <c r="E201">
        <v>22.72</v>
      </c>
      <c r="F201">
        <v>8.99</v>
      </c>
      <c r="G201" t="s">
        <v>14</v>
      </c>
      <c r="H201" t="s">
        <v>70</v>
      </c>
      <c r="I201" t="s">
        <v>4</v>
      </c>
      <c r="J201" t="s">
        <v>102</v>
      </c>
      <c r="K201" t="s">
        <v>18</v>
      </c>
      <c r="L201" t="s">
        <v>304</v>
      </c>
      <c r="M201">
        <v>0.44</v>
      </c>
      <c r="N201" t="s">
        <v>8</v>
      </c>
      <c r="O201" t="s">
        <v>9</v>
      </c>
      <c r="P201" t="s">
        <v>376</v>
      </c>
      <c r="Q201" t="s">
        <v>528</v>
      </c>
      <c r="R201">
        <v>37130</v>
      </c>
      <c r="S201">
        <v>42020</v>
      </c>
      <c r="T201">
        <v>42024</v>
      </c>
      <c r="U201">
        <v>-678.49599999999998</v>
      </c>
      <c r="V201">
        <v>9</v>
      </c>
      <c r="W201">
        <v>202.41</v>
      </c>
      <c r="X201">
        <v>88677</v>
      </c>
      <c r="Y201" t="s">
        <v>3216</v>
      </c>
    </row>
    <row r="202" spans="1:25" x14ac:dyDescent="0.2">
      <c r="A202">
        <v>667</v>
      </c>
      <c r="B202" t="s">
        <v>529</v>
      </c>
      <c r="C202" t="s">
        <v>23</v>
      </c>
      <c r="D202">
        <v>0.04</v>
      </c>
      <c r="E202">
        <v>22.72</v>
      </c>
      <c r="F202">
        <v>8.99</v>
      </c>
      <c r="G202" t="s">
        <v>14</v>
      </c>
      <c r="H202" t="s">
        <v>70</v>
      </c>
      <c r="I202" t="s">
        <v>4</v>
      </c>
      <c r="J202" t="s">
        <v>102</v>
      </c>
      <c r="K202" t="s">
        <v>18</v>
      </c>
      <c r="L202" t="s">
        <v>304</v>
      </c>
      <c r="M202">
        <v>0.44</v>
      </c>
      <c r="N202" t="s">
        <v>8</v>
      </c>
      <c r="O202" t="s">
        <v>28</v>
      </c>
      <c r="P202" t="s">
        <v>163</v>
      </c>
      <c r="Q202" t="s">
        <v>530</v>
      </c>
      <c r="R202">
        <v>75203</v>
      </c>
      <c r="S202">
        <v>42020</v>
      </c>
      <c r="T202">
        <v>42024</v>
      </c>
      <c r="U202">
        <v>70.028000000000006</v>
      </c>
      <c r="V202">
        <v>37</v>
      </c>
      <c r="W202">
        <v>832.14</v>
      </c>
      <c r="X202">
        <v>22147</v>
      </c>
      <c r="Y202" t="s">
        <v>3217</v>
      </c>
    </row>
    <row r="203" spans="1:25" x14ac:dyDescent="0.2">
      <c r="A203">
        <v>3385</v>
      </c>
      <c r="B203" t="s">
        <v>531</v>
      </c>
      <c r="C203" t="s">
        <v>23</v>
      </c>
      <c r="D203">
        <v>0.04</v>
      </c>
      <c r="E203">
        <v>2.98</v>
      </c>
      <c r="F203">
        <v>2.0299999999999998</v>
      </c>
      <c r="G203" t="s">
        <v>63</v>
      </c>
      <c r="H203" t="s">
        <v>70</v>
      </c>
      <c r="I203" t="s">
        <v>24</v>
      </c>
      <c r="J203" t="s">
        <v>25</v>
      </c>
      <c r="K203" t="s">
        <v>26</v>
      </c>
      <c r="L203" t="s">
        <v>532</v>
      </c>
      <c r="M203">
        <v>0.56999999999999995</v>
      </c>
      <c r="N203" t="s">
        <v>8</v>
      </c>
      <c r="O203" t="s">
        <v>87</v>
      </c>
      <c r="P203" t="s">
        <v>293</v>
      </c>
      <c r="Q203" t="s">
        <v>533</v>
      </c>
      <c r="R203">
        <v>44512</v>
      </c>
      <c r="S203">
        <v>42020</v>
      </c>
      <c r="T203">
        <v>42020</v>
      </c>
      <c r="U203">
        <v>-22.01</v>
      </c>
      <c r="V203">
        <v>5</v>
      </c>
      <c r="W203">
        <v>15.7</v>
      </c>
      <c r="X203">
        <v>88745</v>
      </c>
      <c r="Y203" t="s">
        <v>3219</v>
      </c>
    </row>
    <row r="204" spans="1:25" x14ac:dyDescent="0.2">
      <c r="A204">
        <v>3385</v>
      </c>
      <c r="B204" t="s">
        <v>531</v>
      </c>
      <c r="C204" t="s">
        <v>23</v>
      </c>
      <c r="D204">
        <v>0.01</v>
      </c>
      <c r="E204">
        <v>125.99</v>
      </c>
      <c r="F204">
        <v>8.99</v>
      </c>
      <c r="G204" t="s">
        <v>14</v>
      </c>
      <c r="H204" t="s">
        <v>70</v>
      </c>
      <c r="I204" t="s">
        <v>16</v>
      </c>
      <c r="J204" t="s">
        <v>111</v>
      </c>
      <c r="K204" t="s">
        <v>49</v>
      </c>
      <c r="L204" t="s">
        <v>329</v>
      </c>
      <c r="M204">
        <v>0.59</v>
      </c>
      <c r="N204" t="s">
        <v>8</v>
      </c>
      <c r="O204" t="s">
        <v>87</v>
      </c>
      <c r="P204" t="s">
        <v>293</v>
      </c>
      <c r="Q204" t="s">
        <v>533</v>
      </c>
      <c r="R204">
        <v>44512</v>
      </c>
      <c r="S204">
        <v>42020</v>
      </c>
      <c r="T204">
        <v>42025</v>
      </c>
      <c r="U204">
        <v>426.46032000000002</v>
      </c>
      <c r="V204">
        <v>6</v>
      </c>
      <c r="W204">
        <v>680.65</v>
      </c>
      <c r="X204">
        <v>88745</v>
      </c>
      <c r="Y204" t="s">
        <v>3219</v>
      </c>
    </row>
    <row r="205" spans="1:25" x14ac:dyDescent="0.2">
      <c r="A205">
        <v>1697</v>
      </c>
      <c r="B205" t="s">
        <v>534</v>
      </c>
      <c r="C205" t="s">
        <v>92</v>
      </c>
      <c r="D205">
        <v>0</v>
      </c>
      <c r="E205">
        <v>13.43</v>
      </c>
      <c r="F205">
        <v>5.5</v>
      </c>
      <c r="G205" t="s">
        <v>14</v>
      </c>
      <c r="H205" t="s">
        <v>47</v>
      </c>
      <c r="I205" t="s">
        <v>24</v>
      </c>
      <c r="J205" t="s">
        <v>54</v>
      </c>
      <c r="K205" t="s">
        <v>49</v>
      </c>
      <c r="L205" t="s">
        <v>535</v>
      </c>
      <c r="M205">
        <v>0.56999999999999995</v>
      </c>
      <c r="N205" t="s">
        <v>8</v>
      </c>
      <c r="O205" t="s">
        <v>9</v>
      </c>
      <c r="P205" t="s">
        <v>20</v>
      </c>
      <c r="Q205" t="s">
        <v>536</v>
      </c>
      <c r="R205">
        <v>71901</v>
      </c>
      <c r="S205">
        <v>42020</v>
      </c>
      <c r="T205">
        <v>42021</v>
      </c>
      <c r="U205">
        <v>-253.77799999999999</v>
      </c>
      <c r="V205">
        <v>9</v>
      </c>
      <c r="W205">
        <v>129.54</v>
      </c>
      <c r="X205">
        <v>86338</v>
      </c>
      <c r="Y205" t="s">
        <v>3216</v>
      </c>
    </row>
    <row r="206" spans="1:25" x14ac:dyDescent="0.2">
      <c r="A206">
        <v>3133</v>
      </c>
      <c r="B206" t="s">
        <v>537</v>
      </c>
      <c r="C206" t="s">
        <v>92</v>
      </c>
      <c r="D206">
        <v>0.1</v>
      </c>
      <c r="E206">
        <v>5.81</v>
      </c>
      <c r="F206">
        <v>8.49</v>
      </c>
      <c r="G206" t="s">
        <v>14</v>
      </c>
      <c r="H206" t="s">
        <v>70</v>
      </c>
      <c r="I206" t="s">
        <v>24</v>
      </c>
      <c r="J206" t="s">
        <v>48</v>
      </c>
      <c r="K206" t="s">
        <v>49</v>
      </c>
      <c r="L206" t="s">
        <v>306</v>
      </c>
      <c r="M206">
        <v>0.39</v>
      </c>
      <c r="N206" t="s">
        <v>8</v>
      </c>
      <c r="O206" t="s">
        <v>28</v>
      </c>
      <c r="P206" t="s">
        <v>79</v>
      </c>
      <c r="Q206" t="s">
        <v>538</v>
      </c>
      <c r="R206">
        <v>60540</v>
      </c>
      <c r="S206">
        <v>42020</v>
      </c>
      <c r="T206">
        <v>42021</v>
      </c>
      <c r="U206">
        <v>-350.43950000000001</v>
      </c>
      <c r="V206">
        <v>12</v>
      </c>
      <c r="W206">
        <v>64.959999999999994</v>
      </c>
      <c r="X206">
        <v>86789</v>
      </c>
      <c r="Y206" t="s">
        <v>3217</v>
      </c>
    </row>
    <row r="207" spans="1:25" x14ac:dyDescent="0.2">
      <c r="A207">
        <v>3133</v>
      </c>
      <c r="B207" t="s">
        <v>537</v>
      </c>
      <c r="C207" t="s">
        <v>92</v>
      </c>
      <c r="D207">
        <v>0.03</v>
      </c>
      <c r="E207">
        <v>1.81</v>
      </c>
      <c r="F207">
        <v>0.75</v>
      </c>
      <c r="G207" t="s">
        <v>14</v>
      </c>
      <c r="H207" t="s">
        <v>70</v>
      </c>
      <c r="I207" t="s">
        <v>24</v>
      </c>
      <c r="J207" t="s">
        <v>152</v>
      </c>
      <c r="K207" t="s">
        <v>26</v>
      </c>
      <c r="L207" t="s">
        <v>539</v>
      </c>
      <c r="M207">
        <v>0.52</v>
      </c>
      <c r="N207" t="s">
        <v>8</v>
      </c>
      <c r="O207" t="s">
        <v>28</v>
      </c>
      <c r="P207" t="s">
        <v>79</v>
      </c>
      <c r="Q207" t="s">
        <v>538</v>
      </c>
      <c r="R207">
        <v>60540</v>
      </c>
      <c r="S207">
        <v>42020</v>
      </c>
      <c r="T207">
        <v>42021</v>
      </c>
      <c r="U207">
        <v>4.2027999999999999</v>
      </c>
      <c r="V207">
        <v>10</v>
      </c>
      <c r="W207">
        <v>19.14</v>
      </c>
      <c r="X207">
        <v>86789</v>
      </c>
      <c r="Y207" t="s">
        <v>3217</v>
      </c>
    </row>
    <row r="208" spans="1:25" x14ac:dyDescent="0.2">
      <c r="A208">
        <v>3036</v>
      </c>
      <c r="B208" t="s">
        <v>540</v>
      </c>
      <c r="C208" t="s">
        <v>46</v>
      </c>
      <c r="D208">
        <v>0.02</v>
      </c>
      <c r="E208">
        <v>12.99</v>
      </c>
      <c r="F208">
        <v>14.37</v>
      </c>
      <c r="G208" t="s">
        <v>14</v>
      </c>
      <c r="H208" t="s">
        <v>47</v>
      </c>
      <c r="I208" t="s">
        <v>4</v>
      </c>
      <c r="J208" t="s">
        <v>102</v>
      </c>
      <c r="K208" t="s">
        <v>40</v>
      </c>
      <c r="L208" t="s">
        <v>382</v>
      </c>
      <c r="M208">
        <v>0.73</v>
      </c>
      <c r="N208" t="s">
        <v>8</v>
      </c>
      <c r="O208" t="s">
        <v>28</v>
      </c>
      <c r="P208" t="s">
        <v>541</v>
      </c>
      <c r="Q208" t="s">
        <v>542</v>
      </c>
      <c r="R208">
        <v>58554</v>
      </c>
      <c r="S208">
        <v>42020</v>
      </c>
      <c r="T208">
        <v>42022</v>
      </c>
      <c r="U208">
        <v>-159.86000000000001</v>
      </c>
      <c r="V208">
        <v>5</v>
      </c>
      <c r="W208">
        <v>67.64</v>
      </c>
      <c r="X208">
        <v>89129</v>
      </c>
      <c r="Y208" t="s">
        <v>3217</v>
      </c>
    </row>
    <row r="209" spans="1:25" x14ac:dyDescent="0.2">
      <c r="A209">
        <v>3036</v>
      </c>
      <c r="B209" t="s">
        <v>540</v>
      </c>
      <c r="C209" t="s">
        <v>46</v>
      </c>
      <c r="D209">
        <v>0.05</v>
      </c>
      <c r="E209">
        <v>35.44</v>
      </c>
      <c r="F209">
        <v>7.5</v>
      </c>
      <c r="G209" t="s">
        <v>14</v>
      </c>
      <c r="H209" t="s">
        <v>47</v>
      </c>
      <c r="I209" t="s">
        <v>24</v>
      </c>
      <c r="J209" t="s">
        <v>64</v>
      </c>
      <c r="K209" t="s">
        <v>49</v>
      </c>
      <c r="L209" t="s">
        <v>543</v>
      </c>
      <c r="M209">
        <v>0.38</v>
      </c>
      <c r="N209" t="s">
        <v>8</v>
      </c>
      <c r="O209" t="s">
        <v>28</v>
      </c>
      <c r="P209" t="s">
        <v>541</v>
      </c>
      <c r="Q209" t="s">
        <v>542</v>
      </c>
      <c r="R209">
        <v>58554</v>
      </c>
      <c r="S209">
        <v>42020</v>
      </c>
      <c r="T209">
        <v>42022</v>
      </c>
      <c r="U209">
        <v>165.88980000000001</v>
      </c>
      <c r="V209">
        <v>7</v>
      </c>
      <c r="W209">
        <v>240.42</v>
      </c>
      <c r="X209">
        <v>89129</v>
      </c>
      <c r="Y209" t="s">
        <v>3217</v>
      </c>
    </row>
    <row r="210" spans="1:25" x14ac:dyDescent="0.2">
      <c r="A210">
        <v>3036</v>
      </c>
      <c r="B210" t="s">
        <v>540</v>
      </c>
      <c r="C210" t="s">
        <v>46</v>
      </c>
      <c r="D210">
        <v>0.02</v>
      </c>
      <c r="E210">
        <v>12.98</v>
      </c>
      <c r="F210">
        <v>3.14</v>
      </c>
      <c r="G210" t="s">
        <v>14</v>
      </c>
      <c r="H210" t="s">
        <v>47</v>
      </c>
      <c r="I210" t="s">
        <v>24</v>
      </c>
      <c r="J210" t="s">
        <v>544</v>
      </c>
      <c r="K210" t="s">
        <v>18</v>
      </c>
      <c r="L210" t="s">
        <v>545</v>
      </c>
      <c r="M210">
        <v>0.6</v>
      </c>
      <c r="N210" t="s">
        <v>8</v>
      </c>
      <c r="O210" t="s">
        <v>28</v>
      </c>
      <c r="P210" t="s">
        <v>541</v>
      </c>
      <c r="Q210" t="s">
        <v>542</v>
      </c>
      <c r="R210">
        <v>58554</v>
      </c>
      <c r="S210">
        <v>42020</v>
      </c>
      <c r="T210">
        <v>42023</v>
      </c>
      <c r="U210">
        <v>75.010000000000005</v>
      </c>
      <c r="V210">
        <v>14</v>
      </c>
      <c r="W210">
        <v>184.4</v>
      </c>
      <c r="X210">
        <v>89129</v>
      </c>
      <c r="Y210" t="s">
        <v>3217</v>
      </c>
    </row>
    <row r="211" spans="1:25" x14ac:dyDescent="0.2">
      <c r="A211">
        <v>592</v>
      </c>
      <c r="B211" t="s">
        <v>546</v>
      </c>
      <c r="C211" t="s">
        <v>1</v>
      </c>
      <c r="D211">
        <v>0.08</v>
      </c>
      <c r="E211">
        <v>30.53</v>
      </c>
      <c r="F211">
        <v>19.989999999999998</v>
      </c>
      <c r="G211" t="s">
        <v>14</v>
      </c>
      <c r="H211" t="s">
        <v>3</v>
      </c>
      <c r="I211" t="s">
        <v>24</v>
      </c>
      <c r="J211" t="s">
        <v>128</v>
      </c>
      <c r="K211" t="s">
        <v>49</v>
      </c>
      <c r="L211" t="s">
        <v>547</v>
      </c>
      <c r="M211">
        <v>0.39</v>
      </c>
      <c r="N211" t="s">
        <v>8</v>
      </c>
      <c r="O211" t="s">
        <v>28</v>
      </c>
      <c r="P211" t="s">
        <v>79</v>
      </c>
      <c r="Q211" t="s">
        <v>548</v>
      </c>
      <c r="R211">
        <v>60091</v>
      </c>
      <c r="S211">
        <v>42021</v>
      </c>
      <c r="T211">
        <v>42021</v>
      </c>
      <c r="U211">
        <v>-239.8656</v>
      </c>
      <c r="V211">
        <v>10</v>
      </c>
      <c r="W211">
        <v>285.87</v>
      </c>
      <c r="X211">
        <v>86307</v>
      </c>
      <c r="Y211" t="s">
        <v>3217</v>
      </c>
    </row>
    <row r="212" spans="1:25" x14ac:dyDescent="0.2">
      <c r="A212">
        <v>593</v>
      </c>
      <c r="B212" t="s">
        <v>549</v>
      </c>
      <c r="C212" t="s">
        <v>1</v>
      </c>
      <c r="D212">
        <v>0.01</v>
      </c>
      <c r="E212">
        <v>1.68</v>
      </c>
      <c r="F212">
        <v>1.57</v>
      </c>
      <c r="G212" t="s">
        <v>14</v>
      </c>
      <c r="H212" t="s">
        <v>3</v>
      </c>
      <c r="I212" t="s">
        <v>24</v>
      </c>
      <c r="J212" t="s">
        <v>25</v>
      </c>
      <c r="K212" t="s">
        <v>26</v>
      </c>
      <c r="L212" t="s">
        <v>550</v>
      </c>
      <c r="M212">
        <v>0.59</v>
      </c>
      <c r="N212" t="s">
        <v>8</v>
      </c>
      <c r="O212" t="s">
        <v>28</v>
      </c>
      <c r="P212" t="s">
        <v>79</v>
      </c>
      <c r="Q212" t="s">
        <v>551</v>
      </c>
      <c r="R212">
        <v>60517</v>
      </c>
      <c r="S212">
        <v>42021</v>
      </c>
      <c r="T212">
        <v>42023</v>
      </c>
      <c r="U212">
        <v>-53.444000000000003</v>
      </c>
      <c r="V212">
        <v>12</v>
      </c>
      <c r="W212">
        <v>20.37</v>
      </c>
      <c r="X212">
        <v>86307</v>
      </c>
      <c r="Y212" t="s">
        <v>3217</v>
      </c>
    </row>
    <row r="213" spans="1:25" x14ac:dyDescent="0.2">
      <c r="A213">
        <v>1531</v>
      </c>
      <c r="B213" t="s">
        <v>552</v>
      </c>
      <c r="C213" t="s">
        <v>1</v>
      </c>
      <c r="D213">
        <v>7.0000000000000007E-2</v>
      </c>
      <c r="E213">
        <v>4.91</v>
      </c>
      <c r="F213">
        <v>0.5</v>
      </c>
      <c r="G213" t="s">
        <v>14</v>
      </c>
      <c r="H213" t="s">
        <v>15</v>
      </c>
      <c r="I213" t="s">
        <v>24</v>
      </c>
      <c r="J213" t="s">
        <v>128</v>
      </c>
      <c r="K213" t="s">
        <v>49</v>
      </c>
      <c r="L213" t="s">
        <v>553</v>
      </c>
      <c r="M213">
        <v>0.36</v>
      </c>
      <c r="N213" t="s">
        <v>8</v>
      </c>
      <c r="O213" t="s">
        <v>9</v>
      </c>
      <c r="P213" t="s">
        <v>99</v>
      </c>
      <c r="Q213" t="s">
        <v>554</v>
      </c>
      <c r="R213">
        <v>32137</v>
      </c>
      <c r="S213">
        <v>42021</v>
      </c>
      <c r="T213">
        <v>42022</v>
      </c>
      <c r="U213">
        <v>-157.696</v>
      </c>
      <c r="V213">
        <v>6</v>
      </c>
      <c r="W213">
        <v>28.22</v>
      </c>
      <c r="X213">
        <v>88852</v>
      </c>
      <c r="Y213" t="s">
        <v>3216</v>
      </c>
    </row>
    <row r="214" spans="1:25" x14ac:dyDescent="0.2">
      <c r="A214">
        <v>210</v>
      </c>
      <c r="B214" t="s">
        <v>555</v>
      </c>
      <c r="C214" t="s">
        <v>23</v>
      </c>
      <c r="D214">
        <v>0.05</v>
      </c>
      <c r="E214">
        <v>1.86</v>
      </c>
      <c r="F214">
        <v>2.58</v>
      </c>
      <c r="G214" t="s">
        <v>14</v>
      </c>
      <c r="H214" t="s">
        <v>47</v>
      </c>
      <c r="I214" t="s">
        <v>24</v>
      </c>
      <c r="J214" t="s">
        <v>152</v>
      </c>
      <c r="K214" t="s">
        <v>26</v>
      </c>
      <c r="L214" t="s">
        <v>556</v>
      </c>
      <c r="M214">
        <v>0.82</v>
      </c>
      <c r="N214" t="s">
        <v>8</v>
      </c>
      <c r="O214" t="s">
        <v>87</v>
      </c>
      <c r="P214" t="s">
        <v>88</v>
      </c>
      <c r="Q214" t="s">
        <v>557</v>
      </c>
      <c r="R214">
        <v>12180</v>
      </c>
      <c r="S214">
        <v>42021</v>
      </c>
      <c r="T214">
        <v>42025</v>
      </c>
      <c r="U214">
        <v>-66.62</v>
      </c>
      <c r="V214">
        <v>9</v>
      </c>
      <c r="W214">
        <v>17.61</v>
      </c>
      <c r="X214">
        <v>85965</v>
      </c>
      <c r="Y214" t="s">
        <v>3219</v>
      </c>
    </row>
    <row r="215" spans="1:25" x14ac:dyDescent="0.2">
      <c r="A215">
        <v>366</v>
      </c>
      <c r="B215" t="s">
        <v>558</v>
      </c>
      <c r="C215" t="s">
        <v>92</v>
      </c>
      <c r="D215">
        <v>0.05</v>
      </c>
      <c r="E215">
        <v>328.14</v>
      </c>
      <c r="F215">
        <v>91.05</v>
      </c>
      <c r="G215" t="s">
        <v>2</v>
      </c>
      <c r="H215" t="s">
        <v>3</v>
      </c>
      <c r="I215" t="s">
        <v>24</v>
      </c>
      <c r="J215" t="s">
        <v>71</v>
      </c>
      <c r="K215" t="s">
        <v>33</v>
      </c>
      <c r="L215" t="s">
        <v>559</v>
      </c>
      <c r="M215">
        <v>0.56999999999999995</v>
      </c>
      <c r="N215" t="s">
        <v>8</v>
      </c>
      <c r="O215" t="s">
        <v>87</v>
      </c>
      <c r="P215" t="s">
        <v>560</v>
      </c>
      <c r="Q215" t="s">
        <v>561</v>
      </c>
      <c r="R215">
        <v>2910</v>
      </c>
      <c r="S215">
        <v>42021</v>
      </c>
      <c r="T215">
        <v>42023</v>
      </c>
      <c r="U215">
        <v>411.5172</v>
      </c>
      <c r="V215">
        <v>6</v>
      </c>
      <c r="W215">
        <v>1967.98</v>
      </c>
      <c r="X215">
        <v>87347</v>
      </c>
      <c r="Y215" t="s">
        <v>3219</v>
      </c>
    </row>
    <row r="216" spans="1:25" x14ac:dyDescent="0.2">
      <c r="A216">
        <v>744</v>
      </c>
      <c r="B216" t="s">
        <v>562</v>
      </c>
      <c r="C216" t="s">
        <v>92</v>
      </c>
      <c r="D216">
        <v>0.03</v>
      </c>
      <c r="E216">
        <v>119.99</v>
      </c>
      <c r="F216">
        <v>56.14</v>
      </c>
      <c r="G216" t="s">
        <v>2</v>
      </c>
      <c r="H216" t="s">
        <v>15</v>
      </c>
      <c r="I216" t="s">
        <v>16</v>
      </c>
      <c r="J216" t="s">
        <v>32</v>
      </c>
      <c r="K216" t="s">
        <v>6</v>
      </c>
      <c r="L216" t="s">
        <v>563</v>
      </c>
      <c r="M216">
        <v>0.39</v>
      </c>
      <c r="N216" t="s">
        <v>8</v>
      </c>
      <c r="O216" t="s">
        <v>35</v>
      </c>
      <c r="P216" t="s">
        <v>564</v>
      </c>
      <c r="Q216" t="s">
        <v>565</v>
      </c>
      <c r="R216">
        <v>85737</v>
      </c>
      <c r="S216">
        <v>42021</v>
      </c>
      <c r="T216">
        <v>42023</v>
      </c>
      <c r="U216">
        <v>1400.1</v>
      </c>
      <c r="V216">
        <v>13</v>
      </c>
      <c r="W216">
        <v>1545.58</v>
      </c>
      <c r="X216">
        <v>87726</v>
      </c>
      <c r="Y216" t="s">
        <v>3218</v>
      </c>
    </row>
    <row r="217" spans="1:25" x14ac:dyDescent="0.2">
      <c r="A217">
        <v>745</v>
      </c>
      <c r="B217" t="s">
        <v>566</v>
      </c>
      <c r="C217" t="s">
        <v>92</v>
      </c>
      <c r="D217">
        <v>0.05</v>
      </c>
      <c r="E217">
        <v>115.79</v>
      </c>
      <c r="F217">
        <v>1.99</v>
      </c>
      <c r="G217" t="s">
        <v>14</v>
      </c>
      <c r="H217" t="s">
        <v>15</v>
      </c>
      <c r="I217" t="s">
        <v>16</v>
      </c>
      <c r="J217" t="s">
        <v>17</v>
      </c>
      <c r="K217" t="s">
        <v>18</v>
      </c>
      <c r="L217" t="s">
        <v>567</v>
      </c>
      <c r="M217">
        <v>0.49</v>
      </c>
      <c r="N217" t="s">
        <v>8</v>
      </c>
      <c r="O217" t="s">
        <v>35</v>
      </c>
      <c r="P217" t="s">
        <v>564</v>
      </c>
      <c r="Q217" t="s">
        <v>568</v>
      </c>
      <c r="R217">
        <v>85345</v>
      </c>
      <c r="S217">
        <v>42021</v>
      </c>
      <c r="T217">
        <v>42023</v>
      </c>
      <c r="U217">
        <v>67.599999999999994</v>
      </c>
      <c r="V217">
        <v>3</v>
      </c>
      <c r="W217">
        <v>353.1</v>
      </c>
      <c r="X217">
        <v>87726</v>
      </c>
      <c r="Y217" t="s">
        <v>3218</v>
      </c>
    </row>
    <row r="218" spans="1:25" x14ac:dyDescent="0.2">
      <c r="A218">
        <v>1702</v>
      </c>
      <c r="B218" t="s">
        <v>569</v>
      </c>
      <c r="C218" t="s">
        <v>92</v>
      </c>
      <c r="D218">
        <v>0.05</v>
      </c>
      <c r="E218">
        <v>14.81</v>
      </c>
      <c r="F218">
        <v>13.32</v>
      </c>
      <c r="G218" t="s">
        <v>14</v>
      </c>
      <c r="H218" t="s">
        <v>47</v>
      </c>
      <c r="I218" t="s">
        <v>24</v>
      </c>
      <c r="J218" t="s">
        <v>71</v>
      </c>
      <c r="K218" t="s">
        <v>49</v>
      </c>
      <c r="L218" t="s">
        <v>570</v>
      </c>
      <c r="M218">
        <v>0.43</v>
      </c>
      <c r="N218" t="s">
        <v>8</v>
      </c>
      <c r="O218" t="s">
        <v>9</v>
      </c>
      <c r="P218" t="s">
        <v>10</v>
      </c>
      <c r="Q218" t="s">
        <v>571</v>
      </c>
      <c r="R218">
        <v>39301</v>
      </c>
      <c r="S218">
        <v>42021</v>
      </c>
      <c r="T218">
        <v>42024</v>
      </c>
      <c r="U218">
        <v>-220.05199999999999</v>
      </c>
      <c r="V218">
        <v>3</v>
      </c>
      <c r="W218">
        <v>45.28</v>
      </c>
      <c r="X218">
        <v>90473</v>
      </c>
      <c r="Y218" t="s">
        <v>3216</v>
      </c>
    </row>
    <row r="219" spans="1:25" x14ac:dyDescent="0.2">
      <c r="A219">
        <v>1702</v>
      </c>
      <c r="B219" t="s">
        <v>569</v>
      </c>
      <c r="C219" t="s">
        <v>92</v>
      </c>
      <c r="D219">
        <v>0.05</v>
      </c>
      <c r="E219">
        <v>4.2</v>
      </c>
      <c r="F219">
        <v>2.2599999999999998</v>
      </c>
      <c r="G219" t="s">
        <v>63</v>
      </c>
      <c r="H219" t="s">
        <v>47</v>
      </c>
      <c r="I219" t="s">
        <v>24</v>
      </c>
      <c r="J219" t="s">
        <v>64</v>
      </c>
      <c r="K219" t="s">
        <v>26</v>
      </c>
      <c r="L219" t="s">
        <v>572</v>
      </c>
      <c r="M219">
        <v>0.36</v>
      </c>
      <c r="N219" t="s">
        <v>8</v>
      </c>
      <c r="O219" t="s">
        <v>9</v>
      </c>
      <c r="P219" t="s">
        <v>10</v>
      </c>
      <c r="Q219" t="s">
        <v>571</v>
      </c>
      <c r="R219">
        <v>39301</v>
      </c>
      <c r="S219">
        <v>42021</v>
      </c>
      <c r="T219">
        <v>42023</v>
      </c>
      <c r="U219">
        <v>20.393370000000001</v>
      </c>
      <c r="V219">
        <v>3</v>
      </c>
      <c r="W219">
        <v>13.57</v>
      </c>
      <c r="X219">
        <v>90473</v>
      </c>
      <c r="Y219" t="s">
        <v>3216</v>
      </c>
    </row>
    <row r="220" spans="1:25" x14ac:dyDescent="0.2">
      <c r="A220">
        <v>1708</v>
      </c>
      <c r="B220" t="s">
        <v>573</v>
      </c>
      <c r="C220" t="s">
        <v>92</v>
      </c>
      <c r="D220">
        <v>0.05</v>
      </c>
      <c r="E220">
        <v>5.68</v>
      </c>
      <c r="F220">
        <v>1.39</v>
      </c>
      <c r="G220" t="s">
        <v>14</v>
      </c>
      <c r="H220" t="s">
        <v>3</v>
      </c>
      <c r="I220" t="s">
        <v>24</v>
      </c>
      <c r="J220" t="s">
        <v>321</v>
      </c>
      <c r="K220" t="s">
        <v>49</v>
      </c>
      <c r="L220" t="s">
        <v>574</v>
      </c>
      <c r="M220">
        <v>0.38</v>
      </c>
      <c r="N220" t="s">
        <v>8</v>
      </c>
      <c r="O220" t="s">
        <v>87</v>
      </c>
      <c r="P220" t="s">
        <v>293</v>
      </c>
      <c r="Q220" t="s">
        <v>575</v>
      </c>
      <c r="R220">
        <v>44118</v>
      </c>
      <c r="S220">
        <v>42021</v>
      </c>
      <c r="T220">
        <v>42022</v>
      </c>
      <c r="U220">
        <v>38.281199999999998</v>
      </c>
      <c r="V220">
        <v>10</v>
      </c>
      <c r="W220">
        <v>55.48</v>
      </c>
      <c r="X220">
        <v>88781</v>
      </c>
      <c r="Y220" t="s">
        <v>3219</v>
      </c>
    </row>
    <row r="221" spans="1:25" x14ac:dyDescent="0.2">
      <c r="A221">
        <v>1719</v>
      </c>
      <c r="B221" t="s">
        <v>576</v>
      </c>
      <c r="C221" t="s">
        <v>92</v>
      </c>
      <c r="D221">
        <v>0.06</v>
      </c>
      <c r="E221">
        <v>16.48</v>
      </c>
      <c r="F221">
        <v>1.99</v>
      </c>
      <c r="G221" t="s">
        <v>14</v>
      </c>
      <c r="H221" t="s">
        <v>70</v>
      </c>
      <c r="I221" t="s">
        <v>16</v>
      </c>
      <c r="J221" t="s">
        <v>17</v>
      </c>
      <c r="K221" t="s">
        <v>18</v>
      </c>
      <c r="L221" t="s">
        <v>577</v>
      </c>
      <c r="M221">
        <v>0.42</v>
      </c>
      <c r="N221" t="s">
        <v>8</v>
      </c>
      <c r="O221" t="s">
        <v>9</v>
      </c>
      <c r="P221" t="s">
        <v>140</v>
      </c>
      <c r="Q221" t="s">
        <v>578</v>
      </c>
      <c r="R221">
        <v>35473</v>
      </c>
      <c r="S221">
        <v>42021</v>
      </c>
      <c r="T221">
        <v>42023</v>
      </c>
      <c r="U221">
        <v>-144.59200000000001</v>
      </c>
      <c r="V221">
        <v>8</v>
      </c>
      <c r="W221">
        <v>128.13</v>
      </c>
      <c r="X221">
        <v>90786</v>
      </c>
      <c r="Y221" t="s">
        <v>3216</v>
      </c>
    </row>
    <row r="222" spans="1:25" x14ac:dyDescent="0.2">
      <c r="A222">
        <v>1873</v>
      </c>
      <c r="B222" t="s">
        <v>579</v>
      </c>
      <c r="C222" t="s">
        <v>92</v>
      </c>
      <c r="D222">
        <v>0.03</v>
      </c>
      <c r="E222">
        <v>90.48</v>
      </c>
      <c r="F222">
        <v>19.989999999999998</v>
      </c>
      <c r="G222" t="s">
        <v>14</v>
      </c>
      <c r="H222" t="s">
        <v>70</v>
      </c>
      <c r="I222" t="s">
        <v>24</v>
      </c>
      <c r="J222" t="s">
        <v>321</v>
      </c>
      <c r="K222" t="s">
        <v>49</v>
      </c>
      <c r="L222" t="s">
        <v>478</v>
      </c>
      <c r="M222">
        <v>0.4</v>
      </c>
      <c r="N222" t="s">
        <v>8</v>
      </c>
      <c r="O222" t="s">
        <v>9</v>
      </c>
      <c r="P222" t="s">
        <v>99</v>
      </c>
      <c r="Q222" t="s">
        <v>580</v>
      </c>
      <c r="R222">
        <v>33403</v>
      </c>
      <c r="S222">
        <v>42021</v>
      </c>
      <c r="T222">
        <v>42023</v>
      </c>
      <c r="U222">
        <v>15.353999999999999</v>
      </c>
      <c r="V222">
        <v>1</v>
      </c>
      <c r="W222">
        <v>99.69</v>
      </c>
      <c r="X222">
        <v>90099</v>
      </c>
      <c r="Y222" t="s">
        <v>3216</v>
      </c>
    </row>
    <row r="223" spans="1:25" x14ac:dyDescent="0.2">
      <c r="A223">
        <v>1873</v>
      </c>
      <c r="B223" t="s">
        <v>579</v>
      </c>
      <c r="C223" t="s">
        <v>92</v>
      </c>
      <c r="D223">
        <v>0.06</v>
      </c>
      <c r="E223">
        <v>22.84</v>
      </c>
      <c r="F223">
        <v>8.18</v>
      </c>
      <c r="G223" t="s">
        <v>14</v>
      </c>
      <c r="H223" t="s">
        <v>70</v>
      </c>
      <c r="I223" t="s">
        <v>24</v>
      </c>
      <c r="J223" t="s">
        <v>64</v>
      </c>
      <c r="K223" t="s">
        <v>49</v>
      </c>
      <c r="L223" t="s">
        <v>581</v>
      </c>
      <c r="M223">
        <v>0.39</v>
      </c>
      <c r="N223" t="s">
        <v>8</v>
      </c>
      <c r="O223" t="s">
        <v>9</v>
      </c>
      <c r="P223" t="s">
        <v>99</v>
      </c>
      <c r="Q223" t="s">
        <v>580</v>
      </c>
      <c r="R223">
        <v>33403</v>
      </c>
      <c r="S223">
        <v>42021</v>
      </c>
      <c r="T223">
        <v>42021</v>
      </c>
      <c r="U223">
        <v>-357.92399999999998</v>
      </c>
      <c r="V223">
        <v>7</v>
      </c>
      <c r="W223">
        <v>152.49</v>
      </c>
      <c r="X223">
        <v>90099</v>
      </c>
      <c r="Y223" t="s">
        <v>3216</v>
      </c>
    </row>
    <row r="224" spans="1:25" x14ac:dyDescent="0.2">
      <c r="A224">
        <v>2579</v>
      </c>
      <c r="B224" t="s">
        <v>138</v>
      </c>
      <c r="C224" t="s">
        <v>92</v>
      </c>
      <c r="D224">
        <v>7.0000000000000007E-2</v>
      </c>
      <c r="E224">
        <v>1.76</v>
      </c>
      <c r="F224">
        <v>4.8600000000000003</v>
      </c>
      <c r="G224" t="s">
        <v>14</v>
      </c>
      <c r="H224" t="s">
        <v>47</v>
      </c>
      <c r="I224" t="s">
        <v>4</v>
      </c>
      <c r="J224" t="s">
        <v>102</v>
      </c>
      <c r="K224" t="s">
        <v>49</v>
      </c>
      <c r="L224" t="s">
        <v>582</v>
      </c>
      <c r="M224">
        <v>0.41</v>
      </c>
      <c r="N224" t="s">
        <v>8</v>
      </c>
      <c r="O224" t="s">
        <v>9</v>
      </c>
      <c r="P224" t="s">
        <v>140</v>
      </c>
      <c r="Q224" t="s">
        <v>141</v>
      </c>
      <c r="R224">
        <v>36869</v>
      </c>
      <c r="S224">
        <v>42021</v>
      </c>
      <c r="T224">
        <v>42021</v>
      </c>
      <c r="U224">
        <v>0.58799999999999997</v>
      </c>
      <c r="V224">
        <v>15</v>
      </c>
      <c r="W224">
        <v>26.01</v>
      </c>
      <c r="X224">
        <v>88297</v>
      </c>
      <c r="Y224" t="s">
        <v>3216</v>
      </c>
    </row>
    <row r="225" spans="1:25" x14ac:dyDescent="0.2">
      <c r="A225">
        <v>2618</v>
      </c>
      <c r="B225" t="s">
        <v>583</v>
      </c>
      <c r="C225" t="s">
        <v>92</v>
      </c>
      <c r="D225">
        <v>0.1</v>
      </c>
      <c r="E225">
        <v>7.64</v>
      </c>
      <c r="F225">
        <v>1.39</v>
      </c>
      <c r="G225" t="s">
        <v>14</v>
      </c>
      <c r="H225" t="s">
        <v>70</v>
      </c>
      <c r="I225" t="s">
        <v>24</v>
      </c>
      <c r="J225" t="s">
        <v>321</v>
      </c>
      <c r="K225" t="s">
        <v>49</v>
      </c>
      <c r="L225" t="s">
        <v>584</v>
      </c>
      <c r="M225">
        <v>0.36</v>
      </c>
      <c r="N225" t="s">
        <v>8</v>
      </c>
      <c r="O225" t="s">
        <v>87</v>
      </c>
      <c r="P225" t="s">
        <v>88</v>
      </c>
      <c r="Q225" t="s">
        <v>89</v>
      </c>
      <c r="R225">
        <v>10004</v>
      </c>
      <c r="S225">
        <v>42021</v>
      </c>
      <c r="T225">
        <v>42023</v>
      </c>
      <c r="U225">
        <v>16.12</v>
      </c>
      <c r="V225">
        <v>18</v>
      </c>
      <c r="W225">
        <v>130.11000000000001</v>
      </c>
      <c r="X225">
        <v>46884</v>
      </c>
      <c r="Y225" t="s">
        <v>3219</v>
      </c>
    </row>
    <row r="226" spans="1:25" x14ac:dyDescent="0.2">
      <c r="A226">
        <v>2618</v>
      </c>
      <c r="B226" t="s">
        <v>583</v>
      </c>
      <c r="C226" t="s">
        <v>92</v>
      </c>
      <c r="D226">
        <v>0</v>
      </c>
      <c r="E226">
        <v>125.99</v>
      </c>
      <c r="F226">
        <v>2.5</v>
      </c>
      <c r="G226" t="s">
        <v>14</v>
      </c>
      <c r="H226" t="s">
        <v>70</v>
      </c>
      <c r="I226" t="s">
        <v>16</v>
      </c>
      <c r="J226" t="s">
        <v>111</v>
      </c>
      <c r="K226" t="s">
        <v>49</v>
      </c>
      <c r="L226" t="s">
        <v>585</v>
      </c>
      <c r="M226">
        <v>0.59</v>
      </c>
      <c r="N226" t="s">
        <v>8</v>
      </c>
      <c r="O226" t="s">
        <v>87</v>
      </c>
      <c r="P226" t="s">
        <v>88</v>
      </c>
      <c r="Q226" t="s">
        <v>89</v>
      </c>
      <c r="R226">
        <v>10004</v>
      </c>
      <c r="S226">
        <v>42021</v>
      </c>
      <c r="T226">
        <v>42023</v>
      </c>
      <c r="U226">
        <v>-815.9008</v>
      </c>
      <c r="V226">
        <v>3</v>
      </c>
      <c r="W226">
        <v>337.34</v>
      </c>
      <c r="X226">
        <v>46884</v>
      </c>
      <c r="Y226" t="s">
        <v>3219</v>
      </c>
    </row>
    <row r="227" spans="1:25" x14ac:dyDescent="0.2">
      <c r="A227">
        <v>2618</v>
      </c>
      <c r="B227" t="s">
        <v>583</v>
      </c>
      <c r="C227" t="s">
        <v>92</v>
      </c>
      <c r="D227">
        <v>0.1</v>
      </c>
      <c r="E227">
        <v>11.55</v>
      </c>
      <c r="F227">
        <v>2.36</v>
      </c>
      <c r="G227" t="s">
        <v>14</v>
      </c>
      <c r="H227" t="s">
        <v>70</v>
      </c>
      <c r="I227" t="s">
        <v>24</v>
      </c>
      <c r="J227" t="s">
        <v>25</v>
      </c>
      <c r="K227" t="s">
        <v>26</v>
      </c>
      <c r="L227" t="s">
        <v>356</v>
      </c>
      <c r="M227">
        <v>0.55000000000000004</v>
      </c>
      <c r="N227" t="s">
        <v>8</v>
      </c>
      <c r="O227" t="s">
        <v>87</v>
      </c>
      <c r="P227" t="s">
        <v>88</v>
      </c>
      <c r="Q227" t="s">
        <v>89</v>
      </c>
      <c r="R227">
        <v>10004</v>
      </c>
      <c r="S227">
        <v>42021</v>
      </c>
      <c r="T227">
        <v>42022</v>
      </c>
      <c r="U227">
        <v>15.808</v>
      </c>
      <c r="V227">
        <v>25</v>
      </c>
      <c r="W227">
        <v>280.43</v>
      </c>
      <c r="X227">
        <v>46884</v>
      </c>
      <c r="Y227" t="s">
        <v>3219</v>
      </c>
    </row>
    <row r="228" spans="1:25" x14ac:dyDescent="0.2">
      <c r="A228">
        <v>2628</v>
      </c>
      <c r="B228" t="s">
        <v>586</v>
      </c>
      <c r="C228" t="s">
        <v>92</v>
      </c>
      <c r="D228">
        <v>0.02</v>
      </c>
      <c r="E228">
        <v>30.53</v>
      </c>
      <c r="F228">
        <v>19.989999999999998</v>
      </c>
      <c r="G228" t="s">
        <v>63</v>
      </c>
      <c r="H228" t="s">
        <v>70</v>
      </c>
      <c r="I228" t="s">
        <v>24</v>
      </c>
      <c r="J228" t="s">
        <v>128</v>
      </c>
      <c r="K228" t="s">
        <v>49</v>
      </c>
      <c r="L228" t="s">
        <v>547</v>
      </c>
      <c r="M228">
        <v>0.39</v>
      </c>
      <c r="N228" t="s">
        <v>8</v>
      </c>
      <c r="O228" t="s">
        <v>28</v>
      </c>
      <c r="P228" t="s">
        <v>183</v>
      </c>
      <c r="Q228" t="s">
        <v>587</v>
      </c>
      <c r="R228">
        <v>73160</v>
      </c>
      <c r="S228">
        <v>42021</v>
      </c>
      <c r="T228">
        <v>42023</v>
      </c>
      <c r="U228">
        <v>-54.63</v>
      </c>
      <c r="V228">
        <v>14</v>
      </c>
      <c r="W228">
        <v>448.47</v>
      </c>
      <c r="X228">
        <v>85916</v>
      </c>
      <c r="Y228" t="s">
        <v>3217</v>
      </c>
    </row>
    <row r="229" spans="1:25" x14ac:dyDescent="0.2">
      <c r="A229">
        <v>526</v>
      </c>
      <c r="B229" t="s">
        <v>588</v>
      </c>
      <c r="C229" t="s">
        <v>46</v>
      </c>
      <c r="D229">
        <v>0</v>
      </c>
      <c r="E229">
        <v>1.88</v>
      </c>
      <c r="F229">
        <v>1.49</v>
      </c>
      <c r="G229" t="s">
        <v>14</v>
      </c>
      <c r="H229" t="s">
        <v>47</v>
      </c>
      <c r="I229" t="s">
        <v>24</v>
      </c>
      <c r="J229" t="s">
        <v>48</v>
      </c>
      <c r="K229" t="s">
        <v>49</v>
      </c>
      <c r="L229" t="s">
        <v>589</v>
      </c>
      <c r="M229">
        <v>0.37</v>
      </c>
      <c r="N229" t="s">
        <v>8</v>
      </c>
      <c r="O229" t="s">
        <v>35</v>
      </c>
      <c r="P229" t="s">
        <v>564</v>
      </c>
      <c r="Q229" t="s">
        <v>590</v>
      </c>
      <c r="R229">
        <v>85204</v>
      </c>
      <c r="S229">
        <v>42021</v>
      </c>
      <c r="T229">
        <v>42022</v>
      </c>
      <c r="U229">
        <v>-15.5595</v>
      </c>
      <c r="V229">
        <v>13</v>
      </c>
      <c r="W229">
        <v>25.39</v>
      </c>
      <c r="X229">
        <v>90027</v>
      </c>
      <c r="Y229" t="s">
        <v>3218</v>
      </c>
    </row>
    <row r="230" spans="1:25" x14ac:dyDescent="0.2">
      <c r="A230">
        <v>526</v>
      </c>
      <c r="B230" t="s">
        <v>588</v>
      </c>
      <c r="C230" t="s">
        <v>46</v>
      </c>
      <c r="D230">
        <v>0.06</v>
      </c>
      <c r="E230">
        <v>5.78</v>
      </c>
      <c r="F230">
        <v>5.67</v>
      </c>
      <c r="G230" t="s">
        <v>14</v>
      </c>
      <c r="H230" t="s">
        <v>47</v>
      </c>
      <c r="I230" t="s">
        <v>24</v>
      </c>
      <c r="J230" t="s">
        <v>64</v>
      </c>
      <c r="K230" t="s">
        <v>49</v>
      </c>
      <c r="L230" t="s">
        <v>591</v>
      </c>
      <c r="M230">
        <v>0.36</v>
      </c>
      <c r="N230" t="s">
        <v>8</v>
      </c>
      <c r="O230" t="s">
        <v>35</v>
      </c>
      <c r="P230" t="s">
        <v>564</v>
      </c>
      <c r="Q230" t="s">
        <v>590</v>
      </c>
      <c r="R230">
        <v>85204</v>
      </c>
      <c r="S230">
        <v>42021</v>
      </c>
      <c r="T230">
        <v>42022</v>
      </c>
      <c r="U230">
        <v>-108.19</v>
      </c>
      <c r="V230">
        <v>15</v>
      </c>
      <c r="W230">
        <v>87.27</v>
      </c>
      <c r="X230">
        <v>90027</v>
      </c>
      <c r="Y230" t="s">
        <v>3218</v>
      </c>
    </row>
    <row r="231" spans="1:25" x14ac:dyDescent="0.2">
      <c r="A231">
        <v>2059</v>
      </c>
      <c r="B231" t="s">
        <v>592</v>
      </c>
      <c r="C231" t="s">
        <v>46</v>
      </c>
      <c r="D231">
        <v>0.09</v>
      </c>
      <c r="E231">
        <v>28.48</v>
      </c>
      <c r="F231">
        <v>1.99</v>
      </c>
      <c r="G231" t="s">
        <v>14</v>
      </c>
      <c r="H231" t="s">
        <v>70</v>
      </c>
      <c r="I231" t="s">
        <v>16</v>
      </c>
      <c r="J231" t="s">
        <v>17</v>
      </c>
      <c r="K231" t="s">
        <v>18</v>
      </c>
      <c r="L231" t="s">
        <v>188</v>
      </c>
      <c r="M231">
        <v>0.4</v>
      </c>
      <c r="N231" t="s">
        <v>8</v>
      </c>
      <c r="O231" t="s">
        <v>9</v>
      </c>
      <c r="P231" t="s">
        <v>73</v>
      </c>
      <c r="Q231" t="s">
        <v>593</v>
      </c>
      <c r="R231">
        <v>27260</v>
      </c>
      <c r="S231">
        <v>42021</v>
      </c>
      <c r="T231">
        <v>42022</v>
      </c>
      <c r="U231">
        <v>-1250.7460000000001</v>
      </c>
      <c r="V231">
        <v>13</v>
      </c>
      <c r="W231">
        <v>336.92</v>
      </c>
      <c r="X231">
        <v>88039</v>
      </c>
      <c r="Y231" t="s">
        <v>3216</v>
      </c>
    </row>
    <row r="232" spans="1:25" x14ac:dyDescent="0.2">
      <c r="A232">
        <v>2725</v>
      </c>
      <c r="B232" t="s">
        <v>594</v>
      </c>
      <c r="C232" t="s">
        <v>46</v>
      </c>
      <c r="D232">
        <v>0.05</v>
      </c>
      <c r="E232">
        <v>28.15</v>
      </c>
      <c r="F232">
        <v>6.17</v>
      </c>
      <c r="G232" t="s">
        <v>14</v>
      </c>
      <c r="H232" t="s">
        <v>47</v>
      </c>
      <c r="I232" t="s">
        <v>24</v>
      </c>
      <c r="J232" t="s">
        <v>25</v>
      </c>
      <c r="K232" t="s">
        <v>18</v>
      </c>
      <c r="L232" t="s">
        <v>595</v>
      </c>
      <c r="M232">
        <v>0.55000000000000004</v>
      </c>
      <c r="N232" t="s">
        <v>8</v>
      </c>
      <c r="O232" t="s">
        <v>9</v>
      </c>
      <c r="P232" t="s">
        <v>376</v>
      </c>
      <c r="Q232" t="s">
        <v>596</v>
      </c>
      <c r="R232">
        <v>37042</v>
      </c>
      <c r="S232">
        <v>42021</v>
      </c>
      <c r="T232">
        <v>42022</v>
      </c>
      <c r="U232">
        <v>-66.248000000000005</v>
      </c>
      <c r="V232">
        <v>10</v>
      </c>
      <c r="W232">
        <v>282.38</v>
      </c>
      <c r="X232">
        <v>88958</v>
      </c>
      <c r="Y232" t="s">
        <v>3216</v>
      </c>
    </row>
    <row r="233" spans="1:25" x14ac:dyDescent="0.2">
      <c r="A233">
        <v>2443</v>
      </c>
      <c r="B233" t="s">
        <v>597</v>
      </c>
      <c r="C233" t="s">
        <v>13</v>
      </c>
      <c r="D233">
        <v>0.05</v>
      </c>
      <c r="E233">
        <v>58.1</v>
      </c>
      <c r="F233">
        <v>1.49</v>
      </c>
      <c r="G233" t="s">
        <v>14</v>
      </c>
      <c r="H233" t="s">
        <v>70</v>
      </c>
      <c r="I233" t="s">
        <v>24</v>
      </c>
      <c r="J233" t="s">
        <v>48</v>
      </c>
      <c r="K233" t="s">
        <v>49</v>
      </c>
      <c r="L233" t="s">
        <v>598</v>
      </c>
      <c r="M233">
        <v>0.38</v>
      </c>
      <c r="N233" t="s">
        <v>8</v>
      </c>
      <c r="O233" t="s">
        <v>9</v>
      </c>
      <c r="P233" t="s">
        <v>99</v>
      </c>
      <c r="Q233" t="s">
        <v>104</v>
      </c>
      <c r="R233">
        <v>33142</v>
      </c>
      <c r="S233">
        <v>42022</v>
      </c>
      <c r="T233">
        <v>42022</v>
      </c>
      <c r="U233">
        <v>1633.9860000000001</v>
      </c>
      <c r="V233">
        <v>13</v>
      </c>
      <c r="W233">
        <v>739.06</v>
      </c>
      <c r="X233">
        <v>89299</v>
      </c>
      <c r="Y233" t="s">
        <v>3216</v>
      </c>
    </row>
    <row r="234" spans="1:25" x14ac:dyDescent="0.2">
      <c r="A234">
        <v>1971</v>
      </c>
      <c r="B234" t="s">
        <v>599</v>
      </c>
      <c r="C234" t="s">
        <v>92</v>
      </c>
      <c r="D234">
        <v>0.02</v>
      </c>
      <c r="E234">
        <v>11.58</v>
      </c>
      <c r="F234">
        <v>5.72</v>
      </c>
      <c r="G234" t="s">
        <v>14</v>
      </c>
      <c r="H234" t="s">
        <v>70</v>
      </c>
      <c r="I234" t="s">
        <v>24</v>
      </c>
      <c r="J234" t="s">
        <v>321</v>
      </c>
      <c r="K234" t="s">
        <v>49</v>
      </c>
      <c r="L234" t="s">
        <v>600</v>
      </c>
      <c r="M234">
        <v>0.35</v>
      </c>
      <c r="N234" t="s">
        <v>8</v>
      </c>
      <c r="O234" t="s">
        <v>9</v>
      </c>
      <c r="P234" t="s">
        <v>10</v>
      </c>
      <c r="Q234" t="s">
        <v>601</v>
      </c>
      <c r="R234">
        <v>38801</v>
      </c>
      <c r="S234">
        <v>42022</v>
      </c>
      <c r="T234">
        <v>42023</v>
      </c>
      <c r="U234">
        <v>-259.75599999999997</v>
      </c>
      <c r="V234">
        <v>3</v>
      </c>
      <c r="W234">
        <v>35.479999999999997</v>
      </c>
      <c r="X234">
        <v>91550</v>
      </c>
      <c r="Y234" t="s">
        <v>3216</v>
      </c>
    </row>
    <row r="235" spans="1:25" x14ac:dyDescent="0.2">
      <c r="A235">
        <v>1972</v>
      </c>
      <c r="B235" t="s">
        <v>602</v>
      </c>
      <c r="C235" t="s">
        <v>92</v>
      </c>
      <c r="D235">
        <v>0.05</v>
      </c>
      <c r="E235">
        <v>350.99</v>
      </c>
      <c r="F235">
        <v>39</v>
      </c>
      <c r="G235" t="s">
        <v>2</v>
      </c>
      <c r="H235" t="s">
        <v>70</v>
      </c>
      <c r="I235" t="s">
        <v>4</v>
      </c>
      <c r="J235" t="s">
        <v>85</v>
      </c>
      <c r="K235" t="s">
        <v>33</v>
      </c>
      <c r="L235" t="s">
        <v>414</v>
      </c>
      <c r="M235">
        <v>0.55000000000000004</v>
      </c>
      <c r="N235" t="s">
        <v>8</v>
      </c>
      <c r="O235" t="s">
        <v>87</v>
      </c>
      <c r="P235" t="s">
        <v>296</v>
      </c>
      <c r="Q235" t="s">
        <v>603</v>
      </c>
      <c r="R235">
        <v>19090</v>
      </c>
      <c r="S235">
        <v>42022</v>
      </c>
      <c r="T235">
        <v>42024</v>
      </c>
      <c r="U235">
        <v>1469.7275999999999</v>
      </c>
      <c r="V235">
        <v>6</v>
      </c>
      <c r="W235">
        <v>2130.04</v>
      </c>
      <c r="X235">
        <v>91550</v>
      </c>
      <c r="Y235" t="s">
        <v>3219</v>
      </c>
    </row>
    <row r="236" spans="1:25" x14ac:dyDescent="0.2">
      <c r="A236">
        <v>1972</v>
      </c>
      <c r="B236" t="s">
        <v>602</v>
      </c>
      <c r="C236" t="s">
        <v>92</v>
      </c>
      <c r="D236">
        <v>0.04</v>
      </c>
      <c r="E236">
        <v>15.99</v>
      </c>
      <c r="F236">
        <v>9.4</v>
      </c>
      <c r="G236" t="s">
        <v>63</v>
      </c>
      <c r="H236" t="s">
        <v>70</v>
      </c>
      <c r="I236" t="s">
        <v>16</v>
      </c>
      <c r="J236" t="s">
        <v>32</v>
      </c>
      <c r="K236" t="s">
        <v>49</v>
      </c>
      <c r="L236" t="s">
        <v>604</v>
      </c>
      <c r="M236">
        <v>0.49</v>
      </c>
      <c r="N236" t="s">
        <v>8</v>
      </c>
      <c r="O236" t="s">
        <v>87</v>
      </c>
      <c r="P236" t="s">
        <v>296</v>
      </c>
      <c r="Q236" t="s">
        <v>603</v>
      </c>
      <c r="R236">
        <v>19090</v>
      </c>
      <c r="S236">
        <v>42022</v>
      </c>
      <c r="T236">
        <v>42024</v>
      </c>
      <c r="U236">
        <v>-83.553060000000002</v>
      </c>
      <c r="V236">
        <v>5</v>
      </c>
      <c r="W236">
        <v>82.8</v>
      </c>
      <c r="X236">
        <v>91550</v>
      </c>
      <c r="Y236" t="s">
        <v>3219</v>
      </c>
    </row>
    <row r="237" spans="1:25" x14ac:dyDescent="0.2">
      <c r="A237">
        <v>657</v>
      </c>
      <c r="B237" t="s">
        <v>605</v>
      </c>
      <c r="C237" t="s">
        <v>1</v>
      </c>
      <c r="D237">
        <v>0.1</v>
      </c>
      <c r="E237">
        <v>18.97</v>
      </c>
      <c r="F237">
        <v>9.0299999999999994</v>
      </c>
      <c r="G237" t="s">
        <v>14</v>
      </c>
      <c r="H237" t="s">
        <v>15</v>
      </c>
      <c r="I237" t="s">
        <v>24</v>
      </c>
      <c r="J237" t="s">
        <v>64</v>
      </c>
      <c r="K237" t="s">
        <v>49</v>
      </c>
      <c r="L237" t="s">
        <v>606</v>
      </c>
      <c r="M237">
        <v>0.37</v>
      </c>
      <c r="N237" t="s">
        <v>8</v>
      </c>
      <c r="O237" t="s">
        <v>87</v>
      </c>
      <c r="P237" t="s">
        <v>379</v>
      </c>
      <c r="Q237" t="s">
        <v>607</v>
      </c>
      <c r="R237">
        <v>1540</v>
      </c>
      <c r="S237">
        <v>42023</v>
      </c>
      <c r="T237">
        <v>42025</v>
      </c>
      <c r="U237">
        <v>-24.204799999999999</v>
      </c>
      <c r="V237">
        <v>1</v>
      </c>
      <c r="W237">
        <v>19.73</v>
      </c>
      <c r="X237">
        <v>91212</v>
      </c>
      <c r="Y237" t="s">
        <v>3219</v>
      </c>
    </row>
    <row r="238" spans="1:25" x14ac:dyDescent="0.2">
      <c r="A238">
        <v>659</v>
      </c>
      <c r="B238" t="s">
        <v>608</v>
      </c>
      <c r="C238" t="s">
        <v>1</v>
      </c>
      <c r="D238">
        <v>0</v>
      </c>
      <c r="E238">
        <v>119.99</v>
      </c>
      <c r="F238">
        <v>56.14</v>
      </c>
      <c r="G238" t="s">
        <v>2</v>
      </c>
      <c r="H238" t="s">
        <v>15</v>
      </c>
      <c r="I238" t="s">
        <v>16</v>
      </c>
      <c r="J238" t="s">
        <v>32</v>
      </c>
      <c r="K238" t="s">
        <v>6</v>
      </c>
      <c r="L238" t="s">
        <v>563</v>
      </c>
      <c r="M238">
        <v>0.39</v>
      </c>
      <c r="N238" t="s">
        <v>8</v>
      </c>
      <c r="O238" t="s">
        <v>87</v>
      </c>
      <c r="P238" t="s">
        <v>609</v>
      </c>
      <c r="Q238" t="s">
        <v>610</v>
      </c>
      <c r="R238">
        <v>5403</v>
      </c>
      <c r="S238">
        <v>42023</v>
      </c>
      <c r="T238">
        <v>42024</v>
      </c>
      <c r="U238">
        <v>-126.05777999999999</v>
      </c>
      <c r="V238">
        <v>5</v>
      </c>
      <c r="W238">
        <v>615.54</v>
      </c>
      <c r="X238">
        <v>91212</v>
      </c>
      <c r="Y238" t="s">
        <v>3219</v>
      </c>
    </row>
    <row r="239" spans="1:25" x14ac:dyDescent="0.2">
      <c r="A239">
        <v>3095</v>
      </c>
      <c r="B239" t="s">
        <v>611</v>
      </c>
      <c r="C239" t="s">
        <v>1</v>
      </c>
      <c r="D239">
        <v>0.09</v>
      </c>
      <c r="E239">
        <v>207.48</v>
      </c>
      <c r="F239">
        <v>0.99</v>
      </c>
      <c r="G239" t="s">
        <v>14</v>
      </c>
      <c r="H239" t="s">
        <v>15</v>
      </c>
      <c r="I239" t="s">
        <v>24</v>
      </c>
      <c r="J239" t="s">
        <v>71</v>
      </c>
      <c r="K239" t="s">
        <v>49</v>
      </c>
      <c r="L239" t="s">
        <v>612</v>
      </c>
      <c r="M239">
        <v>0.55000000000000004</v>
      </c>
      <c r="N239" t="s">
        <v>8</v>
      </c>
      <c r="O239" t="s">
        <v>87</v>
      </c>
      <c r="P239" t="s">
        <v>293</v>
      </c>
      <c r="Q239" t="s">
        <v>613</v>
      </c>
      <c r="R239">
        <v>45011</v>
      </c>
      <c r="S239">
        <v>42023</v>
      </c>
      <c r="T239">
        <v>42025</v>
      </c>
      <c r="U239">
        <v>683.9556</v>
      </c>
      <c r="V239">
        <v>5</v>
      </c>
      <c r="W239">
        <v>991.24</v>
      </c>
      <c r="X239">
        <v>86220</v>
      </c>
      <c r="Y239" t="s">
        <v>3219</v>
      </c>
    </row>
    <row r="240" spans="1:25" x14ac:dyDescent="0.2">
      <c r="A240">
        <v>259</v>
      </c>
      <c r="B240" t="s">
        <v>614</v>
      </c>
      <c r="C240" t="s">
        <v>23</v>
      </c>
      <c r="D240">
        <v>0.09</v>
      </c>
      <c r="E240">
        <v>2.88</v>
      </c>
      <c r="F240">
        <v>0.7</v>
      </c>
      <c r="G240" t="s">
        <v>14</v>
      </c>
      <c r="H240" t="s">
        <v>15</v>
      </c>
      <c r="I240" t="s">
        <v>24</v>
      </c>
      <c r="J240" t="s">
        <v>25</v>
      </c>
      <c r="K240" t="s">
        <v>26</v>
      </c>
      <c r="L240" t="s">
        <v>615</v>
      </c>
      <c r="M240">
        <v>0.56000000000000005</v>
      </c>
      <c r="N240" t="s">
        <v>8</v>
      </c>
      <c r="O240" t="s">
        <v>35</v>
      </c>
      <c r="P240" t="s">
        <v>616</v>
      </c>
      <c r="Q240" t="s">
        <v>617</v>
      </c>
      <c r="R240">
        <v>87505</v>
      </c>
      <c r="S240">
        <v>42023</v>
      </c>
      <c r="T240">
        <v>42023</v>
      </c>
      <c r="U240">
        <v>5.7531999999999996</v>
      </c>
      <c r="V240">
        <v>10</v>
      </c>
      <c r="W240">
        <v>26.38</v>
      </c>
      <c r="X240">
        <v>85857</v>
      </c>
      <c r="Y240" t="s">
        <v>3218</v>
      </c>
    </row>
    <row r="241" spans="1:25" x14ac:dyDescent="0.2">
      <c r="A241">
        <v>3155</v>
      </c>
      <c r="B241" t="s">
        <v>618</v>
      </c>
      <c r="C241" t="s">
        <v>1</v>
      </c>
      <c r="D241">
        <v>0.02</v>
      </c>
      <c r="E241">
        <v>60.22</v>
      </c>
      <c r="F241">
        <v>3.5</v>
      </c>
      <c r="G241" t="s">
        <v>14</v>
      </c>
      <c r="H241" t="s">
        <v>70</v>
      </c>
      <c r="I241" t="s">
        <v>24</v>
      </c>
      <c r="J241" t="s">
        <v>71</v>
      </c>
      <c r="K241" t="s">
        <v>49</v>
      </c>
      <c r="L241" t="s">
        <v>619</v>
      </c>
      <c r="M241">
        <v>0.56999999999999995</v>
      </c>
      <c r="N241" t="s">
        <v>8</v>
      </c>
      <c r="O241" t="s">
        <v>9</v>
      </c>
      <c r="P241" t="s">
        <v>99</v>
      </c>
      <c r="Q241" t="s">
        <v>308</v>
      </c>
      <c r="R241">
        <v>32771</v>
      </c>
      <c r="S241">
        <v>42024</v>
      </c>
      <c r="T241">
        <v>42025</v>
      </c>
      <c r="U241">
        <v>-193.91399999999999</v>
      </c>
      <c r="V241">
        <v>9</v>
      </c>
      <c r="W241">
        <v>541.76</v>
      </c>
      <c r="X241">
        <v>86898</v>
      </c>
      <c r="Y241" t="s">
        <v>3216</v>
      </c>
    </row>
    <row r="242" spans="1:25" x14ac:dyDescent="0.2">
      <c r="A242">
        <v>32</v>
      </c>
      <c r="B242" t="s">
        <v>620</v>
      </c>
      <c r="C242" t="s">
        <v>92</v>
      </c>
      <c r="D242">
        <v>0.09</v>
      </c>
      <c r="E242">
        <v>125.99</v>
      </c>
      <c r="F242">
        <v>7.69</v>
      </c>
      <c r="G242" t="s">
        <v>63</v>
      </c>
      <c r="H242" t="s">
        <v>70</v>
      </c>
      <c r="I242" t="s">
        <v>16</v>
      </c>
      <c r="J242" t="s">
        <v>111</v>
      </c>
      <c r="K242" t="s">
        <v>49</v>
      </c>
      <c r="L242" t="s">
        <v>621</v>
      </c>
      <c r="M242">
        <v>0.59</v>
      </c>
      <c r="N242" t="s">
        <v>8</v>
      </c>
      <c r="O242" t="s">
        <v>35</v>
      </c>
      <c r="P242" t="s">
        <v>115</v>
      </c>
      <c r="Q242" t="s">
        <v>622</v>
      </c>
      <c r="R242">
        <v>97526</v>
      </c>
      <c r="S242">
        <v>42024</v>
      </c>
      <c r="T242">
        <v>42026</v>
      </c>
      <c r="U242">
        <v>209.99700000000001</v>
      </c>
      <c r="V242">
        <v>8</v>
      </c>
      <c r="W242">
        <v>783.55</v>
      </c>
      <c r="X242">
        <v>89202</v>
      </c>
      <c r="Y242" t="s">
        <v>3218</v>
      </c>
    </row>
    <row r="243" spans="1:25" x14ac:dyDescent="0.2">
      <c r="A243">
        <v>493</v>
      </c>
      <c r="B243" t="s">
        <v>623</v>
      </c>
      <c r="C243" t="s">
        <v>46</v>
      </c>
      <c r="D243">
        <v>0.02</v>
      </c>
      <c r="E243">
        <v>6.48</v>
      </c>
      <c r="F243">
        <v>6.6</v>
      </c>
      <c r="G243" t="s">
        <v>14</v>
      </c>
      <c r="H243" t="s">
        <v>15</v>
      </c>
      <c r="I243" t="s">
        <v>24</v>
      </c>
      <c r="J243" t="s">
        <v>64</v>
      </c>
      <c r="K243" t="s">
        <v>49</v>
      </c>
      <c r="L243" t="s">
        <v>624</v>
      </c>
      <c r="M243">
        <v>0.37</v>
      </c>
      <c r="N243" t="s">
        <v>8</v>
      </c>
      <c r="O243" t="s">
        <v>35</v>
      </c>
      <c r="P243" t="s">
        <v>42</v>
      </c>
      <c r="Q243" t="s">
        <v>625</v>
      </c>
      <c r="R243">
        <v>98158</v>
      </c>
      <c r="S243">
        <v>42024</v>
      </c>
      <c r="T243">
        <v>42026</v>
      </c>
      <c r="U243">
        <v>-92.05</v>
      </c>
      <c r="V243">
        <v>10</v>
      </c>
      <c r="W243">
        <v>66.709999999999994</v>
      </c>
      <c r="X243">
        <v>88906</v>
      </c>
      <c r="Y243" t="s">
        <v>3218</v>
      </c>
    </row>
    <row r="244" spans="1:25" x14ac:dyDescent="0.2">
      <c r="A244">
        <v>493</v>
      </c>
      <c r="B244" t="s">
        <v>623</v>
      </c>
      <c r="C244" t="s">
        <v>46</v>
      </c>
      <c r="D244">
        <v>0.04</v>
      </c>
      <c r="E244">
        <v>17.149999999999999</v>
      </c>
      <c r="F244">
        <v>4.96</v>
      </c>
      <c r="G244" t="s">
        <v>14</v>
      </c>
      <c r="H244" t="s">
        <v>15</v>
      </c>
      <c r="I244" t="s">
        <v>24</v>
      </c>
      <c r="J244" t="s">
        <v>54</v>
      </c>
      <c r="K244" t="s">
        <v>49</v>
      </c>
      <c r="L244" t="s">
        <v>626</v>
      </c>
      <c r="M244">
        <v>0.57999999999999996</v>
      </c>
      <c r="N244" t="s">
        <v>8</v>
      </c>
      <c r="O244" t="s">
        <v>35</v>
      </c>
      <c r="P244" t="s">
        <v>42</v>
      </c>
      <c r="Q244" t="s">
        <v>625</v>
      </c>
      <c r="R244">
        <v>98158</v>
      </c>
      <c r="S244">
        <v>42024</v>
      </c>
      <c r="T244">
        <v>42025</v>
      </c>
      <c r="U244">
        <v>6.11</v>
      </c>
      <c r="V244">
        <v>5</v>
      </c>
      <c r="W244">
        <v>87.16</v>
      </c>
      <c r="X244">
        <v>88906</v>
      </c>
      <c r="Y244" t="s">
        <v>3218</v>
      </c>
    </row>
    <row r="245" spans="1:25" x14ac:dyDescent="0.2">
      <c r="A245">
        <v>524</v>
      </c>
      <c r="B245" t="s">
        <v>627</v>
      </c>
      <c r="C245" t="s">
        <v>46</v>
      </c>
      <c r="D245">
        <v>0.03</v>
      </c>
      <c r="E245">
        <v>1270.99</v>
      </c>
      <c r="F245">
        <v>19.989999999999998</v>
      </c>
      <c r="G245" t="s">
        <v>14</v>
      </c>
      <c r="H245" t="s">
        <v>15</v>
      </c>
      <c r="I245" t="s">
        <v>24</v>
      </c>
      <c r="J245" t="s">
        <v>48</v>
      </c>
      <c r="K245" t="s">
        <v>49</v>
      </c>
      <c r="L245" t="s">
        <v>628</v>
      </c>
      <c r="M245">
        <v>0.35</v>
      </c>
      <c r="N245" t="s">
        <v>8</v>
      </c>
      <c r="O245" t="s">
        <v>9</v>
      </c>
      <c r="P245" t="s">
        <v>376</v>
      </c>
      <c r="Q245" t="s">
        <v>629</v>
      </c>
      <c r="R245">
        <v>37922</v>
      </c>
      <c r="S245">
        <v>42024</v>
      </c>
      <c r="T245">
        <v>42026</v>
      </c>
      <c r="U245">
        <v>363.55200000000002</v>
      </c>
      <c r="V245">
        <v>2</v>
      </c>
      <c r="W245">
        <v>2589.0100000000002</v>
      </c>
      <c r="X245">
        <v>91127</v>
      </c>
      <c r="Y245" t="s">
        <v>3216</v>
      </c>
    </row>
    <row r="246" spans="1:25" x14ac:dyDescent="0.2">
      <c r="A246">
        <v>524</v>
      </c>
      <c r="B246" t="s">
        <v>627</v>
      </c>
      <c r="C246" t="s">
        <v>46</v>
      </c>
      <c r="D246">
        <v>7.0000000000000007E-2</v>
      </c>
      <c r="E246">
        <v>2036.48</v>
      </c>
      <c r="F246">
        <v>14.7</v>
      </c>
      <c r="G246" t="s">
        <v>2</v>
      </c>
      <c r="H246" t="s">
        <v>15</v>
      </c>
      <c r="I246" t="s">
        <v>16</v>
      </c>
      <c r="J246" t="s">
        <v>32</v>
      </c>
      <c r="K246" t="s">
        <v>33</v>
      </c>
      <c r="L246" t="s">
        <v>34</v>
      </c>
      <c r="M246">
        <v>0.55000000000000004</v>
      </c>
      <c r="N246" t="s">
        <v>8</v>
      </c>
      <c r="O246" t="s">
        <v>9</v>
      </c>
      <c r="P246" t="s">
        <v>376</v>
      </c>
      <c r="Q246" t="s">
        <v>629</v>
      </c>
      <c r="R246">
        <v>37922</v>
      </c>
      <c r="S246">
        <v>42024</v>
      </c>
      <c r="T246">
        <v>42026</v>
      </c>
      <c r="U246">
        <v>-11.536</v>
      </c>
      <c r="V246">
        <v>1</v>
      </c>
      <c r="W246">
        <v>1893.93</v>
      </c>
      <c r="X246">
        <v>91127</v>
      </c>
      <c r="Y246" t="s">
        <v>3216</v>
      </c>
    </row>
    <row r="247" spans="1:25" x14ac:dyDescent="0.2">
      <c r="A247">
        <v>549</v>
      </c>
      <c r="B247" t="s">
        <v>630</v>
      </c>
      <c r="C247" t="s">
        <v>46</v>
      </c>
      <c r="D247">
        <v>0.02</v>
      </c>
      <c r="E247">
        <v>7.1</v>
      </c>
      <c r="F247">
        <v>6.05</v>
      </c>
      <c r="G247" t="s">
        <v>14</v>
      </c>
      <c r="H247" t="s">
        <v>70</v>
      </c>
      <c r="I247" t="s">
        <v>24</v>
      </c>
      <c r="J247" t="s">
        <v>48</v>
      </c>
      <c r="K247" t="s">
        <v>49</v>
      </c>
      <c r="L247" t="s">
        <v>227</v>
      </c>
      <c r="M247">
        <v>0.39</v>
      </c>
      <c r="N247" t="s">
        <v>8</v>
      </c>
      <c r="O247" t="s">
        <v>35</v>
      </c>
      <c r="P247" t="s">
        <v>616</v>
      </c>
      <c r="Q247" t="s">
        <v>171</v>
      </c>
      <c r="R247">
        <v>88201</v>
      </c>
      <c r="S247">
        <v>42024</v>
      </c>
      <c r="T247">
        <v>42024</v>
      </c>
      <c r="U247">
        <v>-66.378</v>
      </c>
      <c r="V247">
        <v>9</v>
      </c>
      <c r="W247">
        <v>66.319999999999993</v>
      </c>
      <c r="X247">
        <v>90908</v>
      </c>
      <c r="Y247" t="s">
        <v>3218</v>
      </c>
    </row>
    <row r="248" spans="1:25" x14ac:dyDescent="0.2">
      <c r="A248">
        <v>2464</v>
      </c>
      <c r="B248" t="s">
        <v>631</v>
      </c>
      <c r="C248" t="s">
        <v>46</v>
      </c>
      <c r="D248">
        <v>0.05</v>
      </c>
      <c r="E248">
        <v>6.28</v>
      </c>
      <c r="F248">
        <v>5.36</v>
      </c>
      <c r="G248" t="s">
        <v>14</v>
      </c>
      <c r="H248" t="s">
        <v>15</v>
      </c>
      <c r="I248" t="s">
        <v>24</v>
      </c>
      <c r="J248" t="s">
        <v>48</v>
      </c>
      <c r="K248" t="s">
        <v>49</v>
      </c>
      <c r="L248" t="s">
        <v>632</v>
      </c>
      <c r="M248">
        <v>0.4</v>
      </c>
      <c r="N248" t="s">
        <v>8</v>
      </c>
      <c r="O248" t="s">
        <v>9</v>
      </c>
      <c r="P248" t="s">
        <v>144</v>
      </c>
      <c r="Q248" t="s">
        <v>633</v>
      </c>
      <c r="R248">
        <v>71111</v>
      </c>
      <c r="S248">
        <v>42024</v>
      </c>
      <c r="T248">
        <v>42027</v>
      </c>
      <c r="U248">
        <v>1.278</v>
      </c>
      <c r="V248">
        <v>6</v>
      </c>
      <c r="W248">
        <v>38.04</v>
      </c>
      <c r="X248">
        <v>88714</v>
      </c>
      <c r="Y248" t="s">
        <v>3216</v>
      </c>
    </row>
    <row r="249" spans="1:25" x14ac:dyDescent="0.2">
      <c r="A249">
        <v>2464</v>
      </c>
      <c r="B249" t="s">
        <v>631</v>
      </c>
      <c r="C249" t="s">
        <v>46</v>
      </c>
      <c r="D249">
        <v>0.04</v>
      </c>
      <c r="E249">
        <v>3.08</v>
      </c>
      <c r="F249">
        <v>0.99</v>
      </c>
      <c r="G249" t="s">
        <v>14</v>
      </c>
      <c r="H249" t="s">
        <v>15</v>
      </c>
      <c r="I249" t="s">
        <v>24</v>
      </c>
      <c r="J249" t="s">
        <v>128</v>
      </c>
      <c r="K249" t="s">
        <v>49</v>
      </c>
      <c r="L249" t="s">
        <v>634</v>
      </c>
      <c r="M249">
        <v>0.37</v>
      </c>
      <c r="N249" t="s">
        <v>8</v>
      </c>
      <c r="O249" t="s">
        <v>9</v>
      </c>
      <c r="P249" t="s">
        <v>144</v>
      </c>
      <c r="Q249" t="s">
        <v>633</v>
      </c>
      <c r="R249">
        <v>71111</v>
      </c>
      <c r="S249">
        <v>42024</v>
      </c>
      <c r="T249">
        <v>42025</v>
      </c>
      <c r="U249">
        <v>424.29</v>
      </c>
      <c r="V249">
        <v>14</v>
      </c>
      <c r="W249">
        <v>42.53</v>
      </c>
      <c r="X249">
        <v>88714</v>
      </c>
      <c r="Y249" t="s">
        <v>3216</v>
      </c>
    </row>
    <row r="250" spans="1:25" x14ac:dyDescent="0.2">
      <c r="A250">
        <v>1473</v>
      </c>
      <c r="B250" t="s">
        <v>635</v>
      </c>
      <c r="C250" t="s">
        <v>1</v>
      </c>
      <c r="D250">
        <v>0.04</v>
      </c>
      <c r="E250">
        <v>9.7799999999999994</v>
      </c>
      <c r="F250">
        <v>1.99</v>
      </c>
      <c r="G250" t="s">
        <v>63</v>
      </c>
      <c r="H250" t="s">
        <v>47</v>
      </c>
      <c r="I250" t="s">
        <v>16</v>
      </c>
      <c r="J250" t="s">
        <v>17</v>
      </c>
      <c r="K250" t="s">
        <v>18</v>
      </c>
      <c r="L250" t="s">
        <v>636</v>
      </c>
      <c r="M250">
        <v>0.43</v>
      </c>
      <c r="N250" t="s">
        <v>8</v>
      </c>
      <c r="O250" t="s">
        <v>87</v>
      </c>
      <c r="P250" t="s">
        <v>293</v>
      </c>
      <c r="Q250" t="s">
        <v>637</v>
      </c>
      <c r="R250">
        <v>44691</v>
      </c>
      <c r="S250">
        <v>42025</v>
      </c>
      <c r="T250">
        <v>42026</v>
      </c>
      <c r="U250">
        <v>61.292700000000004</v>
      </c>
      <c r="V250">
        <v>9</v>
      </c>
      <c r="W250">
        <v>88.83</v>
      </c>
      <c r="X250">
        <v>87076</v>
      </c>
      <c r="Y250" t="s">
        <v>3219</v>
      </c>
    </row>
    <row r="251" spans="1:25" x14ac:dyDescent="0.2">
      <c r="A251">
        <v>1788</v>
      </c>
      <c r="B251" t="s">
        <v>638</v>
      </c>
      <c r="C251" t="s">
        <v>1</v>
      </c>
      <c r="D251">
        <v>0.04</v>
      </c>
      <c r="E251">
        <v>205.99</v>
      </c>
      <c r="F251">
        <v>8.99</v>
      </c>
      <c r="G251" t="s">
        <v>14</v>
      </c>
      <c r="H251" t="s">
        <v>15</v>
      </c>
      <c r="I251" t="s">
        <v>16</v>
      </c>
      <c r="J251" t="s">
        <v>111</v>
      </c>
      <c r="K251" t="s">
        <v>49</v>
      </c>
      <c r="L251" t="s">
        <v>639</v>
      </c>
      <c r="M251">
        <v>0.56000000000000005</v>
      </c>
      <c r="N251" t="s">
        <v>8</v>
      </c>
      <c r="O251" t="s">
        <v>9</v>
      </c>
      <c r="P251" t="s">
        <v>51</v>
      </c>
      <c r="Q251" t="s">
        <v>640</v>
      </c>
      <c r="R251">
        <v>30188</v>
      </c>
      <c r="S251">
        <v>42025</v>
      </c>
      <c r="T251">
        <v>42026</v>
      </c>
      <c r="U251">
        <v>960.98400000000004</v>
      </c>
      <c r="V251">
        <v>6</v>
      </c>
      <c r="W251">
        <v>1008.53</v>
      </c>
      <c r="X251">
        <v>88256</v>
      </c>
      <c r="Y251" t="s">
        <v>3216</v>
      </c>
    </row>
    <row r="252" spans="1:25" x14ac:dyDescent="0.2">
      <c r="A252">
        <v>263</v>
      </c>
      <c r="B252" t="s">
        <v>641</v>
      </c>
      <c r="C252" t="s">
        <v>13</v>
      </c>
      <c r="D252">
        <v>0.05</v>
      </c>
      <c r="E252">
        <v>31.76</v>
      </c>
      <c r="F252">
        <v>45.51</v>
      </c>
      <c r="G252" t="s">
        <v>2</v>
      </c>
      <c r="H252" t="s">
        <v>3</v>
      </c>
      <c r="I252" t="s">
        <v>4</v>
      </c>
      <c r="J252" t="s">
        <v>5</v>
      </c>
      <c r="K252" t="s">
        <v>6</v>
      </c>
      <c r="L252" t="s">
        <v>642</v>
      </c>
      <c r="M252">
        <v>0.65</v>
      </c>
      <c r="N252" t="s">
        <v>8</v>
      </c>
      <c r="O252" t="s">
        <v>87</v>
      </c>
      <c r="P252" t="s">
        <v>293</v>
      </c>
      <c r="Q252" t="s">
        <v>643</v>
      </c>
      <c r="R252">
        <v>44106</v>
      </c>
      <c r="S252">
        <v>42025</v>
      </c>
      <c r="T252">
        <v>42027</v>
      </c>
      <c r="U252">
        <v>-2177.9860960000001</v>
      </c>
      <c r="V252">
        <v>9</v>
      </c>
      <c r="W252">
        <v>304.33999999999997</v>
      </c>
      <c r="X252">
        <v>86297</v>
      </c>
      <c r="Y252" t="s">
        <v>3219</v>
      </c>
    </row>
    <row r="253" spans="1:25" x14ac:dyDescent="0.2">
      <c r="A253">
        <v>2423</v>
      </c>
      <c r="B253" t="s">
        <v>644</v>
      </c>
      <c r="C253" t="s">
        <v>23</v>
      </c>
      <c r="D253">
        <v>0.04</v>
      </c>
      <c r="E253">
        <v>100.98</v>
      </c>
      <c r="F253">
        <v>7.18</v>
      </c>
      <c r="G253" t="s">
        <v>14</v>
      </c>
      <c r="H253" t="s">
        <v>47</v>
      </c>
      <c r="I253" t="s">
        <v>16</v>
      </c>
      <c r="J253" t="s">
        <v>17</v>
      </c>
      <c r="K253" t="s">
        <v>49</v>
      </c>
      <c r="L253" t="s">
        <v>645</v>
      </c>
      <c r="M253">
        <v>0.4</v>
      </c>
      <c r="N253" t="s">
        <v>8</v>
      </c>
      <c r="O253" t="s">
        <v>28</v>
      </c>
      <c r="P253" t="s">
        <v>163</v>
      </c>
      <c r="Q253" t="s">
        <v>646</v>
      </c>
      <c r="R253">
        <v>76053</v>
      </c>
      <c r="S253">
        <v>42025</v>
      </c>
      <c r="T253">
        <v>42030</v>
      </c>
      <c r="U253">
        <v>269.94</v>
      </c>
      <c r="V253">
        <v>4</v>
      </c>
      <c r="W253">
        <v>414.91</v>
      </c>
      <c r="X253">
        <v>89054</v>
      </c>
      <c r="Y253" t="s">
        <v>3217</v>
      </c>
    </row>
    <row r="254" spans="1:25" x14ac:dyDescent="0.2">
      <c r="A254">
        <v>2882</v>
      </c>
      <c r="B254" t="s">
        <v>647</v>
      </c>
      <c r="C254" t="s">
        <v>23</v>
      </c>
      <c r="D254">
        <v>0.02</v>
      </c>
      <c r="E254">
        <v>43.98</v>
      </c>
      <c r="F254">
        <v>1.99</v>
      </c>
      <c r="G254" t="s">
        <v>14</v>
      </c>
      <c r="H254" t="s">
        <v>15</v>
      </c>
      <c r="I254" t="s">
        <v>16</v>
      </c>
      <c r="J254" t="s">
        <v>17</v>
      </c>
      <c r="K254" t="s">
        <v>18</v>
      </c>
      <c r="L254" t="s">
        <v>648</v>
      </c>
      <c r="M254">
        <v>0.44</v>
      </c>
      <c r="N254" t="s">
        <v>8</v>
      </c>
      <c r="O254" t="s">
        <v>9</v>
      </c>
      <c r="P254" t="s">
        <v>73</v>
      </c>
      <c r="Q254" t="s">
        <v>649</v>
      </c>
      <c r="R254">
        <v>28206</v>
      </c>
      <c r="S254">
        <v>42025</v>
      </c>
      <c r="T254">
        <v>42029</v>
      </c>
      <c r="U254">
        <v>333.76049999999998</v>
      </c>
      <c r="V254">
        <v>40</v>
      </c>
      <c r="W254">
        <v>1724.01</v>
      </c>
      <c r="X254">
        <v>50917</v>
      </c>
      <c r="Y254" t="s">
        <v>3216</v>
      </c>
    </row>
    <row r="255" spans="1:25" x14ac:dyDescent="0.2">
      <c r="A255">
        <v>1402</v>
      </c>
      <c r="B255" t="s">
        <v>507</v>
      </c>
      <c r="C255" t="s">
        <v>92</v>
      </c>
      <c r="D255">
        <v>0.04</v>
      </c>
      <c r="E255">
        <v>30.73</v>
      </c>
      <c r="F255">
        <v>4</v>
      </c>
      <c r="G255" t="s">
        <v>14</v>
      </c>
      <c r="H255" t="s">
        <v>47</v>
      </c>
      <c r="I255" t="s">
        <v>16</v>
      </c>
      <c r="J255" t="s">
        <v>17</v>
      </c>
      <c r="K255" t="s">
        <v>49</v>
      </c>
      <c r="L255" t="s">
        <v>650</v>
      </c>
      <c r="M255">
        <v>0.75</v>
      </c>
      <c r="N255" t="s">
        <v>8</v>
      </c>
      <c r="O255" t="s">
        <v>28</v>
      </c>
      <c r="P255" t="s">
        <v>79</v>
      </c>
      <c r="Q255" t="s">
        <v>509</v>
      </c>
      <c r="R255">
        <v>60653</v>
      </c>
      <c r="S255">
        <v>42025</v>
      </c>
      <c r="T255">
        <v>42026</v>
      </c>
      <c r="U255">
        <v>-20.79</v>
      </c>
      <c r="V255">
        <v>48</v>
      </c>
      <c r="W255">
        <v>1420.84</v>
      </c>
      <c r="X255">
        <v>43079</v>
      </c>
      <c r="Y255" t="s">
        <v>3217</v>
      </c>
    </row>
    <row r="256" spans="1:25" x14ac:dyDescent="0.2">
      <c r="A256">
        <v>1405</v>
      </c>
      <c r="B256" t="s">
        <v>510</v>
      </c>
      <c r="C256" t="s">
        <v>92</v>
      </c>
      <c r="D256">
        <v>0.04</v>
      </c>
      <c r="E256">
        <v>30.73</v>
      </c>
      <c r="F256">
        <v>4</v>
      </c>
      <c r="G256" t="s">
        <v>14</v>
      </c>
      <c r="H256" t="s">
        <v>47</v>
      </c>
      <c r="I256" t="s">
        <v>16</v>
      </c>
      <c r="J256" t="s">
        <v>17</v>
      </c>
      <c r="K256" t="s">
        <v>49</v>
      </c>
      <c r="L256" t="s">
        <v>650</v>
      </c>
      <c r="M256">
        <v>0.75</v>
      </c>
      <c r="N256" t="s">
        <v>8</v>
      </c>
      <c r="O256" t="s">
        <v>28</v>
      </c>
      <c r="P256" t="s">
        <v>265</v>
      </c>
      <c r="Q256" t="s">
        <v>511</v>
      </c>
      <c r="R256">
        <v>49017</v>
      </c>
      <c r="S256">
        <v>42025</v>
      </c>
      <c r="T256">
        <v>42026</v>
      </c>
      <c r="U256">
        <v>-20.79</v>
      </c>
      <c r="V256">
        <v>12</v>
      </c>
      <c r="W256">
        <v>355.21</v>
      </c>
      <c r="X256">
        <v>86145</v>
      </c>
      <c r="Y256" t="s">
        <v>3217</v>
      </c>
    </row>
    <row r="257" spans="1:25" x14ac:dyDescent="0.2">
      <c r="A257">
        <v>2796</v>
      </c>
      <c r="B257" t="s">
        <v>651</v>
      </c>
      <c r="C257" t="s">
        <v>92</v>
      </c>
      <c r="D257">
        <v>0.02</v>
      </c>
      <c r="E257">
        <v>30.44</v>
      </c>
      <c r="F257">
        <v>1.49</v>
      </c>
      <c r="G257" t="s">
        <v>14</v>
      </c>
      <c r="H257" t="s">
        <v>70</v>
      </c>
      <c r="I257" t="s">
        <v>24</v>
      </c>
      <c r="J257" t="s">
        <v>48</v>
      </c>
      <c r="K257" t="s">
        <v>49</v>
      </c>
      <c r="L257" t="s">
        <v>652</v>
      </c>
      <c r="M257">
        <v>0.37</v>
      </c>
      <c r="N257" t="s">
        <v>8</v>
      </c>
      <c r="O257" t="s">
        <v>28</v>
      </c>
      <c r="P257" t="s">
        <v>189</v>
      </c>
      <c r="Q257" t="s">
        <v>653</v>
      </c>
      <c r="R257">
        <v>51106</v>
      </c>
      <c r="S257">
        <v>42025</v>
      </c>
      <c r="T257">
        <v>42027</v>
      </c>
      <c r="U257">
        <v>266.76089999999999</v>
      </c>
      <c r="V257">
        <v>12</v>
      </c>
      <c r="W257">
        <v>386.61</v>
      </c>
      <c r="X257">
        <v>87553</v>
      </c>
      <c r="Y257" t="s">
        <v>3217</v>
      </c>
    </row>
    <row r="258" spans="1:25" x14ac:dyDescent="0.2">
      <c r="A258">
        <v>2797</v>
      </c>
      <c r="B258" t="s">
        <v>366</v>
      </c>
      <c r="C258" t="s">
        <v>92</v>
      </c>
      <c r="D258">
        <v>0.02</v>
      </c>
      <c r="E258">
        <v>4.91</v>
      </c>
      <c r="F258">
        <v>0.5</v>
      </c>
      <c r="G258" t="s">
        <v>14</v>
      </c>
      <c r="H258" t="s">
        <v>70</v>
      </c>
      <c r="I258" t="s">
        <v>24</v>
      </c>
      <c r="J258" t="s">
        <v>128</v>
      </c>
      <c r="K258" t="s">
        <v>49</v>
      </c>
      <c r="L258" t="s">
        <v>553</v>
      </c>
      <c r="M258">
        <v>0.36</v>
      </c>
      <c r="N258" t="s">
        <v>8</v>
      </c>
      <c r="O258" t="s">
        <v>87</v>
      </c>
      <c r="P258" t="s">
        <v>296</v>
      </c>
      <c r="Q258" t="s">
        <v>368</v>
      </c>
      <c r="R258">
        <v>15122</v>
      </c>
      <c r="S258">
        <v>42025</v>
      </c>
      <c r="T258">
        <v>42026</v>
      </c>
      <c r="U258">
        <v>29.883900000000001</v>
      </c>
      <c r="V258">
        <v>9</v>
      </c>
      <c r="W258">
        <v>43.31</v>
      </c>
      <c r="X258">
        <v>87553</v>
      </c>
      <c r="Y258" t="s">
        <v>3219</v>
      </c>
    </row>
    <row r="259" spans="1:25" x14ac:dyDescent="0.2">
      <c r="A259">
        <v>2855</v>
      </c>
      <c r="B259" t="s">
        <v>654</v>
      </c>
      <c r="C259" t="s">
        <v>92</v>
      </c>
      <c r="D259">
        <v>0.08</v>
      </c>
      <c r="E259">
        <v>7.84</v>
      </c>
      <c r="F259">
        <v>4.71</v>
      </c>
      <c r="G259" t="s">
        <v>14</v>
      </c>
      <c r="H259" t="s">
        <v>70</v>
      </c>
      <c r="I259" t="s">
        <v>24</v>
      </c>
      <c r="J259" t="s">
        <v>48</v>
      </c>
      <c r="K259" t="s">
        <v>49</v>
      </c>
      <c r="L259" t="s">
        <v>655</v>
      </c>
      <c r="M259">
        <v>0.35</v>
      </c>
      <c r="N259" t="s">
        <v>8</v>
      </c>
      <c r="O259" t="s">
        <v>35</v>
      </c>
      <c r="P259" t="s">
        <v>42</v>
      </c>
      <c r="Q259" t="s">
        <v>656</v>
      </c>
      <c r="R259">
        <v>98198</v>
      </c>
      <c r="S259">
        <v>42025</v>
      </c>
      <c r="T259">
        <v>42026</v>
      </c>
      <c r="U259">
        <v>-12.87678</v>
      </c>
      <c r="V259">
        <v>10</v>
      </c>
      <c r="W259">
        <v>76.16</v>
      </c>
      <c r="X259">
        <v>87316</v>
      </c>
      <c r="Y259" t="s">
        <v>3218</v>
      </c>
    </row>
    <row r="260" spans="1:25" x14ac:dyDescent="0.2">
      <c r="A260">
        <v>2855</v>
      </c>
      <c r="B260" t="s">
        <v>654</v>
      </c>
      <c r="C260" t="s">
        <v>92</v>
      </c>
      <c r="D260">
        <v>0.03</v>
      </c>
      <c r="E260">
        <v>105.34</v>
      </c>
      <c r="F260">
        <v>24.49</v>
      </c>
      <c r="G260" t="s">
        <v>14</v>
      </c>
      <c r="H260" t="s">
        <v>70</v>
      </c>
      <c r="I260" t="s">
        <v>4</v>
      </c>
      <c r="J260" t="s">
        <v>102</v>
      </c>
      <c r="K260" t="s">
        <v>40</v>
      </c>
      <c r="L260" t="s">
        <v>657</v>
      </c>
      <c r="M260">
        <v>0.61</v>
      </c>
      <c r="N260" t="s">
        <v>8</v>
      </c>
      <c r="O260" t="s">
        <v>35</v>
      </c>
      <c r="P260" t="s">
        <v>42</v>
      </c>
      <c r="Q260" t="s">
        <v>656</v>
      </c>
      <c r="R260">
        <v>98198</v>
      </c>
      <c r="S260">
        <v>42025</v>
      </c>
      <c r="T260">
        <v>42026</v>
      </c>
      <c r="U260">
        <v>618.13080000000002</v>
      </c>
      <c r="V260">
        <v>10</v>
      </c>
      <c r="W260">
        <v>1038.1400000000001</v>
      </c>
      <c r="X260">
        <v>87316</v>
      </c>
      <c r="Y260" t="s">
        <v>3218</v>
      </c>
    </row>
    <row r="261" spans="1:25" x14ac:dyDescent="0.2">
      <c r="A261">
        <v>584</v>
      </c>
      <c r="B261" t="s">
        <v>658</v>
      </c>
      <c r="C261" t="s">
        <v>46</v>
      </c>
      <c r="D261">
        <v>0.04</v>
      </c>
      <c r="E261">
        <v>15.51</v>
      </c>
      <c r="F261">
        <v>17.78</v>
      </c>
      <c r="G261" t="s">
        <v>14</v>
      </c>
      <c r="H261" t="s">
        <v>70</v>
      </c>
      <c r="I261" t="s">
        <v>24</v>
      </c>
      <c r="J261" t="s">
        <v>54</v>
      </c>
      <c r="K261" t="s">
        <v>49</v>
      </c>
      <c r="L261" t="s">
        <v>234</v>
      </c>
      <c r="M261">
        <v>0.59</v>
      </c>
      <c r="N261" t="s">
        <v>8</v>
      </c>
      <c r="O261" t="s">
        <v>87</v>
      </c>
      <c r="P261" t="s">
        <v>379</v>
      </c>
      <c r="Q261" t="s">
        <v>659</v>
      </c>
      <c r="R261">
        <v>1801</v>
      </c>
      <c r="S261">
        <v>42025</v>
      </c>
      <c r="T261">
        <v>42027</v>
      </c>
      <c r="U261">
        <v>-266.22000000000003</v>
      </c>
      <c r="V261">
        <v>7</v>
      </c>
      <c r="W261">
        <v>116.93</v>
      </c>
      <c r="X261">
        <v>88646</v>
      </c>
      <c r="Y261" t="s">
        <v>3219</v>
      </c>
    </row>
    <row r="262" spans="1:25" x14ac:dyDescent="0.2">
      <c r="A262">
        <v>1709</v>
      </c>
      <c r="B262" t="s">
        <v>660</v>
      </c>
      <c r="C262" t="s">
        <v>46</v>
      </c>
      <c r="D262">
        <v>0.01</v>
      </c>
      <c r="E262">
        <v>14.28</v>
      </c>
      <c r="F262">
        <v>2.99</v>
      </c>
      <c r="G262" t="s">
        <v>14</v>
      </c>
      <c r="H262" t="s">
        <v>15</v>
      </c>
      <c r="I262" t="s">
        <v>24</v>
      </c>
      <c r="J262" t="s">
        <v>48</v>
      </c>
      <c r="K262" t="s">
        <v>49</v>
      </c>
      <c r="L262" t="s">
        <v>661</v>
      </c>
      <c r="M262">
        <v>0.39</v>
      </c>
      <c r="N262" t="s">
        <v>8</v>
      </c>
      <c r="O262" t="s">
        <v>87</v>
      </c>
      <c r="P262" t="s">
        <v>296</v>
      </c>
      <c r="Q262" t="s">
        <v>662</v>
      </c>
      <c r="R262">
        <v>19464</v>
      </c>
      <c r="S262">
        <v>42025</v>
      </c>
      <c r="T262">
        <v>42026</v>
      </c>
      <c r="U262">
        <v>21.003499999999999</v>
      </c>
      <c r="V262">
        <v>2</v>
      </c>
      <c r="W262">
        <v>30.44</v>
      </c>
      <c r="X262">
        <v>88782</v>
      </c>
      <c r="Y262" t="s">
        <v>3219</v>
      </c>
    </row>
    <row r="263" spans="1:25" x14ac:dyDescent="0.2">
      <c r="A263">
        <v>1727</v>
      </c>
      <c r="B263" t="s">
        <v>663</v>
      </c>
      <c r="C263" t="s">
        <v>46</v>
      </c>
      <c r="D263">
        <v>0.1</v>
      </c>
      <c r="E263">
        <v>14.98</v>
      </c>
      <c r="F263">
        <v>7.69</v>
      </c>
      <c r="G263" t="s">
        <v>63</v>
      </c>
      <c r="H263" t="s">
        <v>3</v>
      </c>
      <c r="I263" t="s">
        <v>24</v>
      </c>
      <c r="J263" t="s">
        <v>54</v>
      </c>
      <c r="K263" t="s">
        <v>49</v>
      </c>
      <c r="L263" t="s">
        <v>664</v>
      </c>
      <c r="M263">
        <v>0.56999999999999995</v>
      </c>
      <c r="N263" t="s">
        <v>8</v>
      </c>
      <c r="O263" t="s">
        <v>87</v>
      </c>
      <c r="P263" t="s">
        <v>293</v>
      </c>
      <c r="Q263" t="s">
        <v>665</v>
      </c>
      <c r="R263">
        <v>44240</v>
      </c>
      <c r="S263">
        <v>42025</v>
      </c>
      <c r="T263">
        <v>42027</v>
      </c>
      <c r="U263">
        <v>-76.900000000000006</v>
      </c>
      <c r="V263">
        <v>8</v>
      </c>
      <c r="W263">
        <v>114.81</v>
      </c>
      <c r="X263">
        <v>87194</v>
      </c>
      <c r="Y263" t="s">
        <v>3219</v>
      </c>
    </row>
    <row r="264" spans="1:25" x14ac:dyDescent="0.2">
      <c r="A264">
        <v>1928</v>
      </c>
      <c r="B264" t="s">
        <v>666</v>
      </c>
      <c r="C264" t="s">
        <v>46</v>
      </c>
      <c r="D264">
        <v>0.1</v>
      </c>
      <c r="E264">
        <v>1889.99</v>
      </c>
      <c r="F264">
        <v>19.989999999999998</v>
      </c>
      <c r="G264" t="s">
        <v>14</v>
      </c>
      <c r="H264" t="s">
        <v>47</v>
      </c>
      <c r="I264" t="s">
        <v>24</v>
      </c>
      <c r="J264" t="s">
        <v>48</v>
      </c>
      <c r="K264" t="s">
        <v>49</v>
      </c>
      <c r="L264" t="s">
        <v>667</v>
      </c>
      <c r="M264">
        <v>0.36</v>
      </c>
      <c r="N264" t="s">
        <v>8</v>
      </c>
      <c r="O264" t="s">
        <v>9</v>
      </c>
      <c r="P264" t="s">
        <v>247</v>
      </c>
      <c r="Q264" t="s">
        <v>668</v>
      </c>
      <c r="R264">
        <v>29651</v>
      </c>
      <c r="S264">
        <v>42025</v>
      </c>
      <c r="T264">
        <v>42025</v>
      </c>
      <c r="U264">
        <v>-42.545999999999999</v>
      </c>
      <c r="V264">
        <v>1</v>
      </c>
      <c r="W264">
        <v>1786.04</v>
      </c>
      <c r="X264">
        <v>88580</v>
      </c>
      <c r="Y264" t="s">
        <v>3216</v>
      </c>
    </row>
    <row r="265" spans="1:25" x14ac:dyDescent="0.2">
      <c r="A265">
        <v>1989</v>
      </c>
      <c r="B265" t="s">
        <v>669</v>
      </c>
      <c r="C265" t="s">
        <v>46</v>
      </c>
      <c r="D265">
        <v>0.04</v>
      </c>
      <c r="E265">
        <v>355.98</v>
      </c>
      <c r="F265">
        <v>58.92</v>
      </c>
      <c r="G265" t="s">
        <v>2</v>
      </c>
      <c r="H265" t="s">
        <v>47</v>
      </c>
      <c r="I265" t="s">
        <v>4</v>
      </c>
      <c r="J265" t="s">
        <v>85</v>
      </c>
      <c r="K265" t="s">
        <v>33</v>
      </c>
      <c r="L265" t="s">
        <v>670</v>
      </c>
      <c r="M265">
        <v>0.64</v>
      </c>
      <c r="N265" t="s">
        <v>8</v>
      </c>
      <c r="O265" t="s">
        <v>35</v>
      </c>
      <c r="P265" t="s">
        <v>122</v>
      </c>
      <c r="Q265" t="s">
        <v>671</v>
      </c>
      <c r="R265">
        <v>84117</v>
      </c>
      <c r="S265">
        <v>42025</v>
      </c>
      <c r="T265">
        <v>42026</v>
      </c>
      <c r="U265">
        <v>882.93</v>
      </c>
      <c r="V265">
        <v>8</v>
      </c>
      <c r="W265">
        <v>2748.21</v>
      </c>
      <c r="X265">
        <v>90000</v>
      </c>
      <c r="Y265" t="s">
        <v>3218</v>
      </c>
    </row>
    <row r="266" spans="1:25" x14ac:dyDescent="0.2">
      <c r="A266">
        <v>1989</v>
      </c>
      <c r="B266" t="s">
        <v>669</v>
      </c>
      <c r="C266" t="s">
        <v>46</v>
      </c>
      <c r="D266">
        <v>0.09</v>
      </c>
      <c r="E266">
        <v>19.98</v>
      </c>
      <c r="F266">
        <v>8.68</v>
      </c>
      <c r="G266" t="s">
        <v>14</v>
      </c>
      <c r="H266" t="s">
        <v>47</v>
      </c>
      <c r="I266" t="s">
        <v>24</v>
      </c>
      <c r="J266" t="s">
        <v>64</v>
      </c>
      <c r="K266" t="s">
        <v>49</v>
      </c>
      <c r="L266" t="s">
        <v>672</v>
      </c>
      <c r="M266">
        <v>0.37</v>
      </c>
      <c r="N266" t="s">
        <v>8</v>
      </c>
      <c r="O266" t="s">
        <v>35</v>
      </c>
      <c r="P266" t="s">
        <v>122</v>
      </c>
      <c r="Q266" t="s">
        <v>671</v>
      </c>
      <c r="R266">
        <v>84117</v>
      </c>
      <c r="S266">
        <v>42025</v>
      </c>
      <c r="T266">
        <v>42026</v>
      </c>
      <c r="U266">
        <v>6.6803999999999997</v>
      </c>
      <c r="V266">
        <v>5</v>
      </c>
      <c r="W266">
        <v>93.19</v>
      </c>
      <c r="X266">
        <v>90000</v>
      </c>
      <c r="Y266" t="s">
        <v>3218</v>
      </c>
    </row>
    <row r="267" spans="1:25" x14ac:dyDescent="0.2">
      <c r="A267">
        <v>3229</v>
      </c>
      <c r="B267" t="s">
        <v>673</v>
      </c>
      <c r="C267" t="s">
        <v>46</v>
      </c>
      <c r="D267">
        <v>0.01</v>
      </c>
      <c r="E267">
        <v>24.95</v>
      </c>
      <c r="F267">
        <v>2.99</v>
      </c>
      <c r="G267" t="s">
        <v>14</v>
      </c>
      <c r="H267" t="s">
        <v>3</v>
      </c>
      <c r="I267" t="s">
        <v>24</v>
      </c>
      <c r="J267" t="s">
        <v>48</v>
      </c>
      <c r="K267" t="s">
        <v>49</v>
      </c>
      <c r="L267" t="s">
        <v>674</v>
      </c>
      <c r="M267">
        <v>0.39</v>
      </c>
      <c r="N267" t="s">
        <v>8</v>
      </c>
      <c r="O267" t="s">
        <v>28</v>
      </c>
      <c r="P267" t="s">
        <v>333</v>
      </c>
      <c r="Q267" t="s">
        <v>675</v>
      </c>
      <c r="R267">
        <v>54880</v>
      </c>
      <c r="S267">
        <v>42025</v>
      </c>
      <c r="T267">
        <v>42026</v>
      </c>
      <c r="U267">
        <v>261.38580000000002</v>
      </c>
      <c r="V267">
        <v>15</v>
      </c>
      <c r="W267">
        <v>378.82</v>
      </c>
      <c r="X267">
        <v>87435</v>
      </c>
      <c r="Y267" t="s">
        <v>3217</v>
      </c>
    </row>
    <row r="268" spans="1:25" x14ac:dyDescent="0.2">
      <c r="A268">
        <v>3230</v>
      </c>
      <c r="B268" t="s">
        <v>676</v>
      </c>
      <c r="C268" t="s">
        <v>46</v>
      </c>
      <c r="D268">
        <v>0</v>
      </c>
      <c r="E268">
        <v>15.98</v>
      </c>
      <c r="F268">
        <v>8.99</v>
      </c>
      <c r="G268" t="s">
        <v>14</v>
      </c>
      <c r="H268" t="s">
        <v>3</v>
      </c>
      <c r="I268" t="s">
        <v>16</v>
      </c>
      <c r="J268" t="s">
        <v>17</v>
      </c>
      <c r="K268" t="s">
        <v>18</v>
      </c>
      <c r="L268" t="s">
        <v>677</v>
      </c>
      <c r="M268">
        <v>0.64</v>
      </c>
      <c r="N268" t="s">
        <v>8</v>
      </c>
      <c r="O268" t="s">
        <v>28</v>
      </c>
      <c r="P268" t="s">
        <v>333</v>
      </c>
      <c r="Q268" t="s">
        <v>678</v>
      </c>
      <c r="R268">
        <v>53186</v>
      </c>
      <c r="S268">
        <v>42025</v>
      </c>
      <c r="T268">
        <v>42027</v>
      </c>
      <c r="U268">
        <v>-135.46</v>
      </c>
      <c r="V268">
        <v>9</v>
      </c>
      <c r="W268">
        <v>152.18</v>
      </c>
      <c r="X268">
        <v>87435</v>
      </c>
      <c r="Y268" t="s">
        <v>3217</v>
      </c>
    </row>
    <row r="269" spans="1:25" x14ac:dyDescent="0.2">
      <c r="A269">
        <v>151</v>
      </c>
      <c r="B269" t="s">
        <v>679</v>
      </c>
      <c r="C269" t="s">
        <v>1</v>
      </c>
      <c r="D269">
        <v>0.09</v>
      </c>
      <c r="E269">
        <v>32.979999999999997</v>
      </c>
      <c r="F269">
        <v>5.5</v>
      </c>
      <c r="G269" t="s">
        <v>14</v>
      </c>
      <c r="H269" t="s">
        <v>47</v>
      </c>
      <c r="I269" t="s">
        <v>16</v>
      </c>
      <c r="J269" t="s">
        <v>17</v>
      </c>
      <c r="K269" t="s">
        <v>49</v>
      </c>
      <c r="L269" t="s">
        <v>680</v>
      </c>
      <c r="M269">
        <v>0.75</v>
      </c>
      <c r="N269" t="s">
        <v>8</v>
      </c>
      <c r="O269" t="s">
        <v>9</v>
      </c>
      <c r="P269" t="s">
        <v>376</v>
      </c>
      <c r="Q269" t="s">
        <v>681</v>
      </c>
      <c r="R269">
        <v>37664</v>
      </c>
      <c r="S269">
        <v>42026</v>
      </c>
      <c r="T269">
        <v>42027</v>
      </c>
      <c r="U269">
        <v>-20.257999999999999</v>
      </c>
      <c r="V269">
        <v>2</v>
      </c>
      <c r="W269">
        <v>62.46</v>
      </c>
      <c r="X269">
        <v>89521</v>
      </c>
      <c r="Y269" t="s">
        <v>3216</v>
      </c>
    </row>
    <row r="270" spans="1:25" x14ac:dyDescent="0.2">
      <c r="A270">
        <v>1438</v>
      </c>
      <c r="B270" t="s">
        <v>682</v>
      </c>
      <c r="C270" t="s">
        <v>1</v>
      </c>
      <c r="D270">
        <v>0.01</v>
      </c>
      <c r="E270">
        <v>80.98</v>
      </c>
      <c r="F270">
        <v>35</v>
      </c>
      <c r="G270" t="s">
        <v>14</v>
      </c>
      <c r="H270" t="s">
        <v>70</v>
      </c>
      <c r="I270" t="s">
        <v>24</v>
      </c>
      <c r="J270" t="s">
        <v>54</v>
      </c>
      <c r="K270" t="s">
        <v>40</v>
      </c>
      <c r="L270" t="s">
        <v>683</v>
      </c>
      <c r="M270">
        <v>0.83</v>
      </c>
      <c r="N270" t="s">
        <v>8</v>
      </c>
      <c r="O270" t="s">
        <v>87</v>
      </c>
      <c r="P270" t="s">
        <v>293</v>
      </c>
      <c r="Q270" t="s">
        <v>684</v>
      </c>
      <c r="R270">
        <v>44035</v>
      </c>
      <c r="S270">
        <v>42026</v>
      </c>
      <c r="T270">
        <v>42028</v>
      </c>
      <c r="U270">
        <v>-409.37360000000001</v>
      </c>
      <c r="V270">
        <v>3</v>
      </c>
      <c r="W270">
        <v>267.83</v>
      </c>
      <c r="X270">
        <v>90120</v>
      </c>
      <c r="Y270" t="s">
        <v>3219</v>
      </c>
    </row>
    <row r="271" spans="1:25" x14ac:dyDescent="0.2">
      <c r="A271">
        <v>1959</v>
      </c>
      <c r="B271" t="s">
        <v>685</v>
      </c>
      <c r="C271" t="s">
        <v>1</v>
      </c>
      <c r="D271">
        <v>0</v>
      </c>
      <c r="E271">
        <v>20.28</v>
      </c>
      <c r="F271">
        <v>14.39</v>
      </c>
      <c r="G271" t="s">
        <v>14</v>
      </c>
      <c r="H271" t="s">
        <v>70</v>
      </c>
      <c r="I271" t="s">
        <v>4</v>
      </c>
      <c r="J271" t="s">
        <v>102</v>
      </c>
      <c r="K271" t="s">
        <v>49</v>
      </c>
      <c r="L271" t="s">
        <v>686</v>
      </c>
      <c r="M271">
        <v>0.47</v>
      </c>
      <c r="N271" t="s">
        <v>8</v>
      </c>
      <c r="O271" t="s">
        <v>9</v>
      </c>
      <c r="P271" t="s">
        <v>99</v>
      </c>
      <c r="Q271" t="s">
        <v>104</v>
      </c>
      <c r="R271">
        <v>33916</v>
      </c>
      <c r="S271">
        <v>42026</v>
      </c>
      <c r="T271">
        <v>42026</v>
      </c>
      <c r="U271">
        <v>-66.247299999999996</v>
      </c>
      <c r="V271">
        <v>9</v>
      </c>
      <c r="W271">
        <v>206.04</v>
      </c>
      <c r="X271">
        <v>28225</v>
      </c>
      <c r="Y271" t="s">
        <v>3216</v>
      </c>
    </row>
    <row r="272" spans="1:25" x14ac:dyDescent="0.2">
      <c r="A272">
        <v>1764</v>
      </c>
      <c r="B272" t="s">
        <v>687</v>
      </c>
      <c r="C272" t="s">
        <v>13</v>
      </c>
      <c r="D272">
        <v>0</v>
      </c>
      <c r="E272">
        <v>115.99</v>
      </c>
      <c r="F272">
        <v>5.92</v>
      </c>
      <c r="G272" t="s">
        <v>14</v>
      </c>
      <c r="H272" t="s">
        <v>15</v>
      </c>
      <c r="I272" t="s">
        <v>16</v>
      </c>
      <c r="J272" t="s">
        <v>111</v>
      </c>
      <c r="K272" t="s">
        <v>49</v>
      </c>
      <c r="L272" t="s">
        <v>688</v>
      </c>
      <c r="M272">
        <v>0.57999999999999996</v>
      </c>
      <c r="N272" t="s">
        <v>8</v>
      </c>
      <c r="O272" t="s">
        <v>9</v>
      </c>
      <c r="P272" t="s">
        <v>99</v>
      </c>
      <c r="Q272" t="s">
        <v>689</v>
      </c>
      <c r="R272">
        <v>34698</v>
      </c>
      <c r="S272">
        <v>42026</v>
      </c>
      <c r="T272">
        <v>42026</v>
      </c>
      <c r="U272">
        <v>-16.771999999999998</v>
      </c>
      <c r="V272">
        <v>11</v>
      </c>
      <c r="W272">
        <v>1160.42</v>
      </c>
      <c r="X272">
        <v>89775</v>
      </c>
      <c r="Y272" t="s">
        <v>3216</v>
      </c>
    </row>
    <row r="273" spans="1:25" x14ac:dyDescent="0.2">
      <c r="A273">
        <v>2456</v>
      </c>
      <c r="B273" t="s">
        <v>690</v>
      </c>
      <c r="C273" t="s">
        <v>13</v>
      </c>
      <c r="D273">
        <v>7.0000000000000007E-2</v>
      </c>
      <c r="E273">
        <v>179.99</v>
      </c>
      <c r="F273">
        <v>19.989999999999998</v>
      </c>
      <c r="G273" t="s">
        <v>14</v>
      </c>
      <c r="H273" t="s">
        <v>47</v>
      </c>
      <c r="I273" t="s">
        <v>16</v>
      </c>
      <c r="J273" t="s">
        <v>17</v>
      </c>
      <c r="K273" t="s">
        <v>49</v>
      </c>
      <c r="L273" t="s">
        <v>691</v>
      </c>
      <c r="M273">
        <v>0.48</v>
      </c>
      <c r="N273" t="s">
        <v>8</v>
      </c>
      <c r="O273" t="s">
        <v>9</v>
      </c>
      <c r="P273" t="s">
        <v>140</v>
      </c>
      <c r="Q273" t="s">
        <v>692</v>
      </c>
      <c r="R273">
        <v>36608</v>
      </c>
      <c r="S273">
        <v>42026</v>
      </c>
      <c r="T273">
        <v>42027</v>
      </c>
      <c r="U273">
        <v>733.28219999999999</v>
      </c>
      <c r="V273">
        <v>7</v>
      </c>
      <c r="W273">
        <v>1188.6300000000001</v>
      </c>
      <c r="X273">
        <v>89218</v>
      </c>
      <c r="Y273" t="s">
        <v>3216</v>
      </c>
    </row>
    <row r="274" spans="1:25" x14ac:dyDescent="0.2">
      <c r="A274">
        <v>2456</v>
      </c>
      <c r="B274" t="s">
        <v>690</v>
      </c>
      <c r="C274" t="s">
        <v>13</v>
      </c>
      <c r="D274">
        <v>0.02</v>
      </c>
      <c r="E274">
        <v>92.23</v>
      </c>
      <c r="F274">
        <v>39.61</v>
      </c>
      <c r="G274" t="s">
        <v>63</v>
      </c>
      <c r="H274" t="s">
        <v>47</v>
      </c>
      <c r="I274" t="s">
        <v>4</v>
      </c>
      <c r="J274" t="s">
        <v>102</v>
      </c>
      <c r="K274" t="s">
        <v>120</v>
      </c>
      <c r="L274" t="s">
        <v>693</v>
      </c>
      <c r="M274">
        <v>0.67</v>
      </c>
      <c r="N274" t="s">
        <v>8</v>
      </c>
      <c r="O274" t="s">
        <v>9</v>
      </c>
      <c r="P274" t="s">
        <v>140</v>
      </c>
      <c r="Q274" t="s">
        <v>692</v>
      </c>
      <c r="R274">
        <v>36608</v>
      </c>
      <c r="S274">
        <v>42026</v>
      </c>
      <c r="T274">
        <v>42027</v>
      </c>
      <c r="U274">
        <v>-905.99040000000002</v>
      </c>
      <c r="V274">
        <v>11</v>
      </c>
      <c r="W274">
        <v>1009.93</v>
      </c>
      <c r="X274">
        <v>89218</v>
      </c>
      <c r="Y274" t="s">
        <v>3216</v>
      </c>
    </row>
    <row r="275" spans="1:25" x14ac:dyDescent="0.2">
      <c r="A275">
        <v>2457</v>
      </c>
      <c r="B275" t="s">
        <v>694</v>
      </c>
      <c r="C275" t="s">
        <v>13</v>
      </c>
      <c r="D275">
        <v>0.02</v>
      </c>
      <c r="E275">
        <v>15.22</v>
      </c>
      <c r="F275">
        <v>9.73</v>
      </c>
      <c r="G275" t="s">
        <v>14</v>
      </c>
      <c r="H275" t="s">
        <v>47</v>
      </c>
      <c r="I275" t="s">
        <v>24</v>
      </c>
      <c r="J275" t="s">
        <v>48</v>
      </c>
      <c r="K275" t="s">
        <v>49</v>
      </c>
      <c r="L275" t="s">
        <v>695</v>
      </c>
      <c r="M275">
        <v>0.36</v>
      </c>
      <c r="N275" t="s">
        <v>8</v>
      </c>
      <c r="O275" t="s">
        <v>28</v>
      </c>
      <c r="P275" t="s">
        <v>60</v>
      </c>
      <c r="Q275" t="s">
        <v>696</v>
      </c>
      <c r="R275">
        <v>55014</v>
      </c>
      <c r="S275">
        <v>42026</v>
      </c>
      <c r="T275">
        <v>42026</v>
      </c>
      <c r="U275">
        <v>-21.63242</v>
      </c>
      <c r="V275">
        <v>9</v>
      </c>
      <c r="W275">
        <v>140.69999999999999</v>
      </c>
      <c r="X275">
        <v>89218</v>
      </c>
      <c r="Y275" t="s">
        <v>3217</v>
      </c>
    </row>
    <row r="276" spans="1:25" x14ac:dyDescent="0.2">
      <c r="A276">
        <v>2209</v>
      </c>
      <c r="B276" t="s">
        <v>697</v>
      </c>
      <c r="C276" t="s">
        <v>23</v>
      </c>
      <c r="D276">
        <v>0.06</v>
      </c>
      <c r="E276">
        <v>6.98</v>
      </c>
      <c r="F276">
        <v>1.6</v>
      </c>
      <c r="G276" t="s">
        <v>14</v>
      </c>
      <c r="H276" t="s">
        <v>47</v>
      </c>
      <c r="I276" t="s">
        <v>24</v>
      </c>
      <c r="J276" t="s">
        <v>64</v>
      </c>
      <c r="K276" t="s">
        <v>26</v>
      </c>
      <c r="L276" t="s">
        <v>698</v>
      </c>
      <c r="M276">
        <v>0.38</v>
      </c>
      <c r="N276" t="s">
        <v>8</v>
      </c>
      <c r="O276" t="s">
        <v>9</v>
      </c>
      <c r="P276" t="s">
        <v>51</v>
      </c>
      <c r="Q276" t="s">
        <v>436</v>
      </c>
      <c r="R276">
        <v>30337</v>
      </c>
      <c r="S276">
        <v>42026</v>
      </c>
      <c r="T276">
        <v>42033</v>
      </c>
      <c r="U276">
        <v>-98.055999999999997</v>
      </c>
      <c r="V276">
        <v>12</v>
      </c>
      <c r="W276">
        <v>83.93</v>
      </c>
      <c r="X276">
        <v>88030</v>
      </c>
      <c r="Y276" t="s">
        <v>3216</v>
      </c>
    </row>
    <row r="277" spans="1:25" x14ac:dyDescent="0.2">
      <c r="A277">
        <v>2896</v>
      </c>
      <c r="B277" t="s">
        <v>699</v>
      </c>
      <c r="C277" t="s">
        <v>23</v>
      </c>
      <c r="D277">
        <v>0.02</v>
      </c>
      <c r="E277">
        <v>880.98</v>
      </c>
      <c r="F277">
        <v>44.55</v>
      </c>
      <c r="G277" t="s">
        <v>2</v>
      </c>
      <c r="H277" t="s">
        <v>47</v>
      </c>
      <c r="I277" t="s">
        <v>4</v>
      </c>
      <c r="J277" t="s">
        <v>93</v>
      </c>
      <c r="K277" t="s">
        <v>6</v>
      </c>
      <c r="L277" t="s">
        <v>214</v>
      </c>
      <c r="M277">
        <v>0.62</v>
      </c>
      <c r="N277" t="s">
        <v>8</v>
      </c>
      <c r="O277" t="s">
        <v>28</v>
      </c>
      <c r="P277" t="s">
        <v>60</v>
      </c>
      <c r="Q277" t="s">
        <v>700</v>
      </c>
      <c r="R277">
        <v>56001</v>
      </c>
      <c r="S277">
        <v>42026</v>
      </c>
      <c r="T277">
        <v>42030</v>
      </c>
      <c r="U277">
        <v>4861.0637999999999</v>
      </c>
      <c r="V277">
        <v>8</v>
      </c>
      <c r="W277">
        <v>7045.02</v>
      </c>
      <c r="X277">
        <v>86925</v>
      </c>
      <c r="Y277" t="s">
        <v>3217</v>
      </c>
    </row>
    <row r="278" spans="1:25" x14ac:dyDescent="0.2">
      <c r="A278">
        <v>2422</v>
      </c>
      <c r="B278" t="s">
        <v>701</v>
      </c>
      <c r="C278" t="s">
        <v>92</v>
      </c>
      <c r="D278">
        <v>0.09</v>
      </c>
      <c r="E278">
        <v>3.89</v>
      </c>
      <c r="F278">
        <v>7.01</v>
      </c>
      <c r="G278" t="s">
        <v>63</v>
      </c>
      <c r="H278" t="s">
        <v>47</v>
      </c>
      <c r="I278" t="s">
        <v>24</v>
      </c>
      <c r="J278" t="s">
        <v>48</v>
      </c>
      <c r="K278" t="s">
        <v>49</v>
      </c>
      <c r="L278" t="s">
        <v>702</v>
      </c>
      <c r="M278">
        <v>0.37</v>
      </c>
      <c r="N278" t="s">
        <v>8</v>
      </c>
      <c r="O278" t="s">
        <v>28</v>
      </c>
      <c r="P278" t="s">
        <v>163</v>
      </c>
      <c r="Q278" t="s">
        <v>703</v>
      </c>
      <c r="R278">
        <v>77340</v>
      </c>
      <c r="S278">
        <v>42026</v>
      </c>
      <c r="T278">
        <v>42028</v>
      </c>
      <c r="U278">
        <v>-154.30699999999999</v>
      </c>
      <c r="V278">
        <v>10</v>
      </c>
      <c r="W278">
        <v>42.56</v>
      </c>
      <c r="X278">
        <v>89055</v>
      </c>
      <c r="Y278" t="s">
        <v>3217</v>
      </c>
    </row>
    <row r="279" spans="1:25" x14ac:dyDescent="0.2">
      <c r="A279">
        <v>2873</v>
      </c>
      <c r="B279" t="s">
        <v>704</v>
      </c>
      <c r="C279" t="s">
        <v>92</v>
      </c>
      <c r="D279">
        <v>7.0000000000000007E-2</v>
      </c>
      <c r="E279">
        <v>2.89</v>
      </c>
      <c r="F279">
        <v>0.5</v>
      </c>
      <c r="G279" t="s">
        <v>14</v>
      </c>
      <c r="H279" t="s">
        <v>3</v>
      </c>
      <c r="I279" t="s">
        <v>24</v>
      </c>
      <c r="J279" t="s">
        <v>128</v>
      </c>
      <c r="K279" t="s">
        <v>49</v>
      </c>
      <c r="L279" t="s">
        <v>705</v>
      </c>
      <c r="M279">
        <v>0.38</v>
      </c>
      <c r="N279" t="s">
        <v>8</v>
      </c>
      <c r="O279" t="s">
        <v>9</v>
      </c>
      <c r="P279" t="s">
        <v>99</v>
      </c>
      <c r="Q279" t="s">
        <v>706</v>
      </c>
      <c r="R279">
        <v>33012</v>
      </c>
      <c r="S279">
        <v>42026</v>
      </c>
      <c r="T279">
        <v>42028</v>
      </c>
      <c r="U279">
        <v>441.59399999999999</v>
      </c>
      <c r="V279">
        <v>12</v>
      </c>
      <c r="W279">
        <v>33.020000000000003</v>
      </c>
      <c r="X279">
        <v>89872</v>
      </c>
      <c r="Y279" t="s">
        <v>3216</v>
      </c>
    </row>
    <row r="280" spans="1:25" x14ac:dyDescent="0.2">
      <c r="A280">
        <v>2873</v>
      </c>
      <c r="B280" t="s">
        <v>704</v>
      </c>
      <c r="C280" t="s">
        <v>92</v>
      </c>
      <c r="D280">
        <v>0</v>
      </c>
      <c r="E280">
        <v>217.85</v>
      </c>
      <c r="F280">
        <v>29.1</v>
      </c>
      <c r="G280" t="s">
        <v>2</v>
      </c>
      <c r="H280" t="s">
        <v>3</v>
      </c>
      <c r="I280" t="s">
        <v>4</v>
      </c>
      <c r="J280" t="s">
        <v>5</v>
      </c>
      <c r="K280" t="s">
        <v>6</v>
      </c>
      <c r="L280" t="s">
        <v>707</v>
      </c>
      <c r="M280">
        <v>0.68</v>
      </c>
      <c r="N280" t="s">
        <v>8</v>
      </c>
      <c r="O280" t="s">
        <v>9</v>
      </c>
      <c r="P280" t="s">
        <v>99</v>
      </c>
      <c r="Q280" t="s">
        <v>706</v>
      </c>
      <c r="R280">
        <v>33012</v>
      </c>
      <c r="S280">
        <v>42026</v>
      </c>
      <c r="T280">
        <v>42027</v>
      </c>
      <c r="U280">
        <v>394.17</v>
      </c>
      <c r="V280">
        <v>10</v>
      </c>
      <c r="W280">
        <v>2273.1</v>
      </c>
      <c r="X280">
        <v>89872</v>
      </c>
      <c r="Y280" t="s">
        <v>3216</v>
      </c>
    </row>
    <row r="281" spans="1:25" x14ac:dyDescent="0.2">
      <c r="A281">
        <v>3350</v>
      </c>
      <c r="B281" t="s">
        <v>708</v>
      </c>
      <c r="C281" t="s">
        <v>92</v>
      </c>
      <c r="D281">
        <v>0.01</v>
      </c>
      <c r="E281">
        <v>73.98</v>
      </c>
      <c r="F281">
        <v>12.14</v>
      </c>
      <c r="G281" t="s">
        <v>14</v>
      </c>
      <c r="H281" t="s">
        <v>3</v>
      </c>
      <c r="I281" t="s">
        <v>16</v>
      </c>
      <c r="J281" t="s">
        <v>17</v>
      </c>
      <c r="K281" t="s">
        <v>49</v>
      </c>
      <c r="L281" t="s">
        <v>709</v>
      </c>
      <c r="M281">
        <v>0.67</v>
      </c>
      <c r="N281" t="s">
        <v>8</v>
      </c>
      <c r="O281" t="s">
        <v>35</v>
      </c>
      <c r="P281" t="s">
        <v>42</v>
      </c>
      <c r="Q281" t="s">
        <v>710</v>
      </c>
      <c r="R281">
        <v>98444</v>
      </c>
      <c r="S281">
        <v>42027</v>
      </c>
      <c r="T281">
        <v>42029</v>
      </c>
      <c r="U281">
        <v>-29.0656</v>
      </c>
      <c r="V281">
        <v>5</v>
      </c>
      <c r="W281">
        <v>384.22</v>
      </c>
      <c r="X281">
        <v>91296</v>
      </c>
      <c r="Y281" t="s">
        <v>3218</v>
      </c>
    </row>
    <row r="282" spans="1:25" x14ac:dyDescent="0.2">
      <c r="A282">
        <v>1692</v>
      </c>
      <c r="B282" t="s">
        <v>711</v>
      </c>
      <c r="C282" t="s">
        <v>46</v>
      </c>
      <c r="D282">
        <v>0</v>
      </c>
      <c r="E282">
        <v>6.84</v>
      </c>
      <c r="F282">
        <v>8.3699999999999992</v>
      </c>
      <c r="G282" t="s">
        <v>14</v>
      </c>
      <c r="H282" t="s">
        <v>15</v>
      </c>
      <c r="I282" t="s">
        <v>24</v>
      </c>
      <c r="J282" t="s">
        <v>544</v>
      </c>
      <c r="K282" t="s">
        <v>18</v>
      </c>
      <c r="L282" t="s">
        <v>712</v>
      </c>
      <c r="M282">
        <v>0.57999999999999996</v>
      </c>
      <c r="N282" t="s">
        <v>8</v>
      </c>
      <c r="O282" t="s">
        <v>28</v>
      </c>
      <c r="P282" t="s">
        <v>513</v>
      </c>
      <c r="Q282" t="s">
        <v>713</v>
      </c>
      <c r="R282">
        <v>67114</v>
      </c>
      <c r="S282">
        <v>42027</v>
      </c>
      <c r="T282">
        <v>42028</v>
      </c>
      <c r="U282">
        <v>-123.1816</v>
      </c>
      <c r="V282">
        <v>5</v>
      </c>
      <c r="W282">
        <v>37.89</v>
      </c>
      <c r="X282">
        <v>90189</v>
      </c>
      <c r="Y282" t="s">
        <v>3217</v>
      </c>
    </row>
    <row r="283" spans="1:25" x14ac:dyDescent="0.2">
      <c r="A283">
        <v>1693</v>
      </c>
      <c r="B283" t="s">
        <v>714</v>
      </c>
      <c r="C283" t="s">
        <v>46</v>
      </c>
      <c r="D283">
        <v>7.0000000000000007E-2</v>
      </c>
      <c r="E283">
        <v>30.98</v>
      </c>
      <c r="F283">
        <v>5.76</v>
      </c>
      <c r="G283" t="s">
        <v>14</v>
      </c>
      <c r="H283" t="s">
        <v>15</v>
      </c>
      <c r="I283" t="s">
        <v>24</v>
      </c>
      <c r="J283" t="s">
        <v>64</v>
      </c>
      <c r="K283" t="s">
        <v>49</v>
      </c>
      <c r="L283" t="s">
        <v>715</v>
      </c>
      <c r="M283">
        <v>0.4</v>
      </c>
      <c r="N283" t="s">
        <v>8</v>
      </c>
      <c r="O283" t="s">
        <v>9</v>
      </c>
      <c r="P283" t="s">
        <v>218</v>
      </c>
      <c r="Q283" t="s">
        <v>716</v>
      </c>
      <c r="R283">
        <v>20190</v>
      </c>
      <c r="S283">
        <v>42027</v>
      </c>
      <c r="T283">
        <v>42029</v>
      </c>
      <c r="U283">
        <v>-28.797999999999998</v>
      </c>
      <c r="V283">
        <v>11</v>
      </c>
      <c r="W283">
        <v>343.79</v>
      </c>
      <c r="X283">
        <v>90189</v>
      </c>
      <c r="Y283" t="s">
        <v>3216</v>
      </c>
    </row>
    <row r="284" spans="1:25" x14ac:dyDescent="0.2">
      <c r="A284">
        <v>604</v>
      </c>
      <c r="B284" t="s">
        <v>717</v>
      </c>
      <c r="C284" t="s">
        <v>1</v>
      </c>
      <c r="D284">
        <v>0.03</v>
      </c>
      <c r="E284">
        <v>1.88</v>
      </c>
      <c r="F284">
        <v>1.49</v>
      </c>
      <c r="G284" t="s">
        <v>14</v>
      </c>
      <c r="H284" t="s">
        <v>47</v>
      </c>
      <c r="I284" t="s">
        <v>24</v>
      </c>
      <c r="J284" t="s">
        <v>48</v>
      </c>
      <c r="K284" t="s">
        <v>49</v>
      </c>
      <c r="L284" t="s">
        <v>589</v>
      </c>
      <c r="M284">
        <v>0.37</v>
      </c>
      <c r="N284" t="s">
        <v>8</v>
      </c>
      <c r="O284" t="s">
        <v>35</v>
      </c>
      <c r="P284" t="s">
        <v>66</v>
      </c>
      <c r="Q284" t="s">
        <v>76</v>
      </c>
      <c r="R284">
        <v>90045</v>
      </c>
      <c r="S284">
        <v>42028</v>
      </c>
      <c r="T284">
        <v>42029</v>
      </c>
      <c r="U284">
        <v>-15.099500000000001</v>
      </c>
      <c r="V284">
        <v>52</v>
      </c>
      <c r="W284">
        <v>102.32</v>
      </c>
      <c r="X284">
        <v>34882</v>
      </c>
      <c r="Y284" t="s">
        <v>3218</v>
      </c>
    </row>
    <row r="285" spans="1:25" x14ac:dyDescent="0.2">
      <c r="A285">
        <v>830</v>
      </c>
      <c r="B285" t="s">
        <v>718</v>
      </c>
      <c r="C285" t="s">
        <v>13</v>
      </c>
      <c r="D285">
        <v>0.01</v>
      </c>
      <c r="E285">
        <v>14.42</v>
      </c>
      <c r="F285">
        <v>6.75</v>
      </c>
      <c r="G285" t="s">
        <v>14</v>
      </c>
      <c r="H285" t="s">
        <v>70</v>
      </c>
      <c r="I285" t="s">
        <v>24</v>
      </c>
      <c r="J285" t="s">
        <v>71</v>
      </c>
      <c r="K285" t="s">
        <v>120</v>
      </c>
      <c r="L285" t="s">
        <v>385</v>
      </c>
      <c r="M285">
        <v>0.52</v>
      </c>
      <c r="N285" t="s">
        <v>8</v>
      </c>
      <c r="O285" t="s">
        <v>35</v>
      </c>
      <c r="P285" t="s">
        <v>36</v>
      </c>
      <c r="Q285" t="s">
        <v>719</v>
      </c>
      <c r="R285">
        <v>80033</v>
      </c>
      <c r="S285">
        <v>42028</v>
      </c>
      <c r="T285">
        <v>42028</v>
      </c>
      <c r="U285">
        <v>-13.826000000000001</v>
      </c>
      <c r="V285">
        <v>6</v>
      </c>
      <c r="W285">
        <v>89.91</v>
      </c>
      <c r="X285">
        <v>90270</v>
      </c>
      <c r="Y285" t="s">
        <v>3218</v>
      </c>
    </row>
    <row r="286" spans="1:25" x14ac:dyDescent="0.2">
      <c r="A286">
        <v>997</v>
      </c>
      <c r="B286" t="s">
        <v>720</v>
      </c>
      <c r="C286" t="s">
        <v>23</v>
      </c>
      <c r="D286">
        <v>0.08</v>
      </c>
      <c r="E286">
        <v>67.84</v>
      </c>
      <c r="F286">
        <v>0.99</v>
      </c>
      <c r="G286" t="s">
        <v>14</v>
      </c>
      <c r="H286" t="s">
        <v>3</v>
      </c>
      <c r="I286" t="s">
        <v>24</v>
      </c>
      <c r="J286" t="s">
        <v>71</v>
      </c>
      <c r="K286" t="s">
        <v>49</v>
      </c>
      <c r="L286" t="s">
        <v>721</v>
      </c>
      <c r="M286">
        <v>0.57999999999999996</v>
      </c>
      <c r="N286" t="s">
        <v>8</v>
      </c>
      <c r="O286" t="s">
        <v>87</v>
      </c>
      <c r="P286" t="s">
        <v>373</v>
      </c>
      <c r="Q286" t="s">
        <v>374</v>
      </c>
      <c r="R286">
        <v>7002</v>
      </c>
      <c r="S286">
        <v>42028</v>
      </c>
      <c r="T286">
        <v>42033</v>
      </c>
      <c r="U286">
        <v>-23.634399999999999</v>
      </c>
      <c r="V286">
        <v>1</v>
      </c>
      <c r="W286">
        <v>63.66</v>
      </c>
      <c r="X286">
        <v>89431</v>
      </c>
      <c r="Y286" t="s">
        <v>3219</v>
      </c>
    </row>
    <row r="287" spans="1:25" x14ac:dyDescent="0.2">
      <c r="A287">
        <v>1281</v>
      </c>
      <c r="B287" t="s">
        <v>722</v>
      </c>
      <c r="C287" t="s">
        <v>23</v>
      </c>
      <c r="D287">
        <v>0.03</v>
      </c>
      <c r="E287">
        <v>199.99</v>
      </c>
      <c r="F287">
        <v>24.49</v>
      </c>
      <c r="G287" t="s">
        <v>63</v>
      </c>
      <c r="H287" t="s">
        <v>3</v>
      </c>
      <c r="I287" t="s">
        <v>16</v>
      </c>
      <c r="J287" t="s">
        <v>39</v>
      </c>
      <c r="K287" t="s">
        <v>40</v>
      </c>
      <c r="L287" t="s">
        <v>723</v>
      </c>
      <c r="M287">
        <v>0.46</v>
      </c>
      <c r="N287" t="s">
        <v>8</v>
      </c>
      <c r="O287" t="s">
        <v>28</v>
      </c>
      <c r="P287" t="s">
        <v>29</v>
      </c>
      <c r="Q287" t="s">
        <v>724</v>
      </c>
      <c r="R287">
        <v>47591</v>
      </c>
      <c r="S287">
        <v>42028</v>
      </c>
      <c r="T287">
        <v>42030</v>
      </c>
      <c r="U287">
        <v>727.73609999999996</v>
      </c>
      <c r="V287">
        <v>5</v>
      </c>
      <c r="W287">
        <v>1054.69</v>
      </c>
      <c r="X287">
        <v>89112</v>
      </c>
      <c r="Y287" t="s">
        <v>3217</v>
      </c>
    </row>
    <row r="288" spans="1:25" x14ac:dyDescent="0.2">
      <c r="A288">
        <v>1282</v>
      </c>
      <c r="B288" t="s">
        <v>725</v>
      </c>
      <c r="C288" t="s">
        <v>23</v>
      </c>
      <c r="D288">
        <v>0.03</v>
      </c>
      <c r="E288">
        <v>199.99</v>
      </c>
      <c r="F288">
        <v>24.49</v>
      </c>
      <c r="G288" t="s">
        <v>63</v>
      </c>
      <c r="H288" t="s">
        <v>3</v>
      </c>
      <c r="I288" t="s">
        <v>16</v>
      </c>
      <c r="J288" t="s">
        <v>39</v>
      </c>
      <c r="K288" t="s">
        <v>40</v>
      </c>
      <c r="L288" t="s">
        <v>723</v>
      </c>
      <c r="M288">
        <v>0.46</v>
      </c>
      <c r="N288" t="s">
        <v>8</v>
      </c>
      <c r="O288" t="s">
        <v>87</v>
      </c>
      <c r="P288" t="s">
        <v>296</v>
      </c>
      <c r="Q288" t="s">
        <v>297</v>
      </c>
      <c r="R288">
        <v>19134</v>
      </c>
      <c r="S288">
        <v>42028</v>
      </c>
      <c r="T288">
        <v>42030</v>
      </c>
      <c r="U288">
        <v>393.42</v>
      </c>
      <c r="V288">
        <v>21</v>
      </c>
      <c r="W288">
        <v>4429.6899999999996</v>
      </c>
      <c r="X288">
        <v>29319</v>
      </c>
      <c r="Y288" t="s">
        <v>3219</v>
      </c>
    </row>
    <row r="289" spans="1:25" x14ac:dyDescent="0.2">
      <c r="A289">
        <v>1690</v>
      </c>
      <c r="B289" t="s">
        <v>726</v>
      </c>
      <c r="C289" t="s">
        <v>23</v>
      </c>
      <c r="D289">
        <v>0.05</v>
      </c>
      <c r="E289">
        <v>115.99</v>
      </c>
      <c r="F289">
        <v>5.26</v>
      </c>
      <c r="G289" t="s">
        <v>14</v>
      </c>
      <c r="H289" t="s">
        <v>70</v>
      </c>
      <c r="I289" t="s">
        <v>16</v>
      </c>
      <c r="J289" t="s">
        <v>111</v>
      </c>
      <c r="K289" t="s">
        <v>49</v>
      </c>
      <c r="L289" t="s">
        <v>727</v>
      </c>
      <c r="M289">
        <v>0.56999999999999995</v>
      </c>
      <c r="N289" t="s">
        <v>8</v>
      </c>
      <c r="O289" t="s">
        <v>87</v>
      </c>
      <c r="P289" t="s">
        <v>296</v>
      </c>
      <c r="Q289" t="s">
        <v>728</v>
      </c>
      <c r="R289">
        <v>17112</v>
      </c>
      <c r="S289">
        <v>42028</v>
      </c>
      <c r="T289">
        <v>42032</v>
      </c>
      <c r="U289">
        <v>616.53570000000002</v>
      </c>
      <c r="V289">
        <v>9</v>
      </c>
      <c r="W289">
        <v>893.53</v>
      </c>
      <c r="X289">
        <v>91076</v>
      </c>
      <c r="Y289" t="s">
        <v>3219</v>
      </c>
    </row>
    <row r="290" spans="1:25" x14ac:dyDescent="0.2">
      <c r="A290">
        <v>2613</v>
      </c>
      <c r="B290" t="s">
        <v>729</v>
      </c>
      <c r="C290" t="s">
        <v>23</v>
      </c>
      <c r="D290">
        <v>0.02</v>
      </c>
      <c r="E290">
        <v>50.98</v>
      </c>
      <c r="F290">
        <v>13.66</v>
      </c>
      <c r="G290" t="s">
        <v>63</v>
      </c>
      <c r="H290" t="s">
        <v>70</v>
      </c>
      <c r="I290" t="s">
        <v>24</v>
      </c>
      <c r="J290" t="s">
        <v>71</v>
      </c>
      <c r="K290" t="s">
        <v>49</v>
      </c>
      <c r="L290" t="s">
        <v>730</v>
      </c>
      <c r="M290">
        <v>0.57999999999999996</v>
      </c>
      <c r="N290" t="s">
        <v>8</v>
      </c>
      <c r="O290" t="s">
        <v>87</v>
      </c>
      <c r="P290" t="s">
        <v>373</v>
      </c>
      <c r="Q290" t="s">
        <v>731</v>
      </c>
      <c r="R290">
        <v>8863</v>
      </c>
      <c r="S290">
        <v>42028</v>
      </c>
      <c r="T290">
        <v>42028</v>
      </c>
      <c r="U290">
        <v>-25.76</v>
      </c>
      <c r="V290">
        <v>1</v>
      </c>
      <c r="W290">
        <v>68.45</v>
      </c>
      <c r="X290">
        <v>86119</v>
      </c>
      <c r="Y290" t="s">
        <v>3219</v>
      </c>
    </row>
    <row r="291" spans="1:25" x14ac:dyDescent="0.2">
      <c r="A291">
        <v>3089</v>
      </c>
      <c r="B291" t="s">
        <v>732</v>
      </c>
      <c r="C291" t="s">
        <v>23</v>
      </c>
      <c r="D291">
        <v>7.0000000000000007E-2</v>
      </c>
      <c r="E291">
        <v>49.43</v>
      </c>
      <c r="F291">
        <v>19.989999999999998</v>
      </c>
      <c r="G291" t="s">
        <v>14</v>
      </c>
      <c r="H291" t="s">
        <v>70</v>
      </c>
      <c r="I291" t="s">
        <v>24</v>
      </c>
      <c r="J291" t="s">
        <v>71</v>
      </c>
      <c r="K291" t="s">
        <v>49</v>
      </c>
      <c r="L291" t="s">
        <v>733</v>
      </c>
      <c r="M291">
        <v>0.56999999999999995</v>
      </c>
      <c r="N291" t="s">
        <v>8</v>
      </c>
      <c r="O291" t="s">
        <v>28</v>
      </c>
      <c r="P291" t="s">
        <v>513</v>
      </c>
      <c r="Q291" t="s">
        <v>734</v>
      </c>
      <c r="R291">
        <v>66209</v>
      </c>
      <c r="S291">
        <v>42028</v>
      </c>
      <c r="T291">
        <v>42033</v>
      </c>
      <c r="U291">
        <v>-122.77</v>
      </c>
      <c r="V291">
        <v>6</v>
      </c>
      <c r="W291">
        <v>281.82</v>
      </c>
      <c r="X291">
        <v>91219</v>
      </c>
      <c r="Y291" t="s">
        <v>3217</v>
      </c>
    </row>
    <row r="292" spans="1:25" x14ac:dyDescent="0.2">
      <c r="A292">
        <v>2283</v>
      </c>
      <c r="B292" t="s">
        <v>735</v>
      </c>
      <c r="C292" t="s">
        <v>92</v>
      </c>
      <c r="D292">
        <v>0.01</v>
      </c>
      <c r="E292">
        <v>11.7</v>
      </c>
      <c r="F292">
        <v>6.96</v>
      </c>
      <c r="G292" t="s">
        <v>14</v>
      </c>
      <c r="H292" t="s">
        <v>47</v>
      </c>
      <c r="I292" t="s">
        <v>24</v>
      </c>
      <c r="J292" t="s">
        <v>71</v>
      </c>
      <c r="K292" t="s">
        <v>120</v>
      </c>
      <c r="L292" t="s">
        <v>736</v>
      </c>
      <c r="M292">
        <v>0.5</v>
      </c>
      <c r="N292" t="s">
        <v>8</v>
      </c>
      <c r="O292" t="s">
        <v>28</v>
      </c>
      <c r="P292" t="s">
        <v>333</v>
      </c>
      <c r="Q292" t="s">
        <v>737</v>
      </c>
      <c r="R292">
        <v>53132</v>
      </c>
      <c r="S292">
        <v>42028</v>
      </c>
      <c r="T292">
        <v>42030</v>
      </c>
      <c r="U292">
        <v>-28.954000000000001</v>
      </c>
      <c r="V292">
        <v>6</v>
      </c>
      <c r="W292">
        <v>76.87</v>
      </c>
      <c r="X292">
        <v>85947</v>
      </c>
      <c r="Y292" t="s">
        <v>3217</v>
      </c>
    </row>
    <row r="293" spans="1:25" x14ac:dyDescent="0.2">
      <c r="A293">
        <v>275</v>
      </c>
      <c r="B293" t="s">
        <v>738</v>
      </c>
      <c r="C293" t="s">
        <v>46</v>
      </c>
      <c r="D293">
        <v>0.09</v>
      </c>
      <c r="E293">
        <v>15.28</v>
      </c>
      <c r="F293">
        <v>10.91</v>
      </c>
      <c r="G293" t="s">
        <v>14</v>
      </c>
      <c r="H293" t="s">
        <v>70</v>
      </c>
      <c r="I293" t="s">
        <v>24</v>
      </c>
      <c r="J293" t="s">
        <v>48</v>
      </c>
      <c r="K293" t="s">
        <v>49</v>
      </c>
      <c r="L293" t="s">
        <v>739</v>
      </c>
      <c r="M293">
        <v>0.36</v>
      </c>
      <c r="N293" t="s">
        <v>8</v>
      </c>
      <c r="O293" t="s">
        <v>87</v>
      </c>
      <c r="P293" t="s">
        <v>224</v>
      </c>
      <c r="Q293" t="s">
        <v>740</v>
      </c>
      <c r="R293">
        <v>6824</v>
      </c>
      <c r="S293">
        <v>42028</v>
      </c>
      <c r="T293">
        <v>42029</v>
      </c>
      <c r="U293">
        <v>-51.75</v>
      </c>
      <c r="V293">
        <v>4</v>
      </c>
      <c r="W293">
        <v>61.52</v>
      </c>
      <c r="X293">
        <v>89292</v>
      </c>
      <c r="Y293" t="s">
        <v>3219</v>
      </c>
    </row>
    <row r="294" spans="1:25" x14ac:dyDescent="0.2">
      <c r="A294">
        <v>1653</v>
      </c>
      <c r="B294" t="s">
        <v>741</v>
      </c>
      <c r="C294" t="s">
        <v>46</v>
      </c>
      <c r="D294">
        <v>0</v>
      </c>
      <c r="E294">
        <v>101.41</v>
      </c>
      <c r="F294">
        <v>35</v>
      </c>
      <c r="G294" t="s">
        <v>63</v>
      </c>
      <c r="H294" t="s">
        <v>70</v>
      </c>
      <c r="I294" t="s">
        <v>24</v>
      </c>
      <c r="J294" t="s">
        <v>54</v>
      </c>
      <c r="K294" t="s">
        <v>40</v>
      </c>
      <c r="L294" t="s">
        <v>742</v>
      </c>
      <c r="M294">
        <v>0.82</v>
      </c>
      <c r="N294" t="s">
        <v>8</v>
      </c>
      <c r="O294" t="s">
        <v>35</v>
      </c>
      <c r="P294" t="s">
        <v>66</v>
      </c>
      <c r="Q294" t="s">
        <v>743</v>
      </c>
      <c r="R294">
        <v>91360</v>
      </c>
      <c r="S294">
        <v>42028</v>
      </c>
      <c r="T294">
        <v>42029</v>
      </c>
      <c r="U294">
        <v>-457.73</v>
      </c>
      <c r="V294">
        <v>10</v>
      </c>
      <c r="W294">
        <v>1104.32</v>
      </c>
      <c r="X294">
        <v>89885</v>
      </c>
      <c r="Y294" t="s">
        <v>3218</v>
      </c>
    </row>
    <row r="295" spans="1:25" x14ac:dyDescent="0.2">
      <c r="A295">
        <v>1653</v>
      </c>
      <c r="B295" t="s">
        <v>741</v>
      </c>
      <c r="C295" t="s">
        <v>46</v>
      </c>
      <c r="D295">
        <v>0.1</v>
      </c>
      <c r="E295">
        <v>95.99</v>
      </c>
      <c r="F295">
        <v>4.9000000000000004</v>
      </c>
      <c r="G295" t="s">
        <v>14</v>
      </c>
      <c r="H295" t="s">
        <v>70</v>
      </c>
      <c r="I295" t="s">
        <v>16</v>
      </c>
      <c r="J295" t="s">
        <v>111</v>
      </c>
      <c r="K295" t="s">
        <v>49</v>
      </c>
      <c r="L295" t="s">
        <v>744</v>
      </c>
      <c r="M295">
        <v>0.56000000000000005</v>
      </c>
      <c r="N295" t="s">
        <v>8</v>
      </c>
      <c r="O295" t="s">
        <v>35</v>
      </c>
      <c r="P295" t="s">
        <v>66</v>
      </c>
      <c r="Q295" t="s">
        <v>743</v>
      </c>
      <c r="R295">
        <v>91360</v>
      </c>
      <c r="S295">
        <v>42028</v>
      </c>
      <c r="T295">
        <v>42029</v>
      </c>
      <c r="U295">
        <v>-268.66399999999999</v>
      </c>
      <c r="V295">
        <v>2</v>
      </c>
      <c r="W295">
        <v>149.80000000000001</v>
      </c>
      <c r="X295">
        <v>89885</v>
      </c>
      <c r="Y295" t="s">
        <v>3218</v>
      </c>
    </row>
    <row r="296" spans="1:25" x14ac:dyDescent="0.2">
      <c r="A296">
        <v>1389</v>
      </c>
      <c r="B296" t="s">
        <v>745</v>
      </c>
      <c r="C296" t="s">
        <v>1</v>
      </c>
      <c r="D296">
        <v>0.06</v>
      </c>
      <c r="E296">
        <v>1.74</v>
      </c>
      <c r="F296">
        <v>4.08</v>
      </c>
      <c r="G296" t="s">
        <v>14</v>
      </c>
      <c r="H296" t="s">
        <v>70</v>
      </c>
      <c r="I296" t="s">
        <v>4</v>
      </c>
      <c r="J296" t="s">
        <v>102</v>
      </c>
      <c r="K296" t="s">
        <v>18</v>
      </c>
      <c r="L296" t="s">
        <v>746</v>
      </c>
      <c r="M296">
        <v>0.53</v>
      </c>
      <c r="N296" t="s">
        <v>8</v>
      </c>
      <c r="O296" t="s">
        <v>35</v>
      </c>
      <c r="P296" t="s">
        <v>66</v>
      </c>
      <c r="Q296" t="s">
        <v>747</v>
      </c>
      <c r="R296">
        <v>94025</v>
      </c>
      <c r="S296">
        <v>42029</v>
      </c>
      <c r="T296">
        <v>42030</v>
      </c>
      <c r="U296">
        <v>-11.0732</v>
      </c>
      <c r="V296">
        <v>1</v>
      </c>
      <c r="W296">
        <v>2.77</v>
      </c>
      <c r="X296">
        <v>88726</v>
      </c>
      <c r="Y296" t="s">
        <v>3218</v>
      </c>
    </row>
    <row r="297" spans="1:25" x14ac:dyDescent="0.2">
      <c r="A297">
        <v>156</v>
      </c>
      <c r="B297" t="s">
        <v>748</v>
      </c>
      <c r="C297" t="s">
        <v>13</v>
      </c>
      <c r="D297">
        <v>0.03</v>
      </c>
      <c r="E297">
        <v>10.89</v>
      </c>
      <c r="F297">
        <v>4.5</v>
      </c>
      <c r="G297" t="s">
        <v>14</v>
      </c>
      <c r="H297" t="s">
        <v>70</v>
      </c>
      <c r="I297" t="s">
        <v>24</v>
      </c>
      <c r="J297" t="s">
        <v>71</v>
      </c>
      <c r="K297" t="s">
        <v>49</v>
      </c>
      <c r="L297" t="s">
        <v>749</v>
      </c>
      <c r="M297">
        <v>0.59</v>
      </c>
      <c r="N297" t="s">
        <v>8</v>
      </c>
      <c r="O297" t="s">
        <v>35</v>
      </c>
      <c r="P297" t="s">
        <v>36</v>
      </c>
      <c r="Q297" t="s">
        <v>37</v>
      </c>
      <c r="R297">
        <v>80525</v>
      </c>
      <c r="S297">
        <v>42029</v>
      </c>
      <c r="T297">
        <v>42030</v>
      </c>
      <c r="U297">
        <v>-18.64</v>
      </c>
      <c r="V297">
        <v>3</v>
      </c>
      <c r="W297">
        <v>33.82</v>
      </c>
      <c r="X297">
        <v>87672</v>
      </c>
      <c r="Y297" t="s">
        <v>3218</v>
      </c>
    </row>
    <row r="298" spans="1:25" x14ac:dyDescent="0.2">
      <c r="A298">
        <v>1997</v>
      </c>
      <c r="B298" t="s">
        <v>750</v>
      </c>
      <c r="C298" t="s">
        <v>46</v>
      </c>
      <c r="D298">
        <v>0.1</v>
      </c>
      <c r="E298">
        <v>125.99</v>
      </c>
      <c r="F298">
        <v>8.99</v>
      </c>
      <c r="G298" t="s">
        <v>14</v>
      </c>
      <c r="H298" t="s">
        <v>15</v>
      </c>
      <c r="I298" t="s">
        <v>16</v>
      </c>
      <c r="J298" t="s">
        <v>111</v>
      </c>
      <c r="K298" t="s">
        <v>49</v>
      </c>
      <c r="L298" t="s">
        <v>751</v>
      </c>
      <c r="M298">
        <v>0.56999999999999995</v>
      </c>
      <c r="N298" t="s">
        <v>8</v>
      </c>
      <c r="O298" t="s">
        <v>9</v>
      </c>
      <c r="P298" t="s">
        <v>247</v>
      </c>
      <c r="Q298" t="s">
        <v>248</v>
      </c>
      <c r="R298">
        <v>29915</v>
      </c>
      <c r="S298">
        <v>42029</v>
      </c>
      <c r="T298">
        <v>42032</v>
      </c>
      <c r="U298">
        <v>17.652000000000001</v>
      </c>
      <c r="V298">
        <v>4</v>
      </c>
      <c r="W298">
        <v>408.66</v>
      </c>
      <c r="X298">
        <v>90333</v>
      </c>
      <c r="Y298" t="s">
        <v>3216</v>
      </c>
    </row>
    <row r="299" spans="1:25" x14ac:dyDescent="0.2">
      <c r="A299">
        <v>1360</v>
      </c>
      <c r="B299" t="s">
        <v>752</v>
      </c>
      <c r="C299" t="s">
        <v>13</v>
      </c>
      <c r="D299">
        <v>0.03</v>
      </c>
      <c r="E299">
        <v>14.34</v>
      </c>
      <c r="F299">
        <v>5</v>
      </c>
      <c r="G299" t="s">
        <v>14</v>
      </c>
      <c r="H299" t="s">
        <v>15</v>
      </c>
      <c r="I299" t="s">
        <v>4</v>
      </c>
      <c r="J299" t="s">
        <v>102</v>
      </c>
      <c r="K299" t="s">
        <v>18</v>
      </c>
      <c r="L299" t="s">
        <v>753</v>
      </c>
      <c r="M299">
        <v>0.49</v>
      </c>
      <c r="N299" t="s">
        <v>8</v>
      </c>
      <c r="O299" t="s">
        <v>28</v>
      </c>
      <c r="P299" t="s">
        <v>189</v>
      </c>
      <c r="Q299" t="s">
        <v>754</v>
      </c>
      <c r="R299">
        <v>52761</v>
      </c>
      <c r="S299">
        <v>42030</v>
      </c>
      <c r="T299">
        <v>42031</v>
      </c>
      <c r="U299">
        <v>82.310100000000006</v>
      </c>
      <c r="V299">
        <v>8</v>
      </c>
      <c r="W299">
        <v>119.29</v>
      </c>
      <c r="X299">
        <v>89595</v>
      </c>
      <c r="Y299" t="s">
        <v>3217</v>
      </c>
    </row>
    <row r="300" spans="1:25" x14ac:dyDescent="0.2">
      <c r="A300">
        <v>1361</v>
      </c>
      <c r="B300" t="s">
        <v>755</v>
      </c>
      <c r="C300" t="s">
        <v>13</v>
      </c>
      <c r="D300">
        <v>0.01</v>
      </c>
      <c r="E300">
        <v>2.89</v>
      </c>
      <c r="F300">
        <v>0.5</v>
      </c>
      <c r="G300" t="s">
        <v>14</v>
      </c>
      <c r="H300" t="s">
        <v>15</v>
      </c>
      <c r="I300" t="s">
        <v>24</v>
      </c>
      <c r="J300" t="s">
        <v>128</v>
      </c>
      <c r="K300" t="s">
        <v>49</v>
      </c>
      <c r="L300" t="s">
        <v>705</v>
      </c>
      <c r="M300">
        <v>0.38</v>
      </c>
      <c r="N300" t="s">
        <v>8</v>
      </c>
      <c r="O300" t="s">
        <v>28</v>
      </c>
      <c r="P300" t="s">
        <v>265</v>
      </c>
      <c r="Q300" t="s">
        <v>756</v>
      </c>
      <c r="R300">
        <v>48101</v>
      </c>
      <c r="S300">
        <v>42030</v>
      </c>
      <c r="T300">
        <v>42032</v>
      </c>
      <c r="U300">
        <v>1.2236</v>
      </c>
      <c r="V300">
        <v>1</v>
      </c>
      <c r="W300">
        <v>3.08</v>
      </c>
      <c r="X300">
        <v>89595</v>
      </c>
      <c r="Y300" t="s">
        <v>3217</v>
      </c>
    </row>
    <row r="301" spans="1:25" x14ac:dyDescent="0.2">
      <c r="A301">
        <v>3154</v>
      </c>
      <c r="B301" t="s">
        <v>757</v>
      </c>
      <c r="C301" t="s">
        <v>13</v>
      </c>
      <c r="D301">
        <v>0.08</v>
      </c>
      <c r="E301">
        <v>150.97999999999999</v>
      </c>
      <c r="F301">
        <v>13.99</v>
      </c>
      <c r="G301" t="s">
        <v>63</v>
      </c>
      <c r="H301" t="s">
        <v>70</v>
      </c>
      <c r="I301" t="s">
        <v>16</v>
      </c>
      <c r="J301" t="s">
        <v>32</v>
      </c>
      <c r="K301" t="s">
        <v>120</v>
      </c>
      <c r="L301" t="s">
        <v>758</v>
      </c>
      <c r="M301">
        <v>0.38</v>
      </c>
      <c r="N301" t="s">
        <v>8</v>
      </c>
      <c r="O301" t="s">
        <v>9</v>
      </c>
      <c r="P301" t="s">
        <v>99</v>
      </c>
      <c r="Q301" t="s">
        <v>759</v>
      </c>
      <c r="R301">
        <v>33710</v>
      </c>
      <c r="S301">
        <v>42030</v>
      </c>
      <c r="T301">
        <v>42031</v>
      </c>
      <c r="U301">
        <v>-3.948</v>
      </c>
      <c r="V301">
        <v>8</v>
      </c>
      <c r="W301">
        <v>1183.82</v>
      </c>
      <c r="X301">
        <v>86899</v>
      </c>
      <c r="Y301" t="s">
        <v>3216</v>
      </c>
    </row>
    <row r="302" spans="1:25" x14ac:dyDescent="0.2">
      <c r="A302">
        <v>3155</v>
      </c>
      <c r="B302" t="s">
        <v>618</v>
      </c>
      <c r="C302" t="s">
        <v>13</v>
      </c>
      <c r="D302">
        <v>0.03</v>
      </c>
      <c r="E302">
        <v>25.98</v>
      </c>
      <c r="F302">
        <v>14.36</v>
      </c>
      <c r="G302" t="s">
        <v>2</v>
      </c>
      <c r="H302" t="s">
        <v>70</v>
      </c>
      <c r="I302" t="s">
        <v>4</v>
      </c>
      <c r="J302" t="s">
        <v>85</v>
      </c>
      <c r="K302" t="s">
        <v>33</v>
      </c>
      <c r="L302" t="s">
        <v>760</v>
      </c>
      <c r="M302">
        <v>0.6</v>
      </c>
      <c r="N302" t="s">
        <v>8</v>
      </c>
      <c r="O302" t="s">
        <v>9</v>
      </c>
      <c r="P302" t="s">
        <v>99</v>
      </c>
      <c r="Q302" t="s">
        <v>308</v>
      </c>
      <c r="R302">
        <v>32771</v>
      </c>
      <c r="S302">
        <v>42030</v>
      </c>
      <c r="T302">
        <v>42031</v>
      </c>
      <c r="U302">
        <v>57.545999999999999</v>
      </c>
      <c r="V302">
        <v>4</v>
      </c>
      <c r="W302">
        <v>107.66</v>
      </c>
      <c r="X302">
        <v>86899</v>
      </c>
      <c r="Y302" t="s">
        <v>3216</v>
      </c>
    </row>
    <row r="303" spans="1:25" x14ac:dyDescent="0.2">
      <c r="A303">
        <v>3155</v>
      </c>
      <c r="B303" t="s">
        <v>618</v>
      </c>
      <c r="C303" t="s">
        <v>13</v>
      </c>
      <c r="D303">
        <v>0.1</v>
      </c>
      <c r="E303">
        <v>32.479999999999997</v>
      </c>
      <c r="F303">
        <v>35</v>
      </c>
      <c r="G303" t="s">
        <v>14</v>
      </c>
      <c r="H303" t="s">
        <v>70</v>
      </c>
      <c r="I303" t="s">
        <v>24</v>
      </c>
      <c r="J303" t="s">
        <v>54</v>
      </c>
      <c r="K303" t="s">
        <v>40</v>
      </c>
      <c r="L303" t="s">
        <v>761</v>
      </c>
      <c r="M303">
        <v>0.81</v>
      </c>
      <c r="N303" t="s">
        <v>8</v>
      </c>
      <c r="O303" t="s">
        <v>9</v>
      </c>
      <c r="P303" t="s">
        <v>99</v>
      </c>
      <c r="Q303" t="s">
        <v>308</v>
      </c>
      <c r="R303">
        <v>32771</v>
      </c>
      <c r="S303">
        <v>42030</v>
      </c>
      <c r="T303">
        <v>42031</v>
      </c>
      <c r="U303">
        <v>-333.42540000000002</v>
      </c>
      <c r="V303">
        <v>10</v>
      </c>
      <c r="W303">
        <v>318.83</v>
      </c>
      <c r="X303">
        <v>86899</v>
      </c>
      <c r="Y303" t="s">
        <v>3216</v>
      </c>
    </row>
    <row r="304" spans="1:25" x14ac:dyDescent="0.2">
      <c r="A304">
        <v>1129</v>
      </c>
      <c r="B304" t="s">
        <v>762</v>
      </c>
      <c r="C304" t="s">
        <v>23</v>
      </c>
      <c r="D304">
        <v>0.02</v>
      </c>
      <c r="E304">
        <v>4.9800000000000004</v>
      </c>
      <c r="F304">
        <v>6.07</v>
      </c>
      <c r="G304" t="s">
        <v>14</v>
      </c>
      <c r="H304" t="s">
        <v>47</v>
      </c>
      <c r="I304" t="s">
        <v>24</v>
      </c>
      <c r="J304" t="s">
        <v>64</v>
      </c>
      <c r="K304" t="s">
        <v>49</v>
      </c>
      <c r="L304" t="s">
        <v>763</v>
      </c>
      <c r="M304">
        <v>0.36</v>
      </c>
      <c r="N304" t="s">
        <v>8</v>
      </c>
      <c r="O304" t="s">
        <v>87</v>
      </c>
      <c r="P304" t="s">
        <v>379</v>
      </c>
      <c r="Q304" t="s">
        <v>764</v>
      </c>
      <c r="R304">
        <v>2118</v>
      </c>
      <c r="S304">
        <v>42030</v>
      </c>
      <c r="T304">
        <v>42032</v>
      </c>
      <c r="U304">
        <v>-46.92</v>
      </c>
      <c r="V304">
        <v>19</v>
      </c>
      <c r="W304">
        <v>105.5</v>
      </c>
      <c r="X304">
        <v>57794</v>
      </c>
      <c r="Y304" t="s">
        <v>3219</v>
      </c>
    </row>
    <row r="305" spans="1:25" x14ac:dyDescent="0.2">
      <c r="A305">
        <v>1133</v>
      </c>
      <c r="B305" t="s">
        <v>765</v>
      </c>
      <c r="C305" t="s">
        <v>23</v>
      </c>
      <c r="D305">
        <v>0.02</v>
      </c>
      <c r="E305">
        <v>4.9800000000000004</v>
      </c>
      <c r="F305">
        <v>6.07</v>
      </c>
      <c r="G305" t="s">
        <v>14</v>
      </c>
      <c r="H305" t="s">
        <v>47</v>
      </c>
      <c r="I305" t="s">
        <v>24</v>
      </c>
      <c r="J305" t="s">
        <v>64</v>
      </c>
      <c r="K305" t="s">
        <v>49</v>
      </c>
      <c r="L305" t="s">
        <v>763</v>
      </c>
      <c r="M305">
        <v>0.36</v>
      </c>
      <c r="N305" t="s">
        <v>8</v>
      </c>
      <c r="O305" t="s">
        <v>28</v>
      </c>
      <c r="P305" t="s">
        <v>163</v>
      </c>
      <c r="Q305" t="s">
        <v>766</v>
      </c>
      <c r="R305">
        <v>75234</v>
      </c>
      <c r="S305">
        <v>42030</v>
      </c>
      <c r="T305">
        <v>42032</v>
      </c>
      <c r="U305">
        <v>-46.92</v>
      </c>
      <c r="V305">
        <v>5</v>
      </c>
      <c r="W305">
        <v>27.76</v>
      </c>
      <c r="X305">
        <v>88105</v>
      </c>
      <c r="Y305" t="s">
        <v>3217</v>
      </c>
    </row>
    <row r="306" spans="1:25" x14ac:dyDescent="0.2">
      <c r="A306">
        <v>2795</v>
      </c>
      <c r="B306" t="s">
        <v>767</v>
      </c>
      <c r="C306" t="s">
        <v>23</v>
      </c>
      <c r="D306">
        <v>0.04</v>
      </c>
      <c r="E306">
        <v>3.57</v>
      </c>
      <c r="F306">
        <v>4.17</v>
      </c>
      <c r="G306" t="s">
        <v>14</v>
      </c>
      <c r="H306" t="s">
        <v>70</v>
      </c>
      <c r="I306" t="s">
        <v>24</v>
      </c>
      <c r="J306" t="s">
        <v>25</v>
      </c>
      <c r="K306" t="s">
        <v>18</v>
      </c>
      <c r="L306" t="s">
        <v>768</v>
      </c>
      <c r="M306">
        <v>0.59</v>
      </c>
      <c r="N306" t="s">
        <v>8</v>
      </c>
      <c r="O306" t="s">
        <v>28</v>
      </c>
      <c r="P306" t="s">
        <v>189</v>
      </c>
      <c r="Q306" t="s">
        <v>769</v>
      </c>
      <c r="R306">
        <v>50401</v>
      </c>
      <c r="S306">
        <v>42030</v>
      </c>
      <c r="T306">
        <v>42032</v>
      </c>
      <c r="U306">
        <v>-69.91</v>
      </c>
      <c r="V306">
        <v>8</v>
      </c>
      <c r="W306">
        <v>30.9</v>
      </c>
      <c r="X306">
        <v>87556</v>
      </c>
      <c r="Y306" t="s">
        <v>3217</v>
      </c>
    </row>
    <row r="307" spans="1:25" x14ac:dyDescent="0.2">
      <c r="A307">
        <v>2795</v>
      </c>
      <c r="B307" t="s">
        <v>767</v>
      </c>
      <c r="C307" t="s">
        <v>23</v>
      </c>
      <c r="D307">
        <v>0.05</v>
      </c>
      <c r="E307">
        <v>200.99</v>
      </c>
      <c r="F307">
        <v>4.2</v>
      </c>
      <c r="G307" t="s">
        <v>14</v>
      </c>
      <c r="H307" t="s">
        <v>70</v>
      </c>
      <c r="I307" t="s">
        <v>16</v>
      </c>
      <c r="J307" t="s">
        <v>111</v>
      </c>
      <c r="K307" t="s">
        <v>49</v>
      </c>
      <c r="L307" t="s">
        <v>770</v>
      </c>
      <c r="M307">
        <v>0.59</v>
      </c>
      <c r="N307" t="s">
        <v>8</v>
      </c>
      <c r="O307" t="s">
        <v>28</v>
      </c>
      <c r="P307" t="s">
        <v>189</v>
      </c>
      <c r="Q307" t="s">
        <v>769</v>
      </c>
      <c r="R307">
        <v>50401</v>
      </c>
      <c r="S307">
        <v>42030</v>
      </c>
      <c r="T307">
        <v>42034</v>
      </c>
      <c r="U307">
        <v>1630.5252</v>
      </c>
      <c r="V307">
        <v>14</v>
      </c>
      <c r="W307">
        <v>2363.08</v>
      </c>
      <c r="X307">
        <v>87556</v>
      </c>
      <c r="Y307" t="s">
        <v>3217</v>
      </c>
    </row>
    <row r="308" spans="1:25" x14ac:dyDescent="0.2">
      <c r="A308">
        <v>2795</v>
      </c>
      <c r="B308" t="s">
        <v>767</v>
      </c>
      <c r="C308" t="s">
        <v>23</v>
      </c>
      <c r="D308">
        <v>7.0000000000000007E-2</v>
      </c>
      <c r="E308">
        <v>195.99</v>
      </c>
      <c r="F308">
        <v>8.99</v>
      </c>
      <c r="G308" t="s">
        <v>14</v>
      </c>
      <c r="H308" t="s">
        <v>70</v>
      </c>
      <c r="I308" t="s">
        <v>16</v>
      </c>
      <c r="J308" t="s">
        <v>111</v>
      </c>
      <c r="K308" t="s">
        <v>49</v>
      </c>
      <c r="L308" t="s">
        <v>771</v>
      </c>
      <c r="M308">
        <v>0.57999999999999996</v>
      </c>
      <c r="N308" t="s">
        <v>8</v>
      </c>
      <c r="O308" t="s">
        <v>28</v>
      </c>
      <c r="P308" t="s">
        <v>189</v>
      </c>
      <c r="Q308" t="s">
        <v>769</v>
      </c>
      <c r="R308">
        <v>50401</v>
      </c>
      <c r="S308">
        <v>42030</v>
      </c>
      <c r="T308">
        <v>42030</v>
      </c>
      <c r="U308">
        <v>-457.16</v>
      </c>
      <c r="V308">
        <v>2</v>
      </c>
      <c r="W308">
        <v>328.45</v>
      </c>
      <c r="X308">
        <v>87556</v>
      </c>
      <c r="Y308" t="s">
        <v>3217</v>
      </c>
    </row>
    <row r="309" spans="1:25" x14ac:dyDescent="0.2">
      <c r="A309">
        <v>3000</v>
      </c>
      <c r="B309" t="s">
        <v>772</v>
      </c>
      <c r="C309" t="s">
        <v>23</v>
      </c>
      <c r="D309">
        <v>0.01</v>
      </c>
      <c r="E309">
        <v>10.14</v>
      </c>
      <c r="F309">
        <v>2.27</v>
      </c>
      <c r="G309" t="s">
        <v>14</v>
      </c>
      <c r="H309" t="s">
        <v>15</v>
      </c>
      <c r="I309" t="s">
        <v>24</v>
      </c>
      <c r="J309" t="s">
        <v>64</v>
      </c>
      <c r="K309" t="s">
        <v>26</v>
      </c>
      <c r="L309" t="s">
        <v>147</v>
      </c>
      <c r="M309">
        <v>0.36</v>
      </c>
      <c r="N309" t="s">
        <v>8</v>
      </c>
      <c r="O309" t="s">
        <v>28</v>
      </c>
      <c r="P309" t="s">
        <v>265</v>
      </c>
      <c r="Q309" t="s">
        <v>773</v>
      </c>
      <c r="R309">
        <v>48342</v>
      </c>
      <c r="S309">
        <v>42030</v>
      </c>
      <c r="T309">
        <v>42032</v>
      </c>
      <c r="U309">
        <v>28.152000000000001</v>
      </c>
      <c r="V309">
        <v>4</v>
      </c>
      <c r="W309">
        <v>40.799999999999997</v>
      </c>
      <c r="X309">
        <v>87042</v>
      </c>
      <c r="Y309" t="s">
        <v>3217</v>
      </c>
    </row>
    <row r="310" spans="1:25" x14ac:dyDescent="0.2">
      <c r="A310">
        <v>3307</v>
      </c>
      <c r="B310" t="s">
        <v>774</v>
      </c>
      <c r="C310" t="s">
        <v>23</v>
      </c>
      <c r="D310">
        <v>7.0000000000000007E-2</v>
      </c>
      <c r="E310">
        <v>16.739999999999998</v>
      </c>
      <c r="F310">
        <v>7.04</v>
      </c>
      <c r="G310" t="s">
        <v>14</v>
      </c>
      <c r="H310" t="s">
        <v>3</v>
      </c>
      <c r="I310" t="s">
        <v>24</v>
      </c>
      <c r="J310" t="s">
        <v>54</v>
      </c>
      <c r="K310" t="s">
        <v>49</v>
      </c>
      <c r="L310" t="s">
        <v>775</v>
      </c>
      <c r="M310">
        <v>0.81</v>
      </c>
      <c r="N310" t="s">
        <v>8</v>
      </c>
      <c r="O310" t="s">
        <v>87</v>
      </c>
      <c r="P310" t="s">
        <v>379</v>
      </c>
      <c r="Q310" t="s">
        <v>776</v>
      </c>
      <c r="R310">
        <v>1001</v>
      </c>
      <c r="S310">
        <v>42030</v>
      </c>
      <c r="T310">
        <v>42037</v>
      </c>
      <c r="U310">
        <v>-114.2</v>
      </c>
      <c r="V310">
        <v>5</v>
      </c>
      <c r="W310">
        <v>80.58</v>
      </c>
      <c r="X310">
        <v>90462</v>
      </c>
      <c r="Y310" t="s">
        <v>3219</v>
      </c>
    </row>
    <row r="311" spans="1:25" x14ac:dyDescent="0.2">
      <c r="A311">
        <v>3311</v>
      </c>
      <c r="B311" t="s">
        <v>777</v>
      </c>
      <c r="C311" t="s">
        <v>23</v>
      </c>
      <c r="D311">
        <v>0.06</v>
      </c>
      <c r="E311">
        <v>6.45</v>
      </c>
      <c r="F311">
        <v>1.34</v>
      </c>
      <c r="G311" t="s">
        <v>14</v>
      </c>
      <c r="H311" t="s">
        <v>3</v>
      </c>
      <c r="I311" t="s">
        <v>24</v>
      </c>
      <c r="J311" t="s">
        <v>64</v>
      </c>
      <c r="K311" t="s">
        <v>26</v>
      </c>
      <c r="L311" t="s">
        <v>462</v>
      </c>
      <c r="M311">
        <v>0.36</v>
      </c>
      <c r="N311" t="s">
        <v>8</v>
      </c>
      <c r="O311" t="s">
        <v>87</v>
      </c>
      <c r="P311" t="s">
        <v>379</v>
      </c>
      <c r="Q311" t="s">
        <v>778</v>
      </c>
      <c r="R311">
        <v>1890</v>
      </c>
      <c r="S311">
        <v>42030</v>
      </c>
      <c r="T311">
        <v>42035</v>
      </c>
      <c r="U311">
        <v>39.426600000000001</v>
      </c>
      <c r="V311">
        <v>9</v>
      </c>
      <c r="W311">
        <v>57.14</v>
      </c>
      <c r="X311">
        <v>90462</v>
      </c>
      <c r="Y311" t="s">
        <v>3219</v>
      </c>
    </row>
    <row r="312" spans="1:25" x14ac:dyDescent="0.2">
      <c r="A312">
        <v>3314</v>
      </c>
      <c r="B312" t="s">
        <v>779</v>
      </c>
      <c r="C312" t="s">
        <v>23</v>
      </c>
      <c r="D312">
        <v>0.05</v>
      </c>
      <c r="E312">
        <v>122.99</v>
      </c>
      <c r="F312">
        <v>70.2</v>
      </c>
      <c r="G312" t="s">
        <v>2</v>
      </c>
      <c r="H312" t="s">
        <v>3</v>
      </c>
      <c r="I312" t="s">
        <v>4</v>
      </c>
      <c r="J312" t="s">
        <v>85</v>
      </c>
      <c r="K312" t="s">
        <v>33</v>
      </c>
      <c r="L312" t="s">
        <v>780</v>
      </c>
      <c r="M312">
        <v>0.74</v>
      </c>
      <c r="N312" t="s">
        <v>8</v>
      </c>
      <c r="O312" t="s">
        <v>87</v>
      </c>
      <c r="P312" t="s">
        <v>373</v>
      </c>
      <c r="Q312" t="s">
        <v>781</v>
      </c>
      <c r="R312">
        <v>7024</v>
      </c>
      <c r="S312">
        <v>42030</v>
      </c>
      <c r="T312">
        <v>42034</v>
      </c>
      <c r="U312">
        <v>-722.23</v>
      </c>
      <c r="V312">
        <v>4</v>
      </c>
      <c r="W312">
        <v>498.31</v>
      </c>
      <c r="X312">
        <v>90462</v>
      </c>
      <c r="Y312" t="s">
        <v>3219</v>
      </c>
    </row>
    <row r="313" spans="1:25" x14ac:dyDescent="0.2">
      <c r="A313">
        <v>1946</v>
      </c>
      <c r="B313" t="s">
        <v>782</v>
      </c>
      <c r="C313" t="s">
        <v>92</v>
      </c>
      <c r="D313">
        <v>0.08</v>
      </c>
      <c r="E313">
        <v>90.98</v>
      </c>
      <c r="F313">
        <v>56.2</v>
      </c>
      <c r="G313" t="s">
        <v>14</v>
      </c>
      <c r="H313" t="s">
        <v>15</v>
      </c>
      <c r="I313" t="s">
        <v>4</v>
      </c>
      <c r="J313" t="s">
        <v>102</v>
      </c>
      <c r="K313" t="s">
        <v>120</v>
      </c>
      <c r="L313" t="s">
        <v>783</v>
      </c>
      <c r="M313">
        <v>0.74</v>
      </c>
      <c r="N313" t="s">
        <v>8</v>
      </c>
      <c r="O313" t="s">
        <v>87</v>
      </c>
      <c r="P313" t="s">
        <v>296</v>
      </c>
      <c r="Q313" t="s">
        <v>784</v>
      </c>
      <c r="R313">
        <v>15228</v>
      </c>
      <c r="S313">
        <v>42030</v>
      </c>
      <c r="T313">
        <v>42032</v>
      </c>
      <c r="U313">
        <v>-1920.9336000000001</v>
      </c>
      <c r="V313">
        <v>12</v>
      </c>
      <c r="W313">
        <v>1058.3599999999999</v>
      </c>
      <c r="X313">
        <v>86331</v>
      </c>
      <c r="Y313" t="s">
        <v>3219</v>
      </c>
    </row>
    <row r="314" spans="1:25" x14ac:dyDescent="0.2">
      <c r="A314">
        <v>1946</v>
      </c>
      <c r="B314" t="s">
        <v>782</v>
      </c>
      <c r="C314" t="s">
        <v>92</v>
      </c>
      <c r="D314">
        <v>7.0000000000000007E-2</v>
      </c>
      <c r="E314">
        <v>5.98</v>
      </c>
      <c r="F314">
        <v>5.35</v>
      </c>
      <c r="G314" t="s">
        <v>14</v>
      </c>
      <c r="H314" t="s">
        <v>15</v>
      </c>
      <c r="I314" t="s">
        <v>24</v>
      </c>
      <c r="J314" t="s">
        <v>64</v>
      </c>
      <c r="K314" t="s">
        <v>49</v>
      </c>
      <c r="L314" t="s">
        <v>785</v>
      </c>
      <c r="M314">
        <v>0.4</v>
      </c>
      <c r="N314" t="s">
        <v>8</v>
      </c>
      <c r="O314" t="s">
        <v>87</v>
      </c>
      <c r="P314" t="s">
        <v>296</v>
      </c>
      <c r="Q314" t="s">
        <v>784</v>
      </c>
      <c r="R314">
        <v>15228</v>
      </c>
      <c r="S314">
        <v>42030</v>
      </c>
      <c r="T314">
        <v>42032</v>
      </c>
      <c r="U314">
        <v>-37.175199999999997</v>
      </c>
      <c r="V314">
        <v>3</v>
      </c>
      <c r="W314">
        <v>18.309999999999999</v>
      </c>
      <c r="X314">
        <v>86331</v>
      </c>
      <c r="Y314" t="s">
        <v>3219</v>
      </c>
    </row>
    <row r="315" spans="1:25" x14ac:dyDescent="0.2">
      <c r="A315">
        <v>3361</v>
      </c>
      <c r="B315" t="s">
        <v>786</v>
      </c>
      <c r="C315" t="s">
        <v>92</v>
      </c>
      <c r="D315">
        <v>0.04</v>
      </c>
      <c r="E315">
        <v>7.96</v>
      </c>
      <c r="F315">
        <v>4.95</v>
      </c>
      <c r="G315" t="s">
        <v>14</v>
      </c>
      <c r="H315" t="s">
        <v>47</v>
      </c>
      <c r="I315" t="s">
        <v>4</v>
      </c>
      <c r="J315" t="s">
        <v>102</v>
      </c>
      <c r="K315" t="s">
        <v>49</v>
      </c>
      <c r="L315" t="s">
        <v>787</v>
      </c>
      <c r="M315">
        <v>0.41</v>
      </c>
      <c r="N315" t="s">
        <v>8</v>
      </c>
      <c r="O315" t="s">
        <v>28</v>
      </c>
      <c r="P315" t="s">
        <v>333</v>
      </c>
      <c r="Q315" t="s">
        <v>788</v>
      </c>
      <c r="R315">
        <v>53095</v>
      </c>
      <c r="S315">
        <v>42030</v>
      </c>
      <c r="T315">
        <v>42030</v>
      </c>
      <c r="U315">
        <v>-7.73</v>
      </c>
      <c r="V315">
        <v>15</v>
      </c>
      <c r="W315">
        <v>116.11</v>
      </c>
      <c r="X315">
        <v>91436</v>
      </c>
      <c r="Y315" t="s">
        <v>3217</v>
      </c>
    </row>
    <row r="316" spans="1:25" x14ac:dyDescent="0.2">
      <c r="A316">
        <v>2264</v>
      </c>
      <c r="B316" t="s">
        <v>789</v>
      </c>
      <c r="C316" t="s">
        <v>46</v>
      </c>
      <c r="D316">
        <v>0.09</v>
      </c>
      <c r="E316">
        <v>207.48</v>
      </c>
      <c r="F316">
        <v>0.99</v>
      </c>
      <c r="G316" t="s">
        <v>14</v>
      </c>
      <c r="H316" t="s">
        <v>70</v>
      </c>
      <c r="I316" t="s">
        <v>24</v>
      </c>
      <c r="J316" t="s">
        <v>71</v>
      </c>
      <c r="K316" t="s">
        <v>49</v>
      </c>
      <c r="L316" t="s">
        <v>612</v>
      </c>
      <c r="M316">
        <v>0.55000000000000004</v>
      </c>
      <c r="N316" t="s">
        <v>8</v>
      </c>
      <c r="O316" t="s">
        <v>28</v>
      </c>
      <c r="P316" t="s">
        <v>56</v>
      </c>
      <c r="Q316" t="s">
        <v>790</v>
      </c>
      <c r="R316">
        <v>64804</v>
      </c>
      <c r="S316">
        <v>42030</v>
      </c>
      <c r="T316">
        <v>42033</v>
      </c>
      <c r="U316">
        <v>359.83</v>
      </c>
      <c r="V316">
        <v>3</v>
      </c>
      <c r="W316">
        <v>577.75</v>
      </c>
      <c r="X316">
        <v>86611</v>
      </c>
      <c r="Y316" t="s">
        <v>3217</v>
      </c>
    </row>
    <row r="317" spans="1:25" x14ac:dyDescent="0.2">
      <c r="A317">
        <v>483</v>
      </c>
      <c r="B317" t="s">
        <v>791</v>
      </c>
      <c r="C317" t="s">
        <v>1</v>
      </c>
      <c r="D317">
        <v>0.03</v>
      </c>
      <c r="E317">
        <v>11.97</v>
      </c>
      <c r="F317">
        <v>4.9800000000000004</v>
      </c>
      <c r="G317" t="s">
        <v>14</v>
      </c>
      <c r="H317" t="s">
        <v>70</v>
      </c>
      <c r="I317" t="s">
        <v>24</v>
      </c>
      <c r="J317" t="s">
        <v>71</v>
      </c>
      <c r="K317" t="s">
        <v>49</v>
      </c>
      <c r="L317" t="s">
        <v>792</v>
      </c>
      <c r="M317">
        <v>0.57999999999999996</v>
      </c>
      <c r="N317" t="s">
        <v>8</v>
      </c>
      <c r="O317" t="s">
        <v>28</v>
      </c>
      <c r="P317" t="s">
        <v>79</v>
      </c>
      <c r="Q317" t="s">
        <v>793</v>
      </c>
      <c r="R317">
        <v>60543</v>
      </c>
      <c r="S317">
        <v>42031</v>
      </c>
      <c r="T317">
        <v>42032</v>
      </c>
      <c r="U317">
        <v>-18.190000000000001</v>
      </c>
      <c r="V317">
        <v>6</v>
      </c>
      <c r="W317">
        <v>73.180000000000007</v>
      </c>
      <c r="X317">
        <v>90353</v>
      </c>
      <c r="Y317" t="s">
        <v>3217</v>
      </c>
    </row>
    <row r="318" spans="1:25" x14ac:dyDescent="0.2">
      <c r="A318">
        <v>2979</v>
      </c>
      <c r="B318" t="s">
        <v>794</v>
      </c>
      <c r="C318" t="s">
        <v>1</v>
      </c>
      <c r="D318">
        <v>0.09</v>
      </c>
      <c r="E318">
        <v>2.94</v>
      </c>
      <c r="F318">
        <v>0.7</v>
      </c>
      <c r="G318" t="s">
        <v>14</v>
      </c>
      <c r="H318" t="s">
        <v>70</v>
      </c>
      <c r="I318" t="s">
        <v>24</v>
      </c>
      <c r="J318" t="s">
        <v>25</v>
      </c>
      <c r="K318" t="s">
        <v>26</v>
      </c>
      <c r="L318" t="s">
        <v>795</v>
      </c>
      <c r="M318">
        <v>0.57999999999999996</v>
      </c>
      <c r="N318" t="s">
        <v>8</v>
      </c>
      <c r="O318" t="s">
        <v>28</v>
      </c>
      <c r="P318" t="s">
        <v>541</v>
      </c>
      <c r="Q318" t="s">
        <v>796</v>
      </c>
      <c r="R318">
        <v>58601</v>
      </c>
      <c r="S318">
        <v>42031</v>
      </c>
      <c r="T318">
        <v>42032</v>
      </c>
      <c r="U318">
        <v>6.3840000000000003</v>
      </c>
      <c r="V318">
        <v>9</v>
      </c>
      <c r="W318">
        <v>25.22</v>
      </c>
      <c r="X318">
        <v>86544</v>
      </c>
      <c r="Y318" t="s">
        <v>3217</v>
      </c>
    </row>
    <row r="319" spans="1:25" x14ac:dyDescent="0.2">
      <c r="A319">
        <v>2980</v>
      </c>
      <c r="B319" t="s">
        <v>797</v>
      </c>
      <c r="C319" t="s">
        <v>1</v>
      </c>
      <c r="D319">
        <v>0.03</v>
      </c>
      <c r="E319">
        <v>43.98</v>
      </c>
      <c r="F319">
        <v>8.99</v>
      </c>
      <c r="G319" t="s">
        <v>14</v>
      </c>
      <c r="H319" t="s">
        <v>70</v>
      </c>
      <c r="I319" t="s">
        <v>24</v>
      </c>
      <c r="J319" t="s">
        <v>25</v>
      </c>
      <c r="K319" t="s">
        <v>18</v>
      </c>
      <c r="L319" t="s">
        <v>798</v>
      </c>
      <c r="M319">
        <v>0.57999999999999996</v>
      </c>
      <c r="N319" t="s">
        <v>8</v>
      </c>
      <c r="O319" t="s">
        <v>87</v>
      </c>
      <c r="P319" t="s">
        <v>293</v>
      </c>
      <c r="Q319" t="s">
        <v>799</v>
      </c>
      <c r="R319">
        <v>44870</v>
      </c>
      <c r="S319">
        <v>42031</v>
      </c>
      <c r="T319">
        <v>42033</v>
      </c>
      <c r="U319">
        <v>274.0788</v>
      </c>
      <c r="V319">
        <v>10</v>
      </c>
      <c r="W319">
        <v>454.4</v>
      </c>
      <c r="X319">
        <v>86544</v>
      </c>
      <c r="Y319" t="s">
        <v>3219</v>
      </c>
    </row>
    <row r="320" spans="1:25" x14ac:dyDescent="0.2">
      <c r="A320">
        <v>2980</v>
      </c>
      <c r="B320" t="s">
        <v>797</v>
      </c>
      <c r="C320" t="s">
        <v>1</v>
      </c>
      <c r="D320">
        <v>0.06</v>
      </c>
      <c r="E320">
        <v>1.1399999999999999</v>
      </c>
      <c r="F320">
        <v>0.7</v>
      </c>
      <c r="G320" t="s">
        <v>14</v>
      </c>
      <c r="H320" t="s">
        <v>70</v>
      </c>
      <c r="I320" t="s">
        <v>24</v>
      </c>
      <c r="J320" t="s">
        <v>152</v>
      </c>
      <c r="K320" t="s">
        <v>26</v>
      </c>
      <c r="L320" t="s">
        <v>800</v>
      </c>
      <c r="M320">
        <v>0.38</v>
      </c>
      <c r="N320" t="s">
        <v>8</v>
      </c>
      <c r="O320" t="s">
        <v>87</v>
      </c>
      <c r="P320" t="s">
        <v>293</v>
      </c>
      <c r="Q320" t="s">
        <v>799</v>
      </c>
      <c r="R320">
        <v>44870</v>
      </c>
      <c r="S320">
        <v>42031</v>
      </c>
      <c r="T320">
        <v>42034</v>
      </c>
      <c r="U320">
        <v>-3.782</v>
      </c>
      <c r="V320">
        <v>13</v>
      </c>
      <c r="W320">
        <v>14.53</v>
      </c>
      <c r="X320">
        <v>86544</v>
      </c>
      <c r="Y320" t="s">
        <v>3219</v>
      </c>
    </row>
    <row r="321" spans="1:25" x14ac:dyDescent="0.2">
      <c r="A321">
        <v>2254</v>
      </c>
      <c r="B321" t="s">
        <v>801</v>
      </c>
      <c r="C321" t="s">
        <v>23</v>
      </c>
      <c r="D321">
        <v>0.1</v>
      </c>
      <c r="E321">
        <v>6.3</v>
      </c>
      <c r="F321">
        <v>0.5</v>
      </c>
      <c r="G321" t="s">
        <v>14</v>
      </c>
      <c r="H321" t="s">
        <v>70</v>
      </c>
      <c r="I321" t="s">
        <v>24</v>
      </c>
      <c r="J321" t="s">
        <v>128</v>
      </c>
      <c r="K321" t="s">
        <v>49</v>
      </c>
      <c r="L321" t="s">
        <v>802</v>
      </c>
      <c r="M321">
        <v>0.39</v>
      </c>
      <c r="N321" t="s">
        <v>8</v>
      </c>
      <c r="O321" t="s">
        <v>9</v>
      </c>
      <c r="P321" t="s">
        <v>364</v>
      </c>
      <c r="Q321" t="s">
        <v>803</v>
      </c>
      <c r="R321">
        <v>42003</v>
      </c>
      <c r="S321">
        <v>42031</v>
      </c>
      <c r="T321">
        <v>42036</v>
      </c>
      <c r="U321">
        <v>-464.28199999999998</v>
      </c>
      <c r="V321">
        <v>12</v>
      </c>
      <c r="W321">
        <v>68.72</v>
      </c>
      <c r="X321">
        <v>89278</v>
      </c>
      <c r="Y321" t="s">
        <v>3216</v>
      </c>
    </row>
    <row r="322" spans="1:25" x14ac:dyDescent="0.2">
      <c r="A322">
        <v>2178</v>
      </c>
      <c r="B322" t="s">
        <v>804</v>
      </c>
      <c r="C322" t="s">
        <v>92</v>
      </c>
      <c r="D322">
        <v>0.08</v>
      </c>
      <c r="E322">
        <v>2.94</v>
      </c>
      <c r="F322">
        <v>0.96</v>
      </c>
      <c r="G322" t="s">
        <v>14</v>
      </c>
      <c r="H322" t="s">
        <v>3</v>
      </c>
      <c r="I322" t="s">
        <v>24</v>
      </c>
      <c r="J322" t="s">
        <v>25</v>
      </c>
      <c r="K322" t="s">
        <v>26</v>
      </c>
      <c r="L322" t="s">
        <v>805</v>
      </c>
      <c r="M322">
        <v>0.57999999999999996</v>
      </c>
      <c r="N322" t="s">
        <v>8</v>
      </c>
      <c r="O322" t="s">
        <v>87</v>
      </c>
      <c r="P322" t="s">
        <v>379</v>
      </c>
      <c r="Q322" t="s">
        <v>806</v>
      </c>
      <c r="R322">
        <v>1610</v>
      </c>
      <c r="S322">
        <v>42031</v>
      </c>
      <c r="T322">
        <v>42033</v>
      </c>
      <c r="U322">
        <v>-1.18</v>
      </c>
      <c r="V322">
        <v>9</v>
      </c>
      <c r="W322">
        <v>25.35</v>
      </c>
      <c r="X322">
        <v>89465</v>
      </c>
      <c r="Y322" t="s">
        <v>3219</v>
      </c>
    </row>
    <row r="323" spans="1:25" x14ac:dyDescent="0.2">
      <c r="A323">
        <v>3347</v>
      </c>
      <c r="B323" t="s">
        <v>241</v>
      </c>
      <c r="C323" t="s">
        <v>92</v>
      </c>
      <c r="D323">
        <v>0.02</v>
      </c>
      <c r="E323">
        <v>110.99</v>
      </c>
      <c r="F323">
        <v>2.5</v>
      </c>
      <c r="G323" t="s">
        <v>14</v>
      </c>
      <c r="H323" t="s">
        <v>15</v>
      </c>
      <c r="I323" t="s">
        <v>16</v>
      </c>
      <c r="J323" t="s">
        <v>111</v>
      </c>
      <c r="K323" t="s">
        <v>49</v>
      </c>
      <c r="L323" t="s">
        <v>112</v>
      </c>
      <c r="M323">
        <v>0.56999999999999995</v>
      </c>
      <c r="N323" t="s">
        <v>8</v>
      </c>
      <c r="O323" t="s">
        <v>9</v>
      </c>
      <c r="P323" t="s">
        <v>99</v>
      </c>
      <c r="Q323" t="s">
        <v>243</v>
      </c>
      <c r="R323">
        <v>33411</v>
      </c>
      <c r="S323">
        <v>42031</v>
      </c>
      <c r="T323">
        <v>42033</v>
      </c>
      <c r="U323">
        <v>-39.808999999999997</v>
      </c>
      <c r="V323">
        <v>1</v>
      </c>
      <c r="W323">
        <v>94.3</v>
      </c>
      <c r="X323">
        <v>89356</v>
      </c>
      <c r="Y323" t="s">
        <v>3216</v>
      </c>
    </row>
    <row r="324" spans="1:25" x14ac:dyDescent="0.2">
      <c r="A324">
        <v>129</v>
      </c>
      <c r="B324" t="s">
        <v>807</v>
      </c>
      <c r="C324" t="s">
        <v>46</v>
      </c>
      <c r="D324">
        <v>0.02</v>
      </c>
      <c r="E324">
        <v>1.74</v>
      </c>
      <c r="F324">
        <v>4.08</v>
      </c>
      <c r="G324" t="s">
        <v>14</v>
      </c>
      <c r="H324" t="s">
        <v>3</v>
      </c>
      <c r="I324" t="s">
        <v>4</v>
      </c>
      <c r="J324" t="s">
        <v>102</v>
      </c>
      <c r="K324" t="s">
        <v>18</v>
      </c>
      <c r="L324" t="s">
        <v>746</v>
      </c>
      <c r="M324">
        <v>0.53</v>
      </c>
      <c r="N324" t="s">
        <v>8</v>
      </c>
      <c r="O324" t="s">
        <v>28</v>
      </c>
      <c r="P324" t="s">
        <v>79</v>
      </c>
      <c r="Q324" t="s">
        <v>808</v>
      </c>
      <c r="R324">
        <v>62002</v>
      </c>
      <c r="S324">
        <v>42031</v>
      </c>
      <c r="T324">
        <v>42032</v>
      </c>
      <c r="U324">
        <v>-37.39</v>
      </c>
      <c r="V324">
        <v>5</v>
      </c>
      <c r="W324">
        <v>10.23</v>
      </c>
      <c r="X324">
        <v>86693</v>
      </c>
      <c r="Y324" t="s">
        <v>3217</v>
      </c>
    </row>
    <row r="325" spans="1:25" x14ac:dyDescent="0.2">
      <c r="A325">
        <v>898</v>
      </c>
      <c r="B325" t="s">
        <v>400</v>
      </c>
      <c r="C325" t="s">
        <v>46</v>
      </c>
      <c r="D325">
        <v>0.02</v>
      </c>
      <c r="E325">
        <v>12.53</v>
      </c>
      <c r="F325">
        <v>0.49</v>
      </c>
      <c r="G325" t="s">
        <v>14</v>
      </c>
      <c r="H325" t="s">
        <v>3</v>
      </c>
      <c r="I325" t="s">
        <v>24</v>
      </c>
      <c r="J325" t="s">
        <v>128</v>
      </c>
      <c r="K325" t="s">
        <v>49</v>
      </c>
      <c r="L325" t="s">
        <v>129</v>
      </c>
      <c r="M325">
        <v>0.38</v>
      </c>
      <c r="N325" t="s">
        <v>8</v>
      </c>
      <c r="O325" t="s">
        <v>87</v>
      </c>
      <c r="P325" t="s">
        <v>88</v>
      </c>
      <c r="Q325" t="s">
        <v>89</v>
      </c>
      <c r="R325">
        <v>10039</v>
      </c>
      <c r="S325">
        <v>42031</v>
      </c>
      <c r="T325">
        <v>42031</v>
      </c>
      <c r="U325">
        <v>263.39999999999998</v>
      </c>
      <c r="V325">
        <v>47</v>
      </c>
      <c r="W325">
        <v>594.44000000000005</v>
      </c>
      <c r="X325">
        <v>9606</v>
      </c>
      <c r="Y325" t="s">
        <v>3219</v>
      </c>
    </row>
    <row r="326" spans="1:25" x14ac:dyDescent="0.2">
      <c r="A326">
        <v>898</v>
      </c>
      <c r="B326" t="s">
        <v>400</v>
      </c>
      <c r="C326" t="s">
        <v>46</v>
      </c>
      <c r="D326">
        <v>7.0000000000000007E-2</v>
      </c>
      <c r="E326">
        <v>5.18</v>
      </c>
      <c r="F326">
        <v>2.04</v>
      </c>
      <c r="G326" t="s">
        <v>63</v>
      </c>
      <c r="H326" t="s">
        <v>3</v>
      </c>
      <c r="I326" t="s">
        <v>24</v>
      </c>
      <c r="J326" t="s">
        <v>64</v>
      </c>
      <c r="K326" t="s">
        <v>26</v>
      </c>
      <c r="L326" t="s">
        <v>809</v>
      </c>
      <c r="M326">
        <v>0.36</v>
      </c>
      <c r="N326" t="s">
        <v>8</v>
      </c>
      <c r="O326" t="s">
        <v>87</v>
      </c>
      <c r="P326" t="s">
        <v>88</v>
      </c>
      <c r="Q326" t="s">
        <v>89</v>
      </c>
      <c r="R326">
        <v>10039</v>
      </c>
      <c r="S326">
        <v>42031</v>
      </c>
      <c r="T326">
        <v>42033</v>
      </c>
      <c r="U326">
        <v>37.31</v>
      </c>
      <c r="V326">
        <v>44</v>
      </c>
      <c r="W326">
        <v>228.5</v>
      </c>
      <c r="X326">
        <v>9606</v>
      </c>
      <c r="Y326" t="s">
        <v>3219</v>
      </c>
    </row>
    <row r="327" spans="1:25" x14ac:dyDescent="0.2">
      <c r="A327">
        <v>899</v>
      </c>
      <c r="B327" t="s">
        <v>402</v>
      </c>
      <c r="C327" t="s">
        <v>46</v>
      </c>
      <c r="D327">
        <v>0.02</v>
      </c>
      <c r="E327">
        <v>12.53</v>
      </c>
      <c r="F327">
        <v>0.49</v>
      </c>
      <c r="G327" t="s">
        <v>14</v>
      </c>
      <c r="H327" t="s">
        <v>3</v>
      </c>
      <c r="I327" t="s">
        <v>24</v>
      </c>
      <c r="J327" t="s">
        <v>128</v>
      </c>
      <c r="K327" t="s">
        <v>49</v>
      </c>
      <c r="L327" t="s">
        <v>129</v>
      </c>
      <c r="M327">
        <v>0.38</v>
      </c>
      <c r="N327" t="s">
        <v>8</v>
      </c>
      <c r="O327" t="s">
        <v>87</v>
      </c>
      <c r="P327" t="s">
        <v>296</v>
      </c>
      <c r="Q327" t="s">
        <v>403</v>
      </c>
      <c r="R327">
        <v>16602</v>
      </c>
      <c r="S327">
        <v>42031</v>
      </c>
      <c r="T327">
        <v>42031</v>
      </c>
      <c r="U327">
        <v>104.7213</v>
      </c>
      <c r="V327">
        <v>12</v>
      </c>
      <c r="W327">
        <v>151.77000000000001</v>
      </c>
      <c r="X327">
        <v>86264</v>
      </c>
      <c r="Y327" t="s">
        <v>3219</v>
      </c>
    </row>
    <row r="328" spans="1:25" x14ac:dyDescent="0.2">
      <c r="A328">
        <v>899</v>
      </c>
      <c r="B328" t="s">
        <v>402</v>
      </c>
      <c r="C328" t="s">
        <v>46</v>
      </c>
      <c r="D328">
        <v>7.0000000000000007E-2</v>
      </c>
      <c r="E328">
        <v>5.18</v>
      </c>
      <c r="F328">
        <v>2.04</v>
      </c>
      <c r="G328" t="s">
        <v>63</v>
      </c>
      <c r="H328" t="s">
        <v>3</v>
      </c>
      <c r="I328" t="s">
        <v>24</v>
      </c>
      <c r="J328" t="s">
        <v>64</v>
      </c>
      <c r="K328" t="s">
        <v>26</v>
      </c>
      <c r="L328" t="s">
        <v>809</v>
      </c>
      <c r="M328">
        <v>0.36</v>
      </c>
      <c r="N328" t="s">
        <v>8</v>
      </c>
      <c r="O328" t="s">
        <v>87</v>
      </c>
      <c r="P328" t="s">
        <v>296</v>
      </c>
      <c r="Q328" t="s">
        <v>403</v>
      </c>
      <c r="R328">
        <v>16602</v>
      </c>
      <c r="S328">
        <v>42031</v>
      </c>
      <c r="T328">
        <v>42033</v>
      </c>
      <c r="U328">
        <v>37.31</v>
      </c>
      <c r="V328">
        <v>11</v>
      </c>
      <c r="W328">
        <v>57.13</v>
      </c>
      <c r="X328">
        <v>86264</v>
      </c>
      <c r="Y328" t="s">
        <v>3219</v>
      </c>
    </row>
    <row r="329" spans="1:25" x14ac:dyDescent="0.2">
      <c r="A329">
        <v>1351</v>
      </c>
      <c r="B329" t="s">
        <v>810</v>
      </c>
      <c r="C329" t="s">
        <v>46</v>
      </c>
      <c r="D329">
        <v>0.1</v>
      </c>
      <c r="E329">
        <v>110.99</v>
      </c>
      <c r="F329">
        <v>8.99</v>
      </c>
      <c r="G329" t="s">
        <v>63</v>
      </c>
      <c r="H329" t="s">
        <v>47</v>
      </c>
      <c r="I329" t="s">
        <v>16</v>
      </c>
      <c r="J329" t="s">
        <v>111</v>
      </c>
      <c r="K329" t="s">
        <v>49</v>
      </c>
      <c r="L329" t="s">
        <v>811</v>
      </c>
      <c r="M329">
        <v>0.56999999999999995</v>
      </c>
      <c r="N329" t="s">
        <v>8</v>
      </c>
      <c r="O329" t="s">
        <v>9</v>
      </c>
      <c r="P329" t="s">
        <v>99</v>
      </c>
      <c r="Q329" t="s">
        <v>812</v>
      </c>
      <c r="R329">
        <v>33063</v>
      </c>
      <c r="S329">
        <v>42031</v>
      </c>
      <c r="T329">
        <v>42033</v>
      </c>
      <c r="U329">
        <v>3285.48</v>
      </c>
      <c r="V329">
        <v>7</v>
      </c>
      <c r="W329">
        <v>627.78</v>
      </c>
      <c r="X329">
        <v>88232</v>
      </c>
      <c r="Y329" t="s">
        <v>3216</v>
      </c>
    </row>
    <row r="330" spans="1:25" x14ac:dyDescent="0.2">
      <c r="A330">
        <v>2281</v>
      </c>
      <c r="B330" t="s">
        <v>813</v>
      </c>
      <c r="C330" t="s">
        <v>46</v>
      </c>
      <c r="D330">
        <v>0.08</v>
      </c>
      <c r="E330">
        <v>205.99</v>
      </c>
      <c r="F330">
        <v>2.5</v>
      </c>
      <c r="G330" t="s">
        <v>14</v>
      </c>
      <c r="H330" t="s">
        <v>47</v>
      </c>
      <c r="I330" t="s">
        <v>16</v>
      </c>
      <c r="J330" t="s">
        <v>111</v>
      </c>
      <c r="K330" t="s">
        <v>49</v>
      </c>
      <c r="L330" t="s">
        <v>814</v>
      </c>
      <c r="M330">
        <v>0.59</v>
      </c>
      <c r="N330" t="s">
        <v>8</v>
      </c>
      <c r="O330" t="s">
        <v>28</v>
      </c>
      <c r="P330" t="s">
        <v>333</v>
      </c>
      <c r="Q330" t="s">
        <v>815</v>
      </c>
      <c r="R330">
        <v>54703</v>
      </c>
      <c r="S330">
        <v>42031</v>
      </c>
      <c r="T330">
        <v>42032</v>
      </c>
      <c r="U330">
        <v>997.38144</v>
      </c>
      <c r="V330">
        <v>10</v>
      </c>
      <c r="W330">
        <v>1610.84</v>
      </c>
      <c r="X330">
        <v>85948</v>
      </c>
      <c r="Y330" t="s">
        <v>3217</v>
      </c>
    </row>
    <row r="331" spans="1:25" x14ac:dyDescent="0.2">
      <c r="A331">
        <v>53</v>
      </c>
      <c r="B331" t="s">
        <v>816</v>
      </c>
      <c r="C331" t="s">
        <v>1</v>
      </c>
      <c r="D331">
        <v>7.0000000000000007E-2</v>
      </c>
      <c r="E331">
        <v>3502.14</v>
      </c>
      <c r="F331">
        <v>8.73</v>
      </c>
      <c r="G331" t="s">
        <v>2</v>
      </c>
      <c r="H331" t="s">
        <v>70</v>
      </c>
      <c r="I331" t="s">
        <v>16</v>
      </c>
      <c r="J331" t="s">
        <v>32</v>
      </c>
      <c r="K331" t="s">
        <v>6</v>
      </c>
      <c r="L331" t="s">
        <v>817</v>
      </c>
      <c r="M331">
        <v>0.56999999999999995</v>
      </c>
      <c r="N331" t="s">
        <v>8</v>
      </c>
      <c r="O331" t="s">
        <v>35</v>
      </c>
      <c r="P331" t="s">
        <v>42</v>
      </c>
      <c r="Q331" t="s">
        <v>818</v>
      </c>
      <c r="R331">
        <v>98052</v>
      </c>
      <c r="S331">
        <v>42032</v>
      </c>
      <c r="T331">
        <v>42034</v>
      </c>
      <c r="U331">
        <v>-6923.5991999999997</v>
      </c>
      <c r="V331">
        <v>1</v>
      </c>
      <c r="W331">
        <v>3267.55</v>
      </c>
      <c r="X331">
        <v>88425</v>
      </c>
      <c r="Y331" t="s">
        <v>3218</v>
      </c>
    </row>
    <row r="332" spans="1:25" x14ac:dyDescent="0.2">
      <c r="A332">
        <v>3266</v>
      </c>
      <c r="B332" t="s">
        <v>819</v>
      </c>
      <c r="C332" t="s">
        <v>1</v>
      </c>
      <c r="D332">
        <v>0</v>
      </c>
      <c r="E332">
        <v>122.99</v>
      </c>
      <c r="F332">
        <v>70.2</v>
      </c>
      <c r="G332" t="s">
        <v>2</v>
      </c>
      <c r="H332" t="s">
        <v>70</v>
      </c>
      <c r="I332" t="s">
        <v>4</v>
      </c>
      <c r="J332" t="s">
        <v>85</v>
      </c>
      <c r="K332" t="s">
        <v>33</v>
      </c>
      <c r="L332" t="s">
        <v>780</v>
      </c>
      <c r="M332">
        <v>0.74</v>
      </c>
      <c r="N332" t="s">
        <v>8</v>
      </c>
      <c r="O332" t="s">
        <v>87</v>
      </c>
      <c r="P332" t="s">
        <v>307</v>
      </c>
      <c r="Q332" t="s">
        <v>308</v>
      </c>
      <c r="R332">
        <v>4073</v>
      </c>
      <c r="S332">
        <v>42032</v>
      </c>
      <c r="T332">
        <v>42033</v>
      </c>
      <c r="U332">
        <v>-1764.29</v>
      </c>
      <c r="V332">
        <v>14</v>
      </c>
      <c r="W332">
        <v>1794.88</v>
      </c>
      <c r="X332">
        <v>89836</v>
      </c>
      <c r="Y332" t="s">
        <v>3219</v>
      </c>
    </row>
    <row r="333" spans="1:25" x14ac:dyDescent="0.2">
      <c r="A333">
        <v>3269</v>
      </c>
      <c r="B333" t="s">
        <v>820</v>
      </c>
      <c r="C333" t="s">
        <v>1</v>
      </c>
      <c r="D333">
        <v>0.01</v>
      </c>
      <c r="E333">
        <v>60.97</v>
      </c>
      <c r="F333">
        <v>4.5</v>
      </c>
      <c r="G333" t="s">
        <v>63</v>
      </c>
      <c r="H333" t="s">
        <v>70</v>
      </c>
      <c r="I333" t="s">
        <v>24</v>
      </c>
      <c r="J333" t="s">
        <v>71</v>
      </c>
      <c r="K333" t="s">
        <v>49</v>
      </c>
      <c r="L333" t="s">
        <v>72</v>
      </c>
      <c r="M333">
        <v>0.56000000000000005</v>
      </c>
      <c r="N333" t="s">
        <v>8</v>
      </c>
      <c r="O333" t="s">
        <v>87</v>
      </c>
      <c r="P333" t="s">
        <v>373</v>
      </c>
      <c r="Q333" t="s">
        <v>821</v>
      </c>
      <c r="R333">
        <v>7060</v>
      </c>
      <c r="S333">
        <v>42032</v>
      </c>
      <c r="T333">
        <v>42034</v>
      </c>
      <c r="U333">
        <v>527.87760000000003</v>
      </c>
      <c r="V333">
        <v>12</v>
      </c>
      <c r="W333">
        <v>765.04</v>
      </c>
      <c r="X333">
        <v>89836</v>
      </c>
      <c r="Y333" t="s">
        <v>3219</v>
      </c>
    </row>
    <row r="334" spans="1:25" x14ac:dyDescent="0.2">
      <c r="A334">
        <v>24</v>
      </c>
      <c r="B334" t="s">
        <v>822</v>
      </c>
      <c r="C334" t="s">
        <v>13</v>
      </c>
      <c r="D334">
        <v>0.06</v>
      </c>
      <c r="E334">
        <v>55.48</v>
      </c>
      <c r="F334">
        <v>14.3</v>
      </c>
      <c r="G334" t="s">
        <v>14</v>
      </c>
      <c r="H334" t="s">
        <v>70</v>
      </c>
      <c r="I334" t="s">
        <v>24</v>
      </c>
      <c r="J334" t="s">
        <v>64</v>
      </c>
      <c r="K334" t="s">
        <v>49</v>
      </c>
      <c r="L334" t="s">
        <v>823</v>
      </c>
      <c r="M334">
        <v>0.37</v>
      </c>
      <c r="N334" t="s">
        <v>8</v>
      </c>
      <c r="O334" t="s">
        <v>35</v>
      </c>
      <c r="P334" t="s">
        <v>66</v>
      </c>
      <c r="Q334" t="s">
        <v>824</v>
      </c>
      <c r="R334">
        <v>92677</v>
      </c>
      <c r="S334">
        <v>42032</v>
      </c>
      <c r="T334">
        <v>42033</v>
      </c>
      <c r="U334">
        <v>-28.296800000000001</v>
      </c>
      <c r="V334">
        <v>1</v>
      </c>
      <c r="W334">
        <v>67.489999999999995</v>
      </c>
      <c r="X334">
        <v>87651</v>
      </c>
      <c r="Y334" t="s">
        <v>3218</v>
      </c>
    </row>
    <row r="335" spans="1:25" x14ac:dyDescent="0.2">
      <c r="A335">
        <v>24</v>
      </c>
      <c r="B335" t="s">
        <v>822</v>
      </c>
      <c r="C335" t="s">
        <v>13</v>
      </c>
      <c r="D335">
        <v>0.02</v>
      </c>
      <c r="E335">
        <v>1.68</v>
      </c>
      <c r="F335">
        <v>1.57</v>
      </c>
      <c r="G335" t="s">
        <v>14</v>
      </c>
      <c r="H335" t="s">
        <v>70</v>
      </c>
      <c r="I335" t="s">
        <v>24</v>
      </c>
      <c r="J335" t="s">
        <v>25</v>
      </c>
      <c r="K335" t="s">
        <v>26</v>
      </c>
      <c r="L335" t="s">
        <v>550</v>
      </c>
      <c r="M335">
        <v>0.59</v>
      </c>
      <c r="N335" t="s">
        <v>8</v>
      </c>
      <c r="O335" t="s">
        <v>35</v>
      </c>
      <c r="P335" t="s">
        <v>66</v>
      </c>
      <c r="Q335" t="s">
        <v>824</v>
      </c>
      <c r="R335">
        <v>92677</v>
      </c>
      <c r="S335">
        <v>42032</v>
      </c>
      <c r="T335">
        <v>42034</v>
      </c>
      <c r="U335">
        <v>-5.3071999999999999</v>
      </c>
      <c r="V335">
        <v>1</v>
      </c>
      <c r="W335">
        <v>2.25</v>
      </c>
      <c r="X335">
        <v>87651</v>
      </c>
      <c r="Y335" t="s">
        <v>3218</v>
      </c>
    </row>
    <row r="336" spans="1:25" x14ac:dyDescent="0.2">
      <c r="A336">
        <v>744</v>
      </c>
      <c r="B336" t="s">
        <v>562</v>
      </c>
      <c r="C336" t="s">
        <v>23</v>
      </c>
      <c r="D336">
        <v>0.02</v>
      </c>
      <c r="E336">
        <v>59.98</v>
      </c>
      <c r="F336">
        <v>3.99</v>
      </c>
      <c r="G336" t="s">
        <v>14</v>
      </c>
      <c r="H336" t="s">
        <v>70</v>
      </c>
      <c r="I336" t="s">
        <v>24</v>
      </c>
      <c r="J336" t="s">
        <v>71</v>
      </c>
      <c r="K336" t="s">
        <v>49</v>
      </c>
      <c r="L336" t="s">
        <v>825</v>
      </c>
      <c r="M336">
        <v>0.56999999999999995</v>
      </c>
      <c r="N336" t="s">
        <v>8</v>
      </c>
      <c r="O336" t="s">
        <v>35</v>
      </c>
      <c r="P336" t="s">
        <v>564</v>
      </c>
      <c r="Q336" t="s">
        <v>565</v>
      </c>
      <c r="R336">
        <v>85737</v>
      </c>
      <c r="S336">
        <v>42032</v>
      </c>
      <c r="T336">
        <v>42041</v>
      </c>
      <c r="U336">
        <v>-54.622</v>
      </c>
      <c r="V336">
        <v>1</v>
      </c>
      <c r="W336">
        <v>63.48</v>
      </c>
      <c r="X336">
        <v>87725</v>
      </c>
      <c r="Y336" t="s">
        <v>3218</v>
      </c>
    </row>
    <row r="337" spans="1:25" x14ac:dyDescent="0.2">
      <c r="A337">
        <v>744</v>
      </c>
      <c r="B337" t="s">
        <v>562</v>
      </c>
      <c r="C337" t="s">
        <v>23</v>
      </c>
      <c r="D337">
        <v>0.03</v>
      </c>
      <c r="E337">
        <v>5.18</v>
      </c>
      <c r="F337">
        <v>5.74</v>
      </c>
      <c r="G337" t="s">
        <v>14</v>
      </c>
      <c r="H337" t="s">
        <v>70</v>
      </c>
      <c r="I337" t="s">
        <v>24</v>
      </c>
      <c r="J337" t="s">
        <v>48</v>
      </c>
      <c r="K337" t="s">
        <v>49</v>
      </c>
      <c r="L337" t="s">
        <v>826</v>
      </c>
      <c r="M337">
        <v>0.36</v>
      </c>
      <c r="N337" t="s">
        <v>8</v>
      </c>
      <c r="O337" t="s">
        <v>35</v>
      </c>
      <c r="P337" t="s">
        <v>564</v>
      </c>
      <c r="Q337" t="s">
        <v>565</v>
      </c>
      <c r="R337">
        <v>85737</v>
      </c>
      <c r="S337">
        <v>42032</v>
      </c>
      <c r="T337">
        <v>42036</v>
      </c>
      <c r="U337">
        <v>-126.81417999999999</v>
      </c>
      <c r="V337">
        <v>9</v>
      </c>
      <c r="W337">
        <v>47.64</v>
      </c>
      <c r="X337">
        <v>87725</v>
      </c>
      <c r="Y337" t="s">
        <v>3218</v>
      </c>
    </row>
    <row r="338" spans="1:25" x14ac:dyDescent="0.2">
      <c r="A338">
        <v>553</v>
      </c>
      <c r="B338" t="s">
        <v>827</v>
      </c>
      <c r="C338" t="s">
        <v>92</v>
      </c>
      <c r="D338">
        <v>0</v>
      </c>
      <c r="E338">
        <v>6.88</v>
      </c>
      <c r="F338">
        <v>2</v>
      </c>
      <c r="G338" t="s">
        <v>63</v>
      </c>
      <c r="H338" t="s">
        <v>47</v>
      </c>
      <c r="I338" t="s">
        <v>24</v>
      </c>
      <c r="J338" t="s">
        <v>64</v>
      </c>
      <c r="K338" t="s">
        <v>26</v>
      </c>
      <c r="L338" t="s">
        <v>828</v>
      </c>
      <c r="M338">
        <v>0.39</v>
      </c>
      <c r="N338" t="s">
        <v>8</v>
      </c>
      <c r="O338" t="s">
        <v>35</v>
      </c>
      <c r="P338" t="s">
        <v>66</v>
      </c>
      <c r="Q338" t="s">
        <v>76</v>
      </c>
      <c r="R338">
        <v>90008</v>
      </c>
      <c r="S338">
        <v>42032</v>
      </c>
      <c r="T338">
        <v>42033</v>
      </c>
      <c r="U338">
        <v>34.067999999999998</v>
      </c>
      <c r="V338">
        <v>36</v>
      </c>
      <c r="W338">
        <v>267.52999999999997</v>
      </c>
      <c r="X338">
        <v>17155</v>
      </c>
      <c r="Y338" t="s">
        <v>3218</v>
      </c>
    </row>
    <row r="339" spans="1:25" x14ac:dyDescent="0.2">
      <c r="A339">
        <v>556</v>
      </c>
      <c r="B339" t="s">
        <v>829</v>
      </c>
      <c r="C339" t="s">
        <v>92</v>
      </c>
      <c r="D339">
        <v>0</v>
      </c>
      <c r="E339">
        <v>6.88</v>
      </c>
      <c r="F339">
        <v>2</v>
      </c>
      <c r="G339" t="s">
        <v>63</v>
      </c>
      <c r="H339" t="s">
        <v>47</v>
      </c>
      <c r="I339" t="s">
        <v>24</v>
      </c>
      <c r="J339" t="s">
        <v>64</v>
      </c>
      <c r="K339" t="s">
        <v>26</v>
      </c>
      <c r="L339" t="s">
        <v>828</v>
      </c>
      <c r="M339">
        <v>0.39</v>
      </c>
      <c r="N339" t="s">
        <v>8</v>
      </c>
      <c r="O339" t="s">
        <v>35</v>
      </c>
      <c r="P339" t="s">
        <v>122</v>
      </c>
      <c r="Q339" t="s">
        <v>830</v>
      </c>
      <c r="R339">
        <v>84604</v>
      </c>
      <c r="S339">
        <v>42032</v>
      </c>
      <c r="T339">
        <v>42033</v>
      </c>
      <c r="U339">
        <v>46.147199999999998</v>
      </c>
      <c r="V339">
        <v>9</v>
      </c>
      <c r="W339">
        <v>66.88</v>
      </c>
      <c r="X339">
        <v>86189</v>
      </c>
      <c r="Y339" t="s">
        <v>3218</v>
      </c>
    </row>
    <row r="340" spans="1:25" x14ac:dyDescent="0.2">
      <c r="A340">
        <v>556</v>
      </c>
      <c r="B340" t="s">
        <v>829</v>
      </c>
      <c r="C340" t="s">
        <v>92</v>
      </c>
      <c r="D340">
        <v>0.03</v>
      </c>
      <c r="E340">
        <v>32.479999999999997</v>
      </c>
      <c r="F340">
        <v>35</v>
      </c>
      <c r="G340" t="s">
        <v>63</v>
      </c>
      <c r="H340" t="s">
        <v>47</v>
      </c>
      <c r="I340" t="s">
        <v>24</v>
      </c>
      <c r="J340" t="s">
        <v>54</v>
      </c>
      <c r="K340" t="s">
        <v>40</v>
      </c>
      <c r="L340" t="s">
        <v>761</v>
      </c>
      <c r="M340">
        <v>0.81</v>
      </c>
      <c r="N340" t="s">
        <v>8</v>
      </c>
      <c r="O340" t="s">
        <v>35</v>
      </c>
      <c r="P340" t="s">
        <v>122</v>
      </c>
      <c r="Q340" t="s">
        <v>830</v>
      </c>
      <c r="R340">
        <v>84604</v>
      </c>
      <c r="S340">
        <v>42032</v>
      </c>
      <c r="T340">
        <v>42032</v>
      </c>
      <c r="U340">
        <v>-1116.3348000000001</v>
      </c>
      <c r="V340">
        <v>8</v>
      </c>
      <c r="W340">
        <v>274.91000000000003</v>
      </c>
      <c r="X340">
        <v>86189</v>
      </c>
      <c r="Y340" t="s">
        <v>3218</v>
      </c>
    </row>
    <row r="341" spans="1:25" x14ac:dyDescent="0.2">
      <c r="A341">
        <v>1875</v>
      </c>
      <c r="B341" t="s">
        <v>831</v>
      </c>
      <c r="C341" t="s">
        <v>1</v>
      </c>
      <c r="D341">
        <v>0.09</v>
      </c>
      <c r="E341">
        <v>95.99</v>
      </c>
      <c r="F341">
        <v>4.9000000000000004</v>
      </c>
      <c r="G341" t="s">
        <v>14</v>
      </c>
      <c r="H341" t="s">
        <v>15</v>
      </c>
      <c r="I341" t="s">
        <v>16</v>
      </c>
      <c r="J341" t="s">
        <v>111</v>
      </c>
      <c r="K341" t="s">
        <v>49</v>
      </c>
      <c r="L341" t="s">
        <v>744</v>
      </c>
      <c r="M341">
        <v>0.56000000000000005</v>
      </c>
      <c r="N341" t="s">
        <v>8</v>
      </c>
      <c r="O341" t="s">
        <v>9</v>
      </c>
      <c r="P341" t="s">
        <v>218</v>
      </c>
      <c r="Q341" t="s">
        <v>832</v>
      </c>
      <c r="R341">
        <v>23320</v>
      </c>
      <c r="S341">
        <v>42033</v>
      </c>
      <c r="T341">
        <v>42035</v>
      </c>
      <c r="U341">
        <v>34.302</v>
      </c>
      <c r="V341">
        <v>4</v>
      </c>
      <c r="W341">
        <v>320.75</v>
      </c>
      <c r="X341">
        <v>90899</v>
      </c>
      <c r="Y341" t="s">
        <v>3216</v>
      </c>
    </row>
    <row r="342" spans="1:25" x14ac:dyDescent="0.2">
      <c r="A342">
        <v>2265</v>
      </c>
      <c r="B342" t="s">
        <v>833</v>
      </c>
      <c r="C342" t="s">
        <v>1</v>
      </c>
      <c r="D342">
        <v>0.1</v>
      </c>
      <c r="E342">
        <v>7.45</v>
      </c>
      <c r="F342">
        <v>6.28</v>
      </c>
      <c r="G342" t="s">
        <v>14</v>
      </c>
      <c r="H342" t="s">
        <v>70</v>
      </c>
      <c r="I342" t="s">
        <v>24</v>
      </c>
      <c r="J342" t="s">
        <v>48</v>
      </c>
      <c r="K342" t="s">
        <v>49</v>
      </c>
      <c r="L342" t="s">
        <v>834</v>
      </c>
      <c r="M342">
        <v>0.4</v>
      </c>
      <c r="N342" t="s">
        <v>8</v>
      </c>
      <c r="O342" t="s">
        <v>28</v>
      </c>
      <c r="P342" t="s">
        <v>56</v>
      </c>
      <c r="Q342" t="s">
        <v>835</v>
      </c>
      <c r="R342">
        <v>64130</v>
      </c>
      <c r="S342">
        <v>42033</v>
      </c>
      <c r="T342">
        <v>42036</v>
      </c>
      <c r="U342">
        <v>-69.873999999999995</v>
      </c>
      <c r="V342">
        <v>8</v>
      </c>
      <c r="W342">
        <v>59.4</v>
      </c>
      <c r="X342">
        <v>86612</v>
      </c>
      <c r="Y342" t="s">
        <v>3217</v>
      </c>
    </row>
    <row r="343" spans="1:25" x14ac:dyDescent="0.2">
      <c r="A343">
        <v>2265</v>
      </c>
      <c r="B343" t="s">
        <v>833</v>
      </c>
      <c r="C343" t="s">
        <v>1</v>
      </c>
      <c r="D343">
        <v>0.01</v>
      </c>
      <c r="E343">
        <v>6.48</v>
      </c>
      <c r="F343">
        <v>7.86</v>
      </c>
      <c r="G343" t="s">
        <v>14</v>
      </c>
      <c r="H343" t="s">
        <v>70</v>
      </c>
      <c r="I343" t="s">
        <v>24</v>
      </c>
      <c r="J343" t="s">
        <v>64</v>
      </c>
      <c r="K343" t="s">
        <v>49</v>
      </c>
      <c r="L343" t="s">
        <v>836</v>
      </c>
      <c r="M343">
        <v>0.37</v>
      </c>
      <c r="N343" t="s">
        <v>8</v>
      </c>
      <c r="O343" t="s">
        <v>28</v>
      </c>
      <c r="P343" t="s">
        <v>56</v>
      </c>
      <c r="Q343" t="s">
        <v>835</v>
      </c>
      <c r="R343">
        <v>64130</v>
      </c>
      <c r="S343">
        <v>42033</v>
      </c>
      <c r="T343">
        <v>42035</v>
      </c>
      <c r="U343">
        <v>-135.74</v>
      </c>
      <c r="V343">
        <v>10</v>
      </c>
      <c r="W343">
        <v>66.459999999999994</v>
      </c>
      <c r="X343">
        <v>86612</v>
      </c>
      <c r="Y343" t="s">
        <v>3217</v>
      </c>
    </row>
    <row r="344" spans="1:25" x14ac:dyDescent="0.2">
      <c r="A344">
        <v>699</v>
      </c>
      <c r="B344" t="s">
        <v>837</v>
      </c>
      <c r="C344" t="s">
        <v>92</v>
      </c>
      <c r="D344">
        <v>7.0000000000000007E-2</v>
      </c>
      <c r="E344">
        <v>5.0199999999999996</v>
      </c>
      <c r="F344">
        <v>5.14</v>
      </c>
      <c r="G344" t="s">
        <v>14</v>
      </c>
      <c r="H344" t="s">
        <v>15</v>
      </c>
      <c r="I344" t="s">
        <v>16</v>
      </c>
      <c r="J344" t="s">
        <v>17</v>
      </c>
      <c r="K344" t="s">
        <v>18</v>
      </c>
      <c r="L344" t="s">
        <v>367</v>
      </c>
      <c r="M344">
        <v>0.79</v>
      </c>
      <c r="N344" t="s">
        <v>8</v>
      </c>
      <c r="O344" t="s">
        <v>35</v>
      </c>
      <c r="P344" t="s">
        <v>66</v>
      </c>
      <c r="Q344" t="s">
        <v>76</v>
      </c>
      <c r="R344">
        <v>90041</v>
      </c>
      <c r="S344">
        <v>42033</v>
      </c>
      <c r="T344">
        <v>42035</v>
      </c>
      <c r="U344">
        <v>-168.72</v>
      </c>
      <c r="V344">
        <v>42</v>
      </c>
      <c r="W344">
        <v>210.1</v>
      </c>
      <c r="X344">
        <v>32420</v>
      </c>
      <c r="Y344" t="s">
        <v>3218</v>
      </c>
    </row>
    <row r="345" spans="1:25" x14ac:dyDescent="0.2">
      <c r="A345">
        <v>699</v>
      </c>
      <c r="B345" t="s">
        <v>837</v>
      </c>
      <c r="C345" t="s">
        <v>92</v>
      </c>
      <c r="D345">
        <v>7.0000000000000007E-2</v>
      </c>
      <c r="E345">
        <v>280.98</v>
      </c>
      <c r="F345">
        <v>57</v>
      </c>
      <c r="G345" t="s">
        <v>2</v>
      </c>
      <c r="H345" t="s">
        <v>15</v>
      </c>
      <c r="I345" t="s">
        <v>4</v>
      </c>
      <c r="J345" t="s">
        <v>85</v>
      </c>
      <c r="K345" t="s">
        <v>33</v>
      </c>
      <c r="L345" t="s">
        <v>838</v>
      </c>
      <c r="M345">
        <v>0.78</v>
      </c>
      <c r="N345" t="s">
        <v>8</v>
      </c>
      <c r="O345" t="s">
        <v>35</v>
      </c>
      <c r="P345" t="s">
        <v>66</v>
      </c>
      <c r="Q345" t="s">
        <v>76</v>
      </c>
      <c r="R345">
        <v>90041</v>
      </c>
      <c r="S345">
        <v>42033</v>
      </c>
      <c r="T345">
        <v>42035</v>
      </c>
      <c r="U345">
        <v>-439.62</v>
      </c>
      <c r="V345">
        <v>23</v>
      </c>
      <c r="W345">
        <v>6499.87</v>
      </c>
      <c r="X345">
        <v>32420</v>
      </c>
      <c r="Y345" t="s">
        <v>3218</v>
      </c>
    </row>
    <row r="346" spans="1:25" x14ac:dyDescent="0.2">
      <c r="A346">
        <v>2061</v>
      </c>
      <c r="B346" t="s">
        <v>839</v>
      </c>
      <c r="C346" t="s">
        <v>92</v>
      </c>
      <c r="D346">
        <v>0.02</v>
      </c>
      <c r="E346">
        <v>240.98</v>
      </c>
      <c r="F346">
        <v>60.2</v>
      </c>
      <c r="G346" t="s">
        <v>2</v>
      </c>
      <c r="H346" t="s">
        <v>70</v>
      </c>
      <c r="I346" t="s">
        <v>4</v>
      </c>
      <c r="J346" t="s">
        <v>93</v>
      </c>
      <c r="K346" t="s">
        <v>6</v>
      </c>
      <c r="L346" t="s">
        <v>840</v>
      </c>
      <c r="M346">
        <v>0.56000000000000005</v>
      </c>
      <c r="N346" t="s">
        <v>8</v>
      </c>
      <c r="O346" t="s">
        <v>28</v>
      </c>
      <c r="P346" t="s">
        <v>109</v>
      </c>
      <c r="Q346" t="s">
        <v>841</v>
      </c>
      <c r="R346">
        <v>69101</v>
      </c>
      <c r="S346">
        <v>42033</v>
      </c>
      <c r="T346">
        <v>42035</v>
      </c>
      <c r="U346">
        <v>-272.71319999999997</v>
      </c>
      <c r="V346">
        <v>1</v>
      </c>
      <c r="W346">
        <v>260.66000000000003</v>
      </c>
      <c r="X346">
        <v>87146</v>
      </c>
      <c r="Y346" t="s">
        <v>3217</v>
      </c>
    </row>
    <row r="347" spans="1:25" x14ac:dyDescent="0.2">
      <c r="A347">
        <v>2062</v>
      </c>
      <c r="B347" t="s">
        <v>842</v>
      </c>
      <c r="C347" t="s">
        <v>92</v>
      </c>
      <c r="D347">
        <v>0.02</v>
      </c>
      <c r="E347">
        <v>420.98</v>
      </c>
      <c r="F347">
        <v>19.989999999999998</v>
      </c>
      <c r="G347" t="s">
        <v>14</v>
      </c>
      <c r="H347" t="s">
        <v>70</v>
      </c>
      <c r="I347" t="s">
        <v>24</v>
      </c>
      <c r="J347" t="s">
        <v>48</v>
      </c>
      <c r="K347" t="s">
        <v>49</v>
      </c>
      <c r="L347" t="s">
        <v>843</v>
      </c>
      <c r="M347">
        <v>0.35</v>
      </c>
      <c r="N347" t="s">
        <v>8</v>
      </c>
      <c r="O347" t="s">
        <v>9</v>
      </c>
      <c r="P347" t="s">
        <v>218</v>
      </c>
      <c r="Q347" t="s">
        <v>844</v>
      </c>
      <c r="R347">
        <v>23111</v>
      </c>
      <c r="S347">
        <v>42033</v>
      </c>
      <c r="T347">
        <v>42036</v>
      </c>
      <c r="U347">
        <v>-162.69399999999999</v>
      </c>
      <c r="V347">
        <v>10</v>
      </c>
      <c r="W347">
        <v>4249.37</v>
      </c>
      <c r="X347">
        <v>87146</v>
      </c>
      <c r="Y347" t="s">
        <v>3216</v>
      </c>
    </row>
    <row r="348" spans="1:25" x14ac:dyDescent="0.2">
      <c r="A348">
        <v>767</v>
      </c>
      <c r="B348" t="s">
        <v>845</v>
      </c>
      <c r="C348" t="s">
        <v>1</v>
      </c>
      <c r="D348">
        <v>0.1</v>
      </c>
      <c r="E348">
        <v>31.78</v>
      </c>
      <c r="F348">
        <v>1.99</v>
      </c>
      <c r="G348" t="s">
        <v>14</v>
      </c>
      <c r="H348" t="s">
        <v>70</v>
      </c>
      <c r="I348" t="s">
        <v>16</v>
      </c>
      <c r="J348" t="s">
        <v>17</v>
      </c>
      <c r="K348" t="s">
        <v>18</v>
      </c>
      <c r="L348" t="s">
        <v>846</v>
      </c>
      <c r="M348">
        <v>0.42</v>
      </c>
      <c r="N348" t="s">
        <v>8</v>
      </c>
      <c r="O348" t="s">
        <v>28</v>
      </c>
      <c r="P348" t="s">
        <v>79</v>
      </c>
      <c r="Q348" t="s">
        <v>847</v>
      </c>
      <c r="R348">
        <v>61201</v>
      </c>
      <c r="S348">
        <v>42034</v>
      </c>
      <c r="T348">
        <v>42036</v>
      </c>
      <c r="U348">
        <v>232.2816</v>
      </c>
      <c r="V348">
        <v>11</v>
      </c>
      <c r="W348">
        <v>336.64</v>
      </c>
      <c r="X348">
        <v>86279</v>
      </c>
      <c r="Y348" t="s">
        <v>3217</v>
      </c>
    </row>
    <row r="349" spans="1:25" x14ac:dyDescent="0.2">
      <c r="A349">
        <v>550</v>
      </c>
      <c r="B349" t="s">
        <v>848</v>
      </c>
      <c r="C349" t="s">
        <v>13</v>
      </c>
      <c r="D349">
        <v>0.05</v>
      </c>
      <c r="E349">
        <v>1.68</v>
      </c>
      <c r="F349">
        <v>1.57</v>
      </c>
      <c r="G349" t="s">
        <v>14</v>
      </c>
      <c r="H349" t="s">
        <v>70</v>
      </c>
      <c r="I349" t="s">
        <v>24</v>
      </c>
      <c r="J349" t="s">
        <v>25</v>
      </c>
      <c r="K349" t="s">
        <v>26</v>
      </c>
      <c r="L349" t="s">
        <v>550</v>
      </c>
      <c r="M349">
        <v>0.59</v>
      </c>
      <c r="N349" t="s">
        <v>8</v>
      </c>
      <c r="O349" t="s">
        <v>28</v>
      </c>
      <c r="P349" t="s">
        <v>163</v>
      </c>
      <c r="Q349" t="s">
        <v>849</v>
      </c>
      <c r="R349">
        <v>78155</v>
      </c>
      <c r="S349">
        <v>42034</v>
      </c>
      <c r="T349">
        <v>42035</v>
      </c>
      <c r="U349">
        <v>-33.340000000000003</v>
      </c>
      <c r="V349">
        <v>11</v>
      </c>
      <c r="W349">
        <v>18.75</v>
      </c>
      <c r="X349">
        <v>90909</v>
      </c>
      <c r="Y349" t="s">
        <v>3217</v>
      </c>
    </row>
    <row r="350" spans="1:25" x14ac:dyDescent="0.2">
      <c r="A350">
        <v>550</v>
      </c>
      <c r="B350" t="s">
        <v>848</v>
      </c>
      <c r="C350" t="s">
        <v>13</v>
      </c>
      <c r="D350">
        <v>0.1</v>
      </c>
      <c r="E350">
        <v>218.75</v>
      </c>
      <c r="F350">
        <v>69.64</v>
      </c>
      <c r="G350" t="s">
        <v>2</v>
      </c>
      <c r="H350" t="s">
        <v>70</v>
      </c>
      <c r="I350" t="s">
        <v>4</v>
      </c>
      <c r="J350" t="s">
        <v>5</v>
      </c>
      <c r="K350" t="s">
        <v>6</v>
      </c>
      <c r="L350" t="s">
        <v>850</v>
      </c>
      <c r="M350">
        <v>0.77</v>
      </c>
      <c r="N350" t="s">
        <v>8</v>
      </c>
      <c r="O350" t="s">
        <v>28</v>
      </c>
      <c r="P350" t="s">
        <v>163</v>
      </c>
      <c r="Q350" t="s">
        <v>849</v>
      </c>
      <c r="R350">
        <v>78155</v>
      </c>
      <c r="S350">
        <v>42034</v>
      </c>
      <c r="T350">
        <v>42036</v>
      </c>
      <c r="U350">
        <v>-201.27600000000001</v>
      </c>
      <c r="V350">
        <v>1</v>
      </c>
      <c r="W350">
        <v>188.51</v>
      </c>
      <c r="X350">
        <v>90909</v>
      </c>
      <c r="Y350" t="s">
        <v>3217</v>
      </c>
    </row>
    <row r="351" spans="1:25" x14ac:dyDescent="0.2">
      <c r="A351">
        <v>551</v>
      </c>
      <c r="B351" t="s">
        <v>851</v>
      </c>
      <c r="C351" t="s">
        <v>13</v>
      </c>
      <c r="D351">
        <v>0</v>
      </c>
      <c r="E351">
        <v>15.04</v>
      </c>
      <c r="F351">
        <v>1.97</v>
      </c>
      <c r="G351" t="s">
        <v>14</v>
      </c>
      <c r="H351" t="s">
        <v>70</v>
      </c>
      <c r="I351" t="s">
        <v>24</v>
      </c>
      <c r="J351" t="s">
        <v>64</v>
      </c>
      <c r="K351" t="s">
        <v>26</v>
      </c>
      <c r="L351" t="s">
        <v>68</v>
      </c>
      <c r="M351">
        <v>0.39</v>
      </c>
      <c r="N351" t="s">
        <v>8</v>
      </c>
      <c r="O351" t="s">
        <v>28</v>
      </c>
      <c r="P351" t="s">
        <v>163</v>
      </c>
      <c r="Q351" t="s">
        <v>852</v>
      </c>
      <c r="R351">
        <v>75090</v>
      </c>
      <c r="S351">
        <v>42034</v>
      </c>
      <c r="T351">
        <v>42036</v>
      </c>
      <c r="U351">
        <v>21.514199999999999</v>
      </c>
      <c r="V351">
        <v>2</v>
      </c>
      <c r="W351">
        <v>31.18</v>
      </c>
      <c r="X351">
        <v>90909</v>
      </c>
      <c r="Y351" t="s">
        <v>3217</v>
      </c>
    </row>
    <row r="352" spans="1:25" x14ac:dyDescent="0.2">
      <c r="A352">
        <v>1442</v>
      </c>
      <c r="B352" t="s">
        <v>853</v>
      </c>
      <c r="C352" t="s">
        <v>23</v>
      </c>
      <c r="D352">
        <v>0.02</v>
      </c>
      <c r="E352">
        <v>15.99</v>
      </c>
      <c r="F352">
        <v>13.18</v>
      </c>
      <c r="G352" t="s">
        <v>63</v>
      </c>
      <c r="H352" t="s">
        <v>70</v>
      </c>
      <c r="I352" t="s">
        <v>24</v>
      </c>
      <c r="J352" t="s">
        <v>48</v>
      </c>
      <c r="K352" t="s">
        <v>49</v>
      </c>
      <c r="L352" t="s">
        <v>271</v>
      </c>
      <c r="M352">
        <v>0.37</v>
      </c>
      <c r="N352" t="s">
        <v>8</v>
      </c>
      <c r="O352" t="s">
        <v>28</v>
      </c>
      <c r="P352" t="s">
        <v>56</v>
      </c>
      <c r="Q352" t="s">
        <v>854</v>
      </c>
      <c r="R352">
        <v>65807</v>
      </c>
      <c r="S352">
        <v>42034</v>
      </c>
      <c r="T352">
        <v>42038</v>
      </c>
      <c r="U352">
        <v>-76.992500000000007</v>
      </c>
      <c r="V352">
        <v>7</v>
      </c>
      <c r="W352">
        <v>123.03</v>
      </c>
      <c r="X352">
        <v>89077</v>
      </c>
      <c r="Y352" t="s">
        <v>3217</v>
      </c>
    </row>
    <row r="353" spans="1:25" x14ac:dyDescent="0.2">
      <c r="A353">
        <v>1442</v>
      </c>
      <c r="B353" t="s">
        <v>853</v>
      </c>
      <c r="C353" t="s">
        <v>23</v>
      </c>
      <c r="D353">
        <v>0.09</v>
      </c>
      <c r="E353">
        <v>46.94</v>
      </c>
      <c r="F353">
        <v>6.77</v>
      </c>
      <c r="G353" t="s">
        <v>63</v>
      </c>
      <c r="H353" t="s">
        <v>70</v>
      </c>
      <c r="I353" t="s">
        <v>4</v>
      </c>
      <c r="J353" t="s">
        <v>102</v>
      </c>
      <c r="K353" t="s">
        <v>49</v>
      </c>
      <c r="L353" t="s">
        <v>855</v>
      </c>
      <c r="M353">
        <v>0.44</v>
      </c>
      <c r="N353" t="s">
        <v>8</v>
      </c>
      <c r="O353" t="s">
        <v>28</v>
      </c>
      <c r="P353" t="s">
        <v>56</v>
      </c>
      <c r="Q353" t="s">
        <v>854</v>
      </c>
      <c r="R353">
        <v>65807</v>
      </c>
      <c r="S353">
        <v>42034</v>
      </c>
      <c r="T353">
        <v>42034</v>
      </c>
      <c r="U353">
        <v>297.96960000000001</v>
      </c>
      <c r="V353">
        <v>10</v>
      </c>
      <c r="W353">
        <v>431.84</v>
      </c>
      <c r="X353">
        <v>89077</v>
      </c>
      <c r="Y353" t="s">
        <v>3217</v>
      </c>
    </row>
    <row r="354" spans="1:25" x14ac:dyDescent="0.2">
      <c r="A354">
        <v>2775</v>
      </c>
      <c r="B354" t="s">
        <v>856</v>
      </c>
      <c r="C354" t="s">
        <v>23</v>
      </c>
      <c r="D354">
        <v>7.0000000000000007E-2</v>
      </c>
      <c r="E354">
        <v>574.74</v>
      </c>
      <c r="F354">
        <v>24.49</v>
      </c>
      <c r="G354" t="s">
        <v>14</v>
      </c>
      <c r="H354" t="s">
        <v>15</v>
      </c>
      <c r="I354" t="s">
        <v>16</v>
      </c>
      <c r="J354" t="s">
        <v>32</v>
      </c>
      <c r="K354" t="s">
        <v>40</v>
      </c>
      <c r="L354" t="s">
        <v>146</v>
      </c>
      <c r="M354">
        <v>0.37</v>
      </c>
      <c r="N354" t="s">
        <v>8</v>
      </c>
      <c r="O354" t="s">
        <v>28</v>
      </c>
      <c r="P354" t="s">
        <v>79</v>
      </c>
      <c r="Q354" t="s">
        <v>857</v>
      </c>
      <c r="R354">
        <v>60131</v>
      </c>
      <c r="S354">
        <v>42034</v>
      </c>
      <c r="T354">
        <v>42039</v>
      </c>
      <c r="U354">
        <v>2860.9331999999999</v>
      </c>
      <c r="V354">
        <v>8</v>
      </c>
      <c r="W354">
        <v>4146.28</v>
      </c>
      <c r="X354">
        <v>91229</v>
      </c>
      <c r="Y354" t="s">
        <v>3217</v>
      </c>
    </row>
    <row r="355" spans="1:25" x14ac:dyDescent="0.2">
      <c r="A355">
        <v>256</v>
      </c>
      <c r="B355" t="s">
        <v>858</v>
      </c>
      <c r="C355" t="s">
        <v>1</v>
      </c>
      <c r="D355">
        <v>0.03</v>
      </c>
      <c r="E355">
        <v>8.34</v>
      </c>
      <c r="F355">
        <v>2.64</v>
      </c>
      <c r="G355" t="s">
        <v>14</v>
      </c>
      <c r="H355" t="s">
        <v>47</v>
      </c>
      <c r="I355" t="s">
        <v>24</v>
      </c>
      <c r="J355" t="s">
        <v>544</v>
      </c>
      <c r="K355" t="s">
        <v>18</v>
      </c>
      <c r="L355" t="s">
        <v>859</v>
      </c>
      <c r="M355">
        <v>0.59</v>
      </c>
      <c r="N355" t="s">
        <v>8</v>
      </c>
      <c r="O355" t="s">
        <v>87</v>
      </c>
      <c r="P355" t="s">
        <v>296</v>
      </c>
      <c r="Q355" t="s">
        <v>860</v>
      </c>
      <c r="R355">
        <v>17331</v>
      </c>
      <c r="S355">
        <v>42035</v>
      </c>
      <c r="T355">
        <v>42037</v>
      </c>
      <c r="U355">
        <v>0.68400000000000005</v>
      </c>
      <c r="V355">
        <v>4</v>
      </c>
      <c r="W355">
        <v>34.64</v>
      </c>
      <c r="X355">
        <v>86267</v>
      </c>
      <c r="Y355" t="s">
        <v>3219</v>
      </c>
    </row>
    <row r="356" spans="1:25" x14ac:dyDescent="0.2">
      <c r="A356">
        <v>343</v>
      </c>
      <c r="B356" t="s">
        <v>861</v>
      </c>
      <c r="C356" t="s">
        <v>1</v>
      </c>
      <c r="D356">
        <v>0.03</v>
      </c>
      <c r="E356">
        <v>15.23</v>
      </c>
      <c r="F356">
        <v>27.75</v>
      </c>
      <c r="G356" t="s">
        <v>2</v>
      </c>
      <c r="H356" t="s">
        <v>70</v>
      </c>
      <c r="I356" t="s">
        <v>4</v>
      </c>
      <c r="J356" t="s">
        <v>5</v>
      </c>
      <c r="K356" t="s">
        <v>6</v>
      </c>
      <c r="L356" t="s">
        <v>862</v>
      </c>
      <c r="M356">
        <v>0.76</v>
      </c>
      <c r="N356" t="s">
        <v>8</v>
      </c>
      <c r="O356" t="s">
        <v>87</v>
      </c>
      <c r="P356" t="s">
        <v>307</v>
      </c>
      <c r="Q356" t="s">
        <v>863</v>
      </c>
      <c r="R356">
        <v>4401</v>
      </c>
      <c r="S356">
        <v>42035</v>
      </c>
      <c r="T356">
        <v>42036</v>
      </c>
      <c r="U356">
        <v>11.65095</v>
      </c>
      <c r="V356">
        <v>7</v>
      </c>
      <c r="W356">
        <v>111.86</v>
      </c>
      <c r="X356">
        <v>88151</v>
      </c>
      <c r="Y356" t="s">
        <v>3219</v>
      </c>
    </row>
    <row r="357" spans="1:25" x14ac:dyDescent="0.2">
      <c r="A357">
        <v>1723</v>
      </c>
      <c r="B357" t="s">
        <v>864</v>
      </c>
      <c r="C357" t="s">
        <v>23</v>
      </c>
      <c r="D357">
        <v>0.1</v>
      </c>
      <c r="E357">
        <v>49.99</v>
      </c>
      <c r="F357">
        <v>19.989999999999998</v>
      </c>
      <c r="G357" t="s">
        <v>63</v>
      </c>
      <c r="H357" t="s">
        <v>70</v>
      </c>
      <c r="I357" t="s">
        <v>16</v>
      </c>
      <c r="J357" t="s">
        <v>17</v>
      </c>
      <c r="K357" t="s">
        <v>49</v>
      </c>
      <c r="L357" t="s">
        <v>865</v>
      </c>
      <c r="M357">
        <v>0.45</v>
      </c>
      <c r="N357" t="s">
        <v>8</v>
      </c>
      <c r="O357" t="s">
        <v>35</v>
      </c>
      <c r="P357" t="s">
        <v>66</v>
      </c>
      <c r="Q357" t="s">
        <v>866</v>
      </c>
      <c r="R357">
        <v>92037</v>
      </c>
      <c r="S357">
        <v>42035</v>
      </c>
      <c r="T357">
        <v>42040</v>
      </c>
      <c r="U357">
        <v>13.507999999999999</v>
      </c>
      <c r="V357">
        <v>46</v>
      </c>
      <c r="W357">
        <v>2188.06</v>
      </c>
      <c r="X357">
        <v>40101</v>
      </c>
      <c r="Y357" t="s">
        <v>3218</v>
      </c>
    </row>
    <row r="358" spans="1:25" x14ac:dyDescent="0.2">
      <c r="A358">
        <v>2202</v>
      </c>
      <c r="B358" t="s">
        <v>867</v>
      </c>
      <c r="C358" t="s">
        <v>23</v>
      </c>
      <c r="D358">
        <v>0.09</v>
      </c>
      <c r="E358">
        <v>160.97999999999999</v>
      </c>
      <c r="F358">
        <v>30</v>
      </c>
      <c r="G358" t="s">
        <v>2</v>
      </c>
      <c r="H358" t="s">
        <v>47</v>
      </c>
      <c r="I358" t="s">
        <v>4</v>
      </c>
      <c r="J358" t="s">
        <v>85</v>
      </c>
      <c r="K358" t="s">
        <v>33</v>
      </c>
      <c r="L358" t="s">
        <v>868</v>
      </c>
      <c r="M358">
        <v>0.62</v>
      </c>
      <c r="N358" t="s">
        <v>8</v>
      </c>
      <c r="O358" t="s">
        <v>28</v>
      </c>
      <c r="P358" t="s">
        <v>60</v>
      </c>
      <c r="Q358" t="s">
        <v>869</v>
      </c>
      <c r="R358">
        <v>55429</v>
      </c>
      <c r="S358">
        <v>42035</v>
      </c>
      <c r="T358">
        <v>42035</v>
      </c>
      <c r="U358">
        <v>357.428</v>
      </c>
      <c r="V358">
        <v>11</v>
      </c>
      <c r="W358">
        <v>1635.38</v>
      </c>
      <c r="X358">
        <v>86050</v>
      </c>
      <c r="Y358" t="s">
        <v>3217</v>
      </c>
    </row>
    <row r="359" spans="1:25" x14ac:dyDescent="0.2">
      <c r="A359">
        <v>2202</v>
      </c>
      <c r="B359" t="s">
        <v>867</v>
      </c>
      <c r="C359" t="s">
        <v>23</v>
      </c>
      <c r="D359">
        <v>0.09</v>
      </c>
      <c r="E359">
        <v>6.3</v>
      </c>
      <c r="F359">
        <v>0.5</v>
      </c>
      <c r="G359" t="s">
        <v>14</v>
      </c>
      <c r="H359" t="s">
        <v>47</v>
      </c>
      <c r="I359" t="s">
        <v>24</v>
      </c>
      <c r="J359" t="s">
        <v>128</v>
      </c>
      <c r="K359" t="s">
        <v>49</v>
      </c>
      <c r="L359" t="s">
        <v>398</v>
      </c>
      <c r="M359">
        <v>0.39</v>
      </c>
      <c r="N359" t="s">
        <v>8</v>
      </c>
      <c r="O359" t="s">
        <v>28</v>
      </c>
      <c r="P359" t="s">
        <v>60</v>
      </c>
      <c r="Q359" t="s">
        <v>869</v>
      </c>
      <c r="R359">
        <v>55429</v>
      </c>
      <c r="S359">
        <v>42035</v>
      </c>
      <c r="T359">
        <v>42035</v>
      </c>
      <c r="U359">
        <v>40.351199999999999</v>
      </c>
      <c r="V359">
        <v>10</v>
      </c>
      <c r="W359">
        <v>58.48</v>
      </c>
      <c r="X359">
        <v>86050</v>
      </c>
      <c r="Y359" t="s">
        <v>3217</v>
      </c>
    </row>
    <row r="360" spans="1:25" x14ac:dyDescent="0.2">
      <c r="A360">
        <v>2202</v>
      </c>
      <c r="B360" t="s">
        <v>867</v>
      </c>
      <c r="C360" t="s">
        <v>23</v>
      </c>
      <c r="D360">
        <v>0</v>
      </c>
      <c r="E360">
        <v>4.9800000000000004</v>
      </c>
      <c r="F360">
        <v>0.8</v>
      </c>
      <c r="G360" t="s">
        <v>14</v>
      </c>
      <c r="H360" t="s">
        <v>47</v>
      </c>
      <c r="I360" t="s">
        <v>24</v>
      </c>
      <c r="J360" t="s">
        <v>64</v>
      </c>
      <c r="K360" t="s">
        <v>26</v>
      </c>
      <c r="L360" t="s">
        <v>870</v>
      </c>
      <c r="M360">
        <v>0.36</v>
      </c>
      <c r="N360" t="s">
        <v>8</v>
      </c>
      <c r="O360" t="s">
        <v>28</v>
      </c>
      <c r="P360" t="s">
        <v>60</v>
      </c>
      <c r="Q360" t="s">
        <v>869</v>
      </c>
      <c r="R360">
        <v>55429</v>
      </c>
      <c r="S360">
        <v>42035</v>
      </c>
      <c r="T360">
        <v>42042</v>
      </c>
      <c r="U360">
        <v>27.634499999999999</v>
      </c>
      <c r="V360">
        <v>8</v>
      </c>
      <c r="W360">
        <v>40.049999999999997</v>
      </c>
      <c r="X360">
        <v>86050</v>
      </c>
      <c r="Y360" t="s">
        <v>3217</v>
      </c>
    </row>
    <row r="361" spans="1:25" x14ac:dyDescent="0.2">
      <c r="A361">
        <v>2781</v>
      </c>
      <c r="B361" t="s">
        <v>871</v>
      </c>
      <c r="C361" t="s">
        <v>23</v>
      </c>
      <c r="D361">
        <v>0.09</v>
      </c>
      <c r="E361">
        <v>2.16</v>
      </c>
      <c r="F361">
        <v>6.05</v>
      </c>
      <c r="G361" t="s">
        <v>14</v>
      </c>
      <c r="H361" t="s">
        <v>15</v>
      </c>
      <c r="I361" t="s">
        <v>24</v>
      </c>
      <c r="J361" t="s">
        <v>48</v>
      </c>
      <c r="K361" t="s">
        <v>49</v>
      </c>
      <c r="L361" t="s">
        <v>872</v>
      </c>
      <c r="M361">
        <v>0.37</v>
      </c>
      <c r="N361" t="s">
        <v>8</v>
      </c>
      <c r="O361" t="s">
        <v>35</v>
      </c>
      <c r="P361" t="s">
        <v>115</v>
      </c>
      <c r="Q361" t="s">
        <v>873</v>
      </c>
      <c r="R361">
        <v>97071</v>
      </c>
      <c r="S361">
        <v>42035</v>
      </c>
      <c r="T361">
        <v>42039</v>
      </c>
      <c r="U361">
        <v>-37.789000000000001</v>
      </c>
      <c r="V361">
        <v>2</v>
      </c>
      <c r="W361">
        <v>5.48</v>
      </c>
      <c r="X361">
        <v>87162</v>
      </c>
      <c r="Y361" t="s">
        <v>3218</v>
      </c>
    </row>
    <row r="362" spans="1:25" x14ac:dyDescent="0.2">
      <c r="A362">
        <v>2781</v>
      </c>
      <c r="B362" t="s">
        <v>871</v>
      </c>
      <c r="C362" t="s">
        <v>23</v>
      </c>
      <c r="D362">
        <v>0.03</v>
      </c>
      <c r="E362">
        <v>808.49</v>
      </c>
      <c r="F362">
        <v>55.3</v>
      </c>
      <c r="G362" t="s">
        <v>2</v>
      </c>
      <c r="H362" t="s">
        <v>15</v>
      </c>
      <c r="I362" t="s">
        <v>16</v>
      </c>
      <c r="J362" t="s">
        <v>32</v>
      </c>
      <c r="K362" t="s">
        <v>33</v>
      </c>
      <c r="L362" t="s">
        <v>874</v>
      </c>
      <c r="M362">
        <v>0.4</v>
      </c>
      <c r="N362" t="s">
        <v>8</v>
      </c>
      <c r="O362" t="s">
        <v>35</v>
      </c>
      <c r="P362" t="s">
        <v>115</v>
      </c>
      <c r="Q362" t="s">
        <v>873</v>
      </c>
      <c r="R362">
        <v>97071</v>
      </c>
      <c r="S362">
        <v>42035</v>
      </c>
      <c r="T362">
        <v>42042</v>
      </c>
      <c r="U362">
        <v>7576.11</v>
      </c>
      <c r="V362">
        <v>11</v>
      </c>
      <c r="W362">
        <v>8201.33</v>
      </c>
      <c r="X362">
        <v>87162</v>
      </c>
      <c r="Y362" t="s">
        <v>3218</v>
      </c>
    </row>
    <row r="363" spans="1:25" x14ac:dyDescent="0.2">
      <c r="A363">
        <v>2781</v>
      </c>
      <c r="B363" t="s">
        <v>871</v>
      </c>
      <c r="C363" t="s">
        <v>23</v>
      </c>
      <c r="D363">
        <v>0</v>
      </c>
      <c r="E363">
        <v>6.48</v>
      </c>
      <c r="F363">
        <v>8.19</v>
      </c>
      <c r="G363" t="s">
        <v>14</v>
      </c>
      <c r="H363" t="s">
        <v>15</v>
      </c>
      <c r="I363" t="s">
        <v>24</v>
      </c>
      <c r="J363" t="s">
        <v>64</v>
      </c>
      <c r="K363" t="s">
        <v>49</v>
      </c>
      <c r="L363" t="s">
        <v>875</v>
      </c>
      <c r="M363">
        <v>0.37</v>
      </c>
      <c r="N363" t="s">
        <v>8</v>
      </c>
      <c r="O363" t="s">
        <v>35</v>
      </c>
      <c r="P363" t="s">
        <v>115</v>
      </c>
      <c r="Q363" t="s">
        <v>873</v>
      </c>
      <c r="R363">
        <v>97071</v>
      </c>
      <c r="S363">
        <v>42035</v>
      </c>
      <c r="T363">
        <v>42042</v>
      </c>
      <c r="U363">
        <v>-43.26</v>
      </c>
      <c r="V363">
        <v>3</v>
      </c>
      <c r="W363">
        <v>22.67</v>
      </c>
      <c r="X363">
        <v>87162</v>
      </c>
      <c r="Y363" t="s">
        <v>3218</v>
      </c>
    </row>
    <row r="364" spans="1:25" x14ac:dyDescent="0.2">
      <c r="A364">
        <v>1238</v>
      </c>
      <c r="B364" t="s">
        <v>876</v>
      </c>
      <c r="C364" t="s">
        <v>92</v>
      </c>
      <c r="D364">
        <v>0.01</v>
      </c>
      <c r="E364">
        <v>160.97999999999999</v>
      </c>
      <c r="F364">
        <v>30</v>
      </c>
      <c r="G364" t="s">
        <v>2</v>
      </c>
      <c r="H364" t="s">
        <v>70</v>
      </c>
      <c r="I364" t="s">
        <v>4</v>
      </c>
      <c r="J364" t="s">
        <v>85</v>
      </c>
      <c r="K364" t="s">
        <v>33</v>
      </c>
      <c r="L364" t="s">
        <v>868</v>
      </c>
      <c r="M364">
        <v>0.62</v>
      </c>
      <c r="N364" t="s">
        <v>8</v>
      </c>
      <c r="O364" t="s">
        <v>28</v>
      </c>
      <c r="P364" t="s">
        <v>163</v>
      </c>
      <c r="Q364" t="s">
        <v>877</v>
      </c>
      <c r="R364">
        <v>75104</v>
      </c>
      <c r="S364">
        <v>42035</v>
      </c>
      <c r="T364">
        <v>42037</v>
      </c>
      <c r="U364">
        <v>788.79</v>
      </c>
      <c r="V364">
        <v>10</v>
      </c>
      <c r="W364">
        <v>1634.67</v>
      </c>
      <c r="X364">
        <v>86075</v>
      </c>
      <c r="Y364" t="s">
        <v>3217</v>
      </c>
    </row>
    <row r="365" spans="1:25" x14ac:dyDescent="0.2">
      <c r="A365">
        <v>911</v>
      </c>
      <c r="B365" t="s">
        <v>878</v>
      </c>
      <c r="C365" t="s">
        <v>46</v>
      </c>
      <c r="D365">
        <v>0.05</v>
      </c>
      <c r="E365">
        <v>7.64</v>
      </c>
      <c r="F365">
        <v>5.83</v>
      </c>
      <c r="G365" t="s">
        <v>14</v>
      </c>
      <c r="H365" t="s">
        <v>70</v>
      </c>
      <c r="I365" t="s">
        <v>24</v>
      </c>
      <c r="J365" t="s">
        <v>64</v>
      </c>
      <c r="K365" t="s">
        <v>26</v>
      </c>
      <c r="L365" t="s">
        <v>208</v>
      </c>
      <c r="M365">
        <v>0.36</v>
      </c>
      <c r="N365" t="s">
        <v>8</v>
      </c>
      <c r="O365" t="s">
        <v>87</v>
      </c>
      <c r="P365" t="s">
        <v>879</v>
      </c>
      <c r="Q365" t="s">
        <v>880</v>
      </c>
      <c r="R365">
        <v>26003</v>
      </c>
      <c r="S365">
        <v>42035</v>
      </c>
      <c r="T365">
        <v>42037</v>
      </c>
      <c r="U365">
        <v>-21.018000000000001</v>
      </c>
      <c r="V365">
        <v>2</v>
      </c>
      <c r="W365">
        <v>16.600000000000001</v>
      </c>
      <c r="X365">
        <v>90185</v>
      </c>
      <c r="Y365" t="s">
        <v>3219</v>
      </c>
    </row>
    <row r="366" spans="1:25" x14ac:dyDescent="0.2">
      <c r="A366">
        <v>911</v>
      </c>
      <c r="B366" t="s">
        <v>878</v>
      </c>
      <c r="C366" t="s">
        <v>46</v>
      </c>
      <c r="D366">
        <v>0.04</v>
      </c>
      <c r="E366">
        <v>218.75</v>
      </c>
      <c r="F366">
        <v>69.64</v>
      </c>
      <c r="G366" t="s">
        <v>2</v>
      </c>
      <c r="H366" t="s">
        <v>70</v>
      </c>
      <c r="I366" t="s">
        <v>4</v>
      </c>
      <c r="J366" t="s">
        <v>5</v>
      </c>
      <c r="K366" t="s">
        <v>6</v>
      </c>
      <c r="L366" t="s">
        <v>850</v>
      </c>
      <c r="M366">
        <v>0.72</v>
      </c>
      <c r="N366" t="s">
        <v>8</v>
      </c>
      <c r="O366" t="s">
        <v>87</v>
      </c>
      <c r="P366" t="s">
        <v>879</v>
      </c>
      <c r="Q366" t="s">
        <v>880</v>
      </c>
      <c r="R366">
        <v>26003</v>
      </c>
      <c r="S366">
        <v>42035</v>
      </c>
      <c r="T366">
        <v>42036</v>
      </c>
      <c r="U366">
        <v>-655.52987499999995</v>
      </c>
      <c r="V366">
        <v>10</v>
      </c>
      <c r="W366">
        <v>2285.41</v>
      </c>
      <c r="X366">
        <v>90185</v>
      </c>
      <c r="Y366" t="s">
        <v>3219</v>
      </c>
    </row>
    <row r="367" spans="1:25" x14ac:dyDescent="0.2">
      <c r="A367">
        <v>2137</v>
      </c>
      <c r="B367" t="s">
        <v>881</v>
      </c>
      <c r="C367" t="s">
        <v>46</v>
      </c>
      <c r="D367">
        <v>0</v>
      </c>
      <c r="E367">
        <v>6.98</v>
      </c>
      <c r="F367">
        <v>1.6</v>
      </c>
      <c r="G367" t="s">
        <v>14</v>
      </c>
      <c r="H367" t="s">
        <v>70</v>
      </c>
      <c r="I367" t="s">
        <v>24</v>
      </c>
      <c r="J367" t="s">
        <v>64</v>
      </c>
      <c r="K367" t="s">
        <v>26</v>
      </c>
      <c r="L367" t="s">
        <v>698</v>
      </c>
      <c r="M367">
        <v>0.38</v>
      </c>
      <c r="N367" t="s">
        <v>8</v>
      </c>
      <c r="O367" t="s">
        <v>9</v>
      </c>
      <c r="P367" t="s">
        <v>99</v>
      </c>
      <c r="Q367" t="s">
        <v>882</v>
      </c>
      <c r="R367">
        <v>33407</v>
      </c>
      <c r="S367">
        <v>42035</v>
      </c>
      <c r="T367">
        <v>42037</v>
      </c>
      <c r="U367">
        <v>-343.86799999999999</v>
      </c>
      <c r="V367">
        <v>9</v>
      </c>
      <c r="W367">
        <v>64.48</v>
      </c>
      <c r="X367">
        <v>86002</v>
      </c>
      <c r="Y367" t="s">
        <v>3216</v>
      </c>
    </row>
    <row r="368" spans="1:25" x14ac:dyDescent="0.2">
      <c r="A368">
        <v>510</v>
      </c>
      <c r="B368" t="s">
        <v>437</v>
      </c>
      <c r="C368" t="s">
        <v>1</v>
      </c>
      <c r="D368">
        <v>0.03</v>
      </c>
      <c r="E368">
        <v>6.37</v>
      </c>
      <c r="F368">
        <v>5.19</v>
      </c>
      <c r="G368" t="s">
        <v>14</v>
      </c>
      <c r="H368" t="s">
        <v>70</v>
      </c>
      <c r="I368" t="s">
        <v>24</v>
      </c>
      <c r="J368" t="s">
        <v>48</v>
      </c>
      <c r="K368" t="s">
        <v>49</v>
      </c>
      <c r="L368" t="s">
        <v>883</v>
      </c>
      <c r="M368">
        <v>0.38</v>
      </c>
      <c r="N368" t="s">
        <v>8</v>
      </c>
      <c r="O368" t="s">
        <v>35</v>
      </c>
      <c r="P368" t="s">
        <v>66</v>
      </c>
      <c r="Q368" t="s">
        <v>439</v>
      </c>
      <c r="R368">
        <v>95336</v>
      </c>
      <c r="S368">
        <v>42036</v>
      </c>
      <c r="T368">
        <v>42037</v>
      </c>
      <c r="U368">
        <v>-29.092700000000001</v>
      </c>
      <c r="V368">
        <v>14</v>
      </c>
      <c r="W368">
        <v>89.79</v>
      </c>
      <c r="X368">
        <v>90059</v>
      </c>
      <c r="Y368" t="s">
        <v>3218</v>
      </c>
    </row>
    <row r="369" spans="1:25" x14ac:dyDescent="0.2">
      <c r="A369">
        <v>2122</v>
      </c>
      <c r="B369" t="s">
        <v>884</v>
      </c>
      <c r="C369" t="s">
        <v>1</v>
      </c>
      <c r="D369">
        <v>0.06</v>
      </c>
      <c r="E369">
        <v>80.97</v>
      </c>
      <c r="F369">
        <v>33.6</v>
      </c>
      <c r="G369" t="s">
        <v>2</v>
      </c>
      <c r="H369" t="s">
        <v>15</v>
      </c>
      <c r="I369" t="s">
        <v>16</v>
      </c>
      <c r="J369" t="s">
        <v>32</v>
      </c>
      <c r="K369" t="s">
        <v>33</v>
      </c>
      <c r="L369" t="s">
        <v>885</v>
      </c>
      <c r="M369">
        <v>0.37</v>
      </c>
      <c r="N369" t="s">
        <v>8</v>
      </c>
      <c r="O369" t="s">
        <v>9</v>
      </c>
      <c r="P369" t="s">
        <v>20</v>
      </c>
      <c r="Q369" t="s">
        <v>886</v>
      </c>
      <c r="R369">
        <v>72116</v>
      </c>
      <c r="S369">
        <v>42036</v>
      </c>
      <c r="T369">
        <v>42038</v>
      </c>
      <c r="U369">
        <v>-15.1844</v>
      </c>
      <c r="V369">
        <v>10</v>
      </c>
      <c r="W369">
        <v>799.76</v>
      </c>
      <c r="X369">
        <v>89664</v>
      </c>
      <c r="Y369" t="s">
        <v>3216</v>
      </c>
    </row>
    <row r="370" spans="1:25" x14ac:dyDescent="0.2">
      <c r="A370">
        <v>1211</v>
      </c>
      <c r="B370" t="s">
        <v>887</v>
      </c>
      <c r="C370" t="s">
        <v>23</v>
      </c>
      <c r="D370">
        <v>0.01</v>
      </c>
      <c r="E370">
        <v>3.08</v>
      </c>
      <c r="F370">
        <v>0.5</v>
      </c>
      <c r="G370" t="s">
        <v>14</v>
      </c>
      <c r="H370" t="s">
        <v>70</v>
      </c>
      <c r="I370" t="s">
        <v>24</v>
      </c>
      <c r="J370" t="s">
        <v>128</v>
      </c>
      <c r="K370" t="s">
        <v>49</v>
      </c>
      <c r="L370" t="s">
        <v>888</v>
      </c>
      <c r="M370">
        <v>0.37</v>
      </c>
      <c r="N370" t="s">
        <v>8</v>
      </c>
      <c r="O370" t="s">
        <v>28</v>
      </c>
      <c r="P370" t="s">
        <v>29</v>
      </c>
      <c r="Q370" t="s">
        <v>889</v>
      </c>
      <c r="R370">
        <v>46806</v>
      </c>
      <c r="S370">
        <v>42036</v>
      </c>
      <c r="T370">
        <v>42041</v>
      </c>
      <c r="U370">
        <v>9.0045000000000002</v>
      </c>
      <c r="V370">
        <v>4</v>
      </c>
      <c r="W370">
        <v>13.05</v>
      </c>
      <c r="X370">
        <v>88598</v>
      </c>
      <c r="Y370" t="s">
        <v>3217</v>
      </c>
    </row>
    <row r="371" spans="1:25" x14ac:dyDescent="0.2">
      <c r="A371">
        <v>1949</v>
      </c>
      <c r="B371" t="s">
        <v>890</v>
      </c>
      <c r="C371" t="s">
        <v>23</v>
      </c>
      <c r="D371">
        <v>0.05</v>
      </c>
      <c r="E371">
        <v>424.21</v>
      </c>
      <c r="F371">
        <v>110.2</v>
      </c>
      <c r="G371" t="s">
        <v>2</v>
      </c>
      <c r="H371" t="s">
        <v>3</v>
      </c>
      <c r="I371" t="s">
        <v>4</v>
      </c>
      <c r="J371" t="s">
        <v>5</v>
      </c>
      <c r="K371" t="s">
        <v>6</v>
      </c>
      <c r="L371" t="s">
        <v>891</v>
      </c>
      <c r="M371">
        <v>0.67</v>
      </c>
      <c r="N371" t="s">
        <v>8</v>
      </c>
      <c r="O371" t="s">
        <v>35</v>
      </c>
      <c r="P371" t="s">
        <v>253</v>
      </c>
      <c r="Q371" t="s">
        <v>892</v>
      </c>
      <c r="R371">
        <v>59715</v>
      </c>
      <c r="S371">
        <v>42036</v>
      </c>
      <c r="T371">
        <v>42040</v>
      </c>
      <c r="U371">
        <v>-213.40280000000001</v>
      </c>
      <c r="V371">
        <v>12</v>
      </c>
      <c r="W371">
        <v>4935.22</v>
      </c>
      <c r="X371">
        <v>90415</v>
      </c>
      <c r="Y371" t="s">
        <v>3218</v>
      </c>
    </row>
    <row r="372" spans="1:25" x14ac:dyDescent="0.2">
      <c r="A372">
        <v>2071</v>
      </c>
      <c r="B372" t="s">
        <v>893</v>
      </c>
      <c r="C372" t="s">
        <v>46</v>
      </c>
      <c r="D372">
        <v>0.03</v>
      </c>
      <c r="E372">
        <v>60.98</v>
      </c>
      <c r="F372">
        <v>1.99</v>
      </c>
      <c r="G372" t="s">
        <v>14</v>
      </c>
      <c r="H372" t="s">
        <v>70</v>
      </c>
      <c r="I372" t="s">
        <v>16</v>
      </c>
      <c r="J372" t="s">
        <v>17</v>
      </c>
      <c r="K372" t="s">
        <v>18</v>
      </c>
      <c r="L372" t="s">
        <v>894</v>
      </c>
      <c r="M372">
        <v>0.5</v>
      </c>
      <c r="N372" t="s">
        <v>8</v>
      </c>
      <c r="O372" t="s">
        <v>28</v>
      </c>
      <c r="P372" t="s">
        <v>265</v>
      </c>
      <c r="Q372" t="s">
        <v>895</v>
      </c>
      <c r="R372">
        <v>48336</v>
      </c>
      <c r="S372">
        <v>42036</v>
      </c>
      <c r="T372">
        <v>42036</v>
      </c>
      <c r="U372">
        <v>976.2672</v>
      </c>
      <c r="V372">
        <v>23</v>
      </c>
      <c r="W372">
        <v>1414.88</v>
      </c>
      <c r="X372">
        <v>88555</v>
      </c>
      <c r="Y372" t="s">
        <v>3217</v>
      </c>
    </row>
    <row r="373" spans="1:25" x14ac:dyDescent="0.2">
      <c r="A373">
        <v>2071</v>
      </c>
      <c r="B373" t="s">
        <v>893</v>
      </c>
      <c r="C373" t="s">
        <v>46</v>
      </c>
      <c r="D373">
        <v>0.04</v>
      </c>
      <c r="E373">
        <v>3.08</v>
      </c>
      <c r="F373">
        <v>0.99</v>
      </c>
      <c r="G373" t="s">
        <v>14</v>
      </c>
      <c r="H373" t="s">
        <v>70</v>
      </c>
      <c r="I373" t="s">
        <v>24</v>
      </c>
      <c r="J373" t="s">
        <v>128</v>
      </c>
      <c r="K373" t="s">
        <v>49</v>
      </c>
      <c r="L373" t="s">
        <v>634</v>
      </c>
      <c r="M373">
        <v>0.37</v>
      </c>
      <c r="N373" t="s">
        <v>8</v>
      </c>
      <c r="O373" t="s">
        <v>28</v>
      </c>
      <c r="P373" t="s">
        <v>265</v>
      </c>
      <c r="Q373" t="s">
        <v>895</v>
      </c>
      <c r="R373">
        <v>48336</v>
      </c>
      <c r="S373">
        <v>42036</v>
      </c>
      <c r="T373">
        <v>42037</v>
      </c>
      <c r="U373">
        <v>23.204699999999999</v>
      </c>
      <c r="V373">
        <v>11</v>
      </c>
      <c r="W373">
        <v>33.630000000000003</v>
      </c>
      <c r="X373">
        <v>88555</v>
      </c>
      <c r="Y373" t="s">
        <v>3217</v>
      </c>
    </row>
    <row r="374" spans="1:25" x14ac:dyDescent="0.2">
      <c r="A374">
        <v>2072</v>
      </c>
      <c r="B374" t="s">
        <v>896</v>
      </c>
      <c r="C374" t="s">
        <v>46</v>
      </c>
      <c r="D374">
        <v>0</v>
      </c>
      <c r="E374">
        <v>10.31</v>
      </c>
      <c r="F374">
        <v>1.79</v>
      </c>
      <c r="G374" t="s">
        <v>14</v>
      </c>
      <c r="H374" t="s">
        <v>70</v>
      </c>
      <c r="I374" t="s">
        <v>24</v>
      </c>
      <c r="J374" t="s">
        <v>64</v>
      </c>
      <c r="K374" t="s">
        <v>26</v>
      </c>
      <c r="L374" t="s">
        <v>897</v>
      </c>
      <c r="M374">
        <v>0.38</v>
      </c>
      <c r="N374" t="s">
        <v>8</v>
      </c>
      <c r="O374" t="s">
        <v>28</v>
      </c>
      <c r="P374" t="s">
        <v>265</v>
      </c>
      <c r="Q374" t="s">
        <v>898</v>
      </c>
      <c r="R374">
        <v>48505</v>
      </c>
      <c r="S374">
        <v>42036</v>
      </c>
      <c r="T374">
        <v>42038</v>
      </c>
      <c r="U374">
        <v>167.46299999999999</v>
      </c>
      <c r="V374">
        <v>23</v>
      </c>
      <c r="W374">
        <v>242.7</v>
      </c>
      <c r="X374">
        <v>88555</v>
      </c>
      <c r="Y374" t="s">
        <v>3217</v>
      </c>
    </row>
    <row r="375" spans="1:25" x14ac:dyDescent="0.2">
      <c r="A375">
        <v>397</v>
      </c>
      <c r="B375" t="s">
        <v>899</v>
      </c>
      <c r="C375" t="s">
        <v>1</v>
      </c>
      <c r="D375">
        <v>0.1</v>
      </c>
      <c r="E375">
        <v>154.13</v>
      </c>
      <c r="F375">
        <v>69</v>
      </c>
      <c r="G375" t="s">
        <v>14</v>
      </c>
      <c r="H375" t="s">
        <v>70</v>
      </c>
      <c r="I375" t="s">
        <v>4</v>
      </c>
      <c r="J375" t="s">
        <v>5</v>
      </c>
      <c r="K375" t="s">
        <v>40</v>
      </c>
      <c r="L375" t="s">
        <v>900</v>
      </c>
      <c r="M375">
        <v>0.68</v>
      </c>
      <c r="N375" t="s">
        <v>8</v>
      </c>
      <c r="O375" t="s">
        <v>87</v>
      </c>
      <c r="P375" t="s">
        <v>293</v>
      </c>
      <c r="Q375" t="s">
        <v>901</v>
      </c>
      <c r="R375">
        <v>44221</v>
      </c>
      <c r="S375">
        <v>42037</v>
      </c>
      <c r="T375">
        <v>42038</v>
      </c>
      <c r="U375">
        <v>-372.48597100000001</v>
      </c>
      <c r="V375">
        <v>8</v>
      </c>
      <c r="W375">
        <v>1216.32</v>
      </c>
      <c r="X375">
        <v>89319</v>
      </c>
      <c r="Y375" t="s">
        <v>3219</v>
      </c>
    </row>
    <row r="376" spans="1:25" x14ac:dyDescent="0.2">
      <c r="A376">
        <v>2555</v>
      </c>
      <c r="B376" t="s">
        <v>331</v>
      </c>
      <c r="C376" t="s">
        <v>1</v>
      </c>
      <c r="D376">
        <v>0</v>
      </c>
      <c r="E376">
        <v>12.97</v>
      </c>
      <c r="F376">
        <v>1.49</v>
      </c>
      <c r="G376" t="s">
        <v>14</v>
      </c>
      <c r="H376" t="s">
        <v>47</v>
      </c>
      <c r="I376" t="s">
        <v>24</v>
      </c>
      <c r="J376" t="s">
        <v>48</v>
      </c>
      <c r="K376" t="s">
        <v>49</v>
      </c>
      <c r="L376" t="s">
        <v>902</v>
      </c>
      <c r="M376">
        <v>0.35</v>
      </c>
      <c r="N376" t="s">
        <v>8</v>
      </c>
      <c r="O376" t="s">
        <v>28</v>
      </c>
      <c r="P376" t="s">
        <v>333</v>
      </c>
      <c r="Q376" t="s">
        <v>334</v>
      </c>
      <c r="R376">
        <v>53711</v>
      </c>
      <c r="S376">
        <v>42037</v>
      </c>
      <c r="T376">
        <v>42038</v>
      </c>
      <c r="U376">
        <v>180.23490000000001</v>
      </c>
      <c r="V376">
        <v>19</v>
      </c>
      <c r="W376">
        <v>261.20999999999998</v>
      </c>
      <c r="X376">
        <v>86529</v>
      </c>
      <c r="Y376" t="s">
        <v>3217</v>
      </c>
    </row>
    <row r="377" spans="1:25" x14ac:dyDescent="0.2">
      <c r="A377">
        <v>2555</v>
      </c>
      <c r="B377" t="s">
        <v>331</v>
      </c>
      <c r="C377" t="s">
        <v>1</v>
      </c>
      <c r="D377">
        <v>0.06</v>
      </c>
      <c r="E377">
        <v>4.91</v>
      </c>
      <c r="F377">
        <v>0.5</v>
      </c>
      <c r="G377" t="s">
        <v>14</v>
      </c>
      <c r="H377" t="s">
        <v>47</v>
      </c>
      <c r="I377" t="s">
        <v>24</v>
      </c>
      <c r="J377" t="s">
        <v>128</v>
      </c>
      <c r="K377" t="s">
        <v>49</v>
      </c>
      <c r="L377" t="s">
        <v>553</v>
      </c>
      <c r="M377">
        <v>0.36</v>
      </c>
      <c r="N377" t="s">
        <v>8</v>
      </c>
      <c r="O377" t="s">
        <v>28</v>
      </c>
      <c r="P377" t="s">
        <v>333</v>
      </c>
      <c r="Q377" t="s">
        <v>334</v>
      </c>
      <c r="R377">
        <v>53711</v>
      </c>
      <c r="S377">
        <v>42037</v>
      </c>
      <c r="T377">
        <v>42037</v>
      </c>
      <c r="U377">
        <v>29.525099999999998</v>
      </c>
      <c r="V377">
        <v>9</v>
      </c>
      <c r="W377">
        <v>42.79</v>
      </c>
      <c r="X377">
        <v>86529</v>
      </c>
      <c r="Y377" t="s">
        <v>3217</v>
      </c>
    </row>
    <row r="378" spans="1:25" x14ac:dyDescent="0.2">
      <c r="A378">
        <v>68</v>
      </c>
      <c r="B378" t="s">
        <v>84</v>
      </c>
      <c r="C378" t="s">
        <v>13</v>
      </c>
      <c r="D378">
        <v>0.09</v>
      </c>
      <c r="E378">
        <v>122.99</v>
      </c>
      <c r="F378">
        <v>70.2</v>
      </c>
      <c r="G378" t="s">
        <v>2</v>
      </c>
      <c r="H378" t="s">
        <v>70</v>
      </c>
      <c r="I378" t="s">
        <v>4</v>
      </c>
      <c r="J378" t="s">
        <v>85</v>
      </c>
      <c r="K378" t="s">
        <v>33</v>
      </c>
      <c r="L378" t="s">
        <v>780</v>
      </c>
      <c r="M378">
        <v>0.74</v>
      </c>
      <c r="N378" t="s">
        <v>8</v>
      </c>
      <c r="O378" t="s">
        <v>87</v>
      </c>
      <c r="P378" t="s">
        <v>88</v>
      </c>
      <c r="Q378" t="s">
        <v>89</v>
      </c>
      <c r="R378">
        <v>10177</v>
      </c>
      <c r="S378">
        <v>42037</v>
      </c>
      <c r="T378">
        <v>42039</v>
      </c>
      <c r="U378">
        <v>-2426.5500000000002</v>
      </c>
      <c r="V378">
        <v>49</v>
      </c>
      <c r="W378">
        <v>5718.85</v>
      </c>
      <c r="X378">
        <v>55713</v>
      </c>
      <c r="Y378" t="s">
        <v>3219</v>
      </c>
    </row>
    <row r="379" spans="1:25" x14ac:dyDescent="0.2">
      <c r="A379">
        <v>70</v>
      </c>
      <c r="B379" t="s">
        <v>903</v>
      </c>
      <c r="C379" t="s">
        <v>13</v>
      </c>
      <c r="D379">
        <v>0.09</v>
      </c>
      <c r="E379">
        <v>122.99</v>
      </c>
      <c r="F379">
        <v>70.2</v>
      </c>
      <c r="G379" t="s">
        <v>2</v>
      </c>
      <c r="H379" t="s">
        <v>70</v>
      </c>
      <c r="I379" t="s">
        <v>4</v>
      </c>
      <c r="J379" t="s">
        <v>85</v>
      </c>
      <c r="K379" t="s">
        <v>33</v>
      </c>
      <c r="L379" t="s">
        <v>780</v>
      </c>
      <c r="M379">
        <v>0.74</v>
      </c>
      <c r="N379" t="s">
        <v>8</v>
      </c>
      <c r="O379" t="s">
        <v>87</v>
      </c>
      <c r="P379" t="s">
        <v>609</v>
      </c>
      <c r="Q379" t="s">
        <v>904</v>
      </c>
      <c r="R379">
        <v>5401</v>
      </c>
      <c r="S379">
        <v>42037</v>
      </c>
      <c r="T379">
        <v>42039</v>
      </c>
      <c r="U379">
        <v>-2426.5500000000002</v>
      </c>
      <c r="V379">
        <v>12</v>
      </c>
      <c r="W379">
        <v>1400.53</v>
      </c>
      <c r="X379">
        <v>87947</v>
      </c>
      <c r="Y379" t="s">
        <v>3219</v>
      </c>
    </row>
    <row r="380" spans="1:25" x14ac:dyDescent="0.2">
      <c r="A380">
        <v>894</v>
      </c>
      <c r="B380" t="s">
        <v>348</v>
      </c>
      <c r="C380" t="s">
        <v>23</v>
      </c>
      <c r="D380">
        <v>0.02</v>
      </c>
      <c r="E380">
        <v>1.1399999999999999</v>
      </c>
      <c r="F380">
        <v>0.7</v>
      </c>
      <c r="G380" t="s">
        <v>14</v>
      </c>
      <c r="H380" t="s">
        <v>70</v>
      </c>
      <c r="I380" t="s">
        <v>24</v>
      </c>
      <c r="J380" t="s">
        <v>152</v>
      </c>
      <c r="K380" t="s">
        <v>26</v>
      </c>
      <c r="L380" t="s">
        <v>800</v>
      </c>
      <c r="M380">
        <v>0.38</v>
      </c>
      <c r="N380" t="s">
        <v>8</v>
      </c>
      <c r="O380" t="s">
        <v>87</v>
      </c>
      <c r="P380" t="s">
        <v>350</v>
      </c>
      <c r="Q380" t="s">
        <v>42</v>
      </c>
      <c r="R380">
        <v>20024</v>
      </c>
      <c r="S380">
        <v>42037</v>
      </c>
      <c r="T380">
        <v>42037</v>
      </c>
      <c r="U380">
        <v>-0.49</v>
      </c>
      <c r="V380">
        <v>38</v>
      </c>
      <c r="W380">
        <v>44.85</v>
      </c>
      <c r="X380">
        <v>38529</v>
      </c>
      <c r="Y380" t="s">
        <v>3219</v>
      </c>
    </row>
    <row r="381" spans="1:25" x14ac:dyDescent="0.2">
      <c r="A381">
        <v>2498</v>
      </c>
      <c r="B381" t="s">
        <v>905</v>
      </c>
      <c r="C381" t="s">
        <v>92</v>
      </c>
      <c r="D381">
        <v>0.09</v>
      </c>
      <c r="E381">
        <v>6.28</v>
      </c>
      <c r="F381">
        <v>5.41</v>
      </c>
      <c r="G381" t="s">
        <v>14</v>
      </c>
      <c r="H381" t="s">
        <v>3</v>
      </c>
      <c r="I381" t="s">
        <v>4</v>
      </c>
      <c r="J381" t="s">
        <v>102</v>
      </c>
      <c r="K381" t="s">
        <v>49</v>
      </c>
      <c r="L381" t="s">
        <v>906</v>
      </c>
      <c r="M381">
        <v>0.53</v>
      </c>
      <c r="N381" t="s">
        <v>8</v>
      </c>
      <c r="O381" t="s">
        <v>35</v>
      </c>
      <c r="P381" t="s">
        <v>66</v>
      </c>
      <c r="Q381" t="s">
        <v>866</v>
      </c>
      <c r="R381">
        <v>92024</v>
      </c>
      <c r="S381">
        <v>42037</v>
      </c>
      <c r="T381">
        <v>42039</v>
      </c>
      <c r="U381">
        <v>-61.59</v>
      </c>
      <c r="V381">
        <v>56</v>
      </c>
      <c r="W381">
        <v>355.4</v>
      </c>
      <c r="X381">
        <v>54567</v>
      </c>
      <c r="Y381" t="s">
        <v>3218</v>
      </c>
    </row>
    <row r="382" spans="1:25" x14ac:dyDescent="0.2">
      <c r="A382">
        <v>2500</v>
      </c>
      <c r="B382" t="s">
        <v>907</v>
      </c>
      <c r="C382" t="s">
        <v>92</v>
      </c>
      <c r="D382">
        <v>0.09</v>
      </c>
      <c r="E382">
        <v>6.28</v>
      </c>
      <c r="F382">
        <v>5.41</v>
      </c>
      <c r="G382" t="s">
        <v>14</v>
      </c>
      <c r="H382" t="s">
        <v>3</v>
      </c>
      <c r="I382" t="s">
        <v>4</v>
      </c>
      <c r="J382" t="s">
        <v>102</v>
      </c>
      <c r="K382" t="s">
        <v>49</v>
      </c>
      <c r="L382" t="s">
        <v>906</v>
      </c>
      <c r="M382">
        <v>0.53</v>
      </c>
      <c r="N382" t="s">
        <v>8</v>
      </c>
      <c r="O382" t="s">
        <v>28</v>
      </c>
      <c r="P382" t="s">
        <v>79</v>
      </c>
      <c r="Q382" t="s">
        <v>908</v>
      </c>
      <c r="R382">
        <v>60102</v>
      </c>
      <c r="S382">
        <v>42037</v>
      </c>
      <c r="T382">
        <v>42039</v>
      </c>
      <c r="U382">
        <v>-32.026800000000001</v>
      </c>
      <c r="V382">
        <v>14</v>
      </c>
      <c r="W382">
        <v>88.85</v>
      </c>
      <c r="X382">
        <v>88320</v>
      </c>
      <c r="Y382" t="s">
        <v>3217</v>
      </c>
    </row>
    <row r="383" spans="1:25" x14ac:dyDescent="0.2">
      <c r="A383">
        <v>84</v>
      </c>
      <c r="B383" t="s">
        <v>909</v>
      </c>
      <c r="C383" t="s">
        <v>46</v>
      </c>
      <c r="D383">
        <v>0</v>
      </c>
      <c r="E383">
        <v>8.09</v>
      </c>
      <c r="F383">
        <v>7.96</v>
      </c>
      <c r="G383" t="s">
        <v>14</v>
      </c>
      <c r="H383" t="s">
        <v>15</v>
      </c>
      <c r="I383" t="s">
        <v>4</v>
      </c>
      <c r="J383" t="s">
        <v>102</v>
      </c>
      <c r="K383" t="s">
        <v>49</v>
      </c>
      <c r="L383" t="s">
        <v>498</v>
      </c>
      <c r="M383">
        <v>0.49</v>
      </c>
      <c r="N383" t="s">
        <v>8</v>
      </c>
      <c r="O383" t="s">
        <v>87</v>
      </c>
      <c r="P383" t="s">
        <v>293</v>
      </c>
      <c r="Q383" t="s">
        <v>910</v>
      </c>
      <c r="R383">
        <v>45231</v>
      </c>
      <c r="S383">
        <v>42037</v>
      </c>
      <c r="T383">
        <v>42038</v>
      </c>
      <c r="U383">
        <v>-144.56</v>
      </c>
      <c r="V383">
        <v>11</v>
      </c>
      <c r="W383">
        <v>90.98</v>
      </c>
      <c r="X383">
        <v>87364</v>
      </c>
      <c r="Y383" t="s">
        <v>3219</v>
      </c>
    </row>
    <row r="384" spans="1:25" x14ac:dyDescent="0.2">
      <c r="A384">
        <v>1412</v>
      </c>
      <c r="B384" t="s">
        <v>911</v>
      </c>
      <c r="C384" t="s">
        <v>46</v>
      </c>
      <c r="D384">
        <v>0.08</v>
      </c>
      <c r="E384">
        <v>3.38</v>
      </c>
      <c r="F384">
        <v>0.85</v>
      </c>
      <c r="G384" t="s">
        <v>14</v>
      </c>
      <c r="H384" t="s">
        <v>70</v>
      </c>
      <c r="I384" t="s">
        <v>24</v>
      </c>
      <c r="J384" t="s">
        <v>25</v>
      </c>
      <c r="K384" t="s">
        <v>26</v>
      </c>
      <c r="L384" t="s">
        <v>912</v>
      </c>
      <c r="M384">
        <v>0.48</v>
      </c>
      <c r="N384" t="s">
        <v>8</v>
      </c>
      <c r="O384" t="s">
        <v>35</v>
      </c>
      <c r="P384" t="s">
        <v>66</v>
      </c>
      <c r="Q384" t="s">
        <v>913</v>
      </c>
      <c r="R384">
        <v>94043</v>
      </c>
      <c r="S384">
        <v>42037</v>
      </c>
      <c r="T384">
        <v>42039</v>
      </c>
      <c r="U384">
        <v>20.453600000000002</v>
      </c>
      <c r="V384">
        <v>12</v>
      </c>
      <c r="W384">
        <v>38.81</v>
      </c>
      <c r="X384">
        <v>87087</v>
      </c>
      <c r="Y384" t="s">
        <v>3218</v>
      </c>
    </row>
    <row r="385" spans="1:25" x14ac:dyDescent="0.2">
      <c r="A385">
        <v>1413</v>
      </c>
      <c r="B385" t="s">
        <v>914</v>
      </c>
      <c r="C385" t="s">
        <v>46</v>
      </c>
      <c r="D385">
        <v>0.02</v>
      </c>
      <c r="E385">
        <v>16.48</v>
      </c>
      <c r="F385">
        <v>1.99</v>
      </c>
      <c r="G385" t="s">
        <v>63</v>
      </c>
      <c r="H385" t="s">
        <v>70</v>
      </c>
      <c r="I385" t="s">
        <v>16</v>
      </c>
      <c r="J385" t="s">
        <v>17</v>
      </c>
      <c r="K385" t="s">
        <v>18</v>
      </c>
      <c r="L385" t="s">
        <v>577</v>
      </c>
      <c r="M385">
        <v>0.42</v>
      </c>
      <c r="N385" t="s">
        <v>8</v>
      </c>
      <c r="O385" t="s">
        <v>87</v>
      </c>
      <c r="P385" t="s">
        <v>379</v>
      </c>
      <c r="Q385" t="s">
        <v>764</v>
      </c>
      <c r="R385">
        <v>2113</v>
      </c>
      <c r="S385">
        <v>42037</v>
      </c>
      <c r="T385">
        <v>42039</v>
      </c>
      <c r="U385">
        <v>69.61</v>
      </c>
      <c r="V385">
        <v>27</v>
      </c>
      <c r="W385">
        <v>484.56</v>
      </c>
      <c r="X385">
        <v>45539</v>
      </c>
      <c r="Y385" t="s">
        <v>3219</v>
      </c>
    </row>
    <row r="386" spans="1:25" x14ac:dyDescent="0.2">
      <c r="A386">
        <v>3196</v>
      </c>
      <c r="B386" t="s">
        <v>915</v>
      </c>
      <c r="C386" t="s">
        <v>46</v>
      </c>
      <c r="D386">
        <v>0.03</v>
      </c>
      <c r="E386">
        <v>200.97</v>
      </c>
      <c r="F386">
        <v>15.59</v>
      </c>
      <c r="G386" t="s">
        <v>2</v>
      </c>
      <c r="H386" t="s">
        <v>47</v>
      </c>
      <c r="I386" t="s">
        <v>16</v>
      </c>
      <c r="J386" t="s">
        <v>32</v>
      </c>
      <c r="K386" t="s">
        <v>33</v>
      </c>
      <c r="L386" t="s">
        <v>916</v>
      </c>
      <c r="M386">
        <v>0.36</v>
      </c>
      <c r="N386" t="s">
        <v>8</v>
      </c>
      <c r="O386" t="s">
        <v>35</v>
      </c>
      <c r="P386" t="s">
        <v>66</v>
      </c>
      <c r="Q386" t="s">
        <v>917</v>
      </c>
      <c r="R386">
        <v>94109</v>
      </c>
      <c r="S386">
        <v>42037</v>
      </c>
      <c r="T386">
        <v>42038</v>
      </c>
      <c r="U386">
        <v>1951.3</v>
      </c>
      <c r="V386">
        <v>43</v>
      </c>
      <c r="W386">
        <v>8717.75</v>
      </c>
      <c r="X386">
        <v>24294</v>
      </c>
      <c r="Y386" t="s">
        <v>3218</v>
      </c>
    </row>
    <row r="387" spans="1:25" x14ac:dyDescent="0.2">
      <c r="A387">
        <v>3197</v>
      </c>
      <c r="B387" t="s">
        <v>918</v>
      </c>
      <c r="C387" t="s">
        <v>46</v>
      </c>
      <c r="D387">
        <v>0.03</v>
      </c>
      <c r="E387">
        <v>200.97</v>
      </c>
      <c r="F387">
        <v>15.59</v>
      </c>
      <c r="G387" t="s">
        <v>2</v>
      </c>
      <c r="H387" t="s">
        <v>47</v>
      </c>
      <c r="I387" t="s">
        <v>16</v>
      </c>
      <c r="J387" t="s">
        <v>32</v>
      </c>
      <c r="K387" t="s">
        <v>33</v>
      </c>
      <c r="L387" t="s">
        <v>916</v>
      </c>
      <c r="M387">
        <v>0.36</v>
      </c>
      <c r="N387" t="s">
        <v>8</v>
      </c>
      <c r="O387" t="s">
        <v>28</v>
      </c>
      <c r="P387" t="s">
        <v>79</v>
      </c>
      <c r="Q387" t="s">
        <v>919</v>
      </c>
      <c r="R387">
        <v>60062</v>
      </c>
      <c r="S387">
        <v>42037</v>
      </c>
      <c r="T387">
        <v>42038</v>
      </c>
      <c r="U387">
        <v>1538.7828</v>
      </c>
      <c r="V387">
        <v>11</v>
      </c>
      <c r="W387">
        <v>2230.12</v>
      </c>
      <c r="X387">
        <v>90850</v>
      </c>
      <c r="Y387" t="s">
        <v>3217</v>
      </c>
    </row>
    <row r="388" spans="1:25" x14ac:dyDescent="0.2">
      <c r="A388">
        <v>2486</v>
      </c>
      <c r="B388" t="s">
        <v>920</v>
      </c>
      <c r="C388" t="s">
        <v>23</v>
      </c>
      <c r="D388">
        <v>0</v>
      </c>
      <c r="E388">
        <v>180.98</v>
      </c>
      <c r="F388">
        <v>30</v>
      </c>
      <c r="G388" t="s">
        <v>2</v>
      </c>
      <c r="H388" t="s">
        <v>3</v>
      </c>
      <c r="I388" t="s">
        <v>4</v>
      </c>
      <c r="J388" t="s">
        <v>85</v>
      </c>
      <c r="K388" t="s">
        <v>33</v>
      </c>
      <c r="L388" t="s">
        <v>921</v>
      </c>
      <c r="M388">
        <v>0.69</v>
      </c>
      <c r="N388" t="s">
        <v>8</v>
      </c>
      <c r="O388" t="s">
        <v>9</v>
      </c>
      <c r="P388" t="s">
        <v>51</v>
      </c>
      <c r="Q388" t="s">
        <v>922</v>
      </c>
      <c r="R388">
        <v>30458</v>
      </c>
      <c r="S388">
        <v>42038</v>
      </c>
      <c r="T388">
        <v>42040</v>
      </c>
      <c r="U388">
        <v>9.2040000000000006</v>
      </c>
      <c r="V388">
        <v>11</v>
      </c>
      <c r="W388">
        <v>2084.16</v>
      </c>
      <c r="X388">
        <v>91416</v>
      </c>
      <c r="Y388" t="s">
        <v>3216</v>
      </c>
    </row>
    <row r="389" spans="1:25" x14ac:dyDescent="0.2">
      <c r="A389">
        <v>3053</v>
      </c>
      <c r="B389" t="s">
        <v>923</v>
      </c>
      <c r="C389" t="s">
        <v>92</v>
      </c>
      <c r="D389">
        <v>0.06</v>
      </c>
      <c r="E389">
        <v>125.99</v>
      </c>
      <c r="F389">
        <v>2.5</v>
      </c>
      <c r="G389" t="s">
        <v>14</v>
      </c>
      <c r="H389" t="s">
        <v>70</v>
      </c>
      <c r="I389" t="s">
        <v>16</v>
      </c>
      <c r="J389" t="s">
        <v>111</v>
      </c>
      <c r="K389" t="s">
        <v>49</v>
      </c>
      <c r="L389" t="s">
        <v>924</v>
      </c>
      <c r="M389">
        <v>0.6</v>
      </c>
      <c r="N389" t="s">
        <v>8</v>
      </c>
      <c r="O389" t="s">
        <v>9</v>
      </c>
      <c r="P389" t="s">
        <v>364</v>
      </c>
      <c r="Q389" t="s">
        <v>925</v>
      </c>
      <c r="R389">
        <v>42071</v>
      </c>
      <c r="S389">
        <v>42038</v>
      </c>
      <c r="T389">
        <v>42040</v>
      </c>
      <c r="U389">
        <v>402.06599999999997</v>
      </c>
      <c r="V389">
        <v>11</v>
      </c>
      <c r="W389">
        <v>1173.76</v>
      </c>
      <c r="X389">
        <v>86662</v>
      </c>
      <c r="Y389" t="s">
        <v>3216</v>
      </c>
    </row>
    <row r="390" spans="1:25" x14ac:dyDescent="0.2">
      <c r="A390">
        <v>603</v>
      </c>
      <c r="B390" t="s">
        <v>926</v>
      </c>
      <c r="C390" t="s">
        <v>46</v>
      </c>
      <c r="D390">
        <v>0.02</v>
      </c>
      <c r="E390">
        <v>35.99</v>
      </c>
      <c r="F390">
        <v>5</v>
      </c>
      <c r="G390" t="s">
        <v>14</v>
      </c>
      <c r="H390" t="s">
        <v>47</v>
      </c>
      <c r="I390" t="s">
        <v>16</v>
      </c>
      <c r="J390" t="s">
        <v>111</v>
      </c>
      <c r="K390" t="s">
        <v>49</v>
      </c>
      <c r="L390" t="s">
        <v>927</v>
      </c>
      <c r="M390">
        <v>0.85</v>
      </c>
      <c r="N390" t="s">
        <v>8</v>
      </c>
      <c r="O390" t="s">
        <v>35</v>
      </c>
      <c r="P390" t="s">
        <v>36</v>
      </c>
      <c r="Q390" t="s">
        <v>928</v>
      </c>
      <c r="R390">
        <v>81001</v>
      </c>
      <c r="S390">
        <v>42038</v>
      </c>
      <c r="T390">
        <v>42040</v>
      </c>
      <c r="U390">
        <v>-120.934</v>
      </c>
      <c r="V390">
        <v>7</v>
      </c>
      <c r="W390">
        <v>227.79</v>
      </c>
      <c r="X390">
        <v>87020</v>
      </c>
      <c r="Y390" t="s">
        <v>3218</v>
      </c>
    </row>
    <row r="391" spans="1:25" x14ac:dyDescent="0.2">
      <c r="A391">
        <v>3151</v>
      </c>
      <c r="B391" t="s">
        <v>929</v>
      </c>
      <c r="C391" t="s">
        <v>1</v>
      </c>
      <c r="D391">
        <v>0.01</v>
      </c>
      <c r="E391">
        <v>3502.14</v>
      </c>
      <c r="F391">
        <v>8.73</v>
      </c>
      <c r="G391" t="s">
        <v>2</v>
      </c>
      <c r="H391" t="s">
        <v>70</v>
      </c>
      <c r="I391" t="s">
        <v>16</v>
      </c>
      <c r="J391" t="s">
        <v>32</v>
      </c>
      <c r="K391" t="s">
        <v>6</v>
      </c>
      <c r="L391" t="s">
        <v>817</v>
      </c>
      <c r="M391">
        <v>0.56999999999999995</v>
      </c>
      <c r="N391" t="s">
        <v>8</v>
      </c>
      <c r="O391" t="s">
        <v>35</v>
      </c>
      <c r="P391" t="s">
        <v>66</v>
      </c>
      <c r="Q391" t="s">
        <v>930</v>
      </c>
      <c r="R391">
        <v>92277</v>
      </c>
      <c r="S391">
        <v>42039</v>
      </c>
      <c r="T391">
        <v>42040</v>
      </c>
      <c r="U391">
        <v>-4075.9339920000002</v>
      </c>
      <c r="V391">
        <v>1</v>
      </c>
      <c r="W391">
        <v>3501.79</v>
      </c>
      <c r="X391">
        <v>88544</v>
      </c>
      <c r="Y391" t="s">
        <v>3218</v>
      </c>
    </row>
    <row r="392" spans="1:25" x14ac:dyDescent="0.2">
      <c r="A392">
        <v>3151</v>
      </c>
      <c r="B392" t="s">
        <v>929</v>
      </c>
      <c r="C392" t="s">
        <v>1</v>
      </c>
      <c r="D392">
        <v>0.06</v>
      </c>
      <c r="E392">
        <v>15.73</v>
      </c>
      <c r="F392">
        <v>7.42</v>
      </c>
      <c r="G392" t="s">
        <v>14</v>
      </c>
      <c r="H392" t="s">
        <v>70</v>
      </c>
      <c r="I392" t="s">
        <v>24</v>
      </c>
      <c r="J392" t="s">
        <v>544</v>
      </c>
      <c r="K392" t="s">
        <v>18</v>
      </c>
      <c r="L392" t="s">
        <v>931</v>
      </c>
      <c r="M392">
        <v>0.56000000000000005</v>
      </c>
      <c r="N392" t="s">
        <v>8</v>
      </c>
      <c r="O392" t="s">
        <v>35</v>
      </c>
      <c r="P392" t="s">
        <v>66</v>
      </c>
      <c r="Q392" t="s">
        <v>930</v>
      </c>
      <c r="R392">
        <v>92277</v>
      </c>
      <c r="S392">
        <v>42039</v>
      </c>
      <c r="T392">
        <v>42040</v>
      </c>
      <c r="U392">
        <v>-18.558800000000002</v>
      </c>
      <c r="V392">
        <v>4</v>
      </c>
      <c r="W392">
        <v>63.04</v>
      </c>
      <c r="X392">
        <v>88544</v>
      </c>
      <c r="Y392" t="s">
        <v>3218</v>
      </c>
    </row>
    <row r="393" spans="1:25" x14ac:dyDescent="0.2">
      <c r="A393">
        <v>3351</v>
      </c>
      <c r="B393" t="s">
        <v>932</v>
      </c>
      <c r="C393" t="s">
        <v>1</v>
      </c>
      <c r="D393">
        <v>0.1</v>
      </c>
      <c r="E393">
        <v>10.89</v>
      </c>
      <c r="F393">
        <v>4.5</v>
      </c>
      <c r="G393" t="s">
        <v>14</v>
      </c>
      <c r="H393" t="s">
        <v>3</v>
      </c>
      <c r="I393" t="s">
        <v>24</v>
      </c>
      <c r="J393" t="s">
        <v>71</v>
      </c>
      <c r="K393" t="s">
        <v>49</v>
      </c>
      <c r="L393" t="s">
        <v>749</v>
      </c>
      <c r="M393">
        <v>0.59</v>
      </c>
      <c r="N393" t="s">
        <v>8</v>
      </c>
      <c r="O393" t="s">
        <v>35</v>
      </c>
      <c r="P393" t="s">
        <v>42</v>
      </c>
      <c r="Q393" t="s">
        <v>933</v>
      </c>
      <c r="R393">
        <v>99301</v>
      </c>
      <c r="S393">
        <v>42039</v>
      </c>
      <c r="T393">
        <v>42041</v>
      </c>
      <c r="U393">
        <v>-19.2972</v>
      </c>
      <c r="V393">
        <v>17</v>
      </c>
      <c r="W393">
        <v>178.68</v>
      </c>
      <c r="X393">
        <v>91297</v>
      </c>
      <c r="Y393" t="s">
        <v>3218</v>
      </c>
    </row>
    <row r="394" spans="1:25" x14ac:dyDescent="0.2">
      <c r="A394">
        <v>960</v>
      </c>
      <c r="B394" t="s">
        <v>934</v>
      </c>
      <c r="C394" t="s">
        <v>23</v>
      </c>
      <c r="D394">
        <v>0.03</v>
      </c>
      <c r="E394">
        <v>2.94</v>
      </c>
      <c r="F394">
        <v>0.96</v>
      </c>
      <c r="G394" t="s">
        <v>14</v>
      </c>
      <c r="H394" t="s">
        <v>47</v>
      </c>
      <c r="I394" t="s">
        <v>24</v>
      </c>
      <c r="J394" t="s">
        <v>25</v>
      </c>
      <c r="K394" t="s">
        <v>26</v>
      </c>
      <c r="L394" t="s">
        <v>805</v>
      </c>
      <c r="M394">
        <v>0.57999999999999996</v>
      </c>
      <c r="N394" t="s">
        <v>8</v>
      </c>
      <c r="O394" t="s">
        <v>35</v>
      </c>
      <c r="P394" t="s">
        <v>66</v>
      </c>
      <c r="Q394" t="s">
        <v>935</v>
      </c>
      <c r="R394">
        <v>90278</v>
      </c>
      <c r="S394">
        <v>42039</v>
      </c>
      <c r="T394">
        <v>42043</v>
      </c>
      <c r="U394">
        <v>-4.2</v>
      </c>
      <c r="V394">
        <v>1</v>
      </c>
      <c r="W394">
        <v>3.51</v>
      </c>
      <c r="X394">
        <v>89401</v>
      </c>
      <c r="Y394" t="s">
        <v>3218</v>
      </c>
    </row>
    <row r="395" spans="1:25" x14ac:dyDescent="0.2">
      <c r="A395">
        <v>962</v>
      </c>
      <c r="B395" t="s">
        <v>936</v>
      </c>
      <c r="C395" t="s">
        <v>23</v>
      </c>
      <c r="D395">
        <v>0.03</v>
      </c>
      <c r="E395">
        <v>2.94</v>
      </c>
      <c r="F395">
        <v>0.96</v>
      </c>
      <c r="G395" t="s">
        <v>14</v>
      </c>
      <c r="H395" t="s">
        <v>47</v>
      </c>
      <c r="I395" t="s">
        <v>24</v>
      </c>
      <c r="J395" t="s">
        <v>25</v>
      </c>
      <c r="K395" t="s">
        <v>26</v>
      </c>
      <c r="L395" t="s">
        <v>805</v>
      </c>
      <c r="M395">
        <v>0.57999999999999996</v>
      </c>
      <c r="N395" t="s">
        <v>8</v>
      </c>
      <c r="O395" t="s">
        <v>28</v>
      </c>
      <c r="P395" t="s">
        <v>79</v>
      </c>
      <c r="Q395" t="s">
        <v>509</v>
      </c>
      <c r="R395">
        <v>60610</v>
      </c>
      <c r="S395">
        <v>42039</v>
      </c>
      <c r="T395">
        <v>42043</v>
      </c>
      <c r="U395">
        <v>-4.2</v>
      </c>
      <c r="V395">
        <v>2</v>
      </c>
      <c r="W395">
        <v>7.01</v>
      </c>
      <c r="X395">
        <v>17636</v>
      </c>
      <c r="Y395" t="s">
        <v>3217</v>
      </c>
    </row>
    <row r="396" spans="1:25" x14ac:dyDescent="0.2">
      <c r="A396">
        <v>1213</v>
      </c>
      <c r="B396" t="s">
        <v>495</v>
      </c>
      <c r="C396" t="s">
        <v>23</v>
      </c>
      <c r="D396">
        <v>7.0000000000000007E-2</v>
      </c>
      <c r="E396">
        <v>29.89</v>
      </c>
      <c r="F396">
        <v>1.99</v>
      </c>
      <c r="G396" t="s">
        <v>63</v>
      </c>
      <c r="H396" t="s">
        <v>70</v>
      </c>
      <c r="I396" t="s">
        <v>16</v>
      </c>
      <c r="J396" t="s">
        <v>17</v>
      </c>
      <c r="K396" t="s">
        <v>18</v>
      </c>
      <c r="L396" t="s">
        <v>419</v>
      </c>
      <c r="M396">
        <v>0.5</v>
      </c>
      <c r="N396" t="s">
        <v>8</v>
      </c>
      <c r="O396" t="s">
        <v>28</v>
      </c>
      <c r="P396" t="s">
        <v>29</v>
      </c>
      <c r="Q396" t="s">
        <v>496</v>
      </c>
      <c r="R396">
        <v>46530</v>
      </c>
      <c r="S396">
        <v>42039</v>
      </c>
      <c r="T396">
        <v>42044</v>
      </c>
      <c r="U396">
        <v>258.6189</v>
      </c>
      <c r="V396">
        <v>13</v>
      </c>
      <c r="W396">
        <v>374.81</v>
      </c>
      <c r="X396">
        <v>88599</v>
      </c>
      <c r="Y396" t="s">
        <v>3217</v>
      </c>
    </row>
    <row r="397" spans="1:25" x14ac:dyDescent="0.2">
      <c r="A397">
        <v>1213</v>
      </c>
      <c r="B397" t="s">
        <v>495</v>
      </c>
      <c r="C397" t="s">
        <v>23</v>
      </c>
      <c r="D397">
        <v>0.03</v>
      </c>
      <c r="E397">
        <v>8.34</v>
      </c>
      <c r="F397">
        <v>4.82</v>
      </c>
      <c r="G397" t="s">
        <v>14</v>
      </c>
      <c r="H397" t="s">
        <v>70</v>
      </c>
      <c r="I397" t="s">
        <v>24</v>
      </c>
      <c r="J397" t="s">
        <v>64</v>
      </c>
      <c r="K397" t="s">
        <v>49</v>
      </c>
      <c r="L397" t="s">
        <v>937</v>
      </c>
      <c r="M397">
        <v>0.4</v>
      </c>
      <c r="N397" t="s">
        <v>8</v>
      </c>
      <c r="O397" t="s">
        <v>28</v>
      </c>
      <c r="P397" t="s">
        <v>29</v>
      </c>
      <c r="Q397" t="s">
        <v>496</v>
      </c>
      <c r="R397">
        <v>46530</v>
      </c>
      <c r="S397">
        <v>42039</v>
      </c>
      <c r="T397">
        <v>42043</v>
      </c>
      <c r="U397">
        <v>-6.71</v>
      </c>
      <c r="V397">
        <v>5</v>
      </c>
      <c r="W397">
        <v>43.27</v>
      </c>
      <c r="X397">
        <v>88599</v>
      </c>
      <c r="Y397" t="s">
        <v>3217</v>
      </c>
    </row>
    <row r="398" spans="1:25" x14ac:dyDescent="0.2">
      <c r="A398">
        <v>2203</v>
      </c>
      <c r="B398" t="s">
        <v>158</v>
      </c>
      <c r="C398" t="s">
        <v>23</v>
      </c>
      <c r="D398">
        <v>0.08</v>
      </c>
      <c r="E398">
        <v>145.44999999999999</v>
      </c>
      <c r="F398">
        <v>17.850000000000001</v>
      </c>
      <c r="G398" t="s">
        <v>2</v>
      </c>
      <c r="H398" t="s">
        <v>47</v>
      </c>
      <c r="I398" t="s">
        <v>16</v>
      </c>
      <c r="J398" t="s">
        <v>32</v>
      </c>
      <c r="K398" t="s">
        <v>33</v>
      </c>
      <c r="L398" t="s">
        <v>186</v>
      </c>
      <c r="M398">
        <v>0.56000000000000005</v>
      </c>
      <c r="N398" t="s">
        <v>8</v>
      </c>
      <c r="O398" t="s">
        <v>28</v>
      </c>
      <c r="P398" t="s">
        <v>60</v>
      </c>
      <c r="Q398" t="s">
        <v>160</v>
      </c>
      <c r="R398">
        <v>55445</v>
      </c>
      <c r="S398">
        <v>42039</v>
      </c>
      <c r="T398">
        <v>42039</v>
      </c>
      <c r="U398">
        <v>751.58</v>
      </c>
      <c r="V398">
        <v>8</v>
      </c>
      <c r="W398">
        <v>1117.6600000000001</v>
      </c>
      <c r="X398">
        <v>86051</v>
      </c>
      <c r="Y398" t="s">
        <v>3217</v>
      </c>
    </row>
    <row r="399" spans="1:25" x14ac:dyDescent="0.2">
      <c r="A399">
        <v>2204</v>
      </c>
      <c r="B399" t="s">
        <v>938</v>
      </c>
      <c r="C399" t="s">
        <v>23</v>
      </c>
      <c r="D399">
        <v>7.0000000000000007E-2</v>
      </c>
      <c r="E399">
        <v>33.94</v>
      </c>
      <c r="F399">
        <v>19.190000000000001</v>
      </c>
      <c r="G399" t="s">
        <v>2</v>
      </c>
      <c r="H399" t="s">
        <v>47</v>
      </c>
      <c r="I399" t="s">
        <v>4</v>
      </c>
      <c r="J399" t="s">
        <v>85</v>
      </c>
      <c r="K399" t="s">
        <v>33</v>
      </c>
      <c r="L399" t="s">
        <v>178</v>
      </c>
      <c r="M399">
        <v>0.57999999999999996</v>
      </c>
      <c r="N399" t="s">
        <v>8</v>
      </c>
      <c r="O399" t="s">
        <v>28</v>
      </c>
      <c r="P399" t="s">
        <v>60</v>
      </c>
      <c r="Q399" t="s">
        <v>939</v>
      </c>
      <c r="R399">
        <v>55337</v>
      </c>
      <c r="S399">
        <v>42039</v>
      </c>
      <c r="T399">
        <v>42043</v>
      </c>
      <c r="U399">
        <v>-157.56</v>
      </c>
      <c r="V399">
        <v>5</v>
      </c>
      <c r="W399">
        <v>169.46</v>
      </c>
      <c r="X399">
        <v>86051</v>
      </c>
      <c r="Y399" t="s">
        <v>3217</v>
      </c>
    </row>
    <row r="400" spans="1:25" x14ac:dyDescent="0.2">
      <c r="A400">
        <v>689</v>
      </c>
      <c r="B400" t="s">
        <v>940</v>
      </c>
      <c r="C400" t="s">
        <v>92</v>
      </c>
      <c r="D400">
        <v>7.0000000000000007E-2</v>
      </c>
      <c r="E400">
        <v>1.7</v>
      </c>
      <c r="F400">
        <v>1.99</v>
      </c>
      <c r="G400" t="s">
        <v>14</v>
      </c>
      <c r="H400" t="s">
        <v>3</v>
      </c>
      <c r="I400" t="s">
        <v>16</v>
      </c>
      <c r="J400" t="s">
        <v>17</v>
      </c>
      <c r="K400" t="s">
        <v>18</v>
      </c>
      <c r="L400" t="s">
        <v>260</v>
      </c>
      <c r="M400">
        <v>0.51</v>
      </c>
      <c r="N400" t="s">
        <v>8</v>
      </c>
      <c r="O400" t="s">
        <v>28</v>
      </c>
      <c r="P400" t="s">
        <v>56</v>
      </c>
      <c r="Q400" t="s">
        <v>941</v>
      </c>
      <c r="R400">
        <v>63376</v>
      </c>
      <c r="S400">
        <v>42039</v>
      </c>
      <c r="T400">
        <v>42040</v>
      </c>
      <c r="U400">
        <v>-51.42</v>
      </c>
      <c r="V400">
        <v>10</v>
      </c>
      <c r="W400">
        <v>17.420000000000002</v>
      </c>
      <c r="X400">
        <v>88502</v>
      </c>
      <c r="Y400" t="s">
        <v>3217</v>
      </c>
    </row>
    <row r="401" spans="1:25" x14ac:dyDescent="0.2">
      <c r="A401">
        <v>1363</v>
      </c>
      <c r="B401" t="s">
        <v>942</v>
      </c>
      <c r="C401" t="s">
        <v>92</v>
      </c>
      <c r="D401">
        <v>0.05</v>
      </c>
      <c r="E401">
        <v>12.97</v>
      </c>
      <c r="F401">
        <v>1.49</v>
      </c>
      <c r="G401" t="s">
        <v>14</v>
      </c>
      <c r="H401" t="s">
        <v>15</v>
      </c>
      <c r="I401" t="s">
        <v>24</v>
      </c>
      <c r="J401" t="s">
        <v>48</v>
      </c>
      <c r="K401" t="s">
        <v>49</v>
      </c>
      <c r="L401" t="s">
        <v>902</v>
      </c>
      <c r="M401">
        <v>0.35</v>
      </c>
      <c r="N401" t="s">
        <v>8</v>
      </c>
      <c r="O401" t="s">
        <v>9</v>
      </c>
      <c r="P401" t="s">
        <v>99</v>
      </c>
      <c r="Q401" t="s">
        <v>943</v>
      </c>
      <c r="R401">
        <v>32707</v>
      </c>
      <c r="S401">
        <v>42039</v>
      </c>
      <c r="T401">
        <v>42041</v>
      </c>
      <c r="U401">
        <v>5.4660000000000002</v>
      </c>
      <c r="V401">
        <v>2</v>
      </c>
      <c r="W401">
        <v>26.37</v>
      </c>
      <c r="X401">
        <v>89993</v>
      </c>
      <c r="Y401" t="s">
        <v>3216</v>
      </c>
    </row>
    <row r="402" spans="1:25" x14ac:dyDescent="0.2">
      <c r="A402">
        <v>1363</v>
      </c>
      <c r="B402" t="s">
        <v>942</v>
      </c>
      <c r="C402" t="s">
        <v>92</v>
      </c>
      <c r="D402">
        <v>0.06</v>
      </c>
      <c r="E402">
        <v>5.81</v>
      </c>
      <c r="F402">
        <v>3.37</v>
      </c>
      <c r="G402" t="s">
        <v>14</v>
      </c>
      <c r="H402" t="s">
        <v>15</v>
      </c>
      <c r="I402" t="s">
        <v>24</v>
      </c>
      <c r="J402" t="s">
        <v>152</v>
      </c>
      <c r="K402" t="s">
        <v>26</v>
      </c>
      <c r="L402" t="s">
        <v>944</v>
      </c>
      <c r="M402">
        <v>0.54</v>
      </c>
      <c r="N402" t="s">
        <v>8</v>
      </c>
      <c r="O402" t="s">
        <v>9</v>
      </c>
      <c r="P402" t="s">
        <v>99</v>
      </c>
      <c r="Q402" t="s">
        <v>943</v>
      </c>
      <c r="R402">
        <v>32707</v>
      </c>
      <c r="S402">
        <v>42039</v>
      </c>
      <c r="T402">
        <v>42041</v>
      </c>
      <c r="U402">
        <v>-149.1182</v>
      </c>
      <c r="V402">
        <v>9</v>
      </c>
      <c r="W402">
        <v>53.44</v>
      </c>
      <c r="X402">
        <v>89993</v>
      </c>
      <c r="Y402" t="s">
        <v>3216</v>
      </c>
    </row>
    <row r="403" spans="1:25" x14ac:dyDescent="0.2">
      <c r="A403">
        <v>1499</v>
      </c>
      <c r="B403" t="s">
        <v>945</v>
      </c>
      <c r="C403" t="s">
        <v>92</v>
      </c>
      <c r="D403">
        <v>0.05</v>
      </c>
      <c r="E403">
        <v>2.16</v>
      </c>
      <c r="F403">
        <v>6.05</v>
      </c>
      <c r="G403" t="s">
        <v>14</v>
      </c>
      <c r="H403" t="s">
        <v>47</v>
      </c>
      <c r="I403" t="s">
        <v>24</v>
      </c>
      <c r="J403" t="s">
        <v>48</v>
      </c>
      <c r="K403" t="s">
        <v>49</v>
      </c>
      <c r="L403" t="s">
        <v>872</v>
      </c>
      <c r="M403">
        <v>0.37</v>
      </c>
      <c r="N403" t="s">
        <v>8</v>
      </c>
      <c r="O403" t="s">
        <v>9</v>
      </c>
      <c r="P403" t="s">
        <v>99</v>
      </c>
      <c r="Q403" t="s">
        <v>946</v>
      </c>
      <c r="R403">
        <v>33134</v>
      </c>
      <c r="S403">
        <v>42039</v>
      </c>
      <c r="T403">
        <v>42040</v>
      </c>
      <c r="U403">
        <v>-298.88600000000002</v>
      </c>
      <c r="V403">
        <v>8</v>
      </c>
      <c r="W403">
        <v>18.59</v>
      </c>
      <c r="X403">
        <v>90731</v>
      </c>
      <c r="Y403" t="s">
        <v>3216</v>
      </c>
    </row>
    <row r="404" spans="1:25" x14ac:dyDescent="0.2">
      <c r="A404">
        <v>1499</v>
      </c>
      <c r="B404" t="s">
        <v>945</v>
      </c>
      <c r="C404" t="s">
        <v>92</v>
      </c>
      <c r="D404">
        <v>0.03</v>
      </c>
      <c r="E404">
        <v>6.48</v>
      </c>
      <c r="F404">
        <v>6.6</v>
      </c>
      <c r="G404" t="s">
        <v>14</v>
      </c>
      <c r="H404" t="s">
        <v>47</v>
      </c>
      <c r="I404" t="s">
        <v>24</v>
      </c>
      <c r="J404" t="s">
        <v>64</v>
      </c>
      <c r="K404" t="s">
        <v>49</v>
      </c>
      <c r="L404" t="s">
        <v>624</v>
      </c>
      <c r="M404">
        <v>0.37</v>
      </c>
      <c r="N404" t="s">
        <v>8</v>
      </c>
      <c r="O404" t="s">
        <v>9</v>
      </c>
      <c r="P404" t="s">
        <v>99</v>
      </c>
      <c r="Q404" t="s">
        <v>946</v>
      </c>
      <c r="R404">
        <v>33134</v>
      </c>
      <c r="S404">
        <v>42039</v>
      </c>
      <c r="T404">
        <v>42040</v>
      </c>
      <c r="U404">
        <v>-145.852</v>
      </c>
      <c r="V404">
        <v>9</v>
      </c>
      <c r="W404">
        <v>58.83</v>
      </c>
      <c r="X404">
        <v>90731</v>
      </c>
      <c r="Y404" t="s">
        <v>3216</v>
      </c>
    </row>
    <row r="405" spans="1:25" x14ac:dyDescent="0.2">
      <c r="A405">
        <v>1499</v>
      </c>
      <c r="B405" t="s">
        <v>945</v>
      </c>
      <c r="C405" t="s">
        <v>92</v>
      </c>
      <c r="D405">
        <v>0.08</v>
      </c>
      <c r="E405">
        <v>146.05000000000001</v>
      </c>
      <c r="F405">
        <v>80.2</v>
      </c>
      <c r="G405" t="s">
        <v>2</v>
      </c>
      <c r="H405" t="s">
        <v>47</v>
      </c>
      <c r="I405" t="s">
        <v>4</v>
      </c>
      <c r="J405" t="s">
        <v>5</v>
      </c>
      <c r="K405" t="s">
        <v>6</v>
      </c>
      <c r="L405" t="s">
        <v>947</v>
      </c>
      <c r="M405">
        <v>0.71</v>
      </c>
      <c r="N405" t="s">
        <v>8</v>
      </c>
      <c r="O405" t="s">
        <v>9</v>
      </c>
      <c r="P405" t="s">
        <v>99</v>
      </c>
      <c r="Q405" t="s">
        <v>946</v>
      </c>
      <c r="R405">
        <v>33134</v>
      </c>
      <c r="S405">
        <v>42039</v>
      </c>
      <c r="T405">
        <v>42040</v>
      </c>
      <c r="U405">
        <v>-27.951000000000001</v>
      </c>
      <c r="V405">
        <v>11</v>
      </c>
      <c r="W405">
        <v>1557.66</v>
      </c>
      <c r="X405">
        <v>90731</v>
      </c>
      <c r="Y405" t="s">
        <v>3216</v>
      </c>
    </row>
    <row r="406" spans="1:25" x14ac:dyDescent="0.2">
      <c r="A406">
        <v>2286</v>
      </c>
      <c r="B406" t="s">
        <v>948</v>
      </c>
      <c r="C406" t="s">
        <v>92</v>
      </c>
      <c r="D406">
        <v>0</v>
      </c>
      <c r="E406">
        <v>4.91</v>
      </c>
      <c r="F406">
        <v>0.5</v>
      </c>
      <c r="G406" t="s">
        <v>14</v>
      </c>
      <c r="H406" t="s">
        <v>70</v>
      </c>
      <c r="I406" t="s">
        <v>24</v>
      </c>
      <c r="J406" t="s">
        <v>128</v>
      </c>
      <c r="K406" t="s">
        <v>49</v>
      </c>
      <c r="L406" t="s">
        <v>949</v>
      </c>
      <c r="M406">
        <v>0.36</v>
      </c>
      <c r="N406" t="s">
        <v>8</v>
      </c>
      <c r="O406" t="s">
        <v>9</v>
      </c>
      <c r="P406" t="s">
        <v>247</v>
      </c>
      <c r="Q406" t="s">
        <v>950</v>
      </c>
      <c r="R406">
        <v>29301</v>
      </c>
      <c r="S406">
        <v>42039</v>
      </c>
      <c r="T406">
        <v>42041</v>
      </c>
      <c r="U406">
        <v>99.197999999999993</v>
      </c>
      <c r="V406">
        <v>12</v>
      </c>
      <c r="W406">
        <v>61.87</v>
      </c>
      <c r="X406">
        <v>90145</v>
      </c>
      <c r="Y406" t="s">
        <v>3216</v>
      </c>
    </row>
    <row r="407" spans="1:25" x14ac:dyDescent="0.2">
      <c r="A407">
        <v>2286</v>
      </c>
      <c r="B407" t="s">
        <v>948</v>
      </c>
      <c r="C407" t="s">
        <v>92</v>
      </c>
      <c r="D407">
        <v>0.01</v>
      </c>
      <c r="E407">
        <v>7.28</v>
      </c>
      <c r="F407">
        <v>11.15</v>
      </c>
      <c r="G407" t="s">
        <v>14</v>
      </c>
      <c r="H407" t="s">
        <v>70</v>
      </c>
      <c r="I407" t="s">
        <v>24</v>
      </c>
      <c r="J407" t="s">
        <v>64</v>
      </c>
      <c r="K407" t="s">
        <v>49</v>
      </c>
      <c r="L407" t="s">
        <v>951</v>
      </c>
      <c r="M407">
        <v>0.37</v>
      </c>
      <c r="N407" t="s">
        <v>8</v>
      </c>
      <c r="O407" t="s">
        <v>9</v>
      </c>
      <c r="P407" t="s">
        <v>247</v>
      </c>
      <c r="Q407" t="s">
        <v>950</v>
      </c>
      <c r="R407">
        <v>29301</v>
      </c>
      <c r="S407">
        <v>42039</v>
      </c>
      <c r="T407">
        <v>42040</v>
      </c>
      <c r="U407">
        <v>136.03139999999999</v>
      </c>
      <c r="V407">
        <v>6</v>
      </c>
      <c r="W407">
        <v>48.88</v>
      </c>
      <c r="X407">
        <v>90145</v>
      </c>
      <c r="Y407" t="s">
        <v>3216</v>
      </c>
    </row>
    <row r="408" spans="1:25" x14ac:dyDescent="0.2">
      <c r="A408">
        <v>2286</v>
      </c>
      <c r="B408" t="s">
        <v>948</v>
      </c>
      <c r="C408" t="s">
        <v>92</v>
      </c>
      <c r="D408">
        <v>0.1</v>
      </c>
      <c r="E408">
        <v>6.68</v>
      </c>
      <c r="F408">
        <v>6.93</v>
      </c>
      <c r="G408" t="s">
        <v>14</v>
      </c>
      <c r="H408" t="s">
        <v>70</v>
      </c>
      <c r="I408" t="s">
        <v>24</v>
      </c>
      <c r="J408" t="s">
        <v>64</v>
      </c>
      <c r="K408" t="s">
        <v>49</v>
      </c>
      <c r="L408" t="s">
        <v>952</v>
      </c>
      <c r="M408">
        <v>0.37</v>
      </c>
      <c r="N408" t="s">
        <v>8</v>
      </c>
      <c r="O408" t="s">
        <v>9</v>
      </c>
      <c r="P408" t="s">
        <v>247</v>
      </c>
      <c r="Q408" t="s">
        <v>950</v>
      </c>
      <c r="R408">
        <v>29301</v>
      </c>
      <c r="S408">
        <v>42039</v>
      </c>
      <c r="T408">
        <v>42042</v>
      </c>
      <c r="U408">
        <v>-100.072</v>
      </c>
      <c r="V408">
        <v>3</v>
      </c>
      <c r="W408">
        <v>21.56</v>
      </c>
      <c r="X408">
        <v>90145</v>
      </c>
      <c r="Y408" t="s">
        <v>3216</v>
      </c>
    </row>
    <row r="409" spans="1:25" x14ac:dyDescent="0.2">
      <c r="A409">
        <v>2290</v>
      </c>
      <c r="B409" t="s">
        <v>255</v>
      </c>
      <c r="C409" t="s">
        <v>92</v>
      </c>
      <c r="D409">
        <v>7.0000000000000007E-2</v>
      </c>
      <c r="E409">
        <v>80.98</v>
      </c>
      <c r="F409">
        <v>7.18</v>
      </c>
      <c r="G409" t="s">
        <v>14</v>
      </c>
      <c r="H409" t="s">
        <v>70</v>
      </c>
      <c r="I409" t="s">
        <v>16</v>
      </c>
      <c r="J409" t="s">
        <v>17</v>
      </c>
      <c r="K409" t="s">
        <v>49</v>
      </c>
      <c r="L409" t="s">
        <v>953</v>
      </c>
      <c r="M409">
        <v>0.48</v>
      </c>
      <c r="N409" t="s">
        <v>8</v>
      </c>
      <c r="O409" t="s">
        <v>28</v>
      </c>
      <c r="P409" t="s">
        <v>60</v>
      </c>
      <c r="Q409" t="s">
        <v>257</v>
      </c>
      <c r="R409">
        <v>55433</v>
      </c>
      <c r="S409">
        <v>42039</v>
      </c>
      <c r="T409">
        <v>42041</v>
      </c>
      <c r="U409">
        <v>779.47230000000002</v>
      </c>
      <c r="V409">
        <v>15</v>
      </c>
      <c r="W409">
        <v>1129.67</v>
      </c>
      <c r="X409">
        <v>88164</v>
      </c>
      <c r="Y409" t="s">
        <v>3217</v>
      </c>
    </row>
    <row r="410" spans="1:25" x14ac:dyDescent="0.2">
      <c r="A410">
        <v>3042</v>
      </c>
      <c r="B410" t="s">
        <v>954</v>
      </c>
      <c r="C410" t="s">
        <v>92</v>
      </c>
      <c r="D410">
        <v>7.0000000000000007E-2</v>
      </c>
      <c r="E410">
        <v>14.48</v>
      </c>
      <c r="F410">
        <v>6.46</v>
      </c>
      <c r="G410" t="s">
        <v>14</v>
      </c>
      <c r="H410" t="s">
        <v>3</v>
      </c>
      <c r="I410" t="s">
        <v>24</v>
      </c>
      <c r="J410" t="s">
        <v>48</v>
      </c>
      <c r="K410" t="s">
        <v>49</v>
      </c>
      <c r="L410" t="s">
        <v>955</v>
      </c>
      <c r="M410">
        <v>0.38</v>
      </c>
      <c r="N410" t="s">
        <v>8</v>
      </c>
      <c r="O410" t="s">
        <v>28</v>
      </c>
      <c r="P410" t="s">
        <v>513</v>
      </c>
      <c r="Q410" t="s">
        <v>956</v>
      </c>
      <c r="R410">
        <v>67501</v>
      </c>
      <c r="S410">
        <v>42039</v>
      </c>
      <c r="T410">
        <v>42040</v>
      </c>
      <c r="U410">
        <v>67.864000000000004</v>
      </c>
      <c r="V410">
        <v>12</v>
      </c>
      <c r="W410">
        <v>171.33</v>
      </c>
      <c r="X410">
        <v>86101</v>
      </c>
      <c r="Y410" t="s">
        <v>3217</v>
      </c>
    </row>
    <row r="411" spans="1:25" x14ac:dyDescent="0.2">
      <c r="A411">
        <v>1776</v>
      </c>
      <c r="B411" t="s">
        <v>957</v>
      </c>
      <c r="C411" t="s">
        <v>46</v>
      </c>
      <c r="D411">
        <v>0.08</v>
      </c>
      <c r="E411">
        <v>5.78</v>
      </c>
      <c r="F411">
        <v>5.67</v>
      </c>
      <c r="G411" t="s">
        <v>14</v>
      </c>
      <c r="H411" t="s">
        <v>15</v>
      </c>
      <c r="I411" t="s">
        <v>24</v>
      </c>
      <c r="J411" t="s">
        <v>64</v>
      </c>
      <c r="K411" t="s">
        <v>49</v>
      </c>
      <c r="L411" t="s">
        <v>591</v>
      </c>
      <c r="M411">
        <v>0.36</v>
      </c>
      <c r="N411" t="s">
        <v>8</v>
      </c>
      <c r="O411" t="s">
        <v>28</v>
      </c>
      <c r="P411" t="s">
        <v>29</v>
      </c>
      <c r="Q411" t="s">
        <v>958</v>
      </c>
      <c r="R411">
        <v>47802</v>
      </c>
      <c r="S411">
        <v>42039</v>
      </c>
      <c r="T411">
        <v>42040</v>
      </c>
      <c r="U411">
        <v>-53.898000000000003</v>
      </c>
      <c r="V411">
        <v>19</v>
      </c>
      <c r="W411">
        <v>106.57</v>
      </c>
      <c r="X411">
        <v>89941</v>
      </c>
      <c r="Y411" t="s">
        <v>3217</v>
      </c>
    </row>
    <row r="412" spans="1:25" x14ac:dyDescent="0.2">
      <c r="A412">
        <v>2947</v>
      </c>
      <c r="B412" t="s">
        <v>959</v>
      </c>
      <c r="C412" t="s">
        <v>46</v>
      </c>
      <c r="D412">
        <v>0.01</v>
      </c>
      <c r="E412">
        <v>7.64</v>
      </c>
      <c r="F412">
        <v>1.39</v>
      </c>
      <c r="G412" t="s">
        <v>14</v>
      </c>
      <c r="H412" t="s">
        <v>15</v>
      </c>
      <c r="I412" t="s">
        <v>24</v>
      </c>
      <c r="J412" t="s">
        <v>321</v>
      </c>
      <c r="K412" t="s">
        <v>49</v>
      </c>
      <c r="L412" t="s">
        <v>584</v>
      </c>
      <c r="M412">
        <v>0.36</v>
      </c>
      <c r="N412" t="s">
        <v>8</v>
      </c>
      <c r="O412" t="s">
        <v>87</v>
      </c>
      <c r="P412" t="s">
        <v>88</v>
      </c>
      <c r="Q412" t="s">
        <v>960</v>
      </c>
      <c r="R412">
        <v>14043</v>
      </c>
      <c r="S412">
        <v>42039</v>
      </c>
      <c r="T412">
        <v>42042</v>
      </c>
      <c r="U412">
        <v>112.1181</v>
      </c>
      <c r="V412">
        <v>20</v>
      </c>
      <c r="W412">
        <v>162.49</v>
      </c>
      <c r="X412">
        <v>87511</v>
      </c>
      <c r="Y412" t="s">
        <v>3219</v>
      </c>
    </row>
    <row r="413" spans="1:25" x14ac:dyDescent="0.2">
      <c r="A413">
        <v>234</v>
      </c>
      <c r="B413" t="s">
        <v>961</v>
      </c>
      <c r="C413" t="s">
        <v>1</v>
      </c>
      <c r="D413">
        <v>0.06</v>
      </c>
      <c r="E413">
        <v>279.81</v>
      </c>
      <c r="F413">
        <v>23.19</v>
      </c>
      <c r="G413" t="s">
        <v>2</v>
      </c>
      <c r="H413" t="s">
        <v>3</v>
      </c>
      <c r="I413" t="s">
        <v>24</v>
      </c>
      <c r="J413" t="s">
        <v>71</v>
      </c>
      <c r="K413" t="s">
        <v>33</v>
      </c>
      <c r="L413" t="s">
        <v>962</v>
      </c>
      <c r="M413">
        <v>0.59</v>
      </c>
      <c r="N413" t="s">
        <v>8</v>
      </c>
      <c r="O413" t="s">
        <v>28</v>
      </c>
      <c r="P413" t="s">
        <v>189</v>
      </c>
      <c r="Q413" t="s">
        <v>713</v>
      </c>
      <c r="R413">
        <v>50208</v>
      </c>
      <c r="S413">
        <v>42040</v>
      </c>
      <c r="T413">
        <v>42041</v>
      </c>
      <c r="U413">
        <v>1103.9724000000001</v>
      </c>
      <c r="V413">
        <v>6</v>
      </c>
      <c r="W413">
        <v>1599.96</v>
      </c>
      <c r="X413">
        <v>90236</v>
      </c>
      <c r="Y413" t="s">
        <v>3217</v>
      </c>
    </row>
    <row r="414" spans="1:25" x14ac:dyDescent="0.2">
      <c r="A414">
        <v>2359</v>
      </c>
      <c r="B414" t="s">
        <v>963</v>
      </c>
      <c r="C414" t="s">
        <v>1</v>
      </c>
      <c r="D414">
        <v>0</v>
      </c>
      <c r="E414">
        <v>7.28</v>
      </c>
      <c r="F414">
        <v>1.77</v>
      </c>
      <c r="G414" t="s">
        <v>14</v>
      </c>
      <c r="H414" t="s">
        <v>47</v>
      </c>
      <c r="I414" t="s">
        <v>24</v>
      </c>
      <c r="J414" t="s">
        <v>64</v>
      </c>
      <c r="K414" t="s">
        <v>26</v>
      </c>
      <c r="L414" t="s">
        <v>964</v>
      </c>
      <c r="M414">
        <v>0.37</v>
      </c>
      <c r="N414" t="s">
        <v>8</v>
      </c>
      <c r="O414" t="s">
        <v>9</v>
      </c>
      <c r="P414" t="s">
        <v>99</v>
      </c>
      <c r="Q414" t="s">
        <v>965</v>
      </c>
      <c r="R414">
        <v>33917</v>
      </c>
      <c r="S414">
        <v>42040</v>
      </c>
      <c r="T414">
        <v>42040</v>
      </c>
      <c r="U414">
        <v>167.16</v>
      </c>
      <c r="V414">
        <v>7</v>
      </c>
      <c r="W414">
        <v>53.42</v>
      </c>
      <c r="X414">
        <v>88265</v>
      </c>
      <c r="Y414" t="s">
        <v>3216</v>
      </c>
    </row>
    <row r="415" spans="1:25" x14ac:dyDescent="0.2">
      <c r="A415">
        <v>672</v>
      </c>
      <c r="B415" t="s">
        <v>966</v>
      </c>
      <c r="C415" t="s">
        <v>23</v>
      </c>
      <c r="D415">
        <v>7.0000000000000007E-2</v>
      </c>
      <c r="E415">
        <v>2.88</v>
      </c>
      <c r="F415">
        <v>1.01</v>
      </c>
      <c r="G415" t="s">
        <v>14</v>
      </c>
      <c r="H415" t="s">
        <v>3</v>
      </c>
      <c r="I415" t="s">
        <v>24</v>
      </c>
      <c r="J415" t="s">
        <v>25</v>
      </c>
      <c r="K415" t="s">
        <v>26</v>
      </c>
      <c r="L415" t="s">
        <v>967</v>
      </c>
      <c r="M415">
        <v>0.55000000000000004</v>
      </c>
      <c r="N415" t="s">
        <v>8</v>
      </c>
      <c r="O415" t="s">
        <v>28</v>
      </c>
      <c r="P415" t="s">
        <v>189</v>
      </c>
      <c r="Q415" t="s">
        <v>713</v>
      </c>
      <c r="R415">
        <v>50208</v>
      </c>
      <c r="S415">
        <v>42040</v>
      </c>
      <c r="T415">
        <v>42044</v>
      </c>
      <c r="U415">
        <v>9.59</v>
      </c>
      <c r="V415">
        <v>12</v>
      </c>
      <c r="W415">
        <v>34.97</v>
      </c>
      <c r="X415">
        <v>88173</v>
      </c>
      <c r="Y415" t="s">
        <v>3217</v>
      </c>
    </row>
    <row r="416" spans="1:25" x14ac:dyDescent="0.2">
      <c r="A416">
        <v>672</v>
      </c>
      <c r="B416" t="s">
        <v>966</v>
      </c>
      <c r="C416" t="s">
        <v>23</v>
      </c>
      <c r="D416">
        <v>0.1</v>
      </c>
      <c r="E416">
        <v>195.99</v>
      </c>
      <c r="F416">
        <v>3.99</v>
      </c>
      <c r="G416" t="s">
        <v>14</v>
      </c>
      <c r="H416" t="s">
        <v>3</v>
      </c>
      <c r="I416" t="s">
        <v>16</v>
      </c>
      <c r="J416" t="s">
        <v>111</v>
      </c>
      <c r="K416" t="s">
        <v>49</v>
      </c>
      <c r="L416" t="s">
        <v>968</v>
      </c>
      <c r="M416">
        <v>0.57999999999999996</v>
      </c>
      <c r="N416" t="s">
        <v>8</v>
      </c>
      <c r="O416" t="s">
        <v>28</v>
      </c>
      <c r="P416" t="s">
        <v>189</v>
      </c>
      <c r="Q416" t="s">
        <v>713</v>
      </c>
      <c r="R416">
        <v>50208</v>
      </c>
      <c r="S416">
        <v>42040</v>
      </c>
      <c r="T416">
        <v>42047</v>
      </c>
      <c r="U416">
        <v>-655.42399999999998</v>
      </c>
      <c r="V416">
        <v>2</v>
      </c>
      <c r="W416">
        <v>308.86</v>
      </c>
      <c r="X416">
        <v>88173</v>
      </c>
      <c r="Y416" t="s">
        <v>3217</v>
      </c>
    </row>
    <row r="417" spans="1:25" x14ac:dyDescent="0.2">
      <c r="A417">
        <v>1427</v>
      </c>
      <c r="B417" t="s">
        <v>969</v>
      </c>
      <c r="C417" t="s">
        <v>23</v>
      </c>
      <c r="D417">
        <v>0.09</v>
      </c>
      <c r="E417">
        <v>125.99</v>
      </c>
      <c r="F417">
        <v>2.5</v>
      </c>
      <c r="G417" t="s">
        <v>14</v>
      </c>
      <c r="H417" t="s">
        <v>47</v>
      </c>
      <c r="I417" t="s">
        <v>16</v>
      </c>
      <c r="J417" t="s">
        <v>111</v>
      </c>
      <c r="K417" t="s">
        <v>49</v>
      </c>
      <c r="L417" t="s">
        <v>924</v>
      </c>
      <c r="M417">
        <v>0.6</v>
      </c>
      <c r="N417" t="s">
        <v>8</v>
      </c>
      <c r="O417" t="s">
        <v>28</v>
      </c>
      <c r="P417" t="s">
        <v>265</v>
      </c>
      <c r="Q417" t="s">
        <v>970</v>
      </c>
      <c r="R417">
        <v>48708</v>
      </c>
      <c r="S417">
        <v>42040</v>
      </c>
      <c r="T417">
        <v>42044</v>
      </c>
      <c r="U417">
        <v>1258.7877000000001</v>
      </c>
      <c r="V417">
        <v>18</v>
      </c>
      <c r="W417">
        <v>1824.33</v>
      </c>
      <c r="X417">
        <v>90905</v>
      </c>
      <c r="Y417" t="s">
        <v>3217</v>
      </c>
    </row>
    <row r="418" spans="1:25" x14ac:dyDescent="0.2">
      <c r="A418">
        <v>1816</v>
      </c>
      <c r="B418" t="s">
        <v>971</v>
      </c>
      <c r="C418" t="s">
        <v>23</v>
      </c>
      <c r="D418">
        <v>0.01</v>
      </c>
      <c r="E418">
        <v>10.48</v>
      </c>
      <c r="F418">
        <v>2.89</v>
      </c>
      <c r="G418" t="s">
        <v>14</v>
      </c>
      <c r="H418" t="s">
        <v>15</v>
      </c>
      <c r="I418" t="s">
        <v>24</v>
      </c>
      <c r="J418" t="s">
        <v>25</v>
      </c>
      <c r="K418" t="s">
        <v>18</v>
      </c>
      <c r="L418" t="s">
        <v>972</v>
      </c>
      <c r="M418">
        <v>0.6</v>
      </c>
      <c r="N418" t="s">
        <v>8</v>
      </c>
      <c r="O418" t="s">
        <v>28</v>
      </c>
      <c r="P418" t="s">
        <v>265</v>
      </c>
      <c r="Q418" t="s">
        <v>973</v>
      </c>
      <c r="R418">
        <v>48187</v>
      </c>
      <c r="S418">
        <v>42040</v>
      </c>
      <c r="T418">
        <v>42042</v>
      </c>
      <c r="U418">
        <v>60.561599999999999</v>
      </c>
      <c r="V418">
        <v>19</v>
      </c>
      <c r="W418">
        <v>202.38</v>
      </c>
      <c r="X418">
        <v>85990</v>
      </c>
      <c r="Y418" t="s">
        <v>3217</v>
      </c>
    </row>
    <row r="419" spans="1:25" x14ac:dyDescent="0.2">
      <c r="A419">
        <v>1821</v>
      </c>
      <c r="B419" t="s">
        <v>974</v>
      </c>
      <c r="C419" t="s">
        <v>23</v>
      </c>
      <c r="D419">
        <v>0.01</v>
      </c>
      <c r="E419">
        <v>10.48</v>
      </c>
      <c r="F419">
        <v>2.89</v>
      </c>
      <c r="G419" t="s">
        <v>14</v>
      </c>
      <c r="H419" t="s">
        <v>15</v>
      </c>
      <c r="I419" t="s">
        <v>24</v>
      </c>
      <c r="J419" t="s">
        <v>25</v>
      </c>
      <c r="K419" t="s">
        <v>18</v>
      </c>
      <c r="L419" t="s">
        <v>972</v>
      </c>
      <c r="M419">
        <v>0.6</v>
      </c>
      <c r="N419" t="s">
        <v>8</v>
      </c>
      <c r="O419" t="s">
        <v>87</v>
      </c>
      <c r="P419" t="s">
        <v>88</v>
      </c>
      <c r="Q419" t="s">
        <v>89</v>
      </c>
      <c r="R419">
        <v>10177</v>
      </c>
      <c r="S419">
        <v>42040</v>
      </c>
      <c r="T419">
        <v>42042</v>
      </c>
      <c r="U419">
        <v>40.92</v>
      </c>
      <c r="V419">
        <v>76</v>
      </c>
      <c r="W419">
        <v>809.51</v>
      </c>
      <c r="X419">
        <v>34435</v>
      </c>
      <c r="Y419" t="s">
        <v>3219</v>
      </c>
    </row>
    <row r="420" spans="1:25" x14ac:dyDescent="0.2">
      <c r="A420">
        <v>980</v>
      </c>
      <c r="B420" t="s">
        <v>975</v>
      </c>
      <c r="C420" t="s">
        <v>92</v>
      </c>
      <c r="D420">
        <v>0</v>
      </c>
      <c r="E420">
        <v>37.76</v>
      </c>
      <c r="F420">
        <v>12.9</v>
      </c>
      <c r="G420" t="s">
        <v>14</v>
      </c>
      <c r="H420" t="s">
        <v>70</v>
      </c>
      <c r="I420" t="s">
        <v>24</v>
      </c>
      <c r="J420" t="s">
        <v>54</v>
      </c>
      <c r="K420" t="s">
        <v>49</v>
      </c>
      <c r="L420" t="s">
        <v>976</v>
      </c>
      <c r="M420">
        <v>0.56999999999999995</v>
      </c>
      <c r="N420" t="s">
        <v>8</v>
      </c>
      <c r="O420" t="s">
        <v>87</v>
      </c>
      <c r="P420" t="s">
        <v>609</v>
      </c>
      <c r="Q420" t="s">
        <v>610</v>
      </c>
      <c r="R420">
        <v>5403</v>
      </c>
      <c r="S420">
        <v>42040</v>
      </c>
      <c r="T420">
        <v>42041</v>
      </c>
      <c r="U420">
        <v>93.846800000000002</v>
      </c>
      <c r="V420">
        <v>12</v>
      </c>
      <c r="W420">
        <v>477.2</v>
      </c>
      <c r="X420">
        <v>87258</v>
      </c>
      <c r="Y420" t="s">
        <v>3219</v>
      </c>
    </row>
    <row r="421" spans="1:25" x14ac:dyDescent="0.2">
      <c r="A421">
        <v>2094</v>
      </c>
      <c r="B421" t="s">
        <v>977</v>
      </c>
      <c r="C421" t="s">
        <v>92</v>
      </c>
      <c r="D421">
        <v>0.08</v>
      </c>
      <c r="E421">
        <v>400.98</v>
      </c>
      <c r="F421">
        <v>42.52</v>
      </c>
      <c r="G421" t="s">
        <v>2</v>
      </c>
      <c r="H421" t="s">
        <v>70</v>
      </c>
      <c r="I421" t="s">
        <v>4</v>
      </c>
      <c r="J421" t="s">
        <v>5</v>
      </c>
      <c r="K421" t="s">
        <v>6</v>
      </c>
      <c r="L421" t="s">
        <v>978</v>
      </c>
      <c r="M421">
        <v>0.71</v>
      </c>
      <c r="N421" t="s">
        <v>8</v>
      </c>
      <c r="O421" t="s">
        <v>35</v>
      </c>
      <c r="P421" t="s">
        <v>66</v>
      </c>
      <c r="Q421" t="s">
        <v>979</v>
      </c>
      <c r="R421">
        <v>95928</v>
      </c>
      <c r="S421">
        <v>42040</v>
      </c>
      <c r="T421">
        <v>42041</v>
      </c>
      <c r="U421">
        <v>3031.9724000000001</v>
      </c>
      <c r="V421">
        <v>20</v>
      </c>
      <c r="W421">
        <v>7840.04</v>
      </c>
      <c r="X421">
        <v>86629</v>
      </c>
      <c r="Y421" t="s">
        <v>3218</v>
      </c>
    </row>
    <row r="422" spans="1:25" x14ac:dyDescent="0.2">
      <c r="A422">
        <v>2282</v>
      </c>
      <c r="B422" t="s">
        <v>980</v>
      </c>
      <c r="C422" t="s">
        <v>92</v>
      </c>
      <c r="D422">
        <v>0.04</v>
      </c>
      <c r="E422">
        <v>5.98</v>
      </c>
      <c r="F422">
        <v>5.79</v>
      </c>
      <c r="G422" t="s">
        <v>14</v>
      </c>
      <c r="H422" t="s">
        <v>47</v>
      </c>
      <c r="I422" t="s">
        <v>24</v>
      </c>
      <c r="J422" t="s">
        <v>64</v>
      </c>
      <c r="K422" t="s">
        <v>49</v>
      </c>
      <c r="L422" t="s">
        <v>447</v>
      </c>
      <c r="M422">
        <v>0.36</v>
      </c>
      <c r="N422" t="s">
        <v>8</v>
      </c>
      <c r="O422" t="s">
        <v>28</v>
      </c>
      <c r="P422" t="s">
        <v>333</v>
      </c>
      <c r="Q422" t="s">
        <v>981</v>
      </c>
      <c r="R422">
        <v>53713</v>
      </c>
      <c r="S422">
        <v>42040</v>
      </c>
      <c r="T422">
        <v>42042</v>
      </c>
      <c r="U422">
        <v>-36.030799999999999</v>
      </c>
      <c r="V422">
        <v>14</v>
      </c>
      <c r="W422">
        <v>86.12</v>
      </c>
      <c r="X422">
        <v>85950</v>
      </c>
      <c r="Y422" t="s">
        <v>3217</v>
      </c>
    </row>
    <row r="423" spans="1:25" x14ac:dyDescent="0.2">
      <c r="A423">
        <v>2747</v>
      </c>
      <c r="B423" t="s">
        <v>982</v>
      </c>
      <c r="C423" t="s">
        <v>92</v>
      </c>
      <c r="D423">
        <v>0.08</v>
      </c>
      <c r="E423">
        <v>9.98</v>
      </c>
      <c r="F423">
        <v>12.52</v>
      </c>
      <c r="G423" t="s">
        <v>14</v>
      </c>
      <c r="H423" t="s">
        <v>70</v>
      </c>
      <c r="I423" t="s">
        <v>4</v>
      </c>
      <c r="J423" t="s">
        <v>102</v>
      </c>
      <c r="K423" t="s">
        <v>49</v>
      </c>
      <c r="L423" t="s">
        <v>983</v>
      </c>
      <c r="M423">
        <v>0.56999999999999995</v>
      </c>
      <c r="N423" t="s">
        <v>8</v>
      </c>
      <c r="O423" t="s">
        <v>87</v>
      </c>
      <c r="P423" t="s">
        <v>88</v>
      </c>
      <c r="Q423" t="s">
        <v>89</v>
      </c>
      <c r="R423">
        <v>10115</v>
      </c>
      <c r="S423">
        <v>42040</v>
      </c>
      <c r="T423">
        <v>42042</v>
      </c>
      <c r="U423">
        <v>-102.93</v>
      </c>
      <c r="V423">
        <v>15</v>
      </c>
      <c r="W423">
        <v>150.24</v>
      </c>
      <c r="X423">
        <v>35200</v>
      </c>
      <c r="Y423" t="s">
        <v>3219</v>
      </c>
    </row>
    <row r="424" spans="1:25" x14ac:dyDescent="0.2">
      <c r="A424">
        <v>2803</v>
      </c>
      <c r="B424" t="s">
        <v>984</v>
      </c>
      <c r="C424" t="s">
        <v>92</v>
      </c>
      <c r="D424">
        <v>7.0000000000000007E-2</v>
      </c>
      <c r="E424">
        <v>500.98</v>
      </c>
      <c r="F424">
        <v>28.14</v>
      </c>
      <c r="G424" t="s">
        <v>2</v>
      </c>
      <c r="H424" t="s">
        <v>3</v>
      </c>
      <c r="I424" t="s">
        <v>16</v>
      </c>
      <c r="J424" t="s">
        <v>32</v>
      </c>
      <c r="K424" t="s">
        <v>33</v>
      </c>
      <c r="L424" t="s">
        <v>985</v>
      </c>
      <c r="M424">
        <v>0.38</v>
      </c>
      <c r="N424" t="s">
        <v>8</v>
      </c>
      <c r="O424" t="s">
        <v>35</v>
      </c>
      <c r="P424" t="s">
        <v>66</v>
      </c>
      <c r="Q424" t="s">
        <v>986</v>
      </c>
      <c r="R424">
        <v>90022</v>
      </c>
      <c r="S424">
        <v>42040</v>
      </c>
      <c r="T424">
        <v>42041</v>
      </c>
      <c r="U424">
        <v>2699.9838</v>
      </c>
      <c r="V424">
        <v>10</v>
      </c>
      <c r="W424">
        <v>3913.02</v>
      </c>
      <c r="X424">
        <v>86227</v>
      </c>
      <c r="Y424" t="s">
        <v>3218</v>
      </c>
    </row>
    <row r="425" spans="1:25" x14ac:dyDescent="0.2">
      <c r="A425">
        <v>2803</v>
      </c>
      <c r="B425" t="s">
        <v>984</v>
      </c>
      <c r="C425" t="s">
        <v>92</v>
      </c>
      <c r="D425">
        <v>0.1</v>
      </c>
      <c r="E425">
        <v>178.47</v>
      </c>
      <c r="F425">
        <v>19.989999999999998</v>
      </c>
      <c r="G425" t="s">
        <v>14</v>
      </c>
      <c r="H425" t="s">
        <v>3</v>
      </c>
      <c r="I425" t="s">
        <v>24</v>
      </c>
      <c r="J425" t="s">
        <v>54</v>
      </c>
      <c r="K425" t="s">
        <v>49</v>
      </c>
      <c r="L425" t="s">
        <v>987</v>
      </c>
      <c r="M425">
        <v>0.55000000000000004</v>
      </c>
      <c r="N425" t="s">
        <v>8</v>
      </c>
      <c r="O425" t="s">
        <v>35</v>
      </c>
      <c r="P425" t="s">
        <v>66</v>
      </c>
      <c r="Q425" t="s">
        <v>986</v>
      </c>
      <c r="R425">
        <v>90022</v>
      </c>
      <c r="S425">
        <v>42040</v>
      </c>
      <c r="T425">
        <v>42042</v>
      </c>
      <c r="U425">
        <v>-170.98</v>
      </c>
      <c r="V425">
        <v>1</v>
      </c>
      <c r="W425">
        <v>180.14</v>
      </c>
      <c r="X425">
        <v>86227</v>
      </c>
      <c r="Y425" t="s">
        <v>3218</v>
      </c>
    </row>
    <row r="426" spans="1:25" x14ac:dyDescent="0.2">
      <c r="A426">
        <v>1117</v>
      </c>
      <c r="B426" t="s">
        <v>988</v>
      </c>
      <c r="C426" t="s">
        <v>46</v>
      </c>
      <c r="D426">
        <v>0.06</v>
      </c>
      <c r="E426">
        <v>64.650000000000006</v>
      </c>
      <c r="F426">
        <v>35</v>
      </c>
      <c r="G426" t="s">
        <v>14</v>
      </c>
      <c r="H426" t="s">
        <v>47</v>
      </c>
      <c r="I426" t="s">
        <v>24</v>
      </c>
      <c r="J426" t="s">
        <v>54</v>
      </c>
      <c r="K426" t="s">
        <v>40</v>
      </c>
      <c r="L426" t="s">
        <v>989</v>
      </c>
      <c r="M426">
        <v>0.8</v>
      </c>
      <c r="N426" t="s">
        <v>8</v>
      </c>
      <c r="O426" t="s">
        <v>35</v>
      </c>
      <c r="P426" t="s">
        <v>564</v>
      </c>
      <c r="Q426" t="s">
        <v>990</v>
      </c>
      <c r="R426">
        <v>85705</v>
      </c>
      <c r="S426">
        <v>42040</v>
      </c>
      <c r="T426">
        <v>42041</v>
      </c>
      <c r="U426">
        <v>-139.28720000000001</v>
      </c>
      <c r="V426">
        <v>4</v>
      </c>
      <c r="W426">
        <v>277.60000000000002</v>
      </c>
      <c r="X426">
        <v>86768</v>
      </c>
      <c r="Y426" t="s">
        <v>3218</v>
      </c>
    </row>
    <row r="427" spans="1:25" x14ac:dyDescent="0.2">
      <c r="A427">
        <v>2498</v>
      </c>
      <c r="B427" t="s">
        <v>905</v>
      </c>
      <c r="C427" t="s">
        <v>46</v>
      </c>
      <c r="D427">
        <v>0.08</v>
      </c>
      <c r="E427">
        <v>1.68</v>
      </c>
      <c r="F427">
        <v>1.57</v>
      </c>
      <c r="G427" t="s">
        <v>14</v>
      </c>
      <c r="H427" t="s">
        <v>3</v>
      </c>
      <c r="I427" t="s">
        <v>24</v>
      </c>
      <c r="J427" t="s">
        <v>25</v>
      </c>
      <c r="K427" t="s">
        <v>26</v>
      </c>
      <c r="L427" t="s">
        <v>550</v>
      </c>
      <c r="M427">
        <v>0.59</v>
      </c>
      <c r="N427" t="s">
        <v>8</v>
      </c>
      <c r="O427" t="s">
        <v>35</v>
      </c>
      <c r="P427" t="s">
        <v>66</v>
      </c>
      <c r="Q427" t="s">
        <v>866</v>
      </c>
      <c r="R427">
        <v>92024</v>
      </c>
      <c r="S427">
        <v>42040</v>
      </c>
      <c r="T427">
        <v>42041</v>
      </c>
      <c r="U427">
        <v>-46.25</v>
      </c>
      <c r="V427">
        <v>88</v>
      </c>
      <c r="W427">
        <v>148.36000000000001</v>
      </c>
      <c r="X427">
        <v>20007</v>
      </c>
      <c r="Y427" t="s">
        <v>3218</v>
      </c>
    </row>
    <row r="428" spans="1:25" x14ac:dyDescent="0.2">
      <c r="A428">
        <v>421</v>
      </c>
      <c r="B428" t="s">
        <v>991</v>
      </c>
      <c r="C428" t="s">
        <v>1</v>
      </c>
      <c r="D428">
        <v>0.09</v>
      </c>
      <c r="E428">
        <v>999.99</v>
      </c>
      <c r="F428">
        <v>13.99</v>
      </c>
      <c r="G428" t="s">
        <v>14</v>
      </c>
      <c r="H428" t="s">
        <v>3</v>
      </c>
      <c r="I428" t="s">
        <v>16</v>
      </c>
      <c r="J428" t="s">
        <v>32</v>
      </c>
      <c r="K428" t="s">
        <v>120</v>
      </c>
      <c r="L428" t="s">
        <v>992</v>
      </c>
      <c r="M428">
        <v>0.36</v>
      </c>
      <c r="N428" t="s">
        <v>8</v>
      </c>
      <c r="O428" t="s">
        <v>87</v>
      </c>
      <c r="P428" t="s">
        <v>373</v>
      </c>
      <c r="Q428" t="s">
        <v>993</v>
      </c>
      <c r="R428">
        <v>7201</v>
      </c>
      <c r="S428">
        <v>42041</v>
      </c>
      <c r="T428">
        <v>42043</v>
      </c>
      <c r="U428">
        <v>-2531.4825000000001</v>
      </c>
      <c r="V428">
        <v>1</v>
      </c>
      <c r="W428">
        <v>919.09</v>
      </c>
      <c r="X428">
        <v>87700</v>
      </c>
      <c r="Y428" t="s">
        <v>3219</v>
      </c>
    </row>
    <row r="429" spans="1:25" x14ac:dyDescent="0.2">
      <c r="A429">
        <v>1020</v>
      </c>
      <c r="B429" t="s">
        <v>994</v>
      </c>
      <c r="C429" t="s">
        <v>1</v>
      </c>
      <c r="D429">
        <v>7.0000000000000007E-2</v>
      </c>
      <c r="E429">
        <v>4.13</v>
      </c>
      <c r="F429">
        <v>5.04</v>
      </c>
      <c r="G429" t="s">
        <v>14</v>
      </c>
      <c r="H429" t="s">
        <v>3</v>
      </c>
      <c r="I429" t="s">
        <v>24</v>
      </c>
      <c r="J429" t="s">
        <v>48</v>
      </c>
      <c r="K429" t="s">
        <v>49</v>
      </c>
      <c r="L429" t="s">
        <v>995</v>
      </c>
      <c r="M429">
        <v>0.38</v>
      </c>
      <c r="N429" t="s">
        <v>8</v>
      </c>
      <c r="O429" t="s">
        <v>28</v>
      </c>
      <c r="P429" t="s">
        <v>513</v>
      </c>
      <c r="Q429" t="s">
        <v>996</v>
      </c>
      <c r="R429">
        <v>66762</v>
      </c>
      <c r="S429">
        <v>42041</v>
      </c>
      <c r="T429">
        <v>42042</v>
      </c>
      <c r="U429">
        <v>-76.424400000000006</v>
      </c>
      <c r="V429">
        <v>20</v>
      </c>
      <c r="W429">
        <v>79.06</v>
      </c>
      <c r="X429">
        <v>88634</v>
      </c>
      <c r="Y429" t="s">
        <v>3217</v>
      </c>
    </row>
    <row r="430" spans="1:25" x14ac:dyDescent="0.2">
      <c r="A430">
        <v>1020</v>
      </c>
      <c r="B430" t="s">
        <v>994</v>
      </c>
      <c r="C430" t="s">
        <v>1</v>
      </c>
      <c r="D430">
        <v>0</v>
      </c>
      <c r="E430">
        <v>4.4800000000000004</v>
      </c>
      <c r="F430">
        <v>2.5</v>
      </c>
      <c r="G430" t="s">
        <v>14</v>
      </c>
      <c r="H430" t="s">
        <v>3</v>
      </c>
      <c r="I430" t="s">
        <v>24</v>
      </c>
      <c r="J430" t="s">
        <v>321</v>
      </c>
      <c r="K430" t="s">
        <v>49</v>
      </c>
      <c r="L430" t="s">
        <v>997</v>
      </c>
      <c r="M430">
        <v>0.37</v>
      </c>
      <c r="N430" t="s">
        <v>8</v>
      </c>
      <c r="O430" t="s">
        <v>28</v>
      </c>
      <c r="P430" t="s">
        <v>513</v>
      </c>
      <c r="Q430" t="s">
        <v>996</v>
      </c>
      <c r="R430">
        <v>66762</v>
      </c>
      <c r="S430">
        <v>42041</v>
      </c>
      <c r="T430">
        <v>42043</v>
      </c>
      <c r="U430">
        <v>8.7319999999999993</v>
      </c>
      <c r="V430">
        <v>14</v>
      </c>
      <c r="W430">
        <v>65.14</v>
      </c>
      <c r="X430">
        <v>88634</v>
      </c>
      <c r="Y430" t="s">
        <v>3217</v>
      </c>
    </row>
    <row r="431" spans="1:25" x14ac:dyDescent="0.2">
      <c r="A431">
        <v>1533</v>
      </c>
      <c r="B431" t="s">
        <v>998</v>
      </c>
      <c r="C431" t="s">
        <v>13</v>
      </c>
      <c r="D431">
        <v>0.02</v>
      </c>
      <c r="E431">
        <v>4.8899999999999997</v>
      </c>
      <c r="F431">
        <v>4.93</v>
      </c>
      <c r="G431" t="s">
        <v>14</v>
      </c>
      <c r="H431" t="s">
        <v>70</v>
      </c>
      <c r="I431" t="s">
        <v>16</v>
      </c>
      <c r="J431" t="s">
        <v>17</v>
      </c>
      <c r="K431" t="s">
        <v>18</v>
      </c>
      <c r="L431" t="s">
        <v>999</v>
      </c>
      <c r="M431">
        <v>0.66</v>
      </c>
      <c r="N431" t="s">
        <v>8</v>
      </c>
      <c r="O431" t="s">
        <v>28</v>
      </c>
      <c r="P431" t="s">
        <v>56</v>
      </c>
      <c r="Q431" t="s">
        <v>1000</v>
      </c>
      <c r="R431">
        <v>63130</v>
      </c>
      <c r="S431">
        <v>42041</v>
      </c>
      <c r="T431">
        <v>42042</v>
      </c>
      <c r="U431">
        <v>-56.445999999999998</v>
      </c>
      <c r="V431">
        <v>14</v>
      </c>
      <c r="W431">
        <v>74.010000000000005</v>
      </c>
      <c r="X431">
        <v>91328</v>
      </c>
      <c r="Y431" t="s">
        <v>3217</v>
      </c>
    </row>
    <row r="432" spans="1:25" x14ac:dyDescent="0.2">
      <c r="A432">
        <v>1533</v>
      </c>
      <c r="B432" t="s">
        <v>998</v>
      </c>
      <c r="C432" t="s">
        <v>13</v>
      </c>
      <c r="D432">
        <v>7.0000000000000007E-2</v>
      </c>
      <c r="E432">
        <v>10.06</v>
      </c>
      <c r="F432">
        <v>2.06</v>
      </c>
      <c r="G432" t="s">
        <v>14</v>
      </c>
      <c r="H432" t="s">
        <v>70</v>
      </c>
      <c r="I432" t="s">
        <v>24</v>
      </c>
      <c r="J432" t="s">
        <v>64</v>
      </c>
      <c r="K432" t="s">
        <v>26</v>
      </c>
      <c r="L432" t="s">
        <v>149</v>
      </c>
      <c r="M432">
        <v>0.39</v>
      </c>
      <c r="N432" t="s">
        <v>8</v>
      </c>
      <c r="O432" t="s">
        <v>28</v>
      </c>
      <c r="P432" t="s">
        <v>56</v>
      </c>
      <c r="Q432" t="s">
        <v>1000</v>
      </c>
      <c r="R432">
        <v>63130</v>
      </c>
      <c r="S432">
        <v>42041</v>
      </c>
      <c r="T432">
        <v>42042</v>
      </c>
      <c r="U432">
        <v>33.189</v>
      </c>
      <c r="V432">
        <v>5</v>
      </c>
      <c r="W432">
        <v>48.1</v>
      </c>
      <c r="X432">
        <v>91328</v>
      </c>
      <c r="Y432" t="s">
        <v>3217</v>
      </c>
    </row>
    <row r="433" spans="1:25" x14ac:dyDescent="0.2">
      <c r="A433">
        <v>1927</v>
      </c>
      <c r="B433" t="s">
        <v>1001</v>
      </c>
      <c r="C433" t="s">
        <v>13</v>
      </c>
      <c r="D433">
        <v>0.02</v>
      </c>
      <c r="E433">
        <v>259.70999999999998</v>
      </c>
      <c r="F433">
        <v>66.67</v>
      </c>
      <c r="G433" t="s">
        <v>2</v>
      </c>
      <c r="H433" t="s">
        <v>47</v>
      </c>
      <c r="I433" t="s">
        <v>4</v>
      </c>
      <c r="J433" t="s">
        <v>5</v>
      </c>
      <c r="K433" t="s">
        <v>6</v>
      </c>
      <c r="L433" t="s">
        <v>1002</v>
      </c>
      <c r="M433">
        <v>0.65</v>
      </c>
      <c r="N433" t="s">
        <v>8</v>
      </c>
      <c r="O433" t="s">
        <v>9</v>
      </c>
      <c r="P433" t="s">
        <v>247</v>
      </c>
      <c r="Q433" t="s">
        <v>1003</v>
      </c>
      <c r="R433">
        <v>29611</v>
      </c>
      <c r="S433">
        <v>42041</v>
      </c>
      <c r="T433">
        <v>42041</v>
      </c>
      <c r="U433">
        <v>-14.448</v>
      </c>
      <c r="V433">
        <v>8</v>
      </c>
      <c r="W433">
        <v>1757.15</v>
      </c>
      <c r="X433">
        <v>88579</v>
      </c>
      <c r="Y433" t="s">
        <v>3216</v>
      </c>
    </row>
    <row r="434" spans="1:25" x14ac:dyDescent="0.2">
      <c r="A434">
        <v>2135</v>
      </c>
      <c r="B434" t="s">
        <v>1004</v>
      </c>
      <c r="C434" t="s">
        <v>13</v>
      </c>
      <c r="D434">
        <v>0.01</v>
      </c>
      <c r="E434">
        <v>28.99</v>
      </c>
      <c r="F434">
        <v>8.59</v>
      </c>
      <c r="G434" t="s">
        <v>14</v>
      </c>
      <c r="H434" t="s">
        <v>47</v>
      </c>
      <c r="I434" t="s">
        <v>16</v>
      </c>
      <c r="J434" t="s">
        <v>111</v>
      </c>
      <c r="K434" t="s">
        <v>120</v>
      </c>
      <c r="L434" t="s">
        <v>1005</v>
      </c>
      <c r="M434">
        <v>0.56000000000000005</v>
      </c>
      <c r="N434" t="s">
        <v>8</v>
      </c>
      <c r="O434" t="s">
        <v>35</v>
      </c>
      <c r="P434" t="s">
        <v>616</v>
      </c>
      <c r="Q434" t="s">
        <v>1006</v>
      </c>
      <c r="R434">
        <v>88101</v>
      </c>
      <c r="S434">
        <v>42041</v>
      </c>
      <c r="T434">
        <v>42042</v>
      </c>
      <c r="U434">
        <v>196.52328</v>
      </c>
      <c r="V434">
        <v>21</v>
      </c>
      <c r="W434">
        <v>556.61</v>
      </c>
      <c r="X434">
        <v>91583</v>
      </c>
      <c r="Y434" t="s">
        <v>3218</v>
      </c>
    </row>
    <row r="435" spans="1:25" x14ac:dyDescent="0.2">
      <c r="A435">
        <v>2486</v>
      </c>
      <c r="B435" t="s">
        <v>920</v>
      </c>
      <c r="C435" t="s">
        <v>13</v>
      </c>
      <c r="D435">
        <v>0.02</v>
      </c>
      <c r="E435">
        <v>71.37</v>
      </c>
      <c r="F435">
        <v>69</v>
      </c>
      <c r="G435" t="s">
        <v>14</v>
      </c>
      <c r="H435" t="s">
        <v>3</v>
      </c>
      <c r="I435" t="s">
        <v>4</v>
      </c>
      <c r="J435" t="s">
        <v>5</v>
      </c>
      <c r="K435" t="s">
        <v>40</v>
      </c>
      <c r="L435" t="s">
        <v>1007</v>
      </c>
      <c r="M435">
        <v>0.68</v>
      </c>
      <c r="N435" t="s">
        <v>8</v>
      </c>
      <c r="O435" t="s">
        <v>9</v>
      </c>
      <c r="P435" t="s">
        <v>51</v>
      </c>
      <c r="Q435" t="s">
        <v>922</v>
      </c>
      <c r="R435">
        <v>30458</v>
      </c>
      <c r="S435">
        <v>42041</v>
      </c>
      <c r="T435">
        <v>42042</v>
      </c>
      <c r="U435">
        <v>-439.90800000000002</v>
      </c>
      <c r="V435">
        <v>4</v>
      </c>
      <c r="W435">
        <v>237.62</v>
      </c>
      <c r="X435">
        <v>91414</v>
      </c>
      <c r="Y435" t="s">
        <v>3216</v>
      </c>
    </row>
    <row r="436" spans="1:25" x14ac:dyDescent="0.2">
      <c r="A436">
        <v>2486</v>
      </c>
      <c r="B436" t="s">
        <v>920</v>
      </c>
      <c r="C436" t="s">
        <v>13</v>
      </c>
      <c r="D436">
        <v>0.03</v>
      </c>
      <c r="E436">
        <v>205.99</v>
      </c>
      <c r="F436">
        <v>8.99</v>
      </c>
      <c r="G436" t="s">
        <v>63</v>
      </c>
      <c r="H436" t="s">
        <v>3</v>
      </c>
      <c r="I436" t="s">
        <v>16</v>
      </c>
      <c r="J436" t="s">
        <v>111</v>
      </c>
      <c r="K436" t="s">
        <v>49</v>
      </c>
      <c r="L436" t="s">
        <v>1008</v>
      </c>
      <c r="M436">
        <v>0.6</v>
      </c>
      <c r="N436" t="s">
        <v>8</v>
      </c>
      <c r="O436" t="s">
        <v>9</v>
      </c>
      <c r="P436" t="s">
        <v>51</v>
      </c>
      <c r="Q436" t="s">
        <v>922</v>
      </c>
      <c r="R436">
        <v>30458</v>
      </c>
      <c r="S436">
        <v>42041</v>
      </c>
      <c r="T436">
        <v>42043</v>
      </c>
      <c r="U436">
        <v>1087.7159999999999</v>
      </c>
      <c r="V436">
        <v>1</v>
      </c>
      <c r="W436">
        <v>176.42</v>
      </c>
      <c r="X436">
        <v>91414</v>
      </c>
      <c r="Y436" t="s">
        <v>3216</v>
      </c>
    </row>
    <row r="437" spans="1:25" x14ac:dyDescent="0.2">
      <c r="A437">
        <v>389</v>
      </c>
      <c r="B437" t="s">
        <v>1009</v>
      </c>
      <c r="C437" t="s">
        <v>23</v>
      </c>
      <c r="D437">
        <v>0.03</v>
      </c>
      <c r="E437">
        <v>160.97999999999999</v>
      </c>
      <c r="F437">
        <v>30</v>
      </c>
      <c r="G437" t="s">
        <v>2</v>
      </c>
      <c r="H437" t="s">
        <v>70</v>
      </c>
      <c r="I437" t="s">
        <v>4</v>
      </c>
      <c r="J437" t="s">
        <v>85</v>
      </c>
      <c r="K437" t="s">
        <v>33</v>
      </c>
      <c r="L437" t="s">
        <v>868</v>
      </c>
      <c r="M437">
        <v>0.62</v>
      </c>
      <c r="N437" t="s">
        <v>8</v>
      </c>
      <c r="O437" t="s">
        <v>28</v>
      </c>
      <c r="P437" t="s">
        <v>109</v>
      </c>
      <c r="Q437" t="s">
        <v>1010</v>
      </c>
      <c r="R437">
        <v>68502</v>
      </c>
      <c r="S437">
        <v>42041</v>
      </c>
      <c r="T437">
        <v>42045</v>
      </c>
      <c r="U437">
        <v>1273.2086999999999</v>
      </c>
      <c r="V437">
        <v>11</v>
      </c>
      <c r="W437">
        <v>1845.23</v>
      </c>
      <c r="X437">
        <v>90338</v>
      </c>
      <c r="Y437" t="s">
        <v>3217</v>
      </c>
    </row>
    <row r="438" spans="1:25" x14ac:dyDescent="0.2">
      <c r="A438">
        <v>1607</v>
      </c>
      <c r="B438" t="s">
        <v>1011</v>
      </c>
      <c r="C438" t="s">
        <v>23</v>
      </c>
      <c r="D438">
        <v>0.1</v>
      </c>
      <c r="E438">
        <v>5.68</v>
      </c>
      <c r="F438">
        <v>3.6</v>
      </c>
      <c r="G438" t="s">
        <v>63</v>
      </c>
      <c r="H438" t="s">
        <v>47</v>
      </c>
      <c r="I438" t="s">
        <v>24</v>
      </c>
      <c r="J438" t="s">
        <v>544</v>
      </c>
      <c r="K438" t="s">
        <v>18</v>
      </c>
      <c r="L438" t="s">
        <v>1012</v>
      </c>
      <c r="M438">
        <v>0.56000000000000005</v>
      </c>
      <c r="N438" t="s">
        <v>8</v>
      </c>
      <c r="O438" t="s">
        <v>87</v>
      </c>
      <c r="P438" t="s">
        <v>88</v>
      </c>
      <c r="Q438" t="s">
        <v>1013</v>
      </c>
      <c r="R438">
        <v>11520</v>
      </c>
      <c r="S438">
        <v>42041</v>
      </c>
      <c r="T438">
        <v>42045</v>
      </c>
      <c r="U438">
        <v>-33.2956</v>
      </c>
      <c r="V438">
        <v>21</v>
      </c>
      <c r="W438">
        <v>118.35</v>
      </c>
      <c r="X438">
        <v>87995</v>
      </c>
      <c r="Y438" t="s">
        <v>3219</v>
      </c>
    </row>
    <row r="439" spans="1:25" x14ac:dyDescent="0.2">
      <c r="A439">
        <v>2270</v>
      </c>
      <c r="B439" t="s">
        <v>1014</v>
      </c>
      <c r="C439" t="s">
        <v>23</v>
      </c>
      <c r="D439">
        <v>0.01</v>
      </c>
      <c r="E439">
        <v>20.48</v>
      </c>
      <c r="F439">
        <v>6.32</v>
      </c>
      <c r="G439" t="s">
        <v>14</v>
      </c>
      <c r="H439" t="s">
        <v>3</v>
      </c>
      <c r="I439" t="s">
        <v>24</v>
      </c>
      <c r="J439" t="s">
        <v>71</v>
      </c>
      <c r="K439" t="s">
        <v>49</v>
      </c>
      <c r="L439" t="s">
        <v>1015</v>
      </c>
      <c r="M439">
        <v>0.57999999999999996</v>
      </c>
      <c r="N439" t="s">
        <v>8</v>
      </c>
      <c r="O439" t="s">
        <v>9</v>
      </c>
      <c r="P439" t="s">
        <v>247</v>
      </c>
      <c r="Q439" t="s">
        <v>1016</v>
      </c>
      <c r="R439">
        <v>29662</v>
      </c>
      <c r="S439">
        <v>42041</v>
      </c>
      <c r="T439">
        <v>42043</v>
      </c>
      <c r="U439">
        <v>711.24480000000005</v>
      </c>
      <c r="V439">
        <v>18</v>
      </c>
      <c r="W439">
        <v>375.03</v>
      </c>
      <c r="X439">
        <v>89572</v>
      </c>
      <c r="Y439" t="s">
        <v>3216</v>
      </c>
    </row>
    <row r="440" spans="1:25" x14ac:dyDescent="0.2">
      <c r="A440">
        <v>2270</v>
      </c>
      <c r="B440" t="s">
        <v>1014</v>
      </c>
      <c r="C440" t="s">
        <v>23</v>
      </c>
      <c r="D440">
        <v>0.09</v>
      </c>
      <c r="E440">
        <v>1.86</v>
      </c>
      <c r="F440">
        <v>2.58</v>
      </c>
      <c r="G440" t="s">
        <v>14</v>
      </c>
      <c r="H440" t="s">
        <v>3</v>
      </c>
      <c r="I440" t="s">
        <v>24</v>
      </c>
      <c r="J440" t="s">
        <v>152</v>
      </c>
      <c r="K440" t="s">
        <v>26</v>
      </c>
      <c r="L440" t="s">
        <v>556</v>
      </c>
      <c r="M440">
        <v>0.82</v>
      </c>
      <c r="N440" t="s">
        <v>8</v>
      </c>
      <c r="O440" t="s">
        <v>9</v>
      </c>
      <c r="P440" t="s">
        <v>247</v>
      </c>
      <c r="Q440" t="s">
        <v>1016</v>
      </c>
      <c r="R440">
        <v>29662</v>
      </c>
      <c r="S440">
        <v>42041</v>
      </c>
      <c r="T440">
        <v>42046</v>
      </c>
      <c r="U440">
        <v>-1084.8469631999999</v>
      </c>
      <c r="V440">
        <v>12</v>
      </c>
      <c r="W440">
        <v>22.11</v>
      </c>
      <c r="X440">
        <v>89572</v>
      </c>
      <c r="Y440" t="s">
        <v>3216</v>
      </c>
    </row>
    <row r="441" spans="1:25" x14ac:dyDescent="0.2">
      <c r="A441">
        <v>2270</v>
      </c>
      <c r="B441" t="s">
        <v>1014</v>
      </c>
      <c r="C441" t="s">
        <v>23</v>
      </c>
      <c r="D441">
        <v>0.08</v>
      </c>
      <c r="E441">
        <v>205.99</v>
      </c>
      <c r="F441">
        <v>2.5</v>
      </c>
      <c r="G441" t="s">
        <v>14</v>
      </c>
      <c r="H441" t="s">
        <v>3</v>
      </c>
      <c r="I441" t="s">
        <v>16</v>
      </c>
      <c r="J441" t="s">
        <v>111</v>
      </c>
      <c r="K441" t="s">
        <v>49</v>
      </c>
      <c r="L441" t="s">
        <v>814</v>
      </c>
      <c r="M441">
        <v>0.59</v>
      </c>
      <c r="N441" t="s">
        <v>8</v>
      </c>
      <c r="O441" t="s">
        <v>9</v>
      </c>
      <c r="P441" t="s">
        <v>247</v>
      </c>
      <c r="Q441" t="s">
        <v>1016</v>
      </c>
      <c r="R441">
        <v>29662</v>
      </c>
      <c r="S441">
        <v>42041</v>
      </c>
      <c r="T441">
        <v>42046</v>
      </c>
      <c r="U441">
        <v>-156.77199999999999</v>
      </c>
      <c r="V441">
        <v>17</v>
      </c>
      <c r="W441">
        <v>2875.35</v>
      </c>
      <c r="X441">
        <v>89572</v>
      </c>
      <c r="Y441" t="s">
        <v>3216</v>
      </c>
    </row>
    <row r="442" spans="1:25" x14ac:dyDescent="0.2">
      <c r="A442">
        <v>697</v>
      </c>
      <c r="B442" t="s">
        <v>1017</v>
      </c>
      <c r="C442" t="s">
        <v>1</v>
      </c>
      <c r="D442">
        <v>0.08</v>
      </c>
      <c r="E442">
        <v>14.81</v>
      </c>
      <c r="F442">
        <v>13.32</v>
      </c>
      <c r="G442" t="s">
        <v>14</v>
      </c>
      <c r="H442" t="s">
        <v>70</v>
      </c>
      <c r="I442" t="s">
        <v>24</v>
      </c>
      <c r="J442" t="s">
        <v>71</v>
      </c>
      <c r="K442" t="s">
        <v>49</v>
      </c>
      <c r="L442" t="s">
        <v>570</v>
      </c>
      <c r="M442">
        <v>0.43</v>
      </c>
      <c r="N442" t="s">
        <v>8</v>
      </c>
      <c r="O442" t="s">
        <v>28</v>
      </c>
      <c r="P442" t="s">
        <v>29</v>
      </c>
      <c r="Q442" t="s">
        <v>1018</v>
      </c>
      <c r="R442">
        <v>46312</v>
      </c>
      <c r="S442">
        <v>42042</v>
      </c>
      <c r="T442">
        <v>42044</v>
      </c>
      <c r="U442">
        <v>-131.6172</v>
      </c>
      <c r="V442">
        <v>20</v>
      </c>
      <c r="W442">
        <v>292.18</v>
      </c>
      <c r="X442">
        <v>89849</v>
      </c>
      <c r="Y442" t="s">
        <v>3217</v>
      </c>
    </row>
    <row r="443" spans="1:25" x14ac:dyDescent="0.2">
      <c r="A443">
        <v>698</v>
      </c>
      <c r="B443" t="s">
        <v>1019</v>
      </c>
      <c r="C443" t="s">
        <v>1</v>
      </c>
      <c r="D443">
        <v>0.08</v>
      </c>
      <c r="E443">
        <v>14.81</v>
      </c>
      <c r="F443">
        <v>13.32</v>
      </c>
      <c r="G443" t="s">
        <v>14</v>
      </c>
      <c r="H443" t="s">
        <v>70</v>
      </c>
      <c r="I443" t="s">
        <v>24</v>
      </c>
      <c r="J443" t="s">
        <v>71</v>
      </c>
      <c r="K443" t="s">
        <v>49</v>
      </c>
      <c r="L443" t="s">
        <v>570</v>
      </c>
      <c r="M443">
        <v>0.43</v>
      </c>
      <c r="N443" t="s">
        <v>8</v>
      </c>
      <c r="O443" t="s">
        <v>35</v>
      </c>
      <c r="P443" t="s">
        <v>42</v>
      </c>
      <c r="Q443" t="s">
        <v>118</v>
      </c>
      <c r="R443">
        <v>98105</v>
      </c>
      <c r="S443">
        <v>42042</v>
      </c>
      <c r="T443">
        <v>42044</v>
      </c>
      <c r="U443">
        <v>-253.11</v>
      </c>
      <c r="V443">
        <v>79</v>
      </c>
      <c r="W443">
        <v>1154.1199999999999</v>
      </c>
      <c r="X443">
        <v>53410</v>
      </c>
      <c r="Y443" t="s">
        <v>3218</v>
      </c>
    </row>
    <row r="444" spans="1:25" x14ac:dyDescent="0.2">
      <c r="A444">
        <v>2626</v>
      </c>
      <c r="B444" t="s">
        <v>1020</v>
      </c>
      <c r="C444" t="s">
        <v>13</v>
      </c>
      <c r="D444">
        <v>0.1</v>
      </c>
      <c r="E444">
        <v>41.94</v>
      </c>
      <c r="F444">
        <v>2.99</v>
      </c>
      <c r="G444" t="s">
        <v>14</v>
      </c>
      <c r="H444" t="s">
        <v>15</v>
      </c>
      <c r="I444" t="s">
        <v>24</v>
      </c>
      <c r="J444" t="s">
        <v>48</v>
      </c>
      <c r="K444" t="s">
        <v>49</v>
      </c>
      <c r="L444" t="s">
        <v>1021</v>
      </c>
      <c r="M444">
        <v>0.35</v>
      </c>
      <c r="N444" t="s">
        <v>8</v>
      </c>
      <c r="O444" t="s">
        <v>35</v>
      </c>
      <c r="P444" t="s">
        <v>66</v>
      </c>
      <c r="Q444" t="s">
        <v>747</v>
      </c>
      <c r="R444">
        <v>94025</v>
      </c>
      <c r="S444">
        <v>42042</v>
      </c>
      <c r="T444">
        <v>42043</v>
      </c>
      <c r="U444">
        <v>164.08199999999999</v>
      </c>
      <c r="V444">
        <v>6</v>
      </c>
      <c r="W444">
        <v>237.8</v>
      </c>
      <c r="X444">
        <v>90927</v>
      </c>
      <c r="Y444" t="s">
        <v>3218</v>
      </c>
    </row>
    <row r="445" spans="1:25" x14ac:dyDescent="0.2">
      <c r="A445">
        <v>3351</v>
      </c>
      <c r="B445" t="s">
        <v>932</v>
      </c>
      <c r="C445" t="s">
        <v>13</v>
      </c>
      <c r="D445">
        <v>0.06</v>
      </c>
      <c r="E445">
        <v>6.7</v>
      </c>
      <c r="F445">
        <v>1.56</v>
      </c>
      <c r="G445" t="s">
        <v>63</v>
      </c>
      <c r="H445" t="s">
        <v>3</v>
      </c>
      <c r="I445" t="s">
        <v>24</v>
      </c>
      <c r="J445" t="s">
        <v>25</v>
      </c>
      <c r="K445" t="s">
        <v>26</v>
      </c>
      <c r="L445" t="s">
        <v>1022</v>
      </c>
      <c r="M445">
        <v>0.52</v>
      </c>
      <c r="N445" t="s">
        <v>8</v>
      </c>
      <c r="O445" t="s">
        <v>35</v>
      </c>
      <c r="P445" t="s">
        <v>42</v>
      </c>
      <c r="Q445" t="s">
        <v>933</v>
      </c>
      <c r="R445">
        <v>99301</v>
      </c>
      <c r="S445">
        <v>42042</v>
      </c>
      <c r="T445">
        <v>42044</v>
      </c>
      <c r="U445">
        <v>40.6556</v>
      </c>
      <c r="V445">
        <v>12</v>
      </c>
      <c r="W445">
        <v>79.39</v>
      </c>
      <c r="X445">
        <v>91298</v>
      </c>
      <c r="Y445" t="s">
        <v>3218</v>
      </c>
    </row>
    <row r="446" spans="1:25" x14ac:dyDescent="0.2">
      <c r="A446">
        <v>1121</v>
      </c>
      <c r="B446" t="s">
        <v>1023</v>
      </c>
      <c r="C446" t="s">
        <v>23</v>
      </c>
      <c r="D446">
        <v>0.04</v>
      </c>
      <c r="E446">
        <v>19.98</v>
      </c>
      <c r="F446">
        <v>8.68</v>
      </c>
      <c r="G446" t="s">
        <v>14</v>
      </c>
      <c r="H446" t="s">
        <v>15</v>
      </c>
      <c r="I446" t="s">
        <v>24</v>
      </c>
      <c r="J446" t="s">
        <v>64</v>
      </c>
      <c r="K446" t="s">
        <v>49</v>
      </c>
      <c r="L446" t="s">
        <v>672</v>
      </c>
      <c r="M446">
        <v>0.37</v>
      </c>
      <c r="N446" t="s">
        <v>8</v>
      </c>
      <c r="O446" t="s">
        <v>35</v>
      </c>
      <c r="P446" t="s">
        <v>66</v>
      </c>
      <c r="Q446" t="s">
        <v>1024</v>
      </c>
      <c r="R446">
        <v>92592</v>
      </c>
      <c r="S446">
        <v>42042</v>
      </c>
      <c r="T446">
        <v>42049</v>
      </c>
      <c r="U446">
        <v>108</v>
      </c>
      <c r="V446">
        <v>8</v>
      </c>
      <c r="W446">
        <v>168.04</v>
      </c>
      <c r="X446">
        <v>86767</v>
      </c>
      <c r="Y446" t="s">
        <v>3218</v>
      </c>
    </row>
    <row r="447" spans="1:25" x14ac:dyDescent="0.2">
      <c r="A447">
        <v>1121</v>
      </c>
      <c r="B447" t="s">
        <v>1023</v>
      </c>
      <c r="C447" t="s">
        <v>23</v>
      </c>
      <c r="D447">
        <v>0.08</v>
      </c>
      <c r="E447">
        <v>125.99</v>
      </c>
      <c r="F447">
        <v>7.69</v>
      </c>
      <c r="G447" t="s">
        <v>14</v>
      </c>
      <c r="H447" t="s">
        <v>15</v>
      </c>
      <c r="I447" t="s">
        <v>16</v>
      </c>
      <c r="J447" t="s">
        <v>111</v>
      </c>
      <c r="K447" t="s">
        <v>49</v>
      </c>
      <c r="L447" t="s">
        <v>1025</v>
      </c>
      <c r="M447">
        <v>0.57999999999999996</v>
      </c>
      <c r="N447" t="s">
        <v>8</v>
      </c>
      <c r="O447" t="s">
        <v>35</v>
      </c>
      <c r="P447" t="s">
        <v>66</v>
      </c>
      <c r="Q447" t="s">
        <v>1024</v>
      </c>
      <c r="R447">
        <v>92592</v>
      </c>
      <c r="S447">
        <v>42042</v>
      </c>
      <c r="T447">
        <v>42044</v>
      </c>
      <c r="U447">
        <v>377.154</v>
      </c>
      <c r="V447">
        <v>7</v>
      </c>
      <c r="W447">
        <v>703.46</v>
      </c>
      <c r="X447">
        <v>86767</v>
      </c>
      <c r="Y447" t="s">
        <v>3218</v>
      </c>
    </row>
    <row r="448" spans="1:25" x14ac:dyDescent="0.2">
      <c r="A448">
        <v>1723</v>
      </c>
      <c r="B448" t="s">
        <v>864</v>
      </c>
      <c r="C448" t="s">
        <v>92</v>
      </c>
      <c r="D448">
        <v>0.05</v>
      </c>
      <c r="E448">
        <v>6.68</v>
      </c>
      <c r="F448">
        <v>5.66</v>
      </c>
      <c r="G448" t="s">
        <v>14</v>
      </c>
      <c r="H448" t="s">
        <v>70</v>
      </c>
      <c r="I448" t="s">
        <v>24</v>
      </c>
      <c r="J448" t="s">
        <v>64</v>
      </c>
      <c r="K448" t="s">
        <v>49</v>
      </c>
      <c r="L448" t="s">
        <v>1026</v>
      </c>
      <c r="M448">
        <v>0.37</v>
      </c>
      <c r="N448" t="s">
        <v>8</v>
      </c>
      <c r="O448" t="s">
        <v>35</v>
      </c>
      <c r="P448" t="s">
        <v>66</v>
      </c>
      <c r="Q448" t="s">
        <v>866</v>
      </c>
      <c r="R448">
        <v>92037</v>
      </c>
      <c r="S448">
        <v>42042</v>
      </c>
      <c r="T448">
        <v>42044</v>
      </c>
      <c r="U448">
        <v>-66.48</v>
      </c>
      <c r="V448">
        <v>46</v>
      </c>
      <c r="W448">
        <v>320.93</v>
      </c>
      <c r="X448">
        <v>44002</v>
      </c>
      <c r="Y448" t="s">
        <v>3218</v>
      </c>
    </row>
    <row r="449" spans="1:25" x14ac:dyDescent="0.2">
      <c r="A449">
        <v>1723</v>
      </c>
      <c r="B449" t="s">
        <v>864</v>
      </c>
      <c r="C449" t="s">
        <v>92</v>
      </c>
      <c r="D449">
        <v>0.03</v>
      </c>
      <c r="E449">
        <v>17.7</v>
      </c>
      <c r="F449">
        <v>9.4700000000000006</v>
      </c>
      <c r="G449" t="s">
        <v>14</v>
      </c>
      <c r="H449" t="s">
        <v>70</v>
      </c>
      <c r="I449" t="s">
        <v>24</v>
      </c>
      <c r="J449" t="s">
        <v>54</v>
      </c>
      <c r="K449" t="s">
        <v>49</v>
      </c>
      <c r="L449" t="s">
        <v>1027</v>
      </c>
      <c r="M449">
        <v>0.59</v>
      </c>
      <c r="N449" t="s">
        <v>8</v>
      </c>
      <c r="O449" t="s">
        <v>35</v>
      </c>
      <c r="P449" t="s">
        <v>66</v>
      </c>
      <c r="Q449" t="s">
        <v>866</v>
      </c>
      <c r="R449">
        <v>92037</v>
      </c>
      <c r="S449">
        <v>42042</v>
      </c>
      <c r="T449">
        <v>42042</v>
      </c>
      <c r="U449">
        <v>-52.33</v>
      </c>
      <c r="V449">
        <v>14</v>
      </c>
      <c r="W449">
        <v>261.85000000000002</v>
      </c>
      <c r="X449">
        <v>44002</v>
      </c>
      <c r="Y449" t="s">
        <v>3218</v>
      </c>
    </row>
    <row r="450" spans="1:25" x14ac:dyDescent="0.2">
      <c r="A450">
        <v>2813</v>
      </c>
      <c r="B450" t="s">
        <v>1028</v>
      </c>
      <c r="C450" t="s">
        <v>92</v>
      </c>
      <c r="D450">
        <v>7.0000000000000007E-2</v>
      </c>
      <c r="E450">
        <v>30.56</v>
      </c>
      <c r="F450">
        <v>2.99</v>
      </c>
      <c r="G450" t="s">
        <v>14</v>
      </c>
      <c r="H450" t="s">
        <v>70</v>
      </c>
      <c r="I450" t="s">
        <v>24</v>
      </c>
      <c r="J450" t="s">
        <v>48</v>
      </c>
      <c r="K450" t="s">
        <v>49</v>
      </c>
      <c r="L450" t="s">
        <v>1029</v>
      </c>
      <c r="M450">
        <v>0.35</v>
      </c>
      <c r="N450" t="s">
        <v>8</v>
      </c>
      <c r="O450" t="s">
        <v>9</v>
      </c>
      <c r="P450" t="s">
        <v>376</v>
      </c>
      <c r="Q450" t="s">
        <v>1030</v>
      </c>
      <c r="R450">
        <v>37311</v>
      </c>
      <c r="S450">
        <v>42042</v>
      </c>
      <c r="T450">
        <v>42042</v>
      </c>
      <c r="U450">
        <v>-95.618600000000001</v>
      </c>
      <c r="V450">
        <v>12</v>
      </c>
      <c r="W450">
        <v>364.92</v>
      </c>
      <c r="X450">
        <v>88819</v>
      </c>
      <c r="Y450" t="s">
        <v>3216</v>
      </c>
    </row>
    <row r="451" spans="1:25" x14ac:dyDescent="0.2">
      <c r="A451">
        <v>1026</v>
      </c>
      <c r="B451" t="s">
        <v>1031</v>
      </c>
      <c r="C451" t="s">
        <v>46</v>
      </c>
      <c r="D451">
        <v>0.08</v>
      </c>
      <c r="E451">
        <v>65.989999999999995</v>
      </c>
      <c r="F451">
        <v>5.92</v>
      </c>
      <c r="G451" t="s">
        <v>14</v>
      </c>
      <c r="H451" t="s">
        <v>3</v>
      </c>
      <c r="I451" t="s">
        <v>16</v>
      </c>
      <c r="J451" t="s">
        <v>111</v>
      </c>
      <c r="K451" t="s">
        <v>49</v>
      </c>
      <c r="L451" t="s">
        <v>1032</v>
      </c>
      <c r="M451">
        <v>0.57999999999999996</v>
      </c>
      <c r="N451" t="s">
        <v>8</v>
      </c>
      <c r="O451" t="s">
        <v>87</v>
      </c>
      <c r="P451" t="s">
        <v>88</v>
      </c>
      <c r="Q451" t="s">
        <v>1033</v>
      </c>
      <c r="R451">
        <v>11722</v>
      </c>
      <c r="S451">
        <v>42042</v>
      </c>
      <c r="T451">
        <v>42042</v>
      </c>
      <c r="U451">
        <v>624.40164000000004</v>
      </c>
      <c r="V451">
        <v>22</v>
      </c>
      <c r="W451">
        <v>1137.5999999999999</v>
      </c>
      <c r="X451">
        <v>89005</v>
      </c>
      <c r="Y451" t="s">
        <v>3219</v>
      </c>
    </row>
    <row r="452" spans="1:25" x14ac:dyDescent="0.2">
      <c r="A452">
        <v>3403</v>
      </c>
      <c r="B452" t="s">
        <v>1034</v>
      </c>
      <c r="C452" t="s">
        <v>13</v>
      </c>
      <c r="D452">
        <v>0.1</v>
      </c>
      <c r="E452">
        <v>105.98</v>
      </c>
      <c r="F452">
        <v>13.99</v>
      </c>
      <c r="G452" t="s">
        <v>63</v>
      </c>
      <c r="H452" t="s">
        <v>15</v>
      </c>
      <c r="I452" t="s">
        <v>4</v>
      </c>
      <c r="J452" t="s">
        <v>102</v>
      </c>
      <c r="K452" t="s">
        <v>120</v>
      </c>
      <c r="L452" t="s">
        <v>1035</v>
      </c>
      <c r="M452">
        <v>0.65</v>
      </c>
      <c r="N452" t="s">
        <v>8</v>
      </c>
      <c r="O452" t="s">
        <v>35</v>
      </c>
      <c r="P452" t="s">
        <v>1036</v>
      </c>
      <c r="Q452" t="s">
        <v>1037</v>
      </c>
      <c r="R452">
        <v>82001</v>
      </c>
      <c r="S452">
        <v>42043</v>
      </c>
      <c r="T452">
        <v>42046</v>
      </c>
      <c r="U452">
        <v>349.48500000000001</v>
      </c>
      <c r="V452">
        <v>5</v>
      </c>
      <c r="W452">
        <v>506.5</v>
      </c>
      <c r="X452">
        <v>87530</v>
      </c>
      <c r="Y452" t="s">
        <v>3218</v>
      </c>
    </row>
    <row r="453" spans="1:25" x14ac:dyDescent="0.2">
      <c r="A453">
        <v>471</v>
      </c>
      <c r="B453" t="s">
        <v>1038</v>
      </c>
      <c r="C453" t="s">
        <v>46</v>
      </c>
      <c r="D453">
        <v>7.0000000000000007E-2</v>
      </c>
      <c r="E453">
        <v>179.99</v>
      </c>
      <c r="F453">
        <v>19.989999999999998</v>
      </c>
      <c r="G453" t="s">
        <v>63</v>
      </c>
      <c r="H453" t="s">
        <v>15</v>
      </c>
      <c r="I453" t="s">
        <v>16</v>
      </c>
      <c r="J453" t="s">
        <v>17</v>
      </c>
      <c r="K453" t="s">
        <v>49</v>
      </c>
      <c r="L453" t="s">
        <v>691</v>
      </c>
      <c r="M453">
        <v>0.48</v>
      </c>
      <c r="N453" t="s">
        <v>8</v>
      </c>
      <c r="O453" t="s">
        <v>9</v>
      </c>
      <c r="P453" t="s">
        <v>51</v>
      </c>
      <c r="Q453" t="s">
        <v>337</v>
      </c>
      <c r="R453">
        <v>30318</v>
      </c>
      <c r="S453">
        <v>42043</v>
      </c>
      <c r="T453">
        <v>42043</v>
      </c>
      <c r="U453">
        <v>-568.53510000000006</v>
      </c>
      <c r="V453">
        <v>4</v>
      </c>
      <c r="W453">
        <v>718.03</v>
      </c>
      <c r="X453">
        <v>3138</v>
      </c>
      <c r="Y453" t="s">
        <v>3216</v>
      </c>
    </row>
    <row r="454" spans="1:25" x14ac:dyDescent="0.2">
      <c r="A454">
        <v>472</v>
      </c>
      <c r="B454" t="s">
        <v>1039</v>
      </c>
      <c r="C454" t="s">
        <v>46</v>
      </c>
      <c r="D454">
        <v>7.0000000000000007E-2</v>
      </c>
      <c r="E454">
        <v>179.99</v>
      </c>
      <c r="F454">
        <v>19.989999999999998</v>
      </c>
      <c r="G454" t="s">
        <v>63</v>
      </c>
      <c r="H454" t="s">
        <v>15</v>
      </c>
      <c r="I454" t="s">
        <v>16</v>
      </c>
      <c r="J454" t="s">
        <v>17</v>
      </c>
      <c r="K454" t="s">
        <v>49</v>
      </c>
      <c r="L454" t="s">
        <v>691</v>
      </c>
      <c r="M454">
        <v>0.48</v>
      </c>
      <c r="N454" t="s">
        <v>8</v>
      </c>
      <c r="O454" t="s">
        <v>87</v>
      </c>
      <c r="P454" t="s">
        <v>394</v>
      </c>
      <c r="Q454" t="s">
        <v>1040</v>
      </c>
      <c r="R454">
        <v>21133</v>
      </c>
      <c r="S454">
        <v>42043</v>
      </c>
      <c r="T454">
        <v>42043</v>
      </c>
      <c r="U454">
        <v>-427.47</v>
      </c>
      <c r="V454">
        <v>1</v>
      </c>
      <c r="W454">
        <v>179.51</v>
      </c>
      <c r="X454">
        <v>88023</v>
      </c>
      <c r="Y454" t="s">
        <v>3219</v>
      </c>
    </row>
    <row r="455" spans="1:25" x14ac:dyDescent="0.2">
      <c r="A455">
        <v>2151</v>
      </c>
      <c r="B455" t="s">
        <v>210</v>
      </c>
      <c r="C455" t="s">
        <v>13</v>
      </c>
      <c r="D455">
        <v>0.08</v>
      </c>
      <c r="E455">
        <v>5.74</v>
      </c>
      <c r="F455">
        <v>5.01</v>
      </c>
      <c r="G455" t="s">
        <v>14</v>
      </c>
      <c r="H455" t="s">
        <v>70</v>
      </c>
      <c r="I455" t="s">
        <v>24</v>
      </c>
      <c r="J455" t="s">
        <v>48</v>
      </c>
      <c r="K455" t="s">
        <v>49</v>
      </c>
      <c r="L455" t="s">
        <v>1041</v>
      </c>
      <c r="M455">
        <v>0.39</v>
      </c>
      <c r="N455" t="s">
        <v>8</v>
      </c>
      <c r="O455" t="s">
        <v>28</v>
      </c>
      <c r="P455" t="s">
        <v>189</v>
      </c>
      <c r="Q455" t="s">
        <v>212</v>
      </c>
      <c r="R455">
        <v>52001</v>
      </c>
      <c r="S455">
        <v>42044</v>
      </c>
      <c r="T455">
        <v>42046</v>
      </c>
      <c r="U455">
        <v>-6.9308199999999998</v>
      </c>
      <c r="V455">
        <v>1</v>
      </c>
      <c r="W455">
        <v>7.21</v>
      </c>
      <c r="X455">
        <v>90405</v>
      </c>
      <c r="Y455" t="s">
        <v>3217</v>
      </c>
    </row>
    <row r="456" spans="1:25" x14ac:dyDescent="0.2">
      <c r="A456">
        <v>1671</v>
      </c>
      <c r="B456" t="s">
        <v>1042</v>
      </c>
      <c r="C456" t="s">
        <v>23</v>
      </c>
      <c r="D456">
        <v>0.1</v>
      </c>
      <c r="E456">
        <v>4.13</v>
      </c>
      <c r="F456">
        <v>0.99</v>
      </c>
      <c r="G456" t="s">
        <v>14</v>
      </c>
      <c r="H456" t="s">
        <v>3</v>
      </c>
      <c r="I456" t="s">
        <v>24</v>
      </c>
      <c r="J456" t="s">
        <v>128</v>
      </c>
      <c r="K456" t="s">
        <v>49</v>
      </c>
      <c r="L456" t="s">
        <v>302</v>
      </c>
      <c r="M456">
        <v>0.39</v>
      </c>
      <c r="N456" t="s">
        <v>8</v>
      </c>
      <c r="O456" t="s">
        <v>9</v>
      </c>
      <c r="P456" t="s">
        <v>218</v>
      </c>
      <c r="Q456" t="s">
        <v>1043</v>
      </c>
      <c r="R456">
        <v>22015</v>
      </c>
      <c r="S456">
        <v>42044</v>
      </c>
      <c r="T456">
        <v>42048</v>
      </c>
      <c r="U456">
        <v>-40.53</v>
      </c>
      <c r="V456">
        <v>13</v>
      </c>
      <c r="W456">
        <v>52.16</v>
      </c>
      <c r="X456">
        <v>86724</v>
      </c>
      <c r="Y456" t="s">
        <v>3216</v>
      </c>
    </row>
    <row r="457" spans="1:25" x14ac:dyDescent="0.2">
      <c r="A457">
        <v>1574</v>
      </c>
      <c r="B457" t="s">
        <v>1044</v>
      </c>
      <c r="C457" t="s">
        <v>92</v>
      </c>
      <c r="D457">
        <v>7.0000000000000007E-2</v>
      </c>
      <c r="E457">
        <v>20.95</v>
      </c>
      <c r="F457">
        <v>5.99</v>
      </c>
      <c r="G457" t="s">
        <v>14</v>
      </c>
      <c r="H457" t="s">
        <v>15</v>
      </c>
      <c r="I457" t="s">
        <v>16</v>
      </c>
      <c r="J457" t="s">
        <v>17</v>
      </c>
      <c r="K457" t="s">
        <v>49</v>
      </c>
      <c r="L457" t="s">
        <v>229</v>
      </c>
      <c r="M457">
        <v>0.65</v>
      </c>
      <c r="N457" t="s">
        <v>8</v>
      </c>
      <c r="O457" t="s">
        <v>9</v>
      </c>
      <c r="P457" t="s">
        <v>73</v>
      </c>
      <c r="Q457" t="s">
        <v>1045</v>
      </c>
      <c r="R457">
        <v>28314</v>
      </c>
      <c r="S457">
        <v>42044</v>
      </c>
      <c r="T457">
        <v>42045</v>
      </c>
      <c r="U457">
        <v>27.234000000000002</v>
      </c>
      <c r="V457">
        <v>19</v>
      </c>
      <c r="W457">
        <v>391.4</v>
      </c>
      <c r="X457">
        <v>86966</v>
      </c>
      <c r="Y457" t="s">
        <v>3216</v>
      </c>
    </row>
    <row r="458" spans="1:25" x14ac:dyDescent="0.2">
      <c r="A458">
        <v>2619</v>
      </c>
      <c r="B458" t="s">
        <v>1046</v>
      </c>
      <c r="C458" t="s">
        <v>46</v>
      </c>
      <c r="D458">
        <v>0.1</v>
      </c>
      <c r="E458">
        <v>30.98</v>
      </c>
      <c r="F458">
        <v>8.99</v>
      </c>
      <c r="G458" t="s">
        <v>14</v>
      </c>
      <c r="H458" t="s">
        <v>70</v>
      </c>
      <c r="I458" t="s">
        <v>24</v>
      </c>
      <c r="J458" t="s">
        <v>25</v>
      </c>
      <c r="K458" t="s">
        <v>18</v>
      </c>
      <c r="L458" t="s">
        <v>315</v>
      </c>
      <c r="M458">
        <v>0.57999999999999996</v>
      </c>
      <c r="N458" t="s">
        <v>8</v>
      </c>
      <c r="O458" t="s">
        <v>28</v>
      </c>
      <c r="P458" t="s">
        <v>1047</v>
      </c>
      <c r="Q458" t="s">
        <v>1048</v>
      </c>
      <c r="R458">
        <v>57103</v>
      </c>
      <c r="S458">
        <v>42044</v>
      </c>
      <c r="T458">
        <v>42046</v>
      </c>
      <c r="U458">
        <v>-20.222799999999999</v>
      </c>
      <c r="V458">
        <v>4</v>
      </c>
      <c r="W458">
        <v>119.37</v>
      </c>
      <c r="X458">
        <v>88015</v>
      </c>
      <c r="Y458" t="s">
        <v>3217</v>
      </c>
    </row>
    <row r="459" spans="1:25" x14ac:dyDescent="0.2">
      <c r="A459">
        <v>491</v>
      </c>
      <c r="B459" t="s">
        <v>1049</v>
      </c>
      <c r="C459" t="s">
        <v>1</v>
      </c>
      <c r="D459">
        <v>0.01</v>
      </c>
      <c r="E459">
        <v>4.9800000000000004</v>
      </c>
      <c r="F459">
        <v>6.07</v>
      </c>
      <c r="G459" t="s">
        <v>14</v>
      </c>
      <c r="H459" t="s">
        <v>15</v>
      </c>
      <c r="I459" t="s">
        <v>24</v>
      </c>
      <c r="J459" t="s">
        <v>64</v>
      </c>
      <c r="K459" t="s">
        <v>49</v>
      </c>
      <c r="L459" t="s">
        <v>763</v>
      </c>
      <c r="M459">
        <v>0.36</v>
      </c>
      <c r="N459" t="s">
        <v>8</v>
      </c>
      <c r="O459" t="s">
        <v>87</v>
      </c>
      <c r="P459" t="s">
        <v>88</v>
      </c>
      <c r="Q459" t="s">
        <v>89</v>
      </c>
      <c r="R459">
        <v>10154</v>
      </c>
      <c r="S459">
        <v>42045</v>
      </c>
      <c r="T459">
        <v>42046</v>
      </c>
      <c r="U459">
        <v>-69.069999999999993</v>
      </c>
      <c r="V459">
        <v>41</v>
      </c>
      <c r="W459">
        <v>217</v>
      </c>
      <c r="X459">
        <v>10464</v>
      </c>
      <c r="Y459" t="s">
        <v>3219</v>
      </c>
    </row>
    <row r="460" spans="1:25" x14ac:dyDescent="0.2">
      <c r="A460">
        <v>494</v>
      </c>
      <c r="B460" t="s">
        <v>1050</v>
      </c>
      <c r="C460" t="s">
        <v>1</v>
      </c>
      <c r="D460">
        <v>0.01</v>
      </c>
      <c r="E460">
        <v>4.9800000000000004</v>
      </c>
      <c r="F460">
        <v>6.07</v>
      </c>
      <c r="G460" t="s">
        <v>14</v>
      </c>
      <c r="H460" t="s">
        <v>15</v>
      </c>
      <c r="I460" t="s">
        <v>24</v>
      </c>
      <c r="J460" t="s">
        <v>64</v>
      </c>
      <c r="K460" t="s">
        <v>49</v>
      </c>
      <c r="L460" t="s">
        <v>763</v>
      </c>
      <c r="M460">
        <v>0.36</v>
      </c>
      <c r="N460" t="s">
        <v>8</v>
      </c>
      <c r="O460" t="s">
        <v>35</v>
      </c>
      <c r="P460" t="s">
        <v>42</v>
      </c>
      <c r="Q460" t="s">
        <v>118</v>
      </c>
      <c r="R460">
        <v>98115</v>
      </c>
      <c r="S460">
        <v>42045</v>
      </c>
      <c r="T460">
        <v>42046</v>
      </c>
      <c r="U460">
        <v>-35.916400000000003</v>
      </c>
      <c r="V460">
        <v>10</v>
      </c>
      <c r="W460">
        <v>52.93</v>
      </c>
      <c r="X460">
        <v>88907</v>
      </c>
      <c r="Y460" t="s">
        <v>3218</v>
      </c>
    </row>
    <row r="461" spans="1:25" x14ac:dyDescent="0.2">
      <c r="A461">
        <v>1267</v>
      </c>
      <c r="B461" t="s">
        <v>1051</v>
      </c>
      <c r="C461" t="s">
        <v>1</v>
      </c>
      <c r="D461">
        <v>0.01</v>
      </c>
      <c r="E461">
        <v>13.99</v>
      </c>
      <c r="F461">
        <v>7.51</v>
      </c>
      <c r="G461" t="s">
        <v>14</v>
      </c>
      <c r="H461" t="s">
        <v>70</v>
      </c>
      <c r="I461" t="s">
        <v>16</v>
      </c>
      <c r="J461" t="s">
        <v>32</v>
      </c>
      <c r="K461" t="s">
        <v>120</v>
      </c>
      <c r="L461" t="s">
        <v>1052</v>
      </c>
      <c r="M461">
        <v>0.39</v>
      </c>
      <c r="N461" t="s">
        <v>8</v>
      </c>
      <c r="O461" t="s">
        <v>9</v>
      </c>
      <c r="P461" t="s">
        <v>99</v>
      </c>
      <c r="Q461" t="s">
        <v>1053</v>
      </c>
      <c r="R461">
        <v>33433</v>
      </c>
      <c r="S461">
        <v>42045</v>
      </c>
      <c r="T461">
        <v>42046</v>
      </c>
      <c r="U461">
        <v>533.74199999999996</v>
      </c>
      <c r="V461">
        <v>2</v>
      </c>
      <c r="W461">
        <v>29.85</v>
      </c>
      <c r="X461">
        <v>89514</v>
      </c>
      <c r="Y461" t="s">
        <v>3216</v>
      </c>
    </row>
    <row r="462" spans="1:25" x14ac:dyDescent="0.2">
      <c r="A462">
        <v>1361</v>
      </c>
      <c r="B462" t="s">
        <v>755</v>
      </c>
      <c r="C462" t="s">
        <v>1</v>
      </c>
      <c r="D462">
        <v>0.01</v>
      </c>
      <c r="E462">
        <v>6.48</v>
      </c>
      <c r="F462">
        <v>6.22</v>
      </c>
      <c r="G462" t="s">
        <v>63</v>
      </c>
      <c r="H462" t="s">
        <v>15</v>
      </c>
      <c r="I462" t="s">
        <v>24</v>
      </c>
      <c r="J462" t="s">
        <v>64</v>
      </c>
      <c r="K462" t="s">
        <v>49</v>
      </c>
      <c r="L462" t="s">
        <v>1054</v>
      </c>
      <c r="M462">
        <v>0.37</v>
      </c>
      <c r="N462" t="s">
        <v>8</v>
      </c>
      <c r="O462" t="s">
        <v>28</v>
      </c>
      <c r="P462" t="s">
        <v>265</v>
      </c>
      <c r="Q462" t="s">
        <v>756</v>
      </c>
      <c r="R462">
        <v>48101</v>
      </c>
      <c r="S462">
        <v>42045</v>
      </c>
      <c r="T462">
        <v>42046</v>
      </c>
      <c r="U462">
        <v>-15.6312</v>
      </c>
      <c r="V462">
        <v>9</v>
      </c>
      <c r="W462">
        <v>69.459999999999994</v>
      </c>
      <c r="X462">
        <v>89596</v>
      </c>
      <c r="Y462" t="s">
        <v>3217</v>
      </c>
    </row>
    <row r="463" spans="1:25" x14ac:dyDescent="0.2">
      <c r="A463">
        <v>1361</v>
      </c>
      <c r="B463" t="s">
        <v>755</v>
      </c>
      <c r="C463" t="s">
        <v>1</v>
      </c>
      <c r="D463">
        <v>0.03</v>
      </c>
      <c r="E463">
        <v>85.99</v>
      </c>
      <c r="F463">
        <v>3.3</v>
      </c>
      <c r="G463" t="s">
        <v>14</v>
      </c>
      <c r="H463" t="s">
        <v>15</v>
      </c>
      <c r="I463" t="s">
        <v>16</v>
      </c>
      <c r="J463" t="s">
        <v>111</v>
      </c>
      <c r="K463" t="s">
        <v>18</v>
      </c>
      <c r="L463" t="s">
        <v>490</v>
      </c>
      <c r="M463">
        <v>0.37</v>
      </c>
      <c r="N463" t="s">
        <v>8</v>
      </c>
      <c r="O463" t="s">
        <v>28</v>
      </c>
      <c r="P463" t="s">
        <v>265</v>
      </c>
      <c r="Q463" t="s">
        <v>756</v>
      </c>
      <c r="R463">
        <v>48101</v>
      </c>
      <c r="S463">
        <v>42045</v>
      </c>
      <c r="T463">
        <v>42047</v>
      </c>
      <c r="U463">
        <v>790.54679999999996</v>
      </c>
      <c r="V463">
        <v>16</v>
      </c>
      <c r="W463">
        <v>1145.72</v>
      </c>
      <c r="X463">
        <v>89596</v>
      </c>
      <c r="Y463" t="s">
        <v>3217</v>
      </c>
    </row>
    <row r="464" spans="1:25" x14ac:dyDescent="0.2">
      <c r="A464">
        <v>2204</v>
      </c>
      <c r="B464" t="s">
        <v>938</v>
      </c>
      <c r="C464" t="s">
        <v>1</v>
      </c>
      <c r="D464">
        <v>0.04</v>
      </c>
      <c r="E464">
        <v>296.18</v>
      </c>
      <c r="F464">
        <v>154.12</v>
      </c>
      <c r="G464" t="s">
        <v>2</v>
      </c>
      <c r="H464" t="s">
        <v>15</v>
      </c>
      <c r="I464" t="s">
        <v>4</v>
      </c>
      <c r="J464" t="s">
        <v>5</v>
      </c>
      <c r="K464" t="s">
        <v>6</v>
      </c>
      <c r="L464" t="s">
        <v>1055</v>
      </c>
      <c r="M464">
        <v>0.76</v>
      </c>
      <c r="N464" t="s">
        <v>8</v>
      </c>
      <c r="O464" t="s">
        <v>28</v>
      </c>
      <c r="P464" t="s">
        <v>60</v>
      </c>
      <c r="Q464" t="s">
        <v>939</v>
      </c>
      <c r="R464">
        <v>55337</v>
      </c>
      <c r="S464">
        <v>42045</v>
      </c>
      <c r="T464">
        <v>42046</v>
      </c>
      <c r="U464">
        <v>-87.998040000000003</v>
      </c>
      <c r="V464">
        <v>20</v>
      </c>
      <c r="W464">
        <v>5768.12</v>
      </c>
      <c r="X464">
        <v>86053</v>
      </c>
      <c r="Y464" t="s">
        <v>3217</v>
      </c>
    </row>
    <row r="465" spans="1:25" x14ac:dyDescent="0.2">
      <c r="A465">
        <v>1526</v>
      </c>
      <c r="B465" t="s">
        <v>1056</v>
      </c>
      <c r="C465" t="s">
        <v>13</v>
      </c>
      <c r="D465">
        <v>0.04</v>
      </c>
      <c r="E465">
        <v>11.34</v>
      </c>
      <c r="F465">
        <v>5.01</v>
      </c>
      <c r="G465" t="s">
        <v>14</v>
      </c>
      <c r="H465" t="s">
        <v>47</v>
      </c>
      <c r="I465" t="s">
        <v>24</v>
      </c>
      <c r="J465" t="s">
        <v>64</v>
      </c>
      <c r="K465" t="s">
        <v>49</v>
      </c>
      <c r="L465" t="s">
        <v>391</v>
      </c>
      <c r="M465">
        <v>0.36</v>
      </c>
      <c r="N465" t="s">
        <v>8</v>
      </c>
      <c r="O465" t="s">
        <v>9</v>
      </c>
      <c r="P465" t="s">
        <v>140</v>
      </c>
      <c r="Q465" t="s">
        <v>1057</v>
      </c>
      <c r="R465">
        <v>35211</v>
      </c>
      <c r="S465">
        <v>42045</v>
      </c>
      <c r="T465">
        <v>42046</v>
      </c>
      <c r="U465">
        <v>-189.22399999999999</v>
      </c>
      <c r="V465">
        <v>10</v>
      </c>
      <c r="W465">
        <v>115.53</v>
      </c>
      <c r="X465">
        <v>86812</v>
      </c>
      <c r="Y465" t="s">
        <v>3216</v>
      </c>
    </row>
    <row r="466" spans="1:25" x14ac:dyDescent="0.2">
      <c r="A466">
        <v>1338</v>
      </c>
      <c r="B466" t="s">
        <v>1058</v>
      </c>
      <c r="C466" t="s">
        <v>23</v>
      </c>
      <c r="D466">
        <v>0.02</v>
      </c>
      <c r="E466">
        <v>55.99</v>
      </c>
      <c r="F466">
        <v>3.3</v>
      </c>
      <c r="G466" t="s">
        <v>14</v>
      </c>
      <c r="H466" t="s">
        <v>47</v>
      </c>
      <c r="I466" t="s">
        <v>16</v>
      </c>
      <c r="J466" t="s">
        <v>111</v>
      </c>
      <c r="K466" t="s">
        <v>18</v>
      </c>
      <c r="L466" t="s">
        <v>1059</v>
      </c>
      <c r="M466">
        <v>0.59</v>
      </c>
      <c r="N466" t="s">
        <v>8</v>
      </c>
      <c r="O466" t="s">
        <v>28</v>
      </c>
      <c r="P466" t="s">
        <v>79</v>
      </c>
      <c r="Q466" t="s">
        <v>509</v>
      </c>
      <c r="R466">
        <v>60623</v>
      </c>
      <c r="S466">
        <v>42045</v>
      </c>
      <c r="T466">
        <v>42045</v>
      </c>
      <c r="U466">
        <v>525.20039999999995</v>
      </c>
      <c r="V466">
        <v>16</v>
      </c>
      <c r="W466">
        <v>761.16</v>
      </c>
      <c r="X466">
        <v>91244</v>
      </c>
      <c r="Y466" t="s">
        <v>3217</v>
      </c>
    </row>
    <row r="467" spans="1:25" x14ac:dyDescent="0.2">
      <c r="A467">
        <v>1340</v>
      </c>
      <c r="B467" t="s">
        <v>1060</v>
      </c>
      <c r="C467" t="s">
        <v>23</v>
      </c>
      <c r="D467">
        <v>0</v>
      </c>
      <c r="E467">
        <v>22.38</v>
      </c>
      <c r="F467">
        <v>15.1</v>
      </c>
      <c r="G467" t="s">
        <v>63</v>
      </c>
      <c r="H467" t="s">
        <v>47</v>
      </c>
      <c r="I467" t="s">
        <v>24</v>
      </c>
      <c r="J467" t="s">
        <v>48</v>
      </c>
      <c r="K467" t="s">
        <v>49</v>
      </c>
      <c r="L467" t="s">
        <v>1061</v>
      </c>
      <c r="M467">
        <v>0.38</v>
      </c>
      <c r="N467" t="s">
        <v>8</v>
      </c>
      <c r="O467" t="s">
        <v>87</v>
      </c>
      <c r="P467" t="s">
        <v>88</v>
      </c>
      <c r="Q467" t="s">
        <v>89</v>
      </c>
      <c r="R467">
        <v>10170</v>
      </c>
      <c r="S467">
        <v>42045</v>
      </c>
      <c r="T467">
        <v>42052</v>
      </c>
      <c r="U467">
        <v>-52.646999999999998</v>
      </c>
      <c r="V467">
        <v>29</v>
      </c>
      <c r="W467">
        <v>682.68</v>
      </c>
      <c r="X467">
        <v>21636</v>
      </c>
      <c r="Y467" t="s">
        <v>3219</v>
      </c>
    </row>
    <row r="468" spans="1:25" x14ac:dyDescent="0.2">
      <c r="A468">
        <v>1340</v>
      </c>
      <c r="B468" t="s">
        <v>1060</v>
      </c>
      <c r="C468" t="s">
        <v>23</v>
      </c>
      <c r="D468">
        <v>7.0000000000000007E-2</v>
      </c>
      <c r="E468">
        <v>5.98</v>
      </c>
      <c r="F468">
        <v>4.6900000000000004</v>
      </c>
      <c r="G468" t="s">
        <v>14</v>
      </c>
      <c r="H468" t="s">
        <v>47</v>
      </c>
      <c r="I468" t="s">
        <v>24</v>
      </c>
      <c r="J468" t="s">
        <v>54</v>
      </c>
      <c r="K468" t="s">
        <v>49</v>
      </c>
      <c r="L468" t="s">
        <v>205</v>
      </c>
      <c r="M468">
        <v>0.68</v>
      </c>
      <c r="N468" t="s">
        <v>8</v>
      </c>
      <c r="O468" t="s">
        <v>87</v>
      </c>
      <c r="P468" t="s">
        <v>88</v>
      </c>
      <c r="Q468" t="s">
        <v>89</v>
      </c>
      <c r="R468">
        <v>10170</v>
      </c>
      <c r="S468">
        <v>42045</v>
      </c>
      <c r="T468">
        <v>42050</v>
      </c>
      <c r="U468">
        <v>-24.44</v>
      </c>
      <c r="V468">
        <v>11</v>
      </c>
      <c r="W468">
        <v>73.44</v>
      </c>
      <c r="X468">
        <v>21636</v>
      </c>
      <c r="Y468" t="s">
        <v>3219</v>
      </c>
    </row>
    <row r="469" spans="1:25" x14ac:dyDescent="0.2">
      <c r="A469">
        <v>1340</v>
      </c>
      <c r="B469" t="s">
        <v>1060</v>
      </c>
      <c r="C469" t="s">
        <v>23</v>
      </c>
      <c r="D469">
        <v>0.02</v>
      </c>
      <c r="E469">
        <v>55.99</v>
      </c>
      <c r="F469">
        <v>3.3</v>
      </c>
      <c r="G469" t="s">
        <v>14</v>
      </c>
      <c r="H469" t="s">
        <v>47</v>
      </c>
      <c r="I469" t="s">
        <v>16</v>
      </c>
      <c r="J469" t="s">
        <v>111</v>
      </c>
      <c r="K469" t="s">
        <v>18</v>
      </c>
      <c r="L469" t="s">
        <v>1059</v>
      </c>
      <c r="M469">
        <v>0.59</v>
      </c>
      <c r="N469" t="s">
        <v>8</v>
      </c>
      <c r="O469" t="s">
        <v>87</v>
      </c>
      <c r="P469" t="s">
        <v>88</v>
      </c>
      <c r="Q469" t="s">
        <v>89</v>
      </c>
      <c r="R469">
        <v>10170</v>
      </c>
      <c r="S469">
        <v>42045</v>
      </c>
      <c r="T469">
        <v>42045</v>
      </c>
      <c r="U469">
        <v>366.50700000000001</v>
      </c>
      <c r="V469">
        <v>63</v>
      </c>
      <c r="W469">
        <v>2997.07</v>
      </c>
      <c r="X469">
        <v>21636</v>
      </c>
      <c r="Y469" t="s">
        <v>3219</v>
      </c>
    </row>
    <row r="470" spans="1:25" x14ac:dyDescent="0.2">
      <c r="A470">
        <v>1341</v>
      </c>
      <c r="B470" t="s">
        <v>1062</v>
      </c>
      <c r="C470" t="s">
        <v>23</v>
      </c>
      <c r="D470">
        <v>7.0000000000000007E-2</v>
      </c>
      <c r="E470">
        <v>5.98</v>
      </c>
      <c r="F470">
        <v>4.6900000000000004</v>
      </c>
      <c r="G470" t="s">
        <v>14</v>
      </c>
      <c r="H470" t="s">
        <v>47</v>
      </c>
      <c r="I470" t="s">
        <v>24</v>
      </c>
      <c r="J470" t="s">
        <v>54</v>
      </c>
      <c r="K470" t="s">
        <v>49</v>
      </c>
      <c r="L470" t="s">
        <v>205</v>
      </c>
      <c r="M470">
        <v>0.68</v>
      </c>
      <c r="N470" t="s">
        <v>8</v>
      </c>
      <c r="O470" t="s">
        <v>87</v>
      </c>
      <c r="P470" t="s">
        <v>296</v>
      </c>
      <c r="Q470" t="s">
        <v>1063</v>
      </c>
      <c r="R470">
        <v>17201</v>
      </c>
      <c r="S470">
        <v>42045</v>
      </c>
      <c r="T470">
        <v>42050</v>
      </c>
      <c r="U470">
        <v>-12.7088</v>
      </c>
      <c r="V470">
        <v>3</v>
      </c>
      <c r="W470">
        <v>20.03</v>
      </c>
      <c r="X470">
        <v>91244</v>
      </c>
      <c r="Y470" t="s">
        <v>3219</v>
      </c>
    </row>
    <row r="471" spans="1:25" x14ac:dyDescent="0.2">
      <c r="A471">
        <v>3004</v>
      </c>
      <c r="B471" t="s">
        <v>1064</v>
      </c>
      <c r="C471" t="s">
        <v>23</v>
      </c>
      <c r="D471">
        <v>0.08</v>
      </c>
      <c r="E471">
        <v>6.48</v>
      </c>
      <c r="F471">
        <v>6.81</v>
      </c>
      <c r="G471" t="s">
        <v>14</v>
      </c>
      <c r="H471" t="s">
        <v>70</v>
      </c>
      <c r="I471" t="s">
        <v>24</v>
      </c>
      <c r="J471" t="s">
        <v>64</v>
      </c>
      <c r="K471" t="s">
        <v>49</v>
      </c>
      <c r="L471" t="s">
        <v>1065</v>
      </c>
      <c r="M471">
        <v>0.36</v>
      </c>
      <c r="N471" t="s">
        <v>8</v>
      </c>
      <c r="O471" t="s">
        <v>35</v>
      </c>
      <c r="P471" t="s">
        <v>66</v>
      </c>
      <c r="Q471" t="s">
        <v>76</v>
      </c>
      <c r="R471">
        <v>90049</v>
      </c>
      <c r="S471">
        <v>42045</v>
      </c>
      <c r="T471">
        <v>42050</v>
      </c>
      <c r="U471">
        <v>-94.59</v>
      </c>
      <c r="V471">
        <v>58</v>
      </c>
      <c r="W471">
        <v>382.33</v>
      </c>
      <c r="X471">
        <v>54949</v>
      </c>
      <c r="Y471" t="s">
        <v>3218</v>
      </c>
    </row>
    <row r="472" spans="1:25" x14ac:dyDescent="0.2">
      <c r="A472">
        <v>3004</v>
      </c>
      <c r="B472" t="s">
        <v>1064</v>
      </c>
      <c r="C472" t="s">
        <v>23</v>
      </c>
      <c r="D472">
        <v>0.09</v>
      </c>
      <c r="E472">
        <v>20.98</v>
      </c>
      <c r="F472">
        <v>53.03</v>
      </c>
      <c r="G472" t="s">
        <v>2</v>
      </c>
      <c r="H472" t="s">
        <v>70</v>
      </c>
      <c r="I472" t="s">
        <v>24</v>
      </c>
      <c r="J472" t="s">
        <v>54</v>
      </c>
      <c r="K472" t="s">
        <v>33</v>
      </c>
      <c r="L472" t="s">
        <v>1066</v>
      </c>
      <c r="M472">
        <v>0.78</v>
      </c>
      <c r="N472" t="s">
        <v>8</v>
      </c>
      <c r="O472" t="s">
        <v>35</v>
      </c>
      <c r="P472" t="s">
        <v>66</v>
      </c>
      <c r="Q472" t="s">
        <v>76</v>
      </c>
      <c r="R472">
        <v>90049</v>
      </c>
      <c r="S472">
        <v>42045</v>
      </c>
      <c r="T472">
        <v>42052</v>
      </c>
      <c r="U472">
        <v>-293.74</v>
      </c>
      <c r="V472">
        <v>13</v>
      </c>
      <c r="W472">
        <v>356.61</v>
      </c>
      <c r="X472">
        <v>54949</v>
      </c>
      <c r="Y472" t="s">
        <v>3218</v>
      </c>
    </row>
    <row r="473" spans="1:25" x14ac:dyDescent="0.2">
      <c r="A473">
        <v>3006</v>
      </c>
      <c r="B473" t="s">
        <v>1067</v>
      </c>
      <c r="C473" t="s">
        <v>23</v>
      </c>
      <c r="D473">
        <v>0.08</v>
      </c>
      <c r="E473">
        <v>6.48</v>
      </c>
      <c r="F473">
        <v>6.81</v>
      </c>
      <c r="G473" t="s">
        <v>14</v>
      </c>
      <c r="H473" t="s">
        <v>70</v>
      </c>
      <c r="I473" t="s">
        <v>24</v>
      </c>
      <c r="J473" t="s">
        <v>64</v>
      </c>
      <c r="K473" t="s">
        <v>49</v>
      </c>
      <c r="L473" t="s">
        <v>1065</v>
      </c>
      <c r="M473">
        <v>0.36</v>
      </c>
      <c r="N473" t="s">
        <v>8</v>
      </c>
      <c r="O473" t="s">
        <v>35</v>
      </c>
      <c r="P473" t="s">
        <v>466</v>
      </c>
      <c r="Q473" t="s">
        <v>1068</v>
      </c>
      <c r="R473">
        <v>83402</v>
      </c>
      <c r="S473">
        <v>42045</v>
      </c>
      <c r="T473">
        <v>42050</v>
      </c>
      <c r="U473">
        <v>-49.186799999999998</v>
      </c>
      <c r="V473">
        <v>14</v>
      </c>
      <c r="W473">
        <v>92.29</v>
      </c>
      <c r="X473">
        <v>91388</v>
      </c>
      <c r="Y473" t="s">
        <v>3218</v>
      </c>
    </row>
    <row r="474" spans="1:25" x14ac:dyDescent="0.2">
      <c r="A474">
        <v>3006</v>
      </c>
      <c r="B474" t="s">
        <v>1067</v>
      </c>
      <c r="C474" t="s">
        <v>23</v>
      </c>
      <c r="D474">
        <v>0.09</v>
      </c>
      <c r="E474">
        <v>20.98</v>
      </c>
      <c r="F474">
        <v>53.03</v>
      </c>
      <c r="G474" t="s">
        <v>2</v>
      </c>
      <c r="H474" t="s">
        <v>70</v>
      </c>
      <c r="I474" t="s">
        <v>24</v>
      </c>
      <c r="J474" t="s">
        <v>54</v>
      </c>
      <c r="K474" t="s">
        <v>33</v>
      </c>
      <c r="L474" t="s">
        <v>1066</v>
      </c>
      <c r="M474">
        <v>0.78</v>
      </c>
      <c r="N474" t="s">
        <v>8</v>
      </c>
      <c r="O474" t="s">
        <v>35</v>
      </c>
      <c r="P474" t="s">
        <v>466</v>
      </c>
      <c r="Q474" t="s">
        <v>1068</v>
      </c>
      <c r="R474">
        <v>83402</v>
      </c>
      <c r="S474">
        <v>42045</v>
      </c>
      <c r="T474">
        <v>42052</v>
      </c>
      <c r="U474">
        <v>-152.7448</v>
      </c>
      <c r="V474">
        <v>3</v>
      </c>
      <c r="W474">
        <v>82.29</v>
      </c>
      <c r="X474">
        <v>91388</v>
      </c>
      <c r="Y474" t="s">
        <v>3218</v>
      </c>
    </row>
    <row r="475" spans="1:25" x14ac:dyDescent="0.2">
      <c r="A475">
        <v>1132</v>
      </c>
      <c r="B475" t="s">
        <v>1069</v>
      </c>
      <c r="C475" t="s">
        <v>92</v>
      </c>
      <c r="D475">
        <v>0.06</v>
      </c>
      <c r="E475">
        <v>6.37</v>
      </c>
      <c r="F475">
        <v>5.19</v>
      </c>
      <c r="G475" t="s">
        <v>14</v>
      </c>
      <c r="H475" t="s">
        <v>70</v>
      </c>
      <c r="I475" t="s">
        <v>24</v>
      </c>
      <c r="J475" t="s">
        <v>48</v>
      </c>
      <c r="K475" t="s">
        <v>49</v>
      </c>
      <c r="L475" t="s">
        <v>883</v>
      </c>
      <c r="M475">
        <v>0.38</v>
      </c>
      <c r="N475" t="s">
        <v>8</v>
      </c>
      <c r="O475" t="s">
        <v>28</v>
      </c>
      <c r="P475" t="s">
        <v>163</v>
      </c>
      <c r="Q475" t="s">
        <v>1070</v>
      </c>
      <c r="R475">
        <v>76039</v>
      </c>
      <c r="S475">
        <v>42045</v>
      </c>
      <c r="T475">
        <v>42046</v>
      </c>
      <c r="U475">
        <v>-48.219499999999996</v>
      </c>
      <c r="V475">
        <v>6</v>
      </c>
      <c r="W475">
        <v>37.700000000000003</v>
      </c>
      <c r="X475">
        <v>88101</v>
      </c>
      <c r="Y475" t="s">
        <v>3217</v>
      </c>
    </row>
    <row r="476" spans="1:25" x14ac:dyDescent="0.2">
      <c r="A476">
        <v>2145</v>
      </c>
      <c r="B476" t="s">
        <v>1071</v>
      </c>
      <c r="C476" t="s">
        <v>92</v>
      </c>
      <c r="D476">
        <v>0</v>
      </c>
      <c r="E476">
        <v>20.28</v>
      </c>
      <c r="F476">
        <v>14.39</v>
      </c>
      <c r="G476" t="s">
        <v>14</v>
      </c>
      <c r="H476" t="s">
        <v>70</v>
      </c>
      <c r="I476" t="s">
        <v>4</v>
      </c>
      <c r="J476" t="s">
        <v>102</v>
      </c>
      <c r="K476" t="s">
        <v>49</v>
      </c>
      <c r="L476" t="s">
        <v>686</v>
      </c>
      <c r="M476">
        <v>0.47</v>
      </c>
      <c r="N476" t="s">
        <v>8</v>
      </c>
      <c r="O476" t="s">
        <v>9</v>
      </c>
      <c r="P476" t="s">
        <v>99</v>
      </c>
      <c r="Q476" t="s">
        <v>1072</v>
      </c>
      <c r="R476">
        <v>33311</v>
      </c>
      <c r="S476">
        <v>42045</v>
      </c>
      <c r="T476">
        <v>42047</v>
      </c>
      <c r="U476">
        <v>15.678000000000001</v>
      </c>
      <c r="V476">
        <v>11</v>
      </c>
      <c r="W476">
        <v>237.83</v>
      </c>
      <c r="X476">
        <v>87072</v>
      </c>
      <c r="Y476" t="s">
        <v>3216</v>
      </c>
    </row>
    <row r="477" spans="1:25" x14ac:dyDescent="0.2">
      <c r="A477">
        <v>1633</v>
      </c>
      <c r="B477" t="s">
        <v>1073</v>
      </c>
      <c r="C477" t="s">
        <v>46</v>
      </c>
      <c r="D477">
        <v>0.03</v>
      </c>
      <c r="E477">
        <v>5.98</v>
      </c>
      <c r="F477">
        <v>3.85</v>
      </c>
      <c r="G477" t="s">
        <v>14</v>
      </c>
      <c r="H477" t="s">
        <v>47</v>
      </c>
      <c r="I477" t="s">
        <v>16</v>
      </c>
      <c r="J477" t="s">
        <v>17</v>
      </c>
      <c r="K477" t="s">
        <v>18</v>
      </c>
      <c r="L477" t="s">
        <v>1074</v>
      </c>
      <c r="M477">
        <v>0.68</v>
      </c>
      <c r="N477" t="s">
        <v>8</v>
      </c>
      <c r="O477" t="s">
        <v>9</v>
      </c>
      <c r="P477" t="s">
        <v>10</v>
      </c>
      <c r="Q477" t="s">
        <v>1075</v>
      </c>
      <c r="R477">
        <v>38637</v>
      </c>
      <c r="S477">
        <v>42045</v>
      </c>
      <c r="T477">
        <v>42047</v>
      </c>
      <c r="U477">
        <v>-76.106800000000007</v>
      </c>
      <c r="V477">
        <v>6</v>
      </c>
      <c r="W477">
        <v>38.54</v>
      </c>
      <c r="X477">
        <v>90531</v>
      </c>
      <c r="Y477" t="s">
        <v>3216</v>
      </c>
    </row>
    <row r="478" spans="1:25" x14ac:dyDescent="0.2">
      <c r="A478">
        <v>2302</v>
      </c>
      <c r="B478" t="s">
        <v>127</v>
      </c>
      <c r="C478" t="s">
        <v>1</v>
      </c>
      <c r="D478">
        <v>7.0000000000000007E-2</v>
      </c>
      <c r="E478">
        <v>270.98</v>
      </c>
      <c r="F478">
        <v>50</v>
      </c>
      <c r="G478" t="s">
        <v>2</v>
      </c>
      <c r="H478" t="s">
        <v>70</v>
      </c>
      <c r="I478" t="s">
        <v>4</v>
      </c>
      <c r="J478" t="s">
        <v>85</v>
      </c>
      <c r="K478" t="s">
        <v>33</v>
      </c>
      <c r="L478" t="s">
        <v>1076</v>
      </c>
      <c r="M478">
        <v>0.77</v>
      </c>
      <c r="N478" t="s">
        <v>8</v>
      </c>
      <c r="O478" t="s">
        <v>9</v>
      </c>
      <c r="P478" t="s">
        <v>99</v>
      </c>
      <c r="Q478" t="s">
        <v>130</v>
      </c>
      <c r="R478">
        <v>32404</v>
      </c>
      <c r="S478">
        <v>42046</v>
      </c>
      <c r="T478">
        <v>42048</v>
      </c>
      <c r="U478">
        <v>27.725999999999999</v>
      </c>
      <c r="V478">
        <v>9</v>
      </c>
      <c r="W478">
        <v>2439.37</v>
      </c>
      <c r="X478">
        <v>87695</v>
      </c>
      <c r="Y478" t="s">
        <v>3216</v>
      </c>
    </row>
    <row r="479" spans="1:25" x14ac:dyDescent="0.2">
      <c r="A479">
        <v>2303</v>
      </c>
      <c r="B479" t="s">
        <v>132</v>
      </c>
      <c r="C479" t="s">
        <v>1</v>
      </c>
      <c r="D479">
        <v>7.0000000000000007E-2</v>
      </c>
      <c r="E479">
        <v>270.98</v>
      </c>
      <c r="F479">
        <v>50</v>
      </c>
      <c r="G479" t="s">
        <v>2</v>
      </c>
      <c r="H479" t="s">
        <v>70</v>
      </c>
      <c r="I479" t="s">
        <v>4</v>
      </c>
      <c r="J479" t="s">
        <v>85</v>
      </c>
      <c r="K479" t="s">
        <v>33</v>
      </c>
      <c r="L479" t="s">
        <v>1076</v>
      </c>
      <c r="M479">
        <v>0.77</v>
      </c>
      <c r="N479" t="s">
        <v>8</v>
      </c>
      <c r="O479" t="s">
        <v>87</v>
      </c>
      <c r="P479" t="s">
        <v>88</v>
      </c>
      <c r="Q479" t="s">
        <v>89</v>
      </c>
      <c r="R479">
        <v>10011</v>
      </c>
      <c r="S479">
        <v>42046</v>
      </c>
      <c r="T479">
        <v>42048</v>
      </c>
      <c r="U479">
        <v>-96.05</v>
      </c>
      <c r="V479">
        <v>36</v>
      </c>
      <c r="W479">
        <v>9757.48</v>
      </c>
      <c r="X479">
        <v>47493</v>
      </c>
      <c r="Y479" t="s">
        <v>3219</v>
      </c>
    </row>
    <row r="480" spans="1:25" x14ac:dyDescent="0.2">
      <c r="A480">
        <v>1354</v>
      </c>
      <c r="B480" t="s">
        <v>1077</v>
      </c>
      <c r="C480" t="s">
        <v>13</v>
      </c>
      <c r="D480">
        <v>0.1</v>
      </c>
      <c r="E480">
        <v>4.13</v>
      </c>
      <c r="F480">
        <v>0.99</v>
      </c>
      <c r="G480" t="s">
        <v>14</v>
      </c>
      <c r="H480" t="s">
        <v>15</v>
      </c>
      <c r="I480" t="s">
        <v>24</v>
      </c>
      <c r="J480" t="s">
        <v>128</v>
      </c>
      <c r="K480" t="s">
        <v>49</v>
      </c>
      <c r="L480" t="s">
        <v>302</v>
      </c>
      <c r="M480">
        <v>0.39</v>
      </c>
      <c r="N480" t="s">
        <v>8</v>
      </c>
      <c r="O480" t="s">
        <v>28</v>
      </c>
      <c r="P480" t="s">
        <v>163</v>
      </c>
      <c r="Q480" t="s">
        <v>1078</v>
      </c>
      <c r="R480">
        <v>76086</v>
      </c>
      <c r="S480">
        <v>42046</v>
      </c>
      <c r="T480">
        <v>42046</v>
      </c>
      <c r="U480">
        <v>-1.0711999999999999</v>
      </c>
      <c r="V480">
        <v>2</v>
      </c>
      <c r="W480">
        <v>8.3000000000000007</v>
      </c>
      <c r="X480">
        <v>91209</v>
      </c>
      <c r="Y480" t="s">
        <v>3217</v>
      </c>
    </row>
    <row r="481" spans="1:25" x14ac:dyDescent="0.2">
      <c r="A481">
        <v>1354</v>
      </c>
      <c r="B481" t="s">
        <v>1077</v>
      </c>
      <c r="C481" t="s">
        <v>13</v>
      </c>
      <c r="D481">
        <v>0.04</v>
      </c>
      <c r="E481">
        <v>4.9800000000000004</v>
      </c>
      <c r="F481">
        <v>0.49</v>
      </c>
      <c r="G481" t="s">
        <v>14</v>
      </c>
      <c r="H481" t="s">
        <v>15</v>
      </c>
      <c r="I481" t="s">
        <v>24</v>
      </c>
      <c r="J481" t="s">
        <v>128</v>
      </c>
      <c r="K481" t="s">
        <v>49</v>
      </c>
      <c r="L481" t="s">
        <v>1079</v>
      </c>
      <c r="M481">
        <v>0.39</v>
      </c>
      <c r="N481" t="s">
        <v>8</v>
      </c>
      <c r="O481" t="s">
        <v>28</v>
      </c>
      <c r="P481" t="s">
        <v>163</v>
      </c>
      <c r="Q481" t="s">
        <v>1078</v>
      </c>
      <c r="R481">
        <v>76086</v>
      </c>
      <c r="S481">
        <v>42046</v>
      </c>
      <c r="T481">
        <v>42048</v>
      </c>
      <c r="U481">
        <v>4.4104000000000001</v>
      </c>
      <c r="V481">
        <v>2</v>
      </c>
      <c r="W481">
        <v>10.039999999999999</v>
      </c>
      <c r="X481">
        <v>91209</v>
      </c>
      <c r="Y481" t="s">
        <v>3217</v>
      </c>
    </row>
    <row r="482" spans="1:25" x14ac:dyDescent="0.2">
      <c r="A482">
        <v>2072</v>
      </c>
      <c r="B482" t="s">
        <v>896</v>
      </c>
      <c r="C482" t="s">
        <v>13</v>
      </c>
      <c r="D482">
        <v>0.09</v>
      </c>
      <c r="E482">
        <v>260.98</v>
      </c>
      <c r="F482">
        <v>41.91</v>
      </c>
      <c r="G482" t="s">
        <v>2</v>
      </c>
      <c r="H482" t="s">
        <v>70</v>
      </c>
      <c r="I482" t="s">
        <v>4</v>
      </c>
      <c r="J482" t="s">
        <v>93</v>
      </c>
      <c r="K482" t="s">
        <v>6</v>
      </c>
      <c r="L482" t="s">
        <v>411</v>
      </c>
      <c r="M482">
        <v>0.59</v>
      </c>
      <c r="N482" t="s">
        <v>8</v>
      </c>
      <c r="O482" t="s">
        <v>28</v>
      </c>
      <c r="P482" t="s">
        <v>265</v>
      </c>
      <c r="Q482" t="s">
        <v>898</v>
      </c>
      <c r="R482">
        <v>48505</v>
      </c>
      <c r="S482">
        <v>42046</v>
      </c>
      <c r="T482">
        <v>42048</v>
      </c>
      <c r="U482">
        <v>1307.2692</v>
      </c>
      <c r="V482">
        <v>14</v>
      </c>
      <c r="W482">
        <v>3377.06</v>
      </c>
      <c r="X482">
        <v>88556</v>
      </c>
      <c r="Y482" t="s">
        <v>3217</v>
      </c>
    </row>
    <row r="483" spans="1:25" x14ac:dyDescent="0.2">
      <c r="A483">
        <v>2072</v>
      </c>
      <c r="B483" t="s">
        <v>896</v>
      </c>
      <c r="C483" t="s">
        <v>13</v>
      </c>
      <c r="D483">
        <v>0.01</v>
      </c>
      <c r="E483">
        <v>10.52</v>
      </c>
      <c r="F483">
        <v>7.94</v>
      </c>
      <c r="G483" t="s">
        <v>14</v>
      </c>
      <c r="H483" t="s">
        <v>70</v>
      </c>
      <c r="I483" t="s">
        <v>4</v>
      </c>
      <c r="J483" t="s">
        <v>102</v>
      </c>
      <c r="K483" t="s">
        <v>18</v>
      </c>
      <c r="L483" t="s">
        <v>1080</v>
      </c>
      <c r="M483">
        <v>0.52</v>
      </c>
      <c r="N483" t="s">
        <v>8</v>
      </c>
      <c r="O483" t="s">
        <v>28</v>
      </c>
      <c r="P483" t="s">
        <v>265</v>
      </c>
      <c r="Q483" t="s">
        <v>898</v>
      </c>
      <c r="R483">
        <v>48505</v>
      </c>
      <c r="S483">
        <v>42046</v>
      </c>
      <c r="T483">
        <v>42048</v>
      </c>
      <c r="U483">
        <v>-15.8184</v>
      </c>
      <c r="V483">
        <v>11</v>
      </c>
      <c r="W483">
        <v>123.93</v>
      </c>
      <c r="X483">
        <v>88556</v>
      </c>
      <c r="Y483" t="s">
        <v>3217</v>
      </c>
    </row>
    <row r="484" spans="1:25" x14ac:dyDescent="0.2">
      <c r="A484">
        <v>2072</v>
      </c>
      <c r="B484" t="s">
        <v>896</v>
      </c>
      <c r="C484" t="s">
        <v>13</v>
      </c>
      <c r="D484">
        <v>0.02</v>
      </c>
      <c r="E484">
        <v>5.98</v>
      </c>
      <c r="F484">
        <v>7.5</v>
      </c>
      <c r="G484" t="s">
        <v>63</v>
      </c>
      <c r="H484" t="s">
        <v>70</v>
      </c>
      <c r="I484" t="s">
        <v>24</v>
      </c>
      <c r="J484" t="s">
        <v>64</v>
      </c>
      <c r="K484" t="s">
        <v>49</v>
      </c>
      <c r="L484" t="s">
        <v>1081</v>
      </c>
      <c r="M484">
        <v>0.4</v>
      </c>
      <c r="N484" t="s">
        <v>8</v>
      </c>
      <c r="O484" t="s">
        <v>28</v>
      </c>
      <c r="P484" t="s">
        <v>265</v>
      </c>
      <c r="Q484" t="s">
        <v>898</v>
      </c>
      <c r="R484">
        <v>48505</v>
      </c>
      <c r="S484">
        <v>42046</v>
      </c>
      <c r="T484">
        <v>42048</v>
      </c>
      <c r="U484">
        <v>-55.8324</v>
      </c>
      <c r="V484">
        <v>14</v>
      </c>
      <c r="W484">
        <v>93.96</v>
      </c>
      <c r="X484">
        <v>88556</v>
      </c>
      <c r="Y484" t="s">
        <v>3217</v>
      </c>
    </row>
    <row r="485" spans="1:25" x14ac:dyDescent="0.2">
      <c r="A485">
        <v>2489</v>
      </c>
      <c r="B485" t="s">
        <v>427</v>
      </c>
      <c r="C485" t="s">
        <v>13</v>
      </c>
      <c r="D485">
        <v>0.01</v>
      </c>
      <c r="E485">
        <v>2036.48</v>
      </c>
      <c r="F485">
        <v>14.7</v>
      </c>
      <c r="G485" t="s">
        <v>2</v>
      </c>
      <c r="H485" t="s">
        <v>15</v>
      </c>
      <c r="I485" t="s">
        <v>16</v>
      </c>
      <c r="J485" t="s">
        <v>32</v>
      </c>
      <c r="K485" t="s">
        <v>33</v>
      </c>
      <c r="L485" t="s">
        <v>34</v>
      </c>
      <c r="M485">
        <v>0.55000000000000004</v>
      </c>
      <c r="N485" t="s">
        <v>8</v>
      </c>
      <c r="O485" t="s">
        <v>35</v>
      </c>
      <c r="P485" t="s">
        <v>66</v>
      </c>
      <c r="Q485" t="s">
        <v>429</v>
      </c>
      <c r="R485">
        <v>94521</v>
      </c>
      <c r="S485">
        <v>42046</v>
      </c>
      <c r="T485">
        <v>42048</v>
      </c>
      <c r="U485">
        <v>-1596.7457999999999</v>
      </c>
      <c r="V485">
        <v>2</v>
      </c>
      <c r="W485">
        <v>3786.84</v>
      </c>
      <c r="X485">
        <v>86883</v>
      </c>
      <c r="Y485" t="s">
        <v>3218</v>
      </c>
    </row>
    <row r="486" spans="1:25" x14ac:dyDescent="0.2">
      <c r="A486">
        <v>2778</v>
      </c>
      <c r="B486" t="s">
        <v>1082</v>
      </c>
      <c r="C486" t="s">
        <v>13</v>
      </c>
      <c r="D486">
        <v>0.05</v>
      </c>
      <c r="E486">
        <v>205.99</v>
      </c>
      <c r="F486">
        <v>8.99</v>
      </c>
      <c r="G486" t="s">
        <v>63</v>
      </c>
      <c r="H486" t="s">
        <v>15</v>
      </c>
      <c r="I486" t="s">
        <v>16</v>
      </c>
      <c r="J486" t="s">
        <v>111</v>
      </c>
      <c r="K486" t="s">
        <v>49</v>
      </c>
      <c r="L486" t="s">
        <v>1083</v>
      </c>
      <c r="M486">
        <v>0.57999999999999996</v>
      </c>
      <c r="N486" t="s">
        <v>8</v>
      </c>
      <c r="O486" t="s">
        <v>9</v>
      </c>
      <c r="P486" t="s">
        <v>73</v>
      </c>
      <c r="Q486" t="s">
        <v>1084</v>
      </c>
      <c r="R486">
        <v>28403</v>
      </c>
      <c r="S486">
        <v>42046</v>
      </c>
      <c r="T486">
        <v>42047</v>
      </c>
      <c r="U486">
        <v>111.05249999999999</v>
      </c>
      <c r="V486">
        <v>12</v>
      </c>
      <c r="W486">
        <v>2118.9899999999998</v>
      </c>
      <c r="X486">
        <v>87160</v>
      </c>
      <c r="Y486" t="s">
        <v>3216</v>
      </c>
    </row>
    <row r="487" spans="1:25" x14ac:dyDescent="0.2">
      <c r="A487">
        <v>2778</v>
      </c>
      <c r="B487" t="s">
        <v>1082</v>
      </c>
      <c r="C487" t="s">
        <v>13</v>
      </c>
      <c r="D487">
        <v>0.08</v>
      </c>
      <c r="E487">
        <v>205.99</v>
      </c>
      <c r="F487">
        <v>8.99</v>
      </c>
      <c r="G487" t="s">
        <v>14</v>
      </c>
      <c r="H487" t="s">
        <v>15</v>
      </c>
      <c r="I487" t="s">
        <v>16</v>
      </c>
      <c r="J487" t="s">
        <v>111</v>
      </c>
      <c r="K487" t="s">
        <v>49</v>
      </c>
      <c r="L487" t="s">
        <v>639</v>
      </c>
      <c r="M487">
        <v>0.56000000000000005</v>
      </c>
      <c r="N487" t="s">
        <v>8</v>
      </c>
      <c r="O487" t="s">
        <v>9</v>
      </c>
      <c r="P487" t="s">
        <v>73</v>
      </c>
      <c r="Q487" t="s">
        <v>1084</v>
      </c>
      <c r="R487">
        <v>28403</v>
      </c>
      <c r="S487">
        <v>42046</v>
      </c>
      <c r="T487">
        <v>42047</v>
      </c>
      <c r="U487">
        <v>-1963.752</v>
      </c>
      <c r="V487">
        <v>5</v>
      </c>
      <c r="W487">
        <v>837.64</v>
      </c>
      <c r="X487">
        <v>87160</v>
      </c>
      <c r="Y487" t="s">
        <v>3216</v>
      </c>
    </row>
    <row r="488" spans="1:25" x14ac:dyDescent="0.2">
      <c r="A488">
        <v>1815</v>
      </c>
      <c r="B488" t="s">
        <v>1085</v>
      </c>
      <c r="C488" t="s">
        <v>92</v>
      </c>
      <c r="D488">
        <v>0.06</v>
      </c>
      <c r="E488">
        <v>90.97</v>
      </c>
      <c r="F488">
        <v>14</v>
      </c>
      <c r="G488" t="s">
        <v>2</v>
      </c>
      <c r="H488" t="s">
        <v>47</v>
      </c>
      <c r="I488" t="s">
        <v>16</v>
      </c>
      <c r="J488" t="s">
        <v>32</v>
      </c>
      <c r="K488" t="s">
        <v>33</v>
      </c>
      <c r="L488" t="s">
        <v>1086</v>
      </c>
      <c r="M488">
        <v>0.36</v>
      </c>
      <c r="N488" t="s">
        <v>8</v>
      </c>
      <c r="O488" t="s">
        <v>9</v>
      </c>
      <c r="P488" t="s">
        <v>10</v>
      </c>
      <c r="Q488" t="s">
        <v>1087</v>
      </c>
      <c r="R488">
        <v>39208</v>
      </c>
      <c r="S488">
        <v>42046</v>
      </c>
      <c r="T488">
        <v>42047</v>
      </c>
      <c r="U488">
        <v>47.334000000000003</v>
      </c>
      <c r="V488">
        <v>14</v>
      </c>
      <c r="W488">
        <v>1263.3499999999999</v>
      </c>
      <c r="X488">
        <v>90525</v>
      </c>
      <c r="Y488" t="s">
        <v>3216</v>
      </c>
    </row>
    <row r="489" spans="1:25" x14ac:dyDescent="0.2">
      <c r="A489">
        <v>757</v>
      </c>
      <c r="B489" t="s">
        <v>1088</v>
      </c>
      <c r="C489" t="s">
        <v>46</v>
      </c>
      <c r="D489">
        <v>0.03</v>
      </c>
      <c r="E489">
        <v>37.94</v>
      </c>
      <c r="F489">
        <v>5.08</v>
      </c>
      <c r="G489" t="s">
        <v>14</v>
      </c>
      <c r="H489" t="s">
        <v>47</v>
      </c>
      <c r="I489" t="s">
        <v>24</v>
      </c>
      <c r="J489" t="s">
        <v>64</v>
      </c>
      <c r="K489" t="s">
        <v>26</v>
      </c>
      <c r="L489" t="s">
        <v>1089</v>
      </c>
      <c r="M489">
        <v>0.38</v>
      </c>
      <c r="N489" t="s">
        <v>8</v>
      </c>
      <c r="O489" t="s">
        <v>35</v>
      </c>
      <c r="P489" t="s">
        <v>115</v>
      </c>
      <c r="Q489" t="s">
        <v>1090</v>
      </c>
      <c r="R489">
        <v>97062</v>
      </c>
      <c r="S489">
        <v>42046</v>
      </c>
      <c r="T489">
        <v>42048</v>
      </c>
      <c r="U489">
        <v>-7.5244</v>
      </c>
      <c r="V489">
        <v>1</v>
      </c>
      <c r="W489">
        <v>39.97</v>
      </c>
      <c r="X489">
        <v>90258</v>
      </c>
      <c r="Y489" t="s">
        <v>3218</v>
      </c>
    </row>
    <row r="490" spans="1:25" x14ac:dyDescent="0.2">
      <c r="A490">
        <v>16</v>
      </c>
      <c r="B490" t="s">
        <v>1091</v>
      </c>
      <c r="C490" t="s">
        <v>13</v>
      </c>
      <c r="D490">
        <v>0.04</v>
      </c>
      <c r="E490">
        <v>2.98</v>
      </c>
      <c r="F490">
        <v>1.58</v>
      </c>
      <c r="G490" t="s">
        <v>14</v>
      </c>
      <c r="H490" t="s">
        <v>3</v>
      </c>
      <c r="I490" t="s">
        <v>24</v>
      </c>
      <c r="J490" t="s">
        <v>152</v>
      </c>
      <c r="K490" t="s">
        <v>26</v>
      </c>
      <c r="L490" t="s">
        <v>1092</v>
      </c>
      <c r="M490">
        <v>0.39</v>
      </c>
      <c r="N490" t="s">
        <v>8</v>
      </c>
      <c r="O490" t="s">
        <v>87</v>
      </c>
      <c r="P490" t="s">
        <v>88</v>
      </c>
      <c r="Q490" t="s">
        <v>1093</v>
      </c>
      <c r="R490">
        <v>13210</v>
      </c>
      <c r="S490">
        <v>42047</v>
      </c>
      <c r="T490">
        <v>42050</v>
      </c>
      <c r="U490">
        <v>2.63</v>
      </c>
      <c r="V490">
        <v>6</v>
      </c>
      <c r="W490">
        <v>18.8</v>
      </c>
      <c r="X490">
        <v>86836</v>
      </c>
      <c r="Y490" t="s">
        <v>3219</v>
      </c>
    </row>
    <row r="491" spans="1:25" x14ac:dyDescent="0.2">
      <c r="A491">
        <v>16</v>
      </c>
      <c r="B491" t="s">
        <v>1091</v>
      </c>
      <c r="C491" t="s">
        <v>13</v>
      </c>
      <c r="D491">
        <v>0.05</v>
      </c>
      <c r="E491">
        <v>115.99</v>
      </c>
      <c r="F491">
        <v>2.5</v>
      </c>
      <c r="G491" t="s">
        <v>14</v>
      </c>
      <c r="H491" t="s">
        <v>3</v>
      </c>
      <c r="I491" t="s">
        <v>16</v>
      </c>
      <c r="J491" t="s">
        <v>111</v>
      </c>
      <c r="K491" t="s">
        <v>49</v>
      </c>
      <c r="L491" t="s">
        <v>1094</v>
      </c>
      <c r="M491">
        <v>0.55000000000000004</v>
      </c>
      <c r="N491" t="s">
        <v>8</v>
      </c>
      <c r="O491" t="s">
        <v>87</v>
      </c>
      <c r="P491" t="s">
        <v>88</v>
      </c>
      <c r="Q491" t="s">
        <v>1093</v>
      </c>
      <c r="R491">
        <v>13210</v>
      </c>
      <c r="S491">
        <v>42047</v>
      </c>
      <c r="T491">
        <v>42049</v>
      </c>
      <c r="U491">
        <v>652.73310000000004</v>
      </c>
      <c r="V491">
        <v>10</v>
      </c>
      <c r="W491">
        <v>945.99</v>
      </c>
      <c r="X491">
        <v>86836</v>
      </c>
      <c r="Y491" t="s">
        <v>3219</v>
      </c>
    </row>
    <row r="492" spans="1:25" x14ac:dyDescent="0.2">
      <c r="A492">
        <v>190</v>
      </c>
      <c r="B492" t="s">
        <v>1095</v>
      </c>
      <c r="C492" t="s">
        <v>13</v>
      </c>
      <c r="D492">
        <v>0.1</v>
      </c>
      <c r="E492">
        <v>58.1</v>
      </c>
      <c r="F492">
        <v>1.49</v>
      </c>
      <c r="G492" t="s">
        <v>14</v>
      </c>
      <c r="H492" t="s">
        <v>70</v>
      </c>
      <c r="I492" t="s">
        <v>24</v>
      </c>
      <c r="J492" t="s">
        <v>48</v>
      </c>
      <c r="K492" t="s">
        <v>49</v>
      </c>
      <c r="L492" t="s">
        <v>598</v>
      </c>
      <c r="M492">
        <v>0.38</v>
      </c>
      <c r="N492" t="s">
        <v>8</v>
      </c>
      <c r="O492" t="s">
        <v>28</v>
      </c>
      <c r="P492" t="s">
        <v>79</v>
      </c>
      <c r="Q492" t="s">
        <v>1096</v>
      </c>
      <c r="R492">
        <v>60004</v>
      </c>
      <c r="S492">
        <v>42047</v>
      </c>
      <c r="T492">
        <v>42048</v>
      </c>
      <c r="U492">
        <v>113.6499</v>
      </c>
      <c r="V492">
        <v>3</v>
      </c>
      <c r="W492">
        <v>164.71</v>
      </c>
      <c r="X492">
        <v>89092</v>
      </c>
      <c r="Y492" t="s">
        <v>3217</v>
      </c>
    </row>
    <row r="493" spans="1:25" x14ac:dyDescent="0.2">
      <c r="A493">
        <v>191</v>
      </c>
      <c r="B493" t="s">
        <v>1097</v>
      </c>
      <c r="C493" t="s">
        <v>13</v>
      </c>
      <c r="D493">
        <v>0.01</v>
      </c>
      <c r="E493">
        <v>80.48</v>
      </c>
      <c r="F493">
        <v>4.5</v>
      </c>
      <c r="G493" t="s">
        <v>14</v>
      </c>
      <c r="H493" t="s">
        <v>70</v>
      </c>
      <c r="I493" t="s">
        <v>24</v>
      </c>
      <c r="J493" t="s">
        <v>71</v>
      </c>
      <c r="K493" t="s">
        <v>49</v>
      </c>
      <c r="L493" t="s">
        <v>1098</v>
      </c>
      <c r="M493">
        <v>0.55000000000000004</v>
      </c>
      <c r="N493" t="s">
        <v>8</v>
      </c>
      <c r="O493" t="s">
        <v>28</v>
      </c>
      <c r="P493" t="s">
        <v>79</v>
      </c>
      <c r="Q493" t="s">
        <v>1099</v>
      </c>
      <c r="R493">
        <v>60505</v>
      </c>
      <c r="S493">
        <v>42047</v>
      </c>
      <c r="T493">
        <v>42050</v>
      </c>
      <c r="U493">
        <v>-35.474400000000003</v>
      </c>
      <c r="V493">
        <v>1</v>
      </c>
      <c r="W493">
        <v>79.680000000000007</v>
      </c>
      <c r="X493">
        <v>89092</v>
      </c>
      <c r="Y493" t="s">
        <v>3217</v>
      </c>
    </row>
    <row r="494" spans="1:25" x14ac:dyDescent="0.2">
      <c r="A494">
        <v>3046</v>
      </c>
      <c r="B494" t="s">
        <v>1100</v>
      </c>
      <c r="C494" t="s">
        <v>13</v>
      </c>
      <c r="D494">
        <v>0.05</v>
      </c>
      <c r="E494">
        <v>120.98</v>
      </c>
      <c r="F494">
        <v>30</v>
      </c>
      <c r="G494" t="s">
        <v>2</v>
      </c>
      <c r="H494" t="s">
        <v>3</v>
      </c>
      <c r="I494" t="s">
        <v>4</v>
      </c>
      <c r="J494" t="s">
        <v>85</v>
      </c>
      <c r="K494" t="s">
        <v>33</v>
      </c>
      <c r="L494" t="s">
        <v>1101</v>
      </c>
      <c r="M494">
        <v>0.64</v>
      </c>
      <c r="N494" t="s">
        <v>8</v>
      </c>
      <c r="O494" t="s">
        <v>28</v>
      </c>
      <c r="P494" t="s">
        <v>513</v>
      </c>
      <c r="Q494" t="s">
        <v>734</v>
      </c>
      <c r="R494">
        <v>66209</v>
      </c>
      <c r="S494">
        <v>42047</v>
      </c>
      <c r="T494">
        <v>42049</v>
      </c>
      <c r="U494">
        <v>-78.759200000000007</v>
      </c>
      <c r="V494">
        <v>2</v>
      </c>
      <c r="W494">
        <v>251.06</v>
      </c>
      <c r="X494">
        <v>86103</v>
      </c>
      <c r="Y494" t="s">
        <v>3217</v>
      </c>
    </row>
    <row r="495" spans="1:25" x14ac:dyDescent="0.2">
      <c r="A495">
        <v>954</v>
      </c>
      <c r="B495" t="s">
        <v>1102</v>
      </c>
      <c r="C495" t="s">
        <v>23</v>
      </c>
      <c r="D495">
        <v>0.1</v>
      </c>
      <c r="E495">
        <v>7.31</v>
      </c>
      <c r="F495">
        <v>0.49</v>
      </c>
      <c r="G495" t="s">
        <v>14</v>
      </c>
      <c r="H495" t="s">
        <v>3</v>
      </c>
      <c r="I495" t="s">
        <v>24</v>
      </c>
      <c r="J495" t="s">
        <v>128</v>
      </c>
      <c r="K495" t="s">
        <v>49</v>
      </c>
      <c r="L495" t="s">
        <v>1103</v>
      </c>
      <c r="M495">
        <v>0.38</v>
      </c>
      <c r="N495" t="s">
        <v>8</v>
      </c>
      <c r="O495" t="s">
        <v>28</v>
      </c>
      <c r="P495" t="s">
        <v>163</v>
      </c>
      <c r="Q495" t="s">
        <v>1104</v>
      </c>
      <c r="R495">
        <v>75067</v>
      </c>
      <c r="S495">
        <v>42047</v>
      </c>
      <c r="T495">
        <v>42056</v>
      </c>
      <c r="U495">
        <v>19.064699999999998</v>
      </c>
      <c r="V495">
        <v>4</v>
      </c>
      <c r="W495">
        <v>27.63</v>
      </c>
      <c r="X495">
        <v>90771</v>
      </c>
      <c r="Y495" t="s">
        <v>3217</v>
      </c>
    </row>
    <row r="496" spans="1:25" x14ac:dyDescent="0.2">
      <c r="A496">
        <v>954</v>
      </c>
      <c r="B496" t="s">
        <v>1102</v>
      </c>
      <c r="C496" t="s">
        <v>23</v>
      </c>
      <c r="D496">
        <v>0.08</v>
      </c>
      <c r="E496">
        <v>6.7</v>
      </c>
      <c r="F496">
        <v>1.56</v>
      </c>
      <c r="G496" t="s">
        <v>14</v>
      </c>
      <c r="H496" t="s">
        <v>3</v>
      </c>
      <c r="I496" t="s">
        <v>24</v>
      </c>
      <c r="J496" t="s">
        <v>25</v>
      </c>
      <c r="K496" t="s">
        <v>26</v>
      </c>
      <c r="L496" t="s">
        <v>1022</v>
      </c>
      <c r="M496">
        <v>0.52</v>
      </c>
      <c r="N496" t="s">
        <v>8</v>
      </c>
      <c r="O496" t="s">
        <v>28</v>
      </c>
      <c r="P496" t="s">
        <v>163</v>
      </c>
      <c r="Q496" t="s">
        <v>1104</v>
      </c>
      <c r="R496">
        <v>75067</v>
      </c>
      <c r="S496">
        <v>42047</v>
      </c>
      <c r="T496">
        <v>42047</v>
      </c>
      <c r="U496">
        <v>10.56</v>
      </c>
      <c r="V496">
        <v>5</v>
      </c>
      <c r="W496">
        <v>31.21</v>
      </c>
      <c r="X496">
        <v>90771</v>
      </c>
      <c r="Y496" t="s">
        <v>3217</v>
      </c>
    </row>
    <row r="497" spans="1:25" x14ac:dyDescent="0.2">
      <c r="A497">
        <v>1743</v>
      </c>
      <c r="B497" t="s">
        <v>1105</v>
      </c>
      <c r="C497" t="s">
        <v>92</v>
      </c>
      <c r="D497">
        <v>0</v>
      </c>
      <c r="E497">
        <v>55.99</v>
      </c>
      <c r="F497">
        <v>2.5</v>
      </c>
      <c r="G497" t="s">
        <v>14</v>
      </c>
      <c r="H497" t="s">
        <v>15</v>
      </c>
      <c r="I497" t="s">
        <v>16</v>
      </c>
      <c r="J497" t="s">
        <v>111</v>
      </c>
      <c r="K497" t="s">
        <v>18</v>
      </c>
      <c r="L497" t="s">
        <v>1106</v>
      </c>
      <c r="M497">
        <v>0.83</v>
      </c>
      <c r="N497" t="s">
        <v>8</v>
      </c>
      <c r="O497" t="s">
        <v>28</v>
      </c>
      <c r="P497" t="s">
        <v>163</v>
      </c>
      <c r="Q497" t="s">
        <v>1107</v>
      </c>
      <c r="R497">
        <v>77546</v>
      </c>
      <c r="S497">
        <v>42047</v>
      </c>
      <c r="T497">
        <v>42049</v>
      </c>
      <c r="U497">
        <v>-121.05808</v>
      </c>
      <c r="V497">
        <v>1</v>
      </c>
      <c r="W497">
        <v>52.1</v>
      </c>
      <c r="X497">
        <v>91025</v>
      </c>
      <c r="Y497" t="s">
        <v>3217</v>
      </c>
    </row>
    <row r="498" spans="1:25" x14ac:dyDescent="0.2">
      <c r="A498">
        <v>2553</v>
      </c>
      <c r="B498" t="s">
        <v>1108</v>
      </c>
      <c r="C498" t="s">
        <v>92</v>
      </c>
      <c r="D498">
        <v>0.03</v>
      </c>
      <c r="E498">
        <v>12.53</v>
      </c>
      <c r="F498">
        <v>7.17</v>
      </c>
      <c r="G498" t="s">
        <v>14</v>
      </c>
      <c r="H498" t="s">
        <v>47</v>
      </c>
      <c r="I498" t="s">
        <v>24</v>
      </c>
      <c r="J498" t="s">
        <v>48</v>
      </c>
      <c r="K498" t="s">
        <v>49</v>
      </c>
      <c r="L498" t="s">
        <v>1109</v>
      </c>
      <c r="M498">
        <v>0.38</v>
      </c>
      <c r="N498" t="s">
        <v>8</v>
      </c>
      <c r="O498" t="s">
        <v>28</v>
      </c>
      <c r="P498" t="s">
        <v>333</v>
      </c>
      <c r="Q498" t="s">
        <v>1110</v>
      </c>
      <c r="R498">
        <v>53142</v>
      </c>
      <c r="S498">
        <v>42047</v>
      </c>
      <c r="T498">
        <v>42048</v>
      </c>
      <c r="U498">
        <v>-20.320499999999999</v>
      </c>
      <c r="V498">
        <v>1</v>
      </c>
      <c r="W498">
        <v>19.32</v>
      </c>
      <c r="X498">
        <v>86528</v>
      </c>
      <c r="Y498" t="s">
        <v>3217</v>
      </c>
    </row>
    <row r="499" spans="1:25" x14ac:dyDescent="0.2">
      <c r="A499">
        <v>3324</v>
      </c>
      <c r="B499" t="s">
        <v>1111</v>
      </c>
      <c r="C499" t="s">
        <v>92</v>
      </c>
      <c r="D499">
        <v>0.05</v>
      </c>
      <c r="E499">
        <v>6.48</v>
      </c>
      <c r="F499">
        <v>8.19</v>
      </c>
      <c r="G499" t="s">
        <v>14</v>
      </c>
      <c r="H499" t="s">
        <v>15</v>
      </c>
      <c r="I499" t="s">
        <v>24</v>
      </c>
      <c r="J499" t="s">
        <v>64</v>
      </c>
      <c r="K499" t="s">
        <v>49</v>
      </c>
      <c r="L499" t="s">
        <v>875</v>
      </c>
      <c r="M499">
        <v>0.37</v>
      </c>
      <c r="N499" t="s">
        <v>8</v>
      </c>
      <c r="O499" t="s">
        <v>35</v>
      </c>
      <c r="P499" t="s">
        <v>564</v>
      </c>
      <c r="Q499" t="s">
        <v>1112</v>
      </c>
      <c r="R499">
        <v>85335</v>
      </c>
      <c r="S499">
        <v>42047</v>
      </c>
      <c r="T499">
        <v>42050</v>
      </c>
      <c r="U499">
        <v>-164.18</v>
      </c>
      <c r="V499">
        <v>9</v>
      </c>
      <c r="W499">
        <v>58.5</v>
      </c>
      <c r="X499">
        <v>90985</v>
      </c>
      <c r="Y499" t="s">
        <v>3218</v>
      </c>
    </row>
    <row r="500" spans="1:25" x14ac:dyDescent="0.2">
      <c r="A500">
        <v>3369</v>
      </c>
      <c r="B500" t="s">
        <v>1113</v>
      </c>
      <c r="C500" t="s">
        <v>92</v>
      </c>
      <c r="D500">
        <v>0.06</v>
      </c>
      <c r="E500">
        <v>7.1</v>
      </c>
      <c r="F500">
        <v>6.05</v>
      </c>
      <c r="G500" t="s">
        <v>14</v>
      </c>
      <c r="H500" t="s">
        <v>47</v>
      </c>
      <c r="I500" t="s">
        <v>24</v>
      </c>
      <c r="J500" t="s">
        <v>48</v>
      </c>
      <c r="K500" t="s">
        <v>49</v>
      </c>
      <c r="L500" t="s">
        <v>227</v>
      </c>
      <c r="M500">
        <v>0.39</v>
      </c>
      <c r="N500" t="s">
        <v>8</v>
      </c>
      <c r="O500" t="s">
        <v>87</v>
      </c>
      <c r="P500" t="s">
        <v>293</v>
      </c>
      <c r="Q500" t="s">
        <v>1114</v>
      </c>
      <c r="R500">
        <v>43081</v>
      </c>
      <c r="S500">
        <v>42047</v>
      </c>
      <c r="T500">
        <v>42048</v>
      </c>
      <c r="U500">
        <v>-42.170499999999997</v>
      </c>
      <c r="V500">
        <v>4</v>
      </c>
      <c r="W500">
        <v>29.99</v>
      </c>
      <c r="X500">
        <v>90500</v>
      </c>
      <c r="Y500" t="s">
        <v>3219</v>
      </c>
    </row>
    <row r="501" spans="1:25" x14ac:dyDescent="0.2">
      <c r="A501">
        <v>1298</v>
      </c>
      <c r="B501" t="s">
        <v>1115</v>
      </c>
      <c r="C501" t="s">
        <v>46</v>
      </c>
      <c r="D501">
        <v>0.04</v>
      </c>
      <c r="E501">
        <v>150.97999999999999</v>
      </c>
      <c r="F501">
        <v>13.99</v>
      </c>
      <c r="G501" t="s">
        <v>14</v>
      </c>
      <c r="H501" t="s">
        <v>47</v>
      </c>
      <c r="I501" t="s">
        <v>16</v>
      </c>
      <c r="J501" t="s">
        <v>32</v>
      </c>
      <c r="K501" t="s">
        <v>120</v>
      </c>
      <c r="L501" t="s">
        <v>758</v>
      </c>
      <c r="M501">
        <v>0.38</v>
      </c>
      <c r="N501" t="s">
        <v>8</v>
      </c>
      <c r="O501" t="s">
        <v>28</v>
      </c>
      <c r="P501" t="s">
        <v>163</v>
      </c>
      <c r="Q501" t="s">
        <v>1116</v>
      </c>
      <c r="R501">
        <v>75482</v>
      </c>
      <c r="S501">
        <v>42047</v>
      </c>
      <c r="T501">
        <v>42050</v>
      </c>
      <c r="U501">
        <v>606.05460000000005</v>
      </c>
      <c r="V501">
        <v>6</v>
      </c>
      <c r="W501">
        <v>878.34</v>
      </c>
      <c r="X501">
        <v>90662</v>
      </c>
      <c r="Y501" t="s">
        <v>3217</v>
      </c>
    </row>
    <row r="502" spans="1:25" x14ac:dyDescent="0.2">
      <c r="A502">
        <v>1298</v>
      </c>
      <c r="B502" t="s">
        <v>1115</v>
      </c>
      <c r="C502" t="s">
        <v>46</v>
      </c>
      <c r="D502">
        <v>0.04</v>
      </c>
      <c r="E502">
        <v>176.19</v>
      </c>
      <c r="F502">
        <v>11.87</v>
      </c>
      <c r="G502" t="s">
        <v>14</v>
      </c>
      <c r="H502" t="s">
        <v>47</v>
      </c>
      <c r="I502" t="s">
        <v>24</v>
      </c>
      <c r="J502" t="s">
        <v>54</v>
      </c>
      <c r="K502" t="s">
        <v>49</v>
      </c>
      <c r="L502" t="s">
        <v>1117</v>
      </c>
      <c r="M502">
        <v>0.62</v>
      </c>
      <c r="N502" t="s">
        <v>8</v>
      </c>
      <c r="O502" t="s">
        <v>28</v>
      </c>
      <c r="P502" t="s">
        <v>163</v>
      </c>
      <c r="Q502" t="s">
        <v>1116</v>
      </c>
      <c r="R502">
        <v>75482</v>
      </c>
      <c r="S502">
        <v>42047</v>
      </c>
      <c r="T502">
        <v>42049</v>
      </c>
      <c r="U502">
        <v>320.10000000000002</v>
      </c>
      <c r="V502">
        <v>4</v>
      </c>
      <c r="W502">
        <v>676.57</v>
      </c>
      <c r="X502">
        <v>90662</v>
      </c>
      <c r="Y502" t="s">
        <v>3217</v>
      </c>
    </row>
    <row r="503" spans="1:25" x14ac:dyDescent="0.2">
      <c r="A503">
        <v>2020</v>
      </c>
      <c r="B503" t="s">
        <v>1118</v>
      </c>
      <c r="C503" t="s">
        <v>1</v>
      </c>
      <c r="D503">
        <v>0.02</v>
      </c>
      <c r="E503">
        <v>120.98</v>
      </c>
      <c r="F503">
        <v>58.64</v>
      </c>
      <c r="G503" t="s">
        <v>2</v>
      </c>
      <c r="H503" t="s">
        <v>47</v>
      </c>
      <c r="I503" t="s">
        <v>4</v>
      </c>
      <c r="J503" t="s">
        <v>93</v>
      </c>
      <c r="K503" t="s">
        <v>6</v>
      </c>
      <c r="L503" t="s">
        <v>1119</v>
      </c>
      <c r="M503">
        <v>0.75</v>
      </c>
      <c r="N503" t="s">
        <v>8</v>
      </c>
      <c r="O503" t="s">
        <v>87</v>
      </c>
      <c r="P503" t="s">
        <v>296</v>
      </c>
      <c r="Q503" t="s">
        <v>1120</v>
      </c>
      <c r="R503">
        <v>15239</v>
      </c>
      <c r="S503">
        <v>42048</v>
      </c>
      <c r="T503">
        <v>42050</v>
      </c>
      <c r="U503">
        <v>-1330.5</v>
      </c>
      <c r="V503">
        <v>11</v>
      </c>
      <c r="W503">
        <v>1370.99</v>
      </c>
      <c r="X503">
        <v>86933</v>
      </c>
      <c r="Y503" t="s">
        <v>3219</v>
      </c>
    </row>
    <row r="504" spans="1:25" x14ac:dyDescent="0.2">
      <c r="A504">
        <v>3342</v>
      </c>
      <c r="B504" t="s">
        <v>1121</v>
      </c>
      <c r="C504" t="s">
        <v>1</v>
      </c>
      <c r="D504">
        <v>0.03</v>
      </c>
      <c r="E504">
        <v>194.3</v>
      </c>
      <c r="F504">
        <v>11.54</v>
      </c>
      <c r="G504" t="s">
        <v>14</v>
      </c>
      <c r="H504" t="s">
        <v>47</v>
      </c>
      <c r="I504" t="s">
        <v>4</v>
      </c>
      <c r="J504" t="s">
        <v>102</v>
      </c>
      <c r="K504" t="s">
        <v>40</v>
      </c>
      <c r="L504" t="s">
        <v>182</v>
      </c>
      <c r="M504">
        <v>0.59</v>
      </c>
      <c r="N504" t="s">
        <v>8</v>
      </c>
      <c r="O504" t="s">
        <v>87</v>
      </c>
      <c r="P504" t="s">
        <v>350</v>
      </c>
      <c r="Q504" t="s">
        <v>42</v>
      </c>
      <c r="R504">
        <v>20006</v>
      </c>
      <c r="S504">
        <v>42048</v>
      </c>
      <c r="T504">
        <v>42050</v>
      </c>
      <c r="U504">
        <v>2861.01</v>
      </c>
      <c r="V504">
        <v>42</v>
      </c>
      <c r="W504">
        <v>8549.0400000000009</v>
      </c>
      <c r="X504">
        <v>21572</v>
      </c>
      <c r="Y504" t="s">
        <v>3219</v>
      </c>
    </row>
    <row r="505" spans="1:25" x14ac:dyDescent="0.2">
      <c r="A505">
        <v>3344</v>
      </c>
      <c r="B505" t="s">
        <v>1122</v>
      </c>
      <c r="C505" t="s">
        <v>1</v>
      </c>
      <c r="D505">
        <v>0.03</v>
      </c>
      <c r="E505">
        <v>194.3</v>
      </c>
      <c r="F505">
        <v>11.54</v>
      </c>
      <c r="G505" t="s">
        <v>14</v>
      </c>
      <c r="H505" t="s">
        <v>47</v>
      </c>
      <c r="I505" t="s">
        <v>4</v>
      </c>
      <c r="J505" t="s">
        <v>102</v>
      </c>
      <c r="K505" t="s">
        <v>40</v>
      </c>
      <c r="L505" t="s">
        <v>182</v>
      </c>
      <c r="M505">
        <v>0.59</v>
      </c>
      <c r="N505" t="s">
        <v>8</v>
      </c>
      <c r="O505" t="s">
        <v>28</v>
      </c>
      <c r="P505" t="s">
        <v>265</v>
      </c>
      <c r="Q505" t="s">
        <v>1123</v>
      </c>
      <c r="R505">
        <v>48307</v>
      </c>
      <c r="S505">
        <v>42048</v>
      </c>
      <c r="T505">
        <v>42050</v>
      </c>
      <c r="U505">
        <v>1544.9306999999999</v>
      </c>
      <c r="V505">
        <v>11</v>
      </c>
      <c r="W505">
        <v>2239.0300000000002</v>
      </c>
      <c r="X505">
        <v>89928</v>
      </c>
      <c r="Y505" t="s">
        <v>3217</v>
      </c>
    </row>
    <row r="506" spans="1:25" x14ac:dyDescent="0.2">
      <c r="A506">
        <v>1554</v>
      </c>
      <c r="B506" t="s">
        <v>1124</v>
      </c>
      <c r="C506" t="s">
        <v>13</v>
      </c>
      <c r="D506">
        <v>0.03</v>
      </c>
      <c r="E506">
        <v>124.49</v>
      </c>
      <c r="F506">
        <v>51.94</v>
      </c>
      <c r="G506" t="s">
        <v>2</v>
      </c>
      <c r="H506" t="s">
        <v>15</v>
      </c>
      <c r="I506" t="s">
        <v>4</v>
      </c>
      <c r="J506" t="s">
        <v>5</v>
      </c>
      <c r="K506" t="s">
        <v>6</v>
      </c>
      <c r="L506" t="s">
        <v>1125</v>
      </c>
      <c r="M506">
        <v>0.63</v>
      </c>
      <c r="N506" t="s">
        <v>8</v>
      </c>
      <c r="O506" t="s">
        <v>9</v>
      </c>
      <c r="P506" t="s">
        <v>10</v>
      </c>
      <c r="Q506" t="s">
        <v>1126</v>
      </c>
      <c r="R506">
        <v>39503</v>
      </c>
      <c r="S506">
        <v>42048</v>
      </c>
      <c r="T506">
        <v>42049</v>
      </c>
      <c r="U506">
        <v>-4.0179999999999998</v>
      </c>
      <c r="V506">
        <v>7</v>
      </c>
      <c r="W506">
        <v>894.88</v>
      </c>
      <c r="X506">
        <v>87487</v>
      </c>
      <c r="Y506" t="s">
        <v>3216</v>
      </c>
    </row>
    <row r="507" spans="1:25" x14ac:dyDescent="0.2">
      <c r="A507">
        <v>2897</v>
      </c>
      <c r="B507" t="s">
        <v>1127</v>
      </c>
      <c r="C507" t="s">
        <v>13</v>
      </c>
      <c r="D507">
        <v>0.05</v>
      </c>
      <c r="E507">
        <v>80.97</v>
      </c>
      <c r="F507">
        <v>30.06</v>
      </c>
      <c r="G507" t="s">
        <v>2</v>
      </c>
      <c r="H507" t="s">
        <v>47</v>
      </c>
      <c r="I507" t="s">
        <v>16</v>
      </c>
      <c r="J507" t="s">
        <v>32</v>
      </c>
      <c r="K507" t="s">
        <v>6</v>
      </c>
      <c r="L507" t="s">
        <v>1128</v>
      </c>
      <c r="M507">
        <v>0.4</v>
      </c>
      <c r="N507" t="s">
        <v>8</v>
      </c>
      <c r="O507" t="s">
        <v>28</v>
      </c>
      <c r="P507" t="s">
        <v>60</v>
      </c>
      <c r="Q507" t="s">
        <v>1129</v>
      </c>
      <c r="R507">
        <v>55369</v>
      </c>
      <c r="S507">
        <v>42048</v>
      </c>
      <c r="T507">
        <v>42049</v>
      </c>
      <c r="U507">
        <v>565.17999999999995</v>
      </c>
      <c r="V507">
        <v>11</v>
      </c>
      <c r="W507">
        <v>904.25</v>
      </c>
      <c r="X507">
        <v>86926</v>
      </c>
      <c r="Y507" t="s">
        <v>3217</v>
      </c>
    </row>
    <row r="508" spans="1:25" x14ac:dyDescent="0.2">
      <c r="A508">
        <v>2897</v>
      </c>
      <c r="B508" t="s">
        <v>1127</v>
      </c>
      <c r="C508" t="s">
        <v>13</v>
      </c>
      <c r="D508">
        <v>0</v>
      </c>
      <c r="E508">
        <v>6.48</v>
      </c>
      <c r="F508">
        <v>10.050000000000001</v>
      </c>
      <c r="G508" t="s">
        <v>14</v>
      </c>
      <c r="H508" t="s">
        <v>47</v>
      </c>
      <c r="I508" t="s">
        <v>24</v>
      </c>
      <c r="J508" t="s">
        <v>64</v>
      </c>
      <c r="K508" t="s">
        <v>49</v>
      </c>
      <c r="L508" t="s">
        <v>1130</v>
      </c>
      <c r="M508">
        <v>0.37</v>
      </c>
      <c r="N508" t="s">
        <v>8</v>
      </c>
      <c r="O508" t="s">
        <v>28</v>
      </c>
      <c r="P508" t="s">
        <v>60</v>
      </c>
      <c r="Q508" t="s">
        <v>1129</v>
      </c>
      <c r="R508">
        <v>55369</v>
      </c>
      <c r="S508">
        <v>42048</v>
      </c>
      <c r="T508">
        <v>42050</v>
      </c>
      <c r="U508">
        <v>-38.72</v>
      </c>
      <c r="V508">
        <v>2</v>
      </c>
      <c r="W508">
        <v>16.309999999999999</v>
      </c>
      <c r="X508">
        <v>86926</v>
      </c>
      <c r="Y508" t="s">
        <v>3217</v>
      </c>
    </row>
    <row r="509" spans="1:25" x14ac:dyDescent="0.2">
      <c r="A509">
        <v>2058</v>
      </c>
      <c r="B509" t="s">
        <v>1131</v>
      </c>
      <c r="C509" t="s">
        <v>92</v>
      </c>
      <c r="D509">
        <v>7.0000000000000007E-2</v>
      </c>
      <c r="E509">
        <v>5.98</v>
      </c>
      <c r="F509">
        <v>5.46</v>
      </c>
      <c r="G509" t="s">
        <v>14</v>
      </c>
      <c r="H509" t="s">
        <v>70</v>
      </c>
      <c r="I509" t="s">
        <v>24</v>
      </c>
      <c r="J509" t="s">
        <v>64</v>
      </c>
      <c r="K509" t="s">
        <v>49</v>
      </c>
      <c r="L509" t="s">
        <v>1132</v>
      </c>
      <c r="M509">
        <v>0.36</v>
      </c>
      <c r="N509" t="s">
        <v>8</v>
      </c>
      <c r="O509" t="s">
        <v>9</v>
      </c>
      <c r="P509" t="s">
        <v>73</v>
      </c>
      <c r="Q509" t="s">
        <v>1133</v>
      </c>
      <c r="R509">
        <v>28601</v>
      </c>
      <c r="S509">
        <v>42048</v>
      </c>
      <c r="T509">
        <v>42050</v>
      </c>
      <c r="U509">
        <v>46.65</v>
      </c>
      <c r="V509">
        <v>5</v>
      </c>
      <c r="W509">
        <v>32.76</v>
      </c>
      <c r="X509">
        <v>88040</v>
      </c>
      <c r="Y509" t="s">
        <v>3216</v>
      </c>
    </row>
    <row r="510" spans="1:25" x14ac:dyDescent="0.2">
      <c r="A510">
        <v>3170</v>
      </c>
      <c r="B510" t="s">
        <v>1134</v>
      </c>
      <c r="C510" t="s">
        <v>92</v>
      </c>
      <c r="D510">
        <v>0.1</v>
      </c>
      <c r="E510">
        <v>7.28</v>
      </c>
      <c r="F510">
        <v>5.47</v>
      </c>
      <c r="G510" t="s">
        <v>14</v>
      </c>
      <c r="H510" t="s">
        <v>70</v>
      </c>
      <c r="I510" t="s">
        <v>24</v>
      </c>
      <c r="J510" t="s">
        <v>64</v>
      </c>
      <c r="K510" t="s">
        <v>49</v>
      </c>
      <c r="L510" t="s">
        <v>1135</v>
      </c>
      <c r="M510">
        <v>0.35</v>
      </c>
      <c r="N510" t="s">
        <v>8</v>
      </c>
      <c r="O510" t="s">
        <v>9</v>
      </c>
      <c r="P510" t="s">
        <v>99</v>
      </c>
      <c r="Q510" t="s">
        <v>1136</v>
      </c>
      <c r="R510">
        <v>34952</v>
      </c>
      <c r="S510">
        <v>42048</v>
      </c>
      <c r="T510">
        <v>42048</v>
      </c>
      <c r="U510">
        <v>167.334</v>
      </c>
      <c r="V510">
        <v>12</v>
      </c>
      <c r="W510">
        <v>83.14</v>
      </c>
      <c r="X510">
        <v>86489</v>
      </c>
      <c r="Y510" t="s">
        <v>3216</v>
      </c>
    </row>
    <row r="511" spans="1:25" x14ac:dyDescent="0.2">
      <c r="A511">
        <v>2190</v>
      </c>
      <c r="B511" t="s">
        <v>1137</v>
      </c>
      <c r="C511" t="s">
        <v>1</v>
      </c>
      <c r="D511">
        <v>0.05</v>
      </c>
      <c r="E511">
        <v>16.98</v>
      </c>
      <c r="F511">
        <v>7.78</v>
      </c>
      <c r="G511" t="s">
        <v>14</v>
      </c>
      <c r="H511" t="s">
        <v>47</v>
      </c>
      <c r="I511" t="s">
        <v>24</v>
      </c>
      <c r="J511" t="s">
        <v>25</v>
      </c>
      <c r="K511" t="s">
        <v>18</v>
      </c>
      <c r="L511" t="s">
        <v>1138</v>
      </c>
      <c r="M511">
        <v>0.56999999999999995</v>
      </c>
      <c r="N511" t="s">
        <v>8</v>
      </c>
      <c r="O511" t="s">
        <v>28</v>
      </c>
      <c r="P511" t="s">
        <v>265</v>
      </c>
      <c r="Q511" t="s">
        <v>1139</v>
      </c>
      <c r="R511">
        <v>48227</v>
      </c>
      <c r="S511">
        <v>42049</v>
      </c>
      <c r="T511">
        <v>42051</v>
      </c>
      <c r="U511">
        <v>-47.28</v>
      </c>
      <c r="V511">
        <v>45</v>
      </c>
      <c r="W511">
        <v>761.67</v>
      </c>
      <c r="X511">
        <v>41636</v>
      </c>
      <c r="Y511" t="s">
        <v>3217</v>
      </c>
    </row>
    <row r="512" spans="1:25" x14ac:dyDescent="0.2">
      <c r="A512">
        <v>2190</v>
      </c>
      <c r="B512" t="s">
        <v>1137</v>
      </c>
      <c r="C512" t="s">
        <v>1</v>
      </c>
      <c r="D512">
        <v>0.03</v>
      </c>
      <c r="E512">
        <v>115.99</v>
      </c>
      <c r="F512">
        <v>4.2300000000000004</v>
      </c>
      <c r="G512" t="s">
        <v>14</v>
      </c>
      <c r="H512" t="s">
        <v>47</v>
      </c>
      <c r="I512" t="s">
        <v>16</v>
      </c>
      <c r="J512" t="s">
        <v>111</v>
      </c>
      <c r="K512" t="s">
        <v>49</v>
      </c>
      <c r="L512" t="s">
        <v>1140</v>
      </c>
      <c r="M512">
        <v>0.56000000000000005</v>
      </c>
      <c r="N512" t="s">
        <v>8</v>
      </c>
      <c r="O512" t="s">
        <v>28</v>
      </c>
      <c r="P512" t="s">
        <v>265</v>
      </c>
      <c r="Q512" t="s">
        <v>1139</v>
      </c>
      <c r="R512">
        <v>48227</v>
      </c>
      <c r="S512">
        <v>42049</v>
      </c>
      <c r="T512">
        <v>42051</v>
      </c>
      <c r="U512">
        <v>722.24099999999999</v>
      </c>
      <c r="V512">
        <v>49</v>
      </c>
      <c r="W512">
        <v>5014.07</v>
      </c>
      <c r="X512">
        <v>41636</v>
      </c>
      <c r="Y512" t="s">
        <v>3217</v>
      </c>
    </row>
    <row r="513" spans="1:25" x14ac:dyDescent="0.2">
      <c r="A513">
        <v>2193</v>
      </c>
      <c r="B513" t="s">
        <v>1141</v>
      </c>
      <c r="C513" t="s">
        <v>1</v>
      </c>
      <c r="D513">
        <v>0.05</v>
      </c>
      <c r="E513">
        <v>16.98</v>
      </c>
      <c r="F513">
        <v>7.78</v>
      </c>
      <c r="G513" t="s">
        <v>14</v>
      </c>
      <c r="H513" t="s">
        <v>47</v>
      </c>
      <c r="I513" t="s">
        <v>24</v>
      </c>
      <c r="J513" t="s">
        <v>25</v>
      </c>
      <c r="K513" t="s">
        <v>18</v>
      </c>
      <c r="L513" t="s">
        <v>1138</v>
      </c>
      <c r="M513">
        <v>0.56999999999999995</v>
      </c>
      <c r="N513" t="s">
        <v>8</v>
      </c>
      <c r="O513" t="s">
        <v>9</v>
      </c>
      <c r="P513" t="s">
        <v>73</v>
      </c>
      <c r="Q513" t="s">
        <v>74</v>
      </c>
      <c r="R513">
        <v>28560</v>
      </c>
      <c r="S513">
        <v>42049</v>
      </c>
      <c r="T513">
        <v>42051</v>
      </c>
      <c r="U513">
        <v>-161</v>
      </c>
      <c r="V513">
        <v>11</v>
      </c>
      <c r="W513">
        <v>186.19</v>
      </c>
      <c r="X513">
        <v>90685</v>
      </c>
      <c r="Y513" t="s">
        <v>3216</v>
      </c>
    </row>
    <row r="514" spans="1:25" x14ac:dyDescent="0.2">
      <c r="A514">
        <v>2193</v>
      </c>
      <c r="B514" t="s">
        <v>1141</v>
      </c>
      <c r="C514" t="s">
        <v>1</v>
      </c>
      <c r="D514">
        <v>0.03</v>
      </c>
      <c r="E514">
        <v>115.99</v>
      </c>
      <c r="F514">
        <v>4.2300000000000004</v>
      </c>
      <c r="G514" t="s">
        <v>14</v>
      </c>
      <c r="H514" t="s">
        <v>47</v>
      </c>
      <c r="I514" t="s">
        <v>16</v>
      </c>
      <c r="J514" t="s">
        <v>111</v>
      </c>
      <c r="K514" t="s">
        <v>49</v>
      </c>
      <c r="L514" t="s">
        <v>1140</v>
      </c>
      <c r="M514">
        <v>0.56000000000000005</v>
      </c>
      <c r="N514" t="s">
        <v>8</v>
      </c>
      <c r="O514" t="s">
        <v>9</v>
      </c>
      <c r="P514" t="s">
        <v>73</v>
      </c>
      <c r="Q514" t="s">
        <v>74</v>
      </c>
      <c r="R514">
        <v>28560</v>
      </c>
      <c r="S514">
        <v>42049</v>
      </c>
      <c r="T514">
        <v>42051</v>
      </c>
      <c r="U514">
        <v>848.3646</v>
      </c>
      <c r="V514">
        <v>12</v>
      </c>
      <c r="W514">
        <v>1227.94</v>
      </c>
      <c r="X514">
        <v>90685</v>
      </c>
      <c r="Y514" t="s">
        <v>3216</v>
      </c>
    </row>
    <row r="515" spans="1:25" x14ac:dyDescent="0.2">
      <c r="A515">
        <v>2358</v>
      </c>
      <c r="B515" t="s">
        <v>1142</v>
      </c>
      <c r="C515" t="s">
        <v>1</v>
      </c>
      <c r="D515">
        <v>0.05</v>
      </c>
      <c r="E515">
        <v>2.08</v>
      </c>
      <c r="F515">
        <v>2.56</v>
      </c>
      <c r="G515" t="s">
        <v>14</v>
      </c>
      <c r="H515" t="s">
        <v>47</v>
      </c>
      <c r="I515" t="s">
        <v>24</v>
      </c>
      <c r="J515" t="s">
        <v>544</v>
      </c>
      <c r="K515" t="s">
        <v>18</v>
      </c>
      <c r="L515" t="s">
        <v>1143</v>
      </c>
      <c r="M515">
        <v>0.55000000000000004</v>
      </c>
      <c r="N515" t="s">
        <v>8</v>
      </c>
      <c r="O515" t="s">
        <v>9</v>
      </c>
      <c r="P515" t="s">
        <v>99</v>
      </c>
      <c r="Q515" t="s">
        <v>1072</v>
      </c>
      <c r="R515">
        <v>33311</v>
      </c>
      <c r="S515">
        <v>42049</v>
      </c>
      <c r="T515">
        <v>42051</v>
      </c>
      <c r="U515">
        <v>-1045.0160000000001</v>
      </c>
      <c r="V515">
        <v>19</v>
      </c>
      <c r="W515">
        <v>40.93</v>
      </c>
      <c r="X515">
        <v>88268</v>
      </c>
      <c r="Y515" t="s">
        <v>3216</v>
      </c>
    </row>
    <row r="516" spans="1:25" x14ac:dyDescent="0.2">
      <c r="A516">
        <v>2490</v>
      </c>
      <c r="B516" t="s">
        <v>430</v>
      </c>
      <c r="C516" t="s">
        <v>1</v>
      </c>
      <c r="D516">
        <v>0.09</v>
      </c>
      <c r="E516">
        <v>348.21</v>
      </c>
      <c r="F516">
        <v>40.19</v>
      </c>
      <c r="G516" t="s">
        <v>2</v>
      </c>
      <c r="H516" t="s">
        <v>47</v>
      </c>
      <c r="I516" t="s">
        <v>4</v>
      </c>
      <c r="J516" t="s">
        <v>5</v>
      </c>
      <c r="K516" t="s">
        <v>6</v>
      </c>
      <c r="L516" t="s">
        <v>7</v>
      </c>
      <c r="M516">
        <v>0.62</v>
      </c>
      <c r="N516" t="s">
        <v>8</v>
      </c>
      <c r="O516" t="s">
        <v>35</v>
      </c>
      <c r="P516" t="s">
        <v>66</v>
      </c>
      <c r="Q516" t="s">
        <v>432</v>
      </c>
      <c r="R516">
        <v>92627</v>
      </c>
      <c r="S516">
        <v>42049</v>
      </c>
      <c r="T516">
        <v>42051</v>
      </c>
      <c r="U516">
        <v>-93.85</v>
      </c>
      <c r="V516">
        <v>2</v>
      </c>
      <c r="W516">
        <v>662.8</v>
      </c>
      <c r="X516">
        <v>86884</v>
      </c>
      <c r="Y516" t="s">
        <v>3218</v>
      </c>
    </row>
    <row r="517" spans="1:25" x14ac:dyDescent="0.2">
      <c r="A517">
        <v>2491</v>
      </c>
      <c r="B517" t="s">
        <v>433</v>
      </c>
      <c r="C517" t="s">
        <v>1</v>
      </c>
      <c r="D517">
        <v>0.09</v>
      </c>
      <c r="E517">
        <v>348.21</v>
      </c>
      <c r="F517">
        <v>40.19</v>
      </c>
      <c r="G517" t="s">
        <v>2</v>
      </c>
      <c r="H517" t="s">
        <v>47</v>
      </c>
      <c r="I517" t="s">
        <v>4</v>
      </c>
      <c r="J517" t="s">
        <v>5</v>
      </c>
      <c r="K517" t="s">
        <v>6</v>
      </c>
      <c r="L517" t="s">
        <v>7</v>
      </c>
      <c r="M517">
        <v>0.62</v>
      </c>
      <c r="N517" t="s">
        <v>8</v>
      </c>
      <c r="O517" t="s">
        <v>35</v>
      </c>
      <c r="P517" t="s">
        <v>66</v>
      </c>
      <c r="Q517" t="s">
        <v>76</v>
      </c>
      <c r="R517">
        <v>90045</v>
      </c>
      <c r="S517">
        <v>42049</v>
      </c>
      <c r="T517">
        <v>42051</v>
      </c>
      <c r="U517">
        <v>-93.85</v>
      </c>
      <c r="V517">
        <v>8</v>
      </c>
      <c r="W517">
        <v>2651.21</v>
      </c>
      <c r="X517">
        <v>48836</v>
      </c>
      <c r="Y517" t="s">
        <v>3218</v>
      </c>
    </row>
    <row r="518" spans="1:25" x14ac:dyDescent="0.2">
      <c r="A518">
        <v>3069</v>
      </c>
      <c r="B518" t="s">
        <v>1144</v>
      </c>
      <c r="C518" t="s">
        <v>1</v>
      </c>
      <c r="D518">
        <v>0.09</v>
      </c>
      <c r="E518">
        <v>1.82</v>
      </c>
      <c r="F518">
        <v>0.83</v>
      </c>
      <c r="G518" t="s">
        <v>14</v>
      </c>
      <c r="H518" t="s">
        <v>15</v>
      </c>
      <c r="I518" t="s">
        <v>24</v>
      </c>
      <c r="J518" t="s">
        <v>25</v>
      </c>
      <c r="K518" t="s">
        <v>26</v>
      </c>
      <c r="L518" t="s">
        <v>1145</v>
      </c>
      <c r="M518">
        <v>0.56999999999999995</v>
      </c>
      <c r="N518" t="s">
        <v>8</v>
      </c>
      <c r="O518" t="s">
        <v>28</v>
      </c>
      <c r="P518" t="s">
        <v>60</v>
      </c>
      <c r="Q518" t="s">
        <v>1146</v>
      </c>
      <c r="R518">
        <v>55128</v>
      </c>
      <c r="S518">
        <v>42049</v>
      </c>
      <c r="T518">
        <v>42050</v>
      </c>
      <c r="U518">
        <v>-6.734</v>
      </c>
      <c r="V518">
        <v>22</v>
      </c>
      <c r="W518">
        <v>36.82</v>
      </c>
      <c r="X518">
        <v>88192</v>
      </c>
      <c r="Y518" t="s">
        <v>3217</v>
      </c>
    </row>
    <row r="519" spans="1:25" x14ac:dyDescent="0.2">
      <c r="A519">
        <v>3393</v>
      </c>
      <c r="B519" t="s">
        <v>1147</v>
      </c>
      <c r="C519" t="s">
        <v>1</v>
      </c>
      <c r="D519">
        <v>0.08</v>
      </c>
      <c r="E519">
        <v>4.4800000000000004</v>
      </c>
      <c r="F519">
        <v>2.5</v>
      </c>
      <c r="G519" t="s">
        <v>14</v>
      </c>
      <c r="H519" t="s">
        <v>15</v>
      </c>
      <c r="I519" t="s">
        <v>24</v>
      </c>
      <c r="J519" t="s">
        <v>321</v>
      </c>
      <c r="K519" t="s">
        <v>49</v>
      </c>
      <c r="L519" t="s">
        <v>997</v>
      </c>
      <c r="M519">
        <v>0.37</v>
      </c>
      <c r="N519" t="s">
        <v>8</v>
      </c>
      <c r="O519" t="s">
        <v>35</v>
      </c>
      <c r="P519" t="s">
        <v>42</v>
      </c>
      <c r="Q519" t="s">
        <v>1148</v>
      </c>
      <c r="R519">
        <v>99163</v>
      </c>
      <c r="S519">
        <v>42049</v>
      </c>
      <c r="T519">
        <v>42050</v>
      </c>
      <c r="U519">
        <v>-3.2448000000000001</v>
      </c>
      <c r="V519">
        <v>19</v>
      </c>
      <c r="W519">
        <v>80.2</v>
      </c>
      <c r="X519">
        <v>87909</v>
      </c>
      <c r="Y519" t="s">
        <v>3218</v>
      </c>
    </row>
    <row r="520" spans="1:25" x14ac:dyDescent="0.2">
      <c r="A520">
        <v>306</v>
      </c>
      <c r="B520" t="s">
        <v>1149</v>
      </c>
      <c r="C520" t="s">
        <v>13</v>
      </c>
      <c r="D520">
        <v>0.01</v>
      </c>
      <c r="E520">
        <v>8.33</v>
      </c>
      <c r="F520">
        <v>1.99</v>
      </c>
      <c r="G520" t="s">
        <v>14</v>
      </c>
      <c r="H520" t="s">
        <v>3</v>
      </c>
      <c r="I520" t="s">
        <v>16</v>
      </c>
      <c r="J520" t="s">
        <v>17</v>
      </c>
      <c r="K520" t="s">
        <v>18</v>
      </c>
      <c r="L520" t="s">
        <v>1150</v>
      </c>
      <c r="M520">
        <v>0.52</v>
      </c>
      <c r="N520" t="s">
        <v>8</v>
      </c>
      <c r="O520" t="s">
        <v>87</v>
      </c>
      <c r="P520" t="s">
        <v>394</v>
      </c>
      <c r="Q520" t="s">
        <v>1151</v>
      </c>
      <c r="R520">
        <v>21208</v>
      </c>
      <c r="S520">
        <v>42049</v>
      </c>
      <c r="T520">
        <v>42050</v>
      </c>
      <c r="U520">
        <v>15.895200000000001</v>
      </c>
      <c r="V520">
        <v>8</v>
      </c>
      <c r="W520">
        <v>70.16</v>
      </c>
      <c r="X520">
        <v>87057</v>
      </c>
      <c r="Y520" t="s">
        <v>3219</v>
      </c>
    </row>
    <row r="521" spans="1:25" x14ac:dyDescent="0.2">
      <c r="A521">
        <v>306</v>
      </c>
      <c r="B521" t="s">
        <v>1149</v>
      </c>
      <c r="C521" t="s">
        <v>13</v>
      </c>
      <c r="D521">
        <v>0.04</v>
      </c>
      <c r="E521">
        <v>85.99</v>
      </c>
      <c r="F521">
        <v>0.99</v>
      </c>
      <c r="G521" t="s">
        <v>14</v>
      </c>
      <c r="H521" t="s">
        <v>3</v>
      </c>
      <c r="I521" t="s">
        <v>16</v>
      </c>
      <c r="J521" t="s">
        <v>111</v>
      </c>
      <c r="K521" t="s">
        <v>26</v>
      </c>
      <c r="L521" t="s">
        <v>1152</v>
      </c>
      <c r="M521">
        <v>0.55000000000000004</v>
      </c>
      <c r="N521" t="s">
        <v>8</v>
      </c>
      <c r="O521" t="s">
        <v>87</v>
      </c>
      <c r="P521" t="s">
        <v>394</v>
      </c>
      <c r="Q521" t="s">
        <v>1151</v>
      </c>
      <c r="R521">
        <v>21208</v>
      </c>
      <c r="S521">
        <v>42049</v>
      </c>
      <c r="T521">
        <v>42051</v>
      </c>
      <c r="U521">
        <v>855.99329999999998</v>
      </c>
      <c r="V521">
        <v>17</v>
      </c>
      <c r="W521">
        <v>1240.57</v>
      </c>
      <c r="X521">
        <v>87057</v>
      </c>
      <c r="Y521" t="s">
        <v>3219</v>
      </c>
    </row>
    <row r="522" spans="1:25" x14ac:dyDescent="0.2">
      <c r="A522">
        <v>308</v>
      </c>
      <c r="B522" t="s">
        <v>1153</v>
      </c>
      <c r="C522" t="s">
        <v>13</v>
      </c>
      <c r="D522">
        <v>0.01</v>
      </c>
      <c r="E522">
        <v>8.33</v>
      </c>
      <c r="F522">
        <v>1.99</v>
      </c>
      <c r="G522" t="s">
        <v>14</v>
      </c>
      <c r="H522" t="s">
        <v>3</v>
      </c>
      <c r="I522" t="s">
        <v>16</v>
      </c>
      <c r="J522" t="s">
        <v>17</v>
      </c>
      <c r="K522" t="s">
        <v>18</v>
      </c>
      <c r="L522" t="s">
        <v>1150</v>
      </c>
      <c r="M522">
        <v>0.52</v>
      </c>
      <c r="N522" t="s">
        <v>8</v>
      </c>
      <c r="O522" t="s">
        <v>35</v>
      </c>
      <c r="P522" t="s">
        <v>42</v>
      </c>
      <c r="Q522" t="s">
        <v>118</v>
      </c>
      <c r="R522">
        <v>98115</v>
      </c>
      <c r="S522">
        <v>42049</v>
      </c>
      <c r="T522">
        <v>42050</v>
      </c>
      <c r="U522">
        <v>10.74</v>
      </c>
      <c r="V522">
        <v>32</v>
      </c>
      <c r="W522">
        <v>280.62</v>
      </c>
      <c r="X522">
        <v>37760</v>
      </c>
      <c r="Y522" t="s">
        <v>3218</v>
      </c>
    </row>
    <row r="523" spans="1:25" x14ac:dyDescent="0.2">
      <c r="A523">
        <v>1156</v>
      </c>
      <c r="B523" t="s">
        <v>1154</v>
      </c>
      <c r="C523" t="s">
        <v>13</v>
      </c>
      <c r="D523">
        <v>0.06</v>
      </c>
      <c r="E523">
        <v>175.99</v>
      </c>
      <c r="F523">
        <v>8.99</v>
      </c>
      <c r="G523" t="s">
        <v>14</v>
      </c>
      <c r="H523" t="s">
        <v>15</v>
      </c>
      <c r="I523" t="s">
        <v>16</v>
      </c>
      <c r="J523" t="s">
        <v>111</v>
      </c>
      <c r="K523" t="s">
        <v>49</v>
      </c>
      <c r="L523" t="s">
        <v>1155</v>
      </c>
      <c r="M523">
        <v>0.56999999999999995</v>
      </c>
      <c r="N523" t="s">
        <v>8</v>
      </c>
      <c r="O523" t="s">
        <v>87</v>
      </c>
      <c r="P523" t="s">
        <v>379</v>
      </c>
      <c r="Q523" t="s">
        <v>1156</v>
      </c>
      <c r="R523">
        <v>1876</v>
      </c>
      <c r="S523">
        <v>42049</v>
      </c>
      <c r="T523">
        <v>42050</v>
      </c>
      <c r="U523">
        <v>48.47148</v>
      </c>
      <c r="V523">
        <v>7</v>
      </c>
      <c r="W523">
        <v>1013.84</v>
      </c>
      <c r="X523">
        <v>90855</v>
      </c>
      <c r="Y523" t="s">
        <v>3219</v>
      </c>
    </row>
    <row r="524" spans="1:25" x14ac:dyDescent="0.2">
      <c r="A524">
        <v>1745</v>
      </c>
      <c r="B524" t="s">
        <v>335</v>
      </c>
      <c r="C524" t="s">
        <v>23</v>
      </c>
      <c r="D524">
        <v>0.04</v>
      </c>
      <c r="E524">
        <v>60.65</v>
      </c>
      <c r="F524">
        <v>12.23</v>
      </c>
      <c r="G524" t="s">
        <v>14</v>
      </c>
      <c r="H524" t="s">
        <v>47</v>
      </c>
      <c r="I524" t="s">
        <v>4</v>
      </c>
      <c r="J524" t="s">
        <v>102</v>
      </c>
      <c r="K524" t="s">
        <v>120</v>
      </c>
      <c r="L524" t="s">
        <v>1157</v>
      </c>
      <c r="M524">
        <v>0.64</v>
      </c>
      <c r="N524" t="s">
        <v>8</v>
      </c>
      <c r="O524" t="s">
        <v>9</v>
      </c>
      <c r="P524" t="s">
        <v>51</v>
      </c>
      <c r="Q524" t="s">
        <v>337</v>
      </c>
      <c r="R524">
        <v>30305</v>
      </c>
      <c r="S524">
        <v>42049</v>
      </c>
      <c r="T524">
        <v>42051</v>
      </c>
      <c r="U524">
        <v>116.5063</v>
      </c>
      <c r="V524">
        <v>4</v>
      </c>
      <c r="W524">
        <v>256.77</v>
      </c>
      <c r="X524">
        <v>13408</v>
      </c>
      <c r="Y524" t="s">
        <v>3216</v>
      </c>
    </row>
    <row r="525" spans="1:25" x14ac:dyDescent="0.2">
      <c r="A525">
        <v>1749</v>
      </c>
      <c r="B525" t="s">
        <v>338</v>
      </c>
      <c r="C525" t="s">
        <v>23</v>
      </c>
      <c r="D525">
        <v>0.04</v>
      </c>
      <c r="E525">
        <v>60.65</v>
      </c>
      <c r="F525">
        <v>12.23</v>
      </c>
      <c r="G525" t="s">
        <v>14</v>
      </c>
      <c r="H525" t="s">
        <v>47</v>
      </c>
      <c r="I525" t="s">
        <v>4</v>
      </c>
      <c r="J525" t="s">
        <v>102</v>
      </c>
      <c r="K525" t="s">
        <v>120</v>
      </c>
      <c r="L525" t="s">
        <v>1157</v>
      </c>
      <c r="M525">
        <v>0.64</v>
      </c>
      <c r="N525" t="s">
        <v>8</v>
      </c>
      <c r="O525" t="s">
        <v>28</v>
      </c>
      <c r="P525" t="s">
        <v>183</v>
      </c>
      <c r="Q525" t="s">
        <v>339</v>
      </c>
      <c r="R525">
        <v>73505</v>
      </c>
      <c r="S525">
        <v>42049</v>
      </c>
      <c r="T525">
        <v>42051</v>
      </c>
      <c r="U525">
        <v>44.2911</v>
      </c>
      <c r="V525">
        <v>1</v>
      </c>
      <c r="W525">
        <v>64.19</v>
      </c>
      <c r="X525">
        <v>87244</v>
      </c>
      <c r="Y525" t="s">
        <v>3217</v>
      </c>
    </row>
    <row r="526" spans="1:25" x14ac:dyDescent="0.2">
      <c r="A526">
        <v>639</v>
      </c>
      <c r="B526" t="s">
        <v>1158</v>
      </c>
      <c r="C526" t="s">
        <v>46</v>
      </c>
      <c r="D526">
        <v>0</v>
      </c>
      <c r="E526">
        <v>236.97</v>
      </c>
      <c r="F526">
        <v>59.24</v>
      </c>
      <c r="G526" t="s">
        <v>2</v>
      </c>
      <c r="H526" t="s">
        <v>15</v>
      </c>
      <c r="I526" t="s">
        <v>4</v>
      </c>
      <c r="J526" t="s">
        <v>5</v>
      </c>
      <c r="K526" t="s">
        <v>6</v>
      </c>
      <c r="L526" t="s">
        <v>1159</v>
      </c>
      <c r="M526">
        <v>0.61</v>
      </c>
      <c r="N526" t="s">
        <v>8</v>
      </c>
      <c r="O526" t="s">
        <v>35</v>
      </c>
      <c r="P526" t="s">
        <v>66</v>
      </c>
      <c r="Q526" t="s">
        <v>1160</v>
      </c>
      <c r="R526">
        <v>93454</v>
      </c>
      <c r="S526">
        <v>42049</v>
      </c>
      <c r="T526">
        <v>42050</v>
      </c>
      <c r="U526">
        <v>1192.04</v>
      </c>
      <c r="V526">
        <v>9</v>
      </c>
      <c r="W526">
        <v>1769.91</v>
      </c>
      <c r="X526">
        <v>87952</v>
      </c>
      <c r="Y526" t="s">
        <v>3218</v>
      </c>
    </row>
    <row r="527" spans="1:25" x14ac:dyDescent="0.2">
      <c r="A527">
        <v>640</v>
      </c>
      <c r="B527" t="s">
        <v>1161</v>
      </c>
      <c r="C527" t="s">
        <v>46</v>
      </c>
      <c r="D527">
        <v>0</v>
      </c>
      <c r="E527">
        <v>236.97</v>
      </c>
      <c r="F527">
        <v>59.24</v>
      </c>
      <c r="G527" t="s">
        <v>2</v>
      </c>
      <c r="H527" t="s">
        <v>15</v>
      </c>
      <c r="I527" t="s">
        <v>4</v>
      </c>
      <c r="J527" t="s">
        <v>5</v>
      </c>
      <c r="K527" t="s">
        <v>6</v>
      </c>
      <c r="L527" t="s">
        <v>1159</v>
      </c>
      <c r="M527">
        <v>0.61</v>
      </c>
      <c r="N527" t="s">
        <v>8</v>
      </c>
      <c r="O527" t="s">
        <v>35</v>
      </c>
      <c r="P527" t="s">
        <v>42</v>
      </c>
      <c r="Q527" t="s">
        <v>118</v>
      </c>
      <c r="R527">
        <v>98119</v>
      </c>
      <c r="S527">
        <v>42049</v>
      </c>
      <c r="T527">
        <v>42050</v>
      </c>
      <c r="U527">
        <v>1192.04</v>
      </c>
      <c r="V527">
        <v>34</v>
      </c>
      <c r="W527">
        <v>6686.34</v>
      </c>
      <c r="X527">
        <v>56452</v>
      </c>
      <c r="Y527" t="s">
        <v>3218</v>
      </c>
    </row>
    <row r="528" spans="1:25" x14ac:dyDescent="0.2">
      <c r="A528">
        <v>1682</v>
      </c>
      <c r="B528" t="s">
        <v>1162</v>
      </c>
      <c r="C528" t="s">
        <v>46</v>
      </c>
      <c r="D528">
        <v>0.04</v>
      </c>
      <c r="E528">
        <v>6.28</v>
      </c>
      <c r="F528">
        <v>5.41</v>
      </c>
      <c r="G528" t="s">
        <v>14</v>
      </c>
      <c r="H528" t="s">
        <v>15</v>
      </c>
      <c r="I528" t="s">
        <v>4</v>
      </c>
      <c r="J528" t="s">
        <v>102</v>
      </c>
      <c r="K528" t="s">
        <v>49</v>
      </c>
      <c r="L528" t="s">
        <v>906</v>
      </c>
      <c r="M528">
        <v>0.53</v>
      </c>
      <c r="N528" t="s">
        <v>8</v>
      </c>
      <c r="O528" t="s">
        <v>28</v>
      </c>
      <c r="P528" t="s">
        <v>79</v>
      </c>
      <c r="Q528" t="s">
        <v>509</v>
      </c>
      <c r="R528">
        <v>60611</v>
      </c>
      <c r="S528">
        <v>42049</v>
      </c>
      <c r="T528">
        <v>42051</v>
      </c>
      <c r="U528">
        <v>-38.380000000000003</v>
      </c>
      <c r="V528">
        <v>43</v>
      </c>
      <c r="W528">
        <v>284.48</v>
      </c>
      <c r="X528">
        <v>14115</v>
      </c>
      <c r="Y528" t="s">
        <v>3217</v>
      </c>
    </row>
    <row r="529" spans="1:25" x14ac:dyDescent="0.2">
      <c r="A529">
        <v>1683</v>
      </c>
      <c r="B529" t="s">
        <v>1163</v>
      </c>
      <c r="C529" t="s">
        <v>46</v>
      </c>
      <c r="D529">
        <v>0.04</v>
      </c>
      <c r="E529">
        <v>6.28</v>
      </c>
      <c r="F529">
        <v>5.41</v>
      </c>
      <c r="G529" t="s">
        <v>14</v>
      </c>
      <c r="H529" t="s">
        <v>15</v>
      </c>
      <c r="I529" t="s">
        <v>4</v>
      </c>
      <c r="J529" t="s">
        <v>102</v>
      </c>
      <c r="K529" t="s">
        <v>49</v>
      </c>
      <c r="L529" t="s">
        <v>906</v>
      </c>
      <c r="M529">
        <v>0.53</v>
      </c>
      <c r="N529" t="s">
        <v>8</v>
      </c>
      <c r="O529" t="s">
        <v>28</v>
      </c>
      <c r="P529" t="s">
        <v>163</v>
      </c>
      <c r="Q529" t="s">
        <v>1164</v>
      </c>
      <c r="R529">
        <v>77301</v>
      </c>
      <c r="S529">
        <v>42049</v>
      </c>
      <c r="T529">
        <v>42051</v>
      </c>
      <c r="U529">
        <v>-19.957599999999999</v>
      </c>
      <c r="V529">
        <v>11</v>
      </c>
      <c r="W529">
        <v>72.77</v>
      </c>
      <c r="X529">
        <v>90612</v>
      </c>
      <c r="Y529" t="s">
        <v>3217</v>
      </c>
    </row>
    <row r="530" spans="1:25" x14ac:dyDescent="0.2">
      <c r="A530">
        <v>11</v>
      </c>
      <c r="B530" t="s">
        <v>1165</v>
      </c>
      <c r="C530" t="s">
        <v>1</v>
      </c>
      <c r="D530">
        <v>0.06</v>
      </c>
      <c r="E530">
        <v>9.48</v>
      </c>
      <c r="F530">
        <v>7.29</v>
      </c>
      <c r="G530" t="s">
        <v>14</v>
      </c>
      <c r="H530" t="s">
        <v>47</v>
      </c>
      <c r="I530" t="s">
        <v>4</v>
      </c>
      <c r="J530" t="s">
        <v>102</v>
      </c>
      <c r="K530" t="s">
        <v>18</v>
      </c>
      <c r="L530" t="s">
        <v>480</v>
      </c>
      <c r="M530">
        <v>0.45</v>
      </c>
      <c r="N530" t="s">
        <v>8</v>
      </c>
      <c r="O530" t="s">
        <v>87</v>
      </c>
      <c r="P530" t="s">
        <v>373</v>
      </c>
      <c r="Q530" t="s">
        <v>1166</v>
      </c>
      <c r="R530">
        <v>7203</v>
      </c>
      <c r="S530">
        <v>42050</v>
      </c>
      <c r="T530">
        <v>42052</v>
      </c>
      <c r="U530">
        <v>-53.809600000000003</v>
      </c>
      <c r="V530">
        <v>22</v>
      </c>
      <c r="W530">
        <v>211.15</v>
      </c>
      <c r="X530">
        <v>90192</v>
      </c>
      <c r="Y530" t="s">
        <v>3219</v>
      </c>
    </row>
    <row r="531" spans="1:25" x14ac:dyDescent="0.2">
      <c r="A531">
        <v>596</v>
      </c>
      <c r="B531" t="s">
        <v>1167</v>
      </c>
      <c r="C531" t="s">
        <v>1</v>
      </c>
      <c r="D531">
        <v>0.03</v>
      </c>
      <c r="E531">
        <v>3.8</v>
      </c>
      <c r="F531">
        <v>1.49</v>
      </c>
      <c r="G531" t="s">
        <v>14</v>
      </c>
      <c r="H531" t="s">
        <v>15</v>
      </c>
      <c r="I531" t="s">
        <v>24</v>
      </c>
      <c r="J531" t="s">
        <v>48</v>
      </c>
      <c r="K531" t="s">
        <v>49</v>
      </c>
      <c r="L531" t="s">
        <v>1168</v>
      </c>
      <c r="M531">
        <v>0.38</v>
      </c>
      <c r="N531" t="s">
        <v>8</v>
      </c>
      <c r="O531" t="s">
        <v>28</v>
      </c>
      <c r="P531" t="s">
        <v>29</v>
      </c>
      <c r="Q531" t="s">
        <v>1169</v>
      </c>
      <c r="R531">
        <v>46032</v>
      </c>
      <c r="S531">
        <v>42050</v>
      </c>
      <c r="T531">
        <v>42052</v>
      </c>
      <c r="U531">
        <v>15.2745</v>
      </c>
      <c r="V531">
        <v>6</v>
      </c>
      <c r="W531">
        <v>24.27</v>
      </c>
      <c r="X531">
        <v>86308</v>
      </c>
      <c r="Y531" t="s">
        <v>3217</v>
      </c>
    </row>
    <row r="532" spans="1:25" x14ac:dyDescent="0.2">
      <c r="A532">
        <v>596</v>
      </c>
      <c r="B532" t="s">
        <v>1167</v>
      </c>
      <c r="C532" t="s">
        <v>1</v>
      </c>
      <c r="D532">
        <v>7.0000000000000007E-2</v>
      </c>
      <c r="E532">
        <v>7.98</v>
      </c>
      <c r="F532">
        <v>1.25</v>
      </c>
      <c r="G532" t="s">
        <v>14</v>
      </c>
      <c r="H532" t="s">
        <v>15</v>
      </c>
      <c r="I532" t="s">
        <v>24</v>
      </c>
      <c r="J532" t="s">
        <v>64</v>
      </c>
      <c r="K532" t="s">
        <v>26</v>
      </c>
      <c r="L532" t="s">
        <v>1170</v>
      </c>
      <c r="M532">
        <v>0.35</v>
      </c>
      <c r="N532" t="s">
        <v>8</v>
      </c>
      <c r="O532" t="s">
        <v>28</v>
      </c>
      <c r="P532" t="s">
        <v>29</v>
      </c>
      <c r="Q532" t="s">
        <v>1169</v>
      </c>
      <c r="R532">
        <v>46032</v>
      </c>
      <c r="S532">
        <v>42050</v>
      </c>
      <c r="T532">
        <v>42052</v>
      </c>
      <c r="U532">
        <v>26.585699999999999</v>
      </c>
      <c r="V532">
        <v>5</v>
      </c>
      <c r="W532">
        <v>38.53</v>
      </c>
      <c r="X532">
        <v>86308</v>
      </c>
      <c r="Y532" t="s">
        <v>3217</v>
      </c>
    </row>
    <row r="533" spans="1:25" x14ac:dyDescent="0.2">
      <c r="A533">
        <v>596</v>
      </c>
      <c r="B533" t="s">
        <v>1167</v>
      </c>
      <c r="C533" t="s">
        <v>1</v>
      </c>
      <c r="D533">
        <v>7.0000000000000007E-2</v>
      </c>
      <c r="E533">
        <v>417.4</v>
      </c>
      <c r="F533">
        <v>75.23</v>
      </c>
      <c r="G533" t="s">
        <v>2</v>
      </c>
      <c r="H533" t="s">
        <v>15</v>
      </c>
      <c r="I533" t="s">
        <v>4</v>
      </c>
      <c r="J533" t="s">
        <v>5</v>
      </c>
      <c r="K533" t="s">
        <v>6</v>
      </c>
      <c r="L533" t="s">
        <v>1171</v>
      </c>
      <c r="M533">
        <v>0.79</v>
      </c>
      <c r="N533" t="s">
        <v>8</v>
      </c>
      <c r="O533" t="s">
        <v>28</v>
      </c>
      <c r="P533" t="s">
        <v>29</v>
      </c>
      <c r="Q533" t="s">
        <v>1169</v>
      </c>
      <c r="R533">
        <v>46032</v>
      </c>
      <c r="S533">
        <v>42050</v>
      </c>
      <c r="T533">
        <v>42051</v>
      </c>
      <c r="U533">
        <v>-575.35199999999998</v>
      </c>
      <c r="V533">
        <v>12</v>
      </c>
      <c r="W533">
        <v>4910.72</v>
      </c>
      <c r="X533">
        <v>86308</v>
      </c>
      <c r="Y533" t="s">
        <v>3217</v>
      </c>
    </row>
    <row r="534" spans="1:25" x14ac:dyDescent="0.2">
      <c r="A534">
        <v>2260</v>
      </c>
      <c r="B534" t="s">
        <v>1172</v>
      </c>
      <c r="C534" t="s">
        <v>1</v>
      </c>
      <c r="D534">
        <v>0.02</v>
      </c>
      <c r="E534">
        <v>4.9800000000000004</v>
      </c>
      <c r="F534">
        <v>0.49</v>
      </c>
      <c r="G534" t="s">
        <v>14</v>
      </c>
      <c r="H534" t="s">
        <v>70</v>
      </c>
      <c r="I534" t="s">
        <v>24</v>
      </c>
      <c r="J534" t="s">
        <v>128</v>
      </c>
      <c r="K534" t="s">
        <v>49</v>
      </c>
      <c r="L534" t="s">
        <v>1079</v>
      </c>
      <c r="M534">
        <v>0.39</v>
      </c>
      <c r="N534" t="s">
        <v>8</v>
      </c>
      <c r="O534" t="s">
        <v>9</v>
      </c>
      <c r="P534" t="s">
        <v>51</v>
      </c>
      <c r="Q534" t="s">
        <v>1173</v>
      </c>
      <c r="R534">
        <v>30161</v>
      </c>
      <c r="S534">
        <v>42050</v>
      </c>
      <c r="T534">
        <v>42051</v>
      </c>
      <c r="U534">
        <v>-52.863999999999997</v>
      </c>
      <c r="V534">
        <v>17</v>
      </c>
      <c r="W534">
        <v>87.11</v>
      </c>
      <c r="X534">
        <v>89601</v>
      </c>
      <c r="Y534" t="s">
        <v>3216</v>
      </c>
    </row>
    <row r="535" spans="1:25" x14ac:dyDescent="0.2">
      <c r="A535">
        <v>2260</v>
      </c>
      <c r="B535" t="s">
        <v>1172</v>
      </c>
      <c r="C535" t="s">
        <v>1</v>
      </c>
      <c r="D535">
        <v>0.01</v>
      </c>
      <c r="E535">
        <v>20.99</v>
      </c>
      <c r="F535">
        <v>0.99</v>
      </c>
      <c r="G535" t="s">
        <v>14</v>
      </c>
      <c r="H535" t="s">
        <v>70</v>
      </c>
      <c r="I535" t="s">
        <v>16</v>
      </c>
      <c r="J535" t="s">
        <v>111</v>
      </c>
      <c r="K535" t="s">
        <v>18</v>
      </c>
      <c r="L535" t="s">
        <v>1174</v>
      </c>
      <c r="M535">
        <v>0.83</v>
      </c>
      <c r="N535" t="s">
        <v>8</v>
      </c>
      <c r="O535" t="s">
        <v>9</v>
      </c>
      <c r="P535" t="s">
        <v>51</v>
      </c>
      <c r="Q535" t="s">
        <v>1173</v>
      </c>
      <c r="R535">
        <v>30161</v>
      </c>
      <c r="S535">
        <v>42050</v>
      </c>
      <c r="T535">
        <v>42051</v>
      </c>
      <c r="U535">
        <v>45.378</v>
      </c>
      <c r="V535">
        <v>9</v>
      </c>
      <c r="W535">
        <v>170.46</v>
      </c>
      <c r="X535">
        <v>89601</v>
      </c>
      <c r="Y535" t="s">
        <v>3216</v>
      </c>
    </row>
    <row r="536" spans="1:25" x14ac:dyDescent="0.2">
      <c r="A536">
        <v>3211</v>
      </c>
      <c r="B536" t="s">
        <v>1175</v>
      </c>
      <c r="C536" t="s">
        <v>13</v>
      </c>
      <c r="D536">
        <v>0.1</v>
      </c>
      <c r="E536">
        <v>7.31</v>
      </c>
      <c r="F536">
        <v>0.49</v>
      </c>
      <c r="G536" t="s">
        <v>14</v>
      </c>
      <c r="H536" t="s">
        <v>70</v>
      </c>
      <c r="I536" t="s">
        <v>24</v>
      </c>
      <c r="J536" t="s">
        <v>128</v>
      </c>
      <c r="K536" t="s">
        <v>49</v>
      </c>
      <c r="L536" t="s">
        <v>1103</v>
      </c>
      <c r="M536">
        <v>0.38</v>
      </c>
      <c r="N536" t="s">
        <v>8</v>
      </c>
      <c r="O536" t="s">
        <v>28</v>
      </c>
      <c r="P536" t="s">
        <v>79</v>
      </c>
      <c r="Q536" t="s">
        <v>1176</v>
      </c>
      <c r="R536">
        <v>60101</v>
      </c>
      <c r="S536">
        <v>42050</v>
      </c>
      <c r="T536">
        <v>42051</v>
      </c>
      <c r="U536">
        <v>55.020600000000002</v>
      </c>
      <c r="V536">
        <v>12</v>
      </c>
      <c r="W536">
        <v>79.739999999999995</v>
      </c>
      <c r="X536">
        <v>91522</v>
      </c>
      <c r="Y536" t="s">
        <v>3217</v>
      </c>
    </row>
    <row r="537" spans="1:25" x14ac:dyDescent="0.2">
      <c r="A537">
        <v>3211</v>
      </c>
      <c r="B537" t="s">
        <v>1175</v>
      </c>
      <c r="C537" t="s">
        <v>13</v>
      </c>
      <c r="D537">
        <v>0.1</v>
      </c>
      <c r="E537">
        <v>20.99</v>
      </c>
      <c r="F537">
        <v>2.5</v>
      </c>
      <c r="G537" t="s">
        <v>14</v>
      </c>
      <c r="H537" t="s">
        <v>70</v>
      </c>
      <c r="I537" t="s">
        <v>16</v>
      </c>
      <c r="J537" t="s">
        <v>111</v>
      </c>
      <c r="K537" t="s">
        <v>26</v>
      </c>
      <c r="L537" t="s">
        <v>1177</v>
      </c>
      <c r="M537">
        <v>0.81</v>
      </c>
      <c r="N537" t="s">
        <v>8</v>
      </c>
      <c r="O537" t="s">
        <v>28</v>
      </c>
      <c r="P537" t="s">
        <v>79</v>
      </c>
      <c r="Q537" t="s">
        <v>1176</v>
      </c>
      <c r="R537">
        <v>60101</v>
      </c>
      <c r="S537">
        <v>42050</v>
      </c>
      <c r="T537">
        <v>42051</v>
      </c>
      <c r="U537">
        <v>-43.65504</v>
      </c>
      <c r="V537">
        <v>23</v>
      </c>
      <c r="W537">
        <v>392.45</v>
      </c>
      <c r="X537">
        <v>91522</v>
      </c>
      <c r="Y537" t="s">
        <v>3217</v>
      </c>
    </row>
    <row r="538" spans="1:25" x14ac:dyDescent="0.2">
      <c r="A538">
        <v>393</v>
      </c>
      <c r="B538" t="s">
        <v>1178</v>
      </c>
      <c r="C538" t="s">
        <v>23</v>
      </c>
      <c r="D538">
        <v>7.0000000000000007E-2</v>
      </c>
      <c r="E538">
        <v>9.7100000000000009</v>
      </c>
      <c r="F538">
        <v>9.4499999999999993</v>
      </c>
      <c r="G538" t="s">
        <v>14</v>
      </c>
      <c r="H538" t="s">
        <v>70</v>
      </c>
      <c r="I538" t="s">
        <v>24</v>
      </c>
      <c r="J538" t="s">
        <v>54</v>
      </c>
      <c r="K538" t="s">
        <v>49</v>
      </c>
      <c r="L538" t="s">
        <v>1179</v>
      </c>
      <c r="M538">
        <v>0.6</v>
      </c>
      <c r="N538" t="s">
        <v>8</v>
      </c>
      <c r="O538" t="s">
        <v>87</v>
      </c>
      <c r="P538" t="s">
        <v>88</v>
      </c>
      <c r="Q538" t="s">
        <v>1180</v>
      </c>
      <c r="R538">
        <v>13021</v>
      </c>
      <c r="S538">
        <v>42050</v>
      </c>
      <c r="T538">
        <v>42057</v>
      </c>
      <c r="U538">
        <v>-81.77</v>
      </c>
      <c r="V538">
        <v>3</v>
      </c>
      <c r="W538">
        <v>31.44</v>
      </c>
      <c r="X538">
        <v>86382</v>
      </c>
      <c r="Y538" t="s">
        <v>3219</v>
      </c>
    </row>
    <row r="539" spans="1:25" x14ac:dyDescent="0.2">
      <c r="A539">
        <v>651</v>
      </c>
      <c r="B539" t="s">
        <v>270</v>
      </c>
      <c r="C539" t="s">
        <v>23</v>
      </c>
      <c r="D539">
        <v>0.04</v>
      </c>
      <c r="E539">
        <v>880.98</v>
      </c>
      <c r="F539">
        <v>44.55</v>
      </c>
      <c r="G539" t="s">
        <v>2</v>
      </c>
      <c r="H539" t="s">
        <v>15</v>
      </c>
      <c r="I539" t="s">
        <v>4</v>
      </c>
      <c r="J539" t="s">
        <v>93</v>
      </c>
      <c r="K539" t="s">
        <v>6</v>
      </c>
      <c r="L539" t="s">
        <v>214</v>
      </c>
      <c r="M539">
        <v>0.62</v>
      </c>
      <c r="N539" t="s">
        <v>8</v>
      </c>
      <c r="O539" t="s">
        <v>35</v>
      </c>
      <c r="P539" t="s">
        <v>272</v>
      </c>
      <c r="Q539" t="s">
        <v>273</v>
      </c>
      <c r="R539">
        <v>89115</v>
      </c>
      <c r="S539">
        <v>42050</v>
      </c>
      <c r="T539">
        <v>42054</v>
      </c>
      <c r="U539">
        <v>4233.2587999999996</v>
      </c>
      <c r="V539">
        <v>8</v>
      </c>
      <c r="W539">
        <v>6901.25</v>
      </c>
      <c r="X539">
        <v>91576</v>
      </c>
      <c r="Y539" t="s">
        <v>3218</v>
      </c>
    </row>
    <row r="540" spans="1:25" x14ac:dyDescent="0.2">
      <c r="A540">
        <v>651</v>
      </c>
      <c r="B540" t="s">
        <v>270</v>
      </c>
      <c r="C540" t="s">
        <v>23</v>
      </c>
      <c r="D540">
        <v>7.0000000000000007E-2</v>
      </c>
      <c r="E540">
        <v>13.4</v>
      </c>
      <c r="F540">
        <v>4.95</v>
      </c>
      <c r="G540" t="s">
        <v>14</v>
      </c>
      <c r="H540" t="s">
        <v>15</v>
      </c>
      <c r="I540" t="s">
        <v>4</v>
      </c>
      <c r="J540" t="s">
        <v>102</v>
      </c>
      <c r="K540" t="s">
        <v>18</v>
      </c>
      <c r="L540" t="s">
        <v>1181</v>
      </c>
      <c r="M540">
        <v>0.37</v>
      </c>
      <c r="N540" t="s">
        <v>8</v>
      </c>
      <c r="O540" t="s">
        <v>35</v>
      </c>
      <c r="P540" t="s">
        <v>272</v>
      </c>
      <c r="Q540" t="s">
        <v>273</v>
      </c>
      <c r="R540">
        <v>89115</v>
      </c>
      <c r="S540">
        <v>42050</v>
      </c>
      <c r="T540">
        <v>42055</v>
      </c>
      <c r="U540">
        <v>102.76860000000001</v>
      </c>
      <c r="V540">
        <v>11</v>
      </c>
      <c r="W540">
        <v>148.94</v>
      </c>
      <c r="X540">
        <v>91576</v>
      </c>
      <c r="Y540" t="s">
        <v>3218</v>
      </c>
    </row>
    <row r="541" spans="1:25" x14ac:dyDescent="0.2">
      <c r="A541">
        <v>651</v>
      </c>
      <c r="B541" t="s">
        <v>270</v>
      </c>
      <c r="C541" t="s">
        <v>23</v>
      </c>
      <c r="D541">
        <v>0.01</v>
      </c>
      <c r="E541">
        <v>15.99</v>
      </c>
      <c r="F541">
        <v>11.28</v>
      </c>
      <c r="G541" t="s">
        <v>14</v>
      </c>
      <c r="H541" t="s">
        <v>15</v>
      </c>
      <c r="I541" t="s">
        <v>16</v>
      </c>
      <c r="J541" t="s">
        <v>32</v>
      </c>
      <c r="K541" t="s">
        <v>120</v>
      </c>
      <c r="L541" t="s">
        <v>1182</v>
      </c>
      <c r="M541">
        <v>0.38</v>
      </c>
      <c r="N541" t="s">
        <v>8</v>
      </c>
      <c r="O541" t="s">
        <v>35</v>
      </c>
      <c r="P541" t="s">
        <v>272</v>
      </c>
      <c r="Q541" t="s">
        <v>273</v>
      </c>
      <c r="R541">
        <v>89115</v>
      </c>
      <c r="S541">
        <v>42050</v>
      </c>
      <c r="T541">
        <v>42057</v>
      </c>
      <c r="U541">
        <v>-36.671543999999997</v>
      </c>
      <c r="V541">
        <v>12</v>
      </c>
      <c r="W541">
        <v>200.68</v>
      </c>
      <c r="X541">
        <v>91576</v>
      </c>
      <c r="Y541" t="s">
        <v>3218</v>
      </c>
    </row>
    <row r="542" spans="1:25" x14ac:dyDescent="0.2">
      <c r="A542">
        <v>2684</v>
      </c>
      <c r="B542" t="s">
        <v>1183</v>
      </c>
      <c r="C542" t="s">
        <v>23</v>
      </c>
      <c r="D542">
        <v>0.09</v>
      </c>
      <c r="E542">
        <v>8.74</v>
      </c>
      <c r="F542">
        <v>1.39</v>
      </c>
      <c r="G542" t="s">
        <v>63</v>
      </c>
      <c r="H542" t="s">
        <v>3</v>
      </c>
      <c r="I542" t="s">
        <v>24</v>
      </c>
      <c r="J542" t="s">
        <v>321</v>
      </c>
      <c r="K542" t="s">
        <v>49</v>
      </c>
      <c r="L542" t="s">
        <v>416</v>
      </c>
      <c r="M542">
        <v>0.38</v>
      </c>
      <c r="N542" t="s">
        <v>8</v>
      </c>
      <c r="O542" t="s">
        <v>9</v>
      </c>
      <c r="P542" t="s">
        <v>99</v>
      </c>
      <c r="Q542" t="s">
        <v>1184</v>
      </c>
      <c r="R542">
        <v>33952</v>
      </c>
      <c r="S542">
        <v>42050</v>
      </c>
      <c r="T542">
        <v>42055</v>
      </c>
      <c r="U542">
        <v>23.616</v>
      </c>
      <c r="V542">
        <v>1</v>
      </c>
      <c r="W542">
        <v>11.78</v>
      </c>
      <c r="X542">
        <v>89146</v>
      </c>
      <c r="Y542" t="s">
        <v>3216</v>
      </c>
    </row>
    <row r="543" spans="1:25" x14ac:dyDescent="0.2">
      <c r="A543">
        <v>2684</v>
      </c>
      <c r="B543" t="s">
        <v>1183</v>
      </c>
      <c r="C543" t="s">
        <v>23</v>
      </c>
      <c r="D543">
        <v>0.09</v>
      </c>
      <c r="E543">
        <v>18.97</v>
      </c>
      <c r="F543">
        <v>9.0299999999999994</v>
      </c>
      <c r="G543" t="s">
        <v>14</v>
      </c>
      <c r="H543" t="s">
        <v>3</v>
      </c>
      <c r="I543" t="s">
        <v>24</v>
      </c>
      <c r="J543" t="s">
        <v>64</v>
      </c>
      <c r="K543" t="s">
        <v>49</v>
      </c>
      <c r="L543" t="s">
        <v>606</v>
      </c>
      <c r="M543">
        <v>0.37</v>
      </c>
      <c r="N543" t="s">
        <v>8</v>
      </c>
      <c r="O543" t="s">
        <v>9</v>
      </c>
      <c r="P543" t="s">
        <v>99</v>
      </c>
      <c r="Q543" t="s">
        <v>1184</v>
      </c>
      <c r="R543">
        <v>33952</v>
      </c>
      <c r="S543">
        <v>42050</v>
      </c>
      <c r="T543">
        <v>42055</v>
      </c>
      <c r="U543">
        <v>-1748.0119999999999</v>
      </c>
      <c r="V543">
        <v>1</v>
      </c>
      <c r="W543">
        <v>20.96</v>
      </c>
      <c r="X543">
        <v>89146</v>
      </c>
      <c r="Y543" t="s">
        <v>3216</v>
      </c>
    </row>
    <row r="544" spans="1:25" x14ac:dyDescent="0.2">
      <c r="A544">
        <v>2951</v>
      </c>
      <c r="B544" t="s">
        <v>1185</v>
      </c>
      <c r="C544" t="s">
        <v>92</v>
      </c>
      <c r="D544">
        <v>7.0000000000000007E-2</v>
      </c>
      <c r="E544">
        <v>42.98</v>
      </c>
      <c r="F544">
        <v>4.62</v>
      </c>
      <c r="G544" t="s">
        <v>63</v>
      </c>
      <c r="H544" t="s">
        <v>70</v>
      </c>
      <c r="I544" t="s">
        <v>24</v>
      </c>
      <c r="J544" t="s">
        <v>71</v>
      </c>
      <c r="K544" t="s">
        <v>49</v>
      </c>
      <c r="L544" t="s">
        <v>256</v>
      </c>
      <c r="M544">
        <v>0.56000000000000005</v>
      </c>
      <c r="N544" t="s">
        <v>8</v>
      </c>
      <c r="O544" t="s">
        <v>28</v>
      </c>
      <c r="P544" t="s">
        <v>513</v>
      </c>
      <c r="Q544" t="s">
        <v>1186</v>
      </c>
      <c r="R544">
        <v>67601</v>
      </c>
      <c r="S544">
        <v>42050</v>
      </c>
      <c r="T544">
        <v>42052</v>
      </c>
      <c r="U544">
        <v>565.38599999999997</v>
      </c>
      <c r="V544">
        <v>19</v>
      </c>
      <c r="W544">
        <v>819.4</v>
      </c>
      <c r="X544">
        <v>91397</v>
      </c>
      <c r="Y544" t="s">
        <v>3217</v>
      </c>
    </row>
    <row r="545" spans="1:25" x14ac:dyDescent="0.2">
      <c r="A545">
        <v>2951</v>
      </c>
      <c r="B545" t="s">
        <v>1185</v>
      </c>
      <c r="C545" t="s">
        <v>92</v>
      </c>
      <c r="D545">
        <v>0.03</v>
      </c>
      <c r="E545">
        <v>89.99</v>
      </c>
      <c r="F545">
        <v>42</v>
      </c>
      <c r="G545" t="s">
        <v>2</v>
      </c>
      <c r="H545" t="s">
        <v>70</v>
      </c>
      <c r="I545" t="s">
        <v>4</v>
      </c>
      <c r="J545" t="s">
        <v>85</v>
      </c>
      <c r="K545" t="s">
        <v>33</v>
      </c>
      <c r="L545" t="s">
        <v>1187</v>
      </c>
      <c r="M545">
        <v>0.66</v>
      </c>
      <c r="N545" t="s">
        <v>8</v>
      </c>
      <c r="O545" t="s">
        <v>28</v>
      </c>
      <c r="P545" t="s">
        <v>513</v>
      </c>
      <c r="Q545" t="s">
        <v>1186</v>
      </c>
      <c r="R545">
        <v>67601</v>
      </c>
      <c r="S545">
        <v>42050</v>
      </c>
      <c r="T545">
        <v>42053</v>
      </c>
      <c r="U545">
        <v>-230.9528</v>
      </c>
      <c r="V545">
        <v>19</v>
      </c>
      <c r="W545">
        <v>1809.75</v>
      </c>
      <c r="X545">
        <v>91397</v>
      </c>
      <c r="Y545" t="s">
        <v>3217</v>
      </c>
    </row>
    <row r="546" spans="1:25" x14ac:dyDescent="0.2">
      <c r="A546">
        <v>2355</v>
      </c>
      <c r="B546" t="s">
        <v>1188</v>
      </c>
      <c r="C546" t="s">
        <v>46</v>
      </c>
      <c r="D546">
        <v>0.1</v>
      </c>
      <c r="E546">
        <v>78.69</v>
      </c>
      <c r="F546">
        <v>19.989999999999998</v>
      </c>
      <c r="G546" t="s">
        <v>14</v>
      </c>
      <c r="H546" t="s">
        <v>15</v>
      </c>
      <c r="I546" t="s">
        <v>4</v>
      </c>
      <c r="J546" t="s">
        <v>102</v>
      </c>
      <c r="K546" t="s">
        <v>49</v>
      </c>
      <c r="L546" t="s">
        <v>1189</v>
      </c>
      <c r="M546">
        <v>0.43</v>
      </c>
      <c r="N546" t="s">
        <v>8</v>
      </c>
      <c r="O546" t="s">
        <v>35</v>
      </c>
      <c r="P546" t="s">
        <v>66</v>
      </c>
      <c r="Q546" t="s">
        <v>1190</v>
      </c>
      <c r="R546">
        <v>92236</v>
      </c>
      <c r="S546">
        <v>42050</v>
      </c>
      <c r="T546">
        <v>42051</v>
      </c>
      <c r="U546">
        <v>465.43950000000001</v>
      </c>
      <c r="V546">
        <v>9</v>
      </c>
      <c r="W546">
        <v>674.55</v>
      </c>
      <c r="X546">
        <v>91304</v>
      </c>
      <c r="Y546" t="s">
        <v>3218</v>
      </c>
    </row>
    <row r="547" spans="1:25" x14ac:dyDescent="0.2">
      <c r="A547">
        <v>1129</v>
      </c>
      <c r="B547" t="s">
        <v>762</v>
      </c>
      <c r="C547" t="s">
        <v>23</v>
      </c>
      <c r="D547">
        <v>0.04</v>
      </c>
      <c r="E547">
        <v>8.6</v>
      </c>
      <c r="F547">
        <v>6.19</v>
      </c>
      <c r="G547" t="s">
        <v>14</v>
      </c>
      <c r="H547" t="s">
        <v>47</v>
      </c>
      <c r="I547" t="s">
        <v>24</v>
      </c>
      <c r="J547" t="s">
        <v>48</v>
      </c>
      <c r="K547" t="s">
        <v>49</v>
      </c>
      <c r="L547" t="s">
        <v>508</v>
      </c>
      <c r="M547">
        <v>0.38</v>
      </c>
      <c r="N547" t="s">
        <v>8</v>
      </c>
      <c r="O547" t="s">
        <v>87</v>
      </c>
      <c r="P547" t="s">
        <v>379</v>
      </c>
      <c r="Q547" t="s">
        <v>764</v>
      </c>
      <c r="R547">
        <v>2118</v>
      </c>
      <c r="S547">
        <v>42051</v>
      </c>
      <c r="T547">
        <v>42058</v>
      </c>
      <c r="U547">
        <v>-63.813499999999998</v>
      </c>
      <c r="V547">
        <v>37</v>
      </c>
      <c r="W547">
        <v>311.66000000000003</v>
      </c>
      <c r="X547">
        <v>32037</v>
      </c>
      <c r="Y547" t="s">
        <v>3219</v>
      </c>
    </row>
    <row r="548" spans="1:25" x14ac:dyDescent="0.2">
      <c r="A548">
        <v>1129</v>
      </c>
      <c r="B548" t="s">
        <v>762</v>
      </c>
      <c r="C548" t="s">
        <v>23</v>
      </c>
      <c r="D548">
        <v>7.0000000000000007E-2</v>
      </c>
      <c r="E548">
        <v>699.99</v>
      </c>
      <c r="F548">
        <v>24.49</v>
      </c>
      <c r="G548" t="s">
        <v>14</v>
      </c>
      <c r="H548" t="s">
        <v>47</v>
      </c>
      <c r="I548" t="s">
        <v>16</v>
      </c>
      <c r="J548" t="s">
        <v>39</v>
      </c>
      <c r="K548" t="s">
        <v>40</v>
      </c>
      <c r="L548" t="s">
        <v>1191</v>
      </c>
      <c r="M548">
        <v>0.54</v>
      </c>
      <c r="N548" t="s">
        <v>8</v>
      </c>
      <c r="O548" t="s">
        <v>87</v>
      </c>
      <c r="P548" t="s">
        <v>379</v>
      </c>
      <c r="Q548" t="s">
        <v>764</v>
      </c>
      <c r="R548">
        <v>2118</v>
      </c>
      <c r="S548">
        <v>42051</v>
      </c>
      <c r="T548">
        <v>42055</v>
      </c>
      <c r="U548">
        <v>325.29000000000002</v>
      </c>
      <c r="V548">
        <v>15</v>
      </c>
      <c r="W548">
        <v>9862.51</v>
      </c>
      <c r="X548">
        <v>32037</v>
      </c>
      <c r="Y548" t="s">
        <v>3219</v>
      </c>
    </row>
    <row r="549" spans="1:25" x14ac:dyDescent="0.2">
      <c r="A549">
        <v>1132</v>
      </c>
      <c r="B549" t="s">
        <v>1069</v>
      </c>
      <c r="C549" t="s">
        <v>23</v>
      </c>
      <c r="D549">
        <v>0.04</v>
      </c>
      <c r="E549">
        <v>8.6</v>
      </c>
      <c r="F549">
        <v>6.19</v>
      </c>
      <c r="G549" t="s">
        <v>14</v>
      </c>
      <c r="H549" t="s">
        <v>47</v>
      </c>
      <c r="I549" t="s">
        <v>24</v>
      </c>
      <c r="J549" t="s">
        <v>48</v>
      </c>
      <c r="K549" t="s">
        <v>49</v>
      </c>
      <c r="L549" t="s">
        <v>508</v>
      </c>
      <c r="M549">
        <v>0.38</v>
      </c>
      <c r="N549" t="s">
        <v>8</v>
      </c>
      <c r="O549" t="s">
        <v>28</v>
      </c>
      <c r="P549" t="s">
        <v>163</v>
      </c>
      <c r="Q549" t="s">
        <v>1070</v>
      </c>
      <c r="R549">
        <v>76039</v>
      </c>
      <c r="S549">
        <v>42051</v>
      </c>
      <c r="T549">
        <v>42058</v>
      </c>
      <c r="U549">
        <v>-63.813499999999998</v>
      </c>
      <c r="V549">
        <v>9</v>
      </c>
      <c r="W549">
        <v>75.81</v>
      </c>
      <c r="X549">
        <v>88102</v>
      </c>
      <c r="Y549" t="s">
        <v>3217</v>
      </c>
    </row>
    <row r="550" spans="1:25" x14ac:dyDescent="0.2">
      <c r="A550">
        <v>1132</v>
      </c>
      <c r="B550" t="s">
        <v>1069</v>
      </c>
      <c r="C550" t="s">
        <v>23</v>
      </c>
      <c r="D550">
        <v>7.0000000000000007E-2</v>
      </c>
      <c r="E550">
        <v>699.99</v>
      </c>
      <c r="F550">
        <v>24.49</v>
      </c>
      <c r="G550" t="s">
        <v>14</v>
      </c>
      <c r="H550" t="s">
        <v>47</v>
      </c>
      <c r="I550" t="s">
        <v>16</v>
      </c>
      <c r="J550" t="s">
        <v>39</v>
      </c>
      <c r="K550" t="s">
        <v>40</v>
      </c>
      <c r="L550" t="s">
        <v>1191</v>
      </c>
      <c r="M550">
        <v>0.54</v>
      </c>
      <c r="N550" t="s">
        <v>8</v>
      </c>
      <c r="O550" t="s">
        <v>28</v>
      </c>
      <c r="P550" t="s">
        <v>163</v>
      </c>
      <c r="Q550" t="s">
        <v>1070</v>
      </c>
      <c r="R550">
        <v>76039</v>
      </c>
      <c r="S550">
        <v>42051</v>
      </c>
      <c r="T550">
        <v>42055</v>
      </c>
      <c r="U550">
        <v>325.29000000000002</v>
      </c>
      <c r="V550">
        <v>4</v>
      </c>
      <c r="W550">
        <v>2630</v>
      </c>
      <c r="X550">
        <v>88102</v>
      </c>
      <c r="Y550" t="s">
        <v>3217</v>
      </c>
    </row>
    <row r="551" spans="1:25" x14ac:dyDescent="0.2">
      <c r="A551">
        <v>1580</v>
      </c>
      <c r="B551" t="s">
        <v>1192</v>
      </c>
      <c r="C551" t="s">
        <v>23</v>
      </c>
      <c r="D551">
        <v>0.1</v>
      </c>
      <c r="E551">
        <v>11.58</v>
      </c>
      <c r="F551">
        <v>6.97</v>
      </c>
      <c r="G551" t="s">
        <v>14</v>
      </c>
      <c r="H551" t="s">
        <v>70</v>
      </c>
      <c r="I551" t="s">
        <v>24</v>
      </c>
      <c r="J551" t="s">
        <v>321</v>
      </c>
      <c r="K551" t="s">
        <v>49</v>
      </c>
      <c r="L551" t="s">
        <v>600</v>
      </c>
      <c r="M551">
        <v>0.35</v>
      </c>
      <c r="N551" t="s">
        <v>8</v>
      </c>
      <c r="O551" t="s">
        <v>87</v>
      </c>
      <c r="P551" t="s">
        <v>307</v>
      </c>
      <c r="Q551" t="s">
        <v>1193</v>
      </c>
      <c r="R551">
        <v>4901</v>
      </c>
      <c r="S551">
        <v>42051</v>
      </c>
      <c r="T551">
        <v>42055</v>
      </c>
      <c r="U551">
        <v>-8.3979999999999997</v>
      </c>
      <c r="V551">
        <v>1</v>
      </c>
      <c r="W551">
        <v>14.53</v>
      </c>
      <c r="X551">
        <v>90934</v>
      </c>
      <c r="Y551" t="s">
        <v>3219</v>
      </c>
    </row>
    <row r="552" spans="1:25" x14ac:dyDescent="0.2">
      <c r="A552">
        <v>1138</v>
      </c>
      <c r="B552" t="s">
        <v>1194</v>
      </c>
      <c r="C552" t="s">
        <v>92</v>
      </c>
      <c r="D552">
        <v>0.02</v>
      </c>
      <c r="E552">
        <v>160.97999999999999</v>
      </c>
      <c r="F552">
        <v>30</v>
      </c>
      <c r="G552" t="s">
        <v>2</v>
      </c>
      <c r="H552" t="s">
        <v>47</v>
      </c>
      <c r="I552" t="s">
        <v>4</v>
      </c>
      <c r="J552" t="s">
        <v>85</v>
      </c>
      <c r="K552" t="s">
        <v>33</v>
      </c>
      <c r="L552" t="s">
        <v>868</v>
      </c>
      <c r="M552">
        <v>0.62</v>
      </c>
      <c r="N552" t="s">
        <v>8</v>
      </c>
      <c r="O552" t="s">
        <v>28</v>
      </c>
      <c r="P552" t="s">
        <v>163</v>
      </c>
      <c r="Q552" t="s">
        <v>1195</v>
      </c>
      <c r="R552">
        <v>75056</v>
      </c>
      <c r="S552">
        <v>42051</v>
      </c>
      <c r="T552">
        <v>42054</v>
      </c>
      <c r="U552">
        <v>-51.116</v>
      </c>
      <c r="V552">
        <v>1</v>
      </c>
      <c r="W552">
        <v>192.49</v>
      </c>
      <c r="X552">
        <v>86574</v>
      </c>
      <c r="Y552" t="s">
        <v>3217</v>
      </c>
    </row>
    <row r="553" spans="1:25" x14ac:dyDescent="0.2">
      <c r="A553">
        <v>1228</v>
      </c>
      <c r="B553" t="s">
        <v>1196</v>
      </c>
      <c r="C553" t="s">
        <v>92</v>
      </c>
      <c r="D553">
        <v>0</v>
      </c>
      <c r="E553">
        <v>7.1</v>
      </c>
      <c r="F553">
        <v>6.05</v>
      </c>
      <c r="G553" t="s">
        <v>14</v>
      </c>
      <c r="H553" t="s">
        <v>3</v>
      </c>
      <c r="I553" t="s">
        <v>24</v>
      </c>
      <c r="J553" t="s">
        <v>48</v>
      </c>
      <c r="K553" t="s">
        <v>49</v>
      </c>
      <c r="L553" t="s">
        <v>227</v>
      </c>
      <c r="M553">
        <v>0.39</v>
      </c>
      <c r="N553" t="s">
        <v>8</v>
      </c>
      <c r="O553" t="s">
        <v>87</v>
      </c>
      <c r="P553" t="s">
        <v>296</v>
      </c>
      <c r="Q553" t="s">
        <v>297</v>
      </c>
      <c r="R553">
        <v>19140</v>
      </c>
      <c r="S553">
        <v>42051</v>
      </c>
      <c r="T553">
        <v>42052</v>
      </c>
      <c r="U553">
        <v>-60.145000000000003</v>
      </c>
      <c r="V553">
        <v>28</v>
      </c>
      <c r="W553">
        <v>208.83</v>
      </c>
      <c r="X553">
        <v>55874</v>
      </c>
      <c r="Y553" t="s">
        <v>3219</v>
      </c>
    </row>
    <row r="554" spans="1:25" x14ac:dyDescent="0.2">
      <c r="A554">
        <v>1228</v>
      </c>
      <c r="B554" t="s">
        <v>1196</v>
      </c>
      <c r="C554" t="s">
        <v>92</v>
      </c>
      <c r="D554">
        <v>0.01</v>
      </c>
      <c r="E554">
        <v>4.9800000000000004</v>
      </c>
      <c r="F554">
        <v>4.62</v>
      </c>
      <c r="G554" t="s">
        <v>63</v>
      </c>
      <c r="H554" t="s">
        <v>3</v>
      </c>
      <c r="I554" t="s">
        <v>16</v>
      </c>
      <c r="J554" t="s">
        <v>17</v>
      </c>
      <c r="K554" t="s">
        <v>18</v>
      </c>
      <c r="L554" t="s">
        <v>1197</v>
      </c>
      <c r="M554">
        <v>0.64</v>
      </c>
      <c r="N554" t="s">
        <v>8</v>
      </c>
      <c r="O554" t="s">
        <v>87</v>
      </c>
      <c r="P554" t="s">
        <v>296</v>
      </c>
      <c r="Q554" t="s">
        <v>297</v>
      </c>
      <c r="R554">
        <v>19140</v>
      </c>
      <c r="S554">
        <v>42051</v>
      </c>
      <c r="T554">
        <v>42053</v>
      </c>
      <c r="U554">
        <v>-111.72</v>
      </c>
      <c r="V554">
        <v>41</v>
      </c>
      <c r="W554">
        <v>228.3</v>
      </c>
      <c r="X554">
        <v>55874</v>
      </c>
      <c r="Y554" t="s">
        <v>3219</v>
      </c>
    </row>
    <row r="555" spans="1:25" x14ac:dyDescent="0.2">
      <c r="A555">
        <v>1228</v>
      </c>
      <c r="B555" t="s">
        <v>1196</v>
      </c>
      <c r="C555" t="s">
        <v>92</v>
      </c>
      <c r="D555">
        <v>0.06</v>
      </c>
      <c r="E555">
        <v>5.68</v>
      </c>
      <c r="F555">
        <v>1.39</v>
      </c>
      <c r="G555" t="s">
        <v>14</v>
      </c>
      <c r="H555" t="s">
        <v>3</v>
      </c>
      <c r="I555" t="s">
        <v>24</v>
      </c>
      <c r="J555" t="s">
        <v>321</v>
      </c>
      <c r="K555" t="s">
        <v>49</v>
      </c>
      <c r="L555" t="s">
        <v>574</v>
      </c>
      <c r="M555">
        <v>0.38</v>
      </c>
      <c r="N555" t="s">
        <v>8</v>
      </c>
      <c r="O555" t="s">
        <v>87</v>
      </c>
      <c r="P555" t="s">
        <v>296</v>
      </c>
      <c r="Q555" t="s">
        <v>297</v>
      </c>
      <c r="R555">
        <v>19140</v>
      </c>
      <c r="S555">
        <v>42051</v>
      </c>
      <c r="T555">
        <v>42051</v>
      </c>
      <c r="U555">
        <v>33.01</v>
      </c>
      <c r="V555">
        <v>24</v>
      </c>
      <c r="W555">
        <v>129.53</v>
      </c>
      <c r="X555">
        <v>55874</v>
      </c>
      <c r="Y555" t="s">
        <v>3219</v>
      </c>
    </row>
    <row r="556" spans="1:25" x14ac:dyDescent="0.2">
      <c r="A556">
        <v>1229</v>
      </c>
      <c r="B556" t="s">
        <v>1198</v>
      </c>
      <c r="C556" t="s">
        <v>92</v>
      </c>
      <c r="D556">
        <v>0.01</v>
      </c>
      <c r="E556">
        <v>4.9800000000000004</v>
      </c>
      <c r="F556">
        <v>4.62</v>
      </c>
      <c r="G556" t="s">
        <v>63</v>
      </c>
      <c r="H556" t="s">
        <v>3</v>
      </c>
      <c r="I556" t="s">
        <v>16</v>
      </c>
      <c r="J556" t="s">
        <v>17</v>
      </c>
      <c r="K556" t="s">
        <v>18</v>
      </c>
      <c r="L556" t="s">
        <v>1197</v>
      </c>
      <c r="M556">
        <v>0.64</v>
      </c>
      <c r="N556" t="s">
        <v>8</v>
      </c>
      <c r="O556" t="s">
        <v>28</v>
      </c>
      <c r="P556" t="s">
        <v>163</v>
      </c>
      <c r="Q556" t="s">
        <v>1116</v>
      </c>
      <c r="R556">
        <v>75482</v>
      </c>
      <c r="S556">
        <v>42051</v>
      </c>
      <c r="T556">
        <v>42053</v>
      </c>
      <c r="U556">
        <v>-111.72</v>
      </c>
      <c r="V556">
        <v>10</v>
      </c>
      <c r="W556">
        <v>55.68</v>
      </c>
      <c r="X556">
        <v>90378</v>
      </c>
      <c r="Y556" t="s">
        <v>3217</v>
      </c>
    </row>
    <row r="557" spans="1:25" x14ac:dyDescent="0.2">
      <c r="A557">
        <v>1625</v>
      </c>
      <c r="B557" t="s">
        <v>1199</v>
      </c>
      <c r="C557" t="s">
        <v>92</v>
      </c>
      <c r="D557">
        <v>0</v>
      </c>
      <c r="E557">
        <v>209.37</v>
      </c>
      <c r="F557">
        <v>69</v>
      </c>
      <c r="G557" t="s">
        <v>14</v>
      </c>
      <c r="H557" t="s">
        <v>47</v>
      </c>
      <c r="I557" t="s">
        <v>4</v>
      </c>
      <c r="J557" t="s">
        <v>5</v>
      </c>
      <c r="K557" t="s">
        <v>40</v>
      </c>
      <c r="L557" t="s">
        <v>1200</v>
      </c>
      <c r="M557">
        <v>0.79</v>
      </c>
      <c r="N557" t="s">
        <v>8</v>
      </c>
      <c r="O557" t="s">
        <v>87</v>
      </c>
      <c r="P557" t="s">
        <v>88</v>
      </c>
      <c r="Q557" t="s">
        <v>1201</v>
      </c>
      <c r="R557">
        <v>11542</v>
      </c>
      <c r="S557">
        <v>42051</v>
      </c>
      <c r="T557">
        <v>42053</v>
      </c>
      <c r="U557">
        <v>-263.11192907999998</v>
      </c>
      <c r="V557">
        <v>11</v>
      </c>
      <c r="W557">
        <v>1959.88</v>
      </c>
      <c r="X557">
        <v>90601</v>
      </c>
      <c r="Y557" t="s">
        <v>3219</v>
      </c>
    </row>
    <row r="558" spans="1:25" x14ac:dyDescent="0.2">
      <c r="A558">
        <v>3151</v>
      </c>
      <c r="B558" t="s">
        <v>929</v>
      </c>
      <c r="C558" t="s">
        <v>46</v>
      </c>
      <c r="D558">
        <v>0.05</v>
      </c>
      <c r="E558">
        <v>25.99</v>
      </c>
      <c r="F558">
        <v>5.37</v>
      </c>
      <c r="G558" t="s">
        <v>63</v>
      </c>
      <c r="H558" t="s">
        <v>70</v>
      </c>
      <c r="I558" t="s">
        <v>24</v>
      </c>
      <c r="J558" t="s">
        <v>25</v>
      </c>
      <c r="K558" t="s">
        <v>49</v>
      </c>
      <c r="L558" t="s">
        <v>1202</v>
      </c>
      <c r="M558">
        <v>0.56000000000000005</v>
      </c>
      <c r="N558" t="s">
        <v>8</v>
      </c>
      <c r="O558" t="s">
        <v>35</v>
      </c>
      <c r="P558" t="s">
        <v>66</v>
      </c>
      <c r="Q558" t="s">
        <v>930</v>
      </c>
      <c r="R558">
        <v>92277</v>
      </c>
      <c r="S558">
        <v>42051</v>
      </c>
      <c r="T558">
        <v>42053</v>
      </c>
      <c r="U558">
        <v>220.35720000000001</v>
      </c>
      <c r="V558">
        <v>18</v>
      </c>
      <c r="W558">
        <v>451.35</v>
      </c>
      <c r="X558">
        <v>88545</v>
      </c>
      <c r="Y558" t="s">
        <v>3218</v>
      </c>
    </row>
    <row r="559" spans="1:25" x14ac:dyDescent="0.2">
      <c r="A559">
        <v>936</v>
      </c>
      <c r="B559" t="s">
        <v>1203</v>
      </c>
      <c r="C559" t="s">
        <v>1</v>
      </c>
      <c r="D559">
        <v>0.05</v>
      </c>
      <c r="E559">
        <v>6.04</v>
      </c>
      <c r="F559">
        <v>2.14</v>
      </c>
      <c r="G559" t="s">
        <v>63</v>
      </c>
      <c r="H559" t="s">
        <v>70</v>
      </c>
      <c r="I559" t="s">
        <v>24</v>
      </c>
      <c r="J559" t="s">
        <v>64</v>
      </c>
      <c r="K559" t="s">
        <v>26</v>
      </c>
      <c r="L559" t="s">
        <v>1204</v>
      </c>
      <c r="M559">
        <v>0.38</v>
      </c>
      <c r="N559" t="s">
        <v>8</v>
      </c>
      <c r="O559" t="s">
        <v>35</v>
      </c>
      <c r="P559" t="s">
        <v>66</v>
      </c>
      <c r="Q559" t="s">
        <v>1205</v>
      </c>
      <c r="R559">
        <v>92374</v>
      </c>
      <c r="S559">
        <v>42052</v>
      </c>
      <c r="T559">
        <v>42054</v>
      </c>
      <c r="U559">
        <v>-4.1399999999999997</v>
      </c>
      <c r="V559">
        <v>1</v>
      </c>
      <c r="W559">
        <v>8.41</v>
      </c>
      <c r="X559">
        <v>90588</v>
      </c>
      <c r="Y559" t="s">
        <v>3218</v>
      </c>
    </row>
    <row r="560" spans="1:25" x14ac:dyDescent="0.2">
      <c r="A560">
        <v>1305</v>
      </c>
      <c r="B560" t="s">
        <v>1206</v>
      </c>
      <c r="C560" t="s">
        <v>13</v>
      </c>
      <c r="D560">
        <v>0.04</v>
      </c>
      <c r="E560">
        <v>62.18</v>
      </c>
      <c r="F560">
        <v>10.84</v>
      </c>
      <c r="G560" t="s">
        <v>14</v>
      </c>
      <c r="H560" t="s">
        <v>15</v>
      </c>
      <c r="I560" t="s">
        <v>4</v>
      </c>
      <c r="J560" t="s">
        <v>102</v>
      </c>
      <c r="K560" t="s">
        <v>120</v>
      </c>
      <c r="L560" t="s">
        <v>1207</v>
      </c>
      <c r="M560">
        <v>0.63</v>
      </c>
      <c r="N560" t="s">
        <v>8</v>
      </c>
      <c r="O560" t="s">
        <v>35</v>
      </c>
      <c r="P560" t="s">
        <v>122</v>
      </c>
      <c r="Q560" t="s">
        <v>1208</v>
      </c>
      <c r="R560">
        <v>84120</v>
      </c>
      <c r="S560">
        <v>42052</v>
      </c>
      <c r="T560">
        <v>42054</v>
      </c>
      <c r="U560">
        <v>125.8077</v>
      </c>
      <c r="V560">
        <v>3</v>
      </c>
      <c r="W560">
        <v>182.33</v>
      </c>
      <c r="X560">
        <v>87002</v>
      </c>
      <c r="Y560" t="s">
        <v>3218</v>
      </c>
    </row>
    <row r="561" spans="1:25" x14ac:dyDescent="0.2">
      <c r="A561">
        <v>2427</v>
      </c>
      <c r="B561" t="s">
        <v>1209</v>
      </c>
      <c r="C561" t="s">
        <v>13</v>
      </c>
      <c r="D561">
        <v>0.03</v>
      </c>
      <c r="E561">
        <v>40.99</v>
      </c>
      <c r="F561">
        <v>19.989999999999998</v>
      </c>
      <c r="G561" t="s">
        <v>14</v>
      </c>
      <c r="H561" t="s">
        <v>70</v>
      </c>
      <c r="I561" t="s">
        <v>24</v>
      </c>
      <c r="J561" t="s">
        <v>64</v>
      </c>
      <c r="K561" t="s">
        <v>49</v>
      </c>
      <c r="L561" t="s">
        <v>1210</v>
      </c>
      <c r="M561">
        <v>0.36</v>
      </c>
      <c r="N561" t="s">
        <v>8</v>
      </c>
      <c r="O561" t="s">
        <v>28</v>
      </c>
      <c r="P561" t="s">
        <v>163</v>
      </c>
      <c r="Q561" t="s">
        <v>1211</v>
      </c>
      <c r="R561">
        <v>76248</v>
      </c>
      <c r="S561">
        <v>42052</v>
      </c>
      <c r="T561">
        <v>42053</v>
      </c>
      <c r="U561">
        <v>395.30799999999999</v>
      </c>
      <c r="V561">
        <v>21</v>
      </c>
      <c r="W561">
        <v>885.65</v>
      </c>
      <c r="X561">
        <v>90860</v>
      </c>
      <c r="Y561" t="s">
        <v>3217</v>
      </c>
    </row>
    <row r="562" spans="1:25" x14ac:dyDescent="0.2">
      <c r="A562">
        <v>1065</v>
      </c>
      <c r="B562" t="s">
        <v>1212</v>
      </c>
      <c r="C562" t="s">
        <v>1</v>
      </c>
      <c r="D562">
        <v>0.01</v>
      </c>
      <c r="E562">
        <v>15.99</v>
      </c>
      <c r="F562">
        <v>13.18</v>
      </c>
      <c r="G562" t="s">
        <v>14</v>
      </c>
      <c r="H562" t="s">
        <v>70</v>
      </c>
      <c r="I562" t="s">
        <v>24</v>
      </c>
      <c r="J562" t="s">
        <v>48</v>
      </c>
      <c r="K562" t="s">
        <v>49</v>
      </c>
      <c r="L562" t="s">
        <v>271</v>
      </c>
      <c r="M562">
        <v>0.37</v>
      </c>
      <c r="N562" t="s">
        <v>8</v>
      </c>
      <c r="O562" t="s">
        <v>28</v>
      </c>
      <c r="P562" t="s">
        <v>79</v>
      </c>
      <c r="Q562" t="s">
        <v>1213</v>
      </c>
      <c r="R562">
        <v>60459</v>
      </c>
      <c r="S562">
        <v>42053</v>
      </c>
      <c r="T562">
        <v>42055</v>
      </c>
      <c r="U562">
        <v>-99.43544</v>
      </c>
      <c r="V562">
        <v>23</v>
      </c>
      <c r="W562">
        <v>377.44</v>
      </c>
      <c r="X562">
        <v>88899</v>
      </c>
      <c r="Y562" t="s">
        <v>3217</v>
      </c>
    </row>
    <row r="563" spans="1:25" x14ac:dyDescent="0.2">
      <c r="A563">
        <v>3255</v>
      </c>
      <c r="B563" t="s">
        <v>1214</v>
      </c>
      <c r="C563" t="s">
        <v>1</v>
      </c>
      <c r="D563">
        <v>0.06</v>
      </c>
      <c r="E563">
        <v>47.98</v>
      </c>
      <c r="F563">
        <v>3.61</v>
      </c>
      <c r="G563" t="s">
        <v>14</v>
      </c>
      <c r="H563" t="s">
        <v>47</v>
      </c>
      <c r="I563" t="s">
        <v>16</v>
      </c>
      <c r="J563" t="s">
        <v>17</v>
      </c>
      <c r="K563" t="s">
        <v>18</v>
      </c>
      <c r="L563" t="s">
        <v>1215</v>
      </c>
      <c r="M563">
        <v>0.71</v>
      </c>
      <c r="N563" t="s">
        <v>8</v>
      </c>
      <c r="O563" t="s">
        <v>9</v>
      </c>
      <c r="P563" t="s">
        <v>99</v>
      </c>
      <c r="Q563" t="s">
        <v>1216</v>
      </c>
      <c r="R563">
        <v>33319</v>
      </c>
      <c r="S563">
        <v>42053</v>
      </c>
      <c r="T563">
        <v>42055</v>
      </c>
      <c r="U563">
        <v>596.80799999999999</v>
      </c>
      <c r="V563">
        <v>2</v>
      </c>
      <c r="W563">
        <v>97.96</v>
      </c>
      <c r="X563">
        <v>90488</v>
      </c>
      <c r="Y563" t="s">
        <v>3216</v>
      </c>
    </row>
    <row r="564" spans="1:25" x14ac:dyDescent="0.2">
      <c r="A564">
        <v>2141</v>
      </c>
      <c r="B564" t="s">
        <v>1217</v>
      </c>
      <c r="C564" t="s">
        <v>13</v>
      </c>
      <c r="D564">
        <v>0.01</v>
      </c>
      <c r="E564">
        <v>5.44</v>
      </c>
      <c r="F564">
        <v>7.46</v>
      </c>
      <c r="G564" t="s">
        <v>14</v>
      </c>
      <c r="H564" t="s">
        <v>47</v>
      </c>
      <c r="I564" t="s">
        <v>24</v>
      </c>
      <c r="J564" t="s">
        <v>48</v>
      </c>
      <c r="K564" t="s">
        <v>49</v>
      </c>
      <c r="L564" t="s">
        <v>1218</v>
      </c>
      <c r="M564">
        <v>0.36</v>
      </c>
      <c r="N564" t="s">
        <v>8</v>
      </c>
      <c r="O564" t="s">
        <v>35</v>
      </c>
      <c r="P564" t="s">
        <v>36</v>
      </c>
      <c r="Q564" t="s">
        <v>1219</v>
      </c>
      <c r="R564">
        <v>81301</v>
      </c>
      <c r="S564">
        <v>42053</v>
      </c>
      <c r="T564">
        <v>42054</v>
      </c>
      <c r="U564">
        <v>-18.478200000000001</v>
      </c>
      <c r="V564">
        <v>3</v>
      </c>
      <c r="W564">
        <v>19.68</v>
      </c>
      <c r="X564">
        <v>87570</v>
      </c>
      <c r="Y564" t="s">
        <v>3218</v>
      </c>
    </row>
    <row r="565" spans="1:25" x14ac:dyDescent="0.2">
      <c r="A565">
        <v>2141</v>
      </c>
      <c r="B565" t="s">
        <v>1217</v>
      </c>
      <c r="C565" t="s">
        <v>13</v>
      </c>
      <c r="D565">
        <v>0.02</v>
      </c>
      <c r="E565">
        <v>549.99</v>
      </c>
      <c r="F565">
        <v>49</v>
      </c>
      <c r="G565" t="s">
        <v>2</v>
      </c>
      <c r="H565" t="s">
        <v>47</v>
      </c>
      <c r="I565" t="s">
        <v>16</v>
      </c>
      <c r="J565" t="s">
        <v>39</v>
      </c>
      <c r="K565" t="s">
        <v>33</v>
      </c>
      <c r="L565" t="s">
        <v>1220</v>
      </c>
      <c r="M565">
        <v>0.35</v>
      </c>
      <c r="N565" t="s">
        <v>8</v>
      </c>
      <c r="O565" t="s">
        <v>35</v>
      </c>
      <c r="P565" t="s">
        <v>36</v>
      </c>
      <c r="Q565" t="s">
        <v>1219</v>
      </c>
      <c r="R565">
        <v>81301</v>
      </c>
      <c r="S565">
        <v>42053</v>
      </c>
      <c r="T565">
        <v>42055</v>
      </c>
      <c r="U565">
        <v>-381.84120000000001</v>
      </c>
      <c r="V565">
        <v>18</v>
      </c>
      <c r="W565">
        <v>9798.84</v>
      </c>
      <c r="X565">
        <v>87570</v>
      </c>
      <c r="Y565" t="s">
        <v>3218</v>
      </c>
    </row>
    <row r="566" spans="1:25" x14ac:dyDescent="0.2">
      <c r="A566">
        <v>2141</v>
      </c>
      <c r="B566" t="s">
        <v>1217</v>
      </c>
      <c r="C566" t="s">
        <v>13</v>
      </c>
      <c r="D566">
        <v>0.03</v>
      </c>
      <c r="E566">
        <v>22.01</v>
      </c>
      <c r="F566">
        <v>5.53</v>
      </c>
      <c r="G566" t="s">
        <v>63</v>
      </c>
      <c r="H566" t="s">
        <v>47</v>
      </c>
      <c r="I566" t="s">
        <v>24</v>
      </c>
      <c r="J566" t="s">
        <v>25</v>
      </c>
      <c r="K566" t="s">
        <v>18</v>
      </c>
      <c r="L566" t="s">
        <v>472</v>
      </c>
      <c r="M566">
        <v>0.59</v>
      </c>
      <c r="N566" t="s">
        <v>8</v>
      </c>
      <c r="O566" t="s">
        <v>35</v>
      </c>
      <c r="P566" t="s">
        <v>36</v>
      </c>
      <c r="Q566" t="s">
        <v>1219</v>
      </c>
      <c r="R566">
        <v>81301</v>
      </c>
      <c r="S566">
        <v>42053</v>
      </c>
      <c r="T566">
        <v>42054</v>
      </c>
      <c r="U566">
        <v>12.5504</v>
      </c>
      <c r="V566">
        <v>7</v>
      </c>
      <c r="W566">
        <v>154.11000000000001</v>
      </c>
      <c r="X566">
        <v>87570</v>
      </c>
      <c r="Y566" t="s">
        <v>3218</v>
      </c>
    </row>
    <row r="567" spans="1:25" x14ac:dyDescent="0.2">
      <c r="A567">
        <v>2141</v>
      </c>
      <c r="B567" t="s">
        <v>1217</v>
      </c>
      <c r="C567" t="s">
        <v>13</v>
      </c>
      <c r="D567">
        <v>0.09</v>
      </c>
      <c r="E567">
        <v>34.76</v>
      </c>
      <c r="F567">
        <v>8.2200000000000006</v>
      </c>
      <c r="G567" t="s">
        <v>14</v>
      </c>
      <c r="H567" t="s">
        <v>47</v>
      </c>
      <c r="I567" t="s">
        <v>24</v>
      </c>
      <c r="J567" t="s">
        <v>54</v>
      </c>
      <c r="K567" t="s">
        <v>49</v>
      </c>
      <c r="L567" t="s">
        <v>1221</v>
      </c>
      <c r="M567">
        <v>0.56999999999999995</v>
      </c>
      <c r="N567" t="s">
        <v>8</v>
      </c>
      <c r="O567" t="s">
        <v>35</v>
      </c>
      <c r="P567" t="s">
        <v>36</v>
      </c>
      <c r="Q567" t="s">
        <v>1219</v>
      </c>
      <c r="R567">
        <v>81301</v>
      </c>
      <c r="S567">
        <v>42053</v>
      </c>
      <c r="T567">
        <v>42055</v>
      </c>
      <c r="U567">
        <v>45.3324</v>
      </c>
      <c r="V567">
        <v>7</v>
      </c>
      <c r="W567">
        <v>242.97</v>
      </c>
      <c r="X567">
        <v>87570</v>
      </c>
      <c r="Y567" t="s">
        <v>3218</v>
      </c>
    </row>
    <row r="568" spans="1:25" x14ac:dyDescent="0.2">
      <c r="A568">
        <v>91</v>
      </c>
      <c r="B568" t="s">
        <v>1222</v>
      </c>
      <c r="C568" t="s">
        <v>92</v>
      </c>
      <c r="D568">
        <v>0.05</v>
      </c>
      <c r="E568">
        <v>5.18</v>
      </c>
      <c r="F568">
        <v>2.04</v>
      </c>
      <c r="G568" t="s">
        <v>14</v>
      </c>
      <c r="H568" t="s">
        <v>47</v>
      </c>
      <c r="I568" t="s">
        <v>24</v>
      </c>
      <c r="J568" t="s">
        <v>64</v>
      </c>
      <c r="K568" t="s">
        <v>26</v>
      </c>
      <c r="L568" t="s">
        <v>809</v>
      </c>
      <c r="M568">
        <v>0.36</v>
      </c>
      <c r="N568" t="s">
        <v>8</v>
      </c>
      <c r="O568" t="s">
        <v>35</v>
      </c>
      <c r="P568" t="s">
        <v>66</v>
      </c>
      <c r="Q568" t="s">
        <v>1223</v>
      </c>
      <c r="R568">
        <v>94591</v>
      </c>
      <c r="S568">
        <v>42053</v>
      </c>
      <c r="T568">
        <v>42055</v>
      </c>
      <c r="U568">
        <v>34.010399999999997</v>
      </c>
      <c r="V568">
        <v>10</v>
      </c>
      <c r="W568">
        <v>53.54</v>
      </c>
      <c r="X568">
        <v>87176</v>
      </c>
      <c r="Y568" t="s">
        <v>3218</v>
      </c>
    </row>
    <row r="569" spans="1:25" x14ac:dyDescent="0.2">
      <c r="A569">
        <v>2521</v>
      </c>
      <c r="B569" t="s">
        <v>1224</v>
      </c>
      <c r="C569" t="s">
        <v>92</v>
      </c>
      <c r="D569">
        <v>0</v>
      </c>
      <c r="E569">
        <v>175.99</v>
      </c>
      <c r="F569">
        <v>4.99</v>
      </c>
      <c r="G569" t="s">
        <v>14</v>
      </c>
      <c r="H569" t="s">
        <v>47</v>
      </c>
      <c r="I569" t="s">
        <v>16</v>
      </c>
      <c r="J569" t="s">
        <v>111</v>
      </c>
      <c r="K569" t="s">
        <v>49</v>
      </c>
      <c r="L569" t="s">
        <v>1225</v>
      </c>
      <c r="M569">
        <v>0.59</v>
      </c>
      <c r="N569" t="s">
        <v>8</v>
      </c>
      <c r="O569" t="s">
        <v>28</v>
      </c>
      <c r="P569" t="s">
        <v>163</v>
      </c>
      <c r="Q569" t="s">
        <v>1226</v>
      </c>
      <c r="R569">
        <v>75109</v>
      </c>
      <c r="S569">
        <v>42053</v>
      </c>
      <c r="T569">
        <v>42056</v>
      </c>
      <c r="U569">
        <v>1656.6555000000001</v>
      </c>
      <c r="V569">
        <v>15</v>
      </c>
      <c r="W569">
        <v>2400.9499999999998</v>
      </c>
      <c r="X569">
        <v>87032</v>
      </c>
      <c r="Y569" t="s">
        <v>3217</v>
      </c>
    </row>
    <row r="570" spans="1:25" x14ac:dyDescent="0.2">
      <c r="A570">
        <v>2498</v>
      </c>
      <c r="B570" t="s">
        <v>905</v>
      </c>
      <c r="C570" t="s">
        <v>46</v>
      </c>
      <c r="D570">
        <v>0.09</v>
      </c>
      <c r="E570">
        <v>355.98</v>
      </c>
      <c r="F570">
        <v>58.92</v>
      </c>
      <c r="G570" t="s">
        <v>2</v>
      </c>
      <c r="H570" t="s">
        <v>70</v>
      </c>
      <c r="I570" t="s">
        <v>4</v>
      </c>
      <c r="J570" t="s">
        <v>85</v>
      </c>
      <c r="K570" t="s">
        <v>33</v>
      </c>
      <c r="L570" t="s">
        <v>670</v>
      </c>
      <c r="M570">
        <v>0.64</v>
      </c>
      <c r="N570" t="s">
        <v>8</v>
      </c>
      <c r="O570" t="s">
        <v>35</v>
      </c>
      <c r="P570" t="s">
        <v>66</v>
      </c>
      <c r="Q570" t="s">
        <v>866</v>
      </c>
      <c r="R570">
        <v>92024</v>
      </c>
      <c r="S570">
        <v>42053</v>
      </c>
      <c r="T570">
        <v>42055</v>
      </c>
      <c r="U570">
        <v>1240.25</v>
      </c>
      <c r="V570">
        <v>30</v>
      </c>
      <c r="W570">
        <v>10554.63</v>
      </c>
      <c r="X570">
        <v>16547</v>
      </c>
      <c r="Y570" t="s">
        <v>3218</v>
      </c>
    </row>
    <row r="571" spans="1:25" x14ac:dyDescent="0.2">
      <c r="A571">
        <v>2498</v>
      </c>
      <c r="B571" t="s">
        <v>905</v>
      </c>
      <c r="C571" t="s">
        <v>46</v>
      </c>
      <c r="D571">
        <v>0.04</v>
      </c>
      <c r="E571">
        <v>218.75</v>
      </c>
      <c r="F571">
        <v>69.64</v>
      </c>
      <c r="G571" t="s">
        <v>2</v>
      </c>
      <c r="H571" t="s">
        <v>70</v>
      </c>
      <c r="I571" t="s">
        <v>4</v>
      </c>
      <c r="J571" t="s">
        <v>5</v>
      </c>
      <c r="K571" t="s">
        <v>6</v>
      </c>
      <c r="L571" t="s">
        <v>850</v>
      </c>
      <c r="M571">
        <v>0.77</v>
      </c>
      <c r="N571" t="s">
        <v>8</v>
      </c>
      <c r="O571" t="s">
        <v>35</v>
      </c>
      <c r="P571" t="s">
        <v>66</v>
      </c>
      <c r="Q571" t="s">
        <v>866</v>
      </c>
      <c r="R571">
        <v>92024</v>
      </c>
      <c r="S571">
        <v>42053</v>
      </c>
      <c r="T571">
        <v>42053</v>
      </c>
      <c r="U571">
        <v>-533.23199999999997</v>
      </c>
      <c r="V571">
        <v>8</v>
      </c>
      <c r="W571">
        <v>1749.64</v>
      </c>
      <c r="X571">
        <v>16547</v>
      </c>
      <c r="Y571" t="s">
        <v>3218</v>
      </c>
    </row>
    <row r="572" spans="1:25" x14ac:dyDescent="0.2">
      <c r="A572">
        <v>2499</v>
      </c>
      <c r="B572" t="s">
        <v>1227</v>
      </c>
      <c r="C572" t="s">
        <v>46</v>
      </c>
      <c r="D572">
        <v>0.09</v>
      </c>
      <c r="E572">
        <v>355.98</v>
      </c>
      <c r="F572">
        <v>58.92</v>
      </c>
      <c r="G572" t="s">
        <v>2</v>
      </c>
      <c r="H572" t="s">
        <v>70</v>
      </c>
      <c r="I572" t="s">
        <v>4</v>
      </c>
      <c r="J572" t="s">
        <v>85</v>
      </c>
      <c r="K572" t="s">
        <v>33</v>
      </c>
      <c r="L572" t="s">
        <v>670</v>
      </c>
      <c r="M572">
        <v>0.64</v>
      </c>
      <c r="N572" t="s">
        <v>8</v>
      </c>
      <c r="O572" t="s">
        <v>28</v>
      </c>
      <c r="P572" t="s">
        <v>79</v>
      </c>
      <c r="Q572" t="s">
        <v>1228</v>
      </c>
      <c r="R572">
        <v>60901</v>
      </c>
      <c r="S572">
        <v>42053</v>
      </c>
      <c r="T572">
        <v>42055</v>
      </c>
      <c r="U572">
        <v>1240.25</v>
      </c>
      <c r="V572">
        <v>8</v>
      </c>
      <c r="W572">
        <v>2814.57</v>
      </c>
      <c r="X572">
        <v>88319</v>
      </c>
      <c r="Y572" t="s">
        <v>3217</v>
      </c>
    </row>
    <row r="573" spans="1:25" x14ac:dyDescent="0.2">
      <c r="A573">
        <v>993</v>
      </c>
      <c r="B573" t="s">
        <v>1229</v>
      </c>
      <c r="C573" t="s">
        <v>13</v>
      </c>
      <c r="D573">
        <v>0.05</v>
      </c>
      <c r="E573">
        <v>4.28</v>
      </c>
      <c r="F573">
        <v>5.17</v>
      </c>
      <c r="G573" t="s">
        <v>14</v>
      </c>
      <c r="H573" t="s">
        <v>3</v>
      </c>
      <c r="I573" t="s">
        <v>24</v>
      </c>
      <c r="J573" t="s">
        <v>64</v>
      </c>
      <c r="K573" t="s">
        <v>49</v>
      </c>
      <c r="L573" t="s">
        <v>1230</v>
      </c>
      <c r="M573">
        <v>0.4</v>
      </c>
      <c r="N573" t="s">
        <v>8</v>
      </c>
      <c r="O573" t="s">
        <v>35</v>
      </c>
      <c r="P573" t="s">
        <v>66</v>
      </c>
      <c r="Q573" t="s">
        <v>1231</v>
      </c>
      <c r="R573">
        <v>93030</v>
      </c>
      <c r="S573">
        <v>42054</v>
      </c>
      <c r="T573">
        <v>42054</v>
      </c>
      <c r="U573">
        <v>-104.57</v>
      </c>
      <c r="V573">
        <v>9</v>
      </c>
      <c r="W573">
        <v>38.58</v>
      </c>
      <c r="X573">
        <v>89432</v>
      </c>
      <c r="Y573" t="s">
        <v>3218</v>
      </c>
    </row>
    <row r="574" spans="1:25" x14ac:dyDescent="0.2">
      <c r="A574">
        <v>1303</v>
      </c>
      <c r="B574" t="s">
        <v>1232</v>
      </c>
      <c r="C574" t="s">
        <v>13</v>
      </c>
      <c r="D574">
        <v>0.03</v>
      </c>
      <c r="E574">
        <v>39.479999999999997</v>
      </c>
      <c r="F574">
        <v>1.99</v>
      </c>
      <c r="G574" t="s">
        <v>14</v>
      </c>
      <c r="H574" t="s">
        <v>15</v>
      </c>
      <c r="I574" t="s">
        <v>16</v>
      </c>
      <c r="J574" t="s">
        <v>17</v>
      </c>
      <c r="K574" t="s">
        <v>18</v>
      </c>
      <c r="L574" t="s">
        <v>1233</v>
      </c>
      <c r="M574">
        <v>0.54</v>
      </c>
      <c r="N574" t="s">
        <v>8</v>
      </c>
      <c r="O574" t="s">
        <v>35</v>
      </c>
      <c r="P574" t="s">
        <v>122</v>
      </c>
      <c r="Q574" t="s">
        <v>1234</v>
      </c>
      <c r="R574">
        <v>84074</v>
      </c>
      <c r="S574">
        <v>42054</v>
      </c>
      <c r="T574">
        <v>42056</v>
      </c>
      <c r="U574">
        <v>317.08949999999999</v>
      </c>
      <c r="V574">
        <v>12</v>
      </c>
      <c r="W574">
        <v>459.55</v>
      </c>
      <c r="X574">
        <v>87003</v>
      </c>
      <c r="Y574" t="s">
        <v>3218</v>
      </c>
    </row>
    <row r="575" spans="1:25" x14ac:dyDescent="0.2">
      <c r="A575">
        <v>2828</v>
      </c>
      <c r="B575" t="s">
        <v>1235</v>
      </c>
      <c r="C575" t="s">
        <v>13</v>
      </c>
      <c r="D575">
        <v>0.05</v>
      </c>
      <c r="E575">
        <v>11.29</v>
      </c>
      <c r="F575">
        <v>5.03</v>
      </c>
      <c r="G575" t="s">
        <v>14</v>
      </c>
      <c r="H575" t="s">
        <v>70</v>
      </c>
      <c r="I575" t="s">
        <v>24</v>
      </c>
      <c r="J575" t="s">
        <v>54</v>
      </c>
      <c r="K575" t="s">
        <v>49</v>
      </c>
      <c r="L575" t="s">
        <v>1236</v>
      </c>
      <c r="M575">
        <v>0.59</v>
      </c>
      <c r="N575" t="s">
        <v>8</v>
      </c>
      <c r="O575" t="s">
        <v>35</v>
      </c>
      <c r="P575" t="s">
        <v>66</v>
      </c>
      <c r="Q575" t="s">
        <v>1237</v>
      </c>
      <c r="R575">
        <v>92243</v>
      </c>
      <c r="S575">
        <v>42054</v>
      </c>
      <c r="T575">
        <v>42056</v>
      </c>
      <c r="U575">
        <v>-35.26</v>
      </c>
      <c r="V575">
        <v>8</v>
      </c>
      <c r="W575">
        <v>90.46</v>
      </c>
      <c r="X575">
        <v>87720</v>
      </c>
      <c r="Y575" t="s">
        <v>3218</v>
      </c>
    </row>
    <row r="576" spans="1:25" x14ac:dyDescent="0.2">
      <c r="A576">
        <v>1303</v>
      </c>
      <c r="B576" t="s">
        <v>1232</v>
      </c>
      <c r="C576" t="s">
        <v>23</v>
      </c>
      <c r="D576">
        <v>0.01</v>
      </c>
      <c r="E576">
        <v>65.989999999999995</v>
      </c>
      <c r="F576">
        <v>5.31</v>
      </c>
      <c r="G576" t="s">
        <v>14</v>
      </c>
      <c r="H576" t="s">
        <v>15</v>
      </c>
      <c r="I576" t="s">
        <v>16</v>
      </c>
      <c r="J576" t="s">
        <v>111</v>
      </c>
      <c r="K576" t="s">
        <v>49</v>
      </c>
      <c r="L576" t="s">
        <v>1238</v>
      </c>
      <c r="M576">
        <v>0.56999999999999995</v>
      </c>
      <c r="N576" t="s">
        <v>8</v>
      </c>
      <c r="O576" t="s">
        <v>35</v>
      </c>
      <c r="P576" t="s">
        <v>122</v>
      </c>
      <c r="Q576" t="s">
        <v>1234</v>
      </c>
      <c r="R576">
        <v>84074</v>
      </c>
      <c r="S576">
        <v>42054</v>
      </c>
      <c r="T576">
        <v>42061</v>
      </c>
      <c r="U576">
        <v>250.36272</v>
      </c>
      <c r="V576">
        <v>9</v>
      </c>
      <c r="W576">
        <v>536.9</v>
      </c>
      <c r="X576">
        <v>87005</v>
      </c>
      <c r="Y576" t="s">
        <v>3218</v>
      </c>
    </row>
    <row r="577" spans="1:25" x14ac:dyDescent="0.2">
      <c r="A577">
        <v>2287</v>
      </c>
      <c r="B577" t="s">
        <v>1239</v>
      </c>
      <c r="C577" t="s">
        <v>23</v>
      </c>
      <c r="D577">
        <v>0.1</v>
      </c>
      <c r="E577">
        <v>54.1</v>
      </c>
      <c r="F577">
        <v>19.989999999999998</v>
      </c>
      <c r="G577" t="s">
        <v>14</v>
      </c>
      <c r="H577" t="s">
        <v>70</v>
      </c>
      <c r="I577" t="s">
        <v>24</v>
      </c>
      <c r="J577" t="s">
        <v>54</v>
      </c>
      <c r="K577" t="s">
        <v>49</v>
      </c>
      <c r="L577" t="s">
        <v>1240</v>
      </c>
      <c r="M577">
        <v>0.59</v>
      </c>
      <c r="N577" t="s">
        <v>8</v>
      </c>
      <c r="O577" t="s">
        <v>9</v>
      </c>
      <c r="P577" t="s">
        <v>247</v>
      </c>
      <c r="Q577" t="s">
        <v>1241</v>
      </c>
      <c r="R577">
        <v>29483</v>
      </c>
      <c r="S577">
        <v>42054</v>
      </c>
      <c r="T577">
        <v>42059</v>
      </c>
      <c r="U577">
        <v>34.067999999999998</v>
      </c>
      <c r="V577">
        <v>9</v>
      </c>
      <c r="W577">
        <v>469.59</v>
      </c>
      <c r="X577">
        <v>90147</v>
      </c>
      <c r="Y577" t="s">
        <v>3216</v>
      </c>
    </row>
    <row r="578" spans="1:25" x14ac:dyDescent="0.2">
      <c r="A578">
        <v>1827</v>
      </c>
      <c r="B578" t="s">
        <v>1242</v>
      </c>
      <c r="C578" t="s">
        <v>46</v>
      </c>
      <c r="D578">
        <v>0</v>
      </c>
      <c r="E578">
        <v>5.98</v>
      </c>
      <c r="F578">
        <v>0.96</v>
      </c>
      <c r="G578" t="s">
        <v>14</v>
      </c>
      <c r="H578" t="s">
        <v>70</v>
      </c>
      <c r="I578" t="s">
        <v>24</v>
      </c>
      <c r="J578" t="s">
        <v>25</v>
      </c>
      <c r="K578" t="s">
        <v>26</v>
      </c>
      <c r="L578" t="s">
        <v>1243</v>
      </c>
      <c r="M578">
        <v>0.6</v>
      </c>
      <c r="N578" t="s">
        <v>8</v>
      </c>
      <c r="O578" t="s">
        <v>28</v>
      </c>
      <c r="P578" t="s">
        <v>189</v>
      </c>
      <c r="Q578" t="s">
        <v>904</v>
      </c>
      <c r="R578">
        <v>52601</v>
      </c>
      <c r="S578">
        <v>42054</v>
      </c>
      <c r="T578">
        <v>42055</v>
      </c>
      <c r="U578">
        <v>38.039700000000003</v>
      </c>
      <c r="V578">
        <v>9</v>
      </c>
      <c r="W578">
        <v>55.13</v>
      </c>
      <c r="X578">
        <v>86956</v>
      </c>
      <c r="Y578" t="s">
        <v>3217</v>
      </c>
    </row>
    <row r="579" spans="1:25" x14ac:dyDescent="0.2">
      <c r="A579">
        <v>1828</v>
      </c>
      <c r="B579" t="s">
        <v>226</v>
      </c>
      <c r="C579" t="s">
        <v>46</v>
      </c>
      <c r="D579">
        <v>0.02</v>
      </c>
      <c r="E579">
        <v>5.98</v>
      </c>
      <c r="F579">
        <v>5.46</v>
      </c>
      <c r="G579" t="s">
        <v>14</v>
      </c>
      <c r="H579" t="s">
        <v>70</v>
      </c>
      <c r="I579" t="s">
        <v>24</v>
      </c>
      <c r="J579" t="s">
        <v>64</v>
      </c>
      <c r="K579" t="s">
        <v>49</v>
      </c>
      <c r="L579" t="s">
        <v>1132</v>
      </c>
      <c r="M579">
        <v>0.36</v>
      </c>
      <c r="N579" t="s">
        <v>8</v>
      </c>
      <c r="O579" t="s">
        <v>28</v>
      </c>
      <c r="P579" t="s">
        <v>189</v>
      </c>
      <c r="Q579" t="s">
        <v>228</v>
      </c>
      <c r="R579">
        <v>50613</v>
      </c>
      <c r="S579">
        <v>42054</v>
      </c>
      <c r="T579">
        <v>42055</v>
      </c>
      <c r="U579">
        <v>-47.12</v>
      </c>
      <c r="V579">
        <v>7</v>
      </c>
      <c r="W579">
        <v>44.8</v>
      </c>
      <c r="X579">
        <v>86956</v>
      </c>
      <c r="Y579" t="s">
        <v>3217</v>
      </c>
    </row>
    <row r="580" spans="1:25" x14ac:dyDescent="0.2">
      <c r="A580">
        <v>2052</v>
      </c>
      <c r="B580" t="s">
        <v>1244</v>
      </c>
      <c r="C580" t="s">
        <v>46</v>
      </c>
      <c r="D580">
        <v>7.0000000000000007E-2</v>
      </c>
      <c r="E580">
        <v>31.78</v>
      </c>
      <c r="F580">
        <v>1.99</v>
      </c>
      <c r="G580" t="s">
        <v>14</v>
      </c>
      <c r="H580" t="s">
        <v>47</v>
      </c>
      <c r="I580" t="s">
        <v>16</v>
      </c>
      <c r="J580" t="s">
        <v>17</v>
      </c>
      <c r="K580" t="s">
        <v>18</v>
      </c>
      <c r="L580" t="s">
        <v>846</v>
      </c>
      <c r="M580">
        <v>0.42</v>
      </c>
      <c r="N580" t="s">
        <v>8</v>
      </c>
      <c r="O580" t="s">
        <v>35</v>
      </c>
      <c r="P580" t="s">
        <v>616</v>
      </c>
      <c r="Q580" t="s">
        <v>1245</v>
      </c>
      <c r="R580">
        <v>87105</v>
      </c>
      <c r="S580">
        <v>42054</v>
      </c>
      <c r="T580">
        <v>42056</v>
      </c>
      <c r="U580">
        <v>265.11180000000002</v>
      </c>
      <c r="V580">
        <v>13</v>
      </c>
      <c r="W580">
        <v>384.22</v>
      </c>
      <c r="X580">
        <v>87234</v>
      </c>
      <c r="Y580" t="s">
        <v>3218</v>
      </c>
    </row>
    <row r="581" spans="1:25" x14ac:dyDescent="0.2">
      <c r="A581">
        <v>2052</v>
      </c>
      <c r="B581" t="s">
        <v>1244</v>
      </c>
      <c r="C581" t="s">
        <v>46</v>
      </c>
      <c r="D581">
        <v>0</v>
      </c>
      <c r="E581">
        <v>5.98</v>
      </c>
      <c r="F581">
        <v>2.5</v>
      </c>
      <c r="G581" t="s">
        <v>14</v>
      </c>
      <c r="H581" t="s">
        <v>47</v>
      </c>
      <c r="I581" t="s">
        <v>24</v>
      </c>
      <c r="J581" t="s">
        <v>321</v>
      </c>
      <c r="K581" t="s">
        <v>49</v>
      </c>
      <c r="L581" t="s">
        <v>1246</v>
      </c>
      <c r="M581">
        <v>0.36</v>
      </c>
      <c r="N581" t="s">
        <v>8</v>
      </c>
      <c r="O581" t="s">
        <v>35</v>
      </c>
      <c r="P581" t="s">
        <v>616</v>
      </c>
      <c r="Q581" t="s">
        <v>1245</v>
      </c>
      <c r="R581">
        <v>87105</v>
      </c>
      <c r="S581">
        <v>42054</v>
      </c>
      <c r="T581">
        <v>42055</v>
      </c>
      <c r="U581">
        <v>9.5608000000000004</v>
      </c>
      <c r="V581">
        <v>5</v>
      </c>
      <c r="W581">
        <v>31.64</v>
      </c>
      <c r="X581">
        <v>87234</v>
      </c>
      <c r="Y581" t="s">
        <v>3218</v>
      </c>
    </row>
    <row r="582" spans="1:25" x14ac:dyDescent="0.2">
      <c r="A582">
        <v>2052</v>
      </c>
      <c r="B582" t="s">
        <v>1244</v>
      </c>
      <c r="C582" t="s">
        <v>46</v>
      </c>
      <c r="D582">
        <v>0.1</v>
      </c>
      <c r="E582">
        <v>35.99</v>
      </c>
      <c r="F582">
        <v>1.1000000000000001</v>
      </c>
      <c r="G582" t="s">
        <v>63</v>
      </c>
      <c r="H582" t="s">
        <v>47</v>
      </c>
      <c r="I582" t="s">
        <v>16</v>
      </c>
      <c r="J582" t="s">
        <v>111</v>
      </c>
      <c r="K582" t="s">
        <v>49</v>
      </c>
      <c r="L582" t="s">
        <v>250</v>
      </c>
      <c r="M582">
        <v>0.55000000000000004</v>
      </c>
      <c r="N582" t="s">
        <v>8</v>
      </c>
      <c r="O582" t="s">
        <v>35</v>
      </c>
      <c r="P582" t="s">
        <v>616</v>
      </c>
      <c r="Q582" t="s">
        <v>1245</v>
      </c>
      <c r="R582">
        <v>87105</v>
      </c>
      <c r="S582">
        <v>42054</v>
      </c>
      <c r="T582">
        <v>42055</v>
      </c>
      <c r="U582">
        <v>390.09840000000003</v>
      </c>
      <c r="V582">
        <v>19</v>
      </c>
      <c r="W582">
        <v>565.36</v>
      </c>
      <c r="X582">
        <v>87234</v>
      </c>
      <c r="Y582" t="s">
        <v>3218</v>
      </c>
    </row>
    <row r="583" spans="1:25" x14ac:dyDescent="0.2">
      <c r="A583">
        <v>2882</v>
      </c>
      <c r="B583" t="s">
        <v>647</v>
      </c>
      <c r="C583" t="s">
        <v>13</v>
      </c>
      <c r="D583">
        <v>0.03</v>
      </c>
      <c r="E583">
        <v>4.0599999999999996</v>
      </c>
      <c r="F583">
        <v>6.89</v>
      </c>
      <c r="G583" t="s">
        <v>14</v>
      </c>
      <c r="H583" t="s">
        <v>15</v>
      </c>
      <c r="I583" t="s">
        <v>24</v>
      </c>
      <c r="J583" t="s">
        <v>71</v>
      </c>
      <c r="K583" t="s">
        <v>49</v>
      </c>
      <c r="L583" t="s">
        <v>1247</v>
      </c>
      <c r="M583">
        <v>0.6</v>
      </c>
      <c r="N583" t="s">
        <v>8</v>
      </c>
      <c r="O583" t="s">
        <v>9</v>
      </c>
      <c r="P583" t="s">
        <v>73</v>
      </c>
      <c r="Q583" t="s">
        <v>649</v>
      </c>
      <c r="R583">
        <v>28206</v>
      </c>
      <c r="S583">
        <v>42055</v>
      </c>
      <c r="T583">
        <v>42057</v>
      </c>
      <c r="U583">
        <v>-246.27610000000001</v>
      </c>
      <c r="V583">
        <v>37</v>
      </c>
      <c r="W583">
        <v>159.88999999999999</v>
      </c>
      <c r="X583">
        <v>55300</v>
      </c>
      <c r="Y583" t="s">
        <v>3216</v>
      </c>
    </row>
    <row r="584" spans="1:25" x14ac:dyDescent="0.2">
      <c r="A584">
        <v>2882</v>
      </c>
      <c r="B584" t="s">
        <v>647</v>
      </c>
      <c r="C584" t="s">
        <v>13</v>
      </c>
      <c r="D584">
        <v>0.01</v>
      </c>
      <c r="E584">
        <v>3.75</v>
      </c>
      <c r="F584">
        <v>0.5</v>
      </c>
      <c r="G584" t="s">
        <v>14</v>
      </c>
      <c r="H584" t="s">
        <v>15</v>
      </c>
      <c r="I584" t="s">
        <v>24</v>
      </c>
      <c r="J584" t="s">
        <v>128</v>
      </c>
      <c r="K584" t="s">
        <v>49</v>
      </c>
      <c r="L584" t="s">
        <v>1248</v>
      </c>
      <c r="M584">
        <v>0.37</v>
      </c>
      <c r="N584" t="s">
        <v>8</v>
      </c>
      <c r="O584" t="s">
        <v>9</v>
      </c>
      <c r="P584" t="s">
        <v>73</v>
      </c>
      <c r="Q584" t="s">
        <v>649</v>
      </c>
      <c r="R584">
        <v>28206</v>
      </c>
      <c r="S584">
        <v>42055</v>
      </c>
      <c r="T584">
        <v>42056</v>
      </c>
      <c r="U584">
        <v>55.194600000000001</v>
      </c>
      <c r="V584">
        <v>48</v>
      </c>
      <c r="W584">
        <v>180.48</v>
      </c>
      <c r="X584">
        <v>55300</v>
      </c>
      <c r="Y584" t="s">
        <v>3216</v>
      </c>
    </row>
    <row r="585" spans="1:25" x14ac:dyDescent="0.2">
      <c r="A585">
        <v>2882</v>
      </c>
      <c r="B585" t="s">
        <v>647</v>
      </c>
      <c r="C585" t="s">
        <v>13</v>
      </c>
      <c r="D585">
        <v>0.02</v>
      </c>
      <c r="E585">
        <v>10.68</v>
      </c>
      <c r="F585">
        <v>13.04</v>
      </c>
      <c r="G585" t="s">
        <v>14</v>
      </c>
      <c r="H585" t="s">
        <v>15</v>
      </c>
      <c r="I585" t="s">
        <v>4</v>
      </c>
      <c r="J585" t="s">
        <v>102</v>
      </c>
      <c r="K585" t="s">
        <v>40</v>
      </c>
      <c r="L585" t="s">
        <v>1249</v>
      </c>
      <c r="M585">
        <v>0.6</v>
      </c>
      <c r="N585" t="s">
        <v>8</v>
      </c>
      <c r="O585" t="s">
        <v>9</v>
      </c>
      <c r="P585" t="s">
        <v>73</v>
      </c>
      <c r="Q585" t="s">
        <v>649</v>
      </c>
      <c r="R585">
        <v>28206</v>
      </c>
      <c r="S585">
        <v>42055</v>
      </c>
      <c r="T585">
        <v>42057</v>
      </c>
      <c r="U585">
        <v>-307.29649999999998</v>
      </c>
      <c r="V585">
        <v>31</v>
      </c>
      <c r="W585">
        <v>350.48</v>
      </c>
      <c r="X585">
        <v>55300</v>
      </c>
      <c r="Y585" t="s">
        <v>3216</v>
      </c>
    </row>
    <row r="586" spans="1:25" x14ac:dyDescent="0.2">
      <c r="A586">
        <v>2886</v>
      </c>
      <c r="B586" t="s">
        <v>1250</v>
      </c>
      <c r="C586" t="s">
        <v>13</v>
      </c>
      <c r="D586">
        <v>0.03</v>
      </c>
      <c r="E586">
        <v>4.0599999999999996</v>
      </c>
      <c r="F586">
        <v>6.89</v>
      </c>
      <c r="G586" t="s">
        <v>14</v>
      </c>
      <c r="H586" t="s">
        <v>15</v>
      </c>
      <c r="I586" t="s">
        <v>24</v>
      </c>
      <c r="J586" t="s">
        <v>71</v>
      </c>
      <c r="K586" t="s">
        <v>49</v>
      </c>
      <c r="L586" t="s">
        <v>1247</v>
      </c>
      <c r="M586">
        <v>0.6</v>
      </c>
      <c r="N586" t="s">
        <v>8</v>
      </c>
      <c r="O586" t="s">
        <v>87</v>
      </c>
      <c r="P586" t="s">
        <v>293</v>
      </c>
      <c r="Q586" t="s">
        <v>1251</v>
      </c>
      <c r="R586">
        <v>44134</v>
      </c>
      <c r="S586">
        <v>42055</v>
      </c>
      <c r="T586">
        <v>42057</v>
      </c>
      <c r="U586">
        <v>-185.17</v>
      </c>
      <c r="V586">
        <v>9</v>
      </c>
      <c r="W586">
        <v>38.89</v>
      </c>
      <c r="X586">
        <v>87630</v>
      </c>
      <c r="Y586" t="s">
        <v>3219</v>
      </c>
    </row>
    <row r="587" spans="1:25" x14ac:dyDescent="0.2">
      <c r="A587">
        <v>2886</v>
      </c>
      <c r="B587" t="s">
        <v>1250</v>
      </c>
      <c r="C587" t="s">
        <v>13</v>
      </c>
      <c r="D587">
        <v>0.01</v>
      </c>
      <c r="E587">
        <v>3.75</v>
      </c>
      <c r="F587">
        <v>0.5</v>
      </c>
      <c r="G587" t="s">
        <v>14</v>
      </c>
      <c r="H587" t="s">
        <v>15</v>
      </c>
      <c r="I587" t="s">
        <v>24</v>
      </c>
      <c r="J587" t="s">
        <v>128</v>
      </c>
      <c r="K587" t="s">
        <v>49</v>
      </c>
      <c r="L587" t="s">
        <v>1248</v>
      </c>
      <c r="M587">
        <v>0.37</v>
      </c>
      <c r="N587" t="s">
        <v>8</v>
      </c>
      <c r="O587" t="s">
        <v>87</v>
      </c>
      <c r="P587" t="s">
        <v>293</v>
      </c>
      <c r="Q587" t="s">
        <v>1251</v>
      </c>
      <c r="R587">
        <v>44134</v>
      </c>
      <c r="S587">
        <v>42055</v>
      </c>
      <c r="T587">
        <v>42056</v>
      </c>
      <c r="U587">
        <v>31.1328</v>
      </c>
      <c r="V587">
        <v>12</v>
      </c>
      <c r="W587">
        <v>45.12</v>
      </c>
      <c r="X587">
        <v>87630</v>
      </c>
      <c r="Y587" t="s">
        <v>3219</v>
      </c>
    </row>
    <row r="588" spans="1:25" x14ac:dyDescent="0.2">
      <c r="A588">
        <v>2886</v>
      </c>
      <c r="B588" t="s">
        <v>1250</v>
      </c>
      <c r="C588" t="s">
        <v>13</v>
      </c>
      <c r="D588">
        <v>0.02</v>
      </c>
      <c r="E588">
        <v>10.68</v>
      </c>
      <c r="F588">
        <v>13.04</v>
      </c>
      <c r="G588" t="s">
        <v>14</v>
      </c>
      <c r="H588" t="s">
        <v>15</v>
      </c>
      <c r="I588" t="s">
        <v>4</v>
      </c>
      <c r="J588" t="s">
        <v>102</v>
      </c>
      <c r="K588" t="s">
        <v>40</v>
      </c>
      <c r="L588" t="s">
        <v>1249</v>
      </c>
      <c r="M588">
        <v>0.6</v>
      </c>
      <c r="N588" t="s">
        <v>8</v>
      </c>
      <c r="O588" t="s">
        <v>87</v>
      </c>
      <c r="P588" t="s">
        <v>293</v>
      </c>
      <c r="Q588" t="s">
        <v>1251</v>
      </c>
      <c r="R588">
        <v>44134</v>
      </c>
      <c r="S588">
        <v>42055</v>
      </c>
      <c r="T588">
        <v>42057</v>
      </c>
      <c r="U588">
        <v>-231.05</v>
      </c>
      <c r="V588">
        <v>8</v>
      </c>
      <c r="W588">
        <v>90.45</v>
      </c>
      <c r="X588">
        <v>87630</v>
      </c>
      <c r="Y588" t="s">
        <v>3219</v>
      </c>
    </row>
    <row r="589" spans="1:25" x14ac:dyDescent="0.2">
      <c r="A589">
        <v>3284</v>
      </c>
      <c r="B589" t="s">
        <v>1252</v>
      </c>
      <c r="C589" t="s">
        <v>13</v>
      </c>
      <c r="D589">
        <v>0.05</v>
      </c>
      <c r="E589">
        <v>19.23</v>
      </c>
      <c r="F589">
        <v>6.15</v>
      </c>
      <c r="G589" t="s">
        <v>63</v>
      </c>
      <c r="H589" t="s">
        <v>70</v>
      </c>
      <c r="I589" t="s">
        <v>4</v>
      </c>
      <c r="J589" t="s">
        <v>102</v>
      </c>
      <c r="K589" t="s">
        <v>18</v>
      </c>
      <c r="L589" t="s">
        <v>1253</v>
      </c>
      <c r="M589">
        <v>0.44</v>
      </c>
      <c r="N589" t="s">
        <v>8</v>
      </c>
      <c r="O589" t="s">
        <v>9</v>
      </c>
      <c r="P589" t="s">
        <v>99</v>
      </c>
      <c r="Q589" t="s">
        <v>1254</v>
      </c>
      <c r="R589">
        <v>34741</v>
      </c>
      <c r="S589">
        <v>42055</v>
      </c>
      <c r="T589">
        <v>42057</v>
      </c>
      <c r="U589">
        <v>-2133.2779999999998</v>
      </c>
      <c r="V589">
        <v>6</v>
      </c>
      <c r="W589">
        <v>119.78</v>
      </c>
      <c r="X589">
        <v>90751</v>
      </c>
      <c r="Y589" t="s">
        <v>3216</v>
      </c>
    </row>
    <row r="590" spans="1:25" x14ac:dyDescent="0.2">
      <c r="A590">
        <v>233</v>
      </c>
      <c r="B590" t="s">
        <v>1255</v>
      </c>
      <c r="C590" t="s">
        <v>92</v>
      </c>
      <c r="D590">
        <v>7.0000000000000007E-2</v>
      </c>
      <c r="E590">
        <v>5.81</v>
      </c>
      <c r="F590">
        <v>8.49</v>
      </c>
      <c r="G590" t="s">
        <v>14</v>
      </c>
      <c r="H590" t="s">
        <v>3</v>
      </c>
      <c r="I590" t="s">
        <v>24</v>
      </c>
      <c r="J590" t="s">
        <v>48</v>
      </c>
      <c r="K590" t="s">
        <v>49</v>
      </c>
      <c r="L590" t="s">
        <v>306</v>
      </c>
      <c r="M590">
        <v>0.39</v>
      </c>
      <c r="N590" t="s">
        <v>8</v>
      </c>
      <c r="O590" t="s">
        <v>28</v>
      </c>
      <c r="P590" t="s">
        <v>79</v>
      </c>
      <c r="Q590" t="s">
        <v>1256</v>
      </c>
      <c r="R590">
        <v>60462</v>
      </c>
      <c r="S590">
        <v>42055</v>
      </c>
      <c r="T590">
        <v>42057</v>
      </c>
      <c r="U590">
        <v>-243.23650000000001</v>
      </c>
      <c r="V590">
        <v>10</v>
      </c>
      <c r="W590">
        <v>58.8</v>
      </c>
      <c r="X590">
        <v>90237</v>
      </c>
      <c r="Y590" t="s">
        <v>3217</v>
      </c>
    </row>
    <row r="591" spans="1:25" x14ac:dyDescent="0.2">
      <c r="A591">
        <v>233</v>
      </c>
      <c r="B591" t="s">
        <v>1255</v>
      </c>
      <c r="C591" t="s">
        <v>92</v>
      </c>
      <c r="D591">
        <v>0.04</v>
      </c>
      <c r="E591">
        <v>9.65</v>
      </c>
      <c r="F591">
        <v>6.22</v>
      </c>
      <c r="G591" t="s">
        <v>14</v>
      </c>
      <c r="H591" t="s">
        <v>3</v>
      </c>
      <c r="I591" t="s">
        <v>4</v>
      </c>
      <c r="J591" t="s">
        <v>102</v>
      </c>
      <c r="K591" t="s">
        <v>49</v>
      </c>
      <c r="L591" t="s">
        <v>1257</v>
      </c>
      <c r="M591">
        <v>0.55000000000000004</v>
      </c>
      <c r="N591" t="s">
        <v>8</v>
      </c>
      <c r="O591" t="s">
        <v>28</v>
      </c>
      <c r="P591" t="s">
        <v>79</v>
      </c>
      <c r="Q591" t="s">
        <v>1256</v>
      </c>
      <c r="R591">
        <v>60462</v>
      </c>
      <c r="S591">
        <v>42055</v>
      </c>
      <c r="T591">
        <v>42056</v>
      </c>
      <c r="U591">
        <v>-53.62</v>
      </c>
      <c r="V591">
        <v>12</v>
      </c>
      <c r="W591">
        <v>120.47</v>
      </c>
      <c r="X591">
        <v>90237</v>
      </c>
      <c r="Y591" t="s">
        <v>3217</v>
      </c>
    </row>
    <row r="592" spans="1:25" x14ac:dyDescent="0.2">
      <c r="A592">
        <v>1485</v>
      </c>
      <c r="B592" t="s">
        <v>1258</v>
      </c>
      <c r="C592" t="s">
        <v>46</v>
      </c>
      <c r="D592">
        <v>0.04</v>
      </c>
      <c r="E592">
        <v>11.5</v>
      </c>
      <c r="F592">
        <v>7.19</v>
      </c>
      <c r="G592" t="s">
        <v>14</v>
      </c>
      <c r="H592" t="s">
        <v>47</v>
      </c>
      <c r="I592" t="s">
        <v>24</v>
      </c>
      <c r="J592" t="s">
        <v>48</v>
      </c>
      <c r="K592" t="s">
        <v>49</v>
      </c>
      <c r="L592" t="s">
        <v>1259</v>
      </c>
      <c r="M592">
        <v>0.4</v>
      </c>
      <c r="N592" t="s">
        <v>8</v>
      </c>
      <c r="O592" t="s">
        <v>28</v>
      </c>
      <c r="P592" t="s">
        <v>79</v>
      </c>
      <c r="Q592" t="s">
        <v>1260</v>
      </c>
      <c r="R592">
        <v>60516</v>
      </c>
      <c r="S592">
        <v>42055</v>
      </c>
      <c r="T592">
        <v>42058</v>
      </c>
      <c r="U592">
        <v>-23.357880000000002</v>
      </c>
      <c r="V592">
        <v>14</v>
      </c>
      <c r="W592">
        <v>157.81</v>
      </c>
      <c r="X592">
        <v>91236</v>
      </c>
      <c r="Y592" t="s">
        <v>3217</v>
      </c>
    </row>
    <row r="593" spans="1:25" x14ac:dyDescent="0.2">
      <c r="A593">
        <v>1485</v>
      </c>
      <c r="B593" t="s">
        <v>1258</v>
      </c>
      <c r="C593" t="s">
        <v>46</v>
      </c>
      <c r="D593">
        <v>0.02</v>
      </c>
      <c r="E593">
        <v>15.7</v>
      </c>
      <c r="F593">
        <v>11.25</v>
      </c>
      <c r="G593" t="s">
        <v>14</v>
      </c>
      <c r="H593" t="s">
        <v>47</v>
      </c>
      <c r="I593" t="s">
        <v>24</v>
      </c>
      <c r="J593" t="s">
        <v>54</v>
      </c>
      <c r="K593" t="s">
        <v>49</v>
      </c>
      <c r="L593" t="s">
        <v>1261</v>
      </c>
      <c r="M593">
        <v>0.6</v>
      </c>
      <c r="N593" t="s">
        <v>8</v>
      </c>
      <c r="O593" t="s">
        <v>28</v>
      </c>
      <c r="P593" t="s">
        <v>79</v>
      </c>
      <c r="Q593" t="s">
        <v>1260</v>
      </c>
      <c r="R593">
        <v>60516</v>
      </c>
      <c r="S593">
        <v>42055</v>
      </c>
      <c r="T593">
        <v>42056</v>
      </c>
      <c r="U593">
        <v>-18.241599999999998</v>
      </c>
      <c r="V593">
        <v>1</v>
      </c>
      <c r="W593">
        <v>19.440000000000001</v>
      </c>
      <c r="X593">
        <v>91236</v>
      </c>
      <c r="Y593" t="s">
        <v>3217</v>
      </c>
    </row>
    <row r="594" spans="1:25" x14ac:dyDescent="0.2">
      <c r="A594">
        <v>1485</v>
      </c>
      <c r="B594" t="s">
        <v>1258</v>
      </c>
      <c r="C594" t="s">
        <v>46</v>
      </c>
      <c r="D594">
        <v>0.05</v>
      </c>
      <c r="E594">
        <v>225.02</v>
      </c>
      <c r="F594">
        <v>28.66</v>
      </c>
      <c r="G594" t="s">
        <v>2</v>
      </c>
      <c r="H594" t="s">
        <v>47</v>
      </c>
      <c r="I594" t="s">
        <v>24</v>
      </c>
      <c r="J594" t="s">
        <v>54</v>
      </c>
      <c r="K594" t="s">
        <v>33</v>
      </c>
      <c r="L594" t="s">
        <v>1262</v>
      </c>
      <c r="M594">
        <v>0.72</v>
      </c>
      <c r="N594" t="s">
        <v>8</v>
      </c>
      <c r="O594" t="s">
        <v>28</v>
      </c>
      <c r="P594" t="s">
        <v>79</v>
      </c>
      <c r="Q594" t="s">
        <v>1260</v>
      </c>
      <c r="R594">
        <v>60516</v>
      </c>
      <c r="S594">
        <v>42055</v>
      </c>
      <c r="T594">
        <v>42057</v>
      </c>
      <c r="U594">
        <v>1428.9104</v>
      </c>
      <c r="V594">
        <v>21</v>
      </c>
      <c r="W594">
        <v>4636.63</v>
      </c>
      <c r="X594">
        <v>91236</v>
      </c>
      <c r="Y594" t="s">
        <v>3217</v>
      </c>
    </row>
    <row r="595" spans="1:25" x14ac:dyDescent="0.2">
      <c r="A595">
        <v>181</v>
      </c>
      <c r="B595" t="s">
        <v>1263</v>
      </c>
      <c r="C595" t="s">
        <v>1</v>
      </c>
      <c r="D595">
        <v>0.02</v>
      </c>
      <c r="E595">
        <v>49.99</v>
      </c>
      <c r="F595">
        <v>19.989999999999998</v>
      </c>
      <c r="G595" t="s">
        <v>14</v>
      </c>
      <c r="H595" t="s">
        <v>3</v>
      </c>
      <c r="I595" t="s">
        <v>16</v>
      </c>
      <c r="J595" t="s">
        <v>17</v>
      </c>
      <c r="K595" t="s">
        <v>49</v>
      </c>
      <c r="L595" t="s">
        <v>1264</v>
      </c>
      <c r="M595">
        <v>0.41</v>
      </c>
      <c r="N595" t="s">
        <v>8</v>
      </c>
      <c r="O595" t="s">
        <v>35</v>
      </c>
      <c r="P595" t="s">
        <v>66</v>
      </c>
      <c r="Q595" t="s">
        <v>917</v>
      </c>
      <c r="R595">
        <v>94122</v>
      </c>
      <c r="S595">
        <v>42056</v>
      </c>
      <c r="T595">
        <v>42056</v>
      </c>
      <c r="U595">
        <v>-76.89</v>
      </c>
      <c r="V595">
        <v>18</v>
      </c>
      <c r="W595">
        <v>901.81</v>
      </c>
      <c r="X595">
        <v>38087</v>
      </c>
      <c r="Y595" t="s">
        <v>3218</v>
      </c>
    </row>
    <row r="596" spans="1:25" x14ac:dyDescent="0.2">
      <c r="A596">
        <v>184</v>
      </c>
      <c r="B596" t="s">
        <v>1265</v>
      </c>
      <c r="C596" t="s">
        <v>1</v>
      </c>
      <c r="D596">
        <v>0.02</v>
      </c>
      <c r="E596">
        <v>49.99</v>
      </c>
      <c r="F596">
        <v>19.989999999999998</v>
      </c>
      <c r="G596" t="s">
        <v>14</v>
      </c>
      <c r="H596" t="s">
        <v>3</v>
      </c>
      <c r="I596" t="s">
        <v>16</v>
      </c>
      <c r="J596" t="s">
        <v>17</v>
      </c>
      <c r="K596" t="s">
        <v>49</v>
      </c>
      <c r="L596" t="s">
        <v>1264</v>
      </c>
      <c r="M596">
        <v>0.41</v>
      </c>
      <c r="N596" t="s">
        <v>8</v>
      </c>
      <c r="O596" t="s">
        <v>87</v>
      </c>
      <c r="P596" t="s">
        <v>379</v>
      </c>
      <c r="Q596" t="s">
        <v>1266</v>
      </c>
      <c r="R596">
        <v>2474</v>
      </c>
      <c r="S596">
        <v>42056</v>
      </c>
      <c r="T596">
        <v>42056</v>
      </c>
      <c r="U596">
        <v>-76.89</v>
      </c>
      <c r="V596">
        <v>5</v>
      </c>
      <c r="W596">
        <v>250.5</v>
      </c>
      <c r="X596">
        <v>88360</v>
      </c>
      <c r="Y596" t="s">
        <v>3219</v>
      </c>
    </row>
    <row r="597" spans="1:25" x14ac:dyDescent="0.2">
      <c r="A597">
        <v>2225</v>
      </c>
      <c r="B597" t="s">
        <v>1267</v>
      </c>
      <c r="C597" t="s">
        <v>1</v>
      </c>
      <c r="D597">
        <v>0</v>
      </c>
      <c r="E597">
        <v>100.89</v>
      </c>
      <c r="F597">
        <v>42</v>
      </c>
      <c r="G597" t="s">
        <v>2</v>
      </c>
      <c r="H597" t="s">
        <v>3</v>
      </c>
      <c r="I597" t="s">
        <v>4</v>
      </c>
      <c r="J597" t="s">
        <v>85</v>
      </c>
      <c r="K597" t="s">
        <v>33</v>
      </c>
      <c r="L597" t="s">
        <v>1268</v>
      </c>
      <c r="M597">
        <v>0.61</v>
      </c>
      <c r="N597" t="s">
        <v>8</v>
      </c>
      <c r="O597" t="s">
        <v>35</v>
      </c>
      <c r="P597" t="s">
        <v>616</v>
      </c>
      <c r="Q597" t="s">
        <v>1269</v>
      </c>
      <c r="R597">
        <v>88240</v>
      </c>
      <c r="S597">
        <v>42056</v>
      </c>
      <c r="T597">
        <v>42057</v>
      </c>
      <c r="U597">
        <v>1500.12</v>
      </c>
      <c r="V597">
        <v>15</v>
      </c>
      <c r="W597">
        <v>1608.11</v>
      </c>
      <c r="X597">
        <v>89970</v>
      </c>
      <c r="Y597" t="s">
        <v>3218</v>
      </c>
    </row>
    <row r="598" spans="1:25" x14ac:dyDescent="0.2">
      <c r="A598">
        <v>875</v>
      </c>
      <c r="B598" t="s">
        <v>1270</v>
      </c>
      <c r="C598" t="s">
        <v>13</v>
      </c>
      <c r="D598">
        <v>0.04</v>
      </c>
      <c r="E598">
        <v>4.37</v>
      </c>
      <c r="F598">
        <v>5.15</v>
      </c>
      <c r="G598" t="s">
        <v>14</v>
      </c>
      <c r="H598" t="s">
        <v>3</v>
      </c>
      <c r="I598" t="s">
        <v>24</v>
      </c>
      <c r="J598" t="s">
        <v>71</v>
      </c>
      <c r="K598" t="s">
        <v>49</v>
      </c>
      <c r="L598" t="s">
        <v>1271</v>
      </c>
      <c r="M598">
        <v>0.59</v>
      </c>
      <c r="N598" t="s">
        <v>8</v>
      </c>
      <c r="O598" t="s">
        <v>35</v>
      </c>
      <c r="P598" t="s">
        <v>122</v>
      </c>
      <c r="Q598" t="s">
        <v>1272</v>
      </c>
      <c r="R598">
        <v>84106</v>
      </c>
      <c r="S598">
        <v>42056</v>
      </c>
      <c r="T598">
        <v>42057</v>
      </c>
      <c r="U598">
        <v>-74.479600000000005</v>
      </c>
      <c r="V598">
        <v>18</v>
      </c>
      <c r="W598">
        <v>78.59</v>
      </c>
      <c r="X598">
        <v>89059</v>
      </c>
      <c r="Y598" t="s">
        <v>3218</v>
      </c>
    </row>
    <row r="599" spans="1:25" x14ac:dyDescent="0.2">
      <c r="A599">
        <v>875</v>
      </c>
      <c r="B599" t="s">
        <v>1270</v>
      </c>
      <c r="C599" t="s">
        <v>13</v>
      </c>
      <c r="D599">
        <v>0.09</v>
      </c>
      <c r="E599">
        <v>155.99</v>
      </c>
      <c r="F599">
        <v>8.99</v>
      </c>
      <c r="G599" t="s">
        <v>14</v>
      </c>
      <c r="H599" t="s">
        <v>3</v>
      </c>
      <c r="I599" t="s">
        <v>16</v>
      </c>
      <c r="J599" t="s">
        <v>111</v>
      </c>
      <c r="K599" t="s">
        <v>49</v>
      </c>
      <c r="L599" t="s">
        <v>1273</v>
      </c>
      <c r="M599">
        <v>0.57999999999999996</v>
      </c>
      <c r="N599" t="s">
        <v>8</v>
      </c>
      <c r="O599" t="s">
        <v>35</v>
      </c>
      <c r="P599" t="s">
        <v>122</v>
      </c>
      <c r="Q599" t="s">
        <v>1272</v>
      </c>
      <c r="R599">
        <v>84106</v>
      </c>
      <c r="S599">
        <v>42056</v>
      </c>
      <c r="T599">
        <v>42058</v>
      </c>
      <c r="U599">
        <v>-232.22056000000001</v>
      </c>
      <c r="V599">
        <v>4</v>
      </c>
      <c r="W599">
        <v>497.11</v>
      </c>
      <c r="X599">
        <v>89059</v>
      </c>
      <c r="Y599" t="s">
        <v>3218</v>
      </c>
    </row>
    <row r="600" spans="1:25" x14ac:dyDescent="0.2">
      <c r="A600">
        <v>2472</v>
      </c>
      <c r="B600" t="s">
        <v>1274</v>
      </c>
      <c r="C600" t="s">
        <v>23</v>
      </c>
      <c r="D600">
        <v>0.1</v>
      </c>
      <c r="E600">
        <v>4.91</v>
      </c>
      <c r="F600">
        <v>0.5</v>
      </c>
      <c r="G600" t="s">
        <v>63</v>
      </c>
      <c r="H600" t="s">
        <v>47</v>
      </c>
      <c r="I600" t="s">
        <v>24</v>
      </c>
      <c r="J600" t="s">
        <v>128</v>
      </c>
      <c r="K600" t="s">
        <v>49</v>
      </c>
      <c r="L600" t="s">
        <v>949</v>
      </c>
      <c r="M600">
        <v>0.36</v>
      </c>
      <c r="N600" t="s">
        <v>8</v>
      </c>
      <c r="O600" t="s">
        <v>28</v>
      </c>
      <c r="P600" t="s">
        <v>79</v>
      </c>
      <c r="Q600" t="s">
        <v>1275</v>
      </c>
      <c r="R600">
        <v>60432</v>
      </c>
      <c r="S600">
        <v>42056</v>
      </c>
      <c r="T600">
        <v>42056</v>
      </c>
      <c r="U600">
        <v>35.279699999999998</v>
      </c>
      <c r="V600">
        <v>10</v>
      </c>
      <c r="W600">
        <v>51.13</v>
      </c>
      <c r="X600">
        <v>86514</v>
      </c>
      <c r="Y600" t="s">
        <v>3217</v>
      </c>
    </row>
    <row r="601" spans="1:25" x14ac:dyDescent="0.2">
      <c r="A601">
        <v>553</v>
      </c>
      <c r="B601" t="s">
        <v>827</v>
      </c>
      <c r="C601" t="s">
        <v>46</v>
      </c>
      <c r="D601">
        <v>7.0000000000000007E-2</v>
      </c>
      <c r="E601">
        <v>2036.48</v>
      </c>
      <c r="F601">
        <v>14.7</v>
      </c>
      <c r="G601" t="s">
        <v>2</v>
      </c>
      <c r="H601" t="s">
        <v>70</v>
      </c>
      <c r="I601" t="s">
        <v>16</v>
      </c>
      <c r="J601" t="s">
        <v>32</v>
      </c>
      <c r="K601" t="s">
        <v>33</v>
      </c>
      <c r="L601" t="s">
        <v>34</v>
      </c>
      <c r="M601">
        <v>0.55000000000000004</v>
      </c>
      <c r="N601" t="s">
        <v>8</v>
      </c>
      <c r="O601" t="s">
        <v>35</v>
      </c>
      <c r="P601" t="s">
        <v>66</v>
      </c>
      <c r="Q601" t="s">
        <v>76</v>
      </c>
      <c r="R601">
        <v>90008</v>
      </c>
      <c r="S601">
        <v>42056</v>
      </c>
      <c r="T601">
        <v>42056</v>
      </c>
      <c r="U601">
        <v>4073.25</v>
      </c>
      <c r="V601">
        <v>25</v>
      </c>
      <c r="W601">
        <v>43046.2</v>
      </c>
      <c r="X601">
        <v>2433</v>
      </c>
      <c r="Y601" t="s">
        <v>3218</v>
      </c>
    </row>
    <row r="602" spans="1:25" x14ac:dyDescent="0.2">
      <c r="A602">
        <v>555</v>
      </c>
      <c r="B602" t="s">
        <v>1276</v>
      </c>
      <c r="C602" t="s">
        <v>46</v>
      </c>
      <c r="D602">
        <v>7.0000000000000007E-2</v>
      </c>
      <c r="E602">
        <v>2036.48</v>
      </c>
      <c r="F602">
        <v>14.7</v>
      </c>
      <c r="G602" t="s">
        <v>2</v>
      </c>
      <c r="H602" t="s">
        <v>70</v>
      </c>
      <c r="I602" t="s">
        <v>16</v>
      </c>
      <c r="J602" t="s">
        <v>32</v>
      </c>
      <c r="K602" t="s">
        <v>33</v>
      </c>
      <c r="L602" t="s">
        <v>34</v>
      </c>
      <c r="M602">
        <v>0.55000000000000004</v>
      </c>
      <c r="N602" t="s">
        <v>8</v>
      </c>
      <c r="O602" t="s">
        <v>35</v>
      </c>
      <c r="P602" t="s">
        <v>122</v>
      </c>
      <c r="Q602" t="s">
        <v>1277</v>
      </c>
      <c r="R602">
        <v>84062</v>
      </c>
      <c r="S602">
        <v>42056</v>
      </c>
      <c r="T602">
        <v>42056</v>
      </c>
      <c r="U602">
        <v>6028.41</v>
      </c>
      <c r="V602">
        <v>6</v>
      </c>
      <c r="W602">
        <v>10331.09</v>
      </c>
      <c r="X602">
        <v>86190</v>
      </c>
      <c r="Y602" t="s">
        <v>3218</v>
      </c>
    </row>
    <row r="603" spans="1:25" x14ac:dyDescent="0.2">
      <c r="A603">
        <v>3136</v>
      </c>
      <c r="B603" t="s">
        <v>1278</v>
      </c>
      <c r="C603" t="s">
        <v>1</v>
      </c>
      <c r="D603">
        <v>0.03</v>
      </c>
      <c r="E603">
        <v>150.88999999999999</v>
      </c>
      <c r="F603">
        <v>60.2</v>
      </c>
      <c r="G603" t="s">
        <v>2</v>
      </c>
      <c r="H603" t="s">
        <v>15</v>
      </c>
      <c r="I603" t="s">
        <v>4</v>
      </c>
      <c r="J603" t="s">
        <v>85</v>
      </c>
      <c r="K603" t="s">
        <v>33</v>
      </c>
      <c r="L603" t="s">
        <v>1279</v>
      </c>
      <c r="M603">
        <v>0.77</v>
      </c>
      <c r="N603" t="s">
        <v>8</v>
      </c>
      <c r="O603" t="s">
        <v>87</v>
      </c>
      <c r="P603" t="s">
        <v>307</v>
      </c>
      <c r="Q603" t="s">
        <v>308</v>
      </c>
      <c r="R603">
        <v>4073</v>
      </c>
      <c r="S603">
        <v>42057</v>
      </c>
      <c r="T603">
        <v>42057</v>
      </c>
      <c r="U603">
        <v>-677.87199999999996</v>
      </c>
      <c r="V603">
        <v>23</v>
      </c>
      <c r="W603">
        <v>3596.03</v>
      </c>
      <c r="X603">
        <v>86791</v>
      </c>
      <c r="Y603" t="s">
        <v>3219</v>
      </c>
    </row>
    <row r="604" spans="1:25" x14ac:dyDescent="0.2">
      <c r="A604">
        <v>32</v>
      </c>
      <c r="B604" t="s">
        <v>620</v>
      </c>
      <c r="C604" t="s">
        <v>13</v>
      </c>
      <c r="D604">
        <v>0.08</v>
      </c>
      <c r="E604">
        <v>34.99</v>
      </c>
      <c r="F604">
        <v>7.73</v>
      </c>
      <c r="G604" t="s">
        <v>14</v>
      </c>
      <c r="H604" t="s">
        <v>70</v>
      </c>
      <c r="I604" t="s">
        <v>24</v>
      </c>
      <c r="J604" t="s">
        <v>25</v>
      </c>
      <c r="K604" t="s">
        <v>49</v>
      </c>
      <c r="L604" t="s">
        <v>1280</v>
      </c>
      <c r="M604">
        <v>0.59</v>
      </c>
      <c r="N604" t="s">
        <v>8</v>
      </c>
      <c r="O604" t="s">
        <v>35</v>
      </c>
      <c r="P604" t="s">
        <v>115</v>
      </c>
      <c r="Q604" t="s">
        <v>622</v>
      </c>
      <c r="R604">
        <v>97526</v>
      </c>
      <c r="S604">
        <v>42057</v>
      </c>
      <c r="T604">
        <v>42058</v>
      </c>
      <c r="U604">
        <v>144.69</v>
      </c>
      <c r="V604">
        <v>13</v>
      </c>
      <c r="W604">
        <v>424.68</v>
      </c>
      <c r="X604">
        <v>89199</v>
      </c>
      <c r="Y604" t="s">
        <v>3218</v>
      </c>
    </row>
    <row r="605" spans="1:25" x14ac:dyDescent="0.2">
      <c r="A605">
        <v>1728</v>
      </c>
      <c r="B605" t="s">
        <v>1281</v>
      </c>
      <c r="C605" t="s">
        <v>13</v>
      </c>
      <c r="D605">
        <v>0.04</v>
      </c>
      <c r="E605">
        <v>55.48</v>
      </c>
      <c r="F605">
        <v>6.79</v>
      </c>
      <c r="G605" t="s">
        <v>14</v>
      </c>
      <c r="H605" t="s">
        <v>70</v>
      </c>
      <c r="I605" t="s">
        <v>24</v>
      </c>
      <c r="J605" t="s">
        <v>64</v>
      </c>
      <c r="K605" t="s">
        <v>49</v>
      </c>
      <c r="L605" t="s">
        <v>1282</v>
      </c>
      <c r="M605">
        <v>0.37</v>
      </c>
      <c r="N605" t="s">
        <v>8</v>
      </c>
      <c r="O605" t="s">
        <v>87</v>
      </c>
      <c r="P605" t="s">
        <v>293</v>
      </c>
      <c r="Q605" t="s">
        <v>1283</v>
      </c>
      <c r="R605">
        <v>45429</v>
      </c>
      <c r="S605">
        <v>42057</v>
      </c>
      <c r="T605">
        <v>42059</v>
      </c>
      <c r="U605">
        <v>376.88490000000002</v>
      </c>
      <c r="V605">
        <v>10</v>
      </c>
      <c r="W605">
        <v>546.21</v>
      </c>
      <c r="X605">
        <v>87195</v>
      </c>
      <c r="Y605" t="s">
        <v>3219</v>
      </c>
    </row>
    <row r="606" spans="1:25" x14ac:dyDescent="0.2">
      <c r="A606">
        <v>1991</v>
      </c>
      <c r="B606" t="s">
        <v>1284</v>
      </c>
      <c r="C606" t="s">
        <v>92</v>
      </c>
      <c r="D606">
        <v>0</v>
      </c>
      <c r="E606">
        <v>47.9</v>
      </c>
      <c r="F606">
        <v>5.86</v>
      </c>
      <c r="G606" t="s">
        <v>14</v>
      </c>
      <c r="H606" t="s">
        <v>47</v>
      </c>
      <c r="I606" t="s">
        <v>24</v>
      </c>
      <c r="J606" t="s">
        <v>64</v>
      </c>
      <c r="K606" t="s">
        <v>49</v>
      </c>
      <c r="L606" t="s">
        <v>1285</v>
      </c>
      <c r="M606">
        <v>0.37</v>
      </c>
      <c r="N606" t="s">
        <v>8</v>
      </c>
      <c r="O606" t="s">
        <v>35</v>
      </c>
      <c r="P606" t="s">
        <v>122</v>
      </c>
      <c r="Q606" t="s">
        <v>1286</v>
      </c>
      <c r="R606">
        <v>84118</v>
      </c>
      <c r="S606">
        <v>42057</v>
      </c>
      <c r="T606">
        <v>42059</v>
      </c>
      <c r="U606">
        <v>638.38109999999995</v>
      </c>
      <c r="V606">
        <v>18</v>
      </c>
      <c r="W606">
        <v>925.19</v>
      </c>
      <c r="X606">
        <v>90002</v>
      </c>
      <c r="Y606" t="s">
        <v>3218</v>
      </c>
    </row>
    <row r="607" spans="1:25" x14ac:dyDescent="0.2">
      <c r="A607">
        <v>236</v>
      </c>
      <c r="B607" t="s">
        <v>1287</v>
      </c>
      <c r="C607" t="s">
        <v>46</v>
      </c>
      <c r="D607">
        <v>0</v>
      </c>
      <c r="E607">
        <v>442.14</v>
      </c>
      <c r="F607">
        <v>14.7</v>
      </c>
      <c r="G607" t="s">
        <v>2</v>
      </c>
      <c r="H607" t="s">
        <v>70</v>
      </c>
      <c r="I607" t="s">
        <v>16</v>
      </c>
      <c r="J607" t="s">
        <v>32</v>
      </c>
      <c r="K607" t="s">
        <v>33</v>
      </c>
      <c r="L607" t="s">
        <v>1288</v>
      </c>
      <c r="M607">
        <v>0.56000000000000005</v>
      </c>
      <c r="N607" t="s">
        <v>8</v>
      </c>
      <c r="O607" t="s">
        <v>35</v>
      </c>
      <c r="P607" t="s">
        <v>36</v>
      </c>
      <c r="Q607" t="s">
        <v>1289</v>
      </c>
      <c r="R607">
        <v>80027</v>
      </c>
      <c r="S607">
        <v>42057</v>
      </c>
      <c r="T607">
        <v>42057</v>
      </c>
      <c r="U607">
        <v>3294.8258999999998</v>
      </c>
      <c r="V607">
        <v>10</v>
      </c>
      <c r="W607">
        <v>4775.1099999999997</v>
      </c>
      <c r="X607">
        <v>86621</v>
      </c>
      <c r="Y607" t="s">
        <v>3218</v>
      </c>
    </row>
    <row r="608" spans="1:25" x14ac:dyDescent="0.2">
      <c r="A608">
        <v>829</v>
      </c>
      <c r="B608" t="s">
        <v>1290</v>
      </c>
      <c r="C608" t="s">
        <v>46</v>
      </c>
      <c r="D608">
        <v>0.01</v>
      </c>
      <c r="E608">
        <v>5.18</v>
      </c>
      <c r="F608">
        <v>2.04</v>
      </c>
      <c r="G608" t="s">
        <v>14</v>
      </c>
      <c r="H608" t="s">
        <v>70</v>
      </c>
      <c r="I608" t="s">
        <v>24</v>
      </c>
      <c r="J608" t="s">
        <v>64</v>
      </c>
      <c r="K608" t="s">
        <v>26</v>
      </c>
      <c r="L608" t="s">
        <v>809</v>
      </c>
      <c r="M608">
        <v>0.36</v>
      </c>
      <c r="N608" t="s">
        <v>8</v>
      </c>
      <c r="O608" t="s">
        <v>9</v>
      </c>
      <c r="P608" t="s">
        <v>20</v>
      </c>
      <c r="Q608" t="s">
        <v>1291</v>
      </c>
      <c r="R608">
        <v>71854</v>
      </c>
      <c r="S608">
        <v>42057</v>
      </c>
      <c r="T608">
        <v>42059</v>
      </c>
      <c r="U608">
        <v>-17.654</v>
      </c>
      <c r="V608">
        <v>5</v>
      </c>
      <c r="W608">
        <v>28.46</v>
      </c>
      <c r="X608">
        <v>90271</v>
      </c>
      <c r="Y608" t="s">
        <v>3216</v>
      </c>
    </row>
    <row r="609" spans="1:25" x14ac:dyDescent="0.2">
      <c r="A609">
        <v>2653</v>
      </c>
      <c r="B609" t="s">
        <v>1292</v>
      </c>
      <c r="C609" t="s">
        <v>46</v>
      </c>
      <c r="D609">
        <v>0.05</v>
      </c>
      <c r="E609">
        <v>4.9800000000000004</v>
      </c>
      <c r="F609">
        <v>4.62</v>
      </c>
      <c r="G609" t="s">
        <v>14</v>
      </c>
      <c r="H609" t="s">
        <v>15</v>
      </c>
      <c r="I609" t="s">
        <v>16</v>
      </c>
      <c r="J609" t="s">
        <v>17</v>
      </c>
      <c r="K609" t="s">
        <v>18</v>
      </c>
      <c r="L609" t="s">
        <v>1197</v>
      </c>
      <c r="M609">
        <v>0.64</v>
      </c>
      <c r="N609" t="s">
        <v>8</v>
      </c>
      <c r="O609" t="s">
        <v>28</v>
      </c>
      <c r="P609" t="s">
        <v>513</v>
      </c>
      <c r="Q609" t="s">
        <v>1293</v>
      </c>
      <c r="R609">
        <v>67037</v>
      </c>
      <c r="S609">
        <v>42057</v>
      </c>
      <c r="T609">
        <v>42058</v>
      </c>
      <c r="U609">
        <v>-98.35</v>
      </c>
      <c r="V609">
        <v>7</v>
      </c>
      <c r="W609">
        <v>34.32</v>
      </c>
      <c r="X609">
        <v>89360</v>
      </c>
      <c r="Y609" t="s">
        <v>3217</v>
      </c>
    </row>
    <row r="610" spans="1:25" x14ac:dyDescent="0.2">
      <c r="A610">
        <v>2653</v>
      </c>
      <c r="B610" t="s">
        <v>1292</v>
      </c>
      <c r="C610" t="s">
        <v>46</v>
      </c>
      <c r="D610">
        <v>0.02</v>
      </c>
      <c r="E610">
        <v>34.229999999999997</v>
      </c>
      <c r="F610">
        <v>5.0199999999999996</v>
      </c>
      <c r="G610" t="s">
        <v>14</v>
      </c>
      <c r="H610" t="s">
        <v>15</v>
      </c>
      <c r="I610" t="s">
        <v>4</v>
      </c>
      <c r="J610" t="s">
        <v>102</v>
      </c>
      <c r="K610" t="s">
        <v>49</v>
      </c>
      <c r="L610" t="s">
        <v>1294</v>
      </c>
      <c r="M610">
        <v>0.55000000000000004</v>
      </c>
      <c r="N610" t="s">
        <v>8</v>
      </c>
      <c r="O610" t="s">
        <v>28</v>
      </c>
      <c r="P610" t="s">
        <v>513</v>
      </c>
      <c r="Q610" t="s">
        <v>1293</v>
      </c>
      <c r="R610">
        <v>67037</v>
      </c>
      <c r="S610">
        <v>42057</v>
      </c>
      <c r="T610">
        <v>42059</v>
      </c>
      <c r="U610">
        <v>270.79050000000001</v>
      </c>
      <c r="V610">
        <v>11</v>
      </c>
      <c r="W610">
        <v>392.45</v>
      </c>
      <c r="X610">
        <v>89360</v>
      </c>
      <c r="Y610" t="s">
        <v>3217</v>
      </c>
    </row>
    <row r="611" spans="1:25" x14ac:dyDescent="0.2">
      <c r="A611">
        <v>2968</v>
      </c>
      <c r="B611" t="s">
        <v>1295</v>
      </c>
      <c r="C611" t="s">
        <v>46</v>
      </c>
      <c r="D611">
        <v>0.08</v>
      </c>
      <c r="E611">
        <v>9.68</v>
      </c>
      <c r="F611">
        <v>2.0299999999999998</v>
      </c>
      <c r="G611" t="s">
        <v>14</v>
      </c>
      <c r="H611" t="s">
        <v>3</v>
      </c>
      <c r="I611" t="s">
        <v>24</v>
      </c>
      <c r="J611" t="s">
        <v>64</v>
      </c>
      <c r="K611" t="s">
        <v>26</v>
      </c>
      <c r="L611" t="s">
        <v>1296</v>
      </c>
      <c r="M611">
        <v>0.37</v>
      </c>
      <c r="N611" t="s">
        <v>8</v>
      </c>
      <c r="O611" t="s">
        <v>9</v>
      </c>
      <c r="P611" t="s">
        <v>99</v>
      </c>
      <c r="Q611" t="s">
        <v>1297</v>
      </c>
      <c r="R611">
        <v>33021</v>
      </c>
      <c r="S611">
        <v>42057</v>
      </c>
      <c r="T611">
        <v>42059</v>
      </c>
      <c r="U611">
        <v>-536.24199999999996</v>
      </c>
      <c r="V611">
        <v>1</v>
      </c>
      <c r="W611">
        <v>10.94</v>
      </c>
      <c r="X611">
        <v>86085</v>
      </c>
      <c r="Y611" t="s">
        <v>3216</v>
      </c>
    </row>
    <row r="612" spans="1:25" x14ac:dyDescent="0.2">
      <c r="A612">
        <v>2968</v>
      </c>
      <c r="B612" t="s">
        <v>1295</v>
      </c>
      <c r="C612" t="s">
        <v>46</v>
      </c>
      <c r="D612">
        <v>0.04</v>
      </c>
      <c r="E612">
        <v>150.97999999999999</v>
      </c>
      <c r="F612">
        <v>16.010000000000002</v>
      </c>
      <c r="G612" t="s">
        <v>2</v>
      </c>
      <c r="H612" t="s">
        <v>3</v>
      </c>
      <c r="I612" t="s">
        <v>4</v>
      </c>
      <c r="J612" t="s">
        <v>5</v>
      </c>
      <c r="K612" t="s">
        <v>6</v>
      </c>
      <c r="L612" t="s">
        <v>1298</v>
      </c>
      <c r="M612">
        <v>0.7</v>
      </c>
      <c r="N612" t="s">
        <v>8</v>
      </c>
      <c r="O612" t="s">
        <v>9</v>
      </c>
      <c r="P612" t="s">
        <v>99</v>
      </c>
      <c r="Q612" t="s">
        <v>1297</v>
      </c>
      <c r="R612">
        <v>33021</v>
      </c>
      <c r="S612">
        <v>42057</v>
      </c>
      <c r="T612">
        <v>42058</v>
      </c>
      <c r="U612">
        <v>-125.86</v>
      </c>
      <c r="V612">
        <v>5</v>
      </c>
      <c r="W612">
        <v>731.38</v>
      </c>
      <c r="X612">
        <v>86085</v>
      </c>
      <c r="Y612" t="s">
        <v>3216</v>
      </c>
    </row>
    <row r="613" spans="1:25" x14ac:dyDescent="0.2">
      <c r="A613">
        <v>2697</v>
      </c>
      <c r="B613" t="s">
        <v>1299</v>
      </c>
      <c r="C613" t="s">
        <v>1</v>
      </c>
      <c r="D613">
        <v>0.04</v>
      </c>
      <c r="E613">
        <v>1.74</v>
      </c>
      <c r="F613">
        <v>4.08</v>
      </c>
      <c r="G613" t="s">
        <v>14</v>
      </c>
      <c r="H613" t="s">
        <v>70</v>
      </c>
      <c r="I613" t="s">
        <v>4</v>
      </c>
      <c r="J613" t="s">
        <v>102</v>
      </c>
      <c r="K613" t="s">
        <v>18</v>
      </c>
      <c r="L613" t="s">
        <v>746</v>
      </c>
      <c r="M613">
        <v>0.53</v>
      </c>
      <c r="N613" t="s">
        <v>8</v>
      </c>
      <c r="O613" t="s">
        <v>9</v>
      </c>
      <c r="P613" t="s">
        <v>140</v>
      </c>
      <c r="Q613" t="s">
        <v>1300</v>
      </c>
      <c r="R613">
        <v>35216</v>
      </c>
      <c r="S613">
        <v>42058</v>
      </c>
      <c r="T613">
        <v>42060</v>
      </c>
      <c r="U613">
        <v>9.2520000000000007</v>
      </c>
      <c r="V613">
        <v>16</v>
      </c>
      <c r="W613">
        <v>29.08</v>
      </c>
      <c r="X613">
        <v>87678</v>
      </c>
      <c r="Y613" t="s">
        <v>3216</v>
      </c>
    </row>
    <row r="614" spans="1:25" x14ac:dyDescent="0.2">
      <c r="A614">
        <v>2697</v>
      </c>
      <c r="B614" t="s">
        <v>1299</v>
      </c>
      <c r="C614" t="s">
        <v>1</v>
      </c>
      <c r="D614">
        <v>0.01</v>
      </c>
      <c r="E614">
        <v>119.99</v>
      </c>
      <c r="F614">
        <v>56.14</v>
      </c>
      <c r="G614" t="s">
        <v>2</v>
      </c>
      <c r="H614" t="s">
        <v>70</v>
      </c>
      <c r="I614" t="s">
        <v>16</v>
      </c>
      <c r="J614" t="s">
        <v>32</v>
      </c>
      <c r="K614" t="s">
        <v>6</v>
      </c>
      <c r="L614" t="s">
        <v>563</v>
      </c>
      <c r="M614">
        <v>0.39</v>
      </c>
      <c r="N614" t="s">
        <v>8</v>
      </c>
      <c r="O614" t="s">
        <v>9</v>
      </c>
      <c r="P614" t="s">
        <v>140</v>
      </c>
      <c r="Q614" t="s">
        <v>1300</v>
      </c>
      <c r="R614">
        <v>35216</v>
      </c>
      <c r="S614">
        <v>42058</v>
      </c>
      <c r="T614">
        <v>42059</v>
      </c>
      <c r="U614">
        <v>-1197.0419999999999</v>
      </c>
      <c r="V614">
        <v>21</v>
      </c>
      <c r="W614">
        <v>2569.5700000000002</v>
      </c>
      <c r="X614">
        <v>87678</v>
      </c>
      <c r="Y614" t="s">
        <v>3216</v>
      </c>
    </row>
    <row r="615" spans="1:25" x14ac:dyDescent="0.2">
      <c r="A615">
        <v>2865</v>
      </c>
      <c r="B615" t="s">
        <v>1301</v>
      </c>
      <c r="C615" t="s">
        <v>1</v>
      </c>
      <c r="D615">
        <v>0.01</v>
      </c>
      <c r="E615">
        <v>13.79</v>
      </c>
      <c r="F615">
        <v>8.7799999999999994</v>
      </c>
      <c r="G615" t="s">
        <v>14</v>
      </c>
      <c r="H615" t="s">
        <v>70</v>
      </c>
      <c r="I615" t="s">
        <v>4</v>
      </c>
      <c r="J615" t="s">
        <v>102</v>
      </c>
      <c r="K615" t="s">
        <v>49</v>
      </c>
      <c r="L615" t="s">
        <v>1302</v>
      </c>
      <c r="M615">
        <v>0.43</v>
      </c>
      <c r="N615" t="s">
        <v>8</v>
      </c>
      <c r="O615" t="s">
        <v>28</v>
      </c>
      <c r="P615" t="s">
        <v>163</v>
      </c>
      <c r="Q615" t="s">
        <v>1303</v>
      </c>
      <c r="R615">
        <v>75460</v>
      </c>
      <c r="S615">
        <v>42058</v>
      </c>
      <c r="T615">
        <v>42060</v>
      </c>
      <c r="U615">
        <v>-36.770000000000003</v>
      </c>
      <c r="V615">
        <v>4</v>
      </c>
      <c r="W615">
        <v>56.68</v>
      </c>
      <c r="X615">
        <v>90871</v>
      </c>
      <c r="Y615" t="s">
        <v>3217</v>
      </c>
    </row>
    <row r="616" spans="1:25" x14ac:dyDescent="0.2">
      <c r="A616">
        <v>2865</v>
      </c>
      <c r="B616" t="s">
        <v>1301</v>
      </c>
      <c r="C616" t="s">
        <v>1</v>
      </c>
      <c r="D616">
        <v>0.04</v>
      </c>
      <c r="E616">
        <v>33.29</v>
      </c>
      <c r="F616">
        <v>8.74</v>
      </c>
      <c r="G616" t="s">
        <v>14</v>
      </c>
      <c r="H616" t="s">
        <v>70</v>
      </c>
      <c r="I616" t="s">
        <v>24</v>
      </c>
      <c r="J616" t="s">
        <v>54</v>
      </c>
      <c r="K616" t="s">
        <v>49</v>
      </c>
      <c r="L616" t="s">
        <v>1304</v>
      </c>
      <c r="M616">
        <v>0.61</v>
      </c>
      <c r="N616" t="s">
        <v>8</v>
      </c>
      <c r="O616" t="s">
        <v>28</v>
      </c>
      <c r="P616" t="s">
        <v>163</v>
      </c>
      <c r="Q616" t="s">
        <v>1303</v>
      </c>
      <c r="R616">
        <v>75460</v>
      </c>
      <c r="S616">
        <v>42058</v>
      </c>
      <c r="T616">
        <v>42059</v>
      </c>
      <c r="U616">
        <v>87.03</v>
      </c>
      <c r="V616">
        <v>8</v>
      </c>
      <c r="W616">
        <v>273.33999999999997</v>
      </c>
      <c r="X616">
        <v>90871</v>
      </c>
      <c r="Y616" t="s">
        <v>3217</v>
      </c>
    </row>
    <row r="617" spans="1:25" x14ac:dyDescent="0.2">
      <c r="A617">
        <v>508</v>
      </c>
      <c r="B617" t="s">
        <v>1305</v>
      </c>
      <c r="C617" t="s">
        <v>13</v>
      </c>
      <c r="D617">
        <v>0.01</v>
      </c>
      <c r="E617">
        <v>20.98</v>
      </c>
      <c r="F617">
        <v>53.03</v>
      </c>
      <c r="G617" t="s">
        <v>2</v>
      </c>
      <c r="H617" t="s">
        <v>70</v>
      </c>
      <c r="I617" t="s">
        <v>24</v>
      </c>
      <c r="J617" t="s">
        <v>54</v>
      </c>
      <c r="K617" t="s">
        <v>33</v>
      </c>
      <c r="L617" t="s">
        <v>1066</v>
      </c>
      <c r="M617">
        <v>0.78</v>
      </c>
      <c r="N617" t="s">
        <v>8</v>
      </c>
      <c r="O617" t="s">
        <v>9</v>
      </c>
      <c r="P617" t="s">
        <v>364</v>
      </c>
      <c r="Q617" t="s">
        <v>1306</v>
      </c>
      <c r="R617">
        <v>41011</v>
      </c>
      <c r="S617">
        <v>42058</v>
      </c>
      <c r="T617">
        <v>42058</v>
      </c>
      <c r="U617">
        <v>-282.08179999999999</v>
      </c>
      <c r="V617">
        <v>5</v>
      </c>
      <c r="W617">
        <v>123</v>
      </c>
      <c r="X617">
        <v>87356</v>
      </c>
      <c r="Y617" t="s">
        <v>3216</v>
      </c>
    </row>
    <row r="618" spans="1:25" x14ac:dyDescent="0.2">
      <c r="A618">
        <v>2892</v>
      </c>
      <c r="B618" t="s">
        <v>1307</v>
      </c>
      <c r="C618" t="s">
        <v>13</v>
      </c>
      <c r="D618">
        <v>0.1</v>
      </c>
      <c r="E618">
        <v>209.37</v>
      </c>
      <c r="F618">
        <v>69</v>
      </c>
      <c r="G618" t="s">
        <v>14</v>
      </c>
      <c r="H618" t="s">
        <v>15</v>
      </c>
      <c r="I618" t="s">
        <v>4</v>
      </c>
      <c r="J618" t="s">
        <v>5</v>
      </c>
      <c r="K618" t="s">
        <v>40</v>
      </c>
      <c r="L618" t="s">
        <v>1200</v>
      </c>
      <c r="M618">
        <v>0.79</v>
      </c>
      <c r="N618" t="s">
        <v>8</v>
      </c>
      <c r="O618" t="s">
        <v>28</v>
      </c>
      <c r="P618" t="s">
        <v>265</v>
      </c>
      <c r="Q618" t="s">
        <v>1308</v>
      </c>
      <c r="R618">
        <v>48154</v>
      </c>
      <c r="S618">
        <v>42058</v>
      </c>
      <c r="T618">
        <v>42060</v>
      </c>
      <c r="U618">
        <v>-165.59492040000001</v>
      </c>
      <c r="V618">
        <v>11</v>
      </c>
      <c r="W618">
        <v>2125.12</v>
      </c>
      <c r="X618">
        <v>90011</v>
      </c>
      <c r="Y618" t="s">
        <v>3217</v>
      </c>
    </row>
    <row r="619" spans="1:25" x14ac:dyDescent="0.2">
      <c r="A619">
        <v>2893</v>
      </c>
      <c r="B619" t="s">
        <v>1309</v>
      </c>
      <c r="C619" t="s">
        <v>13</v>
      </c>
      <c r="D619">
        <v>7.0000000000000007E-2</v>
      </c>
      <c r="E619">
        <v>4.9800000000000004</v>
      </c>
      <c r="F619">
        <v>4.7</v>
      </c>
      <c r="G619" t="s">
        <v>14</v>
      </c>
      <c r="H619" t="s">
        <v>15</v>
      </c>
      <c r="I619" t="s">
        <v>24</v>
      </c>
      <c r="J619" t="s">
        <v>64</v>
      </c>
      <c r="K619" t="s">
        <v>49</v>
      </c>
      <c r="L619" t="s">
        <v>1310</v>
      </c>
      <c r="M619">
        <v>0.38</v>
      </c>
      <c r="N619" t="s">
        <v>8</v>
      </c>
      <c r="O619" t="s">
        <v>28</v>
      </c>
      <c r="P619" t="s">
        <v>265</v>
      </c>
      <c r="Q619" t="s">
        <v>486</v>
      </c>
      <c r="R619">
        <v>48071</v>
      </c>
      <c r="S619">
        <v>42058</v>
      </c>
      <c r="T619">
        <v>42059</v>
      </c>
      <c r="U619">
        <v>-21.684000000000001</v>
      </c>
      <c r="V619">
        <v>9</v>
      </c>
      <c r="W619">
        <v>45.05</v>
      </c>
      <c r="X619">
        <v>90011</v>
      </c>
      <c r="Y619" t="s">
        <v>3217</v>
      </c>
    </row>
    <row r="620" spans="1:25" x14ac:dyDescent="0.2">
      <c r="A620">
        <v>247</v>
      </c>
      <c r="B620" t="s">
        <v>1311</v>
      </c>
      <c r="C620" t="s">
        <v>92</v>
      </c>
      <c r="D620">
        <v>0.02</v>
      </c>
      <c r="E620">
        <v>146.05000000000001</v>
      </c>
      <c r="F620">
        <v>80.2</v>
      </c>
      <c r="G620" t="s">
        <v>2</v>
      </c>
      <c r="H620" t="s">
        <v>70</v>
      </c>
      <c r="I620" t="s">
        <v>4</v>
      </c>
      <c r="J620" t="s">
        <v>5</v>
      </c>
      <c r="K620" t="s">
        <v>6</v>
      </c>
      <c r="L620" t="s">
        <v>947</v>
      </c>
      <c r="M620">
        <v>0.71</v>
      </c>
      <c r="N620" t="s">
        <v>8</v>
      </c>
      <c r="O620" t="s">
        <v>9</v>
      </c>
      <c r="P620" t="s">
        <v>376</v>
      </c>
      <c r="Q620" t="s">
        <v>1312</v>
      </c>
      <c r="R620">
        <v>37804</v>
      </c>
      <c r="S620">
        <v>42058</v>
      </c>
      <c r="T620">
        <v>42058</v>
      </c>
      <c r="U620">
        <v>-101.19199999999999</v>
      </c>
      <c r="V620">
        <v>5</v>
      </c>
      <c r="W620">
        <v>798.69</v>
      </c>
      <c r="X620">
        <v>89139</v>
      </c>
      <c r="Y620" t="s">
        <v>3216</v>
      </c>
    </row>
    <row r="621" spans="1:25" x14ac:dyDescent="0.2">
      <c r="A621">
        <v>247</v>
      </c>
      <c r="B621" t="s">
        <v>1311</v>
      </c>
      <c r="C621" t="s">
        <v>92</v>
      </c>
      <c r="D621">
        <v>0.06</v>
      </c>
      <c r="E621">
        <v>65.989999999999995</v>
      </c>
      <c r="F621">
        <v>5.92</v>
      </c>
      <c r="G621" t="s">
        <v>14</v>
      </c>
      <c r="H621" t="s">
        <v>70</v>
      </c>
      <c r="I621" t="s">
        <v>16</v>
      </c>
      <c r="J621" t="s">
        <v>111</v>
      </c>
      <c r="K621" t="s">
        <v>49</v>
      </c>
      <c r="L621" t="s">
        <v>240</v>
      </c>
      <c r="M621">
        <v>0.55000000000000004</v>
      </c>
      <c r="N621" t="s">
        <v>8</v>
      </c>
      <c r="O621" t="s">
        <v>9</v>
      </c>
      <c r="P621" t="s">
        <v>376</v>
      </c>
      <c r="Q621" t="s">
        <v>1312</v>
      </c>
      <c r="R621">
        <v>37804</v>
      </c>
      <c r="S621">
        <v>42058</v>
      </c>
      <c r="T621">
        <v>42059</v>
      </c>
      <c r="U621">
        <v>-3.3319999999999999</v>
      </c>
      <c r="V621">
        <v>14</v>
      </c>
      <c r="W621">
        <v>792.11</v>
      </c>
      <c r="X621">
        <v>89139</v>
      </c>
      <c r="Y621" t="s">
        <v>3216</v>
      </c>
    </row>
    <row r="622" spans="1:25" x14ac:dyDescent="0.2">
      <c r="A622">
        <v>1649</v>
      </c>
      <c r="B622" t="s">
        <v>1313</v>
      </c>
      <c r="C622" t="s">
        <v>1</v>
      </c>
      <c r="D622">
        <v>0.03</v>
      </c>
      <c r="E622">
        <v>48.58</v>
      </c>
      <c r="F622">
        <v>3.99</v>
      </c>
      <c r="G622" t="s">
        <v>63</v>
      </c>
      <c r="H622" t="s">
        <v>70</v>
      </c>
      <c r="I622" t="s">
        <v>24</v>
      </c>
      <c r="J622" t="s">
        <v>71</v>
      </c>
      <c r="K622" t="s">
        <v>49</v>
      </c>
      <c r="L622" t="s">
        <v>1314</v>
      </c>
      <c r="M622">
        <v>0.56000000000000005</v>
      </c>
      <c r="N622" t="s">
        <v>8</v>
      </c>
      <c r="O622" t="s">
        <v>87</v>
      </c>
      <c r="P622" t="s">
        <v>88</v>
      </c>
      <c r="Q622" t="s">
        <v>518</v>
      </c>
      <c r="R622">
        <v>11598</v>
      </c>
      <c r="S622">
        <v>42059</v>
      </c>
      <c r="T622">
        <v>42061</v>
      </c>
      <c r="U622">
        <v>100.1328</v>
      </c>
      <c r="V622">
        <v>3</v>
      </c>
      <c r="W622">
        <v>145.12</v>
      </c>
      <c r="X622">
        <v>91041</v>
      </c>
      <c r="Y622" t="s">
        <v>3219</v>
      </c>
    </row>
    <row r="623" spans="1:25" x14ac:dyDescent="0.2">
      <c r="A623">
        <v>1894</v>
      </c>
      <c r="B623" t="s">
        <v>1315</v>
      </c>
      <c r="C623" t="s">
        <v>1</v>
      </c>
      <c r="D623">
        <v>0</v>
      </c>
      <c r="E623">
        <v>300.98</v>
      </c>
      <c r="F623">
        <v>164.73</v>
      </c>
      <c r="G623" t="s">
        <v>2</v>
      </c>
      <c r="H623" t="s">
        <v>47</v>
      </c>
      <c r="I623" t="s">
        <v>4</v>
      </c>
      <c r="J623" t="s">
        <v>85</v>
      </c>
      <c r="K623" t="s">
        <v>33</v>
      </c>
      <c r="L623" t="s">
        <v>1316</v>
      </c>
      <c r="M623">
        <v>0.56000000000000005</v>
      </c>
      <c r="N623" t="s">
        <v>8</v>
      </c>
      <c r="O623" t="s">
        <v>28</v>
      </c>
      <c r="P623" t="s">
        <v>333</v>
      </c>
      <c r="Q623" t="s">
        <v>1317</v>
      </c>
      <c r="R623">
        <v>54915</v>
      </c>
      <c r="S623">
        <v>42059</v>
      </c>
      <c r="T623">
        <v>42060</v>
      </c>
      <c r="U623">
        <v>2653.2914999999998</v>
      </c>
      <c r="V623">
        <v>12</v>
      </c>
      <c r="W623">
        <v>3845.35</v>
      </c>
      <c r="X623">
        <v>91261</v>
      </c>
      <c r="Y623" t="s">
        <v>3217</v>
      </c>
    </row>
    <row r="624" spans="1:25" x14ac:dyDescent="0.2">
      <c r="A624">
        <v>1894</v>
      </c>
      <c r="B624" t="s">
        <v>1315</v>
      </c>
      <c r="C624" t="s">
        <v>1</v>
      </c>
      <c r="D624">
        <v>0.09</v>
      </c>
      <c r="E624">
        <v>2.94</v>
      </c>
      <c r="F624">
        <v>0.96</v>
      </c>
      <c r="G624" t="s">
        <v>14</v>
      </c>
      <c r="H624" t="s">
        <v>47</v>
      </c>
      <c r="I624" t="s">
        <v>24</v>
      </c>
      <c r="J624" t="s">
        <v>25</v>
      </c>
      <c r="K624" t="s">
        <v>26</v>
      </c>
      <c r="L624" t="s">
        <v>805</v>
      </c>
      <c r="M624">
        <v>0.57999999999999996</v>
      </c>
      <c r="N624" t="s">
        <v>8</v>
      </c>
      <c r="O624" t="s">
        <v>28</v>
      </c>
      <c r="P624" t="s">
        <v>333</v>
      </c>
      <c r="Q624" t="s">
        <v>1317</v>
      </c>
      <c r="R624">
        <v>54915</v>
      </c>
      <c r="S624">
        <v>42059</v>
      </c>
      <c r="T624">
        <v>42061</v>
      </c>
      <c r="U624">
        <v>-1.84</v>
      </c>
      <c r="V624">
        <v>1</v>
      </c>
      <c r="W624">
        <v>3.77</v>
      </c>
      <c r="X624">
        <v>91261</v>
      </c>
      <c r="Y624" t="s">
        <v>3217</v>
      </c>
    </row>
    <row r="625" spans="1:25" x14ac:dyDescent="0.2">
      <c r="A625">
        <v>1919</v>
      </c>
      <c r="B625" t="s">
        <v>1318</v>
      </c>
      <c r="C625" t="s">
        <v>13</v>
      </c>
      <c r="D625">
        <v>0</v>
      </c>
      <c r="E625">
        <v>195.99</v>
      </c>
      <c r="F625">
        <v>8.99</v>
      </c>
      <c r="G625" t="s">
        <v>14</v>
      </c>
      <c r="H625" t="s">
        <v>47</v>
      </c>
      <c r="I625" t="s">
        <v>16</v>
      </c>
      <c r="J625" t="s">
        <v>111</v>
      </c>
      <c r="K625" t="s">
        <v>49</v>
      </c>
      <c r="L625" t="s">
        <v>1319</v>
      </c>
      <c r="M625">
        <v>0.6</v>
      </c>
      <c r="N625" t="s">
        <v>8</v>
      </c>
      <c r="O625" t="s">
        <v>9</v>
      </c>
      <c r="P625" t="s">
        <v>20</v>
      </c>
      <c r="Q625" t="s">
        <v>1320</v>
      </c>
      <c r="R625">
        <v>71603</v>
      </c>
      <c r="S625">
        <v>42059</v>
      </c>
      <c r="T625">
        <v>42060</v>
      </c>
      <c r="U625">
        <v>114.88200000000001</v>
      </c>
      <c r="V625">
        <v>5</v>
      </c>
      <c r="W625">
        <v>882.93</v>
      </c>
      <c r="X625">
        <v>85896</v>
      </c>
      <c r="Y625" t="s">
        <v>3216</v>
      </c>
    </row>
    <row r="626" spans="1:25" x14ac:dyDescent="0.2">
      <c r="A626">
        <v>1127</v>
      </c>
      <c r="B626" t="s">
        <v>1321</v>
      </c>
      <c r="C626" t="s">
        <v>92</v>
      </c>
      <c r="D626">
        <v>0.02</v>
      </c>
      <c r="E626">
        <v>4.0599999999999996</v>
      </c>
      <c r="F626">
        <v>6.89</v>
      </c>
      <c r="G626" t="s">
        <v>14</v>
      </c>
      <c r="H626" t="s">
        <v>15</v>
      </c>
      <c r="I626" t="s">
        <v>24</v>
      </c>
      <c r="J626" t="s">
        <v>71</v>
      </c>
      <c r="K626" t="s">
        <v>49</v>
      </c>
      <c r="L626" t="s">
        <v>1247</v>
      </c>
      <c r="M626">
        <v>0.6</v>
      </c>
      <c r="N626" t="s">
        <v>8</v>
      </c>
      <c r="O626" t="s">
        <v>28</v>
      </c>
      <c r="P626" t="s">
        <v>163</v>
      </c>
      <c r="Q626" t="s">
        <v>1322</v>
      </c>
      <c r="R626">
        <v>78852</v>
      </c>
      <c r="S626">
        <v>42059</v>
      </c>
      <c r="T626">
        <v>42061</v>
      </c>
      <c r="U626">
        <v>-93.735200000000006</v>
      </c>
      <c r="V626">
        <v>16</v>
      </c>
      <c r="W626">
        <v>66.81</v>
      </c>
      <c r="X626">
        <v>87221</v>
      </c>
      <c r="Y626" t="s">
        <v>3217</v>
      </c>
    </row>
    <row r="627" spans="1:25" x14ac:dyDescent="0.2">
      <c r="A627">
        <v>961</v>
      </c>
      <c r="B627" t="s">
        <v>1323</v>
      </c>
      <c r="C627" t="s">
        <v>46</v>
      </c>
      <c r="D627">
        <v>0.05</v>
      </c>
      <c r="E627">
        <v>124.49</v>
      </c>
      <c r="F627">
        <v>51.94</v>
      </c>
      <c r="G627" t="s">
        <v>2</v>
      </c>
      <c r="H627" t="s">
        <v>47</v>
      </c>
      <c r="I627" t="s">
        <v>4</v>
      </c>
      <c r="J627" t="s">
        <v>5</v>
      </c>
      <c r="K627" t="s">
        <v>6</v>
      </c>
      <c r="L627" t="s">
        <v>1125</v>
      </c>
      <c r="M627">
        <v>0.63</v>
      </c>
      <c r="N627" t="s">
        <v>8</v>
      </c>
      <c r="O627" t="s">
        <v>35</v>
      </c>
      <c r="P627" t="s">
        <v>66</v>
      </c>
      <c r="Q627" t="s">
        <v>1324</v>
      </c>
      <c r="R627">
        <v>94061</v>
      </c>
      <c r="S627">
        <v>42059</v>
      </c>
      <c r="T627">
        <v>42059</v>
      </c>
      <c r="U627">
        <v>-44.163600000000002</v>
      </c>
      <c r="V627">
        <v>1</v>
      </c>
      <c r="W627">
        <v>120.12</v>
      </c>
      <c r="X627">
        <v>89402</v>
      </c>
      <c r="Y627" t="s">
        <v>3218</v>
      </c>
    </row>
    <row r="628" spans="1:25" x14ac:dyDescent="0.2">
      <c r="A628">
        <v>2398</v>
      </c>
      <c r="B628" t="s">
        <v>1325</v>
      </c>
      <c r="C628" t="s">
        <v>46</v>
      </c>
      <c r="D628">
        <v>0.03</v>
      </c>
      <c r="E628">
        <v>7.64</v>
      </c>
      <c r="F628">
        <v>5.83</v>
      </c>
      <c r="G628" t="s">
        <v>14</v>
      </c>
      <c r="H628" t="s">
        <v>70</v>
      </c>
      <c r="I628" t="s">
        <v>24</v>
      </c>
      <c r="J628" t="s">
        <v>64</v>
      </c>
      <c r="K628" t="s">
        <v>26</v>
      </c>
      <c r="L628" t="s">
        <v>208</v>
      </c>
      <c r="M628">
        <v>0.36</v>
      </c>
      <c r="N628" t="s">
        <v>8</v>
      </c>
      <c r="O628" t="s">
        <v>28</v>
      </c>
      <c r="P628" t="s">
        <v>79</v>
      </c>
      <c r="Q628" t="s">
        <v>1326</v>
      </c>
      <c r="R628">
        <v>60103</v>
      </c>
      <c r="S628">
        <v>42059</v>
      </c>
      <c r="T628">
        <v>42061</v>
      </c>
      <c r="U628">
        <v>-15.090400000000001</v>
      </c>
      <c r="V628">
        <v>12</v>
      </c>
      <c r="W628">
        <v>96.86</v>
      </c>
      <c r="X628">
        <v>86373</v>
      </c>
      <c r="Y628" t="s">
        <v>3217</v>
      </c>
    </row>
    <row r="629" spans="1:25" x14ac:dyDescent="0.2">
      <c r="A629">
        <v>1193</v>
      </c>
      <c r="B629" t="s">
        <v>1327</v>
      </c>
      <c r="C629" t="s">
        <v>13</v>
      </c>
      <c r="D629">
        <v>0.05</v>
      </c>
      <c r="E629">
        <v>52.4</v>
      </c>
      <c r="F629">
        <v>16.11</v>
      </c>
      <c r="G629" t="s">
        <v>14</v>
      </c>
      <c r="H629" t="s">
        <v>15</v>
      </c>
      <c r="I629" t="s">
        <v>24</v>
      </c>
      <c r="J629" t="s">
        <v>48</v>
      </c>
      <c r="K629" t="s">
        <v>49</v>
      </c>
      <c r="L629" t="s">
        <v>1328</v>
      </c>
      <c r="M629">
        <v>0.39</v>
      </c>
      <c r="N629" t="s">
        <v>8</v>
      </c>
      <c r="O629" t="s">
        <v>87</v>
      </c>
      <c r="P629" t="s">
        <v>350</v>
      </c>
      <c r="Q629" t="s">
        <v>42</v>
      </c>
      <c r="R629">
        <v>20016</v>
      </c>
      <c r="S629">
        <v>42060</v>
      </c>
      <c r="T629">
        <v>42062</v>
      </c>
      <c r="U629">
        <v>592.52650000000006</v>
      </c>
      <c r="V629">
        <v>85</v>
      </c>
      <c r="W629">
        <v>4556.63</v>
      </c>
      <c r="X629">
        <v>29350</v>
      </c>
      <c r="Y629" t="s">
        <v>3219</v>
      </c>
    </row>
    <row r="630" spans="1:25" x14ac:dyDescent="0.2">
      <c r="A630">
        <v>1193</v>
      </c>
      <c r="B630" t="s">
        <v>1327</v>
      </c>
      <c r="C630" t="s">
        <v>13</v>
      </c>
      <c r="D630">
        <v>0.05</v>
      </c>
      <c r="E630">
        <v>36.549999999999997</v>
      </c>
      <c r="F630">
        <v>13.89</v>
      </c>
      <c r="G630" t="s">
        <v>63</v>
      </c>
      <c r="H630" t="s">
        <v>15</v>
      </c>
      <c r="I630" t="s">
        <v>24</v>
      </c>
      <c r="J630" t="s">
        <v>25</v>
      </c>
      <c r="K630" t="s">
        <v>26</v>
      </c>
      <c r="L630" t="s">
        <v>1329</v>
      </c>
      <c r="M630">
        <v>0.41</v>
      </c>
      <c r="N630" t="s">
        <v>8</v>
      </c>
      <c r="O630" t="s">
        <v>87</v>
      </c>
      <c r="P630" t="s">
        <v>350</v>
      </c>
      <c r="Q630" t="s">
        <v>42</v>
      </c>
      <c r="R630">
        <v>20016</v>
      </c>
      <c r="S630">
        <v>42060</v>
      </c>
      <c r="T630">
        <v>42061</v>
      </c>
      <c r="U630">
        <v>232.8</v>
      </c>
      <c r="V630">
        <v>83</v>
      </c>
      <c r="W630">
        <v>2948.61</v>
      </c>
      <c r="X630">
        <v>29350</v>
      </c>
      <c r="Y630" t="s">
        <v>3219</v>
      </c>
    </row>
    <row r="631" spans="1:25" x14ac:dyDescent="0.2">
      <c r="A631">
        <v>1199</v>
      </c>
      <c r="B631" t="s">
        <v>1330</v>
      </c>
      <c r="C631" t="s">
        <v>13</v>
      </c>
      <c r="D631">
        <v>0.1</v>
      </c>
      <c r="E631">
        <v>15.14</v>
      </c>
      <c r="F631">
        <v>4.53</v>
      </c>
      <c r="G631" t="s">
        <v>14</v>
      </c>
      <c r="H631" t="s">
        <v>15</v>
      </c>
      <c r="I631" t="s">
        <v>24</v>
      </c>
      <c r="J631" t="s">
        <v>54</v>
      </c>
      <c r="K631" t="s">
        <v>49</v>
      </c>
      <c r="L631" t="s">
        <v>1331</v>
      </c>
      <c r="M631">
        <v>0.81</v>
      </c>
      <c r="N631" t="s">
        <v>8</v>
      </c>
      <c r="O631" t="s">
        <v>87</v>
      </c>
      <c r="P631" t="s">
        <v>1332</v>
      </c>
      <c r="Q631" t="s">
        <v>1333</v>
      </c>
      <c r="R631">
        <v>3060</v>
      </c>
      <c r="S631">
        <v>42060</v>
      </c>
      <c r="T631">
        <v>42063</v>
      </c>
      <c r="U631">
        <v>-24.897600000000001</v>
      </c>
      <c r="V631">
        <v>5</v>
      </c>
      <c r="W631">
        <v>75.17</v>
      </c>
      <c r="X631">
        <v>87585</v>
      </c>
      <c r="Y631" t="s">
        <v>3219</v>
      </c>
    </row>
    <row r="632" spans="1:25" x14ac:dyDescent="0.2">
      <c r="A632">
        <v>1200</v>
      </c>
      <c r="B632" t="s">
        <v>1334</v>
      </c>
      <c r="C632" t="s">
        <v>13</v>
      </c>
      <c r="D632">
        <v>0.05</v>
      </c>
      <c r="E632">
        <v>52.4</v>
      </c>
      <c r="F632">
        <v>16.11</v>
      </c>
      <c r="G632" t="s">
        <v>14</v>
      </c>
      <c r="H632" t="s">
        <v>15</v>
      </c>
      <c r="I632" t="s">
        <v>24</v>
      </c>
      <c r="J632" t="s">
        <v>48</v>
      </c>
      <c r="K632" t="s">
        <v>49</v>
      </c>
      <c r="L632" t="s">
        <v>1328</v>
      </c>
      <c r="M632">
        <v>0.39</v>
      </c>
      <c r="N632" t="s">
        <v>8</v>
      </c>
      <c r="O632" t="s">
        <v>87</v>
      </c>
      <c r="P632" t="s">
        <v>373</v>
      </c>
      <c r="Q632" t="s">
        <v>1335</v>
      </c>
      <c r="R632">
        <v>7407</v>
      </c>
      <c r="S632">
        <v>42060</v>
      </c>
      <c r="T632">
        <v>42062</v>
      </c>
      <c r="U632">
        <v>776.77440000000001</v>
      </c>
      <c r="V632">
        <v>21</v>
      </c>
      <c r="W632">
        <v>1125.76</v>
      </c>
      <c r="X632">
        <v>87585</v>
      </c>
      <c r="Y632" t="s">
        <v>3219</v>
      </c>
    </row>
    <row r="633" spans="1:25" x14ac:dyDescent="0.2">
      <c r="A633">
        <v>1202</v>
      </c>
      <c r="B633" t="s">
        <v>1336</v>
      </c>
      <c r="C633" t="s">
        <v>13</v>
      </c>
      <c r="D633">
        <v>0.05</v>
      </c>
      <c r="E633">
        <v>36.549999999999997</v>
      </c>
      <c r="F633">
        <v>13.89</v>
      </c>
      <c r="G633" t="s">
        <v>63</v>
      </c>
      <c r="H633" t="s">
        <v>15</v>
      </c>
      <c r="I633" t="s">
        <v>24</v>
      </c>
      <c r="J633" t="s">
        <v>25</v>
      </c>
      <c r="K633" t="s">
        <v>26</v>
      </c>
      <c r="L633" t="s">
        <v>1329</v>
      </c>
      <c r="M633">
        <v>0.41</v>
      </c>
      <c r="N633" t="s">
        <v>8</v>
      </c>
      <c r="O633" t="s">
        <v>87</v>
      </c>
      <c r="P633" t="s">
        <v>373</v>
      </c>
      <c r="Q633" t="s">
        <v>1337</v>
      </c>
      <c r="R633">
        <v>7079</v>
      </c>
      <c r="S633">
        <v>42060</v>
      </c>
      <c r="T633">
        <v>42061</v>
      </c>
      <c r="U633">
        <v>344.54399999999998</v>
      </c>
      <c r="V633">
        <v>21</v>
      </c>
      <c r="W633">
        <v>746.03</v>
      </c>
      <c r="X633">
        <v>87585</v>
      </c>
      <c r="Y633" t="s">
        <v>3219</v>
      </c>
    </row>
    <row r="634" spans="1:25" x14ac:dyDescent="0.2">
      <c r="A634">
        <v>2361</v>
      </c>
      <c r="B634" t="s">
        <v>1338</v>
      </c>
      <c r="C634" t="s">
        <v>13</v>
      </c>
      <c r="D634">
        <v>0.06</v>
      </c>
      <c r="E634">
        <v>8.33</v>
      </c>
      <c r="F634">
        <v>1.99</v>
      </c>
      <c r="G634" t="s">
        <v>14</v>
      </c>
      <c r="H634" t="s">
        <v>70</v>
      </c>
      <c r="I634" t="s">
        <v>16</v>
      </c>
      <c r="J634" t="s">
        <v>17</v>
      </c>
      <c r="K634" t="s">
        <v>18</v>
      </c>
      <c r="L634" t="s">
        <v>1150</v>
      </c>
      <c r="M634">
        <v>0.52</v>
      </c>
      <c r="N634" t="s">
        <v>8</v>
      </c>
      <c r="O634" t="s">
        <v>9</v>
      </c>
      <c r="P634" t="s">
        <v>99</v>
      </c>
      <c r="Q634" t="s">
        <v>1339</v>
      </c>
      <c r="R634">
        <v>32259</v>
      </c>
      <c r="S634">
        <v>42060</v>
      </c>
      <c r="T634">
        <v>42061</v>
      </c>
      <c r="U634">
        <v>-344.82</v>
      </c>
      <c r="V634">
        <v>1</v>
      </c>
      <c r="W634">
        <v>8.49</v>
      </c>
      <c r="X634">
        <v>88266</v>
      </c>
      <c r="Y634" t="s">
        <v>3216</v>
      </c>
    </row>
    <row r="635" spans="1:25" x14ac:dyDescent="0.2">
      <c r="A635">
        <v>851</v>
      </c>
      <c r="B635" t="s">
        <v>1340</v>
      </c>
      <c r="C635" t="s">
        <v>23</v>
      </c>
      <c r="D635">
        <v>0.1</v>
      </c>
      <c r="E635">
        <v>50.98</v>
      </c>
      <c r="F635">
        <v>22.24</v>
      </c>
      <c r="G635" t="s">
        <v>14</v>
      </c>
      <c r="H635" t="s">
        <v>70</v>
      </c>
      <c r="I635" t="s">
        <v>4</v>
      </c>
      <c r="J635" t="s">
        <v>102</v>
      </c>
      <c r="K635" t="s">
        <v>40</v>
      </c>
      <c r="L635" t="s">
        <v>1341</v>
      </c>
      <c r="M635">
        <v>0.55000000000000004</v>
      </c>
      <c r="N635" t="s">
        <v>8</v>
      </c>
      <c r="O635" t="s">
        <v>35</v>
      </c>
      <c r="P635" t="s">
        <v>66</v>
      </c>
      <c r="Q635" t="s">
        <v>1342</v>
      </c>
      <c r="R635">
        <v>91745</v>
      </c>
      <c r="S635">
        <v>42060</v>
      </c>
      <c r="T635">
        <v>42062</v>
      </c>
      <c r="U635">
        <v>98.12</v>
      </c>
      <c r="V635">
        <v>6</v>
      </c>
      <c r="W635">
        <v>300.63</v>
      </c>
      <c r="X635">
        <v>88568</v>
      </c>
      <c r="Y635" t="s">
        <v>3218</v>
      </c>
    </row>
    <row r="636" spans="1:25" x14ac:dyDescent="0.2">
      <c r="A636">
        <v>2980</v>
      </c>
      <c r="B636" t="s">
        <v>797</v>
      </c>
      <c r="C636" t="s">
        <v>92</v>
      </c>
      <c r="D636">
        <v>7.0000000000000007E-2</v>
      </c>
      <c r="E636">
        <v>2.61</v>
      </c>
      <c r="F636">
        <v>0.5</v>
      </c>
      <c r="G636" t="s">
        <v>14</v>
      </c>
      <c r="H636" t="s">
        <v>70</v>
      </c>
      <c r="I636" t="s">
        <v>24</v>
      </c>
      <c r="J636" t="s">
        <v>128</v>
      </c>
      <c r="K636" t="s">
        <v>49</v>
      </c>
      <c r="L636" t="s">
        <v>1343</v>
      </c>
      <c r="M636">
        <v>0.39</v>
      </c>
      <c r="N636" t="s">
        <v>8</v>
      </c>
      <c r="O636" t="s">
        <v>87</v>
      </c>
      <c r="P636" t="s">
        <v>293</v>
      </c>
      <c r="Q636" t="s">
        <v>799</v>
      </c>
      <c r="R636">
        <v>44870</v>
      </c>
      <c r="S636">
        <v>42060</v>
      </c>
      <c r="T636">
        <v>42062</v>
      </c>
      <c r="U636">
        <v>10.798500000000001</v>
      </c>
      <c r="V636">
        <v>6</v>
      </c>
      <c r="W636">
        <v>15.65</v>
      </c>
      <c r="X636">
        <v>86547</v>
      </c>
      <c r="Y636" t="s">
        <v>3219</v>
      </c>
    </row>
    <row r="637" spans="1:25" x14ac:dyDescent="0.2">
      <c r="A637">
        <v>868</v>
      </c>
      <c r="B637" t="s">
        <v>1344</v>
      </c>
      <c r="C637" t="s">
        <v>46</v>
      </c>
      <c r="D637">
        <v>0.04</v>
      </c>
      <c r="E637">
        <v>29.18</v>
      </c>
      <c r="F637">
        <v>8.5500000000000007</v>
      </c>
      <c r="G637" t="s">
        <v>63</v>
      </c>
      <c r="H637" t="s">
        <v>70</v>
      </c>
      <c r="I637" t="s">
        <v>4</v>
      </c>
      <c r="J637" t="s">
        <v>102</v>
      </c>
      <c r="K637" t="s">
        <v>49</v>
      </c>
      <c r="L637" t="s">
        <v>1345</v>
      </c>
      <c r="M637">
        <v>0.42</v>
      </c>
      <c r="N637" t="s">
        <v>8</v>
      </c>
      <c r="O637" t="s">
        <v>28</v>
      </c>
      <c r="P637" t="s">
        <v>60</v>
      </c>
      <c r="Q637" t="s">
        <v>1346</v>
      </c>
      <c r="R637">
        <v>55126</v>
      </c>
      <c r="S637">
        <v>42060</v>
      </c>
      <c r="T637">
        <v>42062</v>
      </c>
      <c r="U637">
        <v>201.7353</v>
      </c>
      <c r="V637">
        <v>10</v>
      </c>
      <c r="W637">
        <v>292.37</v>
      </c>
      <c r="X637">
        <v>91194</v>
      </c>
      <c r="Y637" t="s">
        <v>3217</v>
      </c>
    </row>
    <row r="638" spans="1:25" x14ac:dyDescent="0.2">
      <c r="A638">
        <v>868</v>
      </c>
      <c r="B638" t="s">
        <v>1344</v>
      </c>
      <c r="C638" t="s">
        <v>46</v>
      </c>
      <c r="D638">
        <v>0</v>
      </c>
      <c r="E638">
        <v>80.98</v>
      </c>
      <c r="F638">
        <v>35</v>
      </c>
      <c r="G638" t="s">
        <v>14</v>
      </c>
      <c r="H638" t="s">
        <v>70</v>
      </c>
      <c r="I638" t="s">
        <v>24</v>
      </c>
      <c r="J638" t="s">
        <v>54</v>
      </c>
      <c r="K638" t="s">
        <v>40</v>
      </c>
      <c r="L638" t="s">
        <v>683</v>
      </c>
      <c r="M638">
        <v>0.83</v>
      </c>
      <c r="N638" t="s">
        <v>8</v>
      </c>
      <c r="O638" t="s">
        <v>28</v>
      </c>
      <c r="P638" t="s">
        <v>60</v>
      </c>
      <c r="Q638" t="s">
        <v>1346</v>
      </c>
      <c r="R638">
        <v>55126</v>
      </c>
      <c r="S638">
        <v>42060</v>
      </c>
      <c r="T638">
        <v>42062</v>
      </c>
      <c r="U638">
        <v>-684.78</v>
      </c>
      <c r="V638">
        <v>8</v>
      </c>
      <c r="W638">
        <v>682.79</v>
      </c>
      <c r="X638">
        <v>91194</v>
      </c>
      <c r="Y638" t="s">
        <v>3217</v>
      </c>
    </row>
    <row r="639" spans="1:25" x14ac:dyDescent="0.2">
      <c r="A639">
        <v>907</v>
      </c>
      <c r="B639" t="s">
        <v>1347</v>
      </c>
      <c r="C639" t="s">
        <v>1</v>
      </c>
      <c r="D639">
        <v>0.09</v>
      </c>
      <c r="E639">
        <v>35.99</v>
      </c>
      <c r="F639">
        <v>5.99</v>
      </c>
      <c r="G639" t="s">
        <v>14</v>
      </c>
      <c r="H639" t="s">
        <v>47</v>
      </c>
      <c r="I639" t="s">
        <v>16</v>
      </c>
      <c r="J639" t="s">
        <v>111</v>
      </c>
      <c r="K639" t="s">
        <v>26</v>
      </c>
      <c r="L639" t="s">
        <v>1348</v>
      </c>
      <c r="M639">
        <v>0.38</v>
      </c>
      <c r="N639" t="s">
        <v>8</v>
      </c>
      <c r="O639" t="s">
        <v>9</v>
      </c>
      <c r="P639" t="s">
        <v>364</v>
      </c>
      <c r="Q639" t="s">
        <v>442</v>
      </c>
      <c r="R639">
        <v>42420</v>
      </c>
      <c r="S639">
        <v>42061</v>
      </c>
      <c r="T639">
        <v>42062</v>
      </c>
      <c r="U639">
        <v>114.3165</v>
      </c>
      <c r="V639">
        <v>5</v>
      </c>
      <c r="W639">
        <v>151.6</v>
      </c>
      <c r="X639">
        <v>86459</v>
      </c>
      <c r="Y639" t="s">
        <v>3216</v>
      </c>
    </row>
    <row r="640" spans="1:25" x14ac:dyDescent="0.2">
      <c r="A640">
        <v>1639</v>
      </c>
      <c r="B640" t="s">
        <v>1349</v>
      </c>
      <c r="C640" t="s">
        <v>1</v>
      </c>
      <c r="D640">
        <v>0.08</v>
      </c>
      <c r="E640">
        <v>55.48</v>
      </c>
      <c r="F640">
        <v>6.79</v>
      </c>
      <c r="G640" t="s">
        <v>14</v>
      </c>
      <c r="H640" t="s">
        <v>47</v>
      </c>
      <c r="I640" t="s">
        <v>24</v>
      </c>
      <c r="J640" t="s">
        <v>64</v>
      </c>
      <c r="K640" t="s">
        <v>49</v>
      </c>
      <c r="L640" t="s">
        <v>1282</v>
      </c>
      <c r="M640">
        <v>0.37</v>
      </c>
      <c r="N640" t="s">
        <v>8</v>
      </c>
      <c r="O640" t="s">
        <v>87</v>
      </c>
      <c r="P640" t="s">
        <v>224</v>
      </c>
      <c r="Q640" t="s">
        <v>1350</v>
      </c>
      <c r="R640">
        <v>6901</v>
      </c>
      <c r="S640">
        <v>42061</v>
      </c>
      <c r="T640">
        <v>42063</v>
      </c>
      <c r="U640">
        <v>147.75659999999999</v>
      </c>
      <c r="V640">
        <v>4</v>
      </c>
      <c r="W640">
        <v>214.14</v>
      </c>
      <c r="X640">
        <v>89705</v>
      </c>
      <c r="Y640" t="s">
        <v>3219</v>
      </c>
    </row>
    <row r="641" spans="1:25" x14ac:dyDescent="0.2">
      <c r="A641">
        <v>2114</v>
      </c>
      <c r="B641" t="s">
        <v>1351</v>
      </c>
      <c r="C641" t="s">
        <v>1</v>
      </c>
      <c r="D641">
        <v>7.0000000000000007E-2</v>
      </c>
      <c r="E641">
        <v>226.67</v>
      </c>
      <c r="F641">
        <v>28.16</v>
      </c>
      <c r="G641" t="s">
        <v>2</v>
      </c>
      <c r="H641" t="s">
        <v>70</v>
      </c>
      <c r="I641" t="s">
        <v>4</v>
      </c>
      <c r="J641" t="s">
        <v>85</v>
      </c>
      <c r="K641" t="s">
        <v>33</v>
      </c>
      <c r="L641" t="s">
        <v>1352</v>
      </c>
      <c r="M641">
        <v>0.59</v>
      </c>
      <c r="N641" t="s">
        <v>8</v>
      </c>
      <c r="O641" t="s">
        <v>9</v>
      </c>
      <c r="P641" t="s">
        <v>218</v>
      </c>
      <c r="Q641" t="s">
        <v>1353</v>
      </c>
      <c r="R641">
        <v>23518</v>
      </c>
      <c r="S641">
        <v>42061</v>
      </c>
      <c r="T641">
        <v>42062</v>
      </c>
      <c r="U641">
        <v>53.114400000000003</v>
      </c>
      <c r="V641">
        <v>1</v>
      </c>
      <c r="W641">
        <v>255.83</v>
      </c>
      <c r="X641">
        <v>88405</v>
      </c>
      <c r="Y641" t="s">
        <v>3216</v>
      </c>
    </row>
    <row r="642" spans="1:25" x14ac:dyDescent="0.2">
      <c r="A642">
        <v>2114</v>
      </c>
      <c r="B642" t="s">
        <v>1351</v>
      </c>
      <c r="C642" t="s">
        <v>1</v>
      </c>
      <c r="D642">
        <v>0.08</v>
      </c>
      <c r="E642">
        <v>20.98</v>
      </c>
      <c r="F642">
        <v>53.03</v>
      </c>
      <c r="G642" t="s">
        <v>2</v>
      </c>
      <c r="H642" t="s">
        <v>70</v>
      </c>
      <c r="I642" t="s">
        <v>24</v>
      </c>
      <c r="J642" t="s">
        <v>54</v>
      </c>
      <c r="K642" t="s">
        <v>33</v>
      </c>
      <c r="L642" t="s">
        <v>1066</v>
      </c>
      <c r="M642">
        <v>0.78</v>
      </c>
      <c r="N642" t="s">
        <v>8</v>
      </c>
      <c r="O642" t="s">
        <v>9</v>
      </c>
      <c r="P642" t="s">
        <v>218</v>
      </c>
      <c r="Q642" t="s">
        <v>1353</v>
      </c>
      <c r="R642">
        <v>23518</v>
      </c>
      <c r="S642">
        <v>42061</v>
      </c>
      <c r="T642">
        <v>42063</v>
      </c>
      <c r="U642">
        <v>8.7420000000000009</v>
      </c>
      <c r="V642">
        <v>20</v>
      </c>
      <c r="W642">
        <v>421.18</v>
      </c>
      <c r="X642">
        <v>88405</v>
      </c>
      <c r="Y642" t="s">
        <v>3216</v>
      </c>
    </row>
    <row r="643" spans="1:25" x14ac:dyDescent="0.2">
      <c r="A643">
        <v>2979</v>
      </c>
      <c r="B643" t="s">
        <v>794</v>
      </c>
      <c r="C643" t="s">
        <v>1</v>
      </c>
      <c r="D643">
        <v>0.02</v>
      </c>
      <c r="E643">
        <v>5.34</v>
      </c>
      <c r="F643">
        <v>2.99</v>
      </c>
      <c r="G643" t="s">
        <v>14</v>
      </c>
      <c r="H643" t="s">
        <v>70</v>
      </c>
      <c r="I643" t="s">
        <v>24</v>
      </c>
      <c r="J643" t="s">
        <v>48</v>
      </c>
      <c r="K643" t="s">
        <v>49</v>
      </c>
      <c r="L643" t="s">
        <v>1354</v>
      </c>
      <c r="M643">
        <v>0.38</v>
      </c>
      <c r="N643" t="s">
        <v>8</v>
      </c>
      <c r="O643" t="s">
        <v>28</v>
      </c>
      <c r="P643" t="s">
        <v>541</v>
      </c>
      <c r="Q643" t="s">
        <v>796</v>
      </c>
      <c r="R643">
        <v>58601</v>
      </c>
      <c r="S643">
        <v>42061</v>
      </c>
      <c r="T643">
        <v>42063</v>
      </c>
      <c r="U643">
        <v>5.2954999999999997</v>
      </c>
      <c r="V643">
        <v>6</v>
      </c>
      <c r="W643">
        <v>34.729999999999997</v>
      </c>
      <c r="X643">
        <v>86545</v>
      </c>
      <c r="Y643" t="s">
        <v>3217</v>
      </c>
    </row>
    <row r="644" spans="1:25" x14ac:dyDescent="0.2">
      <c r="A644">
        <v>2979</v>
      </c>
      <c r="B644" t="s">
        <v>794</v>
      </c>
      <c r="C644" t="s">
        <v>1</v>
      </c>
      <c r="D644">
        <v>0.03</v>
      </c>
      <c r="E644">
        <v>40.98</v>
      </c>
      <c r="F644">
        <v>7.47</v>
      </c>
      <c r="G644" t="s">
        <v>14</v>
      </c>
      <c r="H644" t="s">
        <v>70</v>
      </c>
      <c r="I644" t="s">
        <v>24</v>
      </c>
      <c r="J644" t="s">
        <v>48</v>
      </c>
      <c r="K644" t="s">
        <v>49</v>
      </c>
      <c r="L644" t="s">
        <v>1355</v>
      </c>
      <c r="M644">
        <v>0.37</v>
      </c>
      <c r="N644" t="s">
        <v>8</v>
      </c>
      <c r="O644" t="s">
        <v>28</v>
      </c>
      <c r="P644" t="s">
        <v>541</v>
      </c>
      <c r="Q644" t="s">
        <v>796</v>
      </c>
      <c r="R644">
        <v>58601</v>
      </c>
      <c r="S644">
        <v>42061</v>
      </c>
      <c r="T644">
        <v>42062</v>
      </c>
      <c r="U644">
        <v>170.79570000000001</v>
      </c>
      <c r="V644">
        <v>6</v>
      </c>
      <c r="W644">
        <v>247.53</v>
      </c>
      <c r="X644">
        <v>86545</v>
      </c>
      <c r="Y644" t="s">
        <v>3217</v>
      </c>
    </row>
    <row r="645" spans="1:25" x14ac:dyDescent="0.2">
      <c r="A645">
        <v>573</v>
      </c>
      <c r="B645" t="s">
        <v>1356</v>
      </c>
      <c r="C645" t="s">
        <v>13</v>
      </c>
      <c r="D645">
        <v>0.08</v>
      </c>
      <c r="E645">
        <v>415.88</v>
      </c>
      <c r="F645">
        <v>11.37</v>
      </c>
      <c r="G645" t="s">
        <v>14</v>
      </c>
      <c r="H645" t="s">
        <v>70</v>
      </c>
      <c r="I645" t="s">
        <v>24</v>
      </c>
      <c r="J645" t="s">
        <v>54</v>
      </c>
      <c r="K645" t="s">
        <v>49</v>
      </c>
      <c r="L645" t="s">
        <v>1357</v>
      </c>
      <c r="M645">
        <v>0.56999999999999995</v>
      </c>
      <c r="N645" t="s">
        <v>8</v>
      </c>
      <c r="O645" t="s">
        <v>28</v>
      </c>
      <c r="P645" t="s">
        <v>79</v>
      </c>
      <c r="Q645" t="s">
        <v>1358</v>
      </c>
      <c r="R645">
        <v>61554</v>
      </c>
      <c r="S645">
        <v>42061</v>
      </c>
      <c r="T645">
        <v>42062</v>
      </c>
      <c r="U645">
        <v>-269.08440000000002</v>
      </c>
      <c r="V645">
        <v>1</v>
      </c>
      <c r="W645">
        <v>405.57</v>
      </c>
      <c r="X645">
        <v>86556</v>
      </c>
      <c r="Y645" t="s">
        <v>3217</v>
      </c>
    </row>
    <row r="646" spans="1:25" x14ac:dyDescent="0.2">
      <c r="A646">
        <v>1665</v>
      </c>
      <c r="B646" t="s">
        <v>1359</v>
      </c>
      <c r="C646" t="s">
        <v>13</v>
      </c>
      <c r="D646">
        <v>0.1</v>
      </c>
      <c r="E646">
        <v>3.6</v>
      </c>
      <c r="F646">
        <v>2.2000000000000002</v>
      </c>
      <c r="G646" t="s">
        <v>14</v>
      </c>
      <c r="H646" t="s">
        <v>15</v>
      </c>
      <c r="I646" t="s">
        <v>24</v>
      </c>
      <c r="J646" t="s">
        <v>64</v>
      </c>
      <c r="K646" t="s">
        <v>26</v>
      </c>
      <c r="L646" t="s">
        <v>1360</v>
      </c>
      <c r="M646">
        <v>0.39</v>
      </c>
      <c r="N646" t="s">
        <v>8</v>
      </c>
      <c r="O646" t="s">
        <v>35</v>
      </c>
      <c r="P646" t="s">
        <v>66</v>
      </c>
      <c r="Q646" t="s">
        <v>1361</v>
      </c>
      <c r="R646">
        <v>92653</v>
      </c>
      <c r="S646">
        <v>42061</v>
      </c>
      <c r="T646">
        <v>42062</v>
      </c>
      <c r="U646">
        <v>-8.2799999999999994</v>
      </c>
      <c r="V646">
        <v>2</v>
      </c>
      <c r="W646">
        <v>6.97</v>
      </c>
      <c r="X646">
        <v>90678</v>
      </c>
      <c r="Y646" t="s">
        <v>3218</v>
      </c>
    </row>
    <row r="647" spans="1:25" x14ac:dyDescent="0.2">
      <c r="A647">
        <v>865</v>
      </c>
      <c r="B647" t="s">
        <v>1362</v>
      </c>
      <c r="C647" t="s">
        <v>23</v>
      </c>
      <c r="D647">
        <v>0.04</v>
      </c>
      <c r="E647">
        <v>6.48</v>
      </c>
      <c r="F647">
        <v>5.16</v>
      </c>
      <c r="G647" t="s">
        <v>63</v>
      </c>
      <c r="H647" t="s">
        <v>70</v>
      </c>
      <c r="I647" t="s">
        <v>24</v>
      </c>
      <c r="J647" t="s">
        <v>64</v>
      </c>
      <c r="K647" t="s">
        <v>49</v>
      </c>
      <c r="L647" t="s">
        <v>1363</v>
      </c>
      <c r="M647">
        <v>0.37</v>
      </c>
      <c r="N647" t="s">
        <v>8</v>
      </c>
      <c r="O647" t="s">
        <v>28</v>
      </c>
      <c r="P647" t="s">
        <v>29</v>
      </c>
      <c r="Q647" t="s">
        <v>1018</v>
      </c>
      <c r="R647">
        <v>46312</v>
      </c>
      <c r="S647">
        <v>42061</v>
      </c>
      <c r="T647">
        <v>42065</v>
      </c>
      <c r="U647">
        <v>-11.1332</v>
      </c>
      <c r="V647">
        <v>12</v>
      </c>
      <c r="W647">
        <v>86.79</v>
      </c>
      <c r="X647">
        <v>90675</v>
      </c>
      <c r="Y647" t="s">
        <v>3217</v>
      </c>
    </row>
    <row r="648" spans="1:25" x14ac:dyDescent="0.2">
      <c r="A648">
        <v>621</v>
      </c>
      <c r="B648" t="s">
        <v>1364</v>
      </c>
      <c r="C648" t="s">
        <v>92</v>
      </c>
      <c r="D648">
        <v>0.1</v>
      </c>
      <c r="E648">
        <v>6.88</v>
      </c>
      <c r="F648">
        <v>2</v>
      </c>
      <c r="G648" t="s">
        <v>14</v>
      </c>
      <c r="H648" t="s">
        <v>47</v>
      </c>
      <c r="I648" t="s">
        <v>24</v>
      </c>
      <c r="J648" t="s">
        <v>64</v>
      </c>
      <c r="K648" t="s">
        <v>26</v>
      </c>
      <c r="L648" t="s">
        <v>828</v>
      </c>
      <c r="M648">
        <v>0.39</v>
      </c>
      <c r="N648" t="s">
        <v>8</v>
      </c>
      <c r="O648" t="s">
        <v>87</v>
      </c>
      <c r="P648" t="s">
        <v>224</v>
      </c>
      <c r="Q648" t="s">
        <v>1365</v>
      </c>
      <c r="R648">
        <v>6111</v>
      </c>
      <c r="S648">
        <v>42061</v>
      </c>
      <c r="T648">
        <v>42062</v>
      </c>
      <c r="U648">
        <v>18.420000000000002</v>
      </c>
      <c r="V648">
        <v>5</v>
      </c>
      <c r="W648">
        <v>31.46</v>
      </c>
      <c r="X648">
        <v>91432</v>
      </c>
      <c r="Y648" t="s">
        <v>3219</v>
      </c>
    </row>
    <row r="649" spans="1:25" x14ac:dyDescent="0.2">
      <c r="A649">
        <v>622</v>
      </c>
      <c r="B649" t="s">
        <v>1366</v>
      </c>
      <c r="C649" t="s">
        <v>92</v>
      </c>
      <c r="D649">
        <v>0.06</v>
      </c>
      <c r="E649">
        <v>195.99</v>
      </c>
      <c r="F649">
        <v>8.99</v>
      </c>
      <c r="G649" t="s">
        <v>14</v>
      </c>
      <c r="H649" t="s">
        <v>47</v>
      </c>
      <c r="I649" t="s">
        <v>16</v>
      </c>
      <c r="J649" t="s">
        <v>111</v>
      </c>
      <c r="K649" t="s">
        <v>49</v>
      </c>
      <c r="L649" t="s">
        <v>1319</v>
      </c>
      <c r="M649">
        <v>0.6</v>
      </c>
      <c r="N649" t="s">
        <v>8</v>
      </c>
      <c r="O649" t="s">
        <v>87</v>
      </c>
      <c r="P649" t="s">
        <v>307</v>
      </c>
      <c r="Q649" t="s">
        <v>1180</v>
      </c>
      <c r="R649">
        <v>4210</v>
      </c>
      <c r="S649">
        <v>42061</v>
      </c>
      <c r="T649">
        <v>42063</v>
      </c>
      <c r="U649">
        <v>349.47</v>
      </c>
      <c r="V649">
        <v>6</v>
      </c>
      <c r="W649">
        <v>948.97</v>
      </c>
      <c r="X649">
        <v>91432</v>
      </c>
      <c r="Y649" t="s">
        <v>3219</v>
      </c>
    </row>
    <row r="650" spans="1:25" x14ac:dyDescent="0.2">
      <c r="A650">
        <v>3063</v>
      </c>
      <c r="B650" t="s">
        <v>1367</v>
      </c>
      <c r="C650" t="s">
        <v>92</v>
      </c>
      <c r="D650">
        <v>7.0000000000000007E-2</v>
      </c>
      <c r="E650">
        <v>8.33</v>
      </c>
      <c r="F650">
        <v>1.99</v>
      </c>
      <c r="G650" t="s">
        <v>14</v>
      </c>
      <c r="H650" t="s">
        <v>15</v>
      </c>
      <c r="I650" t="s">
        <v>16</v>
      </c>
      <c r="J650" t="s">
        <v>17</v>
      </c>
      <c r="K650" t="s">
        <v>18</v>
      </c>
      <c r="L650" t="s">
        <v>1150</v>
      </c>
      <c r="M650">
        <v>0.52</v>
      </c>
      <c r="N650" t="s">
        <v>8</v>
      </c>
      <c r="O650" t="s">
        <v>35</v>
      </c>
      <c r="P650" t="s">
        <v>42</v>
      </c>
      <c r="Q650" t="s">
        <v>1368</v>
      </c>
      <c r="R650">
        <v>98034</v>
      </c>
      <c r="S650">
        <v>42061</v>
      </c>
      <c r="T650">
        <v>42063</v>
      </c>
      <c r="U650">
        <v>11.95</v>
      </c>
      <c r="V650">
        <v>6</v>
      </c>
      <c r="W650">
        <v>50.28</v>
      </c>
      <c r="X650">
        <v>88447</v>
      </c>
      <c r="Y650" t="s">
        <v>3218</v>
      </c>
    </row>
    <row r="651" spans="1:25" x14ac:dyDescent="0.2">
      <c r="A651">
        <v>3063</v>
      </c>
      <c r="B651" t="s">
        <v>1367</v>
      </c>
      <c r="C651" t="s">
        <v>92</v>
      </c>
      <c r="D651">
        <v>0.03</v>
      </c>
      <c r="E651">
        <v>499.99</v>
      </c>
      <c r="F651">
        <v>24.49</v>
      </c>
      <c r="G651" t="s">
        <v>14</v>
      </c>
      <c r="H651" t="s">
        <v>15</v>
      </c>
      <c r="I651" t="s">
        <v>16</v>
      </c>
      <c r="J651" t="s">
        <v>39</v>
      </c>
      <c r="K651" t="s">
        <v>40</v>
      </c>
      <c r="L651" t="s">
        <v>1369</v>
      </c>
      <c r="M651">
        <v>0.36</v>
      </c>
      <c r="N651" t="s">
        <v>8</v>
      </c>
      <c r="O651" t="s">
        <v>35</v>
      </c>
      <c r="P651" t="s">
        <v>42</v>
      </c>
      <c r="Q651" t="s">
        <v>1368</v>
      </c>
      <c r="R651">
        <v>98034</v>
      </c>
      <c r="S651">
        <v>42061</v>
      </c>
      <c r="T651">
        <v>42062</v>
      </c>
      <c r="U651">
        <v>1773.6105</v>
      </c>
      <c r="V651">
        <v>5</v>
      </c>
      <c r="W651">
        <v>2570.4499999999998</v>
      </c>
      <c r="X651">
        <v>88447</v>
      </c>
      <c r="Y651" t="s">
        <v>3218</v>
      </c>
    </row>
    <row r="652" spans="1:25" x14ac:dyDescent="0.2">
      <c r="A652">
        <v>1916</v>
      </c>
      <c r="B652" t="s">
        <v>1370</v>
      </c>
      <c r="C652" t="s">
        <v>1</v>
      </c>
      <c r="D652">
        <v>0.03</v>
      </c>
      <c r="E652">
        <v>11.99</v>
      </c>
      <c r="F652">
        <v>5.99</v>
      </c>
      <c r="G652" t="s">
        <v>14</v>
      </c>
      <c r="H652" t="s">
        <v>47</v>
      </c>
      <c r="I652" t="s">
        <v>16</v>
      </c>
      <c r="J652" t="s">
        <v>32</v>
      </c>
      <c r="K652" t="s">
        <v>120</v>
      </c>
      <c r="L652" t="s">
        <v>1371</v>
      </c>
      <c r="M652">
        <v>0.36</v>
      </c>
      <c r="N652" t="s">
        <v>8</v>
      </c>
      <c r="O652" t="s">
        <v>9</v>
      </c>
      <c r="P652" t="s">
        <v>20</v>
      </c>
      <c r="Q652" t="s">
        <v>1372</v>
      </c>
      <c r="R652">
        <v>72209</v>
      </c>
      <c r="S652">
        <v>42062</v>
      </c>
      <c r="T652">
        <v>42063</v>
      </c>
      <c r="U652">
        <v>-216.02979999999999</v>
      </c>
      <c r="V652">
        <v>7</v>
      </c>
      <c r="W652">
        <v>83.72</v>
      </c>
      <c r="X652">
        <v>85893</v>
      </c>
      <c r="Y652" t="s">
        <v>3216</v>
      </c>
    </row>
    <row r="653" spans="1:25" x14ac:dyDescent="0.2">
      <c r="A653">
        <v>1005</v>
      </c>
      <c r="B653" t="s">
        <v>1373</v>
      </c>
      <c r="C653" t="s">
        <v>13</v>
      </c>
      <c r="D653">
        <v>0.02</v>
      </c>
      <c r="E653">
        <v>40.99</v>
      </c>
      <c r="F653">
        <v>17.48</v>
      </c>
      <c r="G653" t="s">
        <v>14</v>
      </c>
      <c r="H653" t="s">
        <v>3</v>
      </c>
      <c r="I653" t="s">
        <v>24</v>
      </c>
      <c r="J653" t="s">
        <v>64</v>
      </c>
      <c r="K653" t="s">
        <v>49</v>
      </c>
      <c r="L653" t="s">
        <v>1374</v>
      </c>
      <c r="M653">
        <v>0.36</v>
      </c>
      <c r="N653" t="s">
        <v>8</v>
      </c>
      <c r="O653" t="s">
        <v>28</v>
      </c>
      <c r="P653" t="s">
        <v>79</v>
      </c>
      <c r="Q653" t="s">
        <v>1375</v>
      </c>
      <c r="R653">
        <v>60089</v>
      </c>
      <c r="S653">
        <v>42062</v>
      </c>
      <c r="T653">
        <v>42063</v>
      </c>
      <c r="U653">
        <v>551.09280000000001</v>
      </c>
      <c r="V653">
        <v>23</v>
      </c>
      <c r="W653">
        <v>950.43</v>
      </c>
      <c r="X653">
        <v>90044</v>
      </c>
      <c r="Y653" t="s">
        <v>3217</v>
      </c>
    </row>
    <row r="654" spans="1:25" x14ac:dyDescent="0.2">
      <c r="A654">
        <v>1044</v>
      </c>
      <c r="B654" t="s">
        <v>1376</v>
      </c>
      <c r="C654" t="s">
        <v>13</v>
      </c>
      <c r="D654">
        <v>0</v>
      </c>
      <c r="E654">
        <v>6.68</v>
      </c>
      <c r="F654">
        <v>5.66</v>
      </c>
      <c r="G654" t="s">
        <v>14</v>
      </c>
      <c r="H654" t="s">
        <v>47</v>
      </c>
      <c r="I654" t="s">
        <v>24</v>
      </c>
      <c r="J654" t="s">
        <v>64</v>
      </c>
      <c r="K654" t="s">
        <v>49</v>
      </c>
      <c r="L654" t="s">
        <v>1026</v>
      </c>
      <c r="M654">
        <v>0.37</v>
      </c>
      <c r="N654" t="s">
        <v>8</v>
      </c>
      <c r="O654" t="s">
        <v>35</v>
      </c>
      <c r="P654" t="s">
        <v>66</v>
      </c>
      <c r="Q654" t="s">
        <v>76</v>
      </c>
      <c r="R654">
        <v>90004</v>
      </c>
      <c r="S654">
        <v>42062</v>
      </c>
      <c r="T654">
        <v>42063</v>
      </c>
      <c r="U654">
        <v>-76.94</v>
      </c>
      <c r="V654">
        <v>90</v>
      </c>
      <c r="W654">
        <v>617.4</v>
      </c>
      <c r="X654">
        <v>47813</v>
      </c>
      <c r="Y654" t="s">
        <v>3218</v>
      </c>
    </row>
    <row r="655" spans="1:25" x14ac:dyDescent="0.2">
      <c r="A655">
        <v>1047</v>
      </c>
      <c r="B655" t="s">
        <v>1377</v>
      </c>
      <c r="C655" t="s">
        <v>13</v>
      </c>
      <c r="D655">
        <v>0</v>
      </c>
      <c r="E655">
        <v>6.68</v>
      </c>
      <c r="F655">
        <v>5.66</v>
      </c>
      <c r="G655" t="s">
        <v>14</v>
      </c>
      <c r="H655" t="s">
        <v>47</v>
      </c>
      <c r="I655" t="s">
        <v>24</v>
      </c>
      <c r="J655" t="s">
        <v>64</v>
      </c>
      <c r="K655" t="s">
        <v>49</v>
      </c>
      <c r="L655" t="s">
        <v>1026</v>
      </c>
      <c r="M655">
        <v>0.37</v>
      </c>
      <c r="N655" t="s">
        <v>8</v>
      </c>
      <c r="O655" t="s">
        <v>87</v>
      </c>
      <c r="P655" t="s">
        <v>379</v>
      </c>
      <c r="Q655" t="s">
        <v>764</v>
      </c>
      <c r="R655">
        <v>2109</v>
      </c>
      <c r="S655">
        <v>42062</v>
      </c>
      <c r="T655">
        <v>42063</v>
      </c>
      <c r="U655">
        <v>-40.008800000000001</v>
      </c>
      <c r="V655">
        <v>23</v>
      </c>
      <c r="W655">
        <v>157.78</v>
      </c>
      <c r="X655">
        <v>89389</v>
      </c>
      <c r="Y655" t="s">
        <v>3219</v>
      </c>
    </row>
    <row r="656" spans="1:25" x14ac:dyDescent="0.2">
      <c r="A656">
        <v>751</v>
      </c>
      <c r="B656" t="s">
        <v>1378</v>
      </c>
      <c r="C656" t="s">
        <v>23</v>
      </c>
      <c r="D656">
        <v>0.06</v>
      </c>
      <c r="E656">
        <v>130.97999999999999</v>
      </c>
      <c r="F656">
        <v>54.74</v>
      </c>
      <c r="G656" t="s">
        <v>2</v>
      </c>
      <c r="H656" t="s">
        <v>70</v>
      </c>
      <c r="I656" t="s">
        <v>4</v>
      </c>
      <c r="J656" t="s">
        <v>93</v>
      </c>
      <c r="K656" t="s">
        <v>6</v>
      </c>
      <c r="L656" t="s">
        <v>1379</v>
      </c>
      <c r="M656">
        <v>0.69</v>
      </c>
      <c r="N656" t="s">
        <v>8</v>
      </c>
      <c r="O656" t="s">
        <v>9</v>
      </c>
      <c r="P656" t="s">
        <v>364</v>
      </c>
      <c r="Q656" t="s">
        <v>1380</v>
      </c>
      <c r="R656">
        <v>40324</v>
      </c>
      <c r="S656">
        <v>42062</v>
      </c>
      <c r="T656">
        <v>42069</v>
      </c>
      <c r="U656">
        <v>14.76</v>
      </c>
      <c r="V656">
        <v>3</v>
      </c>
      <c r="W656">
        <v>411.64</v>
      </c>
      <c r="X656">
        <v>91201</v>
      </c>
      <c r="Y656" t="s">
        <v>3216</v>
      </c>
    </row>
    <row r="657" spans="1:25" x14ac:dyDescent="0.2">
      <c r="A657">
        <v>1754</v>
      </c>
      <c r="B657" t="s">
        <v>1381</v>
      </c>
      <c r="C657" t="s">
        <v>23</v>
      </c>
      <c r="D657">
        <v>0.04</v>
      </c>
      <c r="E657">
        <v>8.5</v>
      </c>
      <c r="F657">
        <v>1.99</v>
      </c>
      <c r="G657" t="s">
        <v>14</v>
      </c>
      <c r="H657" t="s">
        <v>15</v>
      </c>
      <c r="I657" t="s">
        <v>16</v>
      </c>
      <c r="J657" t="s">
        <v>17</v>
      </c>
      <c r="K657" t="s">
        <v>18</v>
      </c>
      <c r="L657" t="s">
        <v>1382</v>
      </c>
      <c r="M657">
        <v>0.49</v>
      </c>
      <c r="N657" t="s">
        <v>8</v>
      </c>
      <c r="O657" t="s">
        <v>35</v>
      </c>
      <c r="P657" t="s">
        <v>66</v>
      </c>
      <c r="Q657" t="s">
        <v>1383</v>
      </c>
      <c r="R657">
        <v>90503</v>
      </c>
      <c r="S657">
        <v>42062</v>
      </c>
      <c r="T657">
        <v>42063</v>
      </c>
      <c r="U657">
        <v>43.275199999999998</v>
      </c>
      <c r="V657">
        <v>14</v>
      </c>
      <c r="W657">
        <v>118.57</v>
      </c>
      <c r="X657">
        <v>90178</v>
      </c>
      <c r="Y657" t="s">
        <v>3218</v>
      </c>
    </row>
    <row r="658" spans="1:25" x14ac:dyDescent="0.2">
      <c r="A658">
        <v>1754</v>
      </c>
      <c r="B658" t="s">
        <v>1381</v>
      </c>
      <c r="C658" t="s">
        <v>23</v>
      </c>
      <c r="D658">
        <v>0.1</v>
      </c>
      <c r="E658">
        <v>15.99</v>
      </c>
      <c r="F658">
        <v>9.4</v>
      </c>
      <c r="G658" t="s">
        <v>14</v>
      </c>
      <c r="H658" t="s">
        <v>15</v>
      </c>
      <c r="I658" t="s">
        <v>16</v>
      </c>
      <c r="J658" t="s">
        <v>32</v>
      </c>
      <c r="K658" t="s">
        <v>49</v>
      </c>
      <c r="L658" t="s">
        <v>604</v>
      </c>
      <c r="M658">
        <v>0.49</v>
      </c>
      <c r="N658" t="s">
        <v>8</v>
      </c>
      <c r="O658" t="s">
        <v>35</v>
      </c>
      <c r="P658" t="s">
        <v>66</v>
      </c>
      <c r="Q658" t="s">
        <v>1383</v>
      </c>
      <c r="R658">
        <v>90503</v>
      </c>
      <c r="S658">
        <v>42062</v>
      </c>
      <c r="T658">
        <v>42062</v>
      </c>
      <c r="U658">
        <v>-36.214619999999996</v>
      </c>
      <c r="V658">
        <v>5</v>
      </c>
      <c r="W658">
        <v>79.47</v>
      </c>
      <c r="X658">
        <v>90178</v>
      </c>
      <c r="Y658" t="s">
        <v>3218</v>
      </c>
    </row>
    <row r="659" spans="1:25" x14ac:dyDescent="0.2">
      <c r="A659">
        <v>1754</v>
      </c>
      <c r="B659" t="s">
        <v>1381</v>
      </c>
      <c r="C659" t="s">
        <v>23</v>
      </c>
      <c r="D659">
        <v>0.09</v>
      </c>
      <c r="E659">
        <v>95.99</v>
      </c>
      <c r="F659">
        <v>8.99</v>
      </c>
      <c r="G659" t="s">
        <v>14</v>
      </c>
      <c r="H659" t="s">
        <v>15</v>
      </c>
      <c r="I659" t="s">
        <v>16</v>
      </c>
      <c r="J659" t="s">
        <v>111</v>
      </c>
      <c r="K659" t="s">
        <v>49</v>
      </c>
      <c r="L659" t="s">
        <v>1384</v>
      </c>
      <c r="M659">
        <v>0.56999999999999995</v>
      </c>
      <c r="N659" t="s">
        <v>8</v>
      </c>
      <c r="O659" t="s">
        <v>35</v>
      </c>
      <c r="P659" t="s">
        <v>66</v>
      </c>
      <c r="Q659" t="s">
        <v>1383</v>
      </c>
      <c r="R659">
        <v>90503</v>
      </c>
      <c r="S659">
        <v>42062</v>
      </c>
      <c r="T659">
        <v>42066</v>
      </c>
      <c r="U659">
        <v>7.0329600000000001</v>
      </c>
      <c r="V659">
        <v>8</v>
      </c>
      <c r="W659">
        <v>627.28</v>
      </c>
      <c r="X659">
        <v>90178</v>
      </c>
      <c r="Y659" t="s">
        <v>3218</v>
      </c>
    </row>
    <row r="660" spans="1:25" x14ac:dyDescent="0.2">
      <c r="A660">
        <v>2466</v>
      </c>
      <c r="B660" t="s">
        <v>1385</v>
      </c>
      <c r="C660" t="s">
        <v>92</v>
      </c>
      <c r="D660">
        <v>0.04</v>
      </c>
      <c r="E660">
        <v>2.08</v>
      </c>
      <c r="F660">
        <v>1.49</v>
      </c>
      <c r="G660" t="s">
        <v>14</v>
      </c>
      <c r="H660" t="s">
        <v>70</v>
      </c>
      <c r="I660" t="s">
        <v>24</v>
      </c>
      <c r="J660" t="s">
        <v>48</v>
      </c>
      <c r="K660" t="s">
        <v>49</v>
      </c>
      <c r="L660" t="s">
        <v>1386</v>
      </c>
      <c r="M660">
        <v>0.36</v>
      </c>
      <c r="N660" t="s">
        <v>8</v>
      </c>
      <c r="O660" t="s">
        <v>28</v>
      </c>
      <c r="P660" t="s">
        <v>265</v>
      </c>
      <c r="Q660" t="s">
        <v>1387</v>
      </c>
      <c r="R660">
        <v>49783</v>
      </c>
      <c r="S660">
        <v>42062</v>
      </c>
      <c r="T660">
        <v>42063</v>
      </c>
      <c r="U660">
        <v>-3.71956</v>
      </c>
      <c r="V660">
        <v>7</v>
      </c>
      <c r="W660">
        <v>14.77</v>
      </c>
      <c r="X660">
        <v>88136</v>
      </c>
      <c r="Y660" t="s">
        <v>3217</v>
      </c>
    </row>
    <row r="661" spans="1:25" x14ac:dyDescent="0.2">
      <c r="A661">
        <v>2466</v>
      </c>
      <c r="B661" t="s">
        <v>1385</v>
      </c>
      <c r="C661" t="s">
        <v>92</v>
      </c>
      <c r="D661">
        <v>0.02</v>
      </c>
      <c r="E661">
        <v>53.98</v>
      </c>
      <c r="F661">
        <v>5.5</v>
      </c>
      <c r="G661" t="s">
        <v>63</v>
      </c>
      <c r="H661" t="s">
        <v>70</v>
      </c>
      <c r="I661" t="s">
        <v>16</v>
      </c>
      <c r="J661" t="s">
        <v>17</v>
      </c>
      <c r="K661" t="s">
        <v>49</v>
      </c>
      <c r="L661" t="s">
        <v>1388</v>
      </c>
      <c r="M661">
        <v>0.62</v>
      </c>
      <c r="N661" t="s">
        <v>8</v>
      </c>
      <c r="O661" t="s">
        <v>28</v>
      </c>
      <c r="P661" t="s">
        <v>265</v>
      </c>
      <c r="Q661" t="s">
        <v>1387</v>
      </c>
      <c r="R661">
        <v>49783</v>
      </c>
      <c r="S661">
        <v>42062</v>
      </c>
      <c r="T661">
        <v>42063</v>
      </c>
      <c r="U661">
        <v>101.97199999999999</v>
      </c>
      <c r="V661">
        <v>8</v>
      </c>
      <c r="W661">
        <v>438.33</v>
      </c>
      <c r="X661">
        <v>88136</v>
      </c>
      <c r="Y661" t="s">
        <v>3217</v>
      </c>
    </row>
    <row r="662" spans="1:25" x14ac:dyDescent="0.2">
      <c r="A662">
        <v>2466</v>
      </c>
      <c r="B662" t="s">
        <v>1385</v>
      </c>
      <c r="C662" t="s">
        <v>92</v>
      </c>
      <c r="D662">
        <v>0.05</v>
      </c>
      <c r="E662">
        <v>4.9800000000000004</v>
      </c>
      <c r="F662">
        <v>5.0199999999999996</v>
      </c>
      <c r="G662" t="s">
        <v>14</v>
      </c>
      <c r="H662" t="s">
        <v>70</v>
      </c>
      <c r="I662" t="s">
        <v>24</v>
      </c>
      <c r="J662" t="s">
        <v>64</v>
      </c>
      <c r="K662" t="s">
        <v>49</v>
      </c>
      <c r="L662" t="s">
        <v>1389</v>
      </c>
      <c r="M662">
        <v>0.38</v>
      </c>
      <c r="N662" t="s">
        <v>8</v>
      </c>
      <c r="O662" t="s">
        <v>28</v>
      </c>
      <c r="P662" t="s">
        <v>265</v>
      </c>
      <c r="Q662" t="s">
        <v>1387</v>
      </c>
      <c r="R662">
        <v>49783</v>
      </c>
      <c r="S662">
        <v>42062</v>
      </c>
      <c r="T662">
        <v>42062</v>
      </c>
      <c r="U662">
        <v>-16.634799999999998</v>
      </c>
      <c r="V662">
        <v>7</v>
      </c>
      <c r="W662">
        <v>38.11</v>
      </c>
      <c r="X662">
        <v>88136</v>
      </c>
      <c r="Y662" t="s">
        <v>3217</v>
      </c>
    </row>
    <row r="663" spans="1:25" x14ac:dyDescent="0.2">
      <c r="A663">
        <v>972</v>
      </c>
      <c r="B663" t="s">
        <v>1390</v>
      </c>
      <c r="C663" t="s">
        <v>23</v>
      </c>
      <c r="D663">
        <v>0.03</v>
      </c>
      <c r="E663">
        <v>284.98</v>
      </c>
      <c r="F663">
        <v>69.55</v>
      </c>
      <c r="G663" t="s">
        <v>2</v>
      </c>
      <c r="H663" t="s">
        <v>70</v>
      </c>
      <c r="I663" t="s">
        <v>4</v>
      </c>
      <c r="J663" t="s">
        <v>85</v>
      </c>
      <c r="K663" t="s">
        <v>33</v>
      </c>
      <c r="L663" t="s">
        <v>1391</v>
      </c>
      <c r="M663">
        <v>0.6</v>
      </c>
      <c r="N663" t="s">
        <v>8</v>
      </c>
      <c r="O663" t="s">
        <v>35</v>
      </c>
      <c r="P663" t="s">
        <v>66</v>
      </c>
      <c r="Q663" t="s">
        <v>1392</v>
      </c>
      <c r="R663">
        <v>92503</v>
      </c>
      <c r="S663">
        <v>42063</v>
      </c>
      <c r="T663">
        <v>42068</v>
      </c>
      <c r="U663">
        <v>-116.584</v>
      </c>
      <c r="V663">
        <v>2</v>
      </c>
      <c r="W663">
        <v>619.38</v>
      </c>
      <c r="X663">
        <v>87259</v>
      </c>
      <c r="Y663" t="s">
        <v>3218</v>
      </c>
    </row>
    <row r="664" spans="1:25" x14ac:dyDescent="0.2">
      <c r="A664">
        <v>972</v>
      </c>
      <c r="B664" t="s">
        <v>1390</v>
      </c>
      <c r="C664" t="s">
        <v>23</v>
      </c>
      <c r="D664">
        <v>0</v>
      </c>
      <c r="E664">
        <v>12.99</v>
      </c>
      <c r="F664">
        <v>14.37</v>
      </c>
      <c r="G664" t="s">
        <v>14</v>
      </c>
      <c r="H664" t="s">
        <v>70</v>
      </c>
      <c r="I664" t="s">
        <v>4</v>
      </c>
      <c r="J664" t="s">
        <v>102</v>
      </c>
      <c r="K664" t="s">
        <v>40</v>
      </c>
      <c r="L664" t="s">
        <v>382</v>
      </c>
      <c r="M664">
        <v>0.73</v>
      </c>
      <c r="N664" t="s">
        <v>8</v>
      </c>
      <c r="O664" t="s">
        <v>35</v>
      </c>
      <c r="P664" t="s">
        <v>66</v>
      </c>
      <c r="Q664" t="s">
        <v>1392</v>
      </c>
      <c r="R664">
        <v>92503</v>
      </c>
      <c r="S664">
        <v>42063</v>
      </c>
      <c r="T664">
        <v>42063</v>
      </c>
      <c r="U664">
        <v>12.896100000000001</v>
      </c>
      <c r="V664">
        <v>1</v>
      </c>
      <c r="W664">
        <v>18.690000000000001</v>
      </c>
      <c r="X664">
        <v>87259</v>
      </c>
      <c r="Y664" t="s">
        <v>3218</v>
      </c>
    </row>
    <row r="665" spans="1:25" x14ac:dyDescent="0.2">
      <c r="A665">
        <v>2220</v>
      </c>
      <c r="B665" t="s">
        <v>1393</v>
      </c>
      <c r="C665" t="s">
        <v>23</v>
      </c>
      <c r="D665">
        <v>0.09</v>
      </c>
      <c r="E665">
        <v>14.2</v>
      </c>
      <c r="F665">
        <v>5.3</v>
      </c>
      <c r="G665" t="s">
        <v>14</v>
      </c>
      <c r="H665" t="s">
        <v>15</v>
      </c>
      <c r="I665" t="s">
        <v>4</v>
      </c>
      <c r="J665" t="s">
        <v>102</v>
      </c>
      <c r="K665" t="s">
        <v>26</v>
      </c>
      <c r="L665" t="s">
        <v>264</v>
      </c>
      <c r="M665">
        <v>0.46</v>
      </c>
      <c r="N665" t="s">
        <v>8</v>
      </c>
      <c r="O665" t="s">
        <v>9</v>
      </c>
      <c r="P665" t="s">
        <v>99</v>
      </c>
      <c r="Q665" t="s">
        <v>1394</v>
      </c>
      <c r="R665">
        <v>34787</v>
      </c>
      <c r="S665">
        <v>42063</v>
      </c>
      <c r="T665">
        <v>42064</v>
      </c>
      <c r="U665">
        <v>-324.73</v>
      </c>
      <c r="V665">
        <v>4</v>
      </c>
      <c r="W665">
        <v>55.08</v>
      </c>
      <c r="X665">
        <v>91036</v>
      </c>
      <c r="Y665" t="s">
        <v>3216</v>
      </c>
    </row>
    <row r="666" spans="1:25" x14ac:dyDescent="0.2">
      <c r="A666">
        <v>3075</v>
      </c>
      <c r="B666" t="s">
        <v>1395</v>
      </c>
      <c r="C666" t="s">
        <v>23</v>
      </c>
      <c r="D666">
        <v>0.06</v>
      </c>
      <c r="E666">
        <v>19.23</v>
      </c>
      <c r="F666">
        <v>6.15</v>
      </c>
      <c r="G666" t="s">
        <v>14</v>
      </c>
      <c r="H666" t="s">
        <v>70</v>
      </c>
      <c r="I666" t="s">
        <v>4</v>
      </c>
      <c r="J666" t="s">
        <v>102</v>
      </c>
      <c r="K666" t="s">
        <v>18</v>
      </c>
      <c r="L666" t="s">
        <v>1253</v>
      </c>
      <c r="M666">
        <v>0.44</v>
      </c>
      <c r="N666" t="s">
        <v>8</v>
      </c>
      <c r="O666" t="s">
        <v>35</v>
      </c>
      <c r="P666" t="s">
        <v>66</v>
      </c>
      <c r="Q666" t="s">
        <v>76</v>
      </c>
      <c r="R666">
        <v>90061</v>
      </c>
      <c r="S666">
        <v>42063</v>
      </c>
      <c r="T666">
        <v>42063</v>
      </c>
      <c r="U666">
        <v>-25.38</v>
      </c>
      <c r="V666">
        <v>4</v>
      </c>
      <c r="W666">
        <v>84.6</v>
      </c>
      <c r="X666">
        <v>14756</v>
      </c>
      <c r="Y666" t="s">
        <v>3218</v>
      </c>
    </row>
    <row r="667" spans="1:25" x14ac:dyDescent="0.2">
      <c r="A667">
        <v>3098</v>
      </c>
      <c r="B667" t="s">
        <v>1396</v>
      </c>
      <c r="C667" t="s">
        <v>23</v>
      </c>
      <c r="D667">
        <v>0.06</v>
      </c>
      <c r="E667">
        <v>2.89</v>
      </c>
      <c r="F667">
        <v>0.5</v>
      </c>
      <c r="G667" t="s">
        <v>14</v>
      </c>
      <c r="H667" t="s">
        <v>15</v>
      </c>
      <c r="I667" t="s">
        <v>24</v>
      </c>
      <c r="J667" t="s">
        <v>128</v>
      </c>
      <c r="K667" t="s">
        <v>49</v>
      </c>
      <c r="L667" t="s">
        <v>705</v>
      </c>
      <c r="M667">
        <v>0.38</v>
      </c>
      <c r="N667" t="s">
        <v>8</v>
      </c>
      <c r="O667" t="s">
        <v>87</v>
      </c>
      <c r="P667" t="s">
        <v>88</v>
      </c>
      <c r="Q667" t="s">
        <v>1397</v>
      </c>
      <c r="R667">
        <v>11967</v>
      </c>
      <c r="S667">
        <v>42063</v>
      </c>
      <c r="T667">
        <v>42063</v>
      </c>
      <c r="U667">
        <v>9.6117000000000008</v>
      </c>
      <c r="V667">
        <v>5</v>
      </c>
      <c r="W667">
        <v>13.93</v>
      </c>
      <c r="X667">
        <v>89316</v>
      </c>
      <c r="Y667" t="s">
        <v>3219</v>
      </c>
    </row>
    <row r="668" spans="1:25" x14ac:dyDescent="0.2">
      <c r="A668">
        <v>3355</v>
      </c>
      <c r="B668" t="s">
        <v>1398</v>
      </c>
      <c r="C668" t="s">
        <v>23</v>
      </c>
      <c r="D668">
        <v>0.1</v>
      </c>
      <c r="E668">
        <v>120.98</v>
      </c>
      <c r="F668">
        <v>9.07</v>
      </c>
      <c r="G668" t="s">
        <v>14</v>
      </c>
      <c r="H668" t="s">
        <v>70</v>
      </c>
      <c r="I668" t="s">
        <v>24</v>
      </c>
      <c r="J668" t="s">
        <v>48</v>
      </c>
      <c r="K668" t="s">
        <v>49</v>
      </c>
      <c r="L668" t="s">
        <v>1399</v>
      </c>
      <c r="M668">
        <v>0.35</v>
      </c>
      <c r="N668" t="s">
        <v>8</v>
      </c>
      <c r="O668" t="s">
        <v>35</v>
      </c>
      <c r="P668" t="s">
        <v>66</v>
      </c>
      <c r="Q668" t="s">
        <v>1400</v>
      </c>
      <c r="R668">
        <v>93010</v>
      </c>
      <c r="S668">
        <v>42063</v>
      </c>
      <c r="T668">
        <v>42072</v>
      </c>
      <c r="U668">
        <v>379.3965</v>
      </c>
      <c r="V668">
        <v>5</v>
      </c>
      <c r="W668">
        <v>549.85</v>
      </c>
      <c r="X668">
        <v>88587</v>
      </c>
      <c r="Y668" t="s">
        <v>3218</v>
      </c>
    </row>
    <row r="669" spans="1:25" x14ac:dyDescent="0.2">
      <c r="A669">
        <v>3355</v>
      </c>
      <c r="B669" t="s">
        <v>1398</v>
      </c>
      <c r="C669" t="s">
        <v>23</v>
      </c>
      <c r="D669">
        <v>0.08</v>
      </c>
      <c r="E669">
        <v>8.32</v>
      </c>
      <c r="F669">
        <v>2.38</v>
      </c>
      <c r="G669" t="s">
        <v>63</v>
      </c>
      <c r="H669" t="s">
        <v>70</v>
      </c>
      <c r="I669" t="s">
        <v>16</v>
      </c>
      <c r="J669" t="s">
        <v>17</v>
      </c>
      <c r="K669" t="s">
        <v>18</v>
      </c>
      <c r="L669" t="s">
        <v>1401</v>
      </c>
      <c r="M669">
        <v>0.74</v>
      </c>
      <c r="N669" t="s">
        <v>8</v>
      </c>
      <c r="O669" t="s">
        <v>35</v>
      </c>
      <c r="P669" t="s">
        <v>66</v>
      </c>
      <c r="Q669" t="s">
        <v>1400</v>
      </c>
      <c r="R669">
        <v>93010</v>
      </c>
      <c r="S669">
        <v>42063</v>
      </c>
      <c r="T669">
        <v>42067</v>
      </c>
      <c r="U669">
        <v>-41.83</v>
      </c>
      <c r="V669">
        <v>6</v>
      </c>
      <c r="W669">
        <v>48.99</v>
      </c>
      <c r="X669">
        <v>88587</v>
      </c>
      <c r="Y669" t="s">
        <v>3218</v>
      </c>
    </row>
    <row r="670" spans="1:25" x14ac:dyDescent="0.2">
      <c r="A670">
        <v>3355</v>
      </c>
      <c r="B670" t="s">
        <v>1398</v>
      </c>
      <c r="C670" t="s">
        <v>23</v>
      </c>
      <c r="D670">
        <v>0.1</v>
      </c>
      <c r="E670">
        <v>125.99</v>
      </c>
      <c r="F670">
        <v>4.2</v>
      </c>
      <c r="G670" t="s">
        <v>14</v>
      </c>
      <c r="H670" t="s">
        <v>70</v>
      </c>
      <c r="I670" t="s">
        <v>16</v>
      </c>
      <c r="J670" t="s">
        <v>111</v>
      </c>
      <c r="K670" t="s">
        <v>49</v>
      </c>
      <c r="L670" t="s">
        <v>1402</v>
      </c>
      <c r="M670">
        <v>0.59</v>
      </c>
      <c r="N670" t="s">
        <v>8</v>
      </c>
      <c r="O670" t="s">
        <v>35</v>
      </c>
      <c r="P670" t="s">
        <v>66</v>
      </c>
      <c r="Q670" t="s">
        <v>1400</v>
      </c>
      <c r="R670">
        <v>93010</v>
      </c>
      <c r="S670">
        <v>42063</v>
      </c>
      <c r="T670">
        <v>42063</v>
      </c>
      <c r="U670">
        <v>372.40199999999999</v>
      </c>
      <c r="V670">
        <v>7</v>
      </c>
      <c r="W670">
        <v>681.42</v>
      </c>
      <c r="X670">
        <v>88587</v>
      </c>
      <c r="Y670" t="s">
        <v>3218</v>
      </c>
    </row>
    <row r="671" spans="1:25" x14ac:dyDescent="0.2">
      <c r="A671">
        <v>2587</v>
      </c>
      <c r="B671" t="s">
        <v>1403</v>
      </c>
      <c r="C671" t="s">
        <v>92</v>
      </c>
      <c r="D671">
        <v>0.01</v>
      </c>
      <c r="E671">
        <v>6.48</v>
      </c>
      <c r="F671">
        <v>6.57</v>
      </c>
      <c r="G671" t="s">
        <v>63</v>
      </c>
      <c r="H671" t="s">
        <v>47</v>
      </c>
      <c r="I671" t="s">
        <v>24</v>
      </c>
      <c r="J671" t="s">
        <v>64</v>
      </c>
      <c r="K671" t="s">
        <v>49</v>
      </c>
      <c r="L671" t="s">
        <v>1404</v>
      </c>
      <c r="M671">
        <v>0.37</v>
      </c>
      <c r="N671" t="s">
        <v>8</v>
      </c>
      <c r="O671" t="s">
        <v>28</v>
      </c>
      <c r="P671" t="s">
        <v>333</v>
      </c>
      <c r="Q671" t="s">
        <v>1405</v>
      </c>
      <c r="R671">
        <v>54220</v>
      </c>
      <c r="S671">
        <v>42063</v>
      </c>
      <c r="T671">
        <v>42063</v>
      </c>
      <c r="U671">
        <v>-46.5244</v>
      </c>
      <c r="V671">
        <v>18</v>
      </c>
      <c r="W671">
        <v>127.83</v>
      </c>
      <c r="X671">
        <v>91166</v>
      </c>
      <c r="Y671" t="s">
        <v>3217</v>
      </c>
    </row>
    <row r="672" spans="1:25" x14ac:dyDescent="0.2">
      <c r="A672">
        <v>2861</v>
      </c>
      <c r="B672" t="s">
        <v>1406</v>
      </c>
      <c r="C672" t="s">
        <v>92</v>
      </c>
      <c r="D672">
        <v>0.05</v>
      </c>
      <c r="E672">
        <v>20.99</v>
      </c>
      <c r="F672">
        <v>4.8099999999999996</v>
      </c>
      <c r="G672" t="s">
        <v>14</v>
      </c>
      <c r="H672" t="s">
        <v>70</v>
      </c>
      <c r="I672" t="s">
        <v>16</v>
      </c>
      <c r="J672" t="s">
        <v>111</v>
      </c>
      <c r="K672" t="s">
        <v>120</v>
      </c>
      <c r="L672" t="s">
        <v>1407</v>
      </c>
      <c r="M672">
        <v>0.57999999999999996</v>
      </c>
      <c r="N672" t="s">
        <v>8</v>
      </c>
      <c r="O672" t="s">
        <v>28</v>
      </c>
      <c r="P672" t="s">
        <v>513</v>
      </c>
      <c r="Q672" t="s">
        <v>1186</v>
      </c>
      <c r="R672">
        <v>67601</v>
      </c>
      <c r="S672">
        <v>42063</v>
      </c>
      <c r="T672">
        <v>42063</v>
      </c>
      <c r="U672">
        <v>4.9017600000000003</v>
      </c>
      <c r="V672">
        <v>11</v>
      </c>
      <c r="W672">
        <v>199.43</v>
      </c>
      <c r="X672">
        <v>88280</v>
      </c>
      <c r="Y672" t="s">
        <v>3217</v>
      </c>
    </row>
    <row r="673" spans="1:25" x14ac:dyDescent="0.2">
      <c r="A673">
        <v>2923</v>
      </c>
      <c r="B673" t="s">
        <v>1408</v>
      </c>
      <c r="C673" t="s">
        <v>92</v>
      </c>
      <c r="D673">
        <v>0</v>
      </c>
      <c r="E673">
        <v>6.37</v>
      </c>
      <c r="F673">
        <v>5.19</v>
      </c>
      <c r="G673" t="s">
        <v>14</v>
      </c>
      <c r="H673" t="s">
        <v>15</v>
      </c>
      <c r="I673" t="s">
        <v>24</v>
      </c>
      <c r="J673" t="s">
        <v>48</v>
      </c>
      <c r="K673" t="s">
        <v>49</v>
      </c>
      <c r="L673" t="s">
        <v>883</v>
      </c>
      <c r="M673">
        <v>0.38</v>
      </c>
      <c r="N673" t="s">
        <v>8</v>
      </c>
      <c r="O673" t="s">
        <v>87</v>
      </c>
      <c r="P673" t="s">
        <v>394</v>
      </c>
      <c r="Q673" t="s">
        <v>1409</v>
      </c>
      <c r="R673">
        <v>21740</v>
      </c>
      <c r="S673">
        <v>42063</v>
      </c>
      <c r="T673">
        <v>42065</v>
      </c>
      <c r="U673">
        <v>-27.1492</v>
      </c>
      <c r="V673">
        <v>15</v>
      </c>
      <c r="W673">
        <v>99.75</v>
      </c>
      <c r="X673">
        <v>86592</v>
      </c>
      <c r="Y673" t="s">
        <v>3219</v>
      </c>
    </row>
    <row r="674" spans="1:25" x14ac:dyDescent="0.2">
      <c r="A674">
        <v>3151</v>
      </c>
      <c r="B674" t="s">
        <v>929</v>
      </c>
      <c r="C674" t="s">
        <v>92</v>
      </c>
      <c r="D674">
        <v>0.04</v>
      </c>
      <c r="E674">
        <v>17.239999999999998</v>
      </c>
      <c r="F674">
        <v>3.26</v>
      </c>
      <c r="G674" t="s">
        <v>14</v>
      </c>
      <c r="H674" t="s">
        <v>47</v>
      </c>
      <c r="I674" t="s">
        <v>24</v>
      </c>
      <c r="J674" t="s">
        <v>544</v>
      </c>
      <c r="K674" t="s">
        <v>18</v>
      </c>
      <c r="L674" t="s">
        <v>1410</v>
      </c>
      <c r="M674">
        <v>0.56000000000000005</v>
      </c>
      <c r="N674" t="s">
        <v>8</v>
      </c>
      <c r="O674" t="s">
        <v>35</v>
      </c>
      <c r="P674" t="s">
        <v>66</v>
      </c>
      <c r="Q674" t="s">
        <v>930</v>
      </c>
      <c r="R674">
        <v>92277</v>
      </c>
      <c r="S674">
        <v>42063</v>
      </c>
      <c r="T674">
        <v>42063</v>
      </c>
      <c r="U674">
        <v>47.73</v>
      </c>
      <c r="V674">
        <v>7</v>
      </c>
      <c r="W674">
        <v>119.6</v>
      </c>
      <c r="X674">
        <v>88546</v>
      </c>
      <c r="Y674" t="s">
        <v>3218</v>
      </c>
    </row>
    <row r="675" spans="1:25" x14ac:dyDescent="0.2">
      <c r="A675">
        <v>719</v>
      </c>
      <c r="B675" t="s">
        <v>1411</v>
      </c>
      <c r="C675" t="s">
        <v>46</v>
      </c>
      <c r="D675">
        <v>0</v>
      </c>
      <c r="E675">
        <v>8.5</v>
      </c>
      <c r="F675">
        <v>1.99</v>
      </c>
      <c r="G675" t="s">
        <v>14</v>
      </c>
      <c r="H675" t="s">
        <v>70</v>
      </c>
      <c r="I675" t="s">
        <v>16</v>
      </c>
      <c r="J675" t="s">
        <v>17</v>
      </c>
      <c r="K675" t="s">
        <v>18</v>
      </c>
      <c r="L675" t="s">
        <v>1382</v>
      </c>
      <c r="M675">
        <v>0.49</v>
      </c>
      <c r="N675" t="s">
        <v>8</v>
      </c>
      <c r="O675" t="s">
        <v>35</v>
      </c>
      <c r="P675" t="s">
        <v>272</v>
      </c>
      <c r="Q675" t="s">
        <v>1412</v>
      </c>
      <c r="R675">
        <v>89041</v>
      </c>
      <c r="S675">
        <v>42063</v>
      </c>
      <c r="T675">
        <v>42065</v>
      </c>
      <c r="U675">
        <v>71.735600000000005</v>
      </c>
      <c r="V675">
        <v>14</v>
      </c>
      <c r="W675">
        <v>122.25</v>
      </c>
      <c r="X675">
        <v>89344</v>
      </c>
      <c r="Y675" t="s">
        <v>3218</v>
      </c>
    </row>
    <row r="676" spans="1:25" x14ac:dyDescent="0.2">
      <c r="A676">
        <v>719</v>
      </c>
      <c r="B676" t="s">
        <v>1411</v>
      </c>
      <c r="C676" t="s">
        <v>46</v>
      </c>
      <c r="D676">
        <v>0.03</v>
      </c>
      <c r="E676">
        <v>95.43</v>
      </c>
      <c r="F676">
        <v>19.989999999999998</v>
      </c>
      <c r="G676" t="s">
        <v>14</v>
      </c>
      <c r="H676" t="s">
        <v>70</v>
      </c>
      <c r="I676" t="s">
        <v>24</v>
      </c>
      <c r="J676" t="s">
        <v>54</v>
      </c>
      <c r="K676" t="s">
        <v>49</v>
      </c>
      <c r="L676" t="s">
        <v>1413</v>
      </c>
      <c r="M676">
        <v>0.79</v>
      </c>
      <c r="N676" t="s">
        <v>8</v>
      </c>
      <c r="O676" t="s">
        <v>35</v>
      </c>
      <c r="P676" t="s">
        <v>272</v>
      </c>
      <c r="Q676" t="s">
        <v>1412</v>
      </c>
      <c r="R676">
        <v>89041</v>
      </c>
      <c r="S676">
        <v>42063</v>
      </c>
      <c r="T676">
        <v>42065</v>
      </c>
      <c r="U676">
        <v>-79.320800000000006</v>
      </c>
      <c r="V676">
        <v>2</v>
      </c>
      <c r="W676">
        <v>206.09</v>
      </c>
      <c r="X676">
        <v>89344</v>
      </c>
      <c r="Y676" t="s">
        <v>3218</v>
      </c>
    </row>
    <row r="677" spans="1:25" x14ac:dyDescent="0.2">
      <c r="A677">
        <v>1482</v>
      </c>
      <c r="B677" t="s">
        <v>1414</v>
      </c>
      <c r="C677" t="s">
        <v>46</v>
      </c>
      <c r="D677">
        <v>0.05</v>
      </c>
      <c r="E677">
        <v>9.65</v>
      </c>
      <c r="F677">
        <v>6.22</v>
      </c>
      <c r="G677" t="s">
        <v>14</v>
      </c>
      <c r="H677" t="s">
        <v>70</v>
      </c>
      <c r="I677" t="s">
        <v>4</v>
      </c>
      <c r="J677" t="s">
        <v>102</v>
      </c>
      <c r="K677" t="s">
        <v>49</v>
      </c>
      <c r="L677" t="s">
        <v>1257</v>
      </c>
      <c r="M677">
        <v>0.55000000000000004</v>
      </c>
      <c r="N677" t="s">
        <v>8</v>
      </c>
      <c r="O677" t="s">
        <v>28</v>
      </c>
      <c r="P677" t="s">
        <v>265</v>
      </c>
      <c r="Q677" t="s">
        <v>970</v>
      </c>
      <c r="R677">
        <v>48708</v>
      </c>
      <c r="S677">
        <v>42063</v>
      </c>
      <c r="T677">
        <v>42063</v>
      </c>
      <c r="U677">
        <v>-14.6432</v>
      </c>
      <c r="V677">
        <v>15</v>
      </c>
      <c r="W677">
        <v>151.34</v>
      </c>
      <c r="X677">
        <v>91363</v>
      </c>
      <c r="Y677" t="s">
        <v>3217</v>
      </c>
    </row>
    <row r="678" spans="1:25" x14ac:dyDescent="0.2">
      <c r="A678">
        <v>2908</v>
      </c>
      <c r="B678" t="s">
        <v>301</v>
      </c>
      <c r="C678" t="s">
        <v>46</v>
      </c>
      <c r="D678">
        <v>0.05</v>
      </c>
      <c r="E678">
        <v>34.979999999999997</v>
      </c>
      <c r="F678">
        <v>7.53</v>
      </c>
      <c r="G678" t="s">
        <v>63</v>
      </c>
      <c r="H678" t="s">
        <v>47</v>
      </c>
      <c r="I678" t="s">
        <v>16</v>
      </c>
      <c r="J678" t="s">
        <v>17</v>
      </c>
      <c r="K678" t="s">
        <v>49</v>
      </c>
      <c r="L678" t="s">
        <v>1415</v>
      </c>
      <c r="M678">
        <v>0.76</v>
      </c>
      <c r="N678" t="s">
        <v>8</v>
      </c>
      <c r="O678" t="s">
        <v>87</v>
      </c>
      <c r="P678" t="s">
        <v>293</v>
      </c>
      <c r="Q678" t="s">
        <v>303</v>
      </c>
      <c r="R678">
        <v>44125</v>
      </c>
      <c r="S678">
        <v>42063</v>
      </c>
      <c r="T678">
        <v>42066</v>
      </c>
      <c r="U678">
        <v>-32.666400000000003</v>
      </c>
      <c r="V678">
        <v>16</v>
      </c>
      <c r="W678">
        <v>581.08000000000004</v>
      </c>
      <c r="X678">
        <v>88157</v>
      </c>
      <c r="Y678" t="s">
        <v>3219</v>
      </c>
    </row>
    <row r="679" spans="1:25" x14ac:dyDescent="0.2">
      <c r="A679">
        <v>2908</v>
      </c>
      <c r="B679" t="s">
        <v>301</v>
      </c>
      <c r="C679" t="s">
        <v>46</v>
      </c>
      <c r="D679">
        <v>0</v>
      </c>
      <c r="E679">
        <v>3.14</v>
      </c>
      <c r="F679">
        <v>1.92</v>
      </c>
      <c r="G679" t="s">
        <v>14</v>
      </c>
      <c r="H679" t="s">
        <v>47</v>
      </c>
      <c r="I679" t="s">
        <v>24</v>
      </c>
      <c r="J679" t="s">
        <v>544</v>
      </c>
      <c r="K679" t="s">
        <v>26</v>
      </c>
      <c r="L679" t="s">
        <v>1416</v>
      </c>
      <c r="M679">
        <v>0.84</v>
      </c>
      <c r="N679" t="s">
        <v>8</v>
      </c>
      <c r="O679" t="s">
        <v>87</v>
      </c>
      <c r="P679" t="s">
        <v>293</v>
      </c>
      <c r="Q679" t="s">
        <v>303</v>
      </c>
      <c r="R679">
        <v>44125</v>
      </c>
      <c r="S679">
        <v>42063</v>
      </c>
      <c r="T679">
        <v>42065</v>
      </c>
      <c r="U679">
        <v>-13.135199999999999</v>
      </c>
      <c r="V679">
        <v>8</v>
      </c>
      <c r="W679">
        <v>27.53</v>
      </c>
      <c r="X679">
        <v>88157</v>
      </c>
      <c r="Y679" t="s">
        <v>3219</v>
      </c>
    </row>
    <row r="680" spans="1:25" x14ac:dyDescent="0.2">
      <c r="A680">
        <v>2931</v>
      </c>
      <c r="B680" t="s">
        <v>1417</v>
      </c>
      <c r="C680" t="s">
        <v>46</v>
      </c>
      <c r="D680">
        <v>0.1</v>
      </c>
      <c r="E680">
        <v>11.55</v>
      </c>
      <c r="F680">
        <v>2.36</v>
      </c>
      <c r="G680" t="s">
        <v>14</v>
      </c>
      <c r="H680" t="s">
        <v>3</v>
      </c>
      <c r="I680" t="s">
        <v>24</v>
      </c>
      <c r="J680" t="s">
        <v>25</v>
      </c>
      <c r="K680" t="s">
        <v>26</v>
      </c>
      <c r="L680" t="s">
        <v>356</v>
      </c>
      <c r="M680">
        <v>0.55000000000000004</v>
      </c>
      <c r="N680" t="s">
        <v>8</v>
      </c>
      <c r="O680" t="s">
        <v>35</v>
      </c>
      <c r="P680" t="s">
        <v>66</v>
      </c>
      <c r="Q680" t="s">
        <v>1418</v>
      </c>
      <c r="R680">
        <v>95630</v>
      </c>
      <c r="S680">
        <v>42063</v>
      </c>
      <c r="T680">
        <v>42063</v>
      </c>
      <c r="U680">
        <v>69.767200000000003</v>
      </c>
      <c r="V680">
        <v>12</v>
      </c>
      <c r="W680">
        <v>135.77000000000001</v>
      </c>
      <c r="X680">
        <v>87619</v>
      </c>
      <c r="Y680" t="s">
        <v>3218</v>
      </c>
    </row>
    <row r="681" spans="1:25" x14ac:dyDescent="0.2">
      <c r="A681">
        <v>946</v>
      </c>
      <c r="B681" t="s">
        <v>1419</v>
      </c>
      <c r="C681" t="s">
        <v>1</v>
      </c>
      <c r="D681">
        <v>0.09</v>
      </c>
      <c r="E681">
        <v>90.98</v>
      </c>
      <c r="F681">
        <v>56.2</v>
      </c>
      <c r="G681" t="s">
        <v>63</v>
      </c>
      <c r="H681" t="s">
        <v>47</v>
      </c>
      <c r="I681" t="s">
        <v>4</v>
      </c>
      <c r="J681" t="s">
        <v>102</v>
      </c>
      <c r="K681" t="s">
        <v>120</v>
      </c>
      <c r="L681" t="s">
        <v>783</v>
      </c>
      <c r="M681">
        <v>0.74</v>
      </c>
      <c r="N681" t="s">
        <v>8</v>
      </c>
      <c r="O681" t="s">
        <v>87</v>
      </c>
      <c r="P681" t="s">
        <v>307</v>
      </c>
      <c r="Q681" t="s">
        <v>1180</v>
      </c>
      <c r="R681">
        <v>4210</v>
      </c>
      <c r="S681">
        <v>42064</v>
      </c>
      <c r="T681">
        <v>42065</v>
      </c>
      <c r="U681">
        <v>-1570.32</v>
      </c>
      <c r="V681">
        <v>20</v>
      </c>
      <c r="W681">
        <v>1782.44</v>
      </c>
      <c r="X681">
        <v>86566</v>
      </c>
      <c r="Y681" t="s">
        <v>3219</v>
      </c>
    </row>
    <row r="682" spans="1:25" x14ac:dyDescent="0.2">
      <c r="A682">
        <v>1014</v>
      </c>
      <c r="B682" t="s">
        <v>1420</v>
      </c>
      <c r="C682" t="s">
        <v>1</v>
      </c>
      <c r="D682">
        <v>0.09</v>
      </c>
      <c r="E682">
        <v>28.48</v>
      </c>
      <c r="F682">
        <v>1.99</v>
      </c>
      <c r="G682" t="s">
        <v>14</v>
      </c>
      <c r="H682" t="s">
        <v>47</v>
      </c>
      <c r="I682" t="s">
        <v>16</v>
      </c>
      <c r="J682" t="s">
        <v>17</v>
      </c>
      <c r="K682" t="s">
        <v>18</v>
      </c>
      <c r="L682" t="s">
        <v>188</v>
      </c>
      <c r="M682">
        <v>0.4</v>
      </c>
      <c r="N682" t="s">
        <v>8</v>
      </c>
      <c r="O682" t="s">
        <v>9</v>
      </c>
      <c r="P682" t="s">
        <v>20</v>
      </c>
      <c r="Q682" t="s">
        <v>1421</v>
      </c>
      <c r="R682">
        <v>72022</v>
      </c>
      <c r="S682">
        <v>42064</v>
      </c>
      <c r="T682">
        <v>42065</v>
      </c>
      <c r="U682">
        <v>-17.149999999999999</v>
      </c>
      <c r="V682">
        <v>6</v>
      </c>
      <c r="W682">
        <v>160.16999999999999</v>
      </c>
      <c r="X682">
        <v>88387</v>
      </c>
      <c r="Y682" t="s">
        <v>3216</v>
      </c>
    </row>
    <row r="683" spans="1:25" x14ac:dyDescent="0.2">
      <c r="A683">
        <v>1014</v>
      </c>
      <c r="B683" t="s">
        <v>1420</v>
      </c>
      <c r="C683" t="s">
        <v>1</v>
      </c>
      <c r="D683">
        <v>0</v>
      </c>
      <c r="E683">
        <v>2.08</v>
      </c>
      <c r="F683">
        <v>5.33</v>
      </c>
      <c r="G683" t="s">
        <v>14</v>
      </c>
      <c r="H683" t="s">
        <v>47</v>
      </c>
      <c r="I683" t="s">
        <v>4</v>
      </c>
      <c r="J683" t="s">
        <v>102</v>
      </c>
      <c r="K683" t="s">
        <v>49</v>
      </c>
      <c r="L683" t="s">
        <v>435</v>
      </c>
      <c r="M683">
        <v>0.43</v>
      </c>
      <c r="N683" t="s">
        <v>8</v>
      </c>
      <c r="O683" t="s">
        <v>9</v>
      </c>
      <c r="P683" t="s">
        <v>20</v>
      </c>
      <c r="Q683" t="s">
        <v>1421</v>
      </c>
      <c r="R683">
        <v>72022</v>
      </c>
      <c r="S683">
        <v>42064</v>
      </c>
      <c r="T683">
        <v>42066</v>
      </c>
      <c r="U683">
        <v>-29.54</v>
      </c>
      <c r="V683">
        <v>3</v>
      </c>
      <c r="W683">
        <v>7.47</v>
      </c>
      <c r="X683">
        <v>88387</v>
      </c>
      <c r="Y683" t="s">
        <v>3216</v>
      </c>
    </row>
    <row r="684" spans="1:25" x14ac:dyDescent="0.2">
      <c r="A684">
        <v>1014</v>
      </c>
      <c r="B684" t="s">
        <v>1420</v>
      </c>
      <c r="C684" t="s">
        <v>1</v>
      </c>
      <c r="D684">
        <v>0.06</v>
      </c>
      <c r="E684">
        <v>45.99</v>
      </c>
      <c r="F684">
        <v>4.99</v>
      </c>
      <c r="G684" t="s">
        <v>63</v>
      </c>
      <c r="H684" t="s">
        <v>47</v>
      </c>
      <c r="I684" t="s">
        <v>16</v>
      </c>
      <c r="J684" t="s">
        <v>111</v>
      </c>
      <c r="K684" t="s">
        <v>49</v>
      </c>
      <c r="L684" t="s">
        <v>1422</v>
      </c>
      <c r="M684">
        <v>0.56000000000000005</v>
      </c>
      <c r="N684" t="s">
        <v>8</v>
      </c>
      <c r="O684" t="s">
        <v>9</v>
      </c>
      <c r="P684" t="s">
        <v>20</v>
      </c>
      <c r="Q684" t="s">
        <v>1421</v>
      </c>
      <c r="R684">
        <v>72022</v>
      </c>
      <c r="S684">
        <v>42064</v>
      </c>
      <c r="T684">
        <v>42065</v>
      </c>
      <c r="U684">
        <v>-329.78399999999999</v>
      </c>
      <c r="V684">
        <v>10</v>
      </c>
      <c r="W684">
        <v>370.81</v>
      </c>
      <c r="X684">
        <v>88387</v>
      </c>
      <c r="Y684" t="s">
        <v>3216</v>
      </c>
    </row>
    <row r="685" spans="1:25" x14ac:dyDescent="0.2">
      <c r="A685">
        <v>1279</v>
      </c>
      <c r="B685" t="s">
        <v>1423</v>
      </c>
      <c r="C685" t="s">
        <v>1</v>
      </c>
      <c r="D685">
        <v>7.0000000000000007E-2</v>
      </c>
      <c r="E685">
        <v>40.98</v>
      </c>
      <c r="F685">
        <v>7.47</v>
      </c>
      <c r="G685" t="s">
        <v>14</v>
      </c>
      <c r="H685" t="s">
        <v>70</v>
      </c>
      <c r="I685" t="s">
        <v>24</v>
      </c>
      <c r="J685" t="s">
        <v>48</v>
      </c>
      <c r="K685" t="s">
        <v>49</v>
      </c>
      <c r="L685" t="s">
        <v>1355</v>
      </c>
      <c r="M685">
        <v>0.37</v>
      </c>
      <c r="N685" t="s">
        <v>8</v>
      </c>
      <c r="O685" t="s">
        <v>28</v>
      </c>
      <c r="P685" t="s">
        <v>29</v>
      </c>
      <c r="Q685" t="s">
        <v>1424</v>
      </c>
      <c r="R685">
        <v>46324</v>
      </c>
      <c r="S685">
        <v>42064</v>
      </c>
      <c r="T685">
        <v>42065</v>
      </c>
      <c r="U685">
        <v>54.901499999999999</v>
      </c>
      <c r="V685">
        <v>2</v>
      </c>
      <c r="W685">
        <v>81.900000000000006</v>
      </c>
      <c r="X685">
        <v>90114</v>
      </c>
      <c r="Y685" t="s">
        <v>3217</v>
      </c>
    </row>
    <row r="686" spans="1:25" x14ac:dyDescent="0.2">
      <c r="A686">
        <v>1280</v>
      </c>
      <c r="B686" t="s">
        <v>1425</v>
      </c>
      <c r="C686" t="s">
        <v>1</v>
      </c>
      <c r="D686">
        <v>7.0000000000000007E-2</v>
      </c>
      <c r="E686">
        <v>40.98</v>
      </c>
      <c r="F686">
        <v>7.47</v>
      </c>
      <c r="G686" t="s">
        <v>14</v>
      </c>
      <c r="H686" t="s">
        <v>70</v>
      </c>
      <c r="I686" t="s">
        <v>24</v>
      </c>
      <c r="J686" t="s">
        <v>48</v>
      </c>
      <c r="K686" t="s">
        <v>49</v>
      </c>
      <c r="L686" t="s">
        <v>1355</v>
      </c>
      <c r="M686">
        <v>0.37</v>
      </c>
      <c r="N686" t="s">
        <v>8</v>
      </c>
      <c r="O686" t="s">
        <v>35</v>
      </c>
      <c r="P686" t="s">
        <v>42</v>
      </c>
      <c r="Q686" t="s">
        <v>118</v>
      </c>
      <c r="R686">
        <v>98119</v>
      </c>
      <c r="S686">
        <v>42064</v>
      </c>
      <c r="T686">
        <v>42065</v>
      </c>
      <c r="U686">
        <v>54.901499999999999</v>
      </c>
      <c r="V686">
        <v>8</v>
      </c>
      <c r="W686">
        <v>327.61</v>
      </c>
      <c r="X686">
        <v>19042</v>
      </c>
      <c r="Y686" t="s">
        <v>3218</v>
      </c>
    </row>
    <row r="687" spans="1:25" x14ac:dyDescent="0.2">
      <c r="A687">
        <v>2718</v>
      </c>
      <c r="B687" t="s">
        <v>1426</v>
      </c>
      <c r="C687" t="s">
        <v>1</v>
      </c>
      <c r="D687">
        <v>0.1</v>
      </c>
      <c r="E687">
        <v>6.74</v>
      </c>
      <c r="F687">
        <v>1.72</v>
      </c>
      <c r="G687" t="s">
        <v>14</v>
      </c>
      <c r="H687" t="s">
        <v>15</v>
      </c>
      <c r="I687" t="s">
        <v>24</v>
      </c>
      <c r="J687" t="s">
        <v>64</v>
      </c>
      <c r="K687" t="s">
        <v>26</v>
      </c>
      <c r="L687" t="s">
        <v>1427</v>
      </c>
      <c r="M687">
        <v>0.35</v>
      </c>
      <c r="N687" t="s">
        <v>8</v>
      </c>
      <c r="O687" t="s">
        <v>28</v>
      </c>
      <c r="P687" t="s">
        <v>79</v>
      </c>
      <c r="Q687" t="s">
        <v>420</v>
      </c>
      <c r="R687">
        <v>60438</v>
      </c>
      <c r="S687">
        <v>42064</v>
      </c>
      <c r="T687">
        <v>42066</v>
      </c>
      <c r="U687">
        <v>65.41</v>
      </c>
      <c r="V687">
        <v>15</v>
      </c>
      <c r="W687">
        <v>98.17</v>
      </c>
      <c r="X687">
        <v>89394</v>
      </c>
      <c r="Y687" t="s">
        <v>3217</v>
      </c>
    </row>
    <row r="688" spans="1:25" x14ac:dyDescent="0.2">
      <c r="A688">
        <v>1561</v>
      </c>
      <c r="B688" t="s">
        <v>1428</v>
      </c>
      <c r="C688" t="s">
        <v>13</v>
      </c>
      <c r="D688">
        <v>0.02</v>
      </c>
      <c r="E688">
        <v>11.34</v>
      </c>
      <c r="F688">
        <v>11.25</v>
      </c>
      <c r="G688" t="s">
        <v>14</v>
      </c>
      <c r="H688" t="s">
        <v>70</v>
      </c>
      <c r="I688" t="s">
        <v>24</v>
      </c>
      <c r="J688" t="s">
        <v>64</v>
      </c>
      <c r="K688" t="s">
        <v>49</v>
      </c>
      <c r="L688" t="s">
        <v>1429</v>
      </c>
      <c r="M688">
        <v>0.36</v>
      </c>
      <c r="N688" t="s">
        <v>8</v>
      </c>
      <c r="O688" t="s">
        <v>28</v>
      </c>
      <c r="P688" t="s">
        <v>163</v>
      </c>
      <c r="Q688" t="s">
        <v>1430</v>
      </c>
      <c r="R688">
        <v>76063</v>
      </c>
      <c r="S688">
        <v>42064</v>
      </c>
      <c r="T688">
        <v>42065</v>
      </c>
      <c r="U688">
        <v>-155.21</v>
      </c>
      <c r="V688">
        <v>9</v>
      </c>
      <c r="W688">
        <v>105.75</v>
      </c>
      <c r="X688">
        <v>88093</v>
      </c>
      <c r="Y688" t="s">
        <v>3217</v>
      </c>
    </row>
    <row r="689" spans="1:25" x14ac:dyDescent="0.2">
      <c r="A689">
        <v>1764</v>
      </c>
      <c r="B689" t="s">
        <v>687</v>
      </c>
      <c r="C689" t="s">
        <v>13</v>
      </c>
      <c r="D689">
        <v>0.06</v>
      </c>
      <c r="E689">
        <v>19.98</v>
      </c>
      <c r="F689">
        <v>10.49</v>
      </c>
      <c r="G689" t="s">
        <v>14</v>
      </c>
      <c r="H689" t="s">
        <v>15</v>
      </c>
      <c r="I689" t="s">
        <v>4</v>
      </c>
      <c r="J689" t="s">
        <v>102</v>
      </c>
      <c r="K689" t="s">
        <v>49</v>
      </c>
      <c r="L689" t="s">
        <v>1431</v>
      </c>
      <c r="M689">
        <v>0.49</v>
      </c>
      <c r="N689" t="s">
        <v>8</v>
      </c>
      <c r="O689" t="s">
        <v>9</v>
      </c>
      <c r="P689" t="s">
        <v>99</v>
      </c>
      <c r="Q689" t="s">
        <v>689</v>
      </c>
      <c r="R689">
        <v>34698</v>
      </c>
      <c r="S689">
        <v>42064</v>
      </c>
      <c r="T689">
        <v>42066</v>
      </c>
      <c r="U689">
        <v>514.17719999999997</v>
      </c>
      <c r="V689">
        <v>5</v>
      </c>
      <c r="W689">
        <v>103.37</v>
      </c>
      <c r="X689">
        <v>89776</v>
      </c>
      <c r="Y689" t="s">
        <v>3216</v>
      </c>
    </row>
    <row r="690" spans="1:25" x14ac:dyDescent="0.2">
      <c r="A690">
        <v>1764</v>
      </c>
      <c r="B690" t="s">
        <v>687</v>
      </c>
      <c r="C690" t="s">
        <v>13</v>
      </c>
      <c r="D690">
        <v>0.08</v>
      </c>
      <c r="E690">
        <v>1.76</v>
      </c>
      <c r="F690">
        <v>4.8600000000000003</v>
      </c>
      <c r="G690" t="s">
        <v>14</v>
      </c>
      <c r="H690" t="s">
        <v>15</v>
      </c>
      <c r="I690" t="s">
        <v>4</v>
      </c>
      <c r="J690" t="s">
        <v>102</v>
      </c>
      <c r="K690" t="s">
        <v>49</v>
      </c>
      <c r="L690" t="s">
        <v>582</v>
      </c>
      <c r="M690">
        <v>0.41</v>
      </c>
      <c r="N690" t="s">
        <v>8</v>
      </c>
      <c r="O690" t="s">
        <v>9</v>
      </c>
      <c r="P690" t="s">
        <v>99</v>
      </c>
      <c r="Q690" t="s">
        <v>689</v>
      </c>
      <c r="R690">
        <v>34698</v>
      </c>
      <c r="S690">
        <v>42064</v>
      </c>
      <c r="T690">
        <v>42065</v>
      </c>
      <c r="U690">
        <v>235.65600000000001</v>
      </c>
      <c r="V690">
        <v>23</v>
      </c>
      <c r="W690">
        <v>40.22</v>
      </c>
      <c r="X690">
        <v>89776</v>
      </c>
      <c r="Y690" t="s">
        <v>3216</v>
      </c>
    </row>
    <row r="691" spans="1:25" x14ac:dyDescent="0.2">
      <c r="A691">
        <v>1917</v>
      </c>
      <c r="B691" t="s">
        <v>1432</v>
      </c>
      <c r="C691" t="s">
        <v>13</v>
      </c>
      <c r="D691">
        <v>0.08</v>
      </c>
      <c r="E691">
        <v>22.23</v>
      </c>
      <c r="F691">
        <v>3.63</v>
      </c>
      <c r="G691" t="s">
        <v>14</v>
      </c>
      <c r="H691" t="s">
        <v>47</v>
      </c>
      <c r="I691" t="s">
        <v>4</v>
      </c>
      <c r="J691" t="s">
        <v>102</v>
      </c>
      <c r="K691" t="s">
        <v>18</v>
      </c>
      <c r="L691" t="s">
        <v>1433</v>
      </c>
      <c r="M691">
        <v>0.52</v>
      </c>
      <c r="N691" t="s">
        <v>8</v>
      </c>
      <c r="O691" t="s">
        <v>9</v>
      </c>
      <c r="P691" t="s">
        <v>20</v>
      </c>
      <c r="Q691" t="s">
        <v>1434</v>
      </c>
      <c r="R691">
        <v>72113</v>
      </c>
      <c r="S691">
        <v>42064</v>
      </c>
      <c r="T691">
        <v>42066</v>
      </c>
      <c r="U691">
        <v>-29.61</v>
      </c>
      <c r="V691">
        <v>10</v>
      </c>
      <c r="W691">
        <v>210.33</v>
      </c>
      <c r="X691">
        <v>85897</v>
      </c>
      <c r="Y691" t="s">
        <v>3216</v>
      </c>
    </row>
    <row r="692" spans="1:25" x14ac:dyDescent="0.2">
      <c r="A692">
        <v>2437</v>
      </c>
      <c r="B692" t="s">
        <v>1435</v>
      </c>
      <c r="C692" t="s">
        <v>23</v>
      </c>
      <c r="D692">
        <v>0.09</v>
      </c>
      <c r="E692">
        <v>90.97</v>
      </c>
      <c r="F692">
        <v>14</v>
      </c>
      <c r="G692" t="s">
        <v>2</v>
      </c>
      <c r="H692" t="s">
        <v>47</v>
      </c>
      <c r="I692" t="s">
        <v>16</v>
      </c>
      <c r="J692" t="s">
        <v>32</v>
      </c>
      <c r="K692" t="s">
        <v>33</v>
      </c>
      <c r="L692" t="s">
        <v>1086</v>
      </c>
      <c r="M692">
        <v>0.36</v>
      </c>
      <c r="N692" t="s">
        <v>8</v>
      </c>
      <c r="O692" t="s">
        <v>28</v>
      </c>
      <c r="P692" t="s">
        <v>333</v>
      </c>
      <c r="Q692" t="s">
        <v>1436</v>
      </c>
      <c r="R692">
        <v>53150</v>
      </c>
      <c r="S692">
        <v>42064</v>
      </c>
      <c r="T692">
        <v>42066</v>
      </c>
      <c r="U692">
        <v>35.29</v>
      </c>
      <c r="V692">
        <v>3</v>
      </c>
      <c r="W692">
        <v>260</v>
      </c>
      <c r="X692">
        <v>90301</v>
      </c>
      <c r="Y692" t="s">
        <v>3217</v>
      </c>
    </row>
    <row r="693" spans="1:25" x14ac:dyDescent="0.2">
      <c r="A693">
        <v>2454</v>
      </c>
      <c r="B693" t="s">
        <v>1437</v>
      </c>
      <c r="C693" t="s">
        <v>92</v>
      </c>
      <c r="D693">
        <v>0.06</v>
      </c>
      <c r="E693">
        <v>3499.99</v>
      </c>
      <c r="F693">
        <v>24.49</v>
      </c>
      <c r="G693" t="s">
        <v>63</v>
      </c>
      <c r="H693" t="s">
        <v>70</v>
      </c>
      <c r="I693" t="s">
        <v>16</v>
      </c>
      <c r="J693" t="s">
        <v>39</v>
      </c>
      <c r="K693" t="s">
        <v>40</v>
      </c>
      <c r="L693" t="s">
        <v>494</v>
      </c>
      <c r="M693">
        <v>0.37</v>
      </c>
      <c r="N693" t="s">
        <v>8</v>
      </c>
      <c r="O693" t="s">
        <v>9</v>
      </c>
      <c r="P693" t="s">
        <v>140</v>
      </c>
      <c r="Q693" t="s">
        <v>1438</v>
      </c>
      <c r="R693">
        <v>35244</v>
      </c>
      <c r="S693">
        <v>42064</v>
      </c>
      <c r="T693">
        <v>42067</v>
      </c>
      <c r="U693">
        <v>-68.432000000000002</v>
      </c>
      <c r="V693">
        <v>1</v>
      </c>
      <c r="W693">
        <v>3550.28</v>
      </c>
      <c r="X693">
        <v>89219</v>
      </c>
      <c r="Y693" t="s">
        <v>3216</v>
      </c>
    </row>
    <row r="694" spans="1:25" x14ac:dyDescent="0.2">
      <c r="A694">
        <v>1882</v>
      </c>
      <c r="B694" t="s">
        <v>1439</v>
      </c>
      <c r="C694" t="s">
        <v>46</v>
      </c>
      <c r="D694">
        <v>0.09</v>
      </c>
      <c r="E694">
        <v>5.78</v>
      </c>
      <c r="F694">
        <v>5.67</v>
      </c>
      <c r="G694" t="s">
        <v>14</v>
      </c>
      <c r="H694" t="s">
        <v>47</v>
      </c>
      <c r="I694" t="s">
        <v>24</v>
      </c>
      <c r="J694" t="s">
        <v>64</v>
      </c>
      <c r="K694" t="s">
        <v>49</v>
      </c>
      <c r="L694" t="s">
        <v>591</v>
      </c>
      <c r="M694">
        <v>0.36</v>
      </c>
      <c r="N694" t="s">
        <v>8</v>
      </c>
      <c r="O694" t="s">
        <v>87</v>
      </c>
      <c r="P694" t="s">
        <v>373</v>
      </c>
      <c r="Q694" t="s">
        <v>1440</v>
      </c>
      <c r="R694">
        <v>7036</v>
      </c>
      <c r="S694">
        <v>42064</v>
      </c>
      <c r="T694">
        <v>42066</v>
      </c>
      <c r="U694">
        <v>-7.96</v>
      </c>
      <c r="V694">
        <v>1</v>
      </c>
      <c r="W694">
        <v>11.35</v>
      </c>
      <c r="X694">
        <v>87378</v>
      </c>
      <c r="Y694" t="s">
        <v>3219</v>
      </c>
    </row>
    <row r="695" spans="1:25" x14ac:dyDescent="0.2">
      <c r="A695">
        <v>1885</v>
      </c>
      <c r="B695" t="s">
        <v>1441</v>
      </c>
      <c r="C695" t="s">
        <v>46</v>
      </c>
      <c r="D695">
        <v>0.05</v>
      </c>
      <c r="E695">
        <v>535.64</v>
      </c>
      <c r="F695">
        <v>14.7</v>
      </c>
      <c r="G695" t="s">
        <v>2</v>
      </c>
      <c r="H695" t="s">
        <v>47</v>
      </c>
      <c r="I695" t="s">
        <v>16</v>
      </c>
      <c r="J695" t="s">
        <v>32</v>
      </c>
      <c r="K695" t="s">
        <v>33</v>
      </c>
      <c r="L695" t="s">
        <v>1442</v>
      </c>
      <c r="M695">
        <v>0.59</v>
      </c>
      <c r="N695" t="s">
        <v>8</v>
      </c>
      <c r="O695" t="s">
        <v>87</v>
      </c>
      <c r="P695" t="s">
        <v>560</v>
      </c>
      <c r="Q695" t="s">
        <v>1443</v>
      </c>
      <c r="R695">
        <v>2806</v>
      </c>
      <c r="S695">
        <v>42064</v>
      </c>
      <c r="T695">
        <v>42066</v>
      </c>
      <c r="U695">
        <v>4407.4399999999996</v>
      </c>
      <c r="V695">
        <v>15</v>
      </c>
      <c r="W695">
        <v>7029.1</v>
      </c>
      <c r="X695">
        <v>87378</v>
      </c>
      <c r="Y695" t="s">
        <v>3219</v>
      </c>
    </row>
    <row r="696" spans="1:25" x14ac:dyDescent="0.2">
      <c r="A696">
        <v>3187</v>
      </c>
      <c r="B696" t="s">
        <v>1444</v>
      </c>
      <c r="C696" t="s">
        <v>13</v>
      </c>
      <c r="D696">
        <v>0.08</v>
      </c>
      <c r="E696">
        <v>170.98</v>
      </c>
      <c r="F696">
        <v>35.89</v>
      </c>
      <c r="G696" t="s">
        <v>2</v>
      </c>
      <c r="H696" t="s">
        <v>3</v>
      </c>
      <c r="I696" t="s">
        <v>4</v>
      </c>
      <c r="J696" t="s">
        <v>93</v>
      </c>
      <c r="K696" t="s">
        <v>6</v>
      </c>
      <c r="L696" t="s">
        <v>1445</v>
      </c>
      <c r="M696">
        <v>0.66</v>
      </c>
      <c r="N696" t="s">
        <v>8</v>
      </c>
      <c r="O696" t="s">
        <v>9</v>
      </c>
      <c r="P696" t="s">
        <v>99</v>
      </c>
      <c r="Q696" t="s">
        <v>1446</v>
      </c>
      <c r="R696">
        <v>33569</v>
      </c>
      <c r="S696">
        <v>42065</v>
      </c>
      <c r="T696">
        <v>42067</v>
      </c>
      <c r="U696">
        <v>-119.812</v>
      </c>
      <c r="V696">
        <v>1</v>
      </c>
      <c r="W696">
        <v>199.48</v>
      </c>
      <c r="X696">
        <v>89025</v>
      </c>
      <c r="Y696" t="s">
        <v>3216</v>
      </c>
    </row>
    <row r="697" spans="1:25" x14ac:dyDescent="0.2">
      <c r="A697">
        <v>64</v>
      </c>
      <c r="B697" t="s">
        <v>1447</v>
      </c>
      <c r="C697" t="s">
        <v>46</v>
      </c>
      <c r="D697">
        <v>0</v>
      </c>
      <c r="E697">
        <v>3.69</v>
      </c>
      <c r="F697">
        <v>0.5</v>
      </c>
      <c r="G697" t="s">
        <v>14</v>
      </c>
      <c r="H697" t="s">
        <v>3</v>
      </c>
      <c r="I697" t="s">
        <v>24</v>
      </c>
      <c r="J697" t="s">
        <v>128</v>
      </c>
      <c r="K697" t="s">
        <v>49</v>
      </c>
      <c r="L697" t="s">
        <v>1448</v>
      </c>
      <c r="M697">
        <v>0.38</v>
      </c>
      <c r="N697" t="s">
        <v>8</v>
      </c>
      <c r="O697" t="s">
        <v>9</v>
      </c>
      <c r="P697" t="s">
        <v>218</v>
      </c>
      <c r="Q697" t="s">
        <v>1449</v>
      </c>
      <c r="R697">
        <v>24153</v>
      </c>
      <c r="S697">
        <v>42065</v>
      </c>
      <c r="T697">
        <v>42067</v>
      </c>
      <c r="U697">
        <v>-37.5291</v>
      </c>
      <c r="V697">
        <v>1</v>
      </c>
      <c r="W697">
        <v>4</v>
      </c>
      <c r="X697">
        <v>87406</v>
      </c>
      <c r="Y697" t="s">
        <v>3216</v>
      </c>
    </row>
    <row r="698" spans="1:25" x14ac:dyDescent="0.2">
      <c r="A698">
        <v>64</v>
      </c>
      <c r="B698" t="s">
        <v>1447</v>
      </c>
      <c r="C698" t="s">
        <v>46</v>
      </c>
      <c r="D698">
        <v>0.02</v>
      </c>
      <c r="E698">
        <v>175.99</v>
      </c>
      <c r="F698">
        <v>4.99</v>
      </c>
      <c r="G698" t="s">
        <v>63</v>
      </c>
      <c r="H698" t="s">
        <v>3</v>
      </c>
      <c r="I698" t="s">
        <v>16</v>
      </c>
      <c r="J698" t="s">
        <v>111</v>
      </c>
      <c r="K698" t="s">
        <v>49</v>
      </c>
      <c r="L698" t="s">
        <v>1225</v>
      </c>
      <c r="M698">
        <v>0.59</v>
      </c>
      <c r="N698" t="s">
        <v>8</v>
      </c>
      <c r="O698" t="s">
        <v>9</v>
      </c>
      <c r="P698" t="s">
        <v>218</v>
      </c>
      <c r="Q698" t="s">
        <v>1449</v>
      </c>
      <c r="R698">
        <v>24153</v>
      </c>
      <c r="S698">
        <v>42065</v>
      </c>
      <c r="T698">
        <v>42065</v>
      </c>
      <c r="U698">
        <v>101.49</v>
      </c>
      <c r="V698">
        <v>4</v>
      </c>
      <c r="W698">
        <v>589.79999999999995</v>
      </c>
      <c r="X698">
        <v>87406</v>
      </c>
      <c r="Y698" t="s">
        <v>3216</v>
      </c>
    </row>
    <row r="699" spans="1:25" x14ac:dyDescent="0.2">
      <c r="A699">
        <v>2877</v>
      </c>
      <c r="B699" t="s">
        <v>1450</v>
      </c>
      <c r="C699" t="s">
        <v>46</v>
      </c>
      <c r="D699">
        <v>0</v>
      </c>
      <c r="E699">
        <v>8.33</v>
      </c>
      <c r="F699">
        <v>1.99</v>
      </c>
      <c r="G699" t="s">
        <v>63</v>
      </c>
      <c r="H699" t="s">
        <v>15</v>
      </c>
      <c r="I699" t="s">
        <v>16</v>
      </c>
      <c r="J699" t="s">
        <v>17</v>
      </c>
      <c r="K699" t="s">
        <v>18</v>
      </c>
      <c r="L699" t="s">
        <v>1150</v>
      </c>
      <c r="M699">
        <v>0.52</v>
      </c>
      <c r="N699" t="s">
        <v>8</v>
      </c>
      <c r="O699" t="s">
        <v>87</v>
      </c>
      <c r="P699" t="s">
        <v>293</v>
      </c>
      <c r="Q699" t="s">
        <v>1451</v>
      </c>
      <c r="R699">
        <v>44070</v>
      </c>
      <c r="S699">
        <v>42065</v>
      </c>
      <c r="T699">
        <v>42067</v>
      </c>
      <c r="U699">
        <v>74.181899999999999</v>
      </c>
      <c r="V699">
        <v>12</v>
      </c>
      <c r="W699">
        <v>107.51</v>
      </c>
      <c r="X699">
        <v>91492</v>
      </c>
      <c r="Y699" t="s">
        <v>3219</v>
      </c>
    </row>
    <row r="700" spans="1:25" x14ac:dyDescent="0.2">
      <c r="A700">
        <v>2878</v>
      </c>
      <c r="B700" t="s">
        <v>1452</v>
      </c>
      <c r="C700" t="s">
        <v>46</v>
      </c>
      <c r="D700">
        <v>0</v>
      </c>
      <c r="E700">
        <v>8.33</v>
      </c>
      <c r="F700">
        <v>1.99</v>
      </c>
      <c r="G700" t="s">
        <v>63</v>
      </c>
      <c r="H700" t="s">
        <v>15</v>
      </c>
      <c r="I700" t="s">
        <v>16</v>
      </c>
      <c r="J700" t="s">
        <v>17</v>
      </c>
      <c r="K700" t="s">
        <v>18</v>
      </c>
      <c r="L700" t="s">
        <v>1150</v>
      </c>
      <c r="M700">
        <v>0.52</v>
      </c>
      <c r="N700" t="s">
        <v>8</v>
      </c>
      <c r="O700" t="s">
        <v>35</v>
      </c>
      <c r="P700" t="s">
        <v>42</v>
      </c>
      <c r="Q700" t="s">
        <v>118</v>
      </c>
      <c r="R700">
        <v>98107</v>
      </c>
      <c r="S700">
        <v>42065</v>
      </c>
      <c r="T700">
        <v>42067</v>
      </c>
      <c r="U700">
        <v>82.31</v>
      </c>
      <c r="V700">
        <v>47</v>
      </c>
      <c r="W700">
        <v>421.08</v>
      </c>
      <c r="X700">
        <v>54369</v>
      </c>
      <c r="Y700" t="s">
        <v>3218</v>
      </c>
    </row>
    <row r="701" spans="1:25" x14ac:dyDescent="0.2">
      <c r="A701">
        <v>3067</v>
      </c>
      <c r="B701" t="s">
        <v>1453</v>
      </c>
      <c r="C701" t="s">
        <v>46</v>
      </c>
      <c r="D701">
        <v>0.06</v>
      </c>
      <c r="E701">
        <v>355.98</v>
      </c>
      <c r="F701">
        <v>58.92</v>
      </c>
      <c r="G701" t="s">
        <v>2</v>
      </c>
      <c r="H701" t="s">
        <v>15</v>
      </c>
      <c r="I701" t="s">
        <v>4</v>
      </c>
      <c r="J701" t="s">
        <v>85</v>
      </c>
      <c r="K701" t="s">
        <v>33</v>
      </c>
      <c r="L701" t="s">
        <v>670</v>
      </c>
      <c r="M701">
        <v>0.64</v>
      </c>
      <c r="N701" t="s">
        <v>8</v>
      </c>
      <c r="O701" t="s">
        <v>87</v>
      </c>
      <c r="P701" t="s">
        <v>293</v>
      </c>
      <c r="Q701" t="s">
        <v>1454</v>
      </c>
      <c r="R701">
        <v>44515</v>
      </c>
      <c r="S701">
        <v>42065</v>
      </c>
      <c r="T701">
        <v>42066</v>
      </c>
      <c r="U701">
        <v>1660.92</v>
      </c>
      <c r="V701">
        <v>14</v>
      </c>
      <c r="W701">
        <v>5086.08</v>
      </c>
      <c r="X701">
        <v>91376</v>
      </c>
      <c r="Y701" t="s">
        <v>3219</v>
      </c>
    </row>
    <row r="702" spans="1:25" x14ac:dyDescent="0.2">
      <c r="A702">
        <v>1686</v>
      </c>
      <c r="B702" t="s">
        <v>1455</v>
      </c>
      <c r="C702" t="s">
        <v>23</v>
      </c>
      <c r="D702">
        <v>0.08</v>
      </c>
      <c r="E702">
        <v>2.08</v>
      </c>
      <c r="F702">
        <v>5.33</v>
      </c>
      <c r="G702" t="s">
        <v>14</v>
      </c>
      <c r="H702" t="s">
        <v>70</v>
      </c>
      <c r="I702" t="s">
        <v>4</v>
      </c>
      <c r="J702" t="s">
        <v>102</v>
      </c>
      <c r="K702" t="s">
        <v>49</v>
      </c>
      <c r="L702" t="s">
        <v>435</v>
      </c>
      <c r="M702">
        <v>0.43</v>
      </c>
      <c r="N702" t="s">
        <v>8</v>
      </c>
      <c r="O702" t="s">
        <v>28</v>
      </c>
      <c r="P702" t="s">
        <v>79</v>
      </c>
      <c r="Q702" t="s">
        <v>1456</v>
      </c>
      <c r="R702">
        <v>60123</v>
      </c>
      <c r="S702">
        <v>42066</v>
      </c>
      <c r="T702">
        <v>42073</v>
      </c>
      <c r="U702">
        <v>-129.01</v>
      </c>
      <c r="V702">
        <v>9</v>
      </c>
      <c r="W702">
        <v>19.670000000000002</v>
      </c>
      <c r="X702">
        <v>86973</v>
      </c>
      <c r="Y702" t="s">
        <v>3217</v>
      </c>
    </row>
    <row r="703" spans="1:25" x14ac:dyDescent="0.2">
      <c r="A703">
        <v>428</v>
      </c>
      <c r="B703" t="s">
        <v>487</v>
      </c>
      <c r="C703" t="s">
        <v>46</v>
      </c>
      <c r="D703">
        <v>0.05</v>
      </c>
      <c r="E703">
        <v>10.98</v>
      </c>
      <c r="F703">
        <v>4.8</v>
      </c>
      <c r="G703" t="s">
        <v>14</v>
      </c>
      <c r="H703" t="s">
        <v>70</v>
      </c>
      <c r="I703" t="s">
        <v>24</v>
      </c>
      <c r="J703" t="s">
        <v>321</v>
      </c>
      <c r="K703" t="s">
        <v>49</v>
      </c>
      <c r="L703" t="s">
        <v>1457</v>
      </c>
      <c r="M703">
        <v>0.36</v>
      </c>
      <c r="N703" t="s">
        <v>8</v>
      </c>
      <c r="O703" t="s">
        <v>35</v>
      </c>
      <c r="P703" t="s">
        <v>272</v>
      </c>
      <c r="Q703" t="s">
        <v>489</v>
      </c>
      <c r="R703">
        <v>89701</v>
      </c>
      <c r="S703">
        <v>42066</v>
      </c>
      <c r="T703">
        <v>42068</v>
      </c>
      <c r="U703">
        <v>90.62</v>
      </c>
      <c r="V703">
        <v>22</v>
      </c>
      <c r="W703">
        <v>243.11</v>
      </c>
      <c r="X703">
        <v>88480</v>
      </c>
      <c r="Y703" t="s">
        <v>3218</v>
      </c>
    </row>
    <row r="704" spans="1:25" x14ac:dyDescent="0.2">
      <c r="A704">
        <v>568</v>
      </c>
      <c r="B704" t="s">
        <v>1458</v>
      </c>
      <c r="C704" t="s">
        <v>1</v>
      </c>
      <c r="D704">
        <v>0.02</v>
      </c>
      <c r="E704">
        <v>280.98</v>
      </c>
      <c r="F704">
        <v>57</v>
      </c>
      <c r="G704" t="s">
        <v>2</v>
      </c>
      <c r="H704" t="s">
        <v>15</v>
      </c>
      <c r="I704" t="s">
        <v>4</v>
      </c>
      <c r="J704" t="s">
        <v>85</v>
      </c>
      <c r="K704" t="s">
        <v>33</v>
      </c>
      <c r="L704" t="s">
        <v>838</v>
      </c>
      <c r="M704">
        <v>0.78</v>
      </c>
      <c r="N704" t="s">
        <v>8</v>
      </c>
      <c r="O704" t="s">
        <v>9</v>
      </c>
      <c r="P704" t="s">
        <v>10</v>
      </c>
      <c r="Q704" t="s">
        <v>1459</v>
      </c>
      <c r="R704">
        <v>39701</v>
      </c>
      <c r="S704">
        <v>42067</v>
      </c>
      <c r="T704">
        <v>42068</v>
      </c>
      <c r="U704">
        <v>1141.7940000000001</v>
      </c>
      <c r="V704">
        <v>4</v>
      </c>
      <c r="W704">
        <v>1128.74</v>
      </c>
      <c r="X704">
        <v>88879</v>
      </c>
      <c r="Y704" t="s">
        <v>3216</v>
      </c>
    </row>
    <row r="705" spans="1:25" x14ac:dyDescent="0.2">
      <c r="A705">
        <v>3133</v>
      </c>
      <c r="B705" t="s">
        <v>537</v>
      </c>
      <c r="C705" t="s">
        <v>1</v>
      </c>
      <c r="D705">
        <v>0.08</v>
      </c>
      <c r="E705">
        <v>5.4</v>
      </c>
      <c r="F705">
        <v>7.78</v>
      </c>
      <c r="G705" t="s">
        <v>14</v>
      </c>
      <c r="H705" t="s">
        <v>70</v>
      </c>
      <c r="I705" t="s">
        <v>24</v>
      </c>
      <c r="J705" t="s">
        <v>48</v>
      </c>
      <c r="K705" t="s">
        <v>49</v>
      </c>
      <c r="L705" t="s">
        <v>1460</v>
      </c>
      <c r="M705">
        <v>0.37</v>
      </c>
      <c r="N705" t="s">
        <v>8</v>
      </c>
      <c r="O705" t="s">
        <v>28</v>
      </c>
      <c r="P705" t="s">
        <v>79</v>
      </c>
      <c r="Q705" t="s">
        <v>538</v>
      </c>
      <c r="R705">
        <v>60540</v>
      </c>
      <c r="S705">
        <v>42067</v>
      </c>
      <c r="T705">
        <v>42067</v>
      </c>
      <c r="U705">
        <v>-44.067999999999998</v>
      </c>
      <c r="V705">
        <v>4</v>
      </c>
      <c r="W705">
        <v>25.35</v>
      </c>
      <c r="X705">
        <v>86792</v>
      </c>
      <c r="Y705" t="s">
        <v>3217</v>
      </c>
    </row>
    <row r="706" spans="1:25" x14ac:dyDescent="0.2">
      <c r="A706">
        <v>3133</v>
      </c>
      <c r="B706" t="s">
        <v>537</v>
      </c>
      <c r="C706" t="s">
        <v>1</v>
      </c>
      <c r="D706">
        <v>0.09</v>
      </c>
      <c r="E706">
        <v>8.4600000000000009</v>
      </c>
      <c r="F706">
        <v>8.99</v>
      </c>
      <c r="G706" t="s">
        <v>63</v>
      </c>
      <c r="H706" t="s">
        <v>70</v>
      </c>
      <c r="I706" t="s">
        <v>16</v>
      </c>
      <c r="J706" t="s">
        <v>17</v>
      </c>
      <c r="K706" t="s">
        <v>18</v>
      </c>
      <c r="L706" t="s">
        <v>1461</v>
      </c>
      <c r="M706">
        <v>0.79</v>
      </c>
      <c r="N706" t="s">
        <v>8</v>
      </c>
      <c r="O706" t="s">
        <v>28</v>
      </c>
      <c r="P706" t="s">
        <v>79</v>
      </c>
      <c r="Q706" t="s">
        <v>538</v>
      </c>
      <c r="R706">
        <v>60540</v>
      </c>
      <c r="S706">
        <v>42067</v>
      </c>
      <c r="T706">
        <v>42070</v>
      </c>
      <c r="U706">
        <v>-100.51</v>
      </c>
      <c r="V706">
        <v>5</v>
      </c>
      <c r="W706">
        <v>45.03</v>
      </c>
      <c r="X706">
        <v>86792</v>
      </c>
      <c r="Y706" t="s">
        <v>3217</v>
      </c>
    </row>
    <row r="707" spans="1:25" x14ac:dyDescent="0.2">
      <c r="A707">
        <v>3133</v>
      </c>
      <c r="B707" t="s">
        <v>537</v>
      </c>
      <c r="C707" t="s">
        <v>1</v>
      </c>
      <c r="D707">
        <v>0.21</v>
      </c>
      <c r="E707">
        <v>14.98</v>
      </c>
      <c r="F707">
        <v>8.99</v>
      </c>
      <c r="G707" t="s">
        <v>14</v>
      </c>
      <c r="H707" t="s">
        <v>70</v>
      </c>
      <c r="I707" t="s">
        <v>4</v>
      </c>
      <c r="J707" t="s">
        <v>102</v>
      </c>
      <c r="K707" t="s">
        <v>18</v>
      </c>
      <c r="L707" t="s">
        <v>1462</v>
      </c>
      <c r="M707">
        <v>0.39</v>
      </c>
      <c r="N707" t="s">
        <v>8</v>
      </c>
      <c r="O707" t="s">
        <v>28</v>
      </c>
      <c r="P707" t="s">
        <v>79</v>
      </c>
      <c r="Q707" t="s">
        <v>538</v>
      </c>
      <c r="R707">
        <v>60540</v>
      </c>
      <c r="S707">
        <v>42067</v>
      </c>
      <c r="T707">
        <v>42068</v>
      </c>
      <c r="U707">
        <v>-17.75</v>
      </c>
      <c r="V707">
        <v>10</v>
      </c>
      <c r="W707">
        <v>153.87</v>
      </c>
      <c r="X707">
        <v>86792</v>
      </c>
      <c r="Y707" t="s">
        <v>3217</v>
      </c>
    </row>
    <row r="708" spans="1:25" x14ac:dyDescent="0.2">
      <c r="A708">
        <v>3133</v>
      </c>
      <c r="B708" t="s">
        <v>537</v>
      </c>
      <c r="C708" t="s">
        <v>1</v>
      </c>
      <c r="D708">
        <v>0.04</v>
      </c>
      <c r="E708">
        <v>155.99</v>
      </c>
      <c r="F708">
        <v>8.08</v>
      </c>
      <c r="G708" t="s">
        <v>14</v>
      </c>
      <c r="H708" t="s">
        <v>70</v>
      </c>
      <c r="I708" t="s">
        <v>16</v>
      </c>
      <c r="J708" t="s">
        <v>111</v>
      </c>
      <c r="K708" t="s">
        <v>49</v>
      </c>
      <c r="L708" t="s">
        <v>1463</v>
      </c>
      <c r="M708">
        <v>0.6</v>
      </c>
      <c r="N708" t="s">
        <v>8</v>
      </c>
      <c r="O708" t="s">
        <v>28</v>
      </c>
      <c r="P708" t="s">
        <v>79</v>
      </c>
      <c r="Q708" t="s">
        <v>538</v>
      </c>
      <c r="R708">
        <v>60540</v>
      </c>
      <c r="S708">
        <v>42067</v>
      </c>
      <c r="T708">
        <v>42068</v>
      </c>
      <c r="U708">
        <v>1374.9480000000001</v>
      </c>
      <c r="V708">
        <v>22</v>
      </c>
      <c r="W708">
        <v>2800.33</v>
      </c>
      <c r="X708">
        <v>86792</v>
      </c>
      <c r="Y708" t="s">
        <v>3217</v>
      </c>
    </row>
    <row r="709" spans="1:25" x14ac:dyDescent="0.2">
      <c r="A709">
        <v>1005</v>
      </c>
      <c r="B709" t="s">
        <v>1373</v>
      </c>
      <c r="C709" t="s">
        <v>23</v>
      </c>
      <c r="D709">
        <v>0.06</v>
      </c>
      <c r="E709">
        <v>10.14</v>
      </c>
      <c r="F709">
        <v>2.27</v>
      </c>
      <c r="G709" t="s">
        <v>14</v>
      </c>
      <c r="H709" t="s">
        <v>3</v>
      </c>
      <c r="I709" t="s">
        <v>24</v>
      </c>
      <c r="J709" t="s">
        <v>64</v>
      </c>
      <c r="K709" t="s">
        <v>26</v>
      </c>
      <c r="L709" t="s">
        <v>147</v>
      </c>
      <c r="M709">
        <v>0.36</v>
      </c>
      <c r="N709" t="s">
        <v>8</v>
      </c>
      <c r="O709" t="s">
        <v>28</v>
      </c>
      <c r="P709" t="s">
        <v>79</v>
      </c>
      <c r="Q709" t="s">
        <v>1375</v>
      </c>
      <c r="R709">
        <v>60089</v>
      </c>
      <c r="S709">
        <v>42067</v>
      </c>
      <c r="T709">
        <v>42067</v>
      </c>
      <c r="U709">
        <v>-3.88</v>
      </c>
      <c r="V709">
        <v>1</v>
      </c>
      <c r="W709">
        <v>12.18</v>
      </c>
      <c r="X709">
        <v>90043</v>
      </c>
      <c r="Y709" t="s">
        <v>3217</v>
      </c>
    </row>
    <row r="710" spans="1:25" x14ac:dyDescent="0.2">
      <c r="A710">
        <v>2358</v>
      </c>
      <c r="B710" t="s">
        <v>1142</v>
      </c>
      <c r="C710" t="s">
        <v>23</v>
      </c>
      <c r="D710">
        <v>0.1</v>
      </c>
      <c r="E710">
        <v>205.99</v>
      </c>
      <c r="F710">
        <v>8.99</v>
      </c>
      <c r="G710" t="s">
        <v>14</v>
      </c>
      <c r="H710" t="s">
        <v>70</v>
      </c>
      <c r="I710" t="s">
        <v>16</v>
      </c>
      <c r="J710" t="s">
        <v>111</v>
      </c>
      <c r="K710" t="s">
        <v>49</v>
      </c>
      <c r="L710" t="s">
        <v>639</v>
      </c>
      <c r="M710">
        <v>0.56000000000000005</v>
      </c>
      <c r="N710" t="s">
        <v>8</v>
      </c>
      <c r="O710" t="s">
        <v>9</v>
      </c>
      <c r="P710" t="s">
        <v>99</v>
      </c>
      <c r="Q710" t="s">
        <v>1072</v>
      </c>
      <c r="R710">
        <v>33311</v>
      </c>
      <c r="S710">
        <v>42067</v>
      </c>
      <c r="T710">
        <v>42071</v>
      </c>
      <c r="U710">
        <v>147</v>
      </c>
      <c r="V710">
        <v>2</v>
      </c>
      <c r="W710">
        <v>324.62</v>
      </c>
      <c r="X710">
        <v>88267</v>
      </c>
      <c r="Y710" t="s">
        <v>3216</v>
      </c>
    </row>
    <row r="711" spans="1:25" x14ac:dyDescent="0.2">
      <c r="A711">
        <v>91</v>
      </c>
      <c r="B711" t="s">
        <v>1222</v>
      </c>
      <c r="C711" t="s">
        <v>92</v>
      </c>
      <c r="D711">
        <v>0.06</v>
      </c>
      <c r="E711">
        <v>175.99</v>
      </c>
      <c r="F711">
        <v>8.99</v>
      </c>
      <c r="G711" t="s">
        <v>14</v>
      </c>
      <c r="H711" t="s">
        <v>70</v>
      </c>
      <c r="I711" t="s">
        <v>16</v>
      </c>
      <c r="J711" t="s">
        <v>111</v>
      </c>
      <c r="K711" t="s">
        <v>49</v>
      </c>
      <c r="L711" t="s">
        <v>1155</v>
      </c>
      <c r="M711">
        <v>0.56999999999999995</v>
      </c>
      <c r="N711" t="s">
        <v>8</v>
      </c>
      <c r="O711" t="s">
        <v>35</v>
      </c>
      <c r="P711" t="s">
        <v>66</v>
      </c>
      <c r="Q711" t="s">
        <v>1223</v>
      </c>
      <c r="R711">
        <v>94591</v>
      </c>
      <c r="S711">
        <v>42067</v>
      </c>
      <c r="T711">
        <v>42069</v>
      </c>
      <c r="U711">
        <v>2031.5070000000001</v>
      </c>
      <c r="V711">
        <v>23</v>
      </c>
      <c r="W711">
        <v>3363.53</v>
      </c>
      <c r="X711">
        <v>87177</v>
      </c>
      <c r="Y711" t="s">
        <v>3218</v>
      </c>
    </row>
    <row r="712" spans="1:25" x14ac:dyDescent="0.2">
      <c r="A712">
        <v>679</v>
      </c>
      <c r="B712" t="s">
        <v>1464</v>
      </c>
      <c r="C712" t="s">
        <v>92</v>
      </c>
      <c r="D712">
        <v>0.01</v>
      </c>
      <c r="E712">
        <v>3.95</v>
      </c>
      <c r="F712">
        <v>5.13</v>
      </c>
      <c r="G712" t="s">
        <v>14</v>
      </c>
      <c r="H712" t="s">
        <v>70</v>
      </c>
      <c r="I712" t="s">
        <v>24</v>
      </c>
      <c r="J712" t="s">
        <v>71</v>
      </c>
      <c r="K712" t="s">
        <v>49</v>
      </c>
      <c r="L712" t="s">
        <v>1465</v>
      </c>
      <c r="M712">
        <v>0.59</v>
      </c>
      <c r="N712" t="s">
        <v>8</v>
      </c>
      <c r="O712" t="s">
        <v>35</v>
      </c>
      <c r="P712" t="s">
        <v>42</v>
      </c>
      <c r="Q712" t="s">
        <v>1466</v>
      </c>
      <c r="R712">
        <v>98387</v>
      </c>
      <c r="S712">
        <v>42067</v>
      </c>
      <c r="T712">
        <v>42068</v>
      </c>
      <c r="U712">
        <v>-19.93</v>
      </c>
      <c r="V712">
        <v>2</v>
      </c>
      <c r="W712">
        <v>10.11</v>
      </c>
      <c r="X712">
        <v>88890</v>
      </c>
      <c r="Y712" t="s">
        <v>3218</v>
      </c>
    </row>
    <row r="713" spans="1:25" x14ac:dyDescent="0.2">
      <c r="A713">
        <v>679</v>
      </c>
      <c r="B713" t="s">
        <v>1464</v>
      </c>
      <c r="C713" t="s">
        <v>92</v>
      </c>
      <c r="D713">
        <v>0.02</v>
      </c>
      <c r="E713">
        <v>367.99</v>
      </c>
      <c r="F713">
        <v>19.989999999999998</v>
      </c>
      <c r="G713" t="s">
        <v>14</v>
      </c>
      <c r="H713" t="s">
        <v>70</v>
      </c>
      <c r="I713" t="s">
        <v>24</v>
      </c>
      <c r="J713" t="s">
        <v>48</v>
      </c>
      <c r="K713" t="s">
        <v>49</v>
      </c>
      <c r="L713" t="s">
        <v>1467</v>
      </c>
      <c r="M713">
        <v>0.4</v>
      </c>
      <c r="N713" t="s">
        <v>8</v>
      </c>
      <c r="O713" t="s">
        <v>35</v>
      </c>
      <c r="P713" t="s">
        <v>42</v>
      </c>
      <c r="Q713" t="s">
        <v>1466</v>
      </c>
      <c r="R713">
        <v>98387</v>
      </c>
      <c r="S713">
        <v>42067</v>
      </c>
      <c r="T713">
        <v>42068</v>
      </c>
      <c r="U713">
        <v>4568.6072999999997</v>
      </c>
      <c r="V713">
        <v>17</v>
      </c>
      <c r="W713">
        <v>6621.17</v>
      </c>
      <c r="X713">
        <v>88890</v>
      </c>
      <c r="Y713" t="s">
        <v>3218</v>
      </c>
    </row>
    <row r="714" spans="1:25" x14ac:dyDescent="0.2">
      <c r="A714">
        <v>680</v>
      </c>
      <c r="B714" t="s">
        <v>1468</v>
      </c>
      <c r="C714" t="s">
        <v>92</v>
      </c>
      <c r="D714">
        <v>0.04</v>
      </c>
      <c r="E714">
        <v>95.99</v>
      </c>
      <c r="F714">
        <v>4.9000000000000004</v>
      </c>
      <c r="G714" t="s">
        <v>14</v>
      </c>
      <c r="H714" t="s">
        <v>70</v>
      </c>
      <c r="I714" t="s">
        <v>16</v>
      </c>
      <c r="J714" t="s">
        <v>111</v>
      </c>
      <c r="K714" t="s">
        <v>49</v>
      </c>
      <c r="L714" t="s">
        <v>744</v>
      </c>
      <c r="M714">
        <v>0.56000000000000005</v>
      </c>
      <c r="N714" t="s">
        <v>8</v>
      </c>
      <c r="O714" t="s">
        <v>35</v>
      </c>
      <c r="P714" t="s">
        <v>42</v>
      </c>
      <c r="Q714" t="s">
        <v>1469</v>
      </c>
      <c r="R714">
        <v>99207</v>
      </c>
      <c r="S714">
        <v>42067</v>
      </c>
      <c r="T714">
        <v>42069</v>
      </c>
      <c r="U714">
        <v>-258.22500000000002</v>
      </c>
      <c r="V714">
        <v>3</v>
      </c>
      <c r="W714">
        <v>253.78</v>
      </c>
      <c r="X714">
        <v>88890</v>
      </c>
      <c r="Y714" t="s">
        <v>3218</v>
      </c>
    </row>
    <row r="715" spans="1:25" x14ac:dyDescent="0.2">
      <c r="A715">
        <v>2696</v>
      </c>
      <c r="B715" t="s">
        <v>1470</v>
      </c>
      <c r="C715" t="s">
        <v>1</v>
      </c>
      <c r="D715">
        <v>0.05</v>
      </c>
      <c r="E715">
        <v>107.53</v>
      </c>
      <c r="F715">
        <v>5.81</v>
      </c>
      <c r="G715" t="s">
        <v>14</v>
      </c>
      <c r="H715" t="s">
        <v>47</v>
      </c>
      <c r="I715" t="s">
        <v>4</v>
      </c>
      <c r="J715" t="s">
        <v>102</v>
      </c>
      <c r="K715" t="s">
        <v>120</v>
      </c>
      <c r="L715" t="s">
        <v>1471</v>
      </c>
      <c r="M715">
        <v>0.65</v>
      </c>
      <c r="N715" t="s">
        <v>8</v>
      </c>
      <c r="O715" t="s">
        <v>9</v>
      </c>
      <c r="P715" t="s">
        <v>140</v>
      </c>
      <c r="Q715" t="s">
        <v>1472</v>
      </c>
      <c r="R715">
        <v>35401</v>
      </c>
      <c r="S715">
        <v>42068</v>
      </c>
      <c r="T715">
        <v>42069</v>
      </c>
      <c r="U715">
        <v>-89.418000000000006</v>
      </c>
      <c r="V715">
        <v>6</v>
      </c>
      <c r="W715">
        <v>612.91999999999996</v>
      </c>
      <c r="X715">
        <v>87676</v>
      </c>
      <c r="Y715" t="s">
        <v>3216</v>
      </c>
    </row>
    <row r="716" spans="1:25" x14ac:dyDescent="0.2">
      <c r="A716">
        <v>2376</v>
      </c>
      <c r="B716" t="s">
        <v>1473</v>
      </c>
      <c r="C716" t="s">
        <v>13</v>
      </c>
      <c r="D716">
        <v>0.05</v>
      </c>
      <c r="E716">
        <v>3.28</v>
      </c>
      <c r="F716">
        <v>3.97</v>
      </c>
      <c r="G716" t="s">
        <v>14</v>
      </c>
      <c r="H716" t="s">
        <v>70</v>
      </c>
      <c r="I716" t="s">
        <v>24</v>
      </c>
      <c r="J716" t="s">
        <v>25</v>
      </c>
      <c r="K716" t="s">
        <v>26</v>
      </c>
      <c r="L716" t="s">
        <v>221</v>
      </c>
      <c r="M716">
        <v>0.56000000000000005</v>
      </c>
      <c r="N716" t="s">
        <v>8</v>
      </c>
      <c r="O716" t="s">
        <v>35</v>
      </c>
      <c r="P716" t="s">
        <v>466</v>
      </c>
      <c r="Q716" t="s">
        <v>1474</v>
      </c>
      <c r="R716">
        <v>83843</v>
      </c>
      <c r="S716">
        <v>42068</v>
      </c>
      <c r="T716">
        <v>42069</v>
      </c>
      <c r="U716">
        <v>-100.24</v>
      </c>
      <c r="V716">
        <v>18</v>
      </c>
      <c r="W716">
        <v>61.29</v>
      </c>
      <c r="X716">
        <v>91321</v>
      </c>
      <c r="Y716" t="s">
        <v>3218</v>
      </c>
    </row>
    <row r="717" spans="1:25" x14ac:dyDescent="0.2">
      <c r="A717">
        <v>2376</v>
      </c>
      <c r="B717" t="s">
        <v>1473</v>
      </c>
      <c r="C717" t="s">
        <v>13</v>
      </c>
      <c r="D717">
        <v>0.03</v>
      </c>
      <c r="E717">
        <v>6.98</v>
      </c>
      <c r="F717">
        <v>9.69</v>
      </c>
      <c r="G717" t="s">
        <v>14</v>
      </c>
      <c r="H717" t="s">
        <v>70</v>
      </c>
      <c r="I717" t="s">
        <v>24</v>
      </c>
      <c r="J717" t="s">
        <v>54</v>
      </c>
      <c r="K717" t="s">
        <v>49</v>
      </c>
      <c r="L717" t="s">
        <v>1475</v>
      </c>
      <c r="M717">
        <v>0.83</v>
      </c>
      <c r="N717" t="s">
        <v>8</v>
      </c>
      <c r="O717" t="s">
        <v>35</v>
      </c>
      <c r="P717" t="s">
        <v>466</v>
      </c>
      <c r="Q717" t="s">
        <v>1474</v>
      </c>
      <c r="R717">
        <v>83843</v>
      </c>
      <c r="S717">
        <v>42068</v>
      </c>
      <c r="T717">
        <v>42070</v>
      </c>
      <c r="U717">
        <v>-262.62</v>
      </c>
      <c r="V717">
        <v>15</v>
      </c>
      <c r="W717">
        <v>109.15</v>
      </c>
      <c r="X717">
        <v>91321</v>
      </c>
      <c r="Y717" t="s">
        <v>3218</v>
      </c>
    </row>
    <row r="718" spans="1:25" x14ac:dyDescent="0.2">
      <c r="A718">
        <v>670</v>
      </c>
      <c r="B718" t="s">
        <v>1476</v>
      </c>
      <c r="C718" t="s">
        <v>23</v>
      </c>
      <c r="D718">
        <v>0.08</v>
      </c>
      <c r="E718">
        <v>296.18</v>
      </c>
      <c r="F718">
        <v>54.12</v>
      </c>
      <c r="G718" t="s">
        <v>2</v>
      </c>
      <c r="H718" t="s">
        <v>47</v>
      </c>
      <c r="I718" t="s">
        <v>4</v>
      </c>
      <c r="J718" t="s">
        <v>5</v>
      </c>
      <c r="K718" t="s">
        <v>6</v>
      </c>
      <c r="L718" t="s">
        <v>1055</v>
      </c>
      <c r="M718">
        <v>0.76</v>
      </c>
      <c r="N718" t="s">
        <v>8</v>
      </c>
      <c r="O718" t="s">
        <v>9</v>
      </c>
      <c r="P718" t="s">
        <v>218</v>
      </c>
      <c r="Q718" t="s">
        <v>1477</v>
      </c>
      <c r="R718">
        <v>22025</v>
      </c>
      <c r="S718">
        <v>42068</v>
      </c>
      <c r="T718">
        <v>42075</v>
      </c>
      <c r="U718">
        <v>-187.22200000000001</v>
      </c>
      <c r="V718">
        <v>5</v>
      </c>
      <c r="W718">
        <v>1429.81</v>
      </c>
      <c r="X718">
        <v>88474</v>
      </c>
      <c r="Y718" t="s">
        <v>3216</v>
      </c>
    </row>
    <row r="719" spans="1:25" x14ac:dyDescent="0.2">
      <c r="A719">
        <v>2944</v>
      </c>
      <c r="B719" t="s">
        <v>1478</v>
      </c>
      <c r="C719" t="s">
        <v>23</v>
      </c>
      <c r="D719">
        <v>0.04</v>
      </c>
      <c r="E719">
        <v>4.55</v>
      </c>
      <c r="F719">
        <v>1.49</v>
      </c>
      <c r="G719" t="s">
        <v>14</v>
      </c>
      <c r="H719" t="s">
        <v>70</v>
      </c>
      <c r="I719" t="s">
        <v>24</v>
      </c>
      <c r="J719" t="s">
        <v>48</v>
      </c>
      <c r="K719" t="s">
        <v>49</v>
      </c>
      <c r="L719" t="s">
        <v>1479</v>
      </c>
      <c r="M719">
        <v>0.35</v>
      </c>
      <c r="N719" t="s">
        <v>8</v>
      </c>
      <c r="O719" t="s">
        <v>28</v>
      </c>
      <c r="P719" t="s">
        <v>265</v>
      </c>
      <c r="Q719" t="s">
        <v>1480</v>
      </c>
      <c r="R719">
        <v>48640</v>
      </c>
      <c r="S719">
        <v>42068</v>
      </c>
      <c r="T719">
        <v>42070</v>
      </c>
      <c r="U719">
        <v>28.288</v>
      </c>
      <c r="V719">
        <v>13</v>
      </c>
      <c r="W719">
        <v>59.75</v>
      </c>
      <c r="X719">
        <v>90309</v>
      </c>
      <c r="Y719" t="s">
        <v>3217</v>
      </c>
    </row>
    <row r="720" spans="1:25" x14ac:dyDescent="0.2">
      <c r="A720">
        <v>392</v>
      </c>
      <c r="B720" t="s">
        <v>1481</v>
      </c>
      <c r="C720" t="s">
        <v>92</v>
      </c>
      <c r="D720">
        <v>0.02</v>
      </c>
      <c r="E720">
        <v>34.979999999999997</v>
      </c>
      <c r="F720">
        <v>7.53</v>
      </c>
      <c r="G720" t="s">
        <v>14</v>
      </c>
      <c r="H720" t="s">
        <v>70</v>
      </c>
      <c r="I720" t="s">
        <v>16</v>
      </c>
      <c r="J720" t="s">
        <v>17</v>
      </c>
      <c r="K720" t="s">
        <v>49</v>
      </c>
      <c r="L720" t="s">
        <v>1415</v>
      </c>
      <c r="M720">
        <v>0.76</v>
      </c>
      <c r="N720" t="s">
        <v>8</v>
      </c>
      <c r="O720" t="s">
        <v>28</v>
      </c>
      <c r="P720" t="s">
        <v>56</v>
      </c>
      <c r="Q720" t="s">
        <v>1482</v>
      </c>
      <c r="R720">
        <v>63105</v>
      </c>
      <c r="S720">
        <v>42068</v>
      </c>
      <c r="T720">
        <v>42070</v>
      </c>
      <c r="U720">
        <v>-159.68</v>
      </c>
      <c r="V720">
        <v>1</v>
      </c>
      <c r="W720">
        <v>37.159999999999997</v>
      </c>
      <c r="X720">
        <v>86383</v>
      </c>
      <c r="Y720" t="s">
        <v>3217</v>
      </c>
    </row>
    <row r="721" spans="1:25" x14ac:dyDescent="0.2">
      <c r="A721">
        <v>392</v>
      </c>
      <c r="B721" t="s">
        <v>1481</v>
      </c>
      <c r="C721" t="s">
        <v>92</v>
      </c>
      <c r="D721">
        <v>0.01</v>
      </c>
      <c r="E721">
        <v>19.989999999999998</v>
      </c>
      <c r="F721">
        <v>11.17</v>
      </c>
      <c r="G721" t="s">
        <v>14</v>
      </c>
      <c r="H721" t="s">
        <v>70</v>
      </c>
      <c r="I721" t="s">
        <v>4</v>
      </c>
      <c r="J721" t="s">
        <v>102</v>
      </c>
      <c r="K721" t="s">
        <v>40</v>
      </c>
      <c r="L721" t="s">
        <v>465</v>
      </c>
      <c r="M721">
        <v>0.6</v>
      </c>
      <c r="N721" t="s">
        <v>8</v>
      </c>
      <c r="O721" t="s">
        <v>28</v>
      </c>
      <c r="P721" t="s">
        <v>56</v>
      </c>
      <c r="Q721" t="s">
        <v>1482</v>
      </c>
      <c r="R721">
        <v>63105</v>
      </c>
      <c r="S721">
        <v>42068</v>
      </c>
      <c r="T721">
        <v>42071</v>
      </c>
      <c r="U721">
        <v>27.91</v>
      </c>
      <c r="V721">
        <v>2</v>
      </c>
      <c r="W721">
        <v>43.65</v>
      </c>
      <c r="X721">
        <v>86383</v>
      </c>
      <c r="Y721" t="s">
        <v>3217</v>
      </c>
    </row>
    <row r="722" spans="1:25" x14ac:dyDescent="0.2">
      <c r="A722">
        <v>3003</v>
      </c>
      <c r="B722" t="s">
        <v>1483</v>
      </c>
      <c r="C722" t="s">
        <v>92</v>
      </c>
      <c r="D722">
        <v>0.03</v>
      </c>
      <c r="E722">
        <v>85.99</v>
      </c>
      <c r="F722">
        <v>0.99</v>
      </c>
      <c r="G722" t="s">
        <v>14</v>
      </c>
      <c r="H722" t="s">
        <v>47</v>
      </c>
      <c r="I722" t="s">
        <v>16</v>
      </c>
      <c r="J722" t="s">
        <v>111</v>
      </c>
      <c r="K722" t="s">
        <v>26</v>
      </c>
      <c r="L722" t="s">
        <v>1152</v>
      </c>
      <c r="M722">
        <v>0.55000000000000004</v>
      </c>
      <c r="N722" t="s">
        <v>8</v>
      </c>
      <c r="O722" t="s">
        <v>35</v>
      </c>
      <c r="P722" t="s">
        <v>466</v>
      </c>
      <c r="Q722" t="s">
        <v>1484</v>
      </c>
      <c r="R722">
        <v>83814</v>
      </c>
      <c r="S722">
        <v>42068</v>
      </c>
      <c r="T722">
        <v>42069</v>
      </c>
      <c r="U722">
        <v>1037.1044999999999</v>
      </c>
      <c r="V722">
        <v>20</v>
      </c>
      <c r="W722">
        <v>1503.05</v>
      </c>
      <c r="X722">
        <v>91586</v>
      </c>
      <c r="Y722" t="s">
        <v>3218</v>
      </c>
    </row>
    <row r="723" spans="1:25" x14ac:dyDescent="0.2">
      <c r="A723">
        <v>1014</v>
      </c>
      <c r="B723" t="s">
        <v>1420</v>
      </c>
      <c r="C723" t="s">
        <v>46</v>
      </c>
      <c r="D723">
        <v>0.08</v>
      </c>
      <c r="E723">
        <v>10.91</v>
      </c>
      <c r="F723">
        <v>2.99</v>
      </c>
      <c r="G723" t="s">
        <v>14</v>
      </c>
      <c r="H723" t="s">
        <v>47</v>
      </c>
      <c r="I723" t="s">
        <v>24</v>
      </c>
      <c r="J723" t="s">
        <v>48</v>
      </c>
      <c r="K723" t="s">
        <v>49</v>
      </c>
      <c r="L723" t="s">
        <v>1485</v>
      </c>
      <c r="M723">
        <v>0.38</v>
      </c>
      <c r="N723" t="s">
        <v>8</v>
      </c>
      <c r="O723" t="s">
        <v>9</v>
      </c>
      <c r="P723" t="s">
        <v>20</v>
      </c>
      <c r="Q723" t="s">
        <v>1421</v>
      </c>
      <c r="R723">
        <v>72022</v>
      </c>
      <c r="S723">
        <v>42068</v>
      </c>
      <c r="T723">
        <v>42069</v>
      </c>
      <c r="U723">
        <v>-2.1</v>
      </c>
      <c r="V723">
        <v>11</v>
      </c>
      <c r="W723">
        <v>119.99</v>
      </c>
      <c r="X723">
        <v>88388</v>
      </c>
      <c r="Y723" t="s">
        <v>3216</v>
      </c>
    </row>
    <row r="724" spans="1:25" x14ac:dyDescent="0.2">
      <c r="A724">
        <v>1279</v>
      </c>
      <c r="B724" t="s">
        <v>1423</v>
      </c>
      <c r="C724" t="s">
        <v>46</v>
      </c>
      <c r="D724">
        <v>0</v>
      </c>
      <c r="E724">
        <v>442.14</v>
      </c>
      <c r="F724">
        <v>14.7</v>
      </c>
      <c r="G724" t="s">
        <v>2</v>
      </c>
      <c r="H724" t="s">
        <v>70</v>
      </c>
      <c r="I724" t="s">
        <v>16</v>
      </c>
      <c r="J724" t="s">
        <v>32</v>
      </c>
      <c r="K724" t="s">
        <v>33</v>
      </c>
      <c r="L724" t="s">
        <v>1288</v>
      </c>
      <c r="M724">
        <v>0.56000000000000005</v>
      </c>
      <c r="N724" t="s">
        <v>8</v>
      </c>
      <c r="O724" t="s">
        <v>28</v>
      </c>
      <c r="P724" t="s">
        <v>29</v>
      </c>
      <c r="Q724" t="s">
        <v>1424</v>
      </c>
      <c r="R724">
        <v>46324</v>
      </c>
      <c r="S724">
        <v>42068</v>
      </c>
      <c r="T724">
        <v>42068</v>
      </c>
      <c r="U724">
        <v>501.51</v>
      </c>
      <c r="V724">
        <v>5</v>
      </c>
      <c r="W724">
        <v>2343.34</v>
      </c>
      <c r="X724">
        <v>90115</v>
      </c>
      <c r="Y724" t="s">
        <v>3217</v>
      </c>
    </row>
    <row r="725" spans="1:25" x14ac:dyDescent="0.2">
      <c r="A725">
        <v>1432</v>
      </c>
      <c r="B725" t="s">
        <v>1486</v>
      </c>
      <c r="C725" t="s">
        <v>46</v>
      </c>
      <c r="D725">
        <v>0.05</v>
      </c>
      <c r="E725">
        <v>9.7799999999999994</v>
      </c>
      <c r="F725">
        <v>1.39</v>
      </c>
      <c r="G725" t="s">
        <v>14</v>
      </c>
      <c r="H725" t="s">
        <v>70</v>
      </c>
      <c r="I725" t="s">
        <v>24</v>
      </c>
      <c r="J725" t="s">
        <v>321</v>
      </c>
      <c r="K725" t="s">
        <v>49</v>
      </c>
      <c r="L725" t="s">
        <v>1487</v>
      </c>
      <c r="M725">
        <v>0.39</v>
      </c>
      <c r="N725" t="s">
        <v>8</v>
      </c>
      <c r="O725" t="s">
        <v>28</v>
      </c>
      <c r="P725" t="s">
        <v>29</v>
      </c>
      <c r="Q725" t="s">
        <v>1488</v>
      </c>
      <c r="R725">
        <v>46203</v>
      </c>
      <c r="S725">
        <v>42068</v>
      </c>
      <c r="T725">
        <v>42069</v>
      </c>
      <c r="U725">
        <v>74.278499999999994</v>
      </c>
      <c r="V725">
        <v>11</v>
      </c>
      <c r="W725">
        <v>107.65</v>
      </c>
      <c r="X725">
        <v>86826</v>
      </c>
      <c r="Y725" t="s">
        <v>3217</v>
      </c>
    </row>
    <row r="726" spans="1:25" x14ac:dyDescent="0.2">
      <c r="A726">
        <v>1433</v>
      </c>
      <c r="B726" t="s">
        <v>1489</v>
      </c>
      <c r="C726" t="s">
        <v>46</v>
      </c>
      <c r="D726">
        <v>0.02</v>
      </c>
      <c r="E726">
        <v>3.28</v>
      </c>
      <c r="F726">
        <v>3.97</v>
      </c>
      <c r="G726" t="s">
        <v>63</v>
      </c>
      <c r="H726" t="s">
        <v>70</v>
      </c>
      <c r="I726" t="s">
        <v>24</v>
      </c>
      <c r="J726" t="s">
        <v>25</v>
      </c>
      <c r="K726" t="s">
        <v>26</v>
      </c>
      <c r="L726" t="s">
        <v>343</v>
      </c>
      <c r="M726">
        <v>0.56000000000000005</v>
      </c>
      <c r="N726" t="s">
        <v>8</v>
      </c>
      <c r="O726" t="s">
        <v>28</v>
      </c>
      <c r="P726" t="s">
        <v>29</v>
      </c>
      <c r="Q726" t="s">
        <v>1490</v>
      </c>
      <c r="R726">
        <v>47130</v>
      </c>
      <c r="S726">
        <v>42068</v>
      </c>
      <c r="T726">
        <v>42069</v>
      </c>
      <c r="U726">
        <v>-66.349999999999994</v>
      </c>
      <c r="V726">
        <v>7</v>
      </c>
      <c r="W726">
        <v>25.15</v>
      </c>
      <c r="X726">
        <v>86826</v>
      </c>
      <c r="Y726" t="s">
        <v>3217</v>
      </c>
    </row>
    <row r="727" spans="1:25" x14ac:dyDescent="0.2">
      <c r="A727">
        <v>2006</v>
      </c>
      <c r="B727" t="s">
        <v>1491</v>
      </c>
      <c r="C727" t="s">
        <v>46</v>
      </c>
      <c r="D727">
        <v>0.03</v>
      </c>
      <c r="E727">
        <v>5.78</v>
      </c>
      <c r="F727">
        <v>5.37</v>
      </c>
      <c r="G727" t="s">
        <v>14</v>
      </c>
      <c r="H727" t="s">
        <v>47</v>
      </c>
      <c r="I727" t="s">
        <v>24</v>
      </c>
      <c r="J727" t="s">
        <v>64</v>
      </c>
      <c r="K727" t="s">
        <v>49</v>
      </c>
      <c r="L727" t="s">
        <v>1492</v>
      </c>
      <c r="M727">
        <v>0.36</v>
      </c>
      <c r="N727" t="s">
        <v>8</v>
      </c>
      <c r="O727" t="s">
        <v>35</v>
      </c>
      <c r="P727" t="s">
        <v>36</v>
      </c>
      <c r="Q727" t="s">
        <v>1219</v>
      </c>
      <c r="R727">
        <v>81301</v>
      </c>
      <c r="S727">
        <v>42068</v>
      </c>
      <c r="T727">
        <v>42069</v>
      </c>
      <c r="U727">
        <v>-63.35</v>
      </c>
      <c r="V727">
        <v>15</v>
      </c>
      <c r="W727">
        <v>88.22</v>
      </c>
      <c r="X727">
        <v>88798</v>
      </c>
      <c r="Y727" t="s">
        <v>3218</v>
      </c>
    </row>
    <row r="728" spans="1:25" x14ac:dyDescent="0.2">
      <c r="A728">
        <v>868</v>
      </c>
      <c r="B728" t="s">
        <v>1344</v>
      </c>
      <c r="C728" t="s">
        <v>1</v>
      </c>
      <c r="D728">
        <v>0.06</v>
      </c>
      <c r="E728">
        <v>6.48</v>
      </c>
      <c r="F728">
        <v>8.8800000000000008</v>
      </c>
      <c r="G728" t="s">
        <v>14</v>
      </c>
      <c r="H728" t="s">
        <v>70</v>
      </c>
      <c r="I728" t="s">
        <v>24</v>
      </c>
      <c r="J728" t="s">
        <v>64</v>
      </c>
      <c r="K728" t="s">
        <v>49</v>
      </c>
      <c r="L728" t="s">
        <v>1493</v>
      </c>
      <c r="M728">
        <v>0.37</v>
      </c>
      <c r="N728" t="s">
        <v>8</v>
      </c>
      <c r="O728" t="s">
        <v>28</v>
      </c>
      <c r="P728" t="s">
        <v>60</v>
      </c>
      <c r="Q728" t="s">
        <v>1346</v>
      </c>
      <c r="R728">
        <v>55126</v>
      </c>
      <c r="S728">
        <v>42069</v>
      </c>
      <c r="T728">
        <v>42070</v>
      </c>
      <c r="U728">
        <v>-237.47</v>
      </c>
      <c r="V728">
        <v>20</v>
      </c>
      <c r="W728">
        <v>125.77</v>
      </c>
      <c r="X728">
        <v>91195</v>
      </c>
      <c r="Y728" t="s">
        <v>3217</v>
      </c>
    </row>
    <row r="729" spans="1:25" x14ac:dyDescent="0.2">
      <c r="A729">
        <v>3008</v>
      </c>
      <c r="B729" t="s">
        <v>1494</v>
      </c>
      <c r="C729" t="s">
        <v>1</v>
      </c>
      <c r="D729">
        <v>0.05</v>
      </c>
      <c r="E729">
        <v>9.99</v>
      </c>
      <c r="F729">
        <v>4.78</v>
      </c>
      <c r="G729" t="s">
        <v>14</v>
      </c>
      <c r="H729" t="s">
        <v>47</v>
      </c>
      <c r="I729" t="s">
        <v>24</v>
      </c>
      <c r="J729" t="s">
        <v>64</v>
      </c>
      <c r="K729" t="s">
        <v>49</v>
      </c>
      <c r="L729" t="s">
        <v>1495</v>
      </c>
      <c r="M729">
        <v>0.4</v>
      </c>
      <c r="N729" t="s">
        <v>8</v>
      </c>
      <c r="O729" t="s">
        <v>28</v>
      </c>
      <c r="P729" t="s">
        <v>60</v>
      </c>
      <c r="Q729" t="s">
        <v>1496</v>
      </c>
      <c r="R729">
        <v>55343</v>
      </c>
      <c r="S729">
        <v>42069</v>
      </c>
      <c r="T729">
        <v>42070</v>
      </c>
      <c r="U729">
        <v>41.3</v>
      </c>
      <c r="V729">
        <v>20</v>
      </c>
      <c r="W729">
        <v>203.37</v>
      </c>
      <c r="X729">
        <v>89414</v>
      </c>
      <c r="Y729" t="s">
        <v>3217</v>
      </c>
    </row>
    <row r="730" spans="1:25" x14ac:dyDescent="0.2">
      <c r="A730">
        <v>688</v>
      </c>
      <c r="B730" t="s">
        <v>1497</v>
      </c>
      <c r="C730" t="s">
        <v>23</v>
      </c>
      <c r="D730">
        <v>0.06</v>
      </c>
      <c r="E730">
        <v>4.18</v>
      </c>
      <c r="F730">
        <v>2.99</v>
      </c>
      <c r="G730" t="s">
        <v>14</v>
      </c>
      <c r="H730" t="s">
        <v>3</v>
      </c>
      <c r="I730" t="s">
        <v>24</v>
      </c>
      <c r="J730" t="s">
        <v>48</v>
      </c>
      <c r="K730" t="s">
        <v>49</v>
      </c>
      <c r="L730" t="s">
        <v>1498</v>
      </c>
      <c r="M730">
        <v>0.37</v>
      </c>
      <c r="N730" t="s">
        <v>8</v>
      </c>
      <c r="O730" t="s">
        <v>28</v>
      </c>
      <c r="P730" t="s">
        <v>56</v>
      </c>
      <c r="Q730" t="s">
        <v>1499</v>
      </c>
      <c r="R730">
        <v>63116</v>
      </c>
      <c r="S730">
        <v>42069</v>
      </c>
      <c r="T730">
        <v>42071</v>
      </c>
      <c r="U730">
        <v>-12.718999999999999</v>
      </c>
      <c r="V730">
        <v>5</v>
      </c>
      <c r="W730">
        <v>21.34</v>
      </c>
      <c r="X730">
        <v>88504</v>
      </c>
      <c r="Y730" t="s">
        <v>3217</v>
      </c>
    </row>
    <row r="731" spans="1:25" x14ac:dyDescent="0.2">
      <c r="A731">
        <v>797</v>
      </c>
      <c r="B731" t="s">
        <v>1500</v>
      </c>
      <c r="C731" t="s">
        <v>23</v>
      </c>
      <c r="D731">
        <v>0.09</v>
      </c>
      <c r="E731">
        <v>6.48</v>
      </c>
      <c r="F731">
        <v>6.86</v>
      </c>
      <c r="G731" t="s">
        <v>14</v>
      </c>
      <c r="H731" t="s">
        <v>70</v>
      </c>
      <c r="I731" t="s">
        <v>24</v>
      </c>
      <c r="J731" t="s">
        <v>64</v>
      </c>
      <c r="K731" t="s">
        <v>49</v>
      </c>
      <c r="L731" t="s">
        <v>1501</v>
      </c>
      <c r="M731">
        <v>0.37</v>
      </c>
      <c r="N731" t="s">
        <v>8</v>
      </c>
      <c r="O731" t="s">
        <v>35</v>
      </c>
      <c r="P731" t="s">
        <v>122</v>
      </c>
      <c r="Q731" t="s">
        <v>1502</v>
      </c>
      <c r="R731">
        <v>84067</v>
      </c>
      <c r="S731">
        <v>42069</v>
      </c>
      <c r="T731">
        <v>42071</v>
      </c>
      <c r="U731">
        <v>-62.23</v>
      </c>
      <c r="V731">
        <v>8</v>
      </c>
      <c r="W731">
        <v>50.88</v>
      </c>
      <c r="X731">
        <v>86870</v>
      </c>
      <c r="Y731" t="s">
        <v>3218</v>
      </c>
    </row>
    <row r="732" spans="1:25" x14ac:dyDescent="0.2">
      <c r="A732">
        <v>2729</v>
      </c>
      <c r="B732" t="s">
        <v>1503</v>
      </c>
      <c r="C732" t="s">
        <v>23</v>
      </c>
      <c r="D732">
        <v>0.08</v>
      </c>
      <c r="E732">
        <v>230.98</v>
      </c>
      <c r="F732">
        <v>23.78</v>
      </c>
      <c r="G732" t="s">
        <v>2</v>
      </c>
      <c r="H732" t="s">
        <v>15</v>
      </c>
      <c r="I732" t="s">
        <v>4</v>
      </c>
      <c r="J732" t="s">
        <v>5</v>
      </c>
      <c r="K732" t="s">
        <v>6</v>
      </c>
      <c r="L732" t="s">
        <v>1504</v>
      </c>
      <c r="M732">
        <v>0.6</v>
      </c>
      <c r="N732" t="s">
        <v>8</v>
      </c>
      <c r="O732" t="s">
        <v>35</v>
      </c>
      <c r="P732" t="s">
        <v>42</v>
      </c>
      <c r="Q732" t="s">
        <v>380</v>
      </c>
      <c r="R732">
        <v>98226</v>
      </c>
      <c r="S732">
        <v>42069</v>
      </c>
      <c r="T732">
        <v>42073</v>
      </c>
      <c r="U732">
        <v>501.69</v>
      </c>
      <c r="V732">
        <v>4</v>
      </c>
      <c r="W732">
        <v>924.8</v>
      </c>
      <c r="X732">
        <v>88114</v>
      </c>
      <c r="Y732" t="s">
        <v>3218</v>
      </c>
    </row>
    <row r="733" spans="1:25" x14ac:dyDescent="0.2">
      <c r="A733">
        <v>1771</v>
      </c>
      <c r="B733" t="s">
        <v>1505</v>
      </c>
      <c r="C733" t="s">
        <v>92</v>
      </c>
      <c r="D733">
        <v>7.0000000000000007E-2</v>
      </c>
      <c r="E733">
        <v>60.98</v>
      </c>
      <c r="F733">
        <v>49</v>
      </c>
      <c r="G733" t="s">
        <v>14</v>
      </c>
      <c r="H733" t="s">
        <v>47</v>
      </c>
      <c r="I733" t="s">
        <v>24</v>
      </c>
      <c r="J733" t="s">
        <v>71</v>
      </c>
      <c r="K733" t="s">
        <v>40</v>
      </c>
      <c r="L733" t="s">
        <v>1506</v>
      </c>
      <c r="M733">
        <v>0.59</v>
      </c>
      <c r="N733" t="s">
        <v>8</v>
      </c>
      <c r="O733" t="s">
        <v>28</v>
      </c>
      <c r="P733" t="s">
        <v>79</v>
      </c>
      <c r="Q733" t="s">
        <v>1013</v>
      </c>
      <c r="R733">
        <v>61032</v>
      </c>
      <c r="S733">
        <v>42069</v>
      </c>
      <c r="T733">
        <v>42070</v>
      </c>
      <c r="U733">
        <v>-807.89</v>
      </c>
      <c r="V733">
        <v>7</v>
      </c>
      <c r="W733">
        <v>410.17</v>
      </c>
      <c r="X733">
        <v>89106</v>
      </c>
      <c r="Y733" t="s">
        <v>3217</v>
      </c>
    </row>
    <row r="734" spans="1:25" x14ac:dyDescent="0.2">
      <c r="A734">
        <v>945</v>
      </c>
      <c r="B734" t="s">
        <v>1507</v>
      </c>
      <c r="C734" t="s">
        <v>46</v>
      </c>
      <c r="D734">
        <v>0.03</v>
      </c>
      <c r="E734">
        <v>31.74</v>
      </c>
      <c r="F734">
        <v>12.62</v>
      </c>
      <c r="G734" t="s">
        <v>14</v>
      </c>
      <c r="H734" t="s">
        <v>47</v>
      </c>
      <c r="I734" t="s">
        <v>24</v>
      </c>
      <c r="J734" t="s">
        <v>48</v>
      </c>
      <c r="K734" t="s">
        <v>49</v>
      </c>
      <c r="L734" t="s">
        <v>1508</v>
      </c>
      <c r="M734">
        <v>0.37</v>
      </c>
      <c r="N734" t="s">
        <v>8</v>
      </c>
      <c r="O734" t="s">
        <v>35</v>
      </c>
      <c r="P734" t="s">
        <v>66</v>
      </c>
      <c r="Q734" t="s">
        <v>1509</v>
      </c>
      <c r="R734">
        <v>95070</v>
      </c>
      <c r="S734">
        <v>42069</v>
      </c>
      <c r="T734">
        <v>42069</v>
      </c>
      <c r="U734">
        <v>-4.3010000000000002</v>
      </c>
      <c r="V734">
        <v>3</v>
      </c>
      <c r="W734">
        <v>98.7</v>
      </c>
      <c r="X734">
        <v>86567</v>
      </c>
      <c r="Y734" t="s">
        <v>3218</v>
      </c>
    </row>
    <row r="735" spans="1:25" x14ac:dyDescent="0.2">
      <c r="A735">
        <v>3327</v>
      </c>
      <c r="B735" t="s">
        <v>1510</v>
      </c>
      <c r="C735" t="s">
        <v>46</v>
      </c>
      <c r="D735">
        <v>0.06</v>
      </c>
      <c r="E735">
        <v>113.98</v>
      </c>
      <c r="F735">
        <v>30</v>
      </c>
      <c r="G735" t="s">
        <v>2</v>
      </c>
      <c r="H735" t="s">
        <v>3</v>
      </c>
      <c r="I735" t="s">
        <v>4</v>
      </c>
      <c r="J735" t="s">
        <v>85</v>
      </c>
      <c r="K735" t="s">
        <v>33</v>
      </c>
      <c r="L735" t="s">
        <v>1511</v>
      </c>
      <c r="M735">
        <v>0.69</v>
      </c>
      <c r="N735" t="s">
        <v>8</v>
      </c>
      <c r="O735" t="s">
        <v>28</v>
      </c>
      <c r="P735" t="s">
        <v>265</v>
      </c>
      <c r="Q735" t="s">
        <v>1512</v>
      </c>
      <c r="R735">
        <v>48060</v>
      </c>
      <c r="S735">
        <v>42069</v>
      </c>
      <c r="T735">
        <v>42071</v>
      </c>
      <c r="U735">
        <v>-127.3</v>
      </c>
      <c r="V735">
        <v>3</v>
      </c>
      <c r="W735">
        <v>356.14</v>
      </c>
      <c r="X735">
        <v>87272</v>
      </c>
      <c r="Y735" t="s">
        <v>3217</v>
      </c>
    </row>
    <row r="736" spans="1:25" x14ac:dyDescent="0.2">
      <c r="A736">
        <v>3327</v>
      </c>
      <c r="B736" t="s">
        <v>1510</v>
      </c>
      <c r="C736" t="s">
        <v>46</v>
      </c>
      <c r="D736">
        <v>0.05</v>
      </c>
      <c r="E736">
        <v>6.48</v>
      </c>
      <c r="F736">
        <v>6.86</v>
      </c>
      <c r="G736" t="s">
        <v>14</v>
      </c>
      <c r="H736" t="s">
        <v>3</v>
      </c>
      <c r="I736" t="s">
        <v>24</v>
      </c>
      <c r="J736" t="s">
        <v>64</v>
      </c>
      <c r="K736" t="s">
        <v>49</v>
      </c>
      <c r="L736" t="s">
        <v>1501</v>
      </c>
      <c r="M736">
        <v>0.37</v>
      </c>
      <c r="N736" t="s">
        <v>8</v>
      </c>
      <c r="O736" t="s">
        <v>28</v>
      </c>
      <c r="P736" t="s">
        <v>265</v>
      </c>
      <c r="Q736" t="s">
        <v>1512</v>
      </c>
      <c r="R736">
        <v>48060</v>
      </c>
      <c r="S736">
        <v>42069</v>
      </c>
      <c r="T736">
        <v>42071</v>
      </c>
      <c r="U736">
        <v>-52.77</v>
      </c>
      <c r="V736">
        <v>4</v>
      </c>
      <c r="W736">
        <v>27.08</v>
      </c>
      <c r="X736">
        <v>87272</v>
      </c>
      <c r="Y736" t="s">
        <v>3217</v>
      </c>
    </row>
    <row r="737" spans="1:25" x14ac:dyDescent="0.2">
      <c r="A737">
        <v>1020</v>
      </c>
      <c r="B737" t="s">
        <v>994</v>
      </c>
      <c r="C737" t="s">
        <v>1</v>
      </c>
      <c r="D737">
        <v>0.09</v>
      </c>
      <c r="E737">
        <v>517.48</v>
      </c>
      <c r="F737">
        <v>16.63</v>
      </c>
      <c r="G737" t="s">
        <v>2</v>
      </c>
      <c r="H737" t="s">
        <v>3</v>
      </c>
      <c r="I737" t="s">
        <v>16</v>
      </c>
      <c r="J737" t="s">
        <v>32</v>
      </c>
      <c r="K737" t="s">
        <v>6</v>
      </c>
      <c r="L737" t="s">
        <v>1513</v>
      </c>
      <c r="M737">
        <v>0.59</v>
      </c>
      <c r="N737" t="s">
        <v>8</v>
      </c>
      <c r="O737" t="s">
        <v>28</v>
      </c>
      <c r="P737" t="s">
        <v>513</v>
      </c>
      <c r="Q737" t="s">
        <v>996</v>
      </c>
      <c r="R737">
        <v>66762</v>
      </c>
      <c r="S737">
        <v>42070</v>
      </c>
      <c r="T737">
        <v>42070</v>
      </c>
      <c r="U737">
        <v>909.36</v>
      </c>
      <c r="V737">
        <v>5</v>
      </c>
      <c r="W737">
        <v>2354.54</v>
      </c>
      <c r="X737">
        <v>88632</v>
      </c>
      <c r="Y737" t="s">
        <v>3217</v>
      </c>
    </row>
    <row r="738" spans="1:25" x14ac:dyDescent="0.2">
      <c r="A738">
        <v>850</v>
      </c>
      <c r="B738" t="s">
        <v>1514</v>
      </c>
      <c r="C738" t="s">
        <v>46</v>
      </c>
      <c r="D738">
        <v>7.0000000000000007E-2</v>
      </c>
      <c r="E738">
        <v>6.08</v>
      </c>
      <c r="F738">
        <v>0.91</v>
      </c>
      <c r="G738" t="s">
        <v>14</v>
      </c>
      <c r="H738" t="s">
        <v>70</v>
      </c>
      <c r="I738" t="s">
        <v>24</v>
      </c>
      <c r="J738" t="s">
        <v>25</v>
      </c>
      <c r="K738" t="s">
        <v>26</v>
      </c>
      <c r="L738" t="s">
        <v>1515</v>
      </c>
      <c r="M738">
        <v>0.51</v>
      </c>
      <c r="N738" t="s">
        <v>8</v>
      </c>
      <c r="O738" t="s">
        <v>35</v>
      </c>
      <c r="P738" t="s">
        <v>66</v>
      </c>
      <c r="Q738" t="s">
        <v>1516</v>
      </c>
      <c r="R738">
        <v>93117</v>
      </c>
      <c r="S738">
        <v>42070</v>
      </c>
      <c r="T738">
        <v>42071</v>
      </c>
      <c r="U738">
        <v>19.57</v>
      </c>
      <c r="V738">
        <v>7</v>
      </c>
      <c r="W738">
        <v>41.96</v>
      </c>
      <c r="X738">
        <v>88569</v>
      </c>
      <c r="Y738" t="s">
        <v>3218</v>
      </c>
    </row>
    <row r="739" spans="1:25" x14ac:dyDescent="0.2">
      <c r="A739">
        <v>851</v>
      </c>
      <c r="B739" t="s">
        <v>1340</v>
      </c>
      <c r="C739" t="s">
        <v>46</v>
      </c>
      <c r="D739">
        <v>0.08</v>
      </c>
      <c r="E739">
        <v>19.899999999999999</v>
      </c>
      <c r="F739">
        <v>5.29</v>
      </c>
      <c r="G739" t="s">
        <v>14</v>
      </c>
      <c r="H739" t="s">
        <v>70</v>
      </c>
      <c r="I739" t="s">
        <v>24</v>
      </c>
      <c r="J739" t="s">
        <v>71</v>
      </c>
      <c r="K739" t="s">
        <v>120</v>
      </c>
      <c r="L739" t="s">
        <v>1517</v>
      </c>
      <c r="M739">
        <v>0.4</v>
      </c>
      <c r="N739" t="s">
        <v>8</v>
      </c>
      <c r="O739" t="s">
        <v>35</v>
      </c>
      <c r="P739" t="s">
        <v>66</v>
      </c>
      <c r="Q739" t="s">
        <v>1342</v>
      </c>
      <c r="R739">
        <v>91745</v>
      </c>
      <c r="S739">
        <v>42070</v>
      </c>
      <c r="T739">
        <v>42072</v>
      </c>
      <c r="U739">
        <v>107.11</v>
      </c>
      <c r="V739">
        <v>13</v>
      </c>
      <c r="W739">
        <v>240.46</v>
      </c>
      <c r="X739">
        <v>88569</v>
      </c>
      <c r="Y739" t="s">
        <v>3218</v>
      </c>
    </row>
    <row r="740" spans="1:25" x14ac:dyDescent="0.2">
      <c r="A740">
        <v>851</v>
      </c>
      <c r="B740" t="s">
        <v>1340</v>
      </c>
      <c r="C740" t="s">
        <v>46</v>
      </c>
      <c r="D740">
        <v>0.02</v>
      </c>
      <c r="E740">
        <v>3.36</v>
      </c>
      <c r="F740">
        <v>6.27</v>
      </c>
      <c r="G740" t="s">
        <v>14</v>
      </c>
      <c r="H740" t="s">
        <v>70</v>
      </c>
      <c r="I740" t="s">
        <v>24</v>
      </c>
      <c r="J740" t="s">
        <v>48</v>
      </c>
      <c r="K740" t="s">
        <v>49</v>
      </c>
      <c r="L740" t="s">
        <v>162</v>
      </c>
      <c r="M740">
        <v>0.4</v>
      </c>
      <c r="N740" t="s">
        <v>8</v>
      </c>
      <c r="O740" t="s">
        <v>35</v>
      </c>
      <c r="P740" t="s">
        <v>66</v>
      </c>
      <c r="Q740" t="s">
        <v>1342</v>
      </c>
      <c r="R740">
        <v>91745</v>
      </c>
      <c r="S740">
        <v>42070</v>
      </c>
      <c r="T740">
        <v>42072</v>
      </c>
      <c r="U740">
        <v>-216.154</v>
      </c>
      <c r="V740">
        <v>21</v>
      </c>
      <c r="W740">
        <v>74.08</v>
      </c>
      <c r="X740">
        <v>88569</v>
      </c>
      <c r="Y740" t="s">
        <v>3218</v>
      </c>
    </row>
    <row r="741" spans="1:25" x14ac:dyDescent="0.2">
      <c r="A741">
        <v>2750</v>
      </c>
      <c r="B741" t="s">
        <v>1518</v>
      </c>
      <c r="C741" t="s">
        <v>1</v>
      </c>
      <c r="D741">
        <v>0.02</v>
      </c>
      <c r="E741">
        <v>161.55000000000001</v>
      </c>
      <c r="F741">
        <v>19.989999999999998</v>
      </c>
      <c r="G741" t="s">
        <v>14</v>
      </c>
      <c r="H741" t="s">
        <v>3</v>
      </c>
      <c r="I741" t="s">
        <v>24</v>
      </c>
      <c r="J741" t="s">
        <v>54</v>
      </c>
      <c r="K741" t="s">
        <v>49</v>
      </c>
      <c r="L741" t="s">
        <v>55</v>
      </c>
      <c r="M741">
        <v>0.66</v>
      </c>
      <c r="N741" t="s">
        <v>8</v>
      </c>
      <c r="O741" t="s">
        <v>9</v>
      </c>
      <c r="P741" t="s">
        <v>218</v>
      </c>
      <c r="Q741" t="s">
        <v>1519</v>
      </c>
      <c r="R741">
        <v>22980</v>
      </c>
      <c r="S741">
        <v>42071</v>
      </c>
      <c r="T741">
        <v>42071</v>
      </c>
      <c r="U741">
        <v>664.51800000000003</v>
      </c>
      <c r="V741">
        <v>4</v>
      </c>
      <c r="W741">
        <v>657.61</v>
      </c>
      <c r="X741">
        <v>91424</v>
      </c>
      <c r="Y741" t="s">
        <v>3216</v>
      </c>
    </row>
    <row r="742" spans="1:25" x14ac:dyDescent="0.2">
      <c r="A742">
        <v>2770</v>
      </c>
      <c r="B742" t="s">
        <v>1520</v>
      </c>
      <c r="C742" t="s">
        <v>1</v>
      </c>
      <c r="D742">
        <v>0.02</v>
      </c>
      <c r="E742">
        <v>11.55</v>
      </c>
      <c r="F742">
        <v>2.36</v>
      </c>
      <c r="G742" t="s">
        <v>14</v>
      </c>
      <c r="H742" t="s">
        <v>70</v>
      </c>
      <c r="I742" t="s">
        <v>24</v>
      </c>
      <c r="J742" t="s">
        <v>25</v>
      </c>
      <c r="K742" t="s">
        <v>26</v>
      </c>
      <c r="L742" t="s">
        <v>356</v>
      </c>
      <c r="M742">
        <v>0.55000000000000004</v>
      </c>
      <c r="N742" t="s">
        <v>8</v>
      </c>
      <c r="O742" t="s">
        <v>9</v>
      </c>
      <c r="P742" t="s">
        <v>51</v>
      </c>
      <c r="Q742" t="s">
        <v>1521</v>
      </c>
      <c r="R742">
        <v>30338</v>
      </c>
      <c r="S742">
        <v>42071</v>
      </c>
      <c r="T742">
        <v>42073</v>
      </c>
      <c r="U742">
        <v>1289.3820000000001</v>
      </c>
      <c r="V742">
        <v>14</v>
      </c>
      <c r="W742">
        <v>159.53</v>
      </c>
      <c r="X742">
        <v>88975</v>
      </c>
      <c r="Y742" t="s">
        <v>3216</v>
      </c>
    </row>
    <row r="743" spans="1:25" x14ac:dyDescent="0.2">
      <c r="A743">
        <v>2837</v>
      </c>
      <c r="B743" t="s">
        <v>1522</v>
      </c>
      <c r="C743" t="s">
        <v>13</v>
      </c>
      <c r="D743">
        <v>7.0000000000000007E-2</v>
      </c>
      <c r="E743">
        <v>51.98</v>
      </c>
      <c r="F743">
        <v>10.17</v>
      </c>
      <c r="G743" t="s">
        <v>14</v>
      </c>
      <c r="H743" t="s">
        <v>47</v>
      </c>
      <c r="I743" t="s">
        <v>16</v>
      </c>
      <c r="J743" t="s">
        <v>32</v>
      </c>
      <c r="K743" t="s">
        <v>120</v>
      </c>
      <c r="L743" t="s">
        <v>1523</v>
      </c>
      <c r="M743">
        <v>0.37</v>
      </c>
      <c r="N743" t="s">
        <v>8</v>
      </c>
      <c r="O743" t="s">
        <v>28</v>
      </c>
      <c r="P743" t="s">
        <v>183</v>
      </c>
      <c r="Q743" t="s">
        <v>1524</v>
      </c>
      <c r="R743">
        <v>74133</v>
      </c>
      <c r="S743">
        <v>42071</v>
      </c>
      <c r="T743">
        <v>42073</v>
      </c>
      <c r="U743">
        <v>439.78530000000001</v>
      </c>
      <c r="V743">
        <v>13</v>
      </c>
      <c r="W743">
        <v>637.37</v>
      </c>
      <c r="X743">
        <v>89801</v>
      </c>
      <c r="Y743" t="s">
        <v>3217</v>
      </c>
    </row>
    <row r="744" spans="1:25" x14ac:dyDescent="0.2">
      <c r="A744">
        <v>2837</v>
      </c>
      <c r="B744" t="s">
        <v>1522</v>
      </c>
      <c r="C744" t="s">
        <v>13</v>
      </c>
      <c r="D744">
        <v>0.1</v>
      </c>
      <c r="E744">
        <v>80.97</v>
      </c>
      <c r="F744">
        <v>33.6</v>
      </c>
      <c r="G744" t="s">
        <v>2</v>
      </c>
      <c r="H744" t="s">
        <v>47</v>
      </c>
      <c r="I744" t="s">
        <v>16</v>
      </c>
      <c r="J744" t="s">
        <v>32</v>
      </c>
      <c r="K744" t="s">
        <v>33</v>
      </c>
      <c r="L744" t="s">
        <v>885</v>
      </c>
      <c r="M744">
        <v>0.37</v>
      </c>
      <c r="N744" t="s">
        <v>8</v>
      </c>
      <c r="O744" t="s">
        <v>28</v>
      </c>
      <c r="P744" t="s">
        <v>183</v>
      </c>
      <c r="Q744" t="s">
        <v>1524</v>
      </c>
      <c r="R744">
        <v>74133</v>
      </c>
      <c r="S744">
        <v>42071</v>
      </c>
      <c r="T744">
        <v>42074</v>
      </c>
      <c r="U744">
        <v>-149.4573</v>
      </c>
      <c r="V744">
        <v>3</v>
      </c>
      <c r="W744">
        <v>232.16</v>
      </c>
      <c r="X744">
        <v>89801</v>
      </c>
      <c r="Y744" t="s">
        <v>3217</v>
      </c>
    </row>
    <row r="745" spans="1:25" x14ac:dyDescent="0.2">
      <c r="A745">
        <v>693</v>
      </c>
      <c r="B745" t="s">
        <v>1525</v>
      </c>
      <c r="C745" t="s">
        <v>23</v>
      </c>
      <c r="D745">
        <v>0.09</v>
      </c>
      <c r="E745">
        <v>5.34</v>
      </c>
      <c r="F745">
        <v>2.99</v>
      </c>
      <c r="G745" t="s">
        <v>63</v>
      </c>
      <c r="H745" t="s">
        <v>3</v>
      </c>
      <c r="I745" t="s">
        <v>24</v>
      </c>
      <c r="J745" t="s">
        <v>48</v>
      </c>
      <c r="K745" t="s">
        <v>49</v>
      </c>
      <c r="L745" t="s">
        <v>1354</v>
      </c>
      <c r="M745">
        <v>0.38</v>
      </c>
      <c r="N745" t="s">
        <v>8</v>
      </c>
      <c r="O745" t="s">
        <v>35</v>
      </c>
      <c r="P745" t="s">
        <v>36</v>
      </c>
      <c r="Q745" t="s">
        <v>1526</v>
      </c>
      <c r="R745">
        <v>80229</v>
      </c>
      <c r="S745">
        <v>42071</v>
      </c>
      <c r="T745">
        <v>42078</v>
      </c>
      <c r="U745">
        <v>9.4860000000000007</v>
      </c>
      <c r="V745">
        <v>17</v>
      </c>
      <c r="W745">
        <v>95.1</v>
      </c>
      <c r="X745">
        <v>87812</v>
      </c>
      <c r="Y745" t="s">
        <v>3218</v>
      </c>
    </row>
    <row r="746" spans="1:25" x14ac:dyDescent="0.2">
      <c r="A746">
        <v>693</v>
      </c>
      <c r="B746" t="s">
        <v>1525</v>
      </c>
      <c r="C746" t="s">
        <v>23</v>
      </c>
      <c r="D746">
        <v>7.0000000000000007E-2</v>
      </c>
      <c r="E746">
        <v>140.97999999999999</v>
      </c>
      <c r="F746">
        <v>53.48</v>
      </c>
      <c r="G746" t="s">
        <v>2</v>
      </c>
      <c r="H746" t="s">
        <v>3</v>
      </c>
      <c r="I746" t="s">
        <v>4</v>
      </c>
      <c r="J746" t="s">
        <v>93</v>
      </c>
      <c r="K746" t="s">
        <v>6</v>
      </c>
      <c r="L746" t="s">
        <v>1527</v>
      </c>
      <c r="M746">
        <v>0.65</v>
      </c>
      <c r="N746" t="s">
        <v>8</v>
      </c>
      <c r="O746" t="s">
        <v>35</v>
      </c>
      <c r="P746" t="s">
        <v>36</v>
      </c>
      <c r="Q746" t="s">
        <v>1526</v>
      </c>
      <c r="R746">
        <v>80229</v>
      </c>
      <c r="S746">
        <v>42071</v>
      </c>
      <c r="T746">
        <v>42078</v>
      </c>
      <c r="U746">
        <v>-263.64999999999998</v>
      </c>
      <c r="V746">
        <v>5</v>
      </c>
      <c r="W746">
        <v>734.74</v>
      </c>
      <c r="X746">
        <v>87812</v>
      </c>
      <c r="Y746" t="s">
        <v>3218</v>
      </c>
    </row>
    <row r="747" spans="1:25" x14ac:dyDescent="0.2">
      <c r="A747">
        <v>693</v>
      </c>
      <c r="B747" t="s">
        <v>1525</v>
      </c>
      <c r="C747" t="s">
        <v>23</v>
      </c>
      <c r="D747">
        <v>0.06</v>
      </c>
      <c r="E747">
        <v>205.99</v>
      </c>
      <c r="F747">
        <v>5.26</v>
      </c>
      <c r="G747" t="s">
        <v>14</v>
      </c>
      <c r="H747" t="s">
        <v>3</v>
      </c>
      <c r="I747" t="s">
        <v>16</v>
      </c>
      <c r="J747" t="s">
        <v>111</v>
      </c>
      <c r="K747" t="s">
        <v>49</v>
      </c>
      <c r="L747" t="s">
        <v>1528</v>
      </c>
      <c r="M747">
        <v>0.56000000000000005</v>
      </c>
      <c r="N747" t="s">
        <v>8</v>
      </c>
      <c r="O747" t="s">
        <v>35</v>
      </c>
      <c r="P747" t="s">
        <v>36</v>
      </c>
      <c r="Q747" t="s">
        <v>1526</v>
      </c>
      <c r="R747">
        <v>80229</v>
      </c>
      <c r="S747">
        <v>42071</v>
      </c>
      <c r="T747">
        <v>42078</v>
      </c>
      <c r="U747">
        <v>890.18100000000004</v>
      </c>
      <c r="V747">
        <v>11</v>
      </c>
      <c r="W747">
        <v>1882.87</v>
      </c>
      <c r="X747">
        <v>87812</v>
      </c>
      <c r="Y747" t="s">
        <v>3218</v>
      </c>
    </row>
    <row r="748" spans="1:25" x14ac:dyDescent="0.2">
      <c r="A748">
        <v>1718</v>
      </c>
      <c r="B748" t="s">
        <v>1529</v>
      </c>
      <c r="C748" t="s">
        <v>23</v>
      </c>
      <c r="D748">
        <v>0.01</v>
      </c>
      <c r="E748">
        <v>300.98</v>
      </c>
      <c r="F748">
        <v>64.73</v>
      </c>
      <c r="G748" t="s">
        <v>2</v>
      </c>
      <c r="H748" t="s">
        <v>15</v>
      </c>
      <c r="I748" t="s">
        <v>4</v>
      </c>
      <c r="J748" t="s">
        <v>85</v>
      </c>
      <c r="K748" t="s">
        <v>33</v>
      </c>
      <c r="L748" t="s">
        <v>1316</v>
      </c>
      <c r="M748">
        <v>0.56000000000000005</v>
      </c>
      <c r="N748" t="s">
        <v>8</v>
      </c>
      <c r="O748" t="s">
        <v>9</v>
      </c>
      <c r="P748" t="s">
        <v>73</v>
      </c>
      <c r="Q748" t="s">
        <v>1530</v>
      </c>
      <c r="R748">
        <v>27529</v>
      </c>
      <c r="S748">
        <v>42071</v>
      </c>
      <c r="T748">
        <v>42078</v>
      </c>
      <c r="U748">
        <v>-48.874000000000002</v>
      </c>
      <c r="V748">
        <v>3</v>
      </c>
      <c r="W748">
        <v>974.14</v>
      </c>
      <c r="X748">
        <v>90621</v>
      </c>
      <c r="Y748" t="s">
        <v>3216</v>
      </c>
    </row>
    <row r="749" spans="1:25" x14ac:dyDescent="0.2">
      <c r="A749">
        <v>1075</v>
      </c>
      <c r="B749" t="s">
        <v>1531</v>
      </c>
      <c r="C749" t="s">
        <v>13</v>
      </c>
      <c r="D749">
        <v>0.04</v>
      </c>
      <c r="E749">
        <v>19.23</v>
      </c>
      <c r="F749">
        <v>6.15</v>
      </c>
      <c r="G749" t="s">
        <v>14</v>
      </c>
      <c r="H749" t="s">
        <v>47</v>
      </c>
      <c r="I749" t="s">
        <v>4</v>
      </c>
      <c r="J749" t="s">
        <v>102</v>
      </c>
      <c r="K749" t="s">
        <v>18</v>
      </c>
      <c r="L749" t="s">
        <v>1253</v>
      </c>
      <c r="M749">
        <v>0.44</v>
      </c>
      <c r="N749" t="s">
        <v>8</v>
      </c>
      <c r="O749" t="s">
        <v>28</v>
      </c>
      <c r="P749" t="s">
        <v>79</v>
      </c>
      <c r="Q749" t="s">
        <v>1532</v>
      </c>
      <c r="R749">
        <v>60441</v>
      </c>
      <c r="S749">
        <v>42072</v>
      </c>
      <c r="T749">
        <v>42073</v>
      </c>
      <c r="U749">
        <v>152.4348</v>
      </c>
      <c r="V749">
        <v>11</v>
      </c>
      <c r="W749">
        <v>220.92</v>
      </c>
      <c r="X749">
        <v>86422</v>
      </c>
      <c r="Y749" t="s">
        <v>3217</v>
      </c>
    </row>
    <row r="750" spans="1:25" x14ac:dyDescent="0.2">
      <c r="A750">
        <v>2258</v>
      </c>
      <c r="B750" t="s">
        <v>1533</v>
      </c>
      <c r="C750" t="s">
        <v>23</v>
      </c>
      <c r="D750">
        <v>0.01</v>
      </c>
      <c r="E750">
        <v>7.64</v>
      </c>
      <c r="F750">
        <v>1.39</v>
      </c>
      <c r="G750" t="s">
        <v>63</v>
      </c>
      <c r="H750" t="s">
        <v>70</v>
      </c>
      <c r="I750" t="s">
        <v>24</v>
      </c>
      <c r="J750" t="s">
        <v>321</v>
      </c>
      <c r="K750" t="s">
        <v>49</v>
      </c>
      <c r="L750" t="s">
        <v>1534</v>
      </c>
      <c r="M750">
        <v>0.36</v>
      </c>
      <c r="N750" t="s">
        <v>8</v>
      </c>
      <c r="O750" t="s">
        <v>9</v>
      </c>
      <c r="P750" t="s">
        <v>73</v>
      </c>
      <c r="Q750" t="s">
        <v>1535</v>
      </c>
      <c r="R750">
        <v>27801</v>
      </c>
      <c r="S750">
        <v>42072</v>
      </c>
      <c r="T750">
        <v>42076</v>
      </c>
      <c r="U750">
        <v>-1676.6120000000001</v>
      </c>
      <c r="V750">
        <v>9</v>
      </c>
      <c r="W750">
        <v>73.290000000000006</v>
      </c>
      <c r="X750">
        <v>87962</v>
      </c>
      <c r="Y750" t="s">
        <v>3216</v>
      </c>
    </row>
    <row r="751" spans="1:25" x14ac:dyDescent="0.2">
      <c r="A751">
        <v>2258</v>
      </c>
      <c r="B751" t="s">
        <v>1533</v>
      </c>
      <c r="C751" t="s">
        <v>23</v>
      </c>
      <c r="D751">
        <v>7.0000000000000007E-2</v>
      </c>
      <c r="E751">
        <v>400.97</v>
      </c>
      <c r="F751">
        <v>48.26</v>
      </c>
      <c r="G751" t="s">
        <v>2</v>
      </c>
      <c r="H751" t="s">
        <v>70</v>
      </c>
      <c r="I751" t="s">
        <v>16</v>
      </c>
      <c r="J751" t="s">
        <v>32</v>
      </c>
      <c r="K751" t="s">
        <v>6</v>
      </c>
      <c r="L751" t="s">
        <v>1536</v>
      </c>
      <c r="M751">
        <v>0.36</v>
      </c>
      <c r="N751" t="s">
        <v>8</v>
      </c>
      <c r="O751" t="s">
        <v>9</v>
      </c>
      <c r="P751" t="s">
        <v>73</v>
      </c>
      <c r="Q751" t="s">
        <v>1535</v>
      </c>
      <c r="R751">
        <v>27801</v>
      </c>
      <c r="S751">
        <v>42072</v>
      </c>
      <c r="T751">
        <v>42076</v>
      </c>
      <c r="U751">
        <v>45.127800000000001</v>
      </c>
      <c r="V751">
        <v>8</v>
      </c>
      <c r="W751">
        <v>2961.32</v>
      </c>
      <c r="X751">
        <v>87962</v>
      </c>
      <c r="Y751" t="s">
        <v>3216</v>
      </c>
    </row>
    <row r="752" spans="1:25" x14ac:dyDescent="0.2">
      <c r="A752">
        <v>2855</v>
      </c>
      <c r="B752" t="s">
        <v>654</v>
      </c>
      <c r="C752" t="s">
        <v>23</v>
      </c>
      <c r="D752">
        <v>0.09</v>
      </c>
      <c r="E752">
        <v>6783.02</v>
      </c>
      <c r="F752">
        <v>24.49</v>
      </c>
      <c r="G752" t="s">
        <v>14</v>
      </c>
      <c r="H752" t="s">
        <v>15</v>
      </c>
      <c r="I752" t="s">
        <v>16</v>
      </c>
      <c r="J752" t="s">
        <v>32</v>
      </c>
      <c r="K752" t="s">
        <v>40</v>
      </c>
      <c r="L752" t="s">
        <v>290</v>
      </c>
      <c r="M752">
        <v>0.39</v>
      </c>
      <c r="N752" t="s">
        <v>8</v>
      </c>
      <c r="O752" t="s">
        <v>35</v>
      </c>
      <c r="P752" t="s">
        <v>42</v>
      </c>
      <c r="Q752" t="s">
        <v>656</v>
      </c>
      <c r="R752">
        <v>98198</v>
      </c>
      <c r="S752">
        <v>42073</v>
      </c>
      <c r="T752">
        <v>42077</v>
      </c>
      <c r="U752">
        <v>-14140.7016</v>
      </c>
      <c r="V752">
        <v>1</v>
      </c>
      <c r="W752">
        <v>6296</v>
      </c>
      <c r="X752">
        <v>87317</v>
      </c>
      <c r="Y752" t="s">
        <v>3218</v>
      </c>
    </row>
    <row r="753" spans="1:25" x14ac:dyDescent="0.2">
      <c r="A753">
        <v>2545</v>
      </c>
      <c r="B753" t="s">
        <v>1537</v>
      </c>
      <c r="C753" t="s">
        <v>92</v>
      </c>
      <c r="D753">
        <v>0.01</v>
      </c>
      <c r="E753">
        <v>99.99</v>
      </c>
      <c r="F753">
        <v>19.989999999999998</v>
      </c>
      <c r="G753" t="s">
        <v>63</v>
      </c>
      <c r="H753" t="s">
        <v>47</v>
      </c>
      <c r="I753" t="s">
        <v>16</v>
      </c>
      <c r="J753" t="s">
        <v>32</v>
      </c>
      <c r="K753" t="s">
        <v>49</v>
      </c>
      <c r="L753" t="s">
        <v>1538</v>
      </c>
      <c r="M753">
        <v>0.52</v>
      </c>
      <c r="N753" t="s">
        <v>8</v>
      </c>
      <c r="O753" t="s">
        <v>9</v>
      </c>
      <c r="P753" t="s">
        <v>218</v>
      </c>
      <c r="Q753" t="s">
        <v>854</v>
      </c>
      <c r="R753">
        <v>22153</v>
      </c>
      <c r="S753">
        <v>42073</v>
      </c>
      <c r="T753">
        <v>42075</v>
      </c>
      <c r="U753">
        <v>90.024000000000001</v>
      </c>
      <c r="V753">
        <v>2</v>
      </c>
      <c r="W753">
        <v>202.98</v>
      </c>
      <c r="X753">
        <v>87915</v>
      </c>
      <c r="Y753" t="s">
        <v>3216</v>
      </c>
    </row>
    <row r="754" spans="1:25" x14ac:dyDescent="0.2">
      <c r="A754">
        <v>3194</v>
      </c>
      <c r="B754" t="s">
        <v>1539</v>
      </c>
      <c r="C754" t="s">
        <v>92</v>
      </c>
      <c r="D754">
        <v>0.1</v>
      </c>
      <c r="E754">
        <v>4.9800000000000004</v>
      </c>
      <c r="F754">
        <v>7.54</v>
      </c>
      <c r="G754" t="s">
        <v>14</v>
      </c>
      <c r="H754" t="s">
        <v>15</v>
      </c>
      <c r="I754" t="s">
        <v>24</v>
      </c>
      <c r="J754" t="s">
        <v>64</v>
      </c>
      <c r="K754" t="s">
        <v>49</v>
      </c>
      <c r="L754" t="s">
        <v>1540</v>
      </c>
      <c r="M754">
        <v>0.38</v>
      </c>
      <c r="N754" t="s">
        <v>8</v>
      </c>
      <c r="O754" t="s">
        <v>9</v>
      </c>
      <c r="P754" t="s">
        <v>99</v>
      </c>
      <c r="Q754" t="s">
        <v>412</v>
      </c>
      <c r="R754">
        <v>34609</v>
      </c>
      <c r="S754">
        <v>42073</v>
      </c>
      <c r="T754">
        <v>42074</v>
      </c>
      <c r="U754">
        <v>45.078000000000003</v>
      </c>
      <c r="V754">
        <v>9</v>
      </c>
      <c r="W754">
        <v>43.84</v>
      </c>
      <c r="X754">
        <v>89805</v>
      </c>
      <c r="Y754" t="s">
        <v>3216</v>
      </c>
    </row>
    <row r="755" spans="1:25" x14ac:dyDescent="0.2">
      <c r="A755">
        <v>3194</v>
      </c>
      <c r="B755" t="s">
        <v>1539</v>
      </c>
      <c r="C755" t="s">
        <v>92</v>
      </c>
      <c r="D755">
        <v>0</v>
      </c>
      <c r="E755">
        <v>22.84</v>
      </c>
      <c r="F755">
        <v>8.18</v>
      </c>
      <c r="G755" t="s">
        <v>14</v>
      </c>
      <c r="H755" t="s">
        <v>15</v>
      </c>
      <c r="I755" t="s">
        <v>24</v>
      </c>
      <c r="J755" t="s">
        <v>64</v>
      </c>
      <c r="K755" t="s">
        <v>49</v>
      </c>
      <c r="L755" t="s">
        <v>581</v>
      </c>
      <c r="M755">
        <v>0.39</v>
      </c>
      <c r="N755" t="s">
        <v>8</v>
      </c>
      <c r="O755" t="s">
        <v>9</v>
      </c>
      <c r="P755" t="s">
        <v>99</v>
      </c>
      <c r="Q755" t="s">
        <v>412</v>
      </c>
      <c r="R755">
        <v>34609</v>
      </c>
      <c r="S755">
        <v>42073</v>
      </c>
      <c r="T755">
        <v>42075</v>
      </c>
      <c r="U755">
        <v>-110.376</v>
      </c>
      <c r="V755">
        <v>6</v>
      </c>
      <c r="W755">
        <v>141.74</v>
      </c>
      <c r="X755">
        <v>89805</v>
      </c>
      <c r="Y755" t="s">
        <v>3216</v>
      </c>
    </row>
    <row r="756" spans="1:25" x14ac:dyDescent="0.2">
      <c r="A756">
        <v>52</v>
      </c>
      <c r="B756" t="s">
        <v>1541</v>
      </c>
      <c r="C756" t="s">
        <v>46</v>
      </c>
      <c r="D756">
        <v>0</v>
      </c>
      <c r="E756">
        <v>115.99</v>
      </c>
      <c r="F756">
        <v>2.5</v>
      </c>
      <c r="G756" t="s">
        <v>14</v>
      </c>
      <c r="H756" t="s">
        <v>70</v>
      </c>
      <c r="I756" t="s">
        <v>16</v>
      </c>
      <c r="J756" t="s">
        <v>111</v>
      </c>
      <c r="K756" t="s">
        <v>49</v>
      </c>
      <c r="L756" t="s">
        <v>1542</v>
      </c>
      <c r="M756">
        <v>0.56999999999999995</v>
      </c>
      <c r="N756" t="s">
        <v>8</v>
      </c>
      <c r="O756" t="s">
        <v>35</v>
      </c>
      <c r="P756" t="s">
        <v>42</v>
      </c>
      <c r="Q756" t="s">
        <v>1543</v>
      </c>
      <c r="R756">
        <v>98373</v>
      </c>
      <c r="S756">
        <v>42073</v>
      </c>
      <c r="T756">
        <v>42073</v>
      </c>
      <c r="U756">
        <v>162.666</v>
      </c>
      <c r="V756">
        <v>6</v>
      </c>
      <c r="W756">
        <v>627.04</v>
      </c>
      <c r="X756">
        <v>88426</v>
      </c>
      <c r="Y756" t="s">
        <v>3218</v>
      </c>
    </row>
    <row r="757" spans="1:25" x14ac:dyDescent="0.2">
      <c r="A757">
        <v>53</v>
      </c>
      <c r="B757" t="s">
        <v>816</v>
      </c>
      <c r="C757" t="s">
        <v>46</v>
      </c>
      <c r="D757">
        <v>0.02</v>
      </c>
      <c r="E757">
        <v>5.98</v>
      </c>
      <c r="F757">
        <v>5.79</v>
      </c>
      <c r="G757" t="s">
        <v>14</v>
      </c>
      <c r="H757" t="s">
        <v>70</v>
      </c>
      <c r="I757" t="s">
        <v>24</v>
      </c>
      <c r="J757" t="s">
        <v>64</v>
      </c>
      <c r="K757" t="s">
        <v>49</v>
      </c>
      <c r="L757" t="s">
        <v>447</v>
      </c>
      <c r="M757">
        <v>0.36</v>
      </c>
      <c r="N757" t="s">
        <v>8</v>
      </c>
      <c r="O757" t="s">
        <v>35</v>
      </c>
      <c r="P757" t="s">
        <v>42</v>
      </c>
      <c r="Q757" t="s">
        <v>818</v>
      </c>
      <c r="R757">
        <v>98052</v>
      </c>
      <c r="S757">
        <v>42073</v>
      </c>
      <c r="T757">
        <v>42074</v>
      </c>
      <c r="U757">
        <v>-67.489999999999995</v>
      </c>
      <c r="V757">
        <v>17</v>
      </c>
      <c r="W757">
        <v>110.19</v>
      </c>
      <c r="X757">
        <v>88426</v>
      </c>
      <c r="Y757" t="s">
        <v>3218</v>
      </c>
    </row>
    <row r="758" spans="1:25" x14ac:dyDescent="0.2">
      <c r="A758">
        <v>753</v>
      </c>
      <c r="B758" t="s">
        <v>1544</v>
      </c>
      <c r="C758" t="s">
        <v>1</v>
      </c>
      <c r="D758">
        <v>0.06</v>
      </c>
      <c r="E758">
        <v>2.61</v>
      </c>
      <c r="F758">
        <v>0.5</v>
      </c>
      <c r="G758" t="s">
        <v>63</v>
      </c>
      <c r="H758" t="s">
        <v>70</v>
      </c>
      <c r="I758" t="s">
        <v>24</v>
      </c>
      <c r="J758" t="s">
        <v>128</v>
      </c>
      <c r="K758" t="s">
        <v>49</v>
      </c>
      <c r="L758" t="s">
        <v>1545</v>
      </c>
      <c r="M758">
        <v>0.39</v>
      </c>
      <c r="N758" t="s">
        <v>8</v>
      </c>
      <c r="O758" t="s">
        <v>35</v>
      </c>
      <c r="P758" t="s">
        <v>564</v>
      </c>
      <c r="Q758" t="s">
        <v>1546</v>
      </c>
      <c r="R758">
        <v>86301</v>
      </c>
      <c r="S758">
        <v>42074</v>
      </c>
      <c r="T758">
        <v>42074</v>
      </c>
      <c r="U758">
        <v>10.85</v>
      </c>
      <c r="V758">
        <v>1</v>
      </c>
      <c r="W758">
        <v>17.59</v>
      </c>
      <c r="X758">
        <v>90438</v>
      </c>
      <c r="Y758" t="s">
        <v>3218</v>
      </c>
    </row>
    <row r="759" spans="1:25" x14ac:dyDescent="0.2">
      <c r="A759">
        <v>753</v>
      </c>
      <c r="B759" t="s">
        <v>1544</v>
      </c>
      <c r="C759" t="s">
        <v>1</v>
      </c>
      <c r="D759">
        <v>0.01</v>
      </c>
      <c r="E759">
        <v>6.35</v>
      </c>
      <c r="F759">
        <v>1.02</v>
      </c>
      <c r="G759" t="s">
        <v>14</v>
      </c>
      <c r="H759" t="s">
        <v>70</v>
      </c>
      <c r="I759" t="s">
        <v>24</v>
      </c>
      <c r="J759" t="s">
        <v>64</v>
      </c>
      <c r="K759" t="s">
        <v>26</v>
      </c>
      <c r="L759" t="s">
        <v>503</v>
      </c>
      <c r="M759">
        <v>0.39</v>
      </c>
      <c r="N759" t="s">
        <v>8</v>
      </c>
      <c r="O759" t="s">
        <v>35</v>
      </c>
      <c r="P759" t="s">
        <v>564</v>
      </c>
      <c r="Q759" t="s">
        <v>1546</v>
      </c>
      <c r="R759">
        <v>86301</v>
      </c>
      <c r="S759">
        <v>42074</v>
      </c>
      <c r="T759">
        <v>42076</v>
      </c>
      <c r="U759">
        <v>97.662599999999998</v>
      </c>
      <c r="V759">
        <v>22</v>
      </c>
      <c r="W759">
        <v>141.54</v>
      </c>
      <c r="X759">
        <v>90438</v>
      </c>
      <c r="Y759" t="s">
        <v>3218</v>
      </c>
    </row>
    <row r="760" spans="1:25" x14ac:dyDescent="0.2">
      <c r="A760">
        <v>1494</v>
      </c>
      <c r="B760" t="s">
        <v>1547</v>
      </c>
      <c r="C760" t="s">
        <v>1</v>
      </c>
      <c r="D760">
        <v>0.06</v>
      </c>
      <c r="E760">
        <v>8.3699999999999992</v>
      </c>
      <c r="F760">
        <v>10.16</v>
      </c>
      <c r="G760" t="s">
        <v>14</v>
      </c>
      <c r="H760" t="s">
        <v>70</v>
      </c>
      <c r="I760" t="s">
        <v>4</v>
      </c>
      <c r="J760" t="s">
        <v>102</v>
      </c>
      <c r="K760" t="s">
        <v>40</v>
      </c>
      <c r="L760" t="s">
        <v>1548</v>
      </c>
      <c r="M760">
        <v>0.59</v>
      </c>
      <c r="N760" t="s">
        <v>8</v>
      </c>
      <c r="O760" t="s">
        <v>87</v>
      </c>
      <c r="P760" t="s">
        <v>394</v>
      </c>
      <c r="Q760" t="s">
        <v>1549</v>
      </c>
      <c r="R760">
        <v>21222</v>
      </c>
      <c r="S760">
        <v>42074</v>
      </c>
      <c r="T760">
        <v>42076</v>
      </c>
      <c r="U760">
        <v>-255.65</v>
      </c>
      <c r="V760">
        <v>18</v>
      </c>
      <c r="W760">
        <v>157.63999999999999</v>
      </c>
      <c r="X760">
        <v>85880</v>
      </c>
      <c r="Y760" t="s">
        <v>3219</v>
      </c>
    </row>
    <row r="761" spans="1:25" x14ac:dyDescent="0.2">
      <c r="A761">
        <v>1494</v>
      </c>
      <c r="B761" t="s">
        <v>1547</v>
      </c>
      <c r="C761" t="s">
        <v>1</v>
      </c>
      <c r="D761">
        <v>0.09</v>
      </c>
      <c r="E761">
        <v>6.48</v>
      </c>
      <c r="F761">
        <v>9.17</v>
      </c>
      <c r="G761" t="s">
        <v>63</v>
      </c>
      <c r="H761" t="s">
        <v>70</v>
      </c>
      <c r="I761" t="s">
        <v>24</v>
      </c>
      <c r="J761" t="s">
        <v>64</v>
      </c>
      <c r="K761" t="s">
        <v>49</v>
      </c>
      <c r="L761" t="s">
        <v>370</v>
      </c>
      <c r="M761">
        <v>0.37</v>
      </c>
      <c r="N761" t="s">
        <v>8</v>
      </c>
      <c r="O761" t="s">
        <v>87</v>
      </c>
      <c r="P761" t="s">
        <v>394</v>
      </c>
      <c r="Q761" t="s">
        <v>1549</v>
      </c>
      <c r="R761">
        <v>21222</v>
      </c>
      <c r="S761">
        <v>42074</v>
      </c>
      <c r="T761">
        <v>42076</v>
      </c>
      <c r="U761">
        <v>-76.540000000000006</v>
      </c>
      <c r="V761">
        <v>6</v>
      </c>
      <c r="W761">
        <v>42.16</v>
      </c>
      <c r="X761">
        <v>85880</v>
      </c>
      <c r="Y761" t="s">
        <v>3219</v>
      </c>
    </row>
    <row r="762" spans="1:25" x14ac:dyDescent="0.2">
      <c r="A762">
        <v>1497</v>
      </c>
      <c r="B762" t="s">
        <v>1550</v>
      </c>
      <c r="C762" t="s">
        <v>1</v>
      </c>
      <c r="D762">
        <v>0.09</v>
      </c>
      <c r="E762">
        <v>6.28</v>
      </c>
      <c r="F762">
        <v>5.29</v>
      </c>
      <c r="G762" t="s">
        <v>14</v>
      </c>
      <c r="H762" t="s">
        <v>70</v>
      </c>
      <c r="I762" t="s">
        <v>4</v>
      </c>
      <c r="J762" t="s">
        <v>102</v>
      </c>
      <c r="K762" t="s">
        <v>49</v>
      </c>
      <c r="L762" t="s">
        <v>1551</v>
      </c>
      <c r="M762">
        <v>0.43</v>
      </c>
      <c r="N762" t="s">
        <v>8</v>
      </c>
      <c r="O762" t="s">
        <v>87</v>
      </c>
      <c r="P762" t="s">
        <v>88</v>
      </c>
      <c r="Q762" t="s">
        <v>1552</v>
      </c>
      <c r="R762">
        <v>14901</v>
      </c>
      <c r="S762">
        <v>42074</v>
      </c>
      <c r="T762">
        <v>42075</v>
      </c>
      <c r="U762">
        <v>-10.09</v>
      </c>
      <c r="V762">
        <v>2</v>
      </c>
      <c r="W762">
        <v>14.08</v>
      </c>
      <c r="X762">
        <v>85880</v>
      </c>
      <c r="Y762" t="s">
        <v>3219</v>
      </c>
    </row>
    <row r="763" spans="1:25" x14ac:dyDescent="0.2">
      <c r="A763">
        <v>1497</v>
      </c>
      <c r="B763" t="s">
        <v>1550</v>
      </c>
      <c r="C763" t="s">
        <v>1</v>
      </c>
      <c r="D763">
        <v>0.03</v>
      </c>
      <c r="E763">
        <v>15.14</v>
      </c>
      <c r="F763">
        <v>4.53</v>
      </c>
      <c r="G763" t="s">
        <v>14</v>
      </c>
      <c r="H763" t="s">
        <v>70</v>
      </c>
      <c r="I763" t="s">
        <v>24</v>
      </c>
      <c r="J763" t="s">
        <v>54</v>
      </c>
      <c r="K763" t="s">
        <v>49</v>
      </c>
      <c r="L763" t="s">
        <v>1331</v>
      </c>
      <c r="M763">
        <v>0.81</v>
      </c>
      <c r="N763" t="s">
        <v>8</v>
      </c>
      <c r="O763" t="s">
        <v>87</v>
      </c>
      <c r="P763" t="s">
        <v>88</v>
      </c>
      <c r="Q763" t="s">
        <v>1552</v>
      </c>
      <c r="R763">
        <v>14901</v>
      </c>
      <c r="S763">
        <v>42074</v>
      </c>
      <c r="T763">
        <v>42076</v>
      </c>
      <c r="U763">
        <v>-92.87</v>
      </c>
      <c r="V763">
        <v>17</v>
      </c>
      <c r="W763">
        <v>256.73</v>
      </c>
      <c r="X763">
        <v>85880</v>
      </c>
      <c r="Y763" t="s">
        <v>3219</v>
      </c>
    </row>
    <row r="764" spans="1:25" x14ac:dyDescent="0.2">
      <c r="A764">
        <v>2616</v>
      </c>
      <c r="B764" t="s">
        <v>1553</v>
      </c>
      <c r="C764" t="s">
        <v>1</v>
      </c>
      <c r="D764">
        <v>0</v>
      </c>
      <c r="E764">
        <v>2.6</v>
      </c>
      <c r="F764">
        <v>2.4</v>
      </c>
      <c r="G764" t="s">
        <v>14</v>
      </c>
      <c r="H764" t="s">
        <v>70</v>
      </c>
      <c r="I764" t="s">
        <v>24</v>
      </c>
      <c r="J764" t="s">
        <v>25</v>
      </c>
      <c r="K764" t="s">
        <v>26</v>
      </c>
      <c r="L764" t="s">
        <v>332</v>
      </c>
      <c r="M764">
        <v>0.57999999999999996</v>
      </c>
      <c r="N764" t="s">
        <v>8</v>
      </c>
      <c r="O764" t="s">
        <v>28</v>
      </c>
      <c r="P764" t="s">
        <v>265</v>
      </c>
      <c r="Q764" t="s">
        <v>1554</v>
      </c>
      <c r="R764">
        <v>49002</v>
      </c>
      <c r="S764">
        <v>42074</v>
      </c>
      <c r="T764">
        <v>42076</v>
      </c>
      <c r="U764">
        <v>-45.21</v>
      </c>
      <c r="V764">
        <v>16</v>
      </c>
      <c r="W764">
        <v>44.75</v>
      </c>
      <c r="X764">
        <v>91495</v>
      </c>
      <c r="Y764" t="s">
        <v>3217</v>
      </c>
    </row>
    <row r="765" spans="1:25" x14ac:dyDescent="0.2">
      <c r="A765">
        <v>1484</v>
      </c>
      <c r="B765" t="s">
        <v>1555</v>
      </c>
      <c r="C765" t="s">
        <v>13</v>
      </c>
      <c r="D765">
        <v>0.06</v>
      </c>
      <c r="E765">
        <v>99.99</v>
      </c>
      <c r="F765">
        <v>19.989999999999998</v>
      </c>
      <c r="G765" t="s">
        <v>14</v>
      </c>
      <c r="H765" t="s">
        <v>47</v>
      </c>
      <c r="I765" t="s">
        <v>16</v>
      </c>
      <c r="J765" t="s">
        <v>17</v>
      </c>
      <c r="K765" t="s">
        <v>49</v>
      </c>
      <c r="L765" t="s">
        <v>1556</v>
      </c>
      <c r="M765">
        <v>0.52</v>
      </c>
      <c r="N765" t="s">
        <v>8</v>
      </c>
      <c r="O765" t="s">
        <v>28</v>
      </c>
      <c r="P765" t="s">
        <v>79</v>
      </c>
      <c r="Q765" t="s">
        <v>1557</v>
      </c>
      <c r="R765">
        <v>60016</v>
      </c>
      <c r="S765">
        <v>42074</v>
      </c>
      <c r="T765">
        <v>42077</v>
      </c>
      <c r="U765">
        <v>-127.56</v>
      </c>
      <c r="V765">
        <v>3</v>
      </c>
      <c r="W765">
        <v>290.24</v>
      </c>
      <c r="X765">
        <v>91235</v>
      </c>
      <c r="Y765" t="s">
        <v>3217</v>
      </c>
    </row>
    <row r="766" spans="1:25" x14ac:dyDescent="0.2">
      <c r="A766">
        <v>1484</v>
      </c>
      <c r="B766" t="s">
        <v>1555</v>
      </c>
      <c r="C766" t="s">
        <v>13</v>
      </c>
      <c r="D766">
        <v>0</v>
      </c>
      <c r="E766">
        <v>193.17</v>
      </c>
      <c r="F766">
        <v>19.989999999999998</v>
      </c>
      <c r="G766" t="s">
        <v>14</v>
      </c>
      <c r="H766" t="s">
        <v>47</v>
      </c>
      <c r="I766" t="s">
        <v>24</v>
      </c>
      <c r="J766" t="s">
        <v>54</v>
      </c>
      <c r="K766" t="s">
        <v>49</v>
      </c>
      <c r="L766" t="s">
        <v>1558</v>
      </c>
      <c r="M766">
        <v>0.71</v>
      </c>
      <c r="N766" t="s">
        <v>8</v>
      </c>
      <c r="O766" t="s">
        <v>28</v>
      </c>
      <c r="P766" t="s">
        <v>79</v>
      </c>
      <c r="Q766" t="s">
        <v>1557</v>
      </c>
      <c r="R766">
        <v>60016</v>
      </c>
      <c r="S766">
        <v>42074</v>
      </c>
      <c r="T766">
        <v>42075</v>
      </c>
      <c r="U766">
        <v>282.18</v>
      </c>
      <c r="V766">
        <v>5</v>
      </c>
      <c r="W766">
        <v>971.4</v>
      </c>
      <c r="X766">
        <v>91235</v>
      </c>
      <c r="Y766" t="s">
        <v>3217</v>
      </c>
    </row>
    <row r="767" spans="1:25" x14ac:dyDescent="0.2">
      <c r="A767">
        <v>1484</v>
      </c>
      <c r="B767" t="s">
        <v>1555</v>
      </c>
      <c r="C767" t="s">
        <v>13</v>
      </c>
      <c r="D767">
        <v>0.08</v>
      </c>
      <c r="E767">
        <v>20.99</v>
      </c>
      <c r="F767">
        <v>3.3</v>
      </c>
      <c r="G767" t="s">
        <v>63</v>
      </c>
      <c r="H767" t="s">
        <v>47</v>
      </c>
      <c r="I767" t="s">
        <v>16</v>
      </c>
      <c r="J767" t="s">
        <v>111</v>
      </c>
      <c r="K767" t="s">
        <v>18</v>
      </c>
      <c r="L767" t="s">
        <v>1559</v>
      </c>
      <c r="M767">
        <v>0.81</v>
      </c>
      <c r="N767" t="s">
        <v>8</v>
      </c>
      <c r="O767" t="s">
        <v>28</v>
      </c>
      <c r="P767" t="s">
        <v>79</v>
      </c>
      <c r="Q767" t="s">
        <v>1557</v>
      </c>
      <c r="R767">
        <v>60016</v>
      </c>
      <c r="S767">
        <v>42074</v>
      </c>
      <c r="T767">
        <v>42074</v>
      </c>
      <c r="U767">
        <v>-96.337999999999994</v>
      </c>
      <c r="V767">
        <v>11</v>
      </c>
      <c r="W767">
        <v>193.51</v>
      </c>
      <c r="X767">
        <v>91235</v>
      </c>
      <c r="Y767" t="s">
        <v>3217</v>
      </c>
    </row>
    <row r="768" spans="1:25" x14ac:dyDescent="0.2">
      <c r="A768">
        <v>3397</v>
      </c>
      <c r="B768" t="s">
        <v>1560</v>
      </c>
      <c r="C768" t="s">
        <v>13</v>
      </c>
      <c r="D768">
        <v>0.01</v>
      </c>
      <c r="E768">
        <v>10.9</v>
      </c>
      <c r="F768">
        <v>7.46</v>
      </c>
      <c r="G768" t="s">
        <v>14</v>
      </c>
      <c r="H768" t="s">
        <v>3</v>
      </c>
      <c r="I768" t="s">
        <v>24</v>
      </c>
      <c r="J768" t="s">
        <v>54</v>
      </c>
      <c r="K768" t="s">
        <v>49</v>
      </c>
      <c r="L768" t="s">
        <v>1561</v>
      </c>
      <c r="M768">
        <v>0.59</v>
      </c>
      <c r="N768" t="s">
        <v>8</v>
      </c>
      <c r="O768" t="s">
        <v>28</v>
      </c>
      <c r="P768" t="s">
        <v>79</v>
      </c>
      <c r="Q768" t="s">
        <v>1562</v>
      </c>
      <c r="R768">
        <v>61832</v>
      </c>
      <c r="S768">
        <v>42074</v>
      </c>
      <c r="T768">
        <v>42075</v>
      </c>
      <c r="U768">
        <v>-116.76</v>
      </c>
      <c r="V768">
        <v>18</v>
      </c>
      <c r="W768">
        <v>207.31</v>
      </c>
      <c r="X768">
        <v>87536</v>
      </c>
      <c r="Y768" t="s">
        <v>3217</v>
      </c>
    </row>
    <row r="769" spans="1:25" x14ac:dyDescent="0.2">
      <c r="A769">
        <v>3397</v>
      </c>
      <c r="B769" t="s">
        <v>1560</v>
      </c>
      <c r="C769" t="s">
        <v>13</v>
      </c>
      <c r="D769">
        <v>0.1</v>
      </c>
      <c r="E769">
        <v>7.99</v>
      </c>
      <c r="F769">
        <v>5.03</v>
      </c>
      <c r="G769" t="s">
        <v>14</v>
      </c>
      <c r="H769" t="s">
        <v>3</v>
      </c>
      <c r="I769" t="s">
        <v>16</v>
      </c>
      <c r="J769" t="s">
        <v>111</v>
      </c>
      <c r="K769" t="s">
        <v>120</v>
      </c>
      <c r="L769" t="s">
        <v>441</v>
      </c>
      <c r="M769">
        <v>0.6</v>
      </c>
      <c r="N769" t="s">
        <v>8</v>
      </c>
      <c r="O769" t="s">
        <v>28</v>
      </c>
      <c r="P769" t="s">
        <v>79</v>
      </c>
      <c r="Q769" t="s">
        <v>1562</v>
      </c>
      <c r="R769">
        <v>61832</v>
      </c>
      <c r="S769">
        <v>42074</v>
      </c>
      <c r="T769">
        <v>42075</v>
      </c>
      <c r="U769">
        <v>-160.952</v>
      </c>
      <c r="V769">
        <v>22</v>
      </c>
      <c r="W769">
        <v>143.12</v>
      </c>
      <c r="X769">
        <v>87536</v>
      </c>
      <c r="Y769" t="s">
        <v>3217</v>
      </c>
    </row>
    <row r="770" spans="1:25" x14ac:dyDescent="0.2">
      <c r="A770">
        <v>3151</v>
      </c>
      <c r="B770" t="s">
        <v>929</v>
      </c>
      <c r="C770" t="s">
        <v>92</v>
      </c>
      <c r="D770">
        <v>0.02</v>
      </c>
      <c r="E770">
        <v>5.98</v>
      </c>
      <c r="F770">
        <v>1.49</v>
      </c>
      <c r="G770" t="s">
        <v>14</v>
      </c>
      <c r="H770" t="s">
        <v>70</v>
      </c>
      <c r="I770" t="s">
        <v>24</v>
      </c>
      <c r="J770" t="s">
        <v>48</v>
      </c>
      <c r="K770" t="s">
        <v>49</v>
      </c>
      <c r="L770" t="s">
        <v>1563</v>
      </c>
      <c r="M770">
        <v>0.39</v>
      </c>
      <c r="N770" t="s">
        <v>8</v>
      </c>
      <c r="O770" t="s">
        <v>35</v>
      </c>
      <c r="P770" t="s">
        <v>66</v>
      </c>
      <c r="Q770" t="s">
        <v>930</v>
      </c>
      <c r="R770">
        <v>92277</v>
      </c>
      <c r="S770">
        <v>42074</v>
      </c>
      <c r="T770">
        <v>42075</v>
      </c>
      <c r="U770">
        <v>28.526</v>
      </c>
      <c r="V770">
        <v>10</v>
      </c>
      <c r="W770">
        <v>59.9</v>
      </c>
      <c r="X770">
        <v>88547</v>
      </c>
      <c r="Y770" t="s">
        <v>3218</v>
      </c>
    </row>
    <row r="771" spans="1:25" x14ac:dyDescent="0.2">
      <c r="A771">
        <v>796</v>
      </c>
      <c r="B771" t="s">
        <v>1564</v>
      </c>
      <c r="C771" t="s">
        <v>46</v>
      </c>
      <c r="D771">
        <v>0.06</v>
      </c>
      <c r="E771">
        <v>8.6</v>
      </c>
      <c r="F771">
        <v>6.19</v>
      </c>
      <c r="G771" t="s">
        <v>14</v>
      </c>
      <c r="H771" t="s">
        <v>70</v>
      </c>
      <c r="I771" t="s">
        <v>24</v>
      </c>
      <c r="J771" t="s">
        <v>48</v>
      </c>
      <c r="K771" t="s">
        <v>49</v>
      </c>
      <c r="L771" t="s">
        <v>508</v>
      </c>
      <c r="M771">
        <v>0.38</v>
      </c>
      <c r="N771" t="s">
        <v>8</v>
      </c>
      <c r="O771" t="s">
        <v>28</v>
      </c>
      <c r="P771" t="s">
        <v>109</v>
      </c>
      <c r="Q771" t="s">
        <v>1565</v>
      </c>
      <c r="R771">
        <v>68046</v>
      </c>
      <c r="S771">
        <v>42074</v>
      </c>
      <c r="T771">
        <v>42075</v>
      </c>
      <c r="U771">
        <v>-46.115000000000002</v>
      </c>
      <c r="V771">
        <v>9</v>
      </c>
      <c r="W771">
        <v>79.400000000000006</v>
      </c>
      <c r="X771">
        <v>86867</v>
      </c>
      <c r="Y771" t="s">
        <v>3217</v>
      </c>
    </row>
    <row r="772" spans="1:25" x14ac:dyDescent="0.2">
      <c r="A772">
        <v>1254</v>
      </c>
      <c r="B772" t="s">
        <v>1566</v>
      </c>
      <c r="C772" t="s">
        <v>1</v>
      </c>
      <c r="D772">
        <v>0.06</v>
      </c>
      <c r="E772">
        <v>80.98</v>
      </c>
      <c r="F772">
        <v>35</v>
      </c>
      <c r="G772" t="s">
        <v>14</v>
      </c>
      <c r="H772" t="s">
        <v>47</v>
      </c>
      <c r="I772" t="s">
        <v>24</v>
      </c>
      <c r="J772" t="s">
        <v>54</v>
      </c>
      <c r="K772" t="s">
        <v>40</v>
      </c>
      <c r="L772" t="s">
        <v>200</v>
      </c>
      <c r="M772">
        <v>0.81</v>
      </c>
      <c r="N772" t="s">
        <v>8</v>
      </c>
      <c r="O772" t="s">
        <v>28</v>
      </c>
      <c r="P772" t="s">
        <v>163</v>
      </c>
      <c r="Q772" t="s">
        <v>1567</v>
      </c>
      <c r="R772">
        <v>77530</v>
      </c>
      <c r="S772">
        <v>42075</v>
      </c>
      <c r="T772">
        <v>42076</v>
      </c>
      <c r="U772">
        <v>-218.77</v>
      </c>
      <c r="V772">
        <v>2</v>
      </c>
      <c r="W772">
        <v>172.79</v>
      </c>
      <c r="X772">
        <v>89983</v>
      </c>
      <c r="Y772" t="s">
        <v>3217</v>
      </c>
    </row>
    <row r="773" spans="1:25" x14ac:dyDescent="0.2">
      <c r="A773">
        <v>2896</v>
      </c>
      <c r="B773" t="s">
        <v>699</v>
      </c>
      <c r="C773" t="s">
        <v>1</v>
      </c>
      <c r="D773">
        <v>0</v>
      </c>
      <c r="E773">
        <v>22.84</v>
      </c>
      <c r="F773">
        <v>16.920000000000002</v>
      </c>
      <c r="G773" t="s">
        <v>14</v>
      </c>
      <c r="H773" t="s">
        <v>47</v>
      </c>
      <c r="I773" t="s">
        <v>24</v>
      </c>
      <c r="J773" t="s">
        <v>64</v>
      </c>
      <c r="K773" t="s">
        <v>49</v>
      </c>
      <c r="L773" t="s">
        <v>1568</v>
      </c>
      <c r="M773">
        <v>0.39</v>
      </c>
      <c r="N773" t="s">
        <v>8</v>
      </c>
      <c r="O773" t="s">
        <v>28</v>
      </c>
      <c r="P773" t="s">
        <v>60</v>
      </c>
      <c r="Q773" t="s">
        <v>700</v>
      </c>
      <c r="R773">
        <v>56001</v>
      </c>
      <c r="S773">
        <v>42075</v>
      </c>
      <c r="T773">
        <v>42077</v>
      </c>
      <c r="U773">
        <v>-83.75</v>
      </c>
      <c r="V773">
        <v>15</v>
      </c>
      <c r="W773">
        <v>370.62</v>
      </c>
      <c r="X773">
        <v>86927</v>
      </c>
      <c r="Y773" t="s">
        <v>3217</v>
      </c>
    </row>
    <row r="774" spans="1:25" x14ac:dyDescent="0.2">
      <c r="A774">
        <v>1027</v>
      </c>
      <c r="B774" t="s">
        <v>1569</v>
      </c>
      <c r="C774" t="s">
        <v>13</v>
      </c>
      <c r="D774">
        <v>0.1</v>
      </c>
      <c r="E774">
        <v>73.98</v>
      </c>
      <c r="F774">
        <v>4</v>
      </c>
      <c r="G774" t="s">
        <v>14</v>
      </c>
      <c r="H774" t="s">
        <v>3</v>
      </c>
      <c r="I774" t="s">
        <v>16</v>
      </c>
      <c r="J774" t="s">
        <v>17</v>
      </c>
      <c r="K774" t="s">
        <v>49</v>
      </c>
      <c r="L774" t="s">
        <v>284</v>
      </c>
      <c r="M774">
        <v>0.79</v>
      </c>
      <c r="N774" t="s">
        <v>8</v>
      </c>
      <c r="O774" t="s">
        <v>87</v>
      </c>
      <c r="P774" t="s">
        <v>88</v>
      </c>
      <c r="Q774" t="s">
        <v>1570</v>
      </c>
      <c r="R774">
        <v>14225</v>
      </c>
      <c r="S774">
        <v>42075</v>
      </c>
      <c r="T774">
        <v>42076</v>
      </c>
      <c r="U774">
        <v>-229.87</v>
      </c>
      <c r="V774">
        <v>5</v>
      </c>
      <c r="W774">
        <v>347.23</v>
      </c>
      <c r="X774">
        <v>89004</v>
      </c>
      <c r="Y774" t="s">
        <v>3219</v>
      </c>
    </row>
    <row r="775" spans="1:25" x14ac:dyDescent="0.2">
      <c r="A775">
        <v>1027</v>
      </c>
      <c r="B775" t="s">
        <v>1569</v>
      </c>
      <c r="C775" t="s">
        <v>13</v>
      </c>
      <c r="D775">
        <v>0.05</v>
      </c>
      <c r="E775">
        <v>51.98</v>
      </c>
      <c r="F775">
        <v>10.17</v>
      </c>
      <c r="G775" t="s">
        <v>14</v>
      </c>
      <c r="H775" t="s">
        <v>3</v>
      </c>
      <c r="I775" t="s">
        <v>16</v>
      </c>
      <c r="J775" t="s">
        <v>32</v>
      </c>
      <c r="K775" t="s">
        <v>120</v>
      </c>
      <c r="L775" t="s">
        <v>1523</v>
      </c>
      <c r="M775">
        <v>0.37</v>
      </c>
      <c r="N775" t="s">
        <v>8</v>
      </c>
      <c r="O775" t="s">
        <v>87</v>
      </c>
      <c r="P775" t="s">
        <v>88</v>
      </c>
      <c r="Q775" t="s">
        <v>1570</v>
      </c>
      <c r="R775">
        <v>14225</v>
      </c>
      <c r="S775">
        <v>42075</v>
      </c>
      <c r="T775">
        <v>42076</v>
      </c>
      <c r="U775">
        <v>329.9787</v>
      </c>
      <c r="V775">
        <v>9</v>
      </c>
      <c r="W775">
        <v>478.23</v>
      </c>
      <c r="X775">
        <v>89004</v>
      </c>
      <c r="Y775" t="s">
        <v>3219</v>
      </c>
    </row>
    <row r="776" spans="1:25" x14ac:dyDescent="0.2">
      <c r="A776">
        <v>32</v>
      </c>
      <c r="B776" t="s">
        <v>620</v>
      </c>
      <c r="C776" t="s">
        <v>23</v>
      </c>
      <c r="D776">
        <v>0.06</v>
      </c>
      <c r="E776">
        <v>205.99</v>
      </c>
      <c r="F776">
        <v>8.99</v>
      </c>
      <c r="G776" t="s">
        <v>14</v>
      </c>
      <c r="H776" t="s">
        <v>70</v>
      </c>
      <c r="I776" t="s">
        <v>16</v>
      </c>
      <c r="J776" t="s">
        <v>111</v>
      </c>
      <c r="K776" t="s">
        <v>49</v>
      </c>
      <c r="L776" t="s">
        <v>639</v>
      </c>
      <c r="M776">
        <v>0.56000000000000005</v>
      </c>
      <c r="N776" t="s">
        <v>8</v>
      </c>
      <c r="O776" t="s">
        <v>35</v>
      </c>
      <c r="P776" t="s">
        <v>115</v>
      </c>
      <c r="Q776" t="s">
        <v>622</v>
      </c>
      <c r="R776">
        <v>97526</v>
      </c>
      <c r="S776">
        <v>42075</v>
      </c>
      <c r="T776">
        <v>42082</v>
      </c>
      <c r="U776">
        <v>3568.096</v>
      </c>
      <c r="V776">
        <v>22</v>
      </c>
      <c r="W776">
        <v>3838.14</v>
      </c>
      <c r="X776">
        <v>89203</v>
      </c>
      <c r="Y776" t="s">
        <v>3218</v>
      </c>
    </row>
    <row r="777" spans="1:25" x14ac:dyDescent="0.2">
      <c r="A777">
        <v>2593</v>
      </c>
      <c r="B777" t="s">
        <v>1571</v>
      </c>
      <c r="C777" t="s">
        <v>23</v>
      </c>
      <c r="D777">
        <v>0.01</v>
      </c>
      <c r="E777">
        <v>85.99</v>
      </c>
      <c r="F777">
        <v>0.99</v>
      </c>
      <c r="G777" t="s">
        <v>14</v>
      </c>
      <c r="H777" t="s">
        <v>70</v>
      </c>
      <c r="I777" t="s">
        <v>16</v>
      </c>
      <c r="J777" t="s">
        <v>111</v>
      </c>
      <c r="K777" t="s">
        <v>26</v>
      </c>
      <c r="L777" t="s">
        <v>1572</v>
      </c>
      <c r="M777">
        <v>0.85</v>
      </c>
      <c r="N777" t="s">
        <v>8</v>
      </c>
      <c r="O777" t="s">
        <v>9</v>
      </c>
      <c r="P777" t="s">
        <v>51</v>
      </c>
      <c r="Q777" t="s">
        <v>1573</v>
      </c>
      <c r="R777">
        <v>30605</v>
      </c>
      <c r="S777">
        <v>42075</v>
      </c>
      <c r="T777">
        <v>42080</v>
      </c>
      <c r="U777">
        <v>311.73</v>
      </c>
      <c r="V777">
        <v>2</v>
      </c>
      <c r="W777">
        <v>146.16999999999999</v>
      </c>
      <c r="X777">
        <v>87773</v>
      </c>
      <c r="Y777" t="s">
        <v>3216</v>
      </c>
    </row>
    <row r="778" spans="1:25" x14ac:dyDescent="0.2">
      <c r="A778">
        <v>2741</v>
      </c>
      <c r="B778" t="s">
        <v>1574</v>
      </c>
      <c r="C778" t="s">
        <v>23</v>
      </c>
      <c r="D778">
        <v>0.01</v>
      </c>
      <c r="E778">
        <v>35.99</v>
      </c>
      <c r="F778">
        <v>5.99</v>
      </c>
      <c r="G778" t="s">
        <v>14</v>
      </c>
      <c r="H778" t="s">
        <v>3</v>
      </c>
      <c r="I778" t="s">
        <v>16</v>
      </c>
      <c r="J778" t="s">
        <v>111</v>
      </c>
      <c r="K778" t="s">
        <v>26</v>
      </c>
      <c r="L778" t="s">
        <v>1348</v>
      </c>
      <c r="M778">
        <v>0.38</v>
      </c>
      <c r="N778" t="s">
        <v>8</v>
      </c>
      <c r="O778" t="s">
        <v>35</v>
      </c>
      <c r="P778" t="s">
        <v>466</v>
      </c>
      <c r="Q778" t="s">
        <v>1575</v>
      </c>
      <c r="R778">
        <v>83605</v>
      </c>
      <c r="S778">
        <v>42075</v>
      </c>
      <c r="T778">
        <v>42082</v>
      </c>
      <c r="U778">
        <v>218.23320000000001</v>
      </c>
      <c r="V778">
        <v>10</v>
      </c>
      <c r="W778">
        <v>316.27999999999997</v>
      </c>
      <c r="X778">
        <v>89481</v>
      </c>
      <c r="Y778" t="s">
        <v>3218</v>
      </c>
    </row>
    <row r="779" spans="1:25" x14ac:dyDescent="0.2">
      <c r="A779">
        <v>146</v>
      </c>
      <c r="B779" t="s">
        <v>1576</v>
      </c>
      <c r="C779" t="s">
        <v>46</v>
      </c>
      <c r="D779">
        <v>0.01</v>
      </c>
      <c r="E779">
        <v>45.98</v>
      </c>
      <c r="F779">
        <v>4.8</v>
      </c>
      <c r="G779" t="s">
        <v>14</v>
      </c>
      <c r="H779" t="s">
        <v>3</v>
      </c>
      <c r="I779" t="s">
        <v>4</v>
      </c>
      <c r="J779" t="s">
        <v>102</v>
      </c>
      <c r="K779" t="s">
        <v>26</v>
      </c>
      <c r="L779" t="s">
        <v>1577</v>
      </c>
      <c r="M779">
        <v>0.68</v>
      </c>
      <c r="N779" t="s">
        <v>8</v>
      </c>
      <c r="O779" t="s">
        <v>28</v>
      </c>
      <c r="P779" t="s">
        <v>163</v>
      </c>
      <c r="Q779" t="s">
        <v>1578</v>
      </c>
      <c r="R779">
        <v>76148</v>
      </c>
      <c r="S779">
        <v>42075</v>
      </c>
      <c r="T779">
        <v>42076</v>
      </c>
      <c r="U779">
        <v>133.5771</v>
      </c>
      <c r="V779">
        <v>4</v>
      </c>
      <c r="W779">
        <v>193.59</v>
      </c>
      <c r="X779">
        <v>91088</v>
      </c>
      <c r="Y779" t="s">
        <v>3217</v>
      </c>
    </row>
    <row r="780" spans="1:25" x14ac:dyDescent="0.2">
      <c r="A780">
        <v>903</v>
      </c>
      <c r="B780" t="s">
        <v>1579</v>
      </c>
      <c r="C780" t="s">
        <v>46</v>
      </c>
      <c r="D780">
        <v>0</v>
      </c>
      <c r="E780">
        <v>5.98</v>
      </c>
      <c r="F780">
        <v>1.49</v>
      </c>
      <c r="G780" t="s">
        <v>14</v>
      </c>
      <c r="H780" t="s">
        <v>15</v>
      </c>
      <c r="I780" t="s">
        <v>24</v>
      </c>
      <c r="J780" t="s">
        <v>48</v>
      </c>
      <c r="K780" t="s">
        <v>49</v>
      </c>
      <c r="L780" t="s">
        <v>1563</v>
      </c>
      <c r="M780">
        <v>0.39</v>
      </c>
      <c r="N780" t="s">
        <v>8</v>
      </c>
      <c r="O780" t="s">
        <v>87</v>
      </c>
      <c r="P780" t="s">
        <v>379</v>
      </c>
      <c r="Q780" t="s">
        <v>1084</v>
      </c>
      <c r="R780">
        <v>1887</v>
      </c>
      <c r="S780">
        <v>42075</v>
      </c>
      <c r="T780">
        <v>42077</v>
      </c>
      <c r="U780">
        <v>80.674800000000005</v>
      </c>
      <c r="V780">
        <v>18</v>
      </c>
      <c r="W780">
        <v>116.92</v>
      </c>
      <c r="X780">
        <v>90806</v>
      </c>
      <c r="Y780" t="s">
        <v>3219</v>
      </c>
    </row>
    <row r="781" spans="1:25" x14ac:dyDescent="0.2">
      <c r="A781">
        <v>2037</v>
      </c>
      <c r="B781" t="s">
        <v>1580</v>
      </c>
      <c r="C781" t="s">
        <v>46</v>
      </c>
      <c r="D781">
        <v>0</v>
      </c>
      <c r="E781">
        <v>73.98</v>
      </c>
      <c r="F781">
        <v>14.52</v>
      </c>
      <c r="G781" t="s">
        <v>14</v>
      </c>
      <c r="H781" t="s">
        <v>3</v>
      </c>
      <c r="I781" t="s">
        <v>16</v>
      </c>
      <c r="J781" t="s">
        <v>17</v>
      </c>
      <c r="K781" t="s">
        <v>49</v>
      </c>
      <c r="L781" t="s">
        <v>284</v>
      </c>
      <c r="M781">
        <v>0.65</v>
      </c>
      <c r="N781" t="s">
        <v>8</v>
      </c>
      <c r="O781" t="s">
        <v>35</v>
      </c>
      <c r="P781" t="s">
        <v>253</v>
      </c>
      <c r="Q781" t="s">
        <v>892</v>
      </c>
      <c r="R781">
        <v>59715</v>
      </c>
      <c r="S781">
        <v>42075</v>
      </c>
      <c r="T781">
        <v>42077</v>
      </c>
      <c r="U781">
        <v>-88.61</v>
      </c>
      <c r="V781">
        <v>4</v>
      </c>
      <c r="W781">
        <v>305.70999999999998</v>
      </c>
      <c r="X781">
        <v>89333</v>
      </c>
      <c r="Y781" t="s">
        <v>3218</v>
      </c>
    </row>
    <row r="782" spans="1:25" x14ac:dyDescent="0.2">
      <c r="A782">
        <v>2787</v>
      </c>
      <c r="B782" t="s">
        <v>1581</v>
      </c>
      <c r="C782" t="s">
        <v>46</v>
      </c>
      <c r="D782">
        <v>0.01</v>
      </c>
      <c r="E782">
        <v>47.98</v>
      </c>
      <c r="F782">
        <v>3.61</v>
      </c>
      <c r="G782" t="s">
        <v>63</v>
      </c>
      <c r="H782" t="s">
        <v>15</v>
      </c>
      <c r="I782" t="s">
        <v>16</v>
      </c>
      <c r="J782" t="s">
        <v>17</v>
      </c>
      <c r="K782" t="s">
        <v>18</v>
      </c>
      <c r="L782" t="s">
        <v>1215</v>
      </c>
      <c r="M782">
        <v>0.71</v>
      </c>
      <c r="N782" t="s">
        <v>8</v>
      </c>
      <c r="O782" t="s">
        <v>9</v>
      </c>
      <c r="P782" t="s">
        <v>144</v>
      </c>
      <c r="Q782" t="s">
        <v>1582</v>
      </c>
      <c r="R782">
        <v>70003</v>
      </c>
      <c r="S782">
        <v>42075</v>
      </c>
      <c r="T782">
        <v>42076</v>
      </c>
      <c r="U782">
        <v>-44.436</v>
      </c>
      <c r="V782">
        <v>8</v>
      </c>
      <c r="W782">
        <v>393.98</v>
      </c>
      <c r="X782">
        <v>91316</v>
      </c>
      <c r="Y782" t="s">
        <v>3216</v>
      </c>
    </row>
    <row r="783" spans="1:25" x14ac:dyDescent="0.2">
      <c r="A783">
        <v>573</v>
      </c>
      <c r="B783" t="s">
        <v>1356</v>
      </c>
      <c r="C783" t="s">
        <v>1</v>
      </c>
      <c r="D783">
        <v>0.05</v>
      </c>
      <c r="E783">
        <v>4.13</v>
      </c>
      <c r="F783">
        <v>5.04</v>
      </c>
      <c r="G783" t="s">
        <v>14</v>
      </c>
      <c r="H783" t="s">
        <v>47</v>
      </c>
      <c r="I783" t="s">
        <v>24</v>
      </c>
      <c r="J783" t="s">
        <v>48</v>
      </c>
      <c r="K783" t="s">
        <v>49</v>
      </c>
      <c r="L783" t="s">
        <v>995</v>
      </c>
      <c r="M783">
        <v>0.38</v>
      </c>
      <c r="N783" t="s">
        <v>8</v>
      </c>
      <c r="O783" t="s">
        <v>28</v>
      </c>
      <c r="P783" t="s">
        <v>79</v>
      </c>
      <c r="Q783" t="s">
        <v>1358</v>
      </c>
      <c r="R783">
        <v>61554</v>
      </c>
      <c r="S783">
        <v>42076</v>
      </c>
      <c r="T783">
        <v>42077</v>
      </c>
      <c r="U783">
        <v>-12.1555</v>
      </c>
      <c r="V783">
        <v>1</v>
      </c>
      <c r="W783">
        <v>5.84</v>
      </c>
      <c r="X783">
        <v>86555</v>
      </c>
      <c r="Y783" t="s">
        <v>3217</v>
      </c>
    </row>
    <row r="784" spans="1:25" x14ac:dyDescent="0.2">
      <c r="A784">
        <v>1035</v>
      </c>
      <c r="B784" t="s">
        <v>1583</v>
      </c>
      <c r="C784" t="s">
        <v>1</v>
      </c>
      <c r="D784">
        <v>7.0000000000000007E-2</v>
      </c>
      <c r="E784">
        <v>125.99</v>
      </c>
      <c r="F784">
        <v>2.5</v>
      </c>
      <c r="G784" t="s">
        <v>14</v>
      </c>
      <c r="H784" t="s">
        <v>47</v>
      </c>
      <c r="I784" t="s">
        <v>16</v>
      </c>
      <c r="J784" t="s">
        <v>111</v>
      </c>
      <c r="K784" t="s">
        <v>49</v>
      </c>
      <c r="L784" t="s">
        <v>924</v>
      </c>
      <c r="M784">
        <v>0.6</v>
      </c>
      <c r="N784" t="s">
        <v>8</v>
      </c>
      <c r="O784" t="s">
        <v>87</v>
      </c>
      <c r="P784" t="s">
        <v>293</v>
      </c>
      <c r="Q784" t="s">
        <v>1584</v>
      </c>
      <c r="R784">
        <v>43015</v>
      </c>
      <c r="S784">
        <v>42076</v>
      </c>
      <c r="T784">
        <v>42076</v>
      </c>
      <c r="U784">
        <v>-604.40599999999995</v>
      </c>
      <c r="V784">
        <v>1</v>
      </c>
      <c r="W784">
        <v>100.59</v>
      </c>
      <c r="X784">
        <v>90710</v>
      </c>
      <c r="Y784" t="s">
        <v>3219</v>
      </c>
    </row>
    <row r="785" spans="1:25" x14ac:dyDescent="0.2">
      <c r="A785">
        <v>1036</v>
      </c>
      <c r="B785" t="s">
        <v>1585</v>
      </c>
      <c r="C785" t="s">
        <v>1</v>
      </c>
      <c r="D785">
        <v>0.03</v>
      </c>
      <c r="E785">
        <v>99.99</v>
      </c>
      <c r="F785">
        <v>19.989999999999998</v>
      </c>
      <c r="G785" t="s">
        <v>14</v>
      </c>
      <c r="H785" t="s">
        <v>47</v>
      </c>
      <c r="I785" t="s">
        <v>16</v>
      </c>
      <c r="J785" t="s">
        <v>17</v>
      </c>
      <c r="K785" t="s">
        <v>49</v>
      </c>
      <c r="L785" t="s">
        <v>1556</v>
      </c>
      <c r="M785">
        <v>0.52</v>
      </c>
      <c r="N785" t="s">
        <v>8</v>
      </c>
      <c r="O785" t="s">
        <v>87</v>
      </c>
      <c r="P785" t="s">
        <v>293</v>
      </c>
      <c r="Q785" t="s">
        <v>1586</v>
      </c>
      <c r="R785">
        <v>43017</v>
      </c>
      <c r="S785">
        <v>42076</v>
      </c>
      <c r="T785">
        <v>42077</v>
      </c>
      <c r="U785">
        <v>293.66000000000003</v>
      </c>
      <c r="V785">
        <v>6</v>
      </c>
      <c r="W785">
        <v>598.38</v>
      </c>
      <c r="X785">
        <v>90710</v>
      </c>
      <c r="Y785" t="s">
        <v>3219</v>
      </c>
    </row>
    <row r="786" spans="1:25" x14ac:dyDescent="0.2">
      <c r="A786">
        <v>2468</v>
      </c>
      <c r="B786" t="s">
        <v>1587</v>
      </c>
      <c r="C786" t="s">
        <v>1</v>
      </c>
      <c r="D786">
        <v>0.04</v>
      </c>
      <c r="E786">
        <v>65.989999999999995</v>
      </c>
      <c r="F786">
        <v>8.99</v>
      </c>
      <c r="G786" t="s">
        <v>14</v>
      </c>
      <c r="H786" t="s">
        <v>70</v>
      </c>
      <c r="I786" t="s">
        <v>16</v>
      </c>
      <c r="J786" t="s">
        <v>111</v>
      </c>
      <c r="K786" t="s">
        <v>49</v>
      </c>
      <c r="L786" t="s">
        <v>1588</v>
      </c>
      <c r="M786">
        <v>0.55000000000000004</v>
      </c>
      <c r="N786" t="s">
        <v>8</v>
      </c>
      <c r="O786" t="s">
        <v>9</v>
      </c>
      <c r="P786" t="s">
        <v>73</v>
      </c>
      <c r="Q786" t="s">
        <v>1589</v>
      </c>
      <c r="R786">
        <v>28144</v>
      </c>
      <c r="S786">
        <v>42076</v>
      </c>
      <c r="T786">
        <v>42077</v>
      </c>
      <c r="U786">
        <v>-335.041</v>
      </c>
      <c r="V786">
        <v>13</v>
      </c>
      <c r="W786">
        <v>724.57</v>
      </c>
      <c r="X786">
        <v>88137</v>
      </c>
      <c r="Y786" t="s">
        <v>3216</v>
      </c>
    </row>
    <row r="787" spans="1:25" x14ac:dyDescent="0.2">
      <c r="A787">
        <v>3036</v>
      </c>
      <c r="B787" t="s">
        <v>540</v>
      </c>
      <c r="C787" t="s">
        <v>1</v>
      </c>
      <c r="D787">
        <v>0.08</v>
      </c>
      <c r="E787">
        <v>178.47</v>
      </c>
      <c r="F787">
        <v>19.989999999999998</v>
      </c>
      <c r="G787" t="s">
        <v>14</v>
      </c>
      <c r="H787" t="s">
        <v>47</v>
      </c>
      <c r="I787" t="s">
        <v>24</v>
      </c>
      <c r="J787" t="s">
        <v>54</v>
      </c>
      <c r="K787" t="s">
        <v>49</v>
      </c>
      <c r="L787" t="s">
        <v>987</v>
      </c>
      <c r="M787">
        <v>0.55000000000000004</v>
      </c>
      <c r="N787" t="s">
        <v>8</v>
      </c>
      <c r="O787" t="s">
        <v>28</v>
      </c>
      <c r="P787" t="s">
        <v>541</v>
      </c>
      <c r="Q787" t="s">
        <v>542</v>
      </c>
      <c r="R787">
        <v>58554</v>
      </c>
      <c r="S787">
        <v>42076</v>
      </c>
      <c r="T787">
        <v>42079</v>
      </c>
      <c r="U787">
        <v>2267.2199999999998</v>
      </c>
      <c r="V787">
        <v>22</v>
      </c>
      <c r="W787">
        <v>3802.01</v>
      </c>
      <c r="X787">
        <v>89130</v>
      </c>
      <c r="Y787" t="s">
        <v>3217</v>
      </c>
    </row>
    <row r="788" spans="1:25" x14ac:dyDescent="0.2">
      <c r="A788">
        <v>600</v>
      </c>
      <c r="B788" t="s">
        <v>1590</v>
      </c>
      <c r="C788" t="s">
        <v>92</v>
      </c>
      <c r="D788">
        <v>0.06</v>
      </c>
      <c r="E788">
        <v>6.48</v>
      </c>
      <c r="F788">
        <v>7.37</v>
      </c>
      <c r="G788" t="s">
        <v>14</v>
      </c>
      <c r="H788" t="s">
        <v>70</v>
      </c>
      <c r="I788" t="s">
        <v>24</v>
      </c>
      <c r="J788" t="s">
        <v>64</v>
      </c>
      <c r="K788" t="s">
        <v>49</v>
      </c>
      <c r="L788" t="s">
        <v>1591</v>
      </c>
      <c r="M788">
        <v>0.37</v>
      </c>
      <c r="N788" t="s">
        <v>8</v>
      </c>
      <c r="O788" t="s">
        <v>87</v>
      </c>
      <c r="P788" t="s">
        <v>394</v>
      </c>
      <c r="Q788" t="s">
        <v>1592</v>
      </c>
      <c r="R788">
        <v>21136</v>
      </c>
      <c r="S788">
        <v>42076</v>
      </c>
      <c r="T788">
        <v>42077</v>
      </c>
      <c r="U788">
        <v>-75.44</v>
      </c>
      <c r="V788">
        <v>5</v>
      </c>
      <c r="W788">
        <v>32.39</v>
      </c>
      <c r="X788">
        <v>87579</v>
      </c>
      <c r="Y788" t="s">
        <v>3219</v>
      </c>
    </row>
    <row r="789" spans="1:25" x14ac:dyDescent="0.2">
      <c r="A789">
        <v>2285</v>
      </c>
      <c r="B789" t="s">
        <v>1593</v>
      </c>
      <c r="C789" t="s">
        <v>92</v>
      </c>
      <c r="D789">
        <v>0.02</v>
      </c>
      <c r="E789">
        <v>17.7</v>
      </c>
      <c r="F789">
        <v>9.4700000000000006</v>
      </c>
      <c r="G789" t="s">
        <v>63</v>
      </c>
      <c r="H789" t="s">
        <v>70</v>
      </c>
      <c r="I789" t="s">
        <v>24</v>
      </c>
      <c r="J789" t="s">
        <v>54</v>
      </c>
      <c r="K789" t="s">
        <v>49</v>
      </c>
      <c r="L789" t="s">
        <v>1027</v>
      </c>
      <c r="M789">
        <v>0.59</v>
      </c>
      <c r="N789" t="s">
        <v>8</v>
      </c>
      <c r="O789" t="s">
        <v>9</v>
      </c>
      <c r="P789" t="s">
        <v>247</v>
      </c>
      <c r="Q789" t="s">
        <v>1594</v>
      </c>
      <c r="R789">
        <v>29730</v>
      </c>
      <c r="S789">
        <v>42076</v>
      </c>
      <c r="T789">
        <v>42078</v>
      </c>
      <c r="U789">
        <v>-85.022000000000006</v>
      </c>
      <c r="V789">
        <v>21</v>
      </c>
      <c r="W789">
        <v>374.6</v>
      </c>
      <c r="X789">
        <v>90148</v>
      </c>
      <c r="Y789" t="s">
        <v>3216</v>
      </c>
    </row>
    <row r="790" spans="1:25" x14ac:dyDescent="0.2">
      <c r="A790">
        <v>2484</v>
      </c>
      <c r="B790" t="s">
        <v>1595</v>
      </c>
      <c r="C790" t="s">
        <v>92</v>
      </c>
      <c r="D790">
        <v>0.05</v>
      </c>
      <c r="E790">
        <v>6.48</v>
      </c>
      <c r="F790">
        <v>7.91</v>
      </c>
      <c r="G790" t="s">
        <v>14</v>
      </c>
      <c r="H790" t="s">
        <v>70</v>
      </c>
      <c r="I790" t="s">
        <v>24</v>
      </c>
      <c r="J790" t="s">
        <v>64</v>
      </c>
      <c r="K790" t="s">
        <v>49</v>
      </c>
      <c r="L790" t="s">
        <v>1596</v>
      </c>
      <c r="M790">
        <v>0.37</v>
      </c>
      <c r="N790" t="s">
        <v>8</v>
      </c>
      <c r="O790" t="s">
        <v>9</v>
      </c>
      <c r="P790" t="s">
        <v>99</v>
      </c>
      <c r="Q790" t="s">
        <v>1597</v>
      </c>
      <c r="R790">
        <v>33881</v>
      </c>
      <c r="S790">
        <v>42076</v>
      </c>
      <c r="T790">
        <v>42077</v>
      </c>
      <c r="U790">
        <v>322.12200000000001</v>
      </c>
      <c r="V790">
        <v>16</v>
      </c>
      <c r="W790">
        <v>109.99</v>
      </c>
      <c r="X790">
        <v>88998</v>
      </c>
      <c r="Y790" t="s">
        <v>3216</v>
      </c>
    </row>
    <row r="791" spans="1:25" x14ac:dyDescent="0.2">
      <c r="A791">
        <v>2484</v>
      </c>
      <c r="B791" t="s">
        <v>1595</v>
      </c>
      <c r="C791" t="s">
        <v>92</v>
      </c>
      <c r="D791">
        <v>0.03</v>
      </c>
      <c r="E791">
        <v>111.03</v>
      </c>
      <c r="F791">
        <v>8.64</v>
      </c>
      <c r="G791" t="s">
        <v>14</v>
      </c>
      <c r="H791" t="s">
        <v>70</v>
      </c>
      <c r="I791" t="s">
        <v>24</v>
      </c>
      <c r="J791" t="s">
        <v>54</v>
      </c>
      <c r="K791" t="s">
        <v>49</v>
      </c>
      <c r="L791" t="s">
        <v>1598</v>
      </c>
      <c r="M791">
        <v>0.78</v>
      </c>
      <c r="N791" t="s">
        <v>8</v>
      </c>
      <c r="O791" t="s">
        <v>9</v>
      </c>
      <c r="P791" t="s">
        <v>99</v>
      </c>
      <c r="Q791" t="s">
        <v>1597</v>
      </c>
      <c r="R791">
        <v>33881</v>
      </c>
      <c r="S791">
        <v>42076</v>
      </c>
      <c r="T791">
        <v>42077</v>
      </c>
      <c r="U791">
        <v>366.54</v>
      </c>
      <c r="V791">
        <v>8</v>
      </c>
      <c r="W791">
        <v>900.12</v>
      </c>
      <c r="X791">
        <v>88998</v>
      </c>
      <c r="Y791" t="s">
        <v>3216</v>
      </c>
    </row>
    <row r="792" spans="1:25" x14ac:dyDescent="0.2">
      <c r="A792">
        <v>604</v>
      </c>
      <c r="B792" t="s">
        <v>717</v>
      </c>
      <c r="C792" t="s">
        <v>1</v>
      </c>
      <c r="D792">
        <v>0.09</v>
      </c>
      <c r="E792">
        <v>154.13</v>
      </c>
      <c r="F792">
        <v>69</v>
      </c>
      <c r="G792" t="s">
        <v>63</v>
      </c>
      <c r="H792" t="s">
        <v>70</v>
      </c>
      <c r="I792" t="s">
        <v>4</v>
      </c>
      <c r="J792" t="s">
        <v>5</v>
      </c>
      <c r="K792" t="s">
        <v>40</v>
      </c>
      <c r="L792" t="s">
        <v>900</v>
      </c>
      <c r="M792">
        <v>0.68</v>
      </c>
      <c r="N792" t="s">
        <v>8</v>
      </c>
      <c r="O792" t="s">
        <v>35</v>
      </c>
      <c r="P792" t="s">
        <v>66</v>
      </c>
      <c r="Q792" t="s">
        <v>76</v>
      </c>
      <c r="R792">
        <v>90045</v>
      </c>
      <c r="S792">
        <v>42077</v>
      </c>
      <c r="T792">
        <v>42078</v>
      </c>
      <c r="U792">
        <v>-1763.7476999999999</v>
      </c>
      <c r="V792">
        <v>38</v>
      </c>
      <c r="W792">
        <v>5679.59</v>
      </c>
      <c r="X792">
        <v>28647</v>
      </c>
      <c r="Y792" t="s">
        <v>3218</v>
      </c>
    </row>
    <row r="793" spans="1:25" x14ac:dyDescent="0.2">
      <c r="A793">
        <v>605</v>
      </c>
      <c r="B793" t="s">
        <v>1599</v>
      </c>
      <c r="C793" t="s">
        <v>1</v>
      </c>
      <c r="D793">
        <v>0.09</v>
      </c>
      <c r="E793">
        <v>154.13</v>
      </c>
      <c r="F793">
        <v>69</v>
      </c>
      <c r="G793" t="s">
        <v>63</v>
      </c>
      <c r="H793" t="s">
        <v>70</v>
      </c>
      <c r="I793" t="s">
        <v>4</v>
      </c>
      <c r="J793" t="s">
        <v>5</v>
      </c>
      <c r="K793" t="s">
        <v>40</v>
      </c>
      <c r="L793" t="s">
        <v>900</v>
      </c>
      <c r="M793">
        <v>0.68</v>
      </c>
      <c r="N793" t="s">
        <v>8</v>
      </c>
      <c r="O793" t="s">
        <v>87</v>
      </c>
      <c r="P793" t="s">
        <v>88</v>
      </c>
      <c r="Q793" t="s">
        <v>1600</v>
      </c>
      <c r="R793">
        <v>11795</v>
      </c>
      <c r="S793">
        <v>42077</v>
      </c>
      <c r="T793">
        <v>42078</v>
      </c>
      <c r="U793">
        <v>-1763.7476999999999</v>
      </c>
      <c r="V793">
        <v>10</v>
      </c>
      <c r="W793">
        <v>1494.63</v>
      </c>
      <c r="X793">
        <v>91144</v>
      </c>
      <c r="Y793" t="s">
        <v>3219</v>
      </c>
    </row>
    <row r="794" spans="1:25" x14ac:dyDescent="0.2">
      <c r="A794">
        <v>994</v>
      </c>
      <c r="B794" t="s">
        <v>1601</v>
      </c>
      <c r="C794" t="s">
        <v>13</v>
      </c>
      <c r="D794">
        <v>0.1</v>
      </c>
      <c r="E794">
        <v>400.98</v>
      </c>
      <c r="F794">
        <v>76.37</v>
      </c>
      <c r="G794" t="s">
        <v>2</v>
      </c>
      <c r="H794" t="s">
        <v>3</v>
      </c>
      <c r="I794" t="s">
        <v>4</v>
      </c>
      <c r="J794" t="s">
        <v>5</v>
      </c>
      <c r="K794" t="s">
        <v>6</v>
      </c>
      <c r="L794" t="s">
        <v>978</v>
      </c>
      <c r="M794">
        <v>0.6</v>
      </c>
      <c r="N794" t="s">
        <v>8</v>
      </c>
      <c r="O794" t="s">
        <v>87</v>
      </c>
      <c r="P794" t="s">
        <v>307</v>
      </c>
      <c r="Q794" t="s">
        <v>308</v>
      </c>
      <c r="R794">
        <v>4073</v>
      </c>
      <c r="S794">
        <v>42077</v>
      </c>
      <c r="T794">
        <v>42078</v>
      </c>
      <c r="U794">
        <v>-969.04836599999999</v>
      </c>
      <c r="V794">
        <v>2</v>
      </c>
      <c r="W794">
        <v>810.47</v>
      </c>
      <c r="X794">
        <v>89433</v>
      </c>
      <c r="Y794" t="s">
        <v>3219</v>
      </c>
    </row>
    <row r="795" spans="1:25" x14ac:dyDescent="0.2">
      <c r="A795">
        <v>999</v>
      </c>
      <c r="B795" t="s">
        <v>1602</v>
      </c>
      <c r="C795" t="s">
        <v>13</v>
      </c>
      <c r="D795">
        <v>0.08</v>
      </c>
      <c r="E795">
        <v>45.19</v>
      </c>
      <c r="F795">
        <v>1.99</v>
      </c>
      <c r="G795" t="s">
        <v>14</v>
      </c>
      <c r="H795" t="s">
        <v>3</v>
      </c>
      <c r="I795" t="s">
        <v>16</v>
      </c>
      <c r="J795" t="s">
        <v>17</v>
      </c>
      <c r="K795" t="s">
        <v>18</v>
      </c>
      <c r="L795" t="s">
        <v>19</v>
      </c>
      <c r="M795">
        <v>0.55000000000000004</v>
      </c>
      <c r="N795" t="s">
        <v>8</v>
      </c>
      <c r="O795" t="s">
        <v>87</v>
      </c>
      <c r="P795" t="s">
        <v>373</v>
      </c>
      <c r="Q795" t="s">
        <v>1603</v>
      </c>
      <c r="R795">
        <v>7450</v>
      </c>
      <c r="S795">
        <v>42077</v>
      </c>
      <c r="T795">
        <v>42078</v>
      </c>
      <c r="U795">
        <v>-71.83</v>
      </c>
      <c r="V795">
        <v>3</v>
      </c>
      <c r="W795">
        <v>127.22</v>
      </c>
      <c r="X795">
        <v>89433</v>
      </c>
      <c r="Y795" t="s">
        <v>3219</v>
      </c>
    </row>
    <row r="796" spans="1:25" x14ac:dyDescent="0.2">
      <c r="A796">
        <v>1000</v>
      </c>
      <c r="B796" t="s">
        <v>1604</v>
      </c>
      <c r="C796" t="s">
        <v>13</v>
      </c>
      <c r="D796">
        <v>0.03</v>
      </c>
      <c r="E796">
        <v>33.979999999999997</v>
      </c>
      <c r="F796">
        <v>19.989999999999998</v>
      </c>
      <c r="G796" t="s">
        <v>14</v>
      </c>
      <c r="H796" t="s">
        <v>3</v>
      </c>
      <c r="I796" t="s">
        <v>4</v>
      </c>
      <c r="J796" t="s">
        <v>102</v>
      </c>
      <c r="K796" t="s">
        <v>49</v>
      </c>
      <c r="L796" t="s">
        <v>1605</v>
      </c>
      <c r="M796">
        <v>0.55000000000000004</v>
      </c>
      <c r="N796" t="s">
        <v>8</v>
      </c>
      <c r="O796" t="s">
        <v>87</v>
      </c>
      <c r="P796" t="s">
        <v>609</v>
      </c>
      <c r="Q796" t="s">
        <v>1606</v>
      </c>
      <c r="R796">
        <v>5201</v>
      </c>
      <c r="S796">
        <v>42077</v>
      </c>
      <c r="T796">
        <v>42078</v>
      </c>
      <c r="U796">
        <v>-0.74</v>
      </c>
      <c r="V796">
        <v>12</v>
      </c>
      <c r="W796">
        <v>432.44</v>
      </c>
      <c r="X796">
        <v>89433</v>
      </c>
      <c r="Y796" t="s">
        <v>3219</v>
      </c>
    </row>
    <row r="797" spans="1:25" x14ac:dyDescent="0.2">
      <c r="A797">
        <v>2345</v>
      </c>
      <c r="B797" t="s">
        <v>1607</v>
      </c>
      <c r="C797" t="s">
        <v>92</v>
      </c>
      <c r="D797">
        <v>7.0000000000000007E-2</v>
      </c>
      <c r="E797">
        <v>200.98</v>
      </c>
      <c r="F797">
        <v>23.76</v>
      </c>
      <c r="G797" t="s">
        <v>2</v>
      </c>
      <c r="H797" t="s">
        <v>70</v>
      </c>
      <c r="I797" t="s">
        <v>4</v>
      </c>
      <c r="J797" t="s">
        <v>85</v>
      </c>
      <c r="K797" t="s">
        <v>33</v>
      </c>
      <c r="L797" t="s">
        <v>1608</v>
      </c>
      <c r="M797">
        <v>0.57999999999999996</v>
      </c>
      <c r="N797" t="s">
        <v>8</v>
      </c>
      <c r="O797" t="s">
        <v>9</v>
      </c>
      <c r="P797" t="s">
        <v>364</v>
      </c>
      <c r="Q797" t="s">
        <v>803</v>
      </c>
      <c r="R797">
        <v>42003</v>
      </c>
      <c r="S797">
        <v>42077</v>
      </c>
      <c r="T797">
        <v>42078</v>
      </c>
      <c r="U797">
        <v>-132.42599999999999</v>
      </c>
      <c r="V797">
        <v>9</v>
      </c>
      <c r="W797">
        <v>1805.9</v>
      </c>
      <c r="X797">
        <v>89504</v>
      </c>
      <c r="Y797" t="s">
        <v>3216</v>
      </c>
    </row>
    <row r="798" spans="1:25" x14ac:dyDescent="0.2">
      <c r="A798">
        <v>2345</v>
      </c>
      <c r="B798" t="s">
        <v>1607</v>
      </c>
      <c r="C798" t="s">
        <v>92</v>
      </c>
      <c r="D798">
        <v>0.02</v>
      </c>
      <c r="E798">
        <v>179.29</v>
      </c>
      <c r="F798">
        <v>29.21</v>
      </c>
      <c r="G798" t="s">
        <v>2</v>
      </c>
      <c r="H798" t="s">
        <v>70</v>
      </c>
      <c r="I798" t="s">
        <v>4</v>
      </c>
      <c r="J798" t="s">
        <v>5</v>
      </c>
      <c r="K798" t="s">
        <v>6</v>
      </c>
      <c r="L798" t="s">
        <v>519</v>
      </c>
      <c r="M798">
        <v>0.76</v>
      </c>
      <c r="N798" t="s">
        <v>8</v>
      </c>
      <c r="O798" t="s">
        <v>9</v>
      </c>
      <c r="P798" t="s">
        <v>364</v>
      </c>
      <c r="Q798" t="s">
        <v>803</v>
      </c>
      <c r="R798">
        <v>42003</v>
      </c>
      <c r="S798">
        <v>42077</v>
      </c>
      <c r="T798">
        <v>42077</v>
      </c>
      <c r="U798">
        <v>-411.23599999999999</v>
      </c>
      <c r="V798">
        <v>2</v>
      </c>
      <c r="W798">
        <v>311.41000000000003</v>
      </c>
      <c r="X798">
        <v>89504</v>
      </c>
      <c r="Y798" t="s">
        <v>3216</v>
      </c>
    </row>
    <row r="799" spans="1:25" x14ac:dyDescent="0.2">
      <c r="A799">
        <v>2417</v>
      </c>
      <c r="B799" t="s">
        <v>1609</v>
      </c>
      <c r="C799" t="s">
        <v>92</v>
      </c>
      <c r="D799">
        <v>0</v>
      </c>
      <c r="E799">
        <v>65.989999999999995</v>
      </c>
      <c r="F799">
        <v>3.99</v>
      </c>
      <c r="G799" t="s">
        <v>14</v>
      </c>
      <c r="H799" t="s">
        <v>15</v>
      </c>
      <c r="I799" t="s">
        <v>16</v>
      </c>
      <c r="J799" t="s">
        <v>111</v>
      </c>
      <c r="K799" t="s">
        <v>49</v>
      </c>
      <c r="L799" t="s">
        <v>1610</v>
      </c>
      <c r="M799">
        <v>0.59</v>
      </c>
      <c r="N799" t="s">
        <v>8</v>
      </c>
      <c r="O799" t="s">
        <v>9</v>
      </c>
      <c r="P799" t="s">
        <v>218</v>
      </c>
      <c r="Q799" t="s">
        <v>1611</v>
      </c>
      <c r="R799">
        <v>22124</v>
      </c>
      <c r="S799">
        <v>42077</v>
      </c>
      <c r="T799">
        <v>42078</v>
      </c>
      <c r="U799">
        <v>-60.564</v>
      </c>
      <c r="V799">
        <v>13</v>
      </c>
      <c r="W799">
        <v>765.65</v>
      </c>
      <c r="X799">
        <v>86754</v>
      </c>
      <c r="Y799" t="s">
        <v>3216</v>
      </c>
    </row>
    <row r="800" spans="1:25" x14ac:dyDescent="0.2">
      <c r="A800">
        <v>3279</v>
      </c>
      <c r="B800" t="s">
        <v>1612</v>
      </c>
      <c r="C800" t="s">
        <v>92</v>
      </c>
      <c r="D800">
        <v>0.01</v>
      </c>
      <c r="E800">
        <v>45.99</v>
      </c>
      <c r="F800">
        <v>4.99</v>
      </c>
      <c r="G800" t="s">
        <v>14</v>
      </c>
      <c r="H800" t="s">
        <v>47</v>
      </c>
      <c r="I800" t="s">
        <v>16</v>
      </c>
      <c r="J800" t="s">
        <v>111</v>
      </c>
      <c r="K800" t="s">
        <v>49</v>
      </c>
      <c r="L800" t="s">
        <v>1422</v>
      </c>
      <c r="M800">
        <v>0.56000000000000005</v>
      </c>
      <c r="N800" t="s">
        <v>8</v>
      </c>
      <c r="O800" t="s">
        <v>9</v>
      </c>
      <c r="P800" t="s">
        <v>247</v>
      </c>
      <c r="Q800" t="s">
        <v>1613</v>
      </c>
      <c r="R800">
        <v>29203</v>
      </c>
      <c r="S800">
        <v>42077</v>
      </c>
      <c r="T800">
        <v>42079</v>
      </c>
      <c r="U800">
        <v>24.018000000000001</v>
      </c>
      <c r="V800">
        <v>3</v>
      </c>
      <c r="W800">
        <v>125.19</v>
      </c>
      <c r="X800">
        <v>90767</v>
      </c>
      <c r="Y800" t="s">
        <v>3216</v>
      </c>
    </row>
    <row r="801" spans="1:25" x14ac:dyDescent="0.2">
      <c r="A801">
        <v>373</v>
      </c>
      <c r="B801" t="s">
        <v>1614</v>
      </c>
      <c r="C801" t="s">
        <v>46</v>
      </c>
      <c r="D801">
        <v>0.02</v>
      </c>
      <c r="E801">
        <v>200.98</v>
      </c>
      <c r="F801">
        <v>55.96</v>
      </c>
      <c r="G801" t="s">
        <v>2</v>
      </c>
      <c r="H801" t="s">
        <v>3</v>
      </c>
      <c r="I801" t="s">
        <v>4</v>
      </c>
      <c r="J801" t="s">
        <v>93</v>
      </c>
      <c r="K801" t="s">
        <v>6</v>
      </c>
      <c r="L801" t="s">
        <v>1615</v>
      </c>
      <c r="M801">
        <v>0.75</v>
      </c>
      <c r="N801" t="s">
        <v>8</v>
      </c>
      <c r="O801" t="s">
        <v>28</v>
      </c>
      <c r="P801" t="s">
        <v>265</v>
      </c>
      <c r="Q801" t="s">
        <v>1139</v>
      </c>
      <c r="R801">
        <v>48234</v>
      </c>
      <c r="S801">
        <v>42077</v>
      </c>
      <c r="T801">
        <v>42079</v>
      </c>
      <c r="U801">
        <v>-163.63</v>
      </c>
      <c r="V801">
        <v>45</v>
      </c>
      <c r="W801">
        <v>9539.6</v>
      </c>
      <c r="X801">
        <v>24193</v>
      </c>
      <c r="Y801" t="s">
        <v>3217</v>
      </c>
    </row>
    <row r="802" spans="1:25" x14ac:dyDescent="0.2">
      <c r="A802">
        <v>373</v>
      </c>
      <c r="B802" t="s">
        <v>1614</v>
      </c>
      <c r="C802" t="s">
        <v>46</v>
      </c>
      <c r="D802">
        <v>0.02</v>
      </c>
      <c r="E802">
        <v>4.28</v>
      </c>
      <c r="F802">
        <v>5.17</v>
      </c>
      <c r="G802" t="s">
        <v>14</v>
      </c>
      <c r="H802" t="s">
        <v>3</v>
      </c>
      <c r="I802" t="s">
        <v>24</v>
      </c>
      <c r="J802" t="s">
        <v>64</v>
      </c>
      <c r="K802" t="s">
        <v>49</v>
      </c>
      <c r="L802" t="s">
        <v>1230</v>
      </c>
      <c r="M802">
        <v>0.4</v>
      </c>
      <c r="N802" t="s">
        <v>8</v>
      </c>
      <c r="O802" t="s">
        <v>28</v>
      </c>
      <c r="P802" t="s">
        <v>265</v>
      </c>
      <c r="Q802" t="s">
        <v>1139</v>
      </c>
      <c r="R802">
        <v>48234</v>
      </c>
      <c r="S802">
        <v>42077</v>
      </c>
      <c r="T802">
        <v>42078</v>
      </c>
      <c r="U802">
        <v>-63.87</v>
      </c>
      <c r="V802">
        <v>24</v>
      </c>
      <c r="W802">
        <v>109.86</v>
      </c>
      <c r="X802">
        <v>24193</v>
      </c>
      <c r="Y802" t="s">
        <v>3217</v>
      </c>
    </row>
    <row r="803" spans="1:25" x14ac:dyDescent="0.2">
      <c r="A803">
        <v>373</v>
      </c>
      <c r="B803" t="s">
        <v>1614</v>
      </c>
      <c r="C803" t="s">
        <v>46</v>
      </c>
      <c r="D803">
        <v>0.04</v>
      </c>
      <c r="E803">
        <v>85.99</v>
      </c>
      <c r="F803">
        <v>0.99</v>
      </c>
      <c r="G803" t="s">
        <v>14</v>
      </c>
      <c r="H803" t="s">
        <v>3</v>
      </c>
      <c r="I803" t="s">
        <v>16</v>
      </c>
      <c r="J803" t="s">
        <v>111</v>
      </c>
      <c r="K803" t="s">
        <v>26</v>
      </c>
      <c r="L803" t="s">
        <v>1572</v>
      </c>
      <c r="M803">
        <v>0.85</v>
      </c>
      <c r="N803" t="s">
        <v>8</v>
      </c>
      <c r="O803" t="s">
        <v>28</v>
      </c>
      <c r="P803" t="s">
        <v>265</v>
      </c>
      <c r="Q803" t="s">
        <v>1139</v>
      </c>
      <c r="R803">
        <v>48234</v>
      </c>
      <c r="S803">
        <v>42077</v>
      </c>
      <c r="T803">
        <v>42079</v>
      </c>
      <c r="U803">
        <v>-175.17500000000001</v>
      </c>
      <c r="V803">
        <v>19</v>
      </c>
      <c r="W803">
        <v>1426.51</v>
      </c>
      <c r="X803">
        <v>24193</v>
      </c>
      <c r="Y803" t="s">
        <v>3217</v>
      </c>
    </row>
    <row r="804" spans="1:25" x14ac:dyDescent="0.2">
      <c r="A804">
        <v>375</v>
      </c>
      <c r="B804" t="s">
        <v>1616</v>
      </c>
      <c r="C804" t="s">
        <v>46</v>
      </c>
      <c r="D804">
        <v>0.02</v>
      </c>
      <c r="E804">
        <v>200.98</v>
      </c>
      <c r="F804">
        <v>55.96</v>
      </c>
      <c r="G804" t="s">
        <v>2</v>
      </c>
      <c r="H804" t="s">
        <v>3</v>
      </c>
      <c r="I804" t="s">
        <v>4</v>
      </c>
      <c r="J804" t="s">
        <v>93</v>
      </c>
      <c r="K804" t="s">
        <v>6</v>
      </c>
      <c r="L804" t="s">
        <v>1615</v>
      </c>
      <c r="M804">
        <v>0.75</v>
      </c>
      <c r="N804" t="s">
        <v>8</v>
      </c>
      <c r="O804" t="s">
        <v>9</v>
      </c>
      <c r="P804" t="s">
        <v>376</v>
      </c>
      <c r="Q804" t="s">
        <v>1617</v>
      </c>
      <c r="R804">
        <v>37814</v>
      </c>
      <c r="S804">
        <v>42077</v>
      </c>
      <c r="T804">
        <v>42079</v>
      </c>
      <c r="U804">
        <v>-224.9478</v>
      </c>
      <c r="V804">
        <v>11</v>
      </c>
      <c r="W804">
        <v>2331.9</v>
      </c>
      <c r="X804">
        <v>90917</v>
      </c>
      <c r="Y804" t="s">
        <v>3216</v>
      </c>
    </row>
    <row r="805" spans="1:25" x14ac:dyDescent="0.2">
      <c r="A805">
        <v>375</v>
      </c>
      <c r="B805" t="s">
        <v>1616</v>
      </c>
      <c r="C805" t="s">
        <v>46</v>
      </c>
      <c r="D805">
        <v>0.02</v>
      </c>
      <c r="E805">
        <v>4.28</v>
      </c>
      <c r="F805">
        <v>5.17</v>
      </c>
      <c r="G805" t="s">
        <v>14</v>
      </c>
      <c r="H805" t="s">
        <v>3</v>
      </c>
      <c r="I805" t="s">
        <v>24</v>
      </c>
      <c r="J805" t="s">
        <v>64</v>
      </c>
      <c r="K805" t="s">
        <v>49</v>
      </c>
      <c r="L805" t="s">
        <v>1230</v>
      </c>
      <c r="M805">
        <v>0.4</v>
      </c>
      <c r="N805" t="s">
        <v>8</v>
      </c>
      <c r="O805" t="s">
        <v>9</v>
      </c>
      <c r="P805" t="s">
        <v>376</v>
      </c>
      <c r="Q805" t="s">
        <v>1617</v>
      </c>
      <c r="R805">
        <v>37814</v>
      </c>
      <c r="S805">
        <v>42077</v>
      </c>
      <c r="T805">
        <v>42078</v>
      </c>
      <c r="U805">
        <v>196.8</v>
      </c>
      <c r="V805">
        <v>6</v>
      </c>
      <c r="W805">
        <v>27.47</v>
      </c>
      <c r="X805">
        <v>90917</v>
      </c>
      <c r="Y805" t="s">
        <v>3216</v>
      </c>
    </row>
    <row r="806" spans="1:25" x14ac:dyDescent="0.2">
      <c r="A806">
        <v>1682</v>
      </c>
      <c r="B806" t="s">
        <v>1162</v>
      </c>
      <c r="C806" t="s">
        <v>46</v>
      </c>
      <c r="D806">
        <v>0.08</v>
      </c>
      <c r="E806">
        <v>4.9800000000000004</v>
      </c>
      <c r="F806">
        <v>4.7</v>
      </c>
      <c r="G806" t="s">
        <v>14</v>
      </c>
      <c r="H806" t="s">
        <v>15</v>
      </c>
      <c r="I806" t="s">
        <v>24</v>
      </c>
      <c r="J806" t="s">
        <v>64</v>
      </c>
      <c r="K806" t="s">
        <v>49</v>
      </c>
      <c r="L806" t="s">
        <v>1310</v>
      </c>
      <c r="M806">
        <v>0.38</v>
      </c>
      <c r="N806" t="s">
        <v>8</v>
      </c>
      <c r="O806" t="s">
        <v>28</v>
      </c>
      <c r="P806" t="s">
        <v>79</v>
      </c>
      <c r="Q806" t="s">
        <v>509</v>
      </c>
      <c r="R806">
        <v>60611</v>
      </c>
      <c r="S806">
        <v>42077</v>
      </c>
      <c r="T806">
        <v>42078</v>
      </c>
      <c r="U806">
        <v>-56.35</v>
      </c>
      <c r="V806">
        <v>47</v>
      </c>
      <c r="W806">
        <v>225.98</v>
      </c>
      <c r="X806">
        <v>38080</v>
      </c>
      <c r="Y806" t="s">
        <v>3217</v>
      </c>
    </row>
    <row r="807" spans="1:25" x14ac:dyDescent="0.2">
      <c r="A807">
        <v>1683</v>
      </c>
      <c r="B807" t="s">
        <v>1163</v>
      </c>
      <c r="C807" t="s">
        <v>46</v>
      </c>
      <c r="D807">
        <v>0.08</v>
      </c>
      <c r="E807">
        <v>4.9800000000000004</v>
      </c>
      <c r="F807">
        <v>4.7</v>
      </c>
      <c r="G807" t="s">
        <v>14</v>
      </c>
      <c r="H807" t="s">
        <v>15</v>
      </c>
      <c r="I807" t="s">
        <v>24</v>
      </c>
      <c r="J807" t="s">
        <v>64</v>
      </c>
      <c r="K807" t="s">
        <v>49</v>
      </c>
      <c r="L807" t="s">
        <v>1310</v>
      </c>
      <c r="M807">
        <v>0.38</v>
      </c>
      <c r="N807" t="s">
        <v>8</v>
      </c>
      <c r="O807" t="s">
        <v>28</v>
      </c>
      <c r="P807" t="s">
        <v>163</v>
      </c>
      <c r="Q807" t="s">
        <v>1164</v>
      </c>
      <c r="R807">
        <v>77301</v>
      </c>
      <c r="S807">
        <v>42077</v>
      </c>
      <c r="T807">
        <v>42078</v>
      </c>
      <c r="U807">
        <v>-56.35</v>
      </c>
      <c r="V807">
        <v>12</v>
      </c>
      <c r="W807">
        <v>57.7</v>
      </c>
      <c r="X807">
        <v>90613</v>
      </c>
      <c r="Y807" t="s">
        <v>3217</v>
      </c>
    </row>
    <row r="808" spans="1:25" x14ac:dyDescent="0.2">
      <c r="A808">
        <v>3177</v>
      </c>
      <c r="B808" t="s">
        <v>1618</v>
      </c>
      <c r="C808" t="s">
        <v>46</v>
      </c>
      <c r="D808">
        <v>0.1</v>
      </c>
      <c r="E808">
        <v>62.18</v>
      </c>
      <c r="F808">
        <v>10.84</v>
      </c>
      <c r="G808" t="s">
        <v>14</v>
      </c>
      <c r="H808" t="s">
        <v>15</v>
      </c>
      <c r="I808" t="s">
        <v>4</v>
      </c>
      <c r="J808" t="s">
        <v>102</v>
      </c>
      <c r="K808" t="s">
        <v>120</v>
      </c>
      <c r="L808" t="s">
        <v>1207</v>
      </c>
      <c r="M808">
        <v>0.63</v>
      </c>
      <c r="N808" t="s">
        <v>8</v>
      </c>
      <c r="O808" t="s">
        <v>9</v>
      </c>
      <c r="P808" t="s">
        <v>99</v>
      </c>
      <c r="Q808" t="s">
        <v>1619</v>
      </c>
      <c r="R808">
        <v>33458</v>
      </c>
      <c r="S808">
        <v>42077</v>
      </c>
      <c r="T808">
        <v>42079</v>
      </c>
      <c r="U808">
        <v>-29.666</v>
      </c>
      <c r="V808">
        <v>9</v>
      </c>
      <c r="W808">
        <v>511.57</v>
      </c>
      <c r="X808">
        <v>90818</v>
      </c>
      <c r="Y808" t="s">
        <v>3216</v>
      </c>
    </row>
    <row r="809" spans="1:25" x14ac:dyDescent="0.2">
      <c r="A809">
        <v>594</v>
      </c>
      <c r="B809" t="s">
        <v>1620</v>
      </c>
      <c r="C809" t="s">
        <v>1</v>
      </c>
      <c r="D809">
        <v>0.09</v>
      </c>
      <c r="E809">
        <v>13.79</v>
      </c>
      <c r="F809">
        <v>8.7799999999999994</v>
      </c>
      <c r="G809" t="s">
        <v>14</v>
      </c>
      <c r="H809" t="s">
        <v>15</v>
      </c>
      <c r="I809" t="s">
        <v>4</v>
      </c>
      <c r="J809" t="s">
        <v>102</v>
      </c>
      <c r="K809" t="s">
        <v>49</v>
      </c>
      <c r="L809" t="s">
        <v>1302</v>
      </c>
      <c r="M809">
        <v>0.43</v>
      </c>
      <c r="N809" t="s">
        <v>8</v>
      </c>
      <c r="O809" t="s">
        <v>28</v>
      </c>
      <c r="P809" t="s">
        <v>29</v>
      </c>
      <c r="Q809" t="s">
        <v>1621</v>
      </c>
      <c r="R809">
        <v>46016</v>
      </c>
      <c r="S809">
        <v>42078</v>
      </c>
      <c r="T809">
        <v>42080</v>
      </c>
      <c r="U809">
        <v>-22.12</v>
      </c>
      <c r="V809">
        <v>1</v>
      </c>
      <c r="W809">
        <v>17.440000000000001</v>
      </c>
      <c r="X809">
        <v>86309</v>
      </c>
      <c r="Y809" t="s">
        <v>3217</v>
      </c>
    </row>
    <row r="810" spans="1:25" x14ac:dyDescent="0.2">
      <c r="A810">
        <v>83</v>
      </c>
      <c r="B810" t="s">
        <v>1622</v>
      </c>
      <c r="C810" t="s">
        <v>13</v>
      </c>
      <c r="D810">
        <v>0.04</v>
      </c>
      <c r="E810">
        <v>296.18</v>
      </c>
      <c r="F810">
        <v>54.12</v>
      </c>
      <c r="G810" t="s">
        <v>2</v>
      </c>
      <c r="H810" t="s">
        <v>70</v>
      </c>
      <c r="I810" t="s">
        <v>4</v>
      </c>
      <c r="J810" t="s">
        <v>5</v>
      </c>
      <c r="K810" t="s">
        <v>6</v>
      </c>
      <c r="L810" t="s">
        <v>1055</v>
      </c>
      <c r="M810">
        <v>0.76</v>
      </c>
      <c r="N810" t="s">
        <v>8</v>
      </c>
      <c r="O810" t="s">
        <v>87</v>
      </c>
      <c r="P810" t="s">
        <v>293</v>
      </c>
      <c r="Q810" t="s">
        <v>973</v>
      </c>
      <c r="R810">
        <v>44708</v>
      </c>
      <c r="S810">
        <v>42078</v>
      </c>
      <c r="T810">
        <v>42078</v>
      </c>
      <c r="U810">
        <v>-715.77820599999995</v>
      </c>
      <c r="V810">
        <v>6</v>
      </c>
      <c r="W810">
        <v>1821.89</v>
      </c>
      <c r="X810">
        <v>87365</v>
      </c>
      <c r="Y810" t="s">
        <v>3219</v>
      </c>
    </row>
    <row r="811" spans="1:25" x14ac:dyDescent="0.2">
      <c r="A811">
        <v>1123</v>
      </c>
      <c r="B811" t="s">
        <v>1623</v>
      </c>
      <c r="C811" t="s">
        <v>13</v>
      </c>
      <c r="D811">
        <v>0.03</v>
      </c>
      <c r="E811">
        <v>7.3</v>
      </c>
      <c r="F811">
        <v>7.72</v>
      </c>
      <c r="G811" t="s">
        <v>14</v>
      </c>
      <c r="H811" t="s">
        <v>3</v>
      </c>
      <c r="I811" t="s">
        <v>24</v>
      </c>
      <c r="J811" t="s">
        <v>48</v>
      </c>
      <c r="K811" t="s">
        <v>49</v>
      </c>
      <c r="L811" t="s">
        <v>1624</v>
      </c>
      <c r="M811">
        <v>0.38</v>
      </c>
      <c r="N811" t="s">
        <v>8</v>
      </c>
      <c r="O811" t="s">
        <v>35</v>
      </c>
      <c r="P811" t="s">
        <v>66</v>
      </c>
      <c r="Q811" t="s">
        <v>1625</v>
      </c>
      <c r="R811">
        <v>95661</v>
      </c>
      <c r="S811">
        <v>42078</v>
      </c>
      <c r="T811">
        <v>42081</v>
      </c>
      <c r="U811">
        <v>-127.05200000000001</v>
      </c>
      <c r="V811">
        <v>14</v>
      </c>
      <c r="W811">
        <v>103.61</v>
      </c>
      <c r="X811">
        <v>87015</v>
      </c>
      <c r="Y811" t="s">
        <v>3218</v>
      </c>
    </row>
    <row r="812" spans="1:25" x14ac:dyDescent="0.2">
      <c r="A812">
        <v>2426</v>
      </c>
      <c r="B812" t="s">
        <v>1626</v>
      </c>
      <c r="C812" t="s">
        <v>13</v>
      </c>
      <c r="D812">
        <v>0.08</v>
      </c>
      <c r="E812">
        <v>30.93</v>
      </c>
      <c r="F812">
        <v>3.92</v>
      </c>
      <c r="G812" t="s">
        <v>14</v>
      </c>
      <c r="H812" t="s">
        <v>3</v>
      </c>
      <c r="I812" t="s">
        <v>4</v>
      </c>
      <c r="J812" t="s">
        <v>102</v>
      </c>
      <c r="K812" t="s">
        <v>18</v>
      </c>
      <c r="L812" t="s">
        <v>1627</v>
      </c>
      <c r="M812">
        <v>0.44</v>
      </c>
      <c r="N812" t="s">
        <v>8</v>
      </c>
      <c r="O812" t="s">
        <v>28</v>
      </c>
      <c r="P812" t="s">
        <v>163</v>
      </c>
      <c r="Q812" t="s">
        <v>1628</v>
      </c>
      <c r="R812">
        <v>75061</v>
      </c>
      <c r="S812">
        <v>42078</v>
      </c>
      <c r="T812">
        <v>42079</v>
      </c>
      <c r="U812">
        <v>63.059100000000001</v>
      </c>
      <c r="V812">
        <v>3</v>
      </c>
      <c r="W812">
        <v>91.39</v>
      </c>
      <c r="X812">
        <v>90859</v>
      </c>
      <c r="Y812" t="s">
        <v>3217</v>
      </c>
    </row>
    <row r="813" spans="1:25" x14ac:dyDescent="0.2">
      <c r="A813">
        <v>724</v>
      </c>
      <c r="B813" t="s">
        <v>1629</v>
      </c>
      <c r="C813" t="s">
        <v>92</v>
      </c>
      <c r="D813">
        <v>0.09</v>
      </c>
      <c r="E813">
        <v>125.99</v>
      </c>
      <c r="F813">
        <v>8.99</v>
      </c>
      <c r="G813" t="s">
        <v>14</v>
      </c>
      <c r="H813" t="s">
        <v>15</v>
      </c>
      <c r="I813" t="s">
        <v>16</v>
      </c>
      <c r="J813" t="s">
        <v>111</v>
      </c>
      <c r="K813" t="s">
        <v>49</v>
      </c>
      <c r="L813" t="s">
        <v>1630</v>
      </c>
      <c r="M813">
        <v>0.55000000000000004</v>
      </c>
      <c r="N813" t="s">
        <v>8</v>
      </c>
      <c r="O813" t="s">
        <v>87</v>
      </c>
      <c r="P813" t="s">
        <v>224</v>
      </c>
      <c r="Q813" t="s">
        <v>1631</v>
      </c>
      <c r="R813">
        <v>6614</v>
      </c>
      <c r="S813">
        <v>42078</v>
      </c>
      <c r="T813">
        <v>42079</v>
      </c>
      <c r="U813">
        <v>-605.37400000000002</v>
      </c>
      <c r="V813">
        <v>1</v>
      </c>
      <c r="W813">
        <v>100.38</v>
      </c>
      <c r="X813">
        <v>90359</v>
      </c>
      <c r="Y813" t="s">
        <v>3219</v>
      </c>
    </row>
    <row r="814" spans="1:25" x14ac:dyDescent="0.2">
      <c r="A814">
        <v>727</v>
      </c>
      <c r="B814" t="s">
        <v>1632</v>
      </c>
      <c r="C814" t="s">
        <v>92</v>
      </c>
      <c r="D814">
        <v>0.1</v>
      </c>
      <c r="E814">
        <v>17.98</v>
      </c>
      <c r="F814">
        <v>4</v>
      </c>
      <c r="G814" t="s">
        <v>14</v>
      </c>
      <c r="H814" t="s">
        <v>15</v>
      </c>
      <c r="I814" t="s">
        <v>16</v>
      </c>
      <c r="J814" t="s">
        <v>17</v>
      </c>
      <c r="K814" t="s">
        <v>49</v>
      </c>
      <c r="L814" t="s">
        <v>1633</v>
      </c>
      <c r="M814">
        <v>0.79</v>
      </c>
      <c r="N814" t="s">
        <v>8</v>
      </c>
      <c r="O814" t="s">
        <v>87</v>
      </c>
      <c r="P814" t="s">
        <v>307</v>
      </c>
      <c r="Q814" t="s">
        <v>1634</v>
      </c>
      <c r="R814">
        <v>4240</v>
      </c>
      <c r="S814">
        <v>42078</v>
      </c>
      <c r="T814">
        <v>42079</v>
      </c>
      <c r="U814">
        <v>-99.55</v>
      </c>
      <c r="V814">
        <v>4</v>
      </c>
      <c r="W814">
        <v>66.319999999999993</v>
      </c>
      <c r="X814">
        <v>90359</v>
      </c>
      <c r="Y814" t="s">
        <v>3219</v>
      </c>
    </row>
    <row r="815" spans="1:25" x14ac:dyDescent="0.2">
      <c r="A815">
        <v>2356</v>
      </c>
      <c r="B815" t="s">
        <v>1635</v>
      </c>
      <c r="C815" t="s">
        <v>92</v>
      </c>
      <c r="D815">
        <v>0</v>
      </c>
      <c r="E815">
        <v>29.34</v>
      </c>
      <c r="F815">
        <v>7.87</v>
      </c>
      <c r="G815" t="s">
        <v>14</v>
      </c>
      <c r="H815" t="s">
        <v>15</v>
      </c>
      <c r="I815" t="s">
        <v>4</v>
      </c>
      <c r="J815" t="s">
        <v>102</v>
      </c>
      <c r="K815" t="s">
        <v>49</v>
      </c>
      <c r="L815" t="s">
        <v>1636</v>
      </c>
      <c r="M815">
        <v>0.54</v>
      </c>
      <c r="N815" t="s">
        <v>8</v>
      </c>
      <c r="O815" t="s">
        <v>35</v>
      </c>
      <c r="P815" t="s">
        <v>1036</v>
      </c>
      <c r="Q815" t="s">
        <v>1637</v>
      </c>
      <c r="R815">
        <v>82901</v>
      </c>
      <c r="S815">
        <v>42078</v>
      </c>
      <c r="T815">
        <v>42080</v>
      </c>
      <c r="U815">
        <v>385.37</v>
      </c>
      <c r="V815">
        <v>22</v>
      </c>
      <c r="W815">
        <v>668.38</v>
      </c>
      <c r="X815">
        <v>91305</v>
      </c>
      <c r="Y815" t="s">
        <v>3218</v>
      </c>
    </row>
    <row r="816" spans="1:25" x14ac:dyDescent="0.2">
      <c r="A816">
        <v>2372</v>
      </c>
      <c r="B816" t="s">
        <v>1638</v>
      </c>
      <c r="C816" t="s">
        <v>92</v>
      </c>
      <c r="D816">
        <v>0.01</v>
      </c>
      <c r="E816">
        <v>1.76</v>
      </c>
      <c r="F816">
        <v>0.7</v>
      </c>
      <c r="G816" t="s">
        <v>14</v>
      </c>
      <c r="H816" t="s">
        <v>70</v>
      </c>
      <c r="I816" t="s">
        <v>24</v>
      </c>
      <c r="J816" t="s">
        <v>25</v>
      </c>
      <c r="K816" t="s">
        <v>26</v>
      </c>
      <c r="L816" t="s">
        <v>1639</v>
      </c>
      <c r="M816">
        <v>0.56000000000000005</v>
      </c>
      <c r="N816" t="s">
        <v>8</v>
      </c>
      <c r="O816" t="s">
        <v>28</v>
      </c>
      <c r="P816" t="s">
        <v>60</v>
      </c>
      <c r="Q816" t="s">
        <v>1640</v>
      </c>
      <c r="R816">
        <v>55803</v>
      </c>
      <c r="S816">
        <v>42078</v>
      </c>
      <c r="T816">
        <v>42079</v>
      </c>
      <c r="U816">
        <v>-1.56</v>
      </c>
      <c r="V816">
        <v>4</v>
      </c>
      <c r="W816">
        <v>7.2</v>
      </c>
      <c r="X816">
        <v>90714</v>
      </c>
      <c r="Y816" t="s">
        <v>3217</v>
      </c>
    </row>
    <row r="817" spans="1:25" x14ac:dyDescent="0.2">
      <c r="A817">
        <v>871</v>
      </c>
      <c r="B817" t="s">
        <v>1641</v>
      </c>
      <c r="C817" t="s">
        <v>46</v>
      </c>
      <c r="D817">
        <v>0.03</v>
      </c>
      <c r="E817">
        <v>14.2</v>
      </c>
      <c r="F817">
        <v>5.3</v>
      </c>
      <c r="G817" t="s">
        <v>14</v>
      </c>
      <c r="H817" t="s">
        <v>47</v>
      </c>
      <c r="I817" t="s">
        <v>4</v>
      </c>
      <c r="J817" t="s">
        <v>102</v>
      </c>
      <c r="K817" t="s">
        <v>26</v>
      </c>
      <c r="L817" t="s">
        <v>264</v>
      </c>
      <c r="M817">
        <v>0.46</v>
      </c>
      <c r="N817" t="s">
        <v>8</v>
      </c>
      <c r="O817" t="s">
        <v>35</v>
      </c>
      <c r="P817" t="s">
        <v>272</v>
      </c>
      <c r="Q817" t="s">
        <v>1642</v>
      </c>
      <c r="R817">
        <v>89502</v>
      </c>
      <c r="S817">
        <v>42078</v>
      </c>
      <c r="T817">
        <v>42080</v>
      </c>
      <c r="U817">
        <v>21.555599999999998</v>
      </c>
      <c r="V817">
        <v>2</v>
      </c>
      <c r="W817">
        <v>31.24</v>
      </c>
      <c r="X817">
        <v>90577</v>
      </c>
      <c r="Y817" t="s">
        <v>3218</v>
      </c>
    </row>
    <row r="818" spans="1:25" x14ac:dyDescent="0.2">
      <c r="A818">
        <v>1646</v>
      </c>
      <c r="B818" t="s">
        <v>1643</v>
      </c>
      <c r="C818" t="s">
        <v>46</v>
      </c>
      <c r="D818">
        <v>0.06</v>
      </c>
      <c r="E818">
        <v>3.29</v>
      </c>
      <c r="F818">
        <v>1.35</v>
      </c>
      <c r="G818" t="s">
        <v>14</v>
      </c>
      <c r="H818" t="s">
        <v>3</v>
      </c>
      <c r="I818" t="s">
        <v>24</v>
      </c>
      <c r="J818" t="s">
        <v>152</v>
      </c>
      <c r="K818" t="s">
        <v>26</v>
      </c>
      <c r="L818" t="s">
        <v>1644</v>
      </c>
      <c r="M818">
        <v>0.4</v>
      </c>
      <c r="N818" t="s">
        <v>8</v>
      </c>
      <c r="O818" t="s">
        <v>87</v>
      </c>
      <c r="P818" t="s">
        <v>88</v>
      </c>
      <c r="Q818" t="s">
        <v>1645</v>
      </c>
      <c r="R818">
        <v>11714</v>
      </c>
      <c r="S818">
        <v>42078</v>
      </c>
      <c r="T818">
        <v>42080</v>
      </c>
      <c r="U818">
        <v>8.5299999999999994</v>
      </c>
      <c r="V818">
        <v>11</v>
      </c>
      <c r="W818">
        <v>35.97</v>
      </c>
      <c r="X818">
        <v>90932</v>
      </c>
      <c r="Y818" t="s">
        <v>3219</v>
      </c>
    </row>
    <row r="819" spans="1:25" x14ac:dyDescent="0.2">
      <c r="A819">
        <v>853</v>
      </c>
      <c r="B819" t="s">
        <v>1646</v>
      </c>
      <c r="C819" t="s">
        <v>13</v>
      </c>
      <c r="D819">
        <v>0.05</v>
      </c>
      <c r="E819">
        <v>4.24</v>
      </c>
      <c r="F819">
        <v>5.41</v>
      </c>
      <c r="G819" t="s">
        <v>14</v>
      </c>
      <c r="H819" t="s">
        <v>3</v>
      </c>
      <c r="I819" t="s">
        <v>24</v>
      </c>
      <c r="J819" t="s">
        <v>48</v>
      </c>
      <c r="K819" t="s">
        <v>49</v>
      </c>
      <c r="L819" t="s">
        <v>1647</v>
      </c>
      <c r="M819">
        <v>0.35</v>
      </c>
      <c r="N819" t="s">
        <v>8</v>
      </c>
      <c r="O819" t="s">
        <v>35</v>
      </c>
      <c r="P819" t="s">
        <v>66</v>
      </c>
      <c r="Q819" t="s">
        <v>1648</v>
      </c>
      <c r="R819">
        <v>92345</v>
      </c>
      <c r="S819">
        <v>42079</v>
      </c>
      <c r="T819">
        <v>42081</v>
      </c>
      <c r="U819">
        <v>-89.216999999999999</v>
      </c>
      <c r="V819">
        <v>12</v>
      </c>
      <c r="W819">
        <v>50.83</v>
      </c>
      <c r="X819">
        <v>88570</v>
      </c>
      <c r="Y819" t="s">
        <v>3218</v>
      </c>
    </row>
    <row r="820" spans="1:25" x14ac:dyDescent="0.2">
      <c r="A820">
        <v>2272</v>
      </c>
      <c r="B820" t="s">
        <v>1649</v>
      </c>
      <c r="C820" t="s">
        <v>13</v>
      </c>
      <c r="D820">
        <v>0.08</v>
      </c>
      <c r="E820">
        <v>15.73</v>
      </c>
      <c r="F820">
        <v>7.42</v>
      </c>
      <c r="G820" t="s">
        <v>63</v>
      </c>
      <c r="H820" t="s">
        <v>70</v>
      </c>
      <c r="I820" t="s">
        <v>24</v>
      </c>
      <c r="J820" t="s">
        <v>544</v>
      </c>
      <c r="K820" t="s">
        <v>18</v>
      </c>
      <c r="L820" t="s">
        <v>931</v>
      </c>
      <c r="M820">
        <v>0.56000000000000005</v>
      </c>
      <c r="N820" t="s">
        <v>8</v>
      </c>
      <c r="O820" t="s">
        <v>28</v>
      </c>
      <c r="P820" t="s">
        <v>163</v>
      </c>
      <c r="Q820" t="s">
        <v>1650</v>
      </c>
      <c r="R820">
        <v>76543</v>
      </c>
      <c r="S820">
        <v>42079</v>
      </c>
      <c r="T820">
        <v>42081</v>
      </c>
      <c r="U820">
        <v>-37.6</v>
      </c>
      <c r="V820">
        <v>5</v>
      </c>
      <c r="W820">
        <v>78.08</v>
      </c>
      <c r="X820">
        <v>90110</v>
      </c>
      <c r="Y820" t="s">
        <v>3217</v>
      </c>
    </row>
    <row r="821" spans="1:25" x14ac:dyDescent="0.2">
      <c r="A821">
        <v>2323</v>
      </c>
      <c r="B821" t="s">
        <v>1651</v>
      </c>
      <c r="C821" t="s">
        <v>13</v>
      </c>
      <c r="D821">
        <v>0.08</v>
      </c>
      <c r="E821">
        <v>68.81</v>
      </c>
      <c r="F821">
        <v>60</v>
      </c>
      <c r="G821" t="s">
        <v>2</v>
      </c>
      <c r="H821" t="s">
        <v>3</v>
      </c>
      <c r="I821" t="s">
        <v>24</v>
      </c>
      <c r="J821" t="s">
        <v>71</v>
      </c>
      <c r="K821" t="s">
        <v>33</v>
      </c>
      <c r="L821" t="s">
        <v>1652</v>
      </c>
      <c r="M821">
        <v>0.41</v>
      </c>
      <c r="N821" t="s">
        <v>8</v>
      </c>
      <c r="O821" t="s">
        <v>35</v>
      </c>
      <c r="P821" t="s">
        <v>66</v>
      </c>
      <c r="Q821" t="s">
        <v>1190</v>
      </c>
      <c r="R821">
        <v>92236</v>
      </c>
      <c r="S821">
        <v>42079</v>
      </c>
      <c r="T821">
        <v>42080</v>
      </c>
      <c r="U821">
        <v>-550.42999999999995</v>
      </c>
      <c r="V821">
        <v>5</v>
      </c>
      <c r="W821">
        <v>337.86</v>
      </c>
      <c r="X821">
        <v>88721</v>
      </c>
      <c r="Y821" t="s">
        <v>3218</v>
      </c>
    </row>
    <row r="822" spans="1:25" x14ac:dyDescent="0.2">
      <c r="A822">
        <v>2323</v>
      </c>
      <c r="B822" t="s">
        <v>1651</v>
      </c>
      <c r="C822" t="s">
        <v>13</v>
      </c>
      <c r="D822">
        <v>0.04</v>
      </c>
      <c r="E822">
        <v>21.38</v>
      </c>
      <c r="F822">
        <v>8.99</v>
      </c>
      <c r="G822" t="s">
        <v>14</v>
      </c>
      <c r="H822" t="s">
        <v>3</v>
      </c>
      <c r="I822" t="s">
        <v>24</v>
      </c>
      <c r="J822" t="s">
        <v>25</v>
      </c>
      <c r="K822" t="s">
        <v>18</v>
      </c>
      <c r="L822" t="s">
        <v>1653</v>
      </c>
      <c r="M822">
        <v>0.59</v>
      </c>
      <c r="N822" t="s">
        <v>8</v>
      </c>
      <c r="O822" t="s">
        <v>35</v>
      </c>
      <c r="P822" t="s">
        <v>66</v>
      </c>
      <c r="Q822" t="s">
        <v>1190</v>
      </c>
      <c r="R822">
        <v>92236</v>
      </c>
      <c r="S822">
        <v>42079</v>
      </c>
      <c r="T822">
        <v>42081</v>
      </c>
      <c r="U822">
        <v>-52.12</v>
      </c>
      <c r="V822">
        <v>4</v>
      </c>
      <c r="W822">
        <v>84.21</v>
      </c>
      <c r="X822">
        <v>88721</v>
      </c>
      <c r="Y822" t="s">
        <v>3218</v>
      </c>
    </row>
    <row r="823" spans="1:25" x14ac:dyDescent="0.2">
      <c r="A823">
        <v>145</v>
      </c>
      <c r="B823" t="s">
        <v>504</v>
      </c>
      <c r="C823" t="s">
        <v>23</v>
      </c>
      <c r="D823">
        <v>7.0000000000000007E-2</v>
      </c>
      <c r="E823">
        <v>154.13</v>
      </c>
      <c r="F823">
        <v>69</v>
      </c>
      <c r="G823" t="s">
        <v>63</v>
      </c>
      <c r="H823" t="s">
        <v>47</v>
      </c>
      <c r="I823" t="s">
        <v>4</v>
      </c>
      <c r="J823" t="s">
        <v>5</v>
      </c>
      <c r="K823" t="s">
        <v>40</v>
      </c>
      <c r="L823" t="s">
        <v>900</v>
      </c>
      <c r="M823">
        <v>0.68</v>
      </c>
      <c r="N823" t="s">
        <v>8</v>
      </c>
      <c r="O823" t="s">
        <v>87</v>
      </c>
      <c r="P823" t="s">
        <v>296</v>
      </c>
      <c r="Q823" t="s">
        <v>506</v>
      </c>
      <c r="R823">
        <v>15122</v>
      </c>
      <c r="S823">
        <v>42079</v>
      </c>
      <c r="T823">
        <v>42079</v>
      </c>
      <c r="U823">
        <v>-634.73410000000001</v>
      </c>
      <c r="V823">
        <v>3</v>
      </c>
      <c r="W823">
        <v>453.62</v>
      </c>
      <c r="X823">
        <v>91089</v>
      </c>
      <c r="Y823" t="s">
        <v>3219</v>
      </c>
    </row>
    <row r="824" spans="1:25" x14ac:dyDescent="0.2">
      <c r="A824">
        <v>1068</v>
      </c>
      <c r="B824" t="s">
        <v>1654</v>
      </c>
      <c r="C824" t="s">
        <v>23</v>
      </c>
      <c r="D824">
        <v>0.04</v>
      </c>
      <c r="E824">
        <v>22.84</v>
      </c>
      <c r="F824">
        <v>16.87</v>
      </c>
      <c r="G824" t="s">
        <v>14</v>
      </c>
      <c r="H824" t="s">
        <v>47</v>
      </c>
      <c r="I824" t="s">
        <v>24</v>
      </c>
      <c r="J824" t="s">
        <v>64</v>
      </c>
      <c r="K824" t="s">
        <v>49</v>
      </c>
      <c r="L824" t="s">
        <v>1655</v>
      </c>
      <c r="M824">
        <v>0.39</v>
      </c>
      <c r="N824" t="s">
        <v>8</v>
      </c>
      <c r="O824" t="s">
        <v>28</v>
      </c>
      <c r="P824" t="s">
        <v>79</v>
      </c>
      <c r="Q824" t="s">
        <v>1656</v>
      </c>
      <c r="R824">
        <v>60409</v>
      </c>
      <c r="S824">
        <v>42079</v>
      </c>
      <c r="T824">
        <v>42079</v>
      </c>
      <c r="U824">
        <v>-97.28</v>
      </c>
      <c r="V824">
        <v>12</v>
      </c>
      <c r="W824">
        <v>286.39999999999998</v>
      </c>
      <c r="X824">
        <v>87109</v>
      </c>
      <c r="Y824" t="s">
        <v>3217</v>
      </c>
    </row>
    <row r="825" spans="1:25" x14ac:dyDescent="0.2">
      <c r="A825">
        <v>2157</v>
      </c>
      <c r="B825" t="s">
        <v>1657</v>
      </c>
      <c r="C825" t="s">
        <v>23</v>
      </c>
      <c r="D825">
        <v>0.05</v>
      </c>
      <c r="E825">
        <v>55.5</v>
      </c>
      <c r="F825">
        <v>52.2</v>
      </c>
      <c r="G825" t="s">
        <v>14</v>
      </c>
      <c r="H825" t="s">
        <v>47</v>
      </c>
      <c r="I825" t="s">
        <v>4</v>
      </c>
      <c r="J825" t="s">
        <v>102</v>
      </c>
      <c r="K825" t="s">
        <v>120</v>
      </c>
      <c r="L825" t="s">
        <v>1658</v>
      </c>
      <c r="M825">
        <v>0.72</v>
      </c>
      <c r="N825" t="s">
        <v>8</v>
      </c>
      <c r="O825" t="s">
        <v>28</v>
      </c>
      <c r="P825" t="s">
        <v>265</v>
      </c>
      <c r="Q825" t="s">
        <v>1659</v>
      </c>
      <c r="R825">
        <v>48093</v>
      </c>
      <c r="S825">
        <v>42079</v>
      </c>
      <c r="T825">
        <v>42079</v>
      </c>
      <c r="U825">
        <v>-118.54</v>
      </c>
      <c r="V825">
        <v>4</v>
      </c>
      <c r="W825">
        <v>253.87</v>
      </c>
      <c r="X825">
        <v>90385</v>
      </c>
      <c r="Y825" t="s">
        <v>3217</v>
      </c>
    </row>
    <row r="826" spans="1:25" x14ac:dyDescent="0.2">
      <c r="A826">
        <v>2157</v>
      </c>
      <c r="B826" t="s">
        <v>1657</v>
      </c>
      <c r="C826" t="s">
        <v>23</v>
      </c>
      <c r="D826">
        <v>0.05</v>
      </c>
      <c r="E826">
        <v>442.14</v>
      </c>
      <c r="F826">
        <v>14.7</v>
      </c>
      <c r="G826" t="s">
        <v>2</v>
      </c>
      <c r="H826" t="s">
        <v>47</v>
      </c>
      <c r="I826" t="s">
        <v>16</v>
      </c>
      <c r="J826" t="s">
        <v>32</v>
      </c>
      <c r="K826" t="s">
        <v>33</v>
      </c>
      <c r="L826" t="s">
        <v>1288</v>
      </c>
      <c r="M826">
        <v>0.56000000000000005</v>
      </c>
      <c r="N826" t="s">
        <v>8</v>
      </c>
      <c r="O826" t="s">
        <v>28</v>
      </c>
      <c r="P826" t="s">
        <v>265</v>
      </c>
      <c r="Q826" t="s">
        <v>1659</v>
      </c>
      <c r="R826">
        <v>48093</v>
      </c>
      <c r="S826">
        <v>42079</v>
      </c>
      <c r="T826">
        <v>42088</v>
      </c>
      <c r="U826">
        <v>2963.48</v>
      </c>
      <c r="V826">
        <v>14</v>
      </c>
      <c r="W826">
        <v>5880.46</v>
      </c>
      <c r="X826">
        <v>90385</v>
      </c>
      <c r="Y826" t="s">
        <v>3217</v>
      </c>
    </row>
    <row r="827" spans="1:25" x14ac:dyDescent="0.2">
      <c r="A827">
        <v>1241</v>
      </c>
      <c r="B827" t="s">
        <v>1660</v>
      </c>
      <c r="C827" t="s">
        <v>46</v>
      </c>
      <c r="D827">
        <v>0</v>
      </c>
      <c r="E827">
        <v>387.99</v>
      </c>
      <c r="F827">
        <v>19.989999999999998</v>
      </c>
      <c r="G827" t="s">
        <v>14</v>
      </c>
      <c r="H827" t="s">
        <v>70</v>
      </c>
      <c r="I827" t="s">
        <v>24</v>
      </c>
      <c r="J827" t="s">
        <v>48</v>
      </c>
      <c r="K827" t="s">
        <v>49</v>
      </c>
      <c r="L827" t="s">
        <v>1661</v>
      </c>
      <c r="M827">
        <v>0.38</v>
      </c>
      <c r="N827" t="s">
        <v>8</v>
      </c>
      <c r="O827" t="s">
        <v>9</v>
      </c>
      <c r="P827" t="s">
        <v>140</v>
      </c>
      <c r="Q827" t="s">
        <v>1180</v>
      </c>
      <c r="R827">
        <v>36830</v>
      </c>
      <c r="S827">
        <v>42079</v>
      </c>
      <c r="T827">
        <v>42080</v>
      </c>
      <c r="U827">
        <v>-70.14</v>
      </c>
      <c r="V827">
        <v>23</v>
      </c>
      <c r="W827">
        <v>9280.7199999999993</v>
      </c>
      <c r="X827">
        <v>90880</v>
      </c>
      <c r="Y827" t="s">
        <v>3216</v>
      </c>
    </row>
    <row r="828" spans="1:25" x14ac:dyDescent="0.2">
      <c r="A828">
        <v>1711</v>
      </c>
      <c r="B828" t="s">
        <v>1662</v>
      </c>
      <c r="C828" t="s">
        <v>46</v>
      </c>
      <c r="D828">
        <v>7.0000000000000007E-2</v>
      </c>
      <c r="E828">
        <v>7.59</v>
      </c>
      <c r="F828">
        <v>4</v>
      </c>
      <c r="G828" t="s">
        <v>14</v>
      </c>
      <c r="H828" t="s">
        <v>70</v>
      </c>
      <c r="I828" t="s">
        <v>4</v>
      </c>
      <c r="J828" t="s">
        <v>102</v>
      </c>
      <c r="K828" t="s">
        <v>26</v>
      </c>
      <c r="L828" t="s">
        <v>1663</v>
      </c>
      <c r="M828">
        <v>0.42</v>
      </c>
      <c r="N828" t="s">
        <v>8</v>
      </c>
      <c r="O828" t="s">
        <v>9</v>
      </c>
      <c r="P828" t="s">
        <v>51</v>
      </c>
      <c r="Q828" t="s">
        <v>1664</v>
      </c>
      <c r="R828">
        <v>30062</v>
      </c>
      <c r="S828">
        <v>42079</v>
      </c>
      <c r="T828">
        <v>42081</v>
      </c>
      <c r="U828">
        <v>-167.048</v>
      </c>
      <c r="V828">
        <v>3</v>
      </c>
      <c r="W828">
        <v>22.48</v>
      </c>
      <c r="X828">
        <v>87747</v>
      </c>
      <c r="Y828" t="s">
        <v>3216</v>
      </c>
    </row>
    <row r="829" spans="1:25" x14ac:dyDescent="0.2">
      <c r="A829">
        <v>2030</v>
      </c>
      <c r="B829" t="s">
        <v>1665</v>
      </c>
      <c r="C829" t="s">
        <v>1</v>
      </c>
      <c r="D829">
        <v>0.04</v>
      </c>
      <c r="E829">
        <v>120.97</v>
      </c>
      <c r="F829">
        <v>7.11</v>
      </c>
      <c r="G829" t="s">
        <v>14</v>
      </c>
      <c r="H829" t="s">
        <v>70</v>
      </c>
      <c r="I829" t="s">
        <v>16</v>
      </c>
      <c r="J829" t="s">
        <v>32</v>
      </c>
      <c r="K829" t="s">
        <v>120</v>
      </c>
      <c r="L829" t="s">
        <v>1666</v>
      </c>
      <c r="M829">
        <v>0.36</v>
      </c>
      <c r="N829" t="s">
        <v>8</v>
      </c>
      <c r="O829" t="s">
        <v>28</v>
      </c>
      <c r="P829" t="s">
        <v>163</v>
      </c>
      <c r="Q829" t="s">
        <v>1003</v>
      </c>
      <c r="R829">
        <v>75401</v>
      </c>
      <c r="S829">
        <v>42080</v>
      </c>
      <c r="T829">
        <v>42080</v>
      </c>
      <c r="U829">
        <v>1320.5496000000001</v>
      </c>
      <c r="V829">
        <v>16</v>
      </c>
      <c r="W829">
        <v>1913.84</v>
      </c>
      <c r="X829">
        <v>91059</v>
      </c>
      <c r="Y829" t="s">
        <v>3217</v>
      </c>
    </row>
    <row r="830" spans="1:25" x14ac:dyDescent="0.2">
      <c r="A830">
        <v>2030</v>
      </c>
      <c r="B830" t="s">
        <v>1665</v>
      </c>
      <c r="C830" t="s">
        <v>1</v>
      </c>
      <c r="D830">
        <v>0</v>
      </c>
      <c r="E830">
        <v>195.99</v>
      </c>
      <c r="F830">
        <v>4.2</v>
      </c>
      <c r="G830" t="s">
        <v>14</v>
      </c>
      <c r="H830" t="s">
        <v>70</v>
      </c>
      <c r="I830" t="s">
        <v>16</v>
      </c>
      <c r="J830" t="s">
        <v>111</v>
      </c>
      <c r="K830" t="s">
        <v>49</v>
      </c>
      <c r="L830" t="s">
        <v>1667</v>
      </c>
      <c r="M830">
        <v>0.6</v>
      </c>
      <c r="N830" t="s">
        <v>8</v>
      </c>
      <c r="O830" t="s">
        <v>28</v>
      </c>
      <c r="P830" t="s">
        <v>163</v>
      </c>
      <c r="Q830" t="s">
        <v>1003</v>
      </c>
      <c r="R830">
        <v>75401</v>
      </c>
      <c r="S830">
        <v>42080</v>
      </c>
      <c r="T830">
        <v>42082</v>
      </c>
      <c r="U830">
        <v>1585.5029999999999</v>
      </c>
      <c r="V830">
        <v>16</v>
      </c>
      <c r="W830">
        <v>2692.12</v>
      </c>
      <c r="X830">
        <v>91059</v>
      </c>
      <c r="Y830" t="s">
        <v>3217</v>
      </c>
    </row>
    <row r="831" spans="1:25" x14ac:dyDescent="0.2">
      <c r="A831">
        <v>2647</v>
      </c>
      <c r="B831" t="s">
        <v>1668</v>
      </c>
      <c r="C831" t="s">
        <v>23</v>
      </c>
      <c r="D831">
        <v>0.1</v>
      </c>
      <c r="E831">
        <v>10.98</v>
      </c>
      <c r="F831">
        <v>3.99</v>
      </c>
      <c r="G831" t="s">
        <v>14</v>
      </c>
      <c r="H831" t="s">
        <v>70</v>
      </c>
      <c r="I831" t="s">
        <v>24</v>
      </c>
      <c r="J831" t="s">
        <v>71</v>
      </c>
      <c r="K831" t="s">
        <v>49</v>
      </c>
      <c r="L831" t="s">
        <v>1669</v>
      </c>
      <c r="M831">
        <v>0.57999999999999996</v>
      </c>
      <c r="N831" t="s">
        <v>8</v>
      </c>
      <c r="O831" t="s">
        <v>35</v>
      </c>
      <c r="P831" t="s">
        <v>66</v>
      </c>
      <c r="Q831" t="s">
        <v>1670</v>
      </c>
      <c r="R831">
        <v>93309</v>
      </c>
      <c r="S831">
        <v>42080</v>
      </c>
      <c r="T831">
        <v>42087</v>
      </c>
      <c r="U831">
        <v>-21.03</v>
      </c>
      <c r="V831">
        <v>5</v>
      </c>
      <c r="W831">
        <v>52.21</v>
      </c>
      <c r="X831">
        <v>91386</v>
      </c>
      <c r="Y831" t="s">
        <v>3218</v>
      </c>
    </row>
    <row r="832" spans="1:25" x14ac:dyDescent="0.2">
      <c r="A832">
        <v>2647</v>
      </c>
      <c r="B832" t="s">
        <v>1668</v>
      </c>
      <c r="C832" t="s">
        <v>23</v>
      </c>
      <c r="D832">
        <v>0.01</v>
      </c>
      <c r="E832">
        <v>39.979999999999997</v>
      </c>
      <c r="F832">
        <v>9.1999999999999993</v>
      </c>
      <c r="G832" t="s">
        <v>14</v>
      </c>
      <c r="H832" t="s">
        <v>70</v>
      </c>
      <c r="I832" t="s">
        <v>4</v>
      </c>
      <c r="J832" t="s">
        <v>102</v>
      </c>
      <c r="K832" t="s">
        <v>26</v>
      </c>
      <c r="L832" t="s">
        <v>1671</v>
      </c>
      <c r="M832">
        <v>0.65</v>
      </c>
      <c r="N832" t="s">
        <v>8</v>
      </c>
      <c r="O832" t="s">
        <v>35</v>
      </c>
      <c r="P832" t="s">
        <v>66</v>
      </c>
      <c r="Q832" t="s">
        <v>1670</v>
      </c>
      <c r="R832">
        <v>93309</v>
      </c>
      <c r="S832">
        <v>42080</v>
      </c>
      <c r="T832">
        <v>42082</v>
      </c>
      <c r="U832">
        <v>117.52079999999999</v>
      </c>
      <c r="V832">
        <v>4</v>
      </c>
      <c r="W832">
        <v>170.32</v>
      </c>
      <c r="X832">
        <v>91386</v>
      </c>
      <c r="Y832" t="s">
        <v>3218</v>
      </c>
    </row>
    <row r="833" spans="1:25" x14ac:dyDescent="0.2">
      <c r="A833">
        <v>339</v>
      </c>
      <c r="B833" t="s">
        <v>1672</v>
      </c>
      <c r="C833" t="s">
        <v>92</v>
      </c>
      <c r="D833">
        <v>0.08</v>
      </c>
      <c r="E833">
        <v>7.77</v>
      </c>
      <c r="F833">
        <v>9.23</v>
      </c>
      <c r="G833" t="s">
        <v>14</v>
      </c>
      <c r="H833" t="s">
        <v>70</v>
      </c>
      <c r="I833" t="s">
        <v>24</v>
      </c>
      <c r="J833" t="s">
        <v>71</v>
      </c>
      <c r="K833" t="s">
        <v>49</v>
      </c>
      <c r="L833" t="s">
        <v>453</v>
      </c>
      <c r="M833">
        <v>0.57999999999999996</v>
      </c>
      <c r="N833" t="s">
        <v>8</v>
      </c>
      <c r="O833" t="s">
        <v>87</v>
      </c>
      <c r="P833" t="s">
        <v>293</v>
      </c>
      <c r="Q833" t="s">
        <v>1459</v>
      </c>
      <c r="R833">
        <v>43229</v>
      </c>
      <c r="S833">
        <v>42080</v>
      </c>
      <c r="T833">
        <v>42081</v>
      </c>
      <c r="U833">
        <v>-83.65</v>
      </c>
      <c r="V833">
        <v>5</v>
      </c>
      <c r="W833">
        <v>40.299999999999997</v>
      </c>
      <c r="X833">
        <v>90583</v>
      </c>
      <c r="Y833" t="s">
        <v>3219</v>
      </c>
    </row>
    <row r="834" spans="1:25" x14ac:dyDescent="0.2">
      <c r="A834">
        <v>339</v>
      </c>
      <c r="B834" t="s">
        <v>1672</v>
      </c>
      <c r="C834" t="s">
        <v>92</v>
      </c>
      <c r="D834">
        <v>7.0000000000000007E-2</v>
      </c>
      <c r="E834">
        <v>7.59</v>
      </c>
      <c r="F834">
        <v>4</v>
      </c>
      <c r="G834" t="s">
        <v>14</v>
      </c>
      <c r="H834" t="s">
        <v>70</v>
      </c>
      <c r="I834" t="s">
        <v>4</v>
      </c>
      <c r="J834" t="s">
        <v>102</v>
      </c>
      <c r="K834" t="s">
        <v>26</v>
      </c>
      <c r="L834" t="s">
        <v>1663</v>
      </c>
      <c r="M834">
        <v>0.42</v>
      </c>
      <c r="N834" t="s">
        <v>8</v>
      </c>
      <c r="O834" t="s">
        <v>87</v>
      </c>
      <c r="P834" t="s">
        <v>293</v>
      </c>
      <c r="Q834" t="s">
        <v>1459</v>
      </c>
      <c r="R834">
        <v>43229</v>
      </c>
      <c r="S834">
        <v>42080</v>
      </c>
      <c r="T834">
        <v>42082</v>
      </c>
      <c r="U834">
        <v>24.39</v>
      </c>
      <c r="V834">
        <v>15</v>
      </c>
      <c r="W834">
        <v>111.88</v>
      </c>
      <c r="X834">
        <v>90583</v>
      </c>
      <c r="Y834" t="s">
        <v>3219</v>
      </c>
    </row>
    <row r="835" spans="1:25" x14ac:dyDescent="0.2">
      <c r="A835">
        <v>1808</v>
      </c>
      <c r="B835" t="s">
        <v>1673</v>
      </c>
      <c r="C835" t="s">
        <v>92</v>
      </c>
      <c r="D835">
        <v>0.01</v>
      </c>
      <c r="E835">
        <v>8.1199999999999992</v>
      </c>
      <c r="F835">
        <v>2.83</v>
      </c>
      <c r="G835" t="s">
        <v>63</v>
      </c>
      <c r="H835" t="s">
        <v>47</v>
      </c>
      <c r="I835" t="s">
        <v>16</v>
      </c>
      <c r="J835" t="s">
        <v>17</v>
      </c>
      <c r="K835" t="s">
        <v>18</v>
      </c>
      <c r="L835" t="s">
        <v>1674</v>
      </c>
      <c r="M835">
        <v>0.77</v>
      </c>
      <c r="N835" t="s">
        <v>8</v>
      </c>
      <c r="O835" t="s">
        <v>87</v>
      </c>
      <c r="P835" t="s">
        <v>879</v>
      </c>
      <c r="Q835" t="s">
        <v>1675</v>
      </c>
      <c r="R835">
        <v>26101</v>
      </c>
      <c r="S835">
        <v>42080</v>
      </c>
      <c r="T835">
        <v>42081</v>
      </c>
      <c r="U835">
        <v>-40.76</v>
      </c>
      <c r="V835">
        <v>10</v>
      </c>
      <c r="W835">
        <v>88.64</v>
      </c>
      <c r="X835">
        <v>89251</v>
      </c>
      <c r="Y835" t="s">
        <v>3219</v>
      </c>
    </row>
    <row r="836" spans="1:25" x14ac:dyDescent="0.2">
      <c r="A836">
        <v>1364</v>
      </c>
      <c r="B836" t="s">
        <v>1676</v>
      </c>
      <c r="C836" t="s">
        <v>46</v>
      </c>
      <c r="D836">
        <v>0.1</v>
      </c>
      <c r="E836">
        <v>5.98</v>
      </c>
      <c r="F836">
        <v>5.35</v>
      </c>
      <c r="G836" t="s">
        <v>14</v>
      </c>
      <c r="H836" t="s">
        <v>47</v>
      </c>
      <c r="I836" t="s">
        <v>24</v>
      </c>
      <c r="J836" t="s">
        <v>64</v>
      </c>
      <c r="K836" t="s">
        <v>49</v>
      </c>
      <c r="L836" t="s">
        <v>785</v>
      </c>
      <c r="M836">
        <v>0.4</v>
      </c>
      <c r="N836" t="s">
        <v>8</v>
      </c>
      <c r="O836" t="s">
        <v>87</v>
      </c>
      <c r="P836" t="s">
        <v>394</v>
      </c>
      <c r="Q836" t="s">
        <v>1677</v>
      </c>
      <c r="R836">
        <v>20746</v>
      </c>
      <c r="S836">
        <v>42080</v>
      </c>
      <c r="T836">
        <v>42080</v>
      </c>
      <c r="U836">
        <v>-90.26</v>
      </c>
      <c r="V836">
        <v>10</v>
      </c>
      <c r="W836">
        <v>57.34</v>
      </c>
      <c r="X836">
        <v>89994</v>
      </c>
      <c r="Y836" t="s">
        <v>3219</v>
      </c>
    </row>
    <row r="837" spans="1:25" x14ac:dyDescent="0.2">
      <c r="A837">
        <v>3001</v>
      </c>
      <c r="B837" t="s">
        <v>1678</v>
      </c>
      <c r="C837" t="s">
        <v>46</v>
      </c>
      <c r="D837">
        <v>0.03</v>
      </c>
      <c r="E837">
        <v>5.4</v>
      </c>
      <c r="F837">
        <v>7.78</v>
      </c>
      <c r="G837" t="s">
        <v>14</v>
      </c>
      <c r="H837" t="s">
        <v>15</v>
      </c>
      <c r="I837" t="s">
        <v>24</v>
      </c>
      <c r="J837" t="s">
        <v>48</v>
      </c>
      <c r="K837" t="s">
        <v>49</v>
      </c>
      <c r="L837" t="s">
        <v>1460</v>
      </c>
      <c r="M837">
        <v>0.37</v>
      </c>
      <c r="N837" t="s">
        <v>8</v>
      </c>
      <c r="O837" t="s">
        <v>28</v>
      </c>
      <c r="P837" t="s">
        <v>265</v>
      </c>
      <c r="Q837" t="s">
        <v>1512</v>
      </c>
      <c r="R837">
        <v>48060</v>
      </c>
      <c r="S837">
        <v>42080</v>
      </c>
      <c r="T837">
        <v>42082</v>
      </c>
      <c r="U837">
        <v>-237.54400000000001</v>
      </c>
      <c r="V837">
        <v>21</v>
      </c>
      <c r="W837">
        <v>117.87</v>
      </c>
      <c r="X837">
        <v>87043</v>
      </c>
      <c r="Y837" t="s">
        <v>3217</v>
      </c>
    </row>
    <row r="838" spans="1:25" x14ac:dyDescent="0.2">
      <c r="A838">
        <v>2127</v>
      </c>
      <c r="B838" t="s">
        <v>1679</v>
      </c>
      <c r="C838" t="s">
        <v>1</v>
      </c>
      <c r="D838">
        <v>0.1</v>
      </c>
      <c r="E838">
        <v>5.98</v>
      </c>
      <c r="F838">
        <v>5.14</v>
      </c>
      <c r="G838" t="s">
        <v>14</v>
      </c>
      <c r="H838" t="s">
        <v>47</v>
      </c>
      <c r="I838" t="s">
        <v>24</v>
      </c>
      <c r="J838" t="s">
        <v>64</v>
      </c>
      <c r="K838" t="s">
        <v>49</v>
      </c>
      <c r="L838" t="s">
        <v>1680</v>
      </c>
      <c r="M838">
        <v>0.36</v>
      </c>
      <c r="N838" t="s">
        <v>8</v>
      </c>
      <c r="O838" t="s">
        <v>28</v>
      </c>
      <c r="P838" t="s">
        <v>265</v>
      </c>
      <c r="Q838" t="s">
        <v>1681</v>
      </c>
      <c r="R838">
        <v>48310</v>
      </c>
      <c r="S838">
        <v>42081</v>
      </c>
      <c r="T838">
        <v>42083</v>
      </c>
      <c r="U838">
        <v>-49.53</v>
      </c>
      <c r="V838">
        <v>6</v>
      </c>
      <c r="W838">
        <v>33.950000000000003</v>
      </c>
      <c r="X838">
        <v>88418</v>
      </c>
      <c r="Y838" t="s">
        <v>3217</v>
      </c>
    </row>
    <row r="839" spans="1:25" x14ac:dyDescent="0.2">
      <c r="A839">
        <v>3191</v>
      </c>
      <c r="B839" t="s">
        <v>1682</v>
      </c>
      <c r="C839" t="s">
        <v>1</v>
      </c>
      <c r="D839">
        <v>0.01</v>
      </c>
      <c r="E839">
        <v>20.99</v>
      </c>
      <c r="F839">
        <v>4.8099999999999996</v>
      </c>
      <c r="G839" t="s">
        <v>14</v>
      </c>
      <c r="H839" t="s">
        <v>70</v>
      </c>
      <c r="I839" t="s">
        <v>16</v>
      </c>
      <c r="J839" t="s">
        <v>111</v>
      </c>
      <c r="K839" t="s">
        <v>120</v>
      </c>
      <c r="L839" t="s">
        <v>1407</v>
      </c>
      <c r="M839">
        <v>0.57999999999999996</v>
      </c>
      <c r="N839" t="s">
        <v>8</v>
      </c>
      <c r="O839" t="s">
        <v>28</v>
      </c>
      <c r="P839" t="s">
        <v>333</v>
      </c>
      <c r="Q839" t="s">
        <v>1683</v>
      </c>
      <c r="R839">
        <v>54481</v>
      </c>
      <c r="S839">
        <v>42081</v>
      </c>
      <c r="T839">
        <v>42081</v>
      </c>
      <c r="U839">
        <v>-9.1080000000000005</v>
      </c>
      <c r="V839">
        <v>5</v>
      </c>
      <c r="W839">
        <v>93.81</v>
      </c>
      <c r="X839">
        <v>86447</v>
      </c>
      <c r="Y839" t="s">
        <v>3217</v>
      </c>
    </row>
    <row r="840" spans="1:25" x14ac:dyDescent="0.2">
      <c r="A840">
        <v>1197</v>
      </c>
      <c r="B840" t="s">
        <v>1684</v>
      </c>
      <c r="C840" t="s">
        <v>13</v>
      </c>
      <c r="D840">
        <v>0.08</v>
      </c>
      <c r="E840">
        <v>355.98</v>
      </c>
      <c r="F840">
        <v>58.92</v>
      </c>
      <c r="G840" t="s">
        <v>2</v>
      </c>
      <c r="H840" t="s">
        <v>3</v>
      </c>
      <c r="I840" t="s">
        <v>4</v>
      </c>
      <c r="J840" t="s">
        <v>85</v>
      </c>
      <c r="K840" t="s">
        <v>33</v>
      </c>
      <c r="L840" t="s">
        <v>670</v>
      </c>
      <c r="M840">
        <v>0.64</v>
      </c>
      <c r="N840" t="s">
        <v>8</v>
      </c>
      <c r="O840" t="s">
        <v>87</v>
      </c>
      <c r="P840" t="s">
        <v>379</v>
      </c>
      <c r="Q840" t="s">
        <v>1685</v>
      </c>
      <c r="R840">
        <v>1776</v>
      </c>
      <c r="S840">
        <v>42081</v>
      </c>
      <c r="T840">
        <v>42083</v>
      </c>
      <c r="U840">
        <v>103.83</v>
      </c>
      <c r="V840">
        <v>4</v>
      </c>
      <c r="W840">
        <v>1350.94</v>
      </c>
      <c r="X840">
        <v>87583</v>
      </c>
      <c r="Y840" t="s">
        <v>3219</v>
      </c>
    </row>
    <row r="841" spans="1:25" x14ac:dyDescent="0.2">
      <c r="A841">
        <v>1894</v>
      </c>
      <c r="B841" t="s">
        <v>1315</v>
      </c>
      <c r="C841" t="s">
        <v>13</v>
      </c>
      <c r="D841">
        <v>0.01</v>
      </c>
      <c r="E841">
        <v>26.17</v>
      </c>
      <c r="F841">
        <v>1.39</v>
      </c>
      <c r="G841" t="s">
        <v>14</v>
      </c>
      <c r="H841" t="s">
        <v>15</v>
      </c>
      <c r="I841" t="s">
        <v>24</v>
      </c>
      <c r="J841" t="s">
        <v>321</v>
      </c>
      <c r="K841" t="s">
        <v>49</v>
      </c>
      <c r="L841" t="s">
        <v>1686</v>
      </c>
      <c r="M841">
        <v>0.38</v>
      </c>
      <c r="N841" t="s">
        <v>8</v>
      </c>
      <c r="O841" t="s">
        <v>28</v>
      </c>
      <c r="P841" t="s">
        <v>333</v>
      </c>
      <c r="Q841" t="s">
        <v>1317</v>
      </c>
      <c r="R841">
        <v>54915</v>
      </c>
      <c r="S841">
        <v>42081</v>
      </c>
      <c r="T841">
        <v>42082</v>
      </c>
      <c r="U841">
        <v>237.04259999999999</v>
      </c>
      <c r="V841">
        <v>13</v>
      </c>
      <c r="W841">
        <v>343.54</v>
      </c>
      <c r="X841">
        <v>91263</v>
      </c>
      <c r="Y841" t="s">
        <v>3217</v>
      </c>
    </row>
    <row r="842" spans="1:25" x14ac:dyDescent="0.2">
      <c r="A842">
        <v>1015</v>
      </c>
      <c r="B842" t="s">
        <v>1687</v>
      </c>
      <c r="C842" t="s">
        <v>92</v>
      </c>
      <c r="D842">
        <v>0</v>
      </c>
      <c r="E842">
        <v>43.98</v>
      </c>
      <c r="F842">
        <v>8.99</v>
      </c>
      <c r="G842" t="s">
        <v>14</v>
      </c>
      <c r="H842" t="s">
        <v>47</v>
      </c>
      <c r="I842" t="s">
        <v>24</v>
      </c>
      <c r="J842" t="s">
        <v>25</v>
      </c>
      <c r="K842" t="s">
        <v>18</v>
      </c>
      <c r="L842" t="s">
        <v>798</v>
      </c>
      <c r="M842">
        <v>0.57999999999999996</v>
      </c>
      <c r="N842" t="s">
        <v>8</v>
      </c>
      <c r="O842" t="s">
        <v>9</v>
      </c>
      <c r="P842" t="s">
        <v>73</v>
      </c>
      <c r="Q842" t="s">
        <v>1688</v>
      </c>
      <c r="R842">
        <v>27502</v>
      </c>
      <c r="S842">
        <v>42081</v>
      </c>
      <c r="T842">
        <v>42081</v>
      </c>
      <c r="U842">
        <v>829.46699999999998</v>
      </c>
      <c r="V842">
        <v>14</v>
      </c>
      <c r="W842">
        <v>650.70000000000005</v>
      </c>
      <c r="X842">
        <v>88390</v>
      </c>
      <c r="Y842" t="s">
        <v>3216</v>
      </c>
    </row>
    <row r="843" spans="1:25" x14ac:dyDescent="0.2">
      <c r="A843">
        <v>1967</v>
      </c>
      <c r="B843" t="s">
        <v>1689</v>
      </c>
      <c r="C843" t="s">
        <v>92</v>
      </c>
      <c r="D843">
        <v>0.01</v>
      </c>
      <c r="E843">
        <v>78.650000000000006</v>
      </c>
      <c r="F843">
        <v>13.99</v>
      </c>
      <c r="G843" t="s">
        <v>63</v>
      </c>
      <c r="H843" t="s">
        <v>3</v>
      </c>
      <c r="I843" t="s">
        <v>24</v>
      </c>
      <c r="J843" t="s">
        <v>71</v>
      </c>
      <c r="K843" t="s">
        <v>120</v>
      </c>
      <c r="L843" t="s">
        <v>1690</v>
      </c>
      <c r="M843">
        <v>0.52</v>
      </c>
      <c r="N843" t="s">
        <v>8</v>
      </c>
      <c r="O843" t="s">
        <v>28</v>
      </c>
      <c r="P843" t="s">
        <v>189</v>
      </c>
      <c r="Q843" t="s">
        <v>11</v>
      </c>
      <c r="R843">
        <v>52732</v>
      </c>
      <c r="S843">
        <v>42081</v>
      </c>
      <c r="T843">
        <v>42082</v>
      </c>
      <c r="U843">
        <v>442.36590000000001</v>
      </c>
      <c r="V843">
        <v>8</v>
      </c>
      <c r="W843">
        <v>641.11</v>
      </c>
      <c r="X843">
        <v>89456</v>
      </c>
      <c r="Y843" t="s">
        <v>3217</v>
      </c>
    </row>
    <row r="844" spans="1:25" x14ac:dyDescent="0.2">
      <c r="A844">
        <v>2030</v>
      </c>
      <c r="B844" t="s">
        <v>1665</v>
      </c>
      <c r="C844" t="s">
        <v>92</v>
      </c>
      <c r="D844">
        <v>0.03</v>
      </c>
      <c r="E844">
        <v>55.98</v>
      </c>
      <c r="F844">
        <v>4.8600000000000003</v>
      </c>
      <c r="G844" t="s">
        <v>14</v>
      </c>
      <c r="H844" t="s">
        <v>70</v>
      </c>
      <c r="I844" t="s">
        <v>24</v>
      </c>
      <c r="J844" t="s">
        <v>64</v>
      </c>
      <c r="K844" t="s">
        <v>49</v>
      </c>
      <c r="L844" t="s">
        <v>1691</v>
      </c>
      <c r="M844">
        <v>0.36</v>
      </c>
      <c r="N844" t="s">
        <v>8</v>
      </c>
      <c r="O844" t="s">
        <v>28</v>
      </c>
      <c r="P844" t="s">
        <v>163</v>
      </c>
      <c r="Q844" t="s">
        <v>1003</v>
      </c>
      <c r="R844">
        <v>75401</v>
      </c>
      <c r="S844">
        <v>42081</v>
      </c>
      <c r="T844">
        <v>42083</v>
      </c>
      <c r="U844">
        <v>526.04219999999998</v>
      </c>
      <c r="V844">
        <v>13</v>
      </c>
      <c r="W844">
        <v>762.38</v>
      </c>
      <c r="X844">
        <v>91060</v>
      </c>
      <c r="Y844" t="s">
        <v>3217</v>
      </c>
    </row>
    <row r="845" spans="1:25" x14ac:dyDescent="0.2">
      <c r="A845">
        <v>2745</v>
      </c>
      <c r="B845" t="s">
        <v>1692</v>
      </c>
      <c r="C845" t="s">
        <v>92</v>
      </c>
      <c r="D845">
        <v>0.01</v>
      </c>
      <c r="E845">
        <v>220.98</v>
      </c>
      <c r="F845">
        <v>64.66</v>
      </c>
      <c r="G845" t="s">
        <v>2</v>
      </c>
      <c r="H845" t="s">
        <v>70</v>
      </c>
      <c r="I845" t="s">
        <v>4</v>
      </c>
      <c r="J845" t="s">
        <v>93</v>
      </c>
      <c r="K845" t="s">
        <v>6</v>
      </c>
      <c r="L845" t="s">
        <v>1693</v>
      </c>
      <c r="M845">
        <v>0.62</v>
      </c>
      <c r="N845" t="s">
        <v>8</v>
      </c>
      <c r="O845" t="s">
        <v>35</v>
      </c>
      <c r="P845" t="s">
        <v>564</v>
      </c>
      <c r="Q845" t="s">
        <v>1694</v>
      </c>
      <c r="R845">
        <v>85224</v>
      </c>
      <c r="S845">
        <v>42081</v>
      </c>
      <c r="T845">
        <v>42082</v>
      </c>
      <c r="U845">
        <v>1049.03</v>
      </c>
      <c r="V845">
        <v>11</v>
      </c>
      <c r="W845">
        <v>2591.09</v>
      </c>
      <c r="X845">
        <v>86184</v>
      </c>
      <c r="Y845" t="s">
        <v>3218</v>
      </c>
    </row>
    <row r="846" spans="1:25" x14ac:dyDescent="0.2">
      <c r="A846">
        <v>2747</v>
      </c>
      <c r="B846" t="s">
        <v>982</v>
      </c>
      <c r="C846" t="s">
        <v>92</v>
      </c>
      <c r="D846">
        <v>0.01</v>
      </c>
      <c r="E846">
        <v>220.98</v>
      </c>
      <c r="F846">
        <v>64.66</v>
      </c>
      <c r="G846" t="s">
        <v>2</v>
      </c>
      <c r="H846" t="s">
        <v>70</v>
      </c>
      <c r="I846" t="s">
        <v>4</v>
      </c>
      <c r="J846" t="s">
        <v>93</v>
      </c>
      <c r="K846" t="s">
        <v>6</v>
      </c>
      <c r="L846" t="s">
        <v>1693</v>
      </c>
      <c r="M846">
        <v>0.62</v>
      </c>
      <c r="N846" t="s">
        <v>8</v>
      </c>
      <c r="O846" t="s">
        <v>87</v>
      </c>
      <c r="P846" t="s">
        <v>88</v>
      </c>
      <c r="Q846" t="s">
        <v>89</v>
      </c>
      <c r="R846">
        <v>10115</v>
      </c>
      <c r="S846">
        <v>42081</v>
      </c>
      <c r="T846">
        <v>42082</v>
      </c>
      <c r="U846">
        <v>1049.03</v>
      </c>
      <c r="V846">
        <v>44</v>
      </c>
      <c r="W846">
        <v>10364.36</v>
      </c>
      <c r="X846">
        <v>23751</v>
      </c>
      <c r="Y846" t="s">
        <v>3219</v>
      </c>
    </row>
    <row r="847" spans="1:25" x14ac:dyDescent="0.2">
      <c r="A847">
        <v>485</v>
      </c>
      <c r="B847" t="s">
        <v>1695</v>
      </c>
      <c r="C847" t="s">
        <v>46</v>
      </c>
      <c r="D847">
        <v>0.05</v>
      </c>
      <c r="E847">
        <v>2.88</v>
      </c>
      <c r="F847">
        <v>0.5</v>
      </c>
      <c r="G847" t="s">
        <v>14</v>
      </c>
      <c r="H847" t="s">
        <v>70</v>
      </c>
      <c r="I847" t="s">
        <v>24</v>
      </c>
      <c r="J847" t="s">
        <v>128</v>
      </c>
      <c r="K847" t="s">
        <v>49</v>
      </c>
      <c r="L847" t="s">
        <v>1696</v>
      </c>
      <c r="M847">
        <v>0.36</v>
      </c>
      <c r="N847" t="s">
        <v>8</v>
      </c>
      <c r="O847" t="s">
        <v>35</v>
      </c>
      <c r="P847" t="s">
        <v>66</v>
      </c>
      <c r="Q847" t="s">
        <v>1697</v>
      </c>
      <c r="R847">
        <v>93727</v>
      </c>
      <c r="S847">
        <v>42081</v>
      </c>
      <c r="T847">
        <v>42083</v>
      </c>
      <c r="U847">
        <v>6.0513000000000003</v>
      </c>
      <c r="V847">
        <v>3</v>
      </c>
      <c r="W847">
        <v>8.77</v>
      </c>
      <c r="X847">
        <v>91062</v>
      </c>
      <c r="Y847" t="s">
        <v>3218</v>
      </c>
    </row>
    <row r="848" spans="1:25" x14ac:dyDescent="0.2">
      <c r="A848">
        <v>383</v>
      </c>
      <c r="B848" t="s">
        <v>1698</v>
      </c>
      <c r="C848" t="s">
        <v>1</v>
      </c>
      <c r="D848">
        <v>0.06</v>
      </c>
      <c r="E848">
        <v>5.34</v>
      </c>
      <c r="F848">
        <v>5.63</v>
      </c>
      <c r="G848" t="s">
        <v>14</v>
      </c>
      <c r="H848" t="s">
        <v>70</v>
      </c>
      <c r="I848" t="s">
        <v>24</v>
      </c>
      <c r="J848" t="s">
        <v>48</v>
      </c>
      <c r="K848" t="s">
        <v>49</v>
      </c>
      <c r="L848" t="s">
        <v>1699</v>
      </c>
      <c r="M848">
        <v>0.39</v>
      </c>
      <c r="N848" t="s">
        <v>8</v>
      </c>
      <c r="O848" t="s">
        <v>87</v>
      </c>
      <c r="P848" t="s">
        <v>296</v>
      </c>
      <c r="Q848" t="s">
        <v>1700</v>
      </c>
      <c r="R848">
        <v>19026</v>
      </c>
      <c r="S848">
        <v>42082</v>
      </c>
      <c r="T848">
        <v>42082</v>
      </c>
      <c r="U848">
        <v>-82.822999999999993</v>
      </c>
      <c r="V848">
        <v>7</v>
      </c>
      <c r="W848">
        <v>38.65</v>
      </c>
      <c r="X848">
        <v>88928</v>
      </c>
      <c r="Y848" t="s">
        <v>3219</v>
      </c>
    </row>
    <row r="849" spans="1:25" x14ac:dyDescent="0.2">
      <c r="A849">
        <v>383</v>
      </c>
      <c r="B849" t="s">
        <v>1698</v>
      </c>
      <c r="C849" t="s">
        <v>1</v>
      </c>
      <c r="D849">
        <v>7.0000000000000007E-2</v>
      </c>
      <c r="E849">
        <v>65.989999999999995</v>
      </c>
      <c r="F849">
        <v>5.26</v>
      </c>
      <c r="G849" t="s">
        <v>63</v>
      </c>
      <c r="H849" t="s">
        <v>70</v>
      </c>
      <c r="I849" t="s">
        <v>16</v>
      </c>
      <c r="J849" t="s">
        <v>111</v>
      </c>
      <c r="K849" t="s">
        <v>49</v>
      </c>
      <c r="L849" t="s">
        <v>1701</v>
      </c>
      <c r="M849">
        <v>0.56000000000000005</v>
      </c>
      <c r="N849" t="s">
        <v>8</v>
      </c>
      <c r="O849" t="s">
        <v>87</v>
      </c>
      <c r="P849" t="s">
        <v>296</v>
      </c>
      <c r="Q849" t="s">
        <v>1700</v>
      </c>
      <c r="R849">
        <v>19026</v>
      </c>
      <c r="S849">
        <v>42082</v>
      </c>
      <c r="T849">
        <v>42084</v>
      </c>
      <c r="U849">
        <v>107.08199999999999</v>
      </c>
      <c r="V849">
        <v>5</v>
      </c>
      <c r="W849">
        <v>279.83</v>
      </c>
      <c r="X849">
        <v>88928</v>
      </c>
      <c r="Y849" t="s">
        <v>3219</v>
      </c>
    </row>
    <row r="850" spans="1:25" x14ac:dyDescent="0.2">
      <c r="A850">
        <v>770</v>
      </c>
      <c r="B850" t="s">
        <v>1702</v>
      </c>
      <c r="C850" t="s">
        <v>1</v>
      </c>
      <c r="D850">
        <v>0.08</v>
      </c>
      <c r="E850">
        <v>30.73</v>
      </c>
      <c r="F850">
        <v>4</v>
      </c>
      <c r="G850" t="s">
        <v>14</v>
      </c>
      <c r="H850" t="s">
        <v>3</v>
      </c>
      <c r="I850" t="s">
        <v>16</v>
      </c>
      <c r="J850" t="s">
        <v>17</v>
      </c>
      <c r="K850" t="s">
        <v>49</v>
      </c>
      <c r="L850" t="s">
        <v>650</v>
      </c>
      <c r="M850">
        <v>0.75</v>
      </c>
      <c r="N850" t="s">
        <v>8</v>
      </c>
      <c r="O850" t="s">
        <v>35</v>
      </c>
      <c r="P850" t="s">
        <v>115</v>
      </c>
      <c r="Q850" t="s">
        <v>1090</v>
      </c>
      <c r="R850">
        <v>97062</v>
      </c>
      <c r="S850">
        <v>42082</v>
      </c>
      <c r="T850">
        <v>42082</v>
      </c>
      <c r="U850">
        <v>-45.07</v>
      </c>
      <c r="V850">
        <v>14</v>
      </c>
      <c r="W850">
        <v>429.33</v>
      </c>
      <c r="X850">
        <v>88667</v>
      </c>
      <c r="Y850" t="s">
        <v>3218</v>
      </c>
    </row>
    <row r="851" spans="1:25" x14ac:dyDescent="0.2">
      <c r="A851">
        <v>771</v>
      </c>
      <c r="B851" t="s">
        <v>1703</v>
      </c>
      <c r="C851" t="s">
        <v>1</v>
      </c>
      <c r="D851">
        <v>0.05</v>
      </c>
      <c r="E851">
        <v>14.56</v>
      </c>
      <c r="F851">
        <v>3.5</v>
      </c>
      <c r="G851" t="s">
        <v>14</v>
      </c>
      <c r="H851" t="s">
        <v>3</v>
      </c>
      <c r="I851" t="s">
        <v>24</v>
      </c>
      <c r="J851" t="s">
        <v>71</v>
      </c>
      <c r="K851" t="s">
        <v>49</v>
      </c>
      <c r="L851" t="s">
        <v>310</v>
      </c>
      <c r="M851">
        <v>0.57999999999999996</v>
      </c>
      <c r="N851" t="s">
        <v>8</v>
      </c>
      <c r="O851" t="s">
        <v>35</v>
      </c>
      <c r="P851" t="s">
        <v>115</v>
      </c>
      <c r="Q851" t="s">
        <v>1704</v>
      </c>
      <c r="R851">
        <v>97068</v>
      </c>
      <c r="S851">
        <v>42082</v>
      </c>
      <c r="T851">
        <v>42084</v>
      </c>
      <c r="U851">
        <v>-8.5299999999999994</v>
      </c>
      <c r="V851">
        <v>3</v>
      </c>
      <c r="W851">
        <v>44.66</v>
      </c>
      <c r="X851">
        <v>88667</v>
      </c>
      <c r="Y851" t="s">
        <v>3218</v>
      </c>
    </row>
    <row r="852" spans="1:25" x14ac:dyDescent="0.2">
      <c r="A852">
        <v>771</v>
      </c>
      <c r="B852" t="s">
        <v>1703</v>
      </c>
      <c r="C852" t="s">
        <v>1</v>
      </c>
      <c r="D852">
        <v>0</v>
      </c>
      <c r="E852">
        <v>299.99</v>
      </c>
      <c r="F852">
        <v>11.64</v>
      </c>
      <c r="G852" t="s">
        <v>14</v>
      </c>
      <c r="H852" t="s">
        <v>3</v>
      </c>
      <c r="I852" t="s">
        <v>16</v>
      </c>
      <c r="J852" t="s">
        <v>39</v>
      </c>
      <c r="K852" t="s">
        <v>40</v>
      </c>
      <c r="L852" t="s">
        <v>1705</v>
      </c>
      <c r="M852">
        <v>0.5</v>
      </c>
      <c r="N852" t="s">
        <v>8</v>
      </c>
      <c r="O852" t="s">
        <v>35</v>
      </c>
      <c r="P852" t="s">
        <v>115</v>
      </c>
      <c r="Q852" t="s">
        <v>1704</v>
      </c>
      <c r="R852">
        <v>97068</v>
      </c>
      <c r="S852">
        <v>42082</v>
      </c>
      <c r="T852">
        <v>42084</v>
      </c>
      <c r="U852">
        <v>285.95</v>
      </c>
      <c r="V852">
        <v>5</v>
      </c>
      <c r="W852">
        <v>1619.95</v>
      </c>
      <c r="X852">
        <v>88667</v>
      </c>
      <c r="Y852" t="s">
        <v>3218</v>
      </c>
    </row>
    <row r="853" spans="1:25" x14ac:dyDescent="0.2">
      <c r="A853">
        <v>2502</v>
      </c>
      <c r="B853" t="s">
        <v>1706</v>
      </c>
      <c r="C853" t="s">
        <v>13</v>
      </c>
      <c r="D853">
        <v>0.1</v>
      </c>
      <c r="E853">
        <v>24.92</v>
      </c>
      <c r="F853">
        <v>12.98</v>
      </c>
      <c r="G853" t="s">
        <v>14</v>
      </c>
      <c r="H853" t="s">
        <v>47</v>
      </c>
      <c r="I853" t="s">
        <v>24</v>
      </c>
      <c r="J853" t="s">
        <v>48</v>
      </c>
      <c r="K853" t="s">
        <v>49</v>
      </c>
      <c r="L853" t="s">
        <v>1707</v>
      </c>
      <c r="M853">
        <v>0.39</v>
      </c>
      <c r="N853" t="s">
        <v>8</v>
      </c>
      <c r="O853" t="s">
        <v>28</v>
      </c>
      <c r="P853" t="s">
        <v>29</v>
      </c>
      <c r="Q853" t="s">
        <v>1708</v>
      </c>
      <c r="R853">
        <v>46321</v>
      </c>
      <c r="S853">
        <v>42082</v>
      </c>
      <c r="T853">
        <v>42082</v>
      </c>
      <c r="U853">
        <v>-45.816000000000003</v>
      </c>
      <c r="V853">
        <v>3</v>
      </c>
      <c r="W853">
        <v>70.819999999999993</v>
      </c>
      <c r="X853">
        <v>91310</v>
      </c>
      <c r="Y853" t="s">
        <v>3217</v>
      </c>
    </row>
    <row r="854" spans="1:25" x14ac:dyDescent="0.2">
      <c r="A854">
        <v>2502</v>
      </c>
      <c r="B854" t="s">
        <v>1706</v>
      </c>
      <c r="C854" t="s">
        <v>13</v>
      </c>
      <c r="D854">
        <v>0</v>
      </c>
      <c r="E854">
        <v>12.28</v>
      </c>
      <c r="F854">
        <v>6.35</v>
      </c>
      <c r="G854" t="s">
        <v>63</v>
      </c>
      <c r="H854" t="s">
        <v>47</v>
      </c>
      <c r="I854" t="s">
        <v>24</v>
      </c>
      <c r="J854" t="s">
        <v>64</v>
      </c>
      <c r="K854" t="s">
        <v>49</v>
      </c>
      <c r="L854" t="s">
        <v>1709</v>
      </c>
      <c r="M854">
        <v>0.38</v>
      </c>
      <c r="N854" t="s">
        <v>8</v>
      </c>
      <c r="O854" t="s">
        <v>28</v>
      </c>
      <c r="P854" t="s">
        <v>29</v>
      </c>
      <c r="Q854" t="s">
        <v>1708</v>
      </c>
      <c r="R854">
        <v>46321</v>
      </c>
      <c r="S854">
        <v>42082</v>
      </c>
      <c r="T854">
        <v>42083</v>
      </c>
      <c r="U854">
        <v>30.63</v>
      </c>
      <c r="V854">
        <v>7</v>
      </c>
      <c r="W854">
        <v>90.44</v>
      </c>
      <c r="X854">
        <v>91310</v>
      </c>
      <c r="Y854" t="s">
        <v>3217</v>
      </c>
    </row>
    <row r="855" spans="1:25" x14ac:dyDescent="0.2">
      <c r="A855">
        <v>2621</v>
      </c>
      <c r="B855" t="s">
        <v>1710</v>
      </c>
      <c r="C855" t="s">
        <v>13</v>
      </c>
      <c r="D855">
        <v>0.03</v>
      </c>
      <c r="E855">
        <v>40.97</v>
      </c>
      <c r="F855">
        <v>8.99</v>
      </c>
      <c r="G855" t="s">
        <v>63</v>
      </c>
      <c r="H855" t="s">
        <v>70</v>
      </c>
      <c r="I855" t="s">
        <v>24</v>
      </c>
      <c r="J855" t="s">
        <v>25</v>
      </c>
      <c r="K855" t="s">
        <v>18</v>
      </c>
      <c r="L855" t="s">
        <v>1711</v>
      </c>
      <c r="M855">
        <v>0.59</v>
      </c>
      <c r="N855" t="s">
        <v>8</v>
      </c>
      <c r="O855" t="s">
        <v>9</v>
      </c>
      <c r="P855" t="s">
        <v>376</v>
      </c>
      <c r="Q855" t="s">
        <v>1712</v>
      </c>
      <c r="R855">
        <v>37027</v>
      </c>
      <c r="S855">
        <v>42082</v>
      </c>
      <c r="T855">
        <v>42083</v>
      </c>
      <c r="U855">
        <v>-177.05799999999999</v>
      </c>
      <c r="V855">
        <v>5</v>
      </c>
      <c r="W855">
        <v>207.22</v>
      </c>
      <c r="X855">
        <v>88016</v>
      </c>
      <c r="Y855" t="s">
        <v>3216</v>
      </c>
    </row>
    <row r="856" spans="1:25" x14ac:dyDescent="0.2">
      <c r="A856">
        <v>2840</v>
      </c>
      <c r="B856" t="s">
        <v>1713</v>
      </c>
      <c r="C856" t="s">
        <v>13</v>
      </c>
      <c r="D856">
        <v>0</v>
      </c>
      <c r="E856">
        <v>21.98</v>
      </c>
      <c r="F856">
        <v>2.87</v>
      </c>
      <c r="G856" t="s">
        <v>14</v>
      </c>
      <c r="H856" t="s">
        <v>70</v>
      </c>
      <c r="I856" t="s">
        <v>24</v>
      </c>
      <c r="J856" t="s">
        <v>25</v>
      </c>
      <c r="K856" t="s">
        <v>18</v>
      </c>
      <c r="L856" t="s">
        <v>1714</v>
      </c>
      <c r="M856">
        <v>0.55000000000000004</v>
      </c>
      <c r="N856" t="s">
        <v>8</v>
      </c>
      <c r="O856" t="s">
        <v>9</v>
      </c>
      <c r="P856" t="s">
        <v>99</v>
      </c>
      <c r="Q856" t="s">
        <v>1715</v>
      </c>
      <c r="R856">
        <v>33161</v>
      </c>
      <c r="S856">
        <v>42082</v>
      </c>
      <c r="T856">
        <v>42083</v>
      </c>
      <c r="U856">
        <v>21.096</v>
      </c>
      <c r="V856">
        <v>16</v>
      </c>
      <c r="W856">
        <v>360.03</v>
      </c>
      <c r="X856">
        <v>87884</v>
      </c>
      <c r="Y856" t="s">
        <v>3216</v>
      </c>
    </row>
    <row r="857" spans="1:25" x14ac:dyDescent="0.2">
      <c r="A857">
        <v>2882</v>
      </c>
      <c r="B857" t="s">
        <v>647</v>
      </c>
      <c r="C857" t="s">
        <v>13</v>
      </c>
      <c r="D857">
        <v>7.0000000000000007E-2</v>
      </c>
      <c r="E857">
        <v>28.99</v>
      </c>
      <c r="F857">
        <v>8.59</v>
      </c>
      <c r="G857" t="s">
        <v>14</v>
      </c>
      <c r="H857" t="s">
        <v>15</v>
      </c>
      <c r="I857" t="s">
        <v>16</v>
      </c>
      <c r="J857" t="s">
        <v>111</v>
      </c>
      <c r="K857" t="s">
        <v>120</v>
      </c>
      <c r="L857" t="s">
        <v>1005</v>
      </c>
      <c r="M857">
        <v>0.56000000000000005</v>
      </c>
      <c r="N857" t="s">
        <v>8</v>
      </c>
      <c r="O857" t="s">
        <v>9</v>
      </c>
      <c r="P857" t="s">
        <v>73</v>
      </c>
      <c r="Q857" t="s">
        <v>649</v>
      </c>
      <c r="R857">
        <v>28206</v>
      </c>
      <c r="S857">
        <v>42082</v>
      </c>
      <c r="T857">
        <v>42082</v>
      </c>
      <c r="U857">
        <v>-16.063739999999999</v>
      </c>
      <c r="V857">
        <v>39</v>
      </c>
      <c r="W857">
        <v>936.8</v>
      </c>
      <c r="X857">
        <v>16676</v>
      </c>
      <c r="Y857" t="s">
        <v>3216</v>
      </c>
    </row>
    <row r="858" spans="1:25" x14ac:dyDescent="0.2">
      <c r="A858">
        <v>2884</v>
      </c>
      <c r="B858" t="s">
        <v>1716</v>
      </c>
      <c r="C858" t="s">
        <v>13</v>
      </c>
      <c r="D858">
        <v>7.0000000000000007E-2</v>
      </c>
      <c r="E858">
        <v>28.99</v>
      </c>
      <c r="F858">
        <v>8.59</v>
      </c>
      <c r="G858" t="s">
        <v>14</v>
      </c>
      <c r="H858" t="s">
        <v>15</v>
      </c>
      <c r="I858" t="s">
        <v>16</v>
      </c>
      <c r="J858" t="s">
        <v>111</v>
      </c>
      <c r="K858" t="s">
        <v>120</v>
      </c>
      <c r="L858" t="s">
        <v>1005</v>
      </c>
      <c r="M858">
        <v>0.56000000000000005</v>
      </c>
      <c r="N858" t="s">
        <v>8</v>
      </c>
      <c r="O858" t="s">
        <v>87</v>
      </c>
      <c r="P858" t="s">
        <v>293</v>
      </c>
      <c r="Q858" t="s">
        <v>1717</v>
      </c>
      <c r="R858">
        <v>44039</v>
      </c>
      <c r="S858">
        <v>42082</v>
      </c>
      <c r="T858">
        <v>42082</v>
      </c>
      <c r="U858">
        <v>-12.077999999999999</v>
      </c>
      <c r="V858">
        <v>10</v>
      </c>
      <c r="W858">
        <v>240.21</v>
      </c>
      <c r="X858">
        <v>87631</v>
      </c>
      <c r="Y858" t="s">
        <v>3219</v>
      </c>
    </row>
    <row r="859" spans="1:25" x14ac:dyDescent="0.2">
      <c r="A859">
        <v>3222</v>
      </c>
      <c r="B859" t="s">
        <v>1718</v>
      </c>
      <c r="C859" t="s">
        <v>13</v>
      </c>
      <c r="D859">
        <v>0.04</v>
      </c>
      <c r="E859">
        <v>39.479999999999997</v>
      </c>
      <c r="F859">
        <v>1.99</v>
      </c>
      <c r="G859" t="s">
        <v>63</v>
      </c>
      <c r="H859" t="s">
        <v>70</v>
      </c>
      <c r="I859" t="s">
        <v>16</v>
      </c>
      <c r="J859" t="s">
        <v>17</v>
      </c>
      <c r="K859" t="s">
        <v>18</v>
      </c>
      <c r="L859" t="s">
        <v>1233</v>
      </c>
      <c r="M859">
        <v>0.54</v>
      </c>
      <c r="N859" t="s">
        <v>8</v>
      </c>
      <c r="O859" t="s">
        <v>9</v>
      </c>
      <c r="P859" t="s">
        <v>99</v>
      </c>
      <c r="Q859" t="s">
        <v>1719</v>
      </c>
      <c r="R859">
        <v>32303</v>
      </c>
      <c r="S859">
        <v>42082</v>
      </c>
      <c r="T859">
        <v>42082</v>
      </c>
      <c r="U859">
        <v>-1535.4864</v>
      </c>
      <c r="V859">
        <v>8</v>
      </c>
      <c r="W859">
        <v>332.16</v>
      </c>
      <c r="X859">
        <v>90814</v>
      </c>
      <c r="Y859" t="s">
        <v>3216</v>
      </c>
    </row>
    <row r="860" spans="1:25" x14ac:dyDescent="0.2">
      <c r="A860">
        <v>3222</v>
      </c>
      <c r="B860" t="s">
        <v>1718</v>
      </c>
      <c r="C860" t="s">
        <v>13</v>
      </c>
      <c r="D860">
        <v>0</v>
      </c>
      <c r="E860">
        <v>8.1199999999999992</v>
      </c>
      <c r="F860">
        <v>2.83</v>
      </c>
      <c r="G860" t="s">
        <v>14</v>
      </c>
      <c r="H860" t="s">
        <v>70</v>
      </c>
      <c r="I860" t="s">
        <v>16</v>
      </c>
      <c r="J860" t="s">
        <v>17</v>
      </c>
      <c r="K860" t="s">
        <v>18</v>
      </c>
      <c r="L860" t="s">
        <v>1674</v>
      </c>
      <c r="M860">
        <v>0.77</v>
      </c>
      <c r="N860" t="s">
        <v>8</v>
      </c>
      <c r="O860" t="s">
        <v>9</v>
      </c>
      <c r="P860" t="s">
        <v>99</v>
      </c>
      <c r="Q860" t="s">
        <v>1719</v>
      </c>
      <c r="R860">
        <v>32303</v>
      </c>
      <c r="S860">
        <v>42082</v>
      </c>
      <c r="T860">
        <v>42083</v>
      </c>
      <c r="U860">
        <v>-159.32</v>
      </c>
      <c r="V860">
        <v>17</v>
      </c>
      <c r="W860">
        <v>147.62</v>
      </c>
      <c r="X860">
        <v>90814</v>
      </c>
      <c r="Y860" t="s">
        <v>3216</v>
      </c>
    </row>
    <row r="861" spans="1:25" x14ac:dyDescent="0.2">
      <c r="A861">
        <v>1852</v>
      </c>
      <c r="B861" t="s">
        <v>1720</v>
      </c>
      <c r="C861" t="s">
        <v>46</v>
      </c>
      <c r="D861">
        <v>0.06</v>
      </c>
      <c r="E861">
        <v>6.48</v>
      </c>
      <c r="F861">
        <v>5.14</v>
      </c>
      <c r="G861" t="s">
        <v>63</v>
      </c>
      <c r="H861" t="s">
        <v>47</v>
      </c>
      <c r="I861" t="s">
        <v>24</v>
      </c>
      <c r="J861" t="s">
        <v>64</v>
      </c>
      <c r="K861" t="s">
        <v>49</v>
      </c>
      <c r="L861" t="s">
        <v>1721</v>
      </c>
      <c r="M861">
        <v>0.37</v>
      </c>
      <c r="N861" t="s">
        <v>8</v>
      </c>
      <c r="O861" t="s">
        <v>35</v>
      </c>
      <c r="P861" t="s">
        <v>66</v>
      </c>
      <c r="Q861" t="s">
        <v>1722</v>
      </c>
      <c r="R861">
        <v>92008</v>
      </c>
      <c r="S861">
        <v>42082</v>
      </c>
      <c r="T861">
        <v>42084</v>
      </c>
      <c r="U861">
        <v>-28.45</v>
      </c>
      <c r="V861">
        <v>10</v>
      </c>
      <c r="W861">
        <v>68.34</v>
      </c>
      <c r="X861">
        <v>86847</v>
      </c>
      <c r="Y861" t="s">
        <v>3218</v>
      </c>
    </row>
    <row r="862" spans="1:25" x14ac:dyDescent="0.2">
      <c r="A862">
        <v>1854</v>
      </c>
      <c r="B862" t="s">
        <v>1723</v>
      </c>
      <c r="C862" t="s">
        <v>46</v>
      </c>
      <c r="D862">
        <v>0.02</v>
      </c>
      <c r="E862">
        <v>30.73</v>
      </c>
      <c r="F862">
        <v>4</v>
      </c>
      <c r="G862" t="s">
        <v>14</v>
      </c>
      <c r="H862" t="s">
        <v>47</v>
      </c>
      <c r="I862" t="s">
        <v>16</v>
      </c>
      <c r="J862" t="s">
        <v>17</v>
      </c>
      <c r="K862" t="s">
        <v>49</v>
      </c>
      <c r="L862" t="s">
        <v>650</v>
      </c>
      <c r="M862">
        <v>0.75</v>
      </c>
      <c r="N862" t="s">
        <v>8</v>
      </c>
      <c r="O862" t="s">
        <v>87</v>
      </c>
      <c r="P862" t="s">
        <v>224</v>
      </c>
      <c r="Q862" t="s">
        <v>1724</v>
      </c>
      <c r="R862">
        <v>6478</v>
      </c>
      <c r="S862">
        <v>42082</v>
      </c>
      <c r="T862">
        <v>42085</v>
      </c>
      <c r="U862">
        <v>72.78</v>
      </c>
      <c r="V862">
        <v>16</v>
      </c>
      <c r="W862">
        <v>522.22</v>
      </c>
      <c r="X862">
        <v>86847</v>
      </c>
      <c r="Y862" t="s">
        <v>3219</v>
      </c>
    </row>
    <row r="863" spans="1:25" x14ac:dyDescent="0.2">
      <c r="A863">
        <v>2639</v>
      </c>
      <c r="B863" t="s">
        <v>1725</v>
      </c>
      <c r="C863" t="s">
        <v>46</v>
      </c>
      <c r="D863">
        <v>0.05</v>
      </c>
      <c r="E863">
        <v>4.9800000000000004</v>
      </c>
      <c r="F863">
        <v>0.49</v>
      </c>
      <c r="G863" t="s">
        <v>14</v>
      </c>
      <c r="H863" t="s">
        <v>15</v>
      </c>
      <c r="I863" t="s">
        <v>24</v>
      </c>
      <c r="J863" t="s">
        <v>128</v>
      </c>
      <c r="K863" t="s">
        <v>49</v>
      </c>
      <c r="L863" t="s">
        <v>1079</v>
      </c>
      <c r="M863">
        <v>0.39</v>
      </c>
      <c r="N863" t="s">
        <v>8</v>
      </c>
      <c r="O863" t="s">
        <v>35</v>
      </c>
      <c r="P863" t="s">
        <v>616</v>
      </c>
      <c r="Q863" t="s">
        <v>171</v>
      </c>
      <c r="R863">
        <v>88201</v>
      </c>
      <c r="S863">
        <v>42082</v>
      </c>
      <c r="T863">
        <v>42082</v>
      </c>
      <c r="U863">
        <v>3.84</v>
      </c>
      <c r="V863">
        <v>3</v>
      </c>
      <c r="W863">
        <v>14.2</v>
      </c>
      <c r="X863">
        <v>90952</v>
      </c>
      <c r="Y863" t="s">
        <v>3218</v>
      </c>
    </row>
    <row r="864" spans="1:25" x14ac:dyDescent="0.2">
      <c r="A864">
        <v>3105</v>
      </c>
      <c r="B864" t="s">
        <v>1726</v>
      </c>
      <c r="C864" t="s">
        <v>1</v>
      </c>
      <c r="D864">
        <v>0.04</v>
      </c>
      <c r="E864">
        <v>3.08</v>
      </c>
      <c r="F864">
        <v>0.99</v>
      </c>
      <c r="G864" t="s">
        <v>14</v>
      </c>
      <c r="H864" t="s">
        <v>47</v>
      </c>
      <c r="I864" t="s">
        <v>24</v>
      </c>
      <c r="J864" t="s">
        <v>128</v>
      </c>
      <c r="K864" t="s">
        <v>49</v>
      </c>
      <c r="L864" t="s">
        <v>634</v>
      </c>
      <c r="M864">
        <v>0.37</v>
      </c>
      <c r="N864" t="s">
        <v>8</v>
      </c>
      <c r="O864" t="s">
        <v>9</v>
      </c>
      <c r="P864" t="s">
        <v>364</v>
      </c>
      <c r="Q864" t="s">
        <v>925</v>
      </c>
      <c r="R864">
        <v>42071</v>
      </c>
      <c r="S864">
        <v>42083</v>
      </c>
      <c r="T864">
        <v>42084</v>
      </c>
      <c r="U864">
        <v>13.8</v>
      </c>
      <c r="V864">
        <v>19</v>
      </c>
      <c r="W864">
        <v>60.01</v>
      </c>
      <c r="X864">
        <v>86327</v>
      </c>
      <c r="Y864" t="s">
        <v>3216</v>
      </c>
    </row>
    <row r="865" spans="1:25" x14ac:dyDescent="0.2">
      <c r="A865">
        <v>3105</v>
      </c>
      <c r="B865" t="s">
        <v>1726</v>
      </c>
      <c r="C865" t="s">
        <v>1</v>
      </c>
      <c r="D865">
        <v>0.02</v>
      </c>
      <c r="E865">
        <v>6.48</v>
      </c>
      <c r="F865">
        <v>5.9</v>
      </c>
      <c r="G865" t="s">
        <v>14</v>
      </c>
      <c r="H865" t="s">
        <v>47</v>
      </c>
      <c r="I865" t="s">
        <v>24</v>
      </c>
      <c r="J865" t="s">
        <v>64</v>
      </c>
      <c r="K865" t="s">
        <v>49</v>
      </c>
      <c r="L865" t="s">
        <v>1727</v>
      </c>
      <c r="M865">
        <v>0.37</v>
      </c>
      <c r="N865" t="s">
        <v>8</v>
      </c>
      <c r="O865" t="s">
        <v>9</v>
      </c>
      <c r="P865" t="s">
        <v>364</v>
      </c>
      <c r="Q865" t="s">
        <v>925</v>
      </c>
      <c r="R865">
        <v>42071</v>
      </c>
      <c r="S865">
        <v>42083</v>
      </c>
      <c r="T865">
        <v>42084</v>
      </c>
      <c r="U865">
        <v>4.3920000000000003</v>
      </c>
      <c r="V865">
        <v>13</v>
      </c>
      <c r="W865">
        <v>90.98</v>
      </c>
      <c r="X865">
        <v>86327</v>
      </c>
      <c r="Y865" t="s">
        <v>3216</v>
      </c>
    </row>
    <row r="866" spans="1:25" x14ac:dyDescent="0.2">
      <c r="A866">
        <v>3105</v>
      </c>
      <c r="B866" t="s">
        <v>1726</v>
      </c>
      <c r="C866" t="s">
        <v>1</v>
      </c>
      <c r="D866">
        <v>0.04</v>
      </c>
      <c r="E866">
        <v>125.99</v>
      </c>
      <c r="F866">
        <v>4.2</v>
      </c>
      <c r="G866" t="s">
        <v>14</v>
      </c>
      <c r="H866" t="s">
        <v>47</v>
      </c>
      <c r="I866" t="s">
        <v>16</v>
      </c>
      <c r="J866" t="s">
        <v>111</v>
      </c>
      <c r="K866" t="s">
        <v>49</v>
      </c>
      <c r="L866" t="s">
        <v>1402</v>
      </c>
      <c r="M866">
        <v>0.59</v>
      </c>
      <c r="N866" t="s">
        <v>8</v>
      </c>
      <c r="O866" t="s">
        <v>9</v>
      </c>
      <c r="P866" t="s">
        <v>364</v>
      </c>
      <c r="Q866" t="s">
        <v>925</v>
      </c>
      <c r="R866">
        <v>42071</v>
      </c>
      <c r="S866">
        <v>42083</v>
      </c>
      <c r="T866">
        <v>42085</v>
      </c>
      <c r="U866">
        <v>-236.25</v>
      </c>
      <c r="V866">
        <v>12</v>
      </c>
      <c r="W866">
        <v>1270.7</v>
      </c>
      <c r="X866">
        <v>86327</v>
      </c>
      <c r="Y866" t="s">
        <v>3216</v>
      </c>
    </row>
    <row r="867" spans="1:25" x14ac:dyDescent="0.2">
      <c r="A867">
        <v>3106</v>
      </c>
      <c r="B867" t="s">
        <v>1728</v>
      </c>
      <c r="C867" t="s">
        <v>1</v>
      </c>
      <c r="D867">
        <v>0.04</v>
      </c>
      <c r="E867">
        <v>3.08</v>
      </c>
      <c r="F867">
        <v>0.99</v>
      </c>
      <c r="G867" t="s">
        <v>14</v>
      </c>
      <c r="H867" t="s">
        <v>47</v>
      </c>
      <c r="I867" t="s">
        <v>24</v>
      </c>
      <c r="J867" t="s">
        <v>128</v>
      </c>
      <c r="K867" t="s">
        <v>49</v>
      </c>
      <c r="L867" t="s">
        <v>634</v>
      </c>
      <c r="M867">
        <v>0.37</v>
      </c>
      <c r="N867" t="s">
        <v>8</v>
      </c>
      <c r="O867" t="s">
        <v>28</v>
      </c>
      <c r="P867" t="s">
        <v>163</v>
      </c>
      <c r="Q867" t="s">
        <v>1729</v>
      </c>
      <c r="R867">
        <v>77041</v>
      </c>
      <c r="S867">
        <v>42083</v>
      </c>
      <c r="T867">
        <v>42084</v>
      </c>
      <c r="U867">
        <v>36.020000000000003</v>
      </c>
      <c r="V867">
        <v>75</v>
      </c>
      <c r="W867">
        <v>236.87</v>
      </c>
      <c r="X867">
        <v>548</v>
      </c>
      <c r="Y867" t="s">
        <v>3217</v>
      </c>
    </row>
    <row r="868" spans="1:25" x14ac:dyDescent="0.2">
      <c r="A868">
        <v>3106</v>
      </c>
      <c r="B868" t="s">
        <v>1728</v>
      </c>
      <c r="C868" t="s">
        <v>1</v>
      </c>
      <c r="D868">
        <v>0.02</v>
      </c>
      <c r="E868">
        <v>6.48</v>
      </c>
      <c r="F868">
        <v>5.9</v>
      </c>
      <c r="G868" t="s">
        <v>14</v>
      </c>
      <c r="H868" t="s">
        <v>47</v>
      </c>
      <c r="I868" t="s">
        <v>24</v>
      </c>
      <c r="J868" t="s">
        <v>64</v>
      </c>
      <c r="K868" t="s">
        <v>49</v>
      </c>
      <c r="L868" t="s">
        <v>1727</v>
      </c>
      <c r="M868">
        <v>0.37</v>
      </c>
      <c r="N868" t="s">
        <v>8</v>
      </c>
      <c r="O868" t="s">
        <v>28</v>
      </c>
      <c r="P868" t="s">
        <v>163</v>
      </c>
      <c r="Q868" t="s">
        <v>1729</v>
      </c>
      <c r="R868">
        <v>77041</v>
      </c>
      <c r="S868">
        <v>42083</v>
      </c>
      <c r="T868">
        <v>42084</v>
      </c>
      <c r="U868">
        <v>-50.64</v>
      </c>
      <c r="V868">
        <v>53</v>
      </c>
      <c r="W868">
        <v>370.91</v>
      </c>
      <c r="X868">
        <v>548</v>
      </c>
      <c r="Y868" t="s">
        <v>3217</v>
      </c>
    </row>
    <row r="869" spans="1:25" x14ac:dyDescent="0.2">
      <c r="A869">
        <v>3106</v>
      </c>
      <c r="B869" t="s">
        <v>1728</v>
      </c>
      <c r="C869" t="s">
        <v>1</v>
      </c>
      <c r="D869">
        <v>0.04</v>
      </c>
      <c r="E869">
        <v>125.99</v>
      </c>
      <c r="F869">
        <v>4.2</v>
      </c>
      <c r="G869" t="s">
        <v>14</v>
      </c>
      <c r="H869" t="s">
        <v>47</v>
      </c>
      <c r="I869" t="s">
        <v>16</v>
      </c>
      <c r="J869" t="s">
        <v>111</v>
      </c>
      <c r="K869" t="s">
        <v>49</v>
      </c>
      <c r="L869" t="s">
        <v>1402</v>
      </c>
      <c r="M869">
        <v>0.59</v>
      </c>
      <c r="N869" t="s">
        <v>8</v>
      </c>
      <c r="O869" t="s">
        <v>28</v>
      </c>
      <c r="P869" t="s">
        <v>163</v>
      </c>
      <c r="Q869" t="s">
        <v>1729</v>
      </c>
      <c r="R869">
        <v>77041</v>
      </c>
      <c r="S869">
        <v>42083</v>
      </c>
      <c r="T869">
        <v>42085</v>
      </c>
      <c r="U869">
        <v>510.48899999999998</v>
      </c>
      <c r="V869">
        <v>47</v>
      </c>
      <c r="W869">
        <v>4976.92</v>
      </c>
      <c r="X869">
        <v>548</v>
      </c>
      <c r="Y869" t="s">
        <v>3217</v>
      </c>
    </row>
    <row r="870" spans="1:25" x14ac:dyDescent="0.2">
      <c r="A870">
        <v>637</v>
      </c>
      <c r="B870" t="s">
        <v>1730</v>
      </c>
      <c r="C870" t="s">
        <v>23</v>
      </c>
      <c r="D870">
        <v>0.06</v>
      </c>
      <c r="E870">
        <v>160.97999999999999</v>
      </c>
      <c r="F870">
        <v>35.020000000000003</v>
      </c>
      <c r="G870" t="s">
        <v>2</v>
      </c>
      <c r="H870" t="s">
        <v>15</v>
      </c>
      <c r="I870" t="s">
        <v>4</v>
      </c>
      <c r="J870" t="s">
        <v>93</v>
      </c>
      <c r="K870" t="s">
        <v>6</v>
      </c>
      <c r="L870" t="s">
        <v>1731</v>
      </c>
      <c r="M870">
        <v>0.72</v>
      </c>
      <c r="N870" t="s">
        <v>8</v>
      </c>
      <c r="O870" t="s">
        <v>35</v>
      </c>
      <c r="P870" t="s">
        <v>66</v>
      </c>
      <c r="Q870" t="s">
        <v>1732</v>
      </c>
      <c r="R870">
        <v>95051</v>
      </c>
      <c r="S870">
        <v>42083</v>
      </c>
      <c r="T870">
        <v>42087</v>
      </c>
      <c r="U870">
        <v>-229.68</v>
      </c>
      <c r="V870">
        <v>8</v>
      </c>
      <c r="W870">
        <v>1232.01</v>
      </c>
      <c r="X870">
        <v>87953</v>
      </c>
      <c r="Y870" t="s">
        <v>3218</v>
      </c>
    </row>
    <row r="871" spans="1:25" x14ac:dyDescent="0.2">
      <c r="A871">
        <v>640</v>
      </c>
      <c r="B871" t="s">
        <v>1161</v>
      </c>
      <c r="C871" t="s">
        <v>23</v>
      </c>
      <c r="D871">
        <v>0.06</v>
      </c>
      <c r="E871">
        <v>160.97999999999999</v>
      </c>
      <c r="F871">
        <v>35.020000000000003</v>
      </c>
      <c r="G871" t="s">
        <v>2</v>
      </c>
      <c r="H871" t="s">
        <v>15</v>
      </c>
      <c r="I871" t="s">
        <v>4</v>
      </c>
      <c r="J871" t="s">
        <v>93</v>
      </c>
      <c r="K871" t="s">
        <v>6</v>
      </c>
      <c r="L871" t="s">
        <v>1731</v>
      </c>
      <c r="M871">
        <v>0.72</v>
      </c>
      <c r="N871" t="s">
        <v>8</v>
      </c>
      <c r="O871" t="s">
        <v>35</v>
      </c>
      <c r="P871" t="s">
        <v>42</v>
      </c>
      <c r="Q871" t="s">
        <v>118</v>
      </c>
      <c r="R871">
        <v>98119</v>
      </c>
      <c r="S871">
        <v>42083</v>
      </c>
      <c r="T871">
        <v>42087</v>
      </c>
      <c r="U871">
        <v>-229.68</v>
      </c>
      <c r="V871">
        <v>30</v>
      </c>
      <c r="W871">
        <v>4620.05</v>
      </c>
      <c r="X871">
        <v>11077</v>
      </c>
      <c r="Y871" t="s">
        <v>3218</v>
      </c>
    </row>
    <row r="872" spans="1:25" x14ac:dyDescent="0.2">
      <c r="A872">
        <v>314</v>
      </c>
      <c r="B872" t="s">
        <v>1733</v>
      </c>
      <c r="C872" t="s">
        <v>92</v>
      </c>
      <c r="D872">
        <v>0.04</v>
      </c>
      <c r="E872">
        <v>1637.53</v>
      </c>
      <c r="F872">
        <v>24.49</v>
      </c>
      <c r="G872" t="s">
        <v>14</v>
      </c>
      <c r="H872" t="s">
        <v>70</v>
      </c>
      <c r="I872" t="s">
        <v>24</v>
      </c>
      <c r="J872" t="s">
        <v>544</v>
      </c>
      <c r="K872" t="s">
        <v>120</v>
      </c>
      <c r="L872" t="s">
        <v>1734</v>
      </c>
      <c r="M872">
        <v>0.81</v>
      </c>
      <c r="N872" t="s">
        <v>8</v>
      </c>
      <c r="O872" t="s">
        <v>28</v>
      </c>
      <c r="P872" t="s">
        <v>79</v>
      </c>
      <c r="Q872" t="s">
        <v>1735</v>
      </c>
      <c r="R872">
        <v>60130</v>
      </c>
      <c r="S872">
        <v>42083</v>
      </c>
      <c r="T872">
        <v>42085</v>
      </c>
      <c r="U872">
        <v>-1759.58</v>
      </c>
      <c r="V872">
        <v>2</v>
      </c>
      <c r="W872">
        <v>3206.94</v>
      </c>
      <c r="X872">
        <v>89166</v>
      </c>
      <c r="Y872" t="s">
        <v>3217</v>
      </c>
    </row>
    <row r="873" spans="1:25" x14ac:dyDescent="0.2">
      <c r="A873">
        <v>315</v>
      </c>
      <c r="B873" t="s">
        <v>1736</v>
      </c>
      <c r="C873" t="s">
        <v>92</v>
      </c>
      <c r="D873">
        <v>0.01</v>
      </c>
      <c r="E873">
        <v>19.98</v>
      </c>
      <c r="F873">
        <v>4</v>
      </c>
      <c r="G873" t="s">
        <v>14</v>
      </c>
      <c r="H873" t="s">
        <v>70</v>
      </c>
      <c r="I873" t="s">
        <v>16</v>
      </c>
      <c r="J873" t="s">
        <v>17</v>
      </c>
      <c r="K873" t="s">
        <v>49</v>
      </c>
      <c r="L873" t="s">
        <v>1737</v>
      </c>
      <c r="M873">
        <v>0.68</v>
      </c>
      <c r="N873" t="s">
        <v>8</v>
      </c>
      <c r="O873" t="s">
        <v>87</v>
      </c>
      <c r="P873" t="s">
        <v>379</v>
      </c>
      <c r="Q873" t="s">
        <v>1738</v>
      </c>
      <c r="R873">
        <v>1007</v>
      </c>
      <c r="S873">
        <v>42083</v>
      </c>
      <c r="T873">
        <v>42083</v>
      </c>
      <c r="U873">
        <v>-72.23</v>
      </c>
      <c r="V873">
        <v>2</v>
      </c>
      <c r="W873">
        <v>43.08</v>
      </c>
      <c r="X873">
        <v>89166</v>
      </c>
      <c r="Y873" t="s">
        <v>3219</v>
      </c>
    </row>
    <row r="874" spans="1:25" x14ac:dyDescent="0.2">
      <c r="A874">
        <v>669</v>
      </c>
      <c r="B874" t="s">
        <v>1739</v>
      </c>
      <c r="C874" t="s">
        <v>92</v>
      </c>
      <c r="D874">
        <v>0.09</v>
      </c>
      <c r="E874">
        <v>2.89</v>
      </c>
      <c r="F874">
        <v>0.5</v>
      </c>
      <c r="G874" t="s">
        <v>14</v>
      </c>
      <c r="H874" t="s">
        <v>47</v>
      </c>
      <c r="I874" t="s">
        <v>24</v>
      </c>
      <c r="J874" t="s">
        <v>128</v>
      </c>
      <c r="K874" t="s">
        <v>49</v>
      </c>
      <c r="L874" t="s">
        <v>705</v>
      </c>
      <c r="M874">
        <v>0.38</v>
      </c>
      <c r="N874" t="s">
        <v>8</v>
      </c>
      <c r="O874" t="s">
        <v>28</v>
      </c>
      <c r="P874" t="s">
        <v>189</v>
      </c>
      <c r="Q874" t="s">
        <v>1740</v>
      </c>
      <c r="R874">
        <v>52501</v>
      </c>
      <c r="S874">
        <v>42083</v>
      </c>
      <c r="T874">
        <v>42085</v>
      </c>
      <c r="U874">
        <v>40.482300000000002</v>
      </c>
      <c r="V874">
        <v>22</v>
      </c>
      <c r="W874">
        <v>58.67</v>
      </c>
      <c r="X874">
        <v>88475</v>
      </c>
      <c r="Y874" t="s">
        <v>3217</v>
      </c>
    </row>
    <row r="875" spans="1:25" x14ac:dyDescent="0.2">
      <c r="A875">
        <v>669</v>
      </c>
      <c r="B875" t="s">
        <v>1739</v>
      </c>
      <c r="C875" t="s">
        <v>92</v>
      </c>
      <c r="D875">
        <v>0.02</v>
      </c>
      <c r="E875">
        <v>48.91</v>
      </c>
      <c r="F875">
        <v>5.81</v>
      </c>
      <c r="G875" t="s">
        <v>14</v>
      </c>
      <c r="H875" t="s">
        <v>47</v>
      </c>
      <c r="I875" t="s">
        <v>24</v>
      </c>
      <c r="J875" t="s">
        <v>64</v>
      </c>
      <c r="K875" t="s">
        <v>49</v>
      </c>
      <c r="L875" t="s">
        <v>1741</v>
      </c>
      <c r="M875">
        <v>0.38</v>
      </c>
      <c r="N875" t="s">
        <v>8</v>
      </c>
      <c r="O875" t="s">
        <v>28</v>
      </c>
      <c r="P875" t="s">
        <v>189</v>
      </c>
      <c r="Q875" t="s">
        <v>1740</v>
      </c>
      <c r="R875">
        <v>52501</v>
      </c>
      <c r="S875">
        <v>42083</v>
      </c>
      <c r="T875">
        <v>42084</v>
      </c>
      <c r="U875">
        <v>32.86</v>
      </c>
      <c r="V875">
        <v>2</v>
      </c>
      <c r="W875">
        <v>101.06</v>
      </c>
      <c r="X875">
        <v>88475</v>
      </c>
      <c r="Y875" t="s">
        <v>3217</v>
      </c>
    </row>
    <row r="876" spans="1:25" x14ac:dyDescent="0.2">
      <c r="A876">
        <v>1679</v>
      </c>
      <c r="B876" t="s">
        <v>1742</v>
      </c>
      <c r="C876" t="s">
        <v>92</v>
      </c>
      <c r="D876">
        <v>7.0000000000000007E-2</v>
      </c>
      <c r="E876">
        <v>13.73</v>
      </c>
      <c r="F876">
        <v>6.85</v>
      </c>
      <c r="G876" t="s">
        <v>14</v>
      </c>
      <c r="H876" t="s">
        <v>15</v>
      </c>
      <c r="I876" t="s">
        <v>4</v>
      </c>
      <c r="J876" t="s">
        <v>102</v>
      </c>
      <c r="K876" t="s">
        <v>26</v>
      </c>
      <c r="L876" t="s">
        <v>1743</v>
      </c>
      <c r="M876">
        <v>0.54</v>
      </c>
      <c r="N876" t="s">
        <v>8</v>
      </c>
      <c r="O876" t="s">
        <v>87</v>
      </c>
      <c r="P876" t="s">
        <v>293</v>
      </c>
      <c r="Q876" t="s">
        <v>1744</v>
      </c>
      <c r="R876">
        <v>45324</v>
      </c>
      <c r="S876">
        <v>42083</v>
      </c>
      <c r="T876">
        <v>42084</v>
      </c>
      <c r="U876">
        <v>-22.72</v>
      </c>
      <c r="V876">
        <v>21</v>
      </c>
      <c r="W876">
        <v>276.64</v>
      </c>
      <c r="X876">
        <v>86646</v>
      </c>
      <c r="Y876" t="s">
        <v>3219</v>
      </c>
    </row>
    <row r="877" spans="1:25" x14ac:dyDescent="0.2">
      <c r="A877">
        <v>2794</v>
      </c>
      <c r="B877" t="s">
        <v>1745</v>
      </c>
      <c r="C877" t="s">
        <v>92</v>
      </c>
      <c r="D877">
        <v>0.06</v>
      </c>
      <c r="E877">
        <v>2.61</v>
      </c>
      <c r="F877">
        <v>0.5</v>
      </c>
      <c r="G877" t="s">
        <v>14</v>
      </c>
      <c r="H877" t="s">
        <v>70</v>
      </c>
      <c r="I877" t="s">
        <v>24</v>
      </c>
      <c r="J877" t="s">
        <v>128</v>
      </c>
      <c r="K877" t="s">
        <v>49</v>
      </c>
      <c r="L877" t="s">
        <v>1545</v>
      </c>
      <c r="M877">
        <v>0.39</v>
      </c>
      <c r="N877" t="s">
        <v>8</v>
      </c>
      <c r="O877" t="s">
        <v>28</v>
      </c>
      <c r="P877" t="s">
        <v>189</v>
      </c>
      <c r="Q877" t="s">
        <v>1746</v>
      </c>
      <c r="R877">
        <v>50158</v>
      </c>
      <c r="S877">
        <v>42083</v>
      </c>
      <c r="T877">
        <v>42085</v>
      </c>
      <c r="U877">
        <v>3.5949</v>
      </c>
      <c r="V877">
        <v>2</v>
      </c>
      <c r="W877">
        <v>5.21</v>
      </c>
      <c r="X877">
        <v>87554</v>
      </c>
      <c r="Y877" t="s">
        <v>3217</v>
      </c>
    </row>
    <row r="878" spans="1:25" x14ac:dyDescent="0.2">
      <c r="A878">
        <v>3360</v>
      </c>
      <c r="B878" t="s">
        <v>1747</v>
      </c>
      <c r="C878" t="s">
        <v>46</v>
      </c>
      <c r="D878">
        <v>0.02</v>
      </c>
      <c r="E878">
        <v>9.11</v>
      </c>
      <c r="F878">
        <v>2.15</v>
      </c>
      <c r="G878" t="s">
        <v>14</v>
      </c>
      <c r="H878" t="s">
        <v>47</v>
      </c>
      <c r="I878" t="s">
        <v>24</v>
      </c>
      <c r="J878" t="s">
        <v>64</v>
      </c>
      <c r="K878" t="s">
        <v>26</v>
      </c>
      <c r="L878" t="s">
        <v>65</v>
      </c>
      <c r="M878">
        <v>0.4</v>
      </c>
      <c r="N878" t="s">
        <v>8</v>
      </c>
      <c r="O878" t="s">
        <v>28</v>
      </c>
      <c r="P878" t="s">
        <v>333</v>
      </c>
      <c r="Q878" t="s">
        <v>1748</v>
      </c>
      <c r="R878">
        <v>53214</v>
      </c>
      <c r="S878">
        <v>42083</v>
      </c>
      <c r="T878">
        <v>42085</v>
      </c>
      <c r="U878">
        <v>18.41</v>
      </c>
      <c r="V878">
        <v>3</v>
      </c>
      <c r="W878">
        <v>27.37</v>
      </c>
      <c r="X878">
        <v>91435</v>
      </c>
      <c r="Y878" t="s">
        <v>3217</v>
      </c>
    </row>
    <row r="879" spans="1:25" x14ac:dyDescent="0.2">
      <c r="A879">
        <v>3361</v>
      </c>
      <c r="B879" t="s">
        <v>786</v>
      </c>
      <c r="C879" t="s">
        <v>46</v>
      </c>
      <c r="D879">
        <v>0.06</v>
      </c>
      <c r="E879">
        <v>12.64</v>
      </c>
      <c r="F879">
        <v>4.9800000000000004</v>
      </c>
      <c r="G879" t="s">
        <v>14</v>
      </c>
      <c r="H879" t="s">
        <v>47</v>
      </c>
      <c r="I879" t="s">
        <v>4</v>
      </c>
      <c r="J879" t="s">
        <v>102</v>
      </c>
      <c r="K879" t="s">
        <v>18</v>
      </c>
      <c r="L879" t="s">
        <v>1749</v>
      </c>
      <c r="M879">
        <v>0.48</v>
      </c>
      <c r="N879" t="s">
        <v>8</v>
      </c>
      <c r="O879" t="s">
        <v>28</v>
      </c>
      <c r="P879" t="s">
        <v>333</v>
      </c>
      <c r="Q879" t="s">
        <v>788</v>
      </c>
      <c r="R879">
        <v>53095</v>
      </c>
      <c r="S879">
        <v>42083</v>
      </c>
      <c r="T879">
        <v>42085</v>
      </c>
      <c r="U879">
        <v>65.63</v>
      </c>
      <c r="V879">
        <v>8</v>
      </c>
      <c r="W879">
        <v>98.16</v>
      </c>
      <c r="X879">
        <v>91435</v>
      </c>
      <c r="Y879" t="s">
        <v>3217</v>
      </c>
    </row>
    <row r="880" spans="1:25" x14ac:dyDescent="0.2">
      <c r="A880">
        <v>691</v>
      </c>
      <c r="B880" t="s">
        <v>1750</v>
      </c>
      <c r="C880" t="s">
        <v>13</v>
      </c>
      <c r="D880">
        <v>0.09</v>
      </c>
      <c r="E880">
        <v>6.48</v>
      </c>
      <c r="F880">
        <v>6.35</v>
      </c>
      <c r="G880" t="s">
        <v>14</v>
      </c>
      <c r="H880" t="s">
        <v>47</v>
      </c>
      <c r="I880" t="s">
        <v>24</v>
      </c>
      <c r="J880" t="s">
        <v>64</v>
      </c>
      <c r="K880" t="s">
        <v>49</v>
      </c>
      <c r="L880" t="s">
        <v>1751</v>
      </c>
      <c r="M880">
        <v>0.37</v>
      </c>
      <c r="N880" t="s">
        <v>8</v>
      </c>
      <c r="O880" t="s">
        <v>35</v>
      </c>
      <c r="P880" t="s">
        <v>42</v>
      </c>
      <c r="Q880" t="s">
        <v>1752</v>
      </c>
      <c r="R880">
        <v>98408</v>
      </c>
      <c r="S880">
        <v>42084</v>
      </c>
      <c r="T880">
        <v>42085</v>
      </c>
      <c r="U880">
        <v>-88.6</v>
      </c>
      <c r="V880">
        <v>8</v>
      </c>
      <c r="W880">
        <v>49.81</v>
      </c>
      <c r="X880">
        <v>89915</v>
      </c>
      <c r="Y880" t="s">
        <v>3218</v>
      </c>
    </row>
    <row r="881" spans="1:25" x14ac:dyDescent="0.2">
      <c r="A881">
        <v>1471</v>
      </c>
      <c r="B881" t="s">
        <v>1753</v>
      </c>
      <c r="C881" t="s">
        <v>13</v>
      </c>
      <c r="D881">
        <v>0.03</v>
      </c>
      <c r="E881">
        <v>420.98</v>
      </c>
      <c r="F881">
        <v>19.989999999999998</v>
      </c>
      <c r="G881" t="s">
        <v>14</v>
      </c>
      <c r="H881" t="s">
        <v>47</v>
      </c>
      <c r="I881" t="s">
        <v>24</v>
      </c>
      <c r="J881" t="s">
        <v>48</v>
      </c>
      <c r="K881" t="s">
        <v>49</v>
      </c>
      <c r="L881" t="s">
        <v>843</v>
      </c>
      <c r="M881">
        <v>0.35</v>
      </c>
      <c r="N881" t="s">
        <v>8</v>
      </c>
      <c r="O881" t="s">
        <v>87</v>
      </c>
      <c r="P881" t="s">
        <v>293</v>
      </c>
      <c r="Q881" t="s">
        <v>1114</v>
      </c>
      <c r="R881">
        <v>43081</v>
      </c>
      <c r="S881">
        <v>42084</v>
      </c>
      <c r="T881">
        <v>42085</v>
      </c>
      <c r="U881">
        <v>3043.0311000000002</v>
      </c>
      <c r="V881">
        <v>10</v>
      </c>
      <c r="W881">
        <v>4410.1899999999996</v>
      </c>
      <c r="X881">
        <v>87077</v>
      </c>
      <c r="Y881" t="s">
        <v>3219</v>
      </c>
    </row>
    <row r="882" spans="1:25" x14ac:dyDescent="0.2">
      <c r="A882">
        <v>2601</v>
      </c>
      <c r="B882" t="s">
        <v>1754</v>
      </c>
      <c r="C882" t="s">
        <v>23</v>
      </c>
      <c r="D882">
        <v>0.05</v>
      </c>
      <c r="E882">
        <v>5.74</v>
      </c>
      <c r="F882">
        <v>5.3</v>
      </c>
      <c r="G882" t="s">
        <v>14</v>
      </c>
      <c r="H882" t="s">
        <v>70</v>
      </c>
      <c r="I882" t="s">
        <v>24</v>
      </c>
      <c r="J882" t="s">
        <v>544</v>
      </c>
      <c r="K882" t="s">
        <v>18</v>
      </c>
      <c r="L882" t="s">
        <v>1755</v>
      </c>
      <c r="M882">
        <v>0.55000000000000004</v>
      </c>
      <c r="N882" t="s">
        <v>8</v>
      </c>
      <c r="O882" t="s">
        <v>87</v>
      </c>
      <c r="P882" t="s">
        <v>1332</v>
      </c>
      <c r="Q882" t="s">
        <v>1756</v>
      </c>
      <c r="R882">
        <v>3054</v>
      </c>
      <c r="S882">
        <v>42084</v>
      </c>
      <c r="T882">
        <v>42089</v>
      </c>
      <c r="U882">
        <v>-50.75</v>
      </c>
      <c r="V882">
        <v>7</v>
      </c>
      <c r="W882">
        <v>42.02</v>
      </c>
      <c r="X882">
        <v>87382</v>
      </c>
      <c r="Y882" t="s">
        <v>3219</v>
      </c>
    </row>
    <row r="883" spans="1:25" x14ac:dyDescent="0.2">
      <c r="A883">
        <v>3275</v>
      </c>
      <c r="B883" t="s">
        <v>38</v>
      </c>
      <c r="C883" t="s">
        <v>23</v>
      </c>
      <c r="D883">
        <v>0.02</v>
      </c>
      <c r="E883">
        <v>13.48</v>
      </c>
      <c r="F883">
        <v>4.51</v>
      </c>
      <c r="G883" t="s">
        <v>14</v>
      </c>
      <c r="H883" t="s">
        <v>47</v>
      </c>
      <c r="I883" t="s">
        <v>24</v>
      </c>
      <c r="J883" t="s">
        <v>54</v>
      </c>
      <c r="K883" t="s">
        <v>49</v>
      </c>
      <c r="L883" t="s">
        <v>1757</v>
      </c>
      <c r="M883">
        <v>0.59</v>
      </c>
      <c r="N883" t="s">
        <v>8</v>
      </c>
      <c r="O883" t="s">
        <v>35</v>
      </c>
      <c r="P883" t="s">
        <v>42</v>
      </c>
      <c r="Q883" t="s">
        <v>43</v>
      </c>
      <c r="R883">
        <v>98273</v>
      </c>
      <c r="S883">
        <v>42084</v>
      </c>
      <c r="T883">
        <v>42086</v>
      </c>
      <c r="U883">
        <v>34.520000000000003</v>
      </c>
      <c r="V883">
        <v>9</v>
      </c>
      <c r="W883">
        <v>127.12</v>
      </c>
      <c r="X883">
        <v>86233</v>
      </c>
      <c r="Y883" t="s">
        <v>3218</v>
      </c>
    </row>
    <row r="884" spans="1:25" x14ac:dyDescent="0.2">
      <c r="A884">
        <v>247</v>
      </c>
      <c r="B884" t="s">
        <v>1311</v>
      </c>
      <c r="C884" t="s">
        <v>92</v>
      </c>
      <c r="D884">
        <v>0.09</v>
      </c>
      <c r="E884">
        <v>2.88</v>
      </c>
      <c r="F884">
        <v>0.99</v>
      </c>
      <c r="G884" t="s">
        <v>14</v>
      </c>
      <c r="H884" t="s">
        <v>70</v>
      </c>
      <c r="I884" t="s">
        <v>24</v>
      </c>
      <c r="J884" t="s">
        <v>128</v>
      </c>
      <c r="K884" t="s">
        <v>49</v>
      </c>
      <c r="L884" t="s">
        <v>198</v>
      </c>
      <c r="M884">
        <v>0.36</v>
      </c>
      <c r="N884" t="s">
        <v>8</v>
      </c>
      <c r="O884" t="s">
        <v>9</v>
      </c>
      <c r="P884" t="s">
        <v>376</v>
      </c>
      <c r="Q884" t="s">
        <v>1312</v>
      </c>
      <c r="R884">
        <v>37804</v>
      </c>
      <c r="S884">
        <v>42084</v>
      </c>
      <c r="T884">
        <v>42086</v>
      </c>
      <c r="U884">
        <v>-145.08199999999999</v>
      </c>
      <c r="V884">
        <v>10</v>
      </c>
      <c r="W884">
        <v>28.73</v>
      </c>
      <c r="X884">
        <v>89140</v>
      </c>
      <c r="Y884" t="s">
        <v>3216</v>
      </c>
    </row>
    <row r="885" spans="1:25" x14ac:dyDescent="0.2">
      <c r="A885">
        <v>1185</v>
      </c>
      <c r="B885" t="s">
        <v>1758</v>
      </c>
      <c r="C885" t="s">
        <v>92</v>
      </c>
      <c r="D885">
        <v>0</v>
      </c>
      <c r="E885">
        <v>6783.02</v>
      </c>
      <c r="F885">
        <v>24.49</v>
      </c>
      <c r="G885" t="s">
        <v>14</v>
      </c>
      <c r="H885" t="s">
        <v>15</v>
      </c>
      <c r="I885" t="s">
        <v>16</v>
      </c>
      <c r="J885" t="s">
        <v>32</v>
      </c>
      <c r="K885" t="s">
        <v>40</v>
      </c>
      <c r="L885" t="s">
        <v>290</v>
      </c>
      <c r="M885">
        <v>0.39</v>
      </c>
      <c r="N885" t="s">
        <v>8</v>
      </c>
      <c r="O885" t="s">
        <v>9</v>
      </c>
      <c r="P885" t="s">
        <v>140</v>
      </c>
      <c r="Q885" t="s">
        <v>334</v>
      </c>
      <c r="R885">
        <v>35756</v>
      </c>
      <c r="S885">
        <v>42084</v>
      </c>
      <c r="T885">
        <v>42085</v>
      </c>
      <c r="U885">
        <v>4.1100000000000003</v>
      </c>
      <c r="V885">
        <v>3</v>
      </c>
      <c r="W885">
        <v>20552.55</v>
      </c>
      <c r="X885">
        <v>85938</v>
      </c>
      <c r="Y885" t="s">
        <v>3216</v>
      </c>
    </row>
    <row r="886" spans="1:25" x14ac:dyDescent="0.2">
      <c r="A886">
        <v>3258</v>
      </c>
      <c r="B886" t="s">
        <v>1759</v>
      </c>
      <c r="C886" t="s">
        <v>46</v>
      </c>
      <c r="D886">
        <v>0.02</v>
      </c>
      <c r="E886">
        <v>55.94</v>
      </c>
      <c r="F886">
        <v>6.55</v>
      </c>
      <c r="G886" t="s">
        <v>14</v>
      </c>
      <c r="H886" t="s">
        <v>15</v>
      </c>
      <c r="I886" t="s">
        <v>16</v>
      </c>
      <c r="J886" t="s">
        <v>17</v>
      </c>
      <c r="K886" t="s">
        <v>49</v>
      </c>
      <c r="L886" t="s">
        <v>1760</v>
      </c>
      <c r="M886">
        <v>0.68</v>
      </c>
      <c r="N886" t="s">
        <v>8</v>
      </c>
      <c r="O886" t="s">
        <v>35</v>
      </c>
      <c r="P886" t="s">
        <v>42</v>
      </c>
      <c r="Q886" t="s">
        <v>1761</v>
      </c>
      <c r="R886">
        <v>98037</v>
      </c>
      <c r="S886">
        <v>42084</v>
      </c>
      <c r="T886">
        <v>42086</v>
      </c>
      <c r="U886">
        <v>401.85</v>
      </c>
      <c r="V886">
        <v>11</v>
      </c>
      <c r="W886">
        <v>646.88</v>
      </c>
      <c r="X886">
        <v>88824</v>
      </c>
      <c r="Y886" t="s">
        <v>3218</v>
      </c>
    </row>
    <row r="887" spans="1:25" x14ac:dyDescent="0.2">
      <c r="A887">
        <v>87</v>
      </c>
      <c r="B887" t="s">
        <v>1762</v>
      </c>
      <c r="C887" t="s">
        <v>13</v>
      </c>
      <c r="D887">
        <v>0.09</v>
      </c>
      <c r="E887">
        <v>4.91</v>
      </c>
      <c r="F887">
        <v>0.5</v>
      </c>
      <c r="G887" t="s">
        <v>14</v>
      </c>
      <c r="H887" t="s">
        <v>70</v>
      </c>
      <c r="I887" t="s">
        <v>24</v>
      </c>
      <c r="J887" t="s">
        <v>128</v>
      </c>
      <c r="K887" t="s">
        <v>49</v>
      </c>
      <c r="L887" t="s">
        <v>949</v>
      </c>
      <c r="M887">
        <v>0.36</v>
      </c>
      <c r="N887" t="s">
        <v>8</v>
      </c>
      <c r="O887" t="s">
        <v>35</v>
      </c>
      <c r="P887" t="s">
        <v>66</v>
      </c>
      <c r="Q887" t="s">
        <v>1763</v>
      </c>
      <c r="R887">
        <v>95687</v>
      </c>
      <c r="S887">
        <v>42085</v>
      </c>
      <c r="T887">
        <v>42086</v>
      </c>
      <c r="U887">
        <v>28.855799999999999</v>
      </c>
      <c r="V887">
        <v>9</v>
      </c>
      <c r="W887">
        <v>41.82</v>
      </c>
      <c r="X887">
        <v>90597</v>
      </c>
      <c r="Y887" t="s">
        <v>3218</v>
      </c>
    </row>
    <row r="888" spans="1:25" x14ac:dyDescent="0.2">
      <c r="A888">
        <v>87</v>
      </c>
      <c r="B888" t="s">
        <v>1762</v>
      </c>
      <c r="C888" t="s">
        <v>13</v>
      </c>
      <c r="D888">
        <v>0.01</v>
      </c>
      <c r="E888">
        <v>296.18</v>
      </c>
      <c r="F888">
        <v>54.12</v>
      </c>
      <c r="G888" t="s">
        <v>2</v>
      </c>
      <c r="H888" t="s">
        <v>70</v>
      </c>
      <c r="I888" t="s">
        <v>4</v>
      </c>
      <c r="J888" t="s">
        <v>5</v>
      </c>
      <c r="K888" t="s">
        <v>6</v>
      </c>
      <c r="L888" t="s">
        <v>1055</v>
      </c>
      <c r="M888">
        <v>0.76</v>
      </c>
      <c r="N888" t="s">
        <v>8</v>
      </c>
      <c r="O888" t="s">
        <v>35</v>
      </c>
      <c r="P888" t="s">
        <v>66</v>
      </c>
      <c r="Q888" t="s">
        <v>1763</v>
      </c>
      <c r="R888">
        <v>95687</v>
      </c>
      <c r="S888">
        <v>42085</v>
      </c>
      <c r="T888">
        <v>42088</v>
      </c>
      <c r="U888">
        <v>173.48</v>
      </c>
      <c r="V888">
        <v>9</v>
      </c>
      <c r="W888">
        <v>2875.72</v>
      </c>
      <c r="X888">
        <v>90597</v>
      </c>
      <c r="Y888" t="s">
        <v>3218</v>
      </c>
    </row>
    <row r="889" spans="1:25" x14ac:dyDescent="0.2">
      <c r="A889">
        <v>2014</v>
      </c>
      <c r="B889" t="s">
        <v>1764</v>
      </c>
      <c r="C889" t="s">
        <v>13</v>
      </c>
      <c r="D889">
        <v>7.0000000000000007E-2</v>
      </c>
      <c r="E889">
        <v>39.479999999999997</v>
      </c>
      <c r="F889">
        <v>1.99</v>
      </c>
      <c r="G889" t="s">
        <v>14</v>
      </c>
      <c r="H889" t="s">
        <v>47</v>
      </c>
      <c r="I889" t="s">
        <v>16</v>
      </c>
      <c r="J889" t="s">
        <v>17</v>
      </c>
      <c r="K889" t="s">
        <v>18</v>
      </c>
      <c r="L889" t="s">
        <v>1233</v>
      </c>
      <c r="M889">
        <v>0.54</v>
      </c>
      <c r="N889" t="s">
        <v>8</v>
      </c>
      <c r="O889" t="s">
        <v>28</v>
      </c>
      <c r="P889" t="s">
        <v>189</v>
      </c>
      <c r="Q889" t="s">
        <v>1765</v>
      </c>
      <c r="R889">
        <v>51503</v>
      </c>
      <c r="S889">
        <v>42085</v>
      </c>
      <c r="T889">
        <v>42087</v>
      </c>
      <c r="U889">
        <v>88.72</v>
      </c>
      <c r="V889">
        <v>4</v>
      </c>
      <c r="W889">
        <v>151.27000000000001</v>
      </c>
      <c r="X889">
        <v>88367</v>
      </c>
      <c r="Y889" t="s">
        <v>3217</v>
      </c>
    </row>
    <row r="890" spans="1:25" x14ac:dyDescent="0.2">
      <c r="A890">
        <v>2014</v>
      </c>
      <c r="B890" t="s">
        <v>1764</v>
      </c>
      <c r="C890" t="s">
        <v>13</v>
      </c>
      <c r="D890">
        <v>0</v>
      </c>
      <c r="E890">
        <v>4.91</v>
      </c>
      <c r="F890">
        <v>0.5</v>
      </c>
      <c r="G890" t="s">
        <v>14</v>
      </c>
      <c r="H890" t="s">
        <v>47</v>
      </c>
      <c r="I890" t="s">
        <v>24</v>
      </c>
      <c r="J890" t="s">
        <v>128</v>
      </c>
      <c r="K890" t="s">
        <v>49</v>
      </c>
      <c r="L890" t="s">
        <v>949</v>
      </c>
      <c r="M890">
        <v>0.36</v>
      </c>
      <c r="N890" t="s">
        <v>8</v>
      </c>
      <c r="O890" t="s">
        <v>28</v>
      </c>
      <c r="P890" t="s">
        <v>189</v>
      </c>
      <c r="Q890" t="s">
        <v>1765</v>
      </c>
      <c r="R890">
        <v>51503</v>
      </c>
      <c r="S890">
        <v>42085</v>
      </c>
      <c r="T890">
        <v>42087</v>
      </c>
      <c r="U890">
        <v>7.2519</v>
      </c>
      <c r="V890">
        <v>2</v>
      </c>
      <c r="W890">
        <v>10.51</v>
      </c>
      <c r="X890">
        <v>88367</v>
      </c>
      <c r="Y890" t="s">
        <v>3217</v>
      </c>
    </row>
    <row r="891" spans="1:25" x14ac:dyDescent="0.2">
      <c r="A891">
        <v>949</v>
      </c>
      <c r="B891" t="s">
        <v>75</v>
      </c>
      <c r="C891" t="s">
        <v>23</v>
      </c>
      <c r="D891">
        <v>0.02</v>
      </c>
      <c r="E891">
        <v>48.04</v>
      </c>
      <c r="F891">
        <v>5.09</v>
      </c>
      <c r="G891" t="s">
        <v>14</v>
      </c>
      <c r="H891" t="s">
        <v>15</v>
      </c>
      <c r="I891" t="s">
        <v>24</v>
      </c>
      <c r="J891" t="s">
        <v>64</v>
      </c>
      <c r="K891" t="s">
        <v>49</v>
      </c>
      <c r="L891" t="s">
        <v>438</v>
      </c>
      <c r="M891">
        <v>0.37</v>
      </c>
      <c r="N891" t="s">
        <v>8</v>
      </c>
      <c r="O891" t="s">
        <v>35</v>
      </c>
      <c r="P891" t="s">
        <v>66</v>
      </c>
      <c r="Q891" t="s">
        <v>76</v>
      </c>
      <c r="R891">
        <v>90049</v>
      </c>
      <c r="S891">
        <v>42085</v>
      </c>
      <c r="T891">
        <v>42089</v>
      </c>
      <c r="U891">
        <v>373.67</v>
      </c>
      <c r="V891">
        <v>18</v>
      </c>
      <c r="W891">
        <v>881.32</v>
      </c>
      <c r="X891">
        <v>8257</v>
      </c>
      <c r="Y891" t="s">
        <v>3218</v>
      </c>
    </row>
    <row r="892" spans="1:25" x14ac:dyDescent="0.2">
      <c r="A892">
        <v>950</v>
      </c>
      <c r="B892" t="s">
        <v>58</v>
      </c>
      <c r="C892" t="s">
        <v>23</v>
      </c>
      <c r="D892">
        <v>0.05</v>
      </c>
      <c r="E892">
        <v>1500.97</v>
      </c>
      <c r="F892">
        <v>29.7</v>
      </c>
      <c r="G892" t="s">
        <v>2</v>
      </c>
      <c r="H892" t="s">
        <v>15</v>
      </c>
      <c r="I892" t="s">
        <v>16</v>
      </c>
      <c r="J892" t="s">
        <v>32</v>
      </c>
      <c r="K892" t="s">
        <v>33</v>
      </c>
      <c r="L892" t="s">
        <v>1766</v>
      </c>
      <c r="M892">
        <v>0.56999999999999995</v>
      </c>
      <c r="N892" t="s">
        <v>8</v>
      </c>
      <c r="O892" t="s">
        <v>28</v>
      </c>
      <c r="P892" t="s">
        <v>60</v>
      </c>
      <c r="Q892" t="s">
        <v>61</v>
      </c>
      <c r="R892">
        <v>55372</v>
      </c>
      <c r="S892">
        <v>42085</v>
      </c>
      <c r="T892">
        <v>42085</v>
      </c>
      <c r="U892">
        <v>-2561.3235</v>
      </c>
      <c r="V892">
        <v>1</v>
      </c>
      <c r="W892">
        <v>1497.22</v>
      </c>
      <c r="X892">
        <v>89084</v>
      </c>
      <c r="Y892" t="s">
        <v>3217</v>
      </c>
    </row>
    <row r="893" spans="1:25" x14ac:dyDescent="0.2">
      <c r="A893">
        <v>950</v>
      </c>
      <c r="B893" t="s">
        <v>58</v>
      </c>
      <c r="C893" t="s">
        <v>23</v>
      </c>
      <c r="D893">
        <v>0.02</v>
      </c>
      <c r="E893">
        <v>48.04</v>
      </c>
      <c r="F893">
        <v>5.09</v>
      </c>
      <c r="G893" t="s">
        <v>14</v>
      </c>
      <c r="H893" t="s">
        <v>15</v>
      </c>
      <c r="I893" t="s">
        <v>24</v>
      </c>
      <c r="J893" t="s">
        <v>64</v>
      </c>
      <c r="K893" t="s">
        <v>49</v>
      </c>
      <c r="L893" t="s">
        <v>438</v>
      </c>
      <c r="M893">
        <v>0.37</v>
      </c>
      <c r="N893" t="s">
        <v>8</v>
      </c>
      <c r="O893" t="s">
        <v>28</v>
      </c>
      <c r="P893" t="s">
        <v>60</v>
      </c>
      <c r="Q893" t="s">
        <v>61</v>
      </c>
      <c r="R893">
        <v>55372</v>
      </c>
      <c r="S893">
        <v>42085</v>
      </c>
      <c r="T893">
        <v>42089</v>
      </c>
      <c r="U893">
        <v>168.91890000000001</v>
      </c>
      <c r="V893">
        <v>5</v>
      </c>
      <c r="W893">
        <v>244.81</v>
      </c>
      <c r="X893">
        <v>89084</v>
      </c>
      <c r="Y893" t="s">
        <v>3217</v>
      </c>
    </row>
    <row r="894" spans="1:25" x14ac:dyDescent="0.2">
      <c r="A894">
        <v>950</v>
      </c>
      <c r="B894" t="s">
        <v>58</v>
      </c>
      <c r="C894" t="s">
        <v>23</v>
      </c>
      <c r="D894">
        <v>0.03</v>
      </c>
      <c r="E894">
        <v>4.28</v>
      </c>
      <c r="F894">
        <v>1.6</v>
      </c>
      <c r="G894" t="s">
        <v>14</v>
      </c>
      <c r="H894" t="s">
        <v>15</v>
      </c>
      <c r="I894" t="s">
        <v>24</v>
      </c>
      <c r="J894" t="s">
        <v>25</v>
      </c>
      <c r="K894" t="s">
        <v>26</v>
      </c>
      <c r="L894" t="s">
        <v>1767</v>
      </c>
      <c r="M894">
        <v>0.57999999999999996</v>
      </c>
      <c r="N894" t="s">
        <v>8</v>
      </c>
      <c r="O894" t="s">
        <v>28</v>
      </c>
      <c r="P894" t="s">
        <v>60</v>
      </c>
      <c r="Q894" t="s">
        <v>61</v>
      </c>
      <c r="R894">
        <v>55372</v>
      </c>
      <c r="S894">
        <v>42085</v>
      </c>
      <c r="T894">
        <v>42092</v>
      </c>
      <c r="U894">
        <v>-6.2</v>
      </c>
      <c r="V894">
        <v>1</v>
      </c>
      <c r="W894">
        <v>4.55</v>
      </c>
      <c r="X894">
        <v>89084</v>
      </c>
      <c r="Y894" t="s">
        <v>3217</v>
      </c>
    </row>
    <row r="895" spans="1:25" x14ac:dyDescent="0.2">
      <c r="A895">
        <v>1938</v>
      </c>
      <c r="B895" t="s">
        <v>1768</v>
      </c>
      <c r="C895" t="s">
        <v>92</v>
      </c>
      <c r="D895">
        <v>0.1</v>
      </c>
      <c r="E895">
        <v>152.47999999999999</v>
      </c>
      <c r="F895">
        <v>4</v>
      </c>
      <c r="G895" t="s">
        <v>63</v>
      </c>
      <c r="H895" t="s">
        <v>70</v>
      </c>
      <c r="I895" t="s">
        <v>16</v>
      </c>
      <c r="J895" t="s">
        <v>17</v>
      </c>
      <c r="K895" t="s">
        <v>49</v>
      </c>
      <c r="L895" t="s">
        <v>1769</v>
      </c>
      <c r="M895">
        <v>0.79</v>
      </c>
      <c r="N895" t="s">
        <v>8</v>
      </c>
      <c r="O895" t="s">
        <v>28</v>
      </c>
      <c r="P895" t="s">
        <v>513</v>
      </c>
      <c r="Q895" t="s">
        <v>1770</v>
      </c>
      <c r="R895">
        <v>66801</v>
      </c>
      <c r="S895">
        <v>42085</v>
      </c>
      <c r="T895">
        <v>42086</v>
      </c>
      <c r="U895">
        <v>-521.09</v>
      </c>
      <c r="V895">
        <v>4</v>
      </c>
      <c r="W895">
        <v>558.16999999999996</v>
      </c>
      <c r="X895">
        <v>88870</v>
      </c>
      <c r="Y895" t="s">
        <v>3217</v>
      </c>
    </row>
    <row r="896" spans="1:25" x14ac:dyDescent="0.2">
      <c r="A896">
        <v>1940</v>
      </c>
      <c r="B896" t="s">
        <v>1771</v>
      </c>
      <c r="C896" t="s">
        <v>92</v>
      </c>
      <c r="D896">
        <v>0.08</v>
      </c>
      <c r="E896">
        <v>6.84</v>
      </c>
      <c r="F896">
        <v>8.3699999999999992</v>
      </c>
      <c r="G896" t="s">
        <v>14</v>
      </c>
      <c r="H896" t="s">
        <v>70</v>
      </c>
      <c r="I896" t="s">
        <v>24</v>
      </c>
      <c r="J896" t="s">
        <v>544</v>
      </c>
      <c r="K896" t="s">
        <v>18</v>
      </c>
      <c r="L896" t="s">
        <v>712</v>
      </c>
      <c r="M896">
        <v>0.57999999999999996</v>
      </c>
      <c r="N896" t="s">
        <v>8</v>
      </c>
      <c r="O896" t="s">
        <v>35</v>
      </c>
      <c r="P896" t="s">
        <v>122</v>
      </c>
      <c r="Q896" t="s">
        <v>123</v>
      </c>
      <c r="R896">
        <v>84020</v>
      </c>
      <c r="S896">
        <v>42085</v>
      </c>
      <c r="T896">
        <v>42087</v>
      </c>
      <c r="U896">
        <v>-29.49</v>
      </c>
      <c r="V896">
        <v>1</v>
      </c>
      <c r="W896">
        <v>8.39</v>
      </c>
      <c r="X896">
        <v>88870</v>
      </c>
      <c r="Y896" t="s">
        <v>3218</v>
      </c>
    </row>
    <row r="897" spans="1:25" x14ac:dyDescent="0.2">
      <c r="A897">
        <v>959</v>
      </c>
      <c r="B897" t="s">
        <v>1772</v>
      </c>
      <c r="C897" t="s">
        <v>46</v>
      </c>
      <c r="D897">
        <v>0.01</v>
      </c>
      <c r="E897">
        <v>145.44999999999999</v>
      </c>
      <c r="F897">
        <v>17.850000000000001</v>
      </c>
      <c r="G897" t="s">
        <v>2</v>
      </c>
      <c r="H897" t="s">
        <v>70</v>
      </c>
      <c r="I897" t="s">
        <v>16</v>
      </c>
      <c r="J897" t="s">
        <v>32</v>
      </c>
      <c r="K897" t="s">
        <v>33</v>
      </c>
      <c r="L897" t="s">
        <v>186</v>
      </c>
      <c r="M897">
        <v>0.56000000000000005</v>
      </c>
      <c r="N897" t="s">
        <v>8</v>
      </c>
      <c r="O897" t="s">
        <v>28</v>
      </c>
      <c r="P897" t="s">
        <v>163</v>
      </c>
      <c r="Q897" t="s">
        <v>173</v>
      </c>
      <c r="R897">
        <v>76028</v>
      </c>
      <c r="S897">
        <v>42085</v>
      </c>
      <c r="T897">
        <v>42086</v>
      </c>
      <c r="U897">
        <v>837.6807</v>
      </c>
      <c r="V897">
        <v>8</v>
      </c>
      <c r="W897">
        <v>1214.03</v>
      </c>
      <c r="X897">
        <v>91581</v>
      </c>
      <c r="Y897" t="s">
        <v>3217</v>
      </c>
    </row>
    <row r="898" spans="1:25" x14ac:dyDescent="0.2">
      <c r="A898">
        <v>1553</v>
      </c>
      <c r="B898" t="s">
        <v>1773</v>
      </c>
      <c r="C898" t="s">
        <v>46</v>
      </c>
      <c r="D898">
        <v>0.03</v>
      </c>
      <c r="E898">
        <v>12.28</v>
      </c>
      <c r="F898">
        <v>6.35</v>
      </c>
      <c r="G898" t="s">
        <v>14</v>
      </c>
      <c r="H898" t="s">
        <v>3</v>
      </c>
      <c r="I898" t="s">
        <v>24</v>
      </c>
      <c r="J898" t="s">
        <v>64</v>
      </c>
      <c r="K898" t="s">
        <v>49</v>
      </c>
      <c r="L898" t="s">
        <v>1709</v>
      </c>
      <c r="M898">
        <v>0.38</v>
      </c>
      <c r="N898" t="s">
        <v>8</v>
      </c>
      <c r="O898" t="s">
        <v>9</v>
      </c>
      <c r="P898" t="s">
        <v>10</v>
      </c>
      <c r="Q898" t="s">
        <v>1003</v>
      </c>
      <c r="R898">
        <v>38701</v>
      </c>
      <c r="S898">
        <v>42085</v>
      </c>
      <c r="T898">
        <v>42087</v>
      </c>
      <c r="U898">
        <v>68.676000000000002</v>
      </c>
      <c r="V898">
        <v>7</v>
      </c>
      <c r="W898">
        <v>87.53</v>
      </c>
      <c r="X898">
        <v>87484</v>
      </c>
      <c r="Y898" t="s">
        <v>3216</v>
      </c>
    </row>
    <row r="899" spans="1:25" x14ac:dyDescent="0.2">
      <c r="A899">
        <v>2561</v>
      </c>
      <c r="B899" t="s">
        <v>1774</v>
      </c>
      <c r="C899" t="s">
        <v>46</v>
      </c>
      <c r="D899">
        <v>0.03</v>
      </c>
      <c r="E899">
        <v>160.97999999999999</v>
      </c>
      <c r="F899">
        <v>30</v>
      </c>
      <c r="G899" t="s">
        <v>2</v>
      </c>
      <c r="H899" t="s">
        <v>15</v>
      </c>
      <c r="I899" t="s">
        <v>4</v>
      </c>
      <c r="J899" t="s">
        <v>85</v>
      </c>
      <c r="K899" t="s">
        <v>33</v>
      </c>
      <c r="L899" t="s">
        <v>868</v>
      </c>
      <c r="M899">
        <v>0.62</v>
      </c>
      <c r="N899" t="s">
        <v>8</v>
      </c>
      <c r="O899" t="s">
        <v>87</v>
      </c>
      <c r="P899" t="s">
        <v>88</v>
      </c>
      <c r="Q899" t="s">
        <v>1775</v>
      </c>
      <c r="R899">
        <v>10562</v>
      </c>
      <c r="S899">
        <v>42085</v>
      </c>
      <c r="T899">
        <v>42088</v>
      </c>
      <c r="U899">
        <v>1261.4718</v>
      </c>
      <c r="V899">
        <v>11</v>
      </c>
      <c r="W899">
        <v>1828.22</v>
      </c>
      <c r="X899">
        <v>86465</v>
      </c>
      <c r="Y899" t="s">
        <v>3219</v>
      </c>
    </row>
    <row r="900" spans="1:25" x14ac:dyDescent="0.2">
      <c r="A900">
        <v>1976</v>
      </c>
      <c r="B900" t="s">
        <v>353</v>
      </c>
      <c r="C900" t="s">
        <v>1</v>
      </c>
      <c r="D900">
        <v>0.06</v>
      </c>
      <c r="E900">
        <v>40.99</v>
      </c>
      <c r="F900">
        <v>17.48</v>
      </c>
      <c r="G900" t="s">
        <v>14</v>
      </c>
      <c r="H900" t="s">
        <v>15</v>
      </c>
      <c r="I900" t="s">
        <v>24</v>
      </c>
      <c r="J900" t="s">
        <v>64</v>
      </c>
      <c r="K900" t="s">
        <v>49</v>
      </c>
      <c r="L900" t="s">
        <v>1374</v>
      </c>
      <c r="M900">
        <v>0.36</v>
      </c>
      <c r="N900" t="s">
        <v>8</v>
      </c>
      <c r="O900" t="s">
        <v>28</v>
      </c>
      <c r="P900" t="s">
        <v>265</v>
      </c>
      <c r="Q900" t="s">
        <v>355</v>
      </c>
      <c r="R900">
        <v>48823</v>
      </c>
      <c r="S900">
        <v>42086</v>
      </c>
      <c r="T900">
        <v>42088</v>
      </c>
      <c r="U900">
        <v>214.23</v>
      </c>
      <c r="V900">
        <v>14</v>
      </c>
      <c r="W900">
        <v>585.08000000000004</v>
      </c>
      <c r="X900">
        <v>89041</v>
      </c>
      <c r="Y900" t="s">
        <v>3217</v>
      </c>
    </row>
    <row r="901" spans="1:25" x14ac:dyDescent="0.2">
      <c r="A901">
        <v>2618</v>
      </c>
      <c r="B901" t="s">
        <v>583</v>
      </c>
      <c r="C901" t="s">
        <v>1</v>
      </c>
      <c r="D901">
        <v>0.1</v>
      </c>
      <c r="E901">
        <v>20.27</v>
      </c>
      <c r="F901">
        <v>3.99</v>
      </c>
      <c r="G901" t="s">
        <v>14</v>
      </c>
      <c r="H901" t="s">
        <v>70</v>
      </c>
      <c r="I901" t="s">
        <v>24</v>
      </c>
      <c r="J901" t="s">
        <v>71</v>
      </c>
      <c r="K901" t="s">
        <v>49</v>
      </c>
      <c r="L901" t="s">
        <v>1776</v>
      </c>
      <c r="M901">
        <v>0.56999999999999995</v>
      </c>
      <c r="N901" t="s">
        <v>8</v>
      </c>
      <c r="O901" t="s">
        <v>87</v>
      </c>
      <c r="P901" t="s">
        <v>88</v>
      </c>
      <c r="Q901" t="s">
        <v>89</v>
      </c>
      <c r="R901">
        <v>10004</v>
      </c>
      <c r="S901">
        <v>42086</v>
      </c>
      <c r="T901">
        <v>42087</v>
      </c>
      <c r="U901">
        <v>84.05</v>
      </c>
      <c r="V901">
        <v>53</v>
      </c>
      <c r="W901">
        <v>1051.52</v>
      </c>
      <c r="X901">
        <v>53153</v>
      </c>
      <c r="Y901" t="s">
        <v>3219</v>
      </c>
    </row>
    <row r="902" spans="1:25" x14ac:dyDescent="0.2">
      <c r="A902">
        <v>2620</v>
      </c>
      <c r="B902" t="s">
        <v>1777</v>
      </c>
      <c r="C902" t="s">
        <v>1</v>
      </c>
      <c r="D902">
        <v>0.1</v>
      </c>
      <c r="E902">
        <v>20.27</v>
      </c>
      <c r="F902">
        <v>3.99</v>
      </c>
      <c r="G902" t="s">
        <v>14</v>
      </c>
      <c r="H902" t="s">
        <v>70</v>
      </c>
      <c r="I902" t="s">
        <v>24</v>
      </c>
      <c r="J902" t="s">
        <v>71</v>
      </c>
      <c r="K902" t="s">
        <v>49</v>
      </c>
      <c r="L902" t="s">
        <v>1776</v>
      </c>
      <c r="M902">
        <v>0.56999999999999995</v>
      </c>
      <c r="N902" t="s">
        <v>8</v>
      </c>
      <c r="O902" t="s">
        <v>9</v>
      </c>
      <c r="P902" t="s">
        <v>376</v>
      </c>
      <c r="Q902" t="s">
        <v>1778</v>
      </c>
      <c r="R902">
        <v>38134</v>
      </c>
      <c r="S902">
        <v>42086</v>
      </c>
      <c r="T902">
        <v>42087</v>
      </c>
      <c r="U902">
        <v>381.61799999999999</v>
      </c>
      <c r="V902">
        <v>13</v>
      </c>
      <c r="W902">
        <v>257.92</v>
      </c>
      <c r="X902">
        <v>88017</v>
      </c>
      <c r="Y902" t="s">
        <v>3216</v>
      </c>
    </row>
    <row r="903" spans="1:25" x14ac:dyDescent="0.2">
      <c r="A903">
        <v>2618</v>
      </c>
      <c r="B903" t="s">
        <v>583</v>
      </c>
      <c r="C903" t="s">
        <v>13</v>
      </c>
      <c r="D903">
        <v>0.05</v>
      </c>
      <c r="E903">
        <v>4.84</v>
      </c>
      <c r="F903">
        <v>0.71</v>
      </c>
      <c r="G903" t="s">
        <v>63</v>
      </c>
      <c r="H903" t="s">
        <v>70</v>
      </c>
      <c r="I903" t="s">
        <v>24</v>
      </c>
      <c r="J903" t="s">
        <v>25</v>
      </c>
      <c r="K903" t="s">
        <v>26</v>
      </c>
      <c r="L903" t="s">
        <v>27</v>
      </c>
      <c r="M903">
        <v>0.52</v>
      </c>
      <c r="N903" t="s">
        <v>8</v>
      </c>
      <c r="O903" t="s">
        <v>87</v>
      </c>
      <c r="P903" t="s">
        <v>88</v>
      </c>
      <c r="Q903" t="s">
        <v>89</v>
      </c>
      <c r="R903">
        <v>10004</v>
      </c>
      <c r="S903">
        <v>42086</v>
      </c>
      <c r="T903">
        <v>42086</v>
      </c>
      <c r="U903">
        <v>29.17</v>
      </c>
      <c r="V903">
        <v>20</v>
      </c>
      <c r="W903">
        <v>103.39</v>
      </c>
      <c r="X903">
        <v>34017</v>
      </c>
      <c r="Y903" t="s">
        <v>3219</v>
      </c>
    </row>
    <row r="904" spans="1:25" x14ac:dyDescent="0.2">
      <c r="A904">
        <v>2618</v>
      </c>
      <c r="B904" t="s">
        <v>583</v>
      </c>
      <c r="C904" t="s">
        <v>13</v>
      </c>
      <c r="D904">
        <v>0.01</v>
      </c>
      <c r="E904">
        <v>14.98</v>
      </c>
      <c r="F904">
        <v>7.69</v>
      </c>
      <c r="G904" t="s">
        <v>14</v>
      </c>
      <c r="H904" t="s">
        <v>70</v>
      </c>
      <c r="I904" t="s">
        <v>24</v>
      </c>
      <c r="J904" t="s">
        <v>54</v>
      </c>
      <c r="K904" t="s">
        <v>49</v>
      </c>
      <c r="L904" t="s">
        <v>664</v>
      </c>
      <c r="M904">
        <v>0.56999999999999995</v>
      </c>
      <c r="N904" t="s">
        <v>8</v>
      </c>
      <c r="O904" t="s">
        <v>87</v>
      </c>
      <c r="P904" t="s">
        <v>88</v>
      </c>
      <c r="Q904" t="s">
        <v>89</v>
      </c>
      <c r="R904">
        <v>10004</v>
      </c>
      <c r="S904">
        <v>42086</v>
      </c>
      <c r="T904">
        <v>42088</v>
      </c>
      <c r="U904">
        <v>-48.97</v>
      </c>
      <c r="V904">
        <v>28</v>
      </c>
      <c r="W904">
        <v>435.39</v>
      </c>
      <c r="X904">
        <v>34017</v>
      </c>
      <c r="Y904" t="s">
        <v>3219</v>
      </c>
    </row>
    <row r="905" spans="1:25" x14ac:dyDescent="0.2">
      <c r="A905">
        <v>2619</v>
      </c>
      <c r="B905" t="s">
        <v>1046</v>
      </c>
      <c r="C905" t="s">
        <v>13</v>
      </c>
      <c r="D905">
        <v>0.05</v>
      </c>
      <c r="E905">
        <v>4.84</v>
      </c>
      <c r="F905">
        <v>0.71</v>
      </c>
      <c r="G905" t="s">
        <v>63</v>
      </c>
      <c r="H905" t="s">
        <v>70</v>
      </c>
      <c r="I905" t="s">
        <v>24</v>
      </c>
      <c r="J905" t="s">
        <v>25</v>
      </c>
      <c r="K905" t="s">
        <v>26</v>
      </c>
      <c r="L905" t="s">
        <v>27</v>
      </c>
      <c r="M905">
        <v>0.52</v>
      </c>
      <c r="N905" t="s">
        <v>8</v>
      </c>
      <c r="O905" t="s">
        <v>28</v>
      </c>
      <c r="P905" t="s">
        <v>1047</v>
      </c>
      <c r="Q905" t="s">
        <v>1048</v>
      </c>
      <c r="R905">
        <v>57103</v>
      </c>
      <c r="S905">
        <v>42086</v>
      </c>
      <c r="T905">
        <v>42086</v>
      </c>
      <c r="U905">
        <v>17.836500000000001</v>
      </c>
      <c r="V905">
        <v>5</v>
      </c>
      <c r="W905">
        <v>25.85</v>
      </c>
      <c r="X905">
        <v>88014</v>
      </c>
      <c r="Y905" t="s">
        <v>3217</v>
      </c>
    </row>
    <row r="906" spans="1:25" x14ac:dyDescent="0.2">
      <c r="A906">
        <v>2958</v>
      </c>
      <c r="B906" t="s">
        <v>1779</v>
      </c>
      <c r="C906" t="s">
        <v>23</v>
      </c>
      <c r="D906">
        <v>0.06</v>
      </c>
      <c r="E906">
        <v>20.99</v>
      </c>
      <c r="F906">
        <v>0.99</v>
      </c>
      <c r="G906" t="s">
        <v>14</v>
      </c>
      <c r="H906" t="s">
        <v>70</v>
      </c>
      <c r="I906" t="s">
        <v>16</v>
      </c>
      <c r="J906" t="s">
        <v>111</v>
      </c>
      <c r="K906" t="s">
        <v>26</v>
      </c>
      <c r="L906" t="s">
        <v>1780</v>
      </c>
      <c r="M906">
        <v>0.37</v>
      </c>
      <c r="N906" t="s">
        <v>8</v>
      </c>
      <c r="O906" t="s">
        <v>28</v>
      </c>
      <c r="P906" t="s">
        <v>333</v>
      </c>
      <c r="Q906" t="s">
        <v>1781</v>
      </c>
      <c r="R906">
        <v>54956</v>
      </c>
      <c r="S906">
        <v>42086</v>
      </c>
      <c r="T906">
        <v>42091</v>
      </c>
      <c r="U906">
        <v>224.9607</v>
      </c>
      <c r="V906">
        <v>18</v>
      </c>
      <c r="W906">
        <v>326.02999999999997</v>
      </c>
      <c r="X906">
        <v>90265</v>
      </c>
      <c r="Y906" t="s">
        <v>3217</v>
      </c>
    </row>
    <row r="907" spans="1:25" x14ac:dyDescent="0.2">
      <c r="A907">
        <v>1368</v>
      </c>
      <c r="B907" t="s">
        <v>1782</v>
      </c>
      <c r="C907" t="s">
        <v>92</v>
      </c>
      <c r="D907">
        <v>0.09</v>
      </c>
      <c r="E907">
        <v>4.55</v>
      </c>
      <c r="F907">
        <v>1.49</v>
      </c>
      <c r="G907" t="s">
        <v>14</v>
      </c>
      <c r="H907" t="s">
        <v>15</v>
      </c>
      <c r="I907" t="s">
        <v>24</v>
      </c>
      <c r="J907" t="s">
        <v>48</v>
      </c>
      <c r="K907" t="s">
        <v>49</v>
      </c>
      <c r="L907" t="s">
        <v>1479</v>
      </c>
      <c r="M907">
        <v>0.35</v>
      </c>
      <c r="N907" t="s">
        <v>8</v>
      </c>
      <c r="O907" t="s">
        <v>28</v>
      </c>
      <c r="P907" t="s">
        <v>163</v>
      </c>
      <c r="Q907" t="s">
        <v>1783</v>
      </c>
      <c r="R907">
        <v>75901</v>
      </c>
      <c r="S907">
        <v>42086</v>
      </c>
      <c r="T907">
        <v>42088</v>
      </c>
      <c r="U907">
        <v>16.898</v>
      </c>
      <c r="V907">
        <v>6</v>
      </c>
      <c r="W907">
        <v>25.45</v>
      </c>
      <c r="X907">
        <v>90514</v>
      </c>
      <c r="Y907" t="s">
        <v>3217</v>
      </c>
    </row>
    <row r="908" spans="1:25" x14ac:dyDescent="0.2">
      <c r="A908">
        <v>1369</v>
      </c>
      <c r="B908" t="s">
        <v>1784</v>
      </c>
      <c r="C908" t="s">
        <v>92</v>
      </c>
      <c r="D908">
        <v>7.0000000000000007E-2</v>
      </c>
      <c r="E908">
        <v>9.7799999999999994</v>
      </c>
      <c r="F908">
        <v>5.76</v>
      </c>
      <c r="G908" t="s">
        <v>63</v>
      </c>
      <c r="H908" t="s">
        <v>15</v>
      </c>
      <c r="I908" t="s">
        <v>24</v>
      </c>
      <c r="J908" t="s">
        <v>321</v>
      </c>
      <c r="K908" t="s">
        <v>49</v>
      </c>
      <c r="L908" t="s">
        <v>1487</v>
      </c>
      <c r="M908">
        <v>0.35</v>
      </c>
      <c r="N908" t="s">
        <v>8</v>
      </c>
      <c r="O908" t="s">
        <v>28</v>
      </c>
      <c r="P908" t="s">
        <v>163</v>
      </c>
      <c r="Q908" t="s">
        <v>1430</v>
      </c>
      <c r="R908">
        <v>76063</v>
      </c>
      <c r="S908">
        <v>42086</v>
      </c>
      <c r="T908">
        <v>42088</v>
      </c>
      <c r="U908">
        <v>20.14</v>
      </c>
      <c r="V908">
        <v>11</v>
      </c>
      <c r="W908">
        <v>110.72</v>
      </c>
      <c r="X908">
        <v>90514</v>
      </c>
      <c r="Y908" t="s">
        <v>3217</v>
      </c>
    </row>
    <row r="909" spans="1:25" x14ac:dyDescent="0.2">
      <c r="A909">
        <v>2395</v>
      </c>
      <c r="B909" t="s">
        <v>1785</v>
      </c>
      <c r="C909" t="s">
        <v>46</v>
      </c>
      <c r="D909">
        <v>0.04</v>
      </c>
      <c r="E909">
        <v>60.97</v>
      </c>
      <c r="F909">
        <v>4.5</v>
      </c>
      <c r="G909" t="s">
        <v>14</v>
      </c>
      <c r="H909" t="s">
        <v>70</v>
      </c>
      <c r="I909" t="s">
        <v>24</v>
      </c>
      <c r="J909" t="s">
        <v>71</v>
      </c>
      <c r="K909" t="s">
        <v>49</v>
      </c>
      <c r="L909" t="s">
        <v>72</v>
      </c>
      <c r="M909">
        <v>0.56000000000000005</v>
      </c>
      <c r="N909" t="s">
        <v>8</v>
      </c>
      <c r="O909" t="s">
        <v>9</v>
      </c>
      <c r="P909" t="s">
        <v>51</v>
      </c>
      <c r="Q909" t="s">
        <v>1786</v>
      </c>
      <c r="R909">
        <v>31401</v>
      </c>
      <c r="S909">
        <v>42086</v>
      </c>
      <c r="T909">
        <v>42087</v>
      </c>
      <c r="U909">
        <v>79.423199999999994</v>
      </c>
      <c r="V909">
        <v>15</v>
      </c>
      <c r="W909">
        <v>904.31</v>
      </c>
      <c r="X909">
        <v>86952</v>
      </c>
      <c r="Y909" t="s">
        <v>3216</v>
      </c>
    </row>
    <row r="910" spans="1:25" x14ac:dyDescent="0.2">
      <c r="A910">
        <v>3381</v>
      </c>
      <c r="B910" t="s">
        <v>1787</v>
      </c>
      <c r="C910" t="s">
        <v>46</v>
      </c>
      <c r="D910">
        <v>0.05</v>
      </c>
      <c r="E910">
        <v>11.97</v>
      </c>
      <c r="F910">
        <v>5.81</v>
      </c>
      <c r="G910" t="s">
        <v>14</v>
      </c>
      <c r="H910" t="s">
        <v>70</v>
      </c>
      <c r="I910" t="s">
        <v>24</v>
      </c>
      <c r="J910" t="s">
        <v>25</v>
      </c>
      <c r="K910" t="s">
        <v>18</v>
      </c>
      <c r="L910" t="s">
        <v>1788</v>
      </c>
      <c r="M910">
        <v>0.6</v>
      </c>
      <c r="N910" t="s">
        <v>8</v>
      </c>
      <c r="O910" t="s">
        <v>9</v>
      </c>
      <c r="P910" t="s">
        <v>51</v>
      </c>
      <c r="Q910" t="s">
        <v>1789</v>
      </c>
      <c r="R910">
        <v>31204</v>
      </c>
      <c r="S910">
        <v>42086</v>
      </c>
      <c r="T910">
        <v>42088</v>
      </c>
      <c r="U910">
        <v>349.05930000000001</v>
      </c>
      <c r="V910">
        <v>2</v>
      </c>
      <c r="W910">
        <v>25.31</v>
      </c>
      <c r="X910">
        <v>88836</v>
      </c>
      <c r="Y910" t="s">
        <v>3216</v>
      </c>
    </row>
    <row r="911" spans="1:25" x14ac:dyDescent="0.2">
      <c r="A911">
        <v>618</v>
      </c>
      <c r="B911" t="s">
        <v>1790</v>
      </c>
      <c r="C911" t="s">
        <v>1</v>
      </c>
      <c r="D911">
        <v>0.06</v>
      </c>
      <c r="E911">
        <v>17.98</v>
      </c>
      <c r="F911">
        <v>4</v>
      </c>
      <c r="G911" t="s">
        <v>14</v>
      </c>
      <c r="H911" t="s">
        <v>15</v>
      </c>
      <c r="I911" t="s">
        <v>16</v>
      </c>
      <c r="J911" t="s">
        <v>17</v>
      </c>
      <c r="K911" t="s">
        <v>49</v>
      </c>
      <c r="L911" t="s">
        <v>1633</v>
      </c>
      <c r="M911">
        <v>0.79</v>
      </c>
      <c r="N911" t="s">
        <v>8</v>
      </c>
      <c r="O911" t="s">
        <v>35</v>
      </c>
      <c r="P911" t="s">
        <v>36</v>
      </c>
      <c r="Q911" t="s">
        <v>1791</v>
      </c>
      <c r="R911">
        <v>81007</v>
      </c>
      <c r="S911">
        <v>42087</v>
      </c>
      <c r="T911">
        <v>42088</v>
      </c>
      <c r="U911">
        <v>-78.13</v>
      </c>
      <c r="V911">
        <v>4</v>
      </c>
      <c r="W911">
        <v>70.06</v>
      </c>
      <c r="X911">
        <v>88197</v>
      </c>
      <c r="Y911" t="s">
        <v>3218</v>
      </c>
    </row>
    <row r="912" spans="1:25" x14ac:dyDescent="0.2">
      <c r="A912">
        <v>3309</v>
      </c>
      <c r="B912" t="s">
        <v>1792</v>
      </c>
      <c r="C912" t="s">
        <v>1</v>
      </c>
      <c r="D912">
        <v>0.1</v>
      </c>
      <c r="E912">
        <v>6.64</v>
      </c>
      <c r="F912">
        <v>54.95</v>
      </c>
      <c r="G912" t="s">
        <v>14</v>
      </c>
      <c r="H912" t="s">
        <v>3</v>
      </c>
      <c r="I912" t="s">
        <v>4</v>
      </c>
      <c r="J912" t="s">
        <v>102</v>
      </c>
      <c r="K912" t="s">
        <v>18</v>
      </c>
      <c r="L912" t="s">
        <v>244</v>
      </c>
      <c r="M912">
        <v>0.37</v>
      </c>
      <c r="N912" t="s">
        <v>8</v>
      </c>
      <c r="O912" t="s">
        <v>87</v>
      </c>
      <c r="P912" t="s">
        <v>379</v>
      </c>
      <c r="Q912" t="s">
        <v>1793</v>
      </c>
      <c r="R912">
        <v>1760</v>
      </c>
      <c r="S912">
        <v>42087</v>
      </c>
      <c r="T912">
        <v>42089</v>
      </c>
      <c r="U912">
        <v>-25</v>
      </c>
      <c r="V912">
        <v>4</v>
      </c>
      <c r="W912">
        <v>25.31</v>
      </c>
      <c r="X912">
        <v>90460</v>
      </c>
      <c r="Y912" t="s">
        <v>3219</v>
      </c>
    </row>
    <row r="913" spans="1:25" x14ac:dyDescent="0.2">
      <c r="A913">
        <v>3310</v>
      </c>
      <c r="B913" t="s">
        <v>1794</v>
      </c>
      <c r="C913" t="s">
        <v>1</v>
      </c>
      <c r="D913">
        <v>0.05</v>
      </c>
      <c r="E913">
        <v>90.48</v>
      </c>
      <c r="F913">
        <v>19.989999999999998</v>
      </c>
      <c r="G913" t="s">
        <v>14</v>
      </c>
      <c r="H913" t="s">
        <v>3</v>
      </c>
      <c r="I913" t="s">
        <v>24</v>
      </c>
      <c r="J913" t="s">
        <v>321</v>
      </c>
      <c r="K913" t="s">
        <v>49</v>
      </c>
      <c r="L913" t="s">
        <v>478</v>
      </c>
      <c r="M913">
        <v>0.4</v>
      </c>
      <c r="N913" t="s">
        <v>8</v>
      </c>
      <c r="O913" t="s">
        <v>87</v>
      </c>
      <c r="P913" t="s">
        <v>379</v>
      </c>
      <c r="Q913" t="s">
        <v>1795</v>
      </c>
      <c r="R913">
        <v>2563</v>
      </c>
      <c r="S913">
        <v>42087</v>
      </c>
      <c r="T913">
        <v>42088</v>
      </c>
      <c r="U913">
        <v>255.1482</v>
      </c>
      <c r="V913">
        <v>4</v>
      </c>
      <c r="W913">
        <v>369.78</v>
      </c>
      <c r="X913">
        <v>90460</v>
      </c>
      <c r="Y913" t="s">
        <v>3219</v>
      </c>
    </row>
    <row r="914" spans="1:25" x14ac:dyDescent="0.2">
      <c r="A914">
        <v>1689</v>
      </c>
      <c r="B914" t="s">
        <v>1796</v>
      </c>
      <c r="C914" t="s">
        <v>13</v>
      </c>
      <c r="D914">
        <v>0</v>
      </c>
      <c r="E914">
        <v>48.91</v>
      </c>
      <c r="F914">
        <v>35</v>
      </c>
      <c r="G914" t="s">
        <v>14</v>
      </c>
      <c r="H914" t="s">
        <v>70</v>
      </c>
      <c r="I914" t="s">
        <v>24</v>
      </c>
      <c r="J914" t="s">
        <v>54</v>
      </c>
      <c r="K914" t="s">
        <v>40</v>
      </c>
      <c r="L914" t="s">
        <v>1797</v>
      </c>
      <c r="M914">
        <v>0.83</v>
      </c>
      <c r="N914" t="s">
        <v>8</v>
      </c>
      <c r="O914" t="s">
        <v>28</v>
      </c>
      <c r="P914" t="s">
        <v>29</v>
      </c>
      <c r="Q914" t="s">
        <v>1798</v>
      </c>
      <c r="R914">
        <v>46322</v>
      </c>
      <c r="S914">
        <v>42087</v>
      </c>
      <c r="T914">
        <v>42088</v>
      </c>
      <c r="U914">
        <v>-628.38</v>
      </c>
      <c r="V914">
        <v>10</v>
      </c>
      <c r="W914">
        <v>514.79</v>
      </c>
      <c r="X914">
        <v>91077</v>
      </c>
      <c r="Y914" t="s">
        <v>3217</v>
      </c>
    </row>
    <row r="915" spans="1:25" x14ac:dyDescent="0.2">
      <c r="A915">
        <v>2308</v>
      </c>
      <c r="B915" t="s">
        <v>1799</v>
      </c>
      <c r="C915" t="s">
        <v>23</v>
      </c>
      <c r="D915">
        <v>0.08</v>
      </c>
      <c r="E915">
        <v>9.48</v>
      </c>
      <c r="F915">
        <v>7.29</v>
      </c>
      <c r="G915" t="s">
        <v>14</v>
      </c>
      <c r="H915" t="s">
        <v>3</v>
      </c>
      <c r="I915" t="s">
        <v>4</v>
      </c>
      <c r="J915" t="s">
        <v>102</v>
      </c>
      <c r="K915" t="s">
        <v>18</v>
      </c>
      <c r="L915" t="s">
        <v>480</v>
      </c>
      <c r="M915">
        <v>0.45</v>
      </c>
      <c r="N915" t="s">
        <v>8</v>
      </c>
      <c r="O915" t="s">
        <v>9</v>
      </c>
      <c r="P915" t="s">
        <v>99</v>
      </c>
      <c r="Q915" t="s">
        <v>1800</v>
      </c>
      <c r="R915">
        <v>33971</v>
      </c>
      <c r="S915">
        <v>42087</v>
      </c>
      <c r="T915">
        <v>42089</v>
      </c>
      <c r="U915">
        <v>-50.4</v>
      </c>
      <c r="V915">
        <v>2</v>
      </c>
      <c r="W915">
        <v>20.22</v>
      </c>
      <c r="X915">
        <v>90557</v>
      </c>
      <c r="Y915" t="s">
        <v>3216</v>
      </c>
    </row>
    <row r="916" spans="1:25" x14ac:dyDescent="0.2">
      <c r="A916">
        <v>2308</v>
      </c>
      <c r="B916" t="s">
        <v>1799</v>
      </c>
      <c r="C916" t="s">
        <v>23</v>
      </c>
      <c r="D916">
        <v>0.03</v>
      </c>
      <c r="E916">
        <v>193.17</v>
      </c>
      <c r="F916">
        <v>19.989999999999998</v>
      </c>
      <c r="G916" t="s">
        <v>14</v>
      </c>
      <c r="H916" t="s">
        <v>3</v>
      </c>
      <c r="I916" t="s">
        <v>24</v>
      </c>
      <c r="J916" t="s">
        <v>54</v>
      </c>
      <c r="K916" t="s">
        <v>49</v>
      </c>
      <c r="L916" t="s">
        <v>1558</v>
      </c>
      <c r="M916">
        <v>0.71</v>
      </c>
      <c r="N916" t="s">
        <v>8</v>
      </c>
      <c r="O916" t="s">
        <v>9</v>
      </c>
      <c r="P916" t="s">
        <v>99</v>
      </c>
      <c r="Q916" t="s">
        <v>1800</v>
      </c>
      <c r="R916">
        <v>33971</v>
      </c>
      <c r="S916">
        <v>42087</v>
      </c>
      <c r="T916">
        <v>42091</v>
      </c>
      <c r="U916">
        <v>-348.75400000000002</v>
      </c>
      <c r="V916">
        <v>8</v>
      </c>
      <c r="W916">
        <v>1548.97</v>
      </c>
      <c r="X916">
        <v>90557</v>
      </c>
      <c r="Y916" t="s">
        <v>3216</v>
      </c>
    </row>
    <row r="917" spans="1:25" x14ac:dyDescent="0.2">
      <c r="A917">
        <v>1060</v>
      </c>
      <c r="B917" t="s">
        <v>1801</v>
      </c>
      <c r="C917" t="s">
        <v>92</v>
      </c>
      <c r="D917">
        <v>0.09</v>
      </c>
      <c r="E917">
        <v>138.75</v>
      </c>
      <c r="F917">
        <v>52.42</v>
      </c>
      <c r="G917" t="s">
        <v>2</v>
      </c>
      <c r="H917" t="s">
        <v>3</v>
      </c>
      <c r="I917" t="s">
        <v>4</v>
      </c>
      <c r="J917" t="s">
        <v>5</v>
      </c>
      <c r="K917" t="s">
        <v>6</v>
      </c>
      <c r="L917" t="s">
        <v>1802</v>
      </c>
      <c r="M917">
        <v>0.74</v>
      </c>
      <c r="N917" t="s">
        <v>8</v>
      </c>
      <c r="O917" t="s">
        <v>9</v>
      </c>
      <c r="P917" t="s">
        <v>51</v>
      </c>
      <c r="Q917" t="s">
        <v>337</v>
      </c>
      <c r="R917">
        <v>30318</v>
      </c>
      <c r="S917">
        <v>42087</v>
      </c>
      <c r="T917">
        <v>42088</v>
      </c>
      <c r="U917">
        <v>-445.97177625</v>
      </c>
      <c r="V917">
        <v>23</v>
      </c>
      <c r="W917">
        <v>2527.79</v>
      </c>
      <c r="X917">
        <v>58628</v>
      </c>
      <c r="Y917" t="s">
        <v>3216</v>
      </c>
    </row>
    <row r="918" spans="1:25" x14ac:dyDescent="0.2">
      <c r="A918">
        <v>1062</v>
      </c>
      <c r="B918" t="s">
        <v>1803</v>
      </c>
      <c r="C918" t="s">
        <v>92</v>
      </c>
      <c r="D918">
        <v>0.09</v>
      </c>
      <c r="E918">
        <v>138.75</v>
      </c>
      <c r="F918">
        <v>52.42</v>
      </c>
      <c r="G918" t="s">
        <v>2</v>
      </c>
      <c r="H918" t="s">
        <v>3</v>
      </c>
      <c r="I918" t="s">
        <v>4</v>
      </c>
      <c r="J918" t="s">
        <v>5</v>
      </c>
      <c r="K918" t="s">
        <v>6</v>
      </c>
      <c r="L918" t="s">
        <v>1802</v>
      </c>
      <c r="M918">
        <v>0.74</v>
      </c>
      <c r="N918" t="s">
        <v>8</v>
      </c>
      <c r="O918" t="s">
        <v>87</v>
      </c>
      <c r="P918" t="s">
        <v>88</v>
      </c>
      <c r="Q918" t="s">
        <v>1804</v>
      </c>
      <c r="R918">
        <v>11727</v>
      </c>
      <c r="S918">
        <v>42087</v>
      </c>
      <c r="T918">
        <v>42088</v>
      </c>
      <c r="U918">
        <v>-335.31712499999998</v>
      </c>
      <c r="V918">
        <v>6</v>
      </c>
      <c r="W918">
        <v>659.42</v>
      </c>
      <c r="X918">
        <v>91354</v>
      </c>
      <c r="Y918" t="s">
        <v>3219</v>
      </c>
    </row>
    <row r="919" spans="1:25" x14ac:dyDescent="0.2">
      <c r="A919">
        <v>1254</v>
      </c>
      <c r="B919" t="s">
        <v>1566</v>
      </c>
      <c r="C919" t="s">
        <v>92</v>
      </c>
      <c r="D919">
        <v>0.06</v>
      </c>
      <c r="E919">
        <v>3.95</v>
      </c>
      <c r="F919">
        <v>2</v>
      </c>
      <c r="G919" t="s">
        <v>14</v>
      </c>
      <c r="H919" t="s">
        <v>47</v>
      </c>
      <c r="I919" t="s">
        <v>24</v>
      </c>
      <c r="J919" t="s">
        <v>152</v>
      </c>
      <c r="K919" t="s">
        <v>26</v>
      </c>
      <c r="L919" t="s">
        <v>1805</v>
      </c>
      <c r="M919">
        <v>0.53</v>
      </c>
      <c r="N919" t="s">
        <v>8</v>
      </c>
      <c r="O919" t="s">
        <v>28</v>
      </c>
      <c r="P919" t="s">
        <v>163</v>
      </c>
      <c r="Q919" t="s">
        <v>1567</v>
      </c>
      <c r="R919">
        <v>77530</v>
      </c>
      <c r="S919">
        <v>42087</v>
      </c>
      <c r="T919">
        <v>42088</v>
      </c>
      <c r="U919">
        <v>-9.68</v>
      </c>
      <c r="V919">
        <v>5</v>
      </c>
      <c r="W919">
        <v>19.66</v>
      </c>
      <c r="X919">
        <v>89984</v>
      </c>
      <c r="Y919" t="s">
        <v>3217</v>
      </c>
    </row>
    <row r="920" spans="1:25" x14ac:dyDescent="0.2">
      <c r="A920">
        <v>2256</v>
      </c>
      <c r="B920" t="s">
        <v>69</v>
      </c>
      <c r="C920" t="s">
        <v>92</v>
      </c>
      <c r="D920">
        <v>7.0000000000000007E-2</v>
      </c>
      <c r="E920">
        <v>70.98</v>
      </c>
      <c r="F920">
        <v>30</v>
      </c>
      <c r="G920" t="s">
        <v>2</v>
      </c>
      <c r="H920" t="s">
        <v>70</v>
      </c>
      <c r="I920" t="s">
        <v>4</v>
      </c>
      <c r="J920" t="s">
        <v>85</v>
      </c>
      <c r="K920" t="s">
        <v>33</v>
      </c>
      <c r="L920" t="s">
        <v>1806</v>
      </c>
      <c r="M920">
        <v>0.73</v>
      </c>
      <c r="N920" t="s">
        <v>8</v>
      </c>
      <c r="O920" t="s">
        <v>9</v>
      </c>
      <c r="P920" t="s">
        <v>73</v>
      </c>
      <c r="Q920" t="s">
        <v>74</v>
      </c>
      <c r="R920">
        <v>28560</v>
      </c>
      <c r="S920">
        <v>42087</v>
      </c>
      <c r="T920">
        <v>42089</v>
      </c>
      <c r="U920">
        <v>-222.95</v>
      </c>
      <c r="V920">
        <v>20</v>
      </c>
      <c r="W920">
        <v>1373.47</v>
      </c>
      <c r="X920">
        <v>87964</v>
      </c>
      <c r="Y920" t="s">
        <v>3216</v>
      </c>
    </row>
    <row r="921" spans="1:25" x14ac:dyDescent="0.2">
      <c r="A921">
        <v>2330</v>
      </c>
      <c r="B921" t="s">
        <v>1807</v>
      </c>
      <c r="C921" t="s">
        <v>92</v>
      </c>
      <c r="D921">
        <v>0.06</v>
      </c>
      <c r="E921">
        <v>28.53</v>
      </c>
      <c r="F921">
        <v>1.49</v>
      </c>
      <c r="G921" t="s">
        <v>14</v>
      </c>
      <c r="H921" t="s">
        <v>47</v>
      </c>
      <c r="I921" t="s">
        <v>24</v>
      </c>
      <c r="J921" t="s">
        <v>48</v>
      </c>
      <c r="K921" t="s">
        <v>49</v>
      </c>
      <c r="L921" t="s">
        <v>1808</v>
      </c>
      <c r="M921">
        <v>0.38</v>
      </c>
      <c r="N921" t="s">
        <v>8</v>
      </c>
      <c r="O921" t="s">
        <v>28</v>
      </c>
      <c r="P921" t="s">
        <v>189</v>
      </c>
      <c r="Q921" t="s">
        <v>1809</v>
      </c>
      <c r="R921">
        <v>52302</v>
      </c>
      <c r="S921">
        <v>42087</v>
      </c>
      <c r="T921">
        <v>42090</v>
      </c>
      <c r="U921">
        <v>74.638499999999993</v>
      </c>
      <c r="V921">
        <v>5</v>
      </c>
      <c r="W921">
        <v>134.09</v>
      </c>
      <c r="X921">
        <v>90964</v>
      </c>
      <c r="Y921" t="s">
        <v>3217</v>
      </c>
    </row>
    <row r="922" spans="1:25" x14ac:dyDescent="0.2">
      <c r="A922">
        <v>3143</v>
      </c>
      <c r="B922" t="s">
        <v>1810</v>
      </c>
      <c r="C922" t="s">
        <v>92</v>
      </c>
      <c r="D922">
        <v>0.02</v>
      </c>
      <c r="E922">
        <v>15.42</v>
      </c>
      <c r="F922">
        <v>5.41</v>
      </c>
      <c r="G922" t="s">
        <v>14</v>
      </c>
      <c r="H922" t="s">
        <v>15</v>
      </c>
      <c r="I922" t="s">
        <v>24</v>
      </c>
      <c r="J922" t="s">
        <v>54</v>
      </c>
      <c r="K922" t="s">
        <v>49</v>
      </c>
      <c r="L922" t="s">
        <v>1811</v>
      </c>
      <c r="M922">
        <v>0.59</v>
      </c>
      <c r="N922" t="s">
        <v>8</v>
      </c>
      <c r="O922" t="s">
        <v>28</v>
      </c>
      <c r="P922" t="s">
        <v>163</v>
      </c>
      <c r="Q922" t="s">
        <v>1812</v>
      </c>
      <c r="R922">
        <v>78660</v>
      </c>
      <c r="S922">
        <v>42087</v>
      </c>
      <c r="T922">
        <v>42088</v>
      </c>
      <c r="U922">
        <v>-16.37</v>
      </c>
      <c r="V922">
        <v>2</v>
      </c>
      <c r="W922">
        <v>33.840000000000003</v>
      </c>
      <c r="X922">
        <v>86368</v>
      </c>
      <c r="Y922" t="s">
        <v>3217</v>
      </c>
    </row>
    <row r="923" spans="1:25" x14ac:dyDescent="0.2">
      <c r="A923">
        <v>2430</v>
      </c>
      <c r="B923" t="s">
        <v>1813</v>
      </c>
      <c r="C923" t="s">
        <v>46</v>
      </c>
      <c r="D923">
        <v>0.1</v>
      </c>
      <c r="E923">
        <v>14.28</v>
      </c>
      <c r="F923">
        <v>2.99</v>
      </c>
      <c r="G923" t="s">
        <v>14</v>
      </c>
      <c r="H923" t="s">
        <v>47</v>
      </c>
      <c r="I923" t="s">
        <v>24</v>
      </c>
      <c r="J923" t="s">
        <v>48</v>
      </c>
      <c r="K923" t="s">
        <v>49</v>
      </c>
      <c r="L923" t="s">
        <v>661</v>
      </c>
      <c r="M923">
        <v>0.39</v>
      </c>
      <c r="N923" t="s">
        <v>8</v>
      </c>
      <c r="O923" t="s">
        <v>28</v>
      </c>
      <c r="P923" t="s">
        <v>163</v>
      </c>
      <c r="Q923" t="s">
        <v>1814</v>
      </c>
      <c r="R923">
        <v>76541</v>
      </c>
      <c r="S923">
        <v>42087</v>
      </c>
      <c r="T923">
        <v>42088</v>
      </c>
      <c r="U923">
        <v>104.9145</v>
      </c>
      <c r="V923">
        <v>11</v>
      </c>
      <c r="W923">
        <v>152.05000000000001</v>
      </c>
      <c r="X923">
        <v>91108</v>
      </c>
      <c r="Y923" t="s">
        <v>3217</v>
      </c>
    </row>
    <row r="924" spans="1:25" x14ac:dyDescent="0.2">
      <c r="A924">
        <v>880</v>
      </c>
      <c r="B924" t="s">
        <v>1815</v>
      </c>
      <c r="C924" t="s">
        <v>1</v>
      </c>
      <c r="D924">
        <v>7.0000000000000007E-2</v>
      </c>
      <c r="E924">
        <v>5.68</v>
      </c>
      <c r="F924">
        <v>1.39</v>
      </c>
      <c r="G924" t="s">
        <v>14</v>
      </c>
      <c r="H924" t="s">
        <v>3</v>
      </c>
      <c r="I924" t="s">
        <v>24</v>
      </c>
      <c r="J924" t="s">
        <v>321</v>
      </c>
      <c r="K924" t="s">
        <v>49</v>
      </c>
      <c r="L924" t="s">
        <v>574</v>
      </c>
      <c r="M924">
        <v>0.38</v>
      </c>
      <c r="N924" t="s">
        <v>8</v>
      </c>
      <c r="O924" t="s">
        <v>35</v>
      </c>
      <c r="P924" t="s">
        <v>564</v>
      </c>
      <c r="Q924" t="s">
        <v>1816</v>
      </c>
      <c r="R924">
        <v>85254</v>
      </c>
      <c r="S924">
        <v>42088</v>
      </c>
      <c r="T924">
        <v>42090</v>
      </c>
      <c r="U924">
        <v>18.643799999999999</v>
      </c>
      <c r="V924">
        <v>5</v>
      </c>
      <c r="W924">
        <v>27.02</v>
      </c>
      <c r="X924">
        <v>86153</v>
      </c>
      <c r="Y924" t="s">
        <v>3218</v>
      </c>
    </row>
    <row r="925" spans="1:25" x14ac:dyDescent="0.2">
      <c r="A925">
        <v>880</v>
      </c>
      <c r="B925" t="s">
        <v>1815</v>
      </c>
      <c r="C925" t="s">
        <v>1</v>
      </c>
      <c r="D925">
        <v>0.06</v>
      </c>
      <c r="E925">
        <v>22.84</v>
      </c>
      <c r="F925">
        <v>11.54</v>
      </c>
      <c r="G925" t="s">
        <v>14</v>
      </c>
      <c r="H925" t="s">
        <v>3</v>
      </c>
      <c r="I925" t="s">
        <v>24</v>
      </c>
      <c r="J925" t="s">
        <v>64</v>
      </c>
      <c r="K925" t="s">
        <v>49</v>
      </c>
      <c r="L925" t="s">
        <v>1817</v>
      </c>
      <c r="M925">
        <v>0.39</v>
      </c>
      <c r="N925" t="s">
        <v>8</v>
      </c>
      <c r="O925" t="s">
        <v>35</v>
      </c>
      <c r="P925" t="s">
        <v>564</v>
      </c>
      <c r="Q925" t="s">
        <v>1816</v>
      </c>
      <c r="R925">
        <v>85254</v>
      </c>
      <c r="S925">
        <v>42088</v>
      </c>
      <c r="T925">
        <v>42090</v>
      </c>
      <c r="U925">
        <v>-31.24</v>
      </c>
      <c r="V925">
        <v>1</v>
      </c>
      <c r="W925">
        <v>27.67</v>
      </c>
      <c r="X925">
        <v>86153</v>
      </c>
      <c r="Y925" t="s">
        <v>3218</v>
      </c>
    </row>
    <row r="926" spans="1:25" x14ac:dyDescent="0.2">
      <c r="A926">
        <v>1241</v>
      </c>
      <c r="B926" t="s">
        <v>1660</v>
      </c>
      <c r="C926" t="s">
        <v>1</v>
      </c>
      <c r="D926">
        <v>0.06</v>
      </c>
      <c r="E926">
        <v>200.97</v>
      </c>
      <c r="F926">
        <v>15.59</v>
      </c>
      <c r="G926" t="s">
        <v>2</v>
      </c>
      <c r="H926" t="s">
        <v>3</v>
      </c>
      <c r="I926" t="s">
        <v>16</v>
      </c>
      <c r="J926" t="s">
        <v>32</v>
      </c>
      <c r="K926" t="s">
        <v>33</v>
      </c>
      <c r="L926" t="s">
        <v>916</v>
      </c>
      <c r="M926">
        <v>0.36</v>
      </c>
      <c r="N926" t="s">
        <v>8</v>
      </c>
      <c r="O926" t="s">
        <v>9</v>
      </c>
      <c r="P926" t="s">
        <v>140</v>
      </c>
      <c r="Q926" t="s">
        <v>1180</v>
      </c>
      <c r="R926">
        <v>36830</v>
      </c>
      <c r="S926">
        <v>42088</v>
      </c>
      <c r="T926">
        <v>42088</v>
      </c>
      <c r="U926">
        <v>531.61800000000005</v>
      </c>
      <c r="V926">
        <v>7</v>
      </c>
      <c r="W926">
        <v>1348.83</v>
      </c>
      <c r="X926">
        <v>90881</v>
      </c>
      <c r="Y926" t="s">
        <v>3216</v>
      </c>
    </row>
    <row r="927" spans="1:25" x14ac:dyDescent="0.2">
      <c r="A927">
        <v>1648</v>
      </c>
      <c r="B927" t="s">
        <v>1818</v>
      </c>
      <c r="C927" t="s">
        <v>1</v>
      </c>
      <c r="D927">
        <v>0.08</v>
      </c>
      <c r="E927">
        <v>46.89</v>
      </c>
      <c r="F927">
        <v>5.0999999999999996</v>
      </c>
      <c r="G927" t="s">
        <v>14</v>
      </c>
      <c r="H927" t="s">
        <v>70</v>
      </c>
      <c r="I927" t="s">
        <v>24</v>
      </c>
      <c r="J927" t="s">
        <v>71</v>
      </c>
      <c r="K927" t="s">
        <v>120</v>
      </c>
      <c r="L927" t="s">
        <v>1819</v>
      </c>
      <c r="M927">
        <v>0.46</v>
      </c>
      <c r="N927" t="s">
        <v>8</v>
      </c>
      <c r="O927" t="s">
        <v>28</v>
      </c>
      <c r="P927" t="s">
        <v>79</v>
      </c>
      <c r="Q927" t="s">
        <v>640</v>
      </c>
      <c r="R927">
        <v>60098</v>
      </c>
      <c r="S927">
        <v>42088</v>
      </c>
      <c r="T927">
        <v>42090</v>
      </c>
      <c r="U927">
        <v>507.63299999999998</v>
      </c>
      <c r="V927">
        <v>17</v>
      </c>
      <c r="W927">
        <v>735.7</v>
      </c>
      <c r="X927">
        <v>91043</v>
      </c>
      <c r="Y927" t="s">
        <v>3217</v>
      </c>
    </row>
    <row r="928" spans="1:25" x14ac:dyDescent="0.2">
      <c r="A928">
        <v>1648</v>
      </c>
      <c r="B928" t="s">
        <v>1818</v>
      </c>
      <c r="C928" t="s">
        <v>1</v>
      </c>
      <c r="D928">
        <v>0.05</v>
      </c>
      <c r="E928">
        <v>12.98</v>
      </c>
      <c r="F928">
        <v>3.14</v>
      </c>
      <c r="G928" t="s">
        <v>14</v>
      </c>
      <c r="H928" t="s">
        <v>70</v>
      </c>
      <c r="I928" t="s">
        <v>24</v>
      </c>
      <c r="J928" t="s">
        <v>544</v>
      </c>
      <c r="K928" t="s">
        <v>18</v>
      </c>
      <c r="L928" t="s">
        <v>545</v>
      </c>
      <c r="M928">
        <v>0.6</v>
      </c>
      <c r="N928" t="s">
        <v>8</v>
      </c>
      <c r="O928" t="s">
        <v>28</v>
      </c>
      <c r="P928" t="s">
        <v>79</v>
      </c>
      <c r="Q928" t="s">
        <v>640</v>
      </c>
      <c r="R928">
        <v>60098</v>
      </c>
      <c r="S928">
        <v>42088</v>
      </c>
      <c r="T928">
        <v>42088</v>
      </c>
      <c r="U928">
        <v>38.229999999999997</v>
      </c>
      <c r="V928">
        <v>18</v>
      </c>
      <c r="W928">
        <v>225.59</v>
      </c>
      <c r="X928">
        <v>91043</v>
      </c>
      <c r="Y928" t="s">
        <v>3217</v>
      </c>
    </row>
    <row r="929" spans="1:25" x14ac:dyDescent="0.2">
      <c r="A929">
        <v>1829</v>
      </c>
      <c r="B929" t="s">
        <v>230</v>
      </c>
      <c r="C929" t="s">
        <v>1</v>
      </c>
      <c r="D929">
        <v>0.01</v>
      </c>
      <c r="E929">
        <v>10.64</v>
      </c>
      <c r="F929">
        <v>5.16</v>
      </c>
      <c r="G929" t="s">
        <v>63</v>
      </c>
      <c r="H929" t="s">
        <v>70</v>
      </c>
      <c r="I929" t="s">
        <v>4</v>
      </c>
      <c r="J929" t="s">
        <v>102</v>
      </c>
      <c r="K929" t="s">
        <v>49</v>
      </c>
      <c r="L929" t="s">
        <v>1820</v>
      </c>
      <c r="M929">
        <v>0.56999999999999995</v>
      </c>
      <c r="N929" t="s">
        <v>8</v>
      </c>
      <c r="O929" t="s">
        <v>28</v>
      </c>
      <c r="P929" t="s">
        <v>189</v>
      </c>
      <c r="Q929" t="s">
        <v>232</v>
      </c>
      <c r="R929">
        <v>52402</v>
      </c>
      <c r="S929">
        <v>42088</v>
      </c>
      <c r="T929">
        <v>42090</v>
      </c>
      <c r="U929">
        <v>-11.69</v>
      </c>
      <c r="V929">
        <v>5</v>
      </c>
      <c r="W929">
        <v>58.52</v>
      </c>
      <c r="X929">
        <v>86957</v>
      </c>
      <c r="Y929" t="s">
        <v>3217</v>
      </c>
    </row>
    <row r="930" spans="1:25" x14ac:dyDescent="0.2">
      <c r="A930">
        <v>2201</v>
      </c>
      <c r="B930" t="s">
        <v>1821</v>
      </c>
      <c r="C930" t="s">
        <v>1</v>
      </c>
      <c r="D930">
        <v>0.17</v>
      </c>
      <c r="E930">
        <v>14.89</v>
      </c>
      <c r="F930">
        <v>13.56</v>
      </c>
      <c r="G930" t="s">
        <v>14</v>
      </c>
      <c r="H930" t="s">
        <v>3</v>
      </c>
      <c r="I930" t="s">
        <v>4</v>
      </c>
      <c r="J930" t="s">
        <v>102</v>
      </c>
      <c r="K930" t="s">
        <v>40</v>
      </c>
      <c r="L930" t="s">
        <v>1822</v>
      </c>
      <c r="M930">
        <v>0.57999999999999996</v>
      </c>
      <c r="N930" t="s">
        <v>8</v>
      </c>
      <c r="O930" t="s">
        <v>28</v>
      </c>
      <c r="P930" t="s">
        <v>60</v>
      </c>
      <c r="Q930" t="s">
        <v>1823</v>
      </c>
      <c r="R930">
        <v>55420</v>
      </c>
      <c r="S930">
        <v>42088</v>
      </c>
      <c r="T930">
        <v>42090</v>
      </c>
      <c r="U930">
        <v>-9.1300000000000008</v>
      </c>
      <c r="V930">
        <v>1</v>
      </c>
      <c r="W930">
        <v>27.96</v>
      </c>
      <c r="X930">
        <v>86054</v>
      </c>
      <c r="Y930" t="s">
        <v>3217</v>
      </c>
    </row>
    <row r="931" spans="1:25" x14ac:dyDescent="0.2">
      <c r="A931">
        <v>3100</v>
      </c>
      <c r="B931" t="s">
        <v>1824</v>
      </c>
      <c r="C931" t="s">
        <v>1</v>
      </c>
      <c r="D931">
        <v>7.0000000000000007E-2</v>
      </c>
      <c r="E931">
        <v>35.99</v>
      </c>
      <c r="F931">
        <v>5</v>
      </c>
      <c r="G931" t="s">
        <v>14</v>
      </c>
      <c r="H931" t="s">
        <v>15</v>
      </c>
      <c r="I931" t="s">
        <v>16</v>
      </c>
      <c r="J931" t="s">
        <v>111</v>
      </c>
      <c r="K931" t="s">
        <v>26</v>
      </c>
      <c r="L931" t="s">
        <v>1825</v>
      </c>
      <c r="M931">
        <v>0.82</v>
      </c>
      <c r="N931" t="s">
        <v>8</v>
      </c>
      <c r="O931" t="s">
        <v>9</v>
      </c>
      <c r="P931" t="s">
        <v>99</v>
      </c>
      <c r="Q931" t="s">
        <v>1826</v>
      </c>
      <c r="R931">
        <v>33334</v>
      </c>
      <c r="S931">
        <v>42088</v>
      </c>
      <c r="T931">
        <v>42090</v>
      </c>
      <c r="U931">
        <v>-299.81420000000003</v>
      </c>
      <c r="V931">
        <v>1</v>
      </c>
      <c r="W931">
        <v>31.71</v>
      </c>
      <c r="X931">
        <v>89988</v>
      </c>
      <c r="Y931" t="s">
        <v>3216</v>
      </c>
    </row>
    <row r="932" spans="1:25" x14ac:dyDescent="0.2">
      <c r="A932">
        <v>693</v>
      </c>
      <c r="B932" t="s">
        <v>1525</v>
      </c>
      <c r="C932" t="s">
        <v>23</v>
      </c>
      <c r="D932">
        <v>0.02</v>
      </c>
      <c r="E932">
        <v>500.98</v>
      </c>
      <c r="F932">
        <v>41.44</v>
      </c>
      <c r="G932" t="s">
        <v>2</v>
      </c>
      <c r="H932" t="s">
        <v>3</v>
      </c>
      <c r="I932" t="s">
        <v>4</v>
      </c>
      <c r="J932" t="s">
        <v>93</v>
      </c>
      <c r="K932" t="s">
        <v>6</v>
      </c>
      <c r="L932" t="s">
        <v>1827</v>
      </c>
      <c r="M932">
        <v>0.66</v>
      </c>
      <c r="N932" t="s">
        <v>8</v>
      </c>
      <c r="O932" t="s">
        <v>35</v>
      </c>
      <c r="P932" t="s">
        <v>36</v>
      </c>
      <c r="Q932" t="s">
        <v>1526</v>
      </c>
      <c r="R932">
        <v>80229</v>
      </c>
      <c r="S932">
        <v>42088</v>
      </c>
      <c r="T932">
        <v>42088</v>
      </c>
      <c r="U932">
        <v>2568.4629</v>
      </c>
      <c r="V932">
        <v>7</v>
      </c>
      <c r="W932">
        <v>3722.41</v>
      </c>
      <c r="X932">
        <v>87811</v>
      </c>
      <c r="Y932" t="s">
        <v>3218</v>
      </c>
    </row>
    <row r="933" spans="1:25" x14ac:dyDescent="0.2">
      <c r="A933">
        <v>1557</v>
      </c>
      <c r="B933" t="s">
        <v>1828</v>
      </c>
      <c r="C933" t="s">
        <v>23</v>
      </c>
      <c r="D933">
        <v>0.09</v>
      </c>
      <c r="E933">
        <v>60.98</v>
      </c>
      <c r="F933">
        <v>49</v>
      </c>
      <c r="G933" t="s">
        <v>14</v>
      </c>
      <c r="H933" t="s">
        <v>15</v>
      </c>
      <c r="I933" t="s">
        <v>24</v>
      </c>
      <c r="J933" t="s">
        <v>71</v>
      </c>
      <c r="K933" t="s">
        <v>40</v>
      </c>
      <c r="L933" t="s">
        <v>1506</v>
      </c>
      <c r="M933">
        <v>0.59</v>
      </c>
      <c r="N933" t="s">
        <v>8</v>
      </c>
      <c r="O933" t="s">
        <v>9</v>
      </c>
      <c r="P933" t="s">
        <v>218</v>
      </c>
      <c r="Q933" t="s">
        <v>1829</v>
      </c>
      <c r="R933">
        <v>22003</v>
      </c>
      <c r="S933">
        <v>42088</v>
      </c>
      <c r="T933">
        <v>42096</v>
      </c>
      <c r="U933">
        <v>-954.75800000000004</v>
      </c>
      <c r="V933">
        <v>15</v>
      </c>
      <c r="W933">
        <v>879.62</v>
      </c>
      <c r="X933">
        <v>87426</v>
      </c>
      <c r="Y933" t="s">
        <v>3216</v>
      </c>
    </row>
    <row r="934" spans="1:25" x14ac:dyDescent="0.2">
      <c r="A934">
        <v>1557</v>
      </c>
      <c r="B934" t="s">
        <v>1828</v>
      </c>
      <c r="C934" t="s">
        <v>23</v>
      </c>
      <c r="D934">
        <v>0.05</v>
      </c>
      <c r="E934">
        <v>29.89</v>
      </c>
      <c r="F934">
        <v>1.99</v>
      </c>
      <c r="G934" t="s">
        <v>14</v>
      </c>
      <c r="H934" t="s">
        <v>15</v>
      </c>
      <c r="I934" t="s">
        <v>16</v>
      </c>
      <c r="J934" t="s">
        <v>17</v>
      </c>
      <c r="K934" t="s">
        <v>18</v>
      </c>
      <c r="L934" t="s">
        <v>419</v>
      </c>
      <c r="M934">
        <v>0.5</v>
      </c>
      <c r="N934" t="s">
        <v>8</v>
      </c>
      <c r="O934" t="s">
        <v>9</v>
      </c>
      <c r="P934" t="s">
        <v>218</v>
      </c>
      <c r="Q934" t="s">
        <v>1829</v>
      </c>
      <c r="R934">
        <v>22003</v>
      </c>
      <c r="S934">
        <v>42088</v>
      </c>
      <c r="T934">
        <v>42090</v>
      </c>
      <c r="U934">
        <v>219.4734</v>
      </c>
      <c r="V934">
        <v>12</v>
      </c>
      <c r="W934">
        <v>361.19</v>
      </c>
      <c r="X934">
        <v>87426</v>
      </c>
      <c r="Y934" t="s">
        <v>3216</v>
      </c>
    </row>
    <row r="935" spans="1:25" x14ac:dyDescent="0.2">
      <c r="A935">
        <v>1699</v>
      </c>
      <c r="B935" t="s">
        <v>1830</v>
      </c>
      <c r="C935" t="s">
        <v>23</v>
      </c>
      <c r="D935">
        <v>0.05</v>
      </c>
      <c r="E935">
        <v>3.98</v>
      </c>
      <c r="F935">
        <v>5.26</v>
      </c>
      <c r="G935" t="s">
        <v>14</v>
      </c>
      <c r="H935" t="s">
        <v>3</v>
      </c>
      <c r="I935" t="s">
        <v>24</v>
      </c>
      <c r="J935" t="s">
        <v>48</v>
      </c>
      <c r="K935" t="s">
        <v>49</v>
      </c>
      <c r="L935" t="s">
        <v>1831</v>
      </c>
      <c r="M935">
        <v>0.38</v>
      </c>
      <c r="N935" t="s">
        <v>8</v>
      </c>
      <c r="O935" t="s">
        <v>87</v>
      </c>
      <c r="P935" t="s">
        <v>296</v>
      </c>
      <c r="Q935" t="s">
        <v>1832</v>
      </c>
      <c r="R935">
        <v>19057</v>
      </c>
      <c r="S935">
        <v>42088</v>
      </c>
      <c r="T935">
        <v>42092</v>
      </c>
      <c r="U935">
        <v>-152.52449999999999</v>
      </c>
      <c r="V935">
        <v>12</v>
      </c>
      <c r="W935">
        <v>49.44</v>
      </c>
      <c r="X935">
        <v>87345</v>
      </c>
      <c r="Y935" t="s">
        <v>3219</v>
      </c>
    </row>
    <row r="936" spans="1:25" x14ac:dyDescent="0.2">
      <c r="A936">
        <v>1699</v>
      </c>
      <c r="B936" t="s">
        <v>1830</v>
      </c>
      <c r="C936" t="s">
        <v>23</v>
      </c>
      <c r="D936">
        <v>0.01</v>
      </c>
      <c r="E936">
        <v>6.48</v>
      </c>
      <c r="F936">
        <v>5.4</v>
      </c>
      <c r="G936" t="s">
        <v>14</v>
      </c>
      <c r="H936" t="s">
        <v>3</v>
      </c>
      <c r="I936" t="s">
        <v>24</v>
      </c>
      <c r="J936" t="s">
        <v>64</v>
      </c>
      <c r="K936" t="s">
        <v>49</v>
      </c>
      <c r="L936" t="s">
        <v>1833</v>
      </c>
      <c r="M936">
        <v>0.37</v>
      </c>
      <c r="N936" t="s">
        <v>8</v>
      </c>
      <c r="O936" t="s">
        <v>87</v>
      </c>
      <c r="P936" t="s">
        <v>296</v>
      </c>
      <c r="Q936" t="s">
        <v>1832</v>
      </c>
      <c r="R936">
        <v>19057</v>
      </c>
      <c r="S936">
        <v>42088</v>
      </c>
      <c r="T936">
        <v>42088</v>
      </c>
      <c r="U936">
        <v>-18.850000000000001</v>
      </c>
      <c r="V936">
        <v>2</v>
      </c>
      <c r="W936">
        <v>14.29</v>
      </c>
      <c r="X936">
        <v>87345</v>
      </c>
      <c r="Y936" t="s">
        <v>3219</v>
      </c>
    </row>
    <row r="937" spans="1:25" x14ac:dyDescent="0.2">
      <c r="A937">
        <v>290</v>
      </c>
      <c r="B937" t="s">
        <v>1834</v>
      </c>
      <c r="C937" t="s">
        <v>46</v>
      </c>
      <c r="D937">
        <v>0.04</v>
      </c>
      <c r="E937">
        <v>4.9800000000000004</v>
      </c>
      <c r="F937">
        <v>4.62</v>
      </c>
      <c r="G937" t="s">
        <v>14</v>
      </c>
      <c r="H937" t="s">
        <v>3</v>
      </c>
      <c r="I937" t="s">
        <v>16</v>
      </c>
      <c r="J937" t="s">
        <v>17</v>
      </c>
      <c r="K937" t="s">
        <v>18</v>
      </c>
      <c r="L937" t="s">
        <v>1197</v>
      </c>
      <c r="M937">
        <v>0.64</v>
      </c>
      <c r="N937" t="s">
        <v>8</v>
      </c>
      <c r="O937" t="s">
        <v>35</v>
      </c>
      <c r="P937" t="s">
        <v>36</v>
      </c>
      <c r="Q937" t="s">
        <v>1835</v>
      </c>
      <c r="R937">
        <v>80538</v>
      </c>
      <c r="S937">
        <v>42088</v>
      </c>
      <c r="T937">
        <v>42089</v>
      </c>
      <c r="U937">
        <v>-135.16</v>
      </c>
      <c r="V937">
        <v>20</v>
      </c>
      <c r="W937">
        <v>102.54</v>
      </c>
      <c r="X937">
        <v>90837</v>
      </c>
      <c r="Y937" t="s">
        <v>3218</v>
      </c>
    </row>
    <row r="938" spans="1:25" x14ac:dyDescent="0.2">
      <c r="A938">
        <v>2287</v>
      </c>
      <c r="B938" t="s">
        <v>1239</v>
      </c>
      <c r="C938" t="s">
        <v>46</v>
      </c>
      <c r="D938">
        <v>0.01</v>
      </c>
      <c r="E938">
        <v>18.97</v>
      </c>
      <c r="F938">
        <v>9.0299999999999994</v>
      </c>
      <c r="G938" t="s">
        <v>14</v>
      </c>
      <c r="H938" t="s">
        <v>70</v>
      </c>
      <c r="I938" t="s">
        <v>24</v>
      </c>
      <c r="J938" t="s">
        <v>64</v>
      </c>
      <c r="K938" t="s">
        <v>49</v>
      </c>
      <c r="L938" t="s">
        <v>606</v>
      </c>
      <c r="M938">
        <v>0.37</v>
      </c>
      <c r="N938" t="s">
        <v>8</v>
      </c>
      <c r="O938" t="s">
        <v>9</v>
      </c>
      <c r="P938" t="s">
        <v>247</v>
      </c>
      <c r="Q938" t="s">
        <v>1241</v>
      </c>
      <c r="R938">
        <v>29483</v>
      </c>
      <c r="S938">
        <v>42088</v>
      </c>
      <c r="T938">
        <v>42088</v>
      </c>
      <c r="U938">
        <v>-12.0267</v>
      </c>
      <c r="V938">
        <v>8</v>
      </c>
      <c r="W938">
        <v>164.67</v>
      </c>
      <c r="X938">
        <v>90146</v>
      </c>
      <c r="Y938" t="s">
        <v>3216</v>
      </c>
    </row>
    <row r="939" spans="1:25" x14ac:dyDescent="0.2">
      <c r="A939">
        <v>2287</v>
      </c>
      <c r="B939" t="s">
        <v>1239</v>
      </c>
      <c r="C939" t="s">
        <v>46</v>
      </c>
      <c r="D939">
        <v>0.03</v>
      </c>
      <c r="E939">
        <v>12.28</v>
      </c>
      <c r="F939">
        <v>4.8600000000000003</v>
      </c>
      <c r="G939" t="s">
        <v>14</v>
      </c>
      <c r="H939" t="s">
        <v>70</v>
      </c>
      <c r="I939" t="s">
        <v>24</v>
      </c>
      <c r="J939" t="s">
        <v>64</v>
      </c>
      <c r="K939" t="s">
        <v>49</v>
      </c>
      <c r="L939" t="s">
        <v>1836</v>
      </c>
      <c r="M939">
        <v>0.38</v>
      </c>
      <c r="N939" t="s">
        <v>8</v>
      </c>
      <c r="O939" t="s">
        <v>9</v>
      </c>
      <c r="P939" t="s">
        <v>247</v>
      </c>
      <c r="Q939" t="s">
        <v>1241</v>
      </c>
      <c r="R939">
        <v>29483</v>
      </c>
      <c r="S939">
        <v>42088</v>
      </c>
      <c r="T939">
        <v>42089</v>
      </c>
      <c r="U939">
        <v>122.508</v>
      </c>
      <c r="V939">
        <v>6</v>
      </c>
      <c r="W939">
        <v>72.739999999999995</v>
      </c>
      <c r="X939">
        <v>90146</v>
      </c>
      <c r="Y939" t="s">
        <v>3216</v>
      </c>
    </row>
    <row r="940" spans="1:25" x14ac:dyDescent="0.2">
      <c r="A940">
        <v>2287</v>
      </c>
      <c r="B940" t="s">
        <v>1239</v>
      </c>
      <c r="C940" t="s">
        <v>46</v>
      </c>
      <c r="D940">
        <v>0.05</v>
      </c>
      <c r="E940">
        <v>34.99</v>
      </c>
      <c r="F940">
        <v>7.73</v>
      </c>
      <c r="G940" t="s">
        <v>63</v>
      </c>
      <c r="H940" t="s">
        <v>70</v>
      </c>
      <c r="I940" t="s">
        <v>24</v>
      </c>
      <c r="J940" t="s">
        <v>25</v>
      </c>
      <c r="K940" t="s">
        <v>49</v>
      </c>
      <c r="L940" t="s">
        <v>1280</v>
      </c>
      <c r="M940">
        <v>0.59</v>
      </c>
      <c r="N940" t="s">
        <v>8</v>
      </c>
      <c r="O940" t="s">
        <v>9</v>
      </c>
      <c r="P940" t="s">
        <v>247</v>
      </c>
      <c r="Q940" t="s">
        <v>1241</v>
      </c>
      <c r="R940">
        <v>29483</v>
      </c>
      <c r="S940">
        <v>42088</v>
      </c>
      <c r="T940">
        <v>42090</v>
      </c>
      <c r="U940">
        <v>-12.0267</v>
      </c>
      <c r="V940">
        <v>12</v>
      </c>
      <c r="W940">
        <v>418.75</v>
      </c>
      <c r="X940">
        <v>90146</v>
      </c>
      <c r="Y940" t="s">
        <v>3216</v>
      </c>
    </row>
    <row r="941" spans="1:25" x14ac:dyDescent="0.2">
      <c r="A941">
        <v>2833</v>
      </c>
      <c r="B941" t="s">
        <v>1837</v>
      </c>
      <c r="C941" t="s">
        <v>46</v>
      </c>
      <c r="D941">
        <v>0.03</v>
      </c>
      <c r="E941">
        <v>140.97999999999999</v>
      </c>
      <c r="F941">
        <v>36.090000000000003</v>
      </c>
      <c r="G941" t="s">
        <v>2</v>
      </c>
      <c r="H941" t="s">
        <v>3</v>
      </c>
      <c r="I941" t="s">
        <v>4</v>
      </c>
      <c r="J941" t="s">
        <v>93</v>
      </c>
      <c r="K941" t="s">
        <v>6</v>
      </c>
      <c r="L941" t="s">
        <v>1838</v>
      </c>
      <c r="M941">
        <v>0.77</v>
      </c>
      <c r="N941" t="s">
        <v>8</v>
      </c>
      <c r="O941" t="s">
        <v>28</v>
      </c>
      <c r="P941" t="s">
        <v>60</v>
      </c>
      <c r="Q941" t="s">
        <v>1839</v>
      </c>
      <c r="R941">
        <v>55076</v>
      </c>
      <c r="S941">
        <v>42088</v>
      </c>
      <c r="T941">
        <v>42090</v>
      </c>
      <c r="U941">
        <v>-221.5</v>
      </c>
      <c r="V941">
        <v>4</v>
      </c>
      <c r="W941">
        <v>608.80999999999995</v>
      </c>
      <c r="X941">
        <v>91030</v>
      </c>
      <c r="Y941" t="s">
        <v>3217</v>
      </c>
    </row>
    <row r="942" spans="1:25" x14ac:dyDescent="0.2">
      <c r="A942">
        <v>2833</v>
      </c>
      <c r="B942" t="s">
        <v>1837</v>
      </c>
      <c r="C942" t="s">
        <v>46</v>
      </c>
      <c r="D942">
        <v>0.08</v>
      </c>
      <c r="E942">
        <v>65.989999999999995</v>
      </c>
      <c r="F942">
        <v>8.99</v>
      </c>
      <c r="G942" t="s">
        <v>14</v>
      </c>
      <c r="H942" t="s">
        <v>3</v>
      </c>
      <c r="I942" t="s">
        <v>16</v>
      </c>
      <c r="J942" t="s">
        <v>111</v>
      </c>
      <c r="K942" t="s">
        <v>49</v>
      </c>
      <c r="L942" t="s">
        <v>1840</v>
      </c>
      <c r="M942">
        <v>0.56000000000000005</v>
      </c>
      <c r="N942" t="s">
        <v>8</v>
      </c>
      <c r="O942" t="s">
        <v>28</v>
      </c>
      <c r="P942" t="s">
        <v>60</v>
      </c>
      <c r="Q942" t="s">
        <v>1839</v>
      </c>
      <c r="R942">
        <v>55076</v>
      </c>
      <c r="S942">
        <v>42088</v>
      </c>
      <c r="T942">
        <v>42089</v>
      </c>
      <c r="U942">
        <v>206.352</v>
      </c>
      <c r="V942">
        <v>15</v>
      </c>
      <c r="W942">
        <v>808.61</v>
      </c>
      <c r="X942">
        <v>91030</v>
      </c>
      <c r="Y942" t="s">
        <v>3217</v>
      </c>
    </row>
    <row r="943" spans="1:25" x14ac:dyDescent="0.2">
      <c r="A943">
        <v>1767</v>
      </c>
      <c r="B943" t="s">
        <v>1841</v>
      </c>
      <c r="C943" t="s">
        <v>1</v>
      </c>
      <c r="D943">
        <v>0.01</v>
      </c>
      <c r="E943">
        <v>50.98</v>
      </c>
      <c r="F943">
        <v>6.5</v>
      </c>
      <c r="G943" t="s">
        <v>14</v>
      </c>
      <c r="H943" t="s">
        <v>47</v>
      </c>
      <c r="I943" t="s">
        <v>16</v>
      </c>
      <c r="J943" t="s">
        <v>17</v>
      </c>
      <c r="K943" t="s">
        <v>49</v>
      </c>
      <c r="L943" t="s">
        <v>1842</v>
      </c>
      <c r="M943">
        <v>0.73</v>
      </c>
      <c r="N943" t="s">
        <v>8</v>
      </c>
      <c r="O943" t="s">
        <v>9</v>
      </c>
      <c r="P943" t="s">
        <v>51</v>
      </c>
      <c r="Q943" t="s">
        <v>1843</v>
      </c>
      <c r="R943">
        <v>30265</v>
      </c>
      <c r="S943">
        <v>42089</v>
      </c>
      <c r="T943">
        <v>42090</v>
      </c>
      <c r="U943">
        <v>5.3396999999999997</v>
      </c>
      <c r="V943">
        <v>16</v>
      </c>
      <c r="W943">
        <v>818.49</v>
      </c>
      <c r="X943">
        <v>89211</v>
      </c>
      <c r="Y943" t="s">
        <v>3216</v>
      </c>
    </row>
    <row r="944" spans="1:25" x14ac:dyDescent="0.2">
      <c r="A944">
        <v>2114</v>
      </c>
      <c r="B944" t="s">
        <v>1351</v>
      </c>
      <c r="C944" t="s">
        <v>1</v>
      </c>
      <c r="D944">
        <v>0.08</v>
      </c>
      <c r="E944">
        <v>6.68</v>
      </c>
      <c r="F944">
        <v>1.5</v>
      </c>
      <c r="G944" t="s">
        <v>14</v>
      </c>
      <c r="H944" t="s">
        <v>70</v>
      </c>
      <c r="I944" t="s">
        <v>24</v>
      </c>
      <c r="J944" t="s">
        <v>25</v>
      </c>
      <c r="K944" t="s">
        <v>26</v>
      </c>
      <c r="L944" t="s">
        <v>1844</v>
      </c>
      <c r="M944">
        <v>0.48</v>
      </c>
      <c r="N944" t="s">
        <v>8</v>
      </c>
      <c r="O944" t="s">
        <v>9</v>
      </c>
      <c r="P944" t="s">
        <v>218</v>
      </c>
      <c r="Q944" t="s">
        <v>1353</v>
      </c>
      <c r="R944">
        <v>23518</v>
      </c>
      <c r="S944">
        <v>42089</v>
      </c>
      <c r="T944">
        <v>42091</v>
      </c>
      <c r="U944">
        <v>-601.80399999999997</v>
      </c>
      <c r="V944">
        <v>10</v>
      </c>
      <c r="W944">
        <v>66.12</v>
      </c>
      <c r="X944">
        <v>88403</v>
      </c>
      <c r="Y944" t="s">
        <v>3216</v>
      </c>
    </row>
    <row r="945" spans="1:25" x14ac:dyDescent="0.2">
      <c r="A945">
        <v>3379</v>
      </c>
      <c r="B945" t="s">
        <v>1845</v>
      </c>
      <c r="C945" t="s">
        <v>1</v>
      </c>
      <c r="D945">
        <v>0</v>
      </c>
      <c r="E945">
        <v>19.98</v>
      </c>
      <c r="F945">
        <v>5.97</v>
      </c>
      <c r="G945" t="s">
        <v>63</v>
      </c>
      <c r="H945" t="s">
        <v>70</v>
      </c>
      <c r="I945" t="s">
        <v>24</v>
      </c>
      <c r="J945" t="s">
        <v>64</v>
      </c>
      <c r="K945" t="s">
        <v>49</v>
      </c>
      <c r="L945" t="s">
        <v>1846</v>
      </c>
      <c r="M945">
        <v>0.38</v>
      </c>
      <c r="N945" t="s">
        <v>8</v>
      </c>
      <c r="O945" t="s">
        <v>9</v>
      </c>
      <c r="P945" t="s">
        <v>51</v>
      </c>
      <c r="Q945" t="s">
        <v>1847</v>
      </c>
      <c r="R945">
        <v>30144</v>
      </c>
      <c r="S945">
        <v>42089</v>
      </c>
      <c r="T945">
        <v>42092</v>
      </c>
      <c r="U945">
        <v>-189.714</v>
      </c>
      <c r="V945">
        <v>12</v>
      </c>
      <c r="W945">
        <v>249.07</v>
      </c>
      <c r="X945">
        <v>88837</v>
      </c>
      <c r="Y945" t="s">
        <v>3216</v>
      </c>
    </row>
    <row r="946" spans="1:25" x14ac:dyDescent="0.2">
      <c r="A946">
        <v>2124</v>
      </c>
      <c r="B946" t="s">
        <v>12</v>
      </c>
      <c r="C946" t="s">
        <v>13</v>
      </c>
      <c r="D946">
        <v>0.03</v>
      </c>
      <c r="E946">
        <v>124.49</v>
      </c>
      <c r="F946">
        <v>51.94</v>
      </c>
      <c r="G946" t="s">
        <v>2</v>
      </c>
      <c r="H946" t="s">
        <v>70</v>
      </c>
      <c r="I946" t="s">
        <v>4</v>
      </c>
      <c r="J946" t="s">
        <v>5</v>
      </c>
      <c r="K946" t="s">
        <v>6</v>
      </c>
      <c r="L946" t="s">
        <v>1125</v>
      </c>
      <c r="M946">
        <v>0.63</v>
      </c>
      <c r="N946" t="s">
        <v>8</v>
      </c>
      <c r="O946" t="s">
        <v>9</v>
      </c>
      <c r="P946" t="s">
        <v>20</v>
      </c>
      <c r="Q946" t="s">
        <v>21</v>
      </c>
      <c r="R946">
        <v>72301</v>
      </c>
      <c r="S946">
        <v>42089</v>
      </c>
      <c r="T946">
        <v>42090</v>
      </c>
      <c r="U946">
        <v>18.173999999999999</v>
      </c>
      <c r="V946">
        <v>21</v>
      </c>
      <c r="W946">
        <v>2761.94</v>
      </c>
      <c r="X946">
        <v>89666</v>
      </c>
      <c r="Y946" t="s">
        <v>3216</v>
      </c>
    </row>
    <row r="947" spans="1:25" x14ac:dyDescent="0.2">
      <c r="A947">
        <v>2066</v>
      </c>
      <c r="B947" t="s">
        <v>1848</v>
      </c>
      <c r="C947" t="s">
        <v>92</v>
      </c>
      <c r="D947">
        <v>0.09</v>
      </c>
      <c r="E947">
        <v>20.89</v>
      </c>
      <c r="F947">
        <v>11.52</v>
      </c>
      <c r="G947" t="s">
        <v>14</v>
      </c>
      <c r="H947" t="s">
        <v>47</v>
      </c>
      <c r="I947" t="s">
        <v>24</v>
      </c>
      <c r="J947" t="s">
        <v>54</v>
      </c>
      <c r="K947" t="s">
        <v>49</v>
      </c>
      <c r="L947" t="s">
        <v>1849</v>
      </c>
      <c r="M947">
        <v>0.83</v>
      </c>
      <c r="N947" t="s">
        <v>8</v>
      </c>
      <c r="O947" t="s">
        <v>9</v>
      </c>
      <c r="P947" t="s">
        <v>73</v>
      </c>
      <c r="Q947" t="s">
        <v>1850</v>
      </c>
      <c r="R947">
        <v>28079</v>
      </c>
      <c r="S947">
        <v>42089</v>
      </c>
      <c r="T947">
        <v>42090</v>
      </c>
      <c r="U947">
        <v>-133.54599999999999</v>
      </c>
      <c r="V947">
        <v>7</v>
      </c>
      <c r="W947">
        <v>146.5</v>
      </c>
      <c r="X947">
        <v>85833</v>
      </c>
      <c r="Y947" t="s">
        <v>3216</v>
      </c>
    </row>
    <row r="948" spans="1:25" x14ac:dyDescent="0.2">
      <c r="A948">
        <v>2419</v>
      </c>
      <c r="B948" t="s">
        <v>1851</v>
      </c>
      <c r="C948" t="s">
        <v>46</v>
      </c>
      <c r="D948">
        <v>7.0000000000000007E-2</v>
      </c>
      <c r="E948">
        <v>225.04</v>
      </c>
      <c r="F948">
        <v>11.79</v>
      </c>
      <c r="G948" t="s">
        <v>14</v>
      </c>
      <c r="H948" t="s">
        <v>15</v>
      </c>
      <c r="I948" t="s">
        <v>24</v>
      </c>
      <c r="J948" t="s">
        <v>71</v>
      </c>
      <c r="K948" t="s">
        <v>120</v>
      </c>
      <c r="L948" t="s">
        <v>1852</v>
      </c>
      <c r="M948">
        <v>0.42</v>
      </c>
      <c r="N948" t="s">
        <v>8</v>
      </c>
      <c r="O948" t="s">
        <v>9</v>
      </c>
      <c r="P948" t="s">
        <v>218</v>
      </c>
      <c r="Q948" t="s">
        <v>1853</v>
      </c>
      <c r="R948">
        <v>23701</v>
      </c>
      <c r="S948">
        <v>42089</v>
      </c>
      <c r="T948">
        <v>42089</v>
      </c>
      <c r="U948">
        <v>-162.91800000000001</v>
      </c>
      <c r="V948">
        <v>5</v>
      </c>
      <c r="W948">
        <v>1130.1500000000001</v>
      </c>
      <c r="X948">
        <v>86751</v>
      </c>
      <c r="Y948" t="s">
        <v>3216</v>
      </c>
    </row>
    <row r="949" spans="1:25" x14ac:dyDescent="0.2">
      <c r="A949">
        <v>2419</v>
      </c>
      <c r="B949" t="s">
        <v>1851</v>
      </c>
      <c r="C949" t="s">
        <v>46</v>
      </c>
      <c r="D949">
        <v>0.03</v>
      </c>
      <c r="E949">
        <v>7.84</v>
      </c>
      <c r="F949">
        <v>4.71</v>
      </c>
      <c r="G949" t="s">
        <v>14</v>
      </c>
      <c r="H949" t="s">
        <v>15</v>
      </c>
      <c r="I949" t="s">
        <v>24</v>
      </c>
      <c r="J949" t="s">
        <v>48</v>
      </c>
      <c r="K949" t="s">
        <v>49</v>
      </c>
      <c r="L949" t="s">
        <v>655</v>
      </c>
      <c r="M949">
        <v>0.35</v>
      </c>
      <c r="N949" t="s">
        <v>8</v>
      </c>
      <c r="O949" t="s">
        <v>9</v>
      </c>
      <c r="P949" t="s">
        <v>218</v>
      </c>
      <c r="Q949" t="s">
        <v>1853</v>
      </c>
      <c r="R949">
        <v>23701</v>
      </c>
      <c r="S949">
        <v>42089</v>
      </c>
      <c r="T949">
        <v>42092</v>
      </c>
      <c r="U949">
        <v>859.71780000000001</v>
      </c>
      <c r="V949">
        <v>7</v>
      </c>
      <c r="W949">
        <v>54.37</v>
      </c>
      <c r="X949">
        <v>86751</v>
      </c>
      <c r="Y949" t="s">
        <v>3216</v>
      </c>
    </row>
    <row r="950" spans="1:25" x14ac:dyDescent="0.2">
      <c r="A950">
        <v>2773</v>
      </c>
      <c r="B950" t="s">
        <v>1854</v>
      </c>
      <c r="C950" t="s">
        <v>46</v>
      </c>
      <c r="D950">
        <v>0.1</v>
      </c>
      <c r="E950">
        <v>5.18</v>
      </c>
      <c r="F950">
        <v>5.74</v>
      </c>
      <c r="G950" t="s">
        <v>14</v>
      </c>
      <c r="H950" t="s">
        <v>70</v>
      </c>
      <c r="I950" t="s">
        <v>24</v>
      </c>
      <c r="J950" t="s">
        <v>48</v>
      </c>
      <c r="K950" t="s">
        <v>49</v>
      </c>
      <c r="L950" t="s">
        <v>826</v>
      </c>
      <c r="M950">
        <v>0.36</v>
      </c>
      <c r="N950" t="s">
        <v>8</v>
      </c>
      <c r="O950" t="s">
        <v>35</v>
      </c>
      <c r="P950" t="s">
        <v>66</v>
      </c>
      <c r="Q950" t="s">
        <v>1586</v>
      </c>
      <c r="R950">
        <v>94568</v>
      </c>
      <c r="S950">
        <v>42089</v>
      </c>
      <c r="T950">
        <v>42091</v>
      </c>
      <c r="U950">
        <v>-29.003</v>
      </c>
      <c r="V950">
        <v>2</v>
      </c>
      <c r="W950">
        <v>10.96</v>
      </c>
      <c r="X950">
        <v>91584</v>
      </c>
      <c r="Y950" t="s">
        <v>3218</v>
      </c>
    </row>
    <row r="951" spans="1:25" x14ac:dyDescent="0.2">
      <c r="A951">
        <v>2059</v>
      </c>
      <c r="B951" t="s">
        <v>592</v>
      </c>
      <c r="C951" t="s">
        <v>1</v>
      </c>
      <c r="D951">
        <v>0.1</v>
      </c>
      <c r="E951">
        <v>9.85</v>
      </c>
      <c r="F951">
        <v>4.82</v>
      </c>
      <c r="G951" t="s">
        <v>14</v>
      </c>
      <c r="H951" t="s">
        <v>70</v>
      </c>
      <c r="I951" t="s">
        <v>24</v>
      </c>
      <c r="J951" t="s">
        <v>25</v>
      </c>
      <c r="K951" t="s">
        <v>26</v>
      </c>
      <c r="L951" t="s">
        <v>1855</v>
      </c>
      <c r="M951">
        <v>0.47</v>
      </c>
      <c r="N951" t="s">
        <v>8</v>
      </c>
      <c r="O951" t="s">
        <v>9</v>
      </c>
      <c r="P951" t="s">
        <v>73</v>
      </c>
      <c r="Q951" t="s">
        <v>593</v>
      </c>
      <c r="R951">
        <v>27260</v>
      </c>
      <c r="S951">
        <v>42090</v>
      </c>
      <c r="T951">
        <v>42091</v>
      </c>
      <c r="U951">
        <v>374.904</v>
      </c>
      <c r="V951">
        <v>12</v>
      </c>
      <c r="W951">
        <v>114.91</v>
      </c>
      <c r="X951">
        <v>88041</v>
      </c>
      <c r="Y951" t="s">
        <v>3216</v>
      </c>
    </row>
    <row r="952" spans="1:25" x14ac:dyDescent="0.2">
      <c r="A952">
        <v>2059</v>
      </c>
      <c r="B952" t="s">
        <v>592</v>
      </c>
      <c r="C952" t="s">
        <v>1</v>
      </c>
      <c r="D952">
        <v>0.04</v>
      </c>
      <c r="E952">
        <v>125.99</v>
      </c>
      <c r="F952">
        <v>7.69</v>
      </c>
      <c r="G952" t="s">
        <v>14</v>
      </c>
      <c r="H952" t="s">
        <v>70</v>
      </c>
      <c r="I952" t="s">
        <v>16</v>
      </c>
      <c r="J952" t="s">
        <v>111</v>
      </c>
      <c r="K952" t="s">
        <v>49</v>
      </c>
      <c r="L952" t="s">
        <v>1025</v>
      </c>
      <c r="M952">
        <v>0.57999999999999996</v>
      </c>
      <c r="N952" t="s">
        <v>8</v>
      </c>
      <c r="O952" t="s">
        <v>9</v>
      </c>
      <c r="P952" t="s">
        <v>73</v>
      </c>
      <c r="Q952" t="s">
        <v>593</v>
      </c>
      <c r="R952">
        <v>27260</v>
      </c>
      <c r="S952">
        <v>42090</v>
      </c>
      <c r="T952">
        <v>42091</v>
      </c>
      <c r="U952">
        <v>-528.83600000000001</v>
      </c>
      <c r="V952">
        <v>9</v>
      </c>
      <c r="W952">
        <v>934.52</v>
      </c>
      <c r="X952">
        <v>88041</v>
      </c>
      <c r="Y952" t="s">
        <v>3216</v>
      </c>
    </row>
    <row r="953" spans="1:25" x14ac:dyDescent="0.2">
      <c r="A953">
        <v>32</v>
      </c>
      <c r="B953" t="s">
        <v>620</v>
      </c>
      <c r="C953" t="s">
        <v>13</v>
      </c>
      <c r="D953">
        <v>0.01</v>
      </c>
      <c r="E953">
        <v>17.98</v>
      </c>
      <c r="F953">
        <v>8.51</v>
      </c>
      <c r="G953" t="s">
        <v>14</v>
      </c>
      <c r="H953" t="s">
        <v>70</v>
      </c>
      <c r="I953" t="s">
        <v>16</v>
      </c>
      <c r="J953" t="s">
        <v>32</v>
      </c>
      <c r="K953" t="s">
        <v>120</v>
      </c>
      <c r="L953" t="s">
        <v>1856</v>
      </c>
      <c r="M953">
        <v>0.4</v>
      </c>
      <c r="N953" t="s">
        <v>8</v>
      </c>
      <c r="O953" t="s">
        <v>35</v>
      </c>
      <c r="P953" t="s">
        <v>115</v>
      </c>
      <c r="Q953" t="s">
        <v>622</v>
      </c>
      <c r="R953">
        <v>97526</v>
      </c>
      <c r="S953">
        <v>42090</v>
      </c>
      <c r="T953">
        <v>42091</v>
      </c>
      <c r="U953">
        <v>-35.878799999999998</v>
      </c>
      <c r="V953">
        <v>2</v>
      </c>
      <c r="W953">
        <v>40.17</v>
      </c>
      <c r="X953">
        <v>89200</v>
      </c>
      <c r="Y953" t="s">
        <v>3218</v>
      </c>
    </row>
    <row r="954" spans="1:25" x14ac:dyDescent="0.2">
      <c r="A954">
        <v>234</v>
      </c>
      <c r="B954" t="s">
        <v>961</v>
      </c>
      <c r="C954" t="s">
        <v>13</v>
      </c>
      <c r="D954">
        <v>0.03</v>
      </c>
      <c r="E954">
        <v>28.53</v>
      </c>
      <c r="F954">
        <v>1.49</v>
      </c>
      <c r="G954" t="s">
        <v>14</v>
      </c>
      <c r="H954" t="s">
        <v>3</v>
      </c>
      <c r="I954" t="s">
        <v>24</v>
      </c>
      <c r="J954" t="s">
        <v>48</v>
      </c>
      <c r="K954" t="s">
        <v>49</v>
      </c>
      <c r="L954" t="s">
        <v>1808</v>
      </c>
      <c r="M954">
        <v>0.38</v>
      </c>
      <c r="N954" t="s">
        <v>8</v>
      </c>
      <c r="O954" t="s">
        <v>28</v>
      </c>
      <c r="P954" t="s">
        <v>189</v>
      </c>
      <c r="Q954" t="s">
        <v>713</v>
      </c>
      <c r="R954">
        <v>50208</v>
      </c>
      <c r="S954">
        <v>42090</v>
      </c>
      <c r="T954">
        <v>42092</v>
      </c>
      <c r="U954">
        <v>136.33709999999999</v>
      </c>
      <c r="V954">
        <v>7</v>
      </c>
      <c r="W954">
        <v>197.59</v>
      </c>
      <c r="X954">
        <v>90238</v>
      </c>
      <c r="Y954" t="s">
        <v>3217</v>
      </c>
    </row>
    <row r="955" spans="1:25" x14ac:dyDescent="0.2">
      <c r="A955">
        <v>234</v>
      </c>
      <c r="B955" t="s">
        <v>961</v>
      </c>
      <c r="C955" t="s">
        <v>13</v>
      </c>
      <c r="D955">
        <v>0.01</v>
      </c>
      <c r="E955">
        <v>15.28</v>
      </c>
      <c r="F955">
        <v>1.99</v>
      </c>
      <c r="G955" t="s">
        <v>14</v>
      </c>
      <c r="H955" t="s">
        <v>3</v>
      </c>
      <c r="I955" t="s">
        <v>16</v>
      </c>
      <c r="J955" t="s">
        <v>17</v>
      </c>
      <c r="K955" t="s">
        <v>18</v>
      </c>
      <c r="L955" t="s">
        <v>488</v>
      </c>
      <c r="M955">
        <v>0.42</v>
      </c>
      <c r="N955" t="s">
        <v>8</v>
      </c>
      <c r="O955" t="s">
        <v>28</v>
      </c>
      <c r="P955" t="s">
        <v>189</v>
      </c>
      <c r="Q955" t="s">
        <v>713</v>
      </c>
      <c r="R955">
        <v>50208</v>
      </c>
      <c r="S955">
        <v>42090</v>
      </c>
      <c r="T955">
        <v>42092</v>
      </c>
      <c r="U955">
        <v>-12.46</v>
      </c>
      <c r="V955">
        <v>2</v>
      </c>
      <c r="W955">
        <v>33.04</v>
      </c>
      <c r="X955">
        <v>90238</v>
      </c>
      <c r="Y955" t="s">
        <v>3217</v>
      </c>
    </row>
    <row r="956" spans="1:25" x14ac:dyDescent="0.2">
      <c r="A956">
        <v>920</v>
      </c>
      <c r="B956" t="s">
        <v>1857</v>
      </c>
      <c r="C956" t="s">
        <v>23</v>
      </c>
      <c r="D956">
        <v>0.1</v>
      </c>
      <c r="E956">
        <v>15.98</v>
      </c>
      <c r="F956">
        <v>4</v>
      </c>
      <c r="G956" t="s">
        <v>14</v>
      </c>
      <c r="H956" t="s">
        <v>70</v>
      </c>
      <c r="I956" t="s">
        <v>16</v>
      </c>
      <c r="J956" t="s">
        <v>17</v>
      </c>
      <c r="K956" t="s">
        <v>49</v>
      </c>
      <c r="L956" t="s">
        <v>1858</v>
      </c>
      <c r="M956">
        <v>0.37</v>
      </c>
      <c r="N956" t="s">
        <v>8</v>
      </c>
      <c r="O956" t="s">
        <v>35</v>
      </c>
      <c r="P956" t="s">
        <v>66</v>
      </c>
      <c r="Q956" t="s">
        <v>1205</v>
      </c>
      <c r="R956">
        <v>92374</v>
      </c>
      <c r="S956">
        <v>42090</v>
      </c>
      <c r="T956">
        <v>42095</v>
      </c>
      <c r="U956">
        <v>92.722200000000001</v>
      </c>
      <c r="V956">
        <v>9</v>
      </c>
      <c r="W956">
        <v>134.38</v>
      </c>
      <c r="X956">
        <v>90491</v>
      </c>
      <c r="Y956" t="s">
        <v>3218</v>
      </c>
    </row>
    <row r="957" spans="1:25" x14ac:dyDescent="0.2">
      <c r="A957">
        <v>696</v>
      </c>
      <c r="B957" t="s">
        <v>1859</v>
      </c>
      <c r="C957" t="s">
        <v>92</v>
      </c>
      <c r="D957">
        <v>0.06</v>
      </c>
      <c r="E957">
        <v>8.1199999999999992</v>
      </c>
      <c r="F957">
        <v>2.83</v>
      </c>
      <c r="G957" t="s">
        <v>14</v>
      </c>
      <c r="H957" t="s">
        <v>70</v>
      </c>
      <c r="I957" t="s">
        <v>16</v>
      </c>
      <c r="J957" t="s">
        <v>17</v>
      </c>
      <c r="K957" t="s">
        <v>18</v>
      </c>
      <c r="L957" t="s">
        <v>1674</v>
      </c>
      <c r="M957">
        <v>0.77</v>
      </c>
      <c r="N957" t="s">
        <v>8</v>
      </c>
      <c r="O957" t="s">
        <v>28</v>
      </c>
      <c r="P957" t="s">
        <v>29</v>
      </c>
      <c r="Q957" t="s">
        <v>1860</v>
      </c>
      <c r="R957">
        <v>46307</v>
      </c>
      <c r="S957">
        <v>42090</v>
      </c>
      <c r="T957">
        <v>42091</v>
      </c>
      <c r="U957">
        <v>-82.83</v>
      </c>
      <c r="V957">
        <v>10</v>
      </c>
      <c r="W957">
        <v>78.540000000000006</v>
      </c>
      <c r="X957">
        <v>89847</v>
      </c>
      <c r="Y957" t="s">
        <v>3217</v>
      </c>
    </row>
    <row r="958" spans="1:25" x14ac:dyDescent="0.2">
      <c r="A958">
        <v>696</v>
      </c>
      <c r="B958" t="s">
        <v>1859</v>
      </c>
      <c r="C958" t="s">
        <v>92</v>
      </c>
      <c r="D958">
        <v>0.05</v>
      </c>
      <c r="E958">
        <v>51.65</v>
      </c>
      <c r="F958">
        <v>18.45</v>
      </c>
      <c r="G958" t="s">
        <v>14</v>
      </c>
      <c r="H958" t="s">
        <v>70</v>
      </c>
      <c r="I958" t="s">
        <v>4</v>
      </c>
      <c r="J958" t="s">
        <v>102</v>
      </c>
      <c r="K958" t="s">
        <v>120</v>
      </c>
      <c r="L958" t="s">
        <v>1861</v>
      </c>
      <c r="M958">
        <v>0.65</v>
      </c>
      <c r="N958" t="s">
        <v>8</v>
      </c>
      <c r="O958" t="s">
        <v>28</v>
      </c>
      <c r="P958" t="s">
        <v>29</v>
      </c>
      <c r="Q958" t="s">
        <v>1860</v>
      </c>
      <c r="R958">
        <v>46307</v>
      </c>
      <c r="S958">
        <v>42090</v>
      </c>
      <c r="T958">
        <v>42091</v>
      </c>
      <c r="U958">
        <v>25.04</v>
      </c>
      <c r="V958">
        <v>12</v>
      </c>
      <c r="W958">
        <v>605.1</v>
      </c>
      <c r="X958">
        <v>89847</v>
      </c>
      <c r="Y958" t="s">
        <v>3217</v>
      </c>
    </row>
    <row r="959" spans="1:25" x14ac:dyDescent="0.2">
      <c r="A959">
        <v>697</v>
      </c>
      <c r="B959" t="s">
        <v>1017</v>
      </c>
      <c r="C959" t="s">
        <v>92</v>
      </c>
      <c r="D959">
        <v>0.1</v>
      </c>
      <c r="E959">
        <v>175.99</v>
      </c>
      <c r="F959">
        <v>8.99</v>
      </c>
      <c r="G959" t="s">
        <v>14</v>
      </c>
      <c r="H959" t="s">
        <v>70</v>
      </c>
      <c r="I959" t="s">
        <v>16</v>
      </c>
      <c r="J959" t="s">
        <v>111</v>
      </c>
      <c r="K959" t="s">
        <v>49</v>
      </c>
      <c r="L959" t="s">
        <v>1155</v>
      </c>
      <c r="M959">
        <v>0.56999999999999995</v>
      </c>
      <c r="N959" t="s">
        <v>8</v>
      </c>
      <c r="O959" t="s">
        <v>28</v>
      </c>
      <c r="P959" t="s">
        <v>29</v>
      </c>
      <c r="Q959" t="s">
        <v>1018</v>
      </c>
      <c r="R959">
        <v>46312</v>
      </c>
      <c r="S959">
        <v>42090</v>
      </c>
      <c r="T959">
        <v>42091</v>
      </c>
      <c r="U959">
        <v>928.96079999999995</v>
      </c>
      <c r="V959">
        <v>10</v>
      </c>
      <c r="W959">
        <v>1346.32</v>
      </c>
      <c r="X959">
        <v>89847</v>
      </c>
      <c r="Y959" t="s">
        <v>3217</v>
      </c>
    </row>
    <row r="960" spans="1:25" x14ac:dyDescent="0.2">
      <c r="A960">
        <v>698</v>
      </c>
      <c r="B960" t="s">
        <v>1019</v>
      </c>
      <c r="C960" t="s">
        <v>92</v>
      </c>
      <c r="D960">
        <v>0.06</v>
      </c>
      <c r="E960">
        <v>8.1199999999999992</v>
      </c>
      <c r="F960">
        <v>2.83</v>
      </c>
      <c r="G960" t="s">
        <v>14</v>
      </c>
      <c r="H960" t="s">
        <v>70</v>
      </c>
      <c r="I960" t="s">
        <v>16</v>
      </c>
      <c r="J960" t="s">
        <v>17</v>
      </c>
      <c r="K960" t="s">
        <v>18</v>
      </c>
      <c r="L960" t="s">
        <v>1674</v>
      </c>
      <c r="M960">
        <v>0.77</v>
      </c>
      <c r="N960" t="s">
        <v>8</v>
      </c>
      <c r="O960" t="s">
        <v>35</v>
      </c>
      <c r="P960" t="s">
        <v>42</v>
      </c>
      <c r="Q960" t="s">
        <v>118</v>
      </c>
      <c r="R960">
        <v>98105</v>
      </c>
      <c r="S960">
        <v>42090</v>
      </c>
      <c r="T960">
        <v>42091</v>
      </c>
      <c r="U960">
        <v>-82.83</v>
      </c>
      <c r="V960">
        <v>41</v>
      </c>
      <c r="W960">
        <v>322.02999999999997</v>
      </c>
      <c r="X960">
        <v>32869</v>
      </c>
      <c r="Y960" t="s">
        <v>3218</v>
      </c>
    </row>
    <row r="961" spans="1:25" x14ac:dyDescent="0.2">
      <c r="A961">
        <v>698</v>
      </c>
      <c r="B961" t="s">
        <v>1019</v>
      </c>
      <c r="C961" t="s">
        <v>92</v>
      </c>
      <c r="D961">
        <v>0.05</v>
      </c>
      <c r="E961">
        <v>51.65</v>
      </c>
      <c r="F961">
        <v>18.45</v>
      </c>
      <c r="G961" t="s">
        <v>14</v>
      </c>
      <c r="H961" t="s">
        <v>70</v>
      </c>
      <c r="I961" t="s">
        <v>4</v>
      </c>
      <c r="J961" t="s">
        <v>102</v>
      </c>
      <c r="K961" t="s">
        <v>120</v>
      </c>
      <c r="L961" t="s">
        <v>1861</v>
      </c>
      <c r="M961">
        <v>0.65</v>
      </c>
      <c r="N961" t="s">
        <v>8</v>
      </c>
      <c r="O961" t="s">
        <v>35</v>
      </c>
      <c r="P961" t="s">
        <v>42</v>
      </c>
      <c r="Q961" t="s">
        <v>118</v>
      </c>
      <c r="R961">
        <v>98105</v>
      </c>
      <c r="S961">
        <v>42090</v>
      </c>
      <c r="T961">
        <v>42091</v>
      </c>
      <c r="U961">
        <v>25.04</v>
      </c>
      <c r="V961">
        <v>49</v>
      </c>
      <c r="W961">
        <v>2470.84</v>
      </c>
      <c r="X961">
        <v>32869</v>
      </c>
      <c r="Y961" t="s">
        <v>3218</v>
      </c>
    </row>
    <row r="962" spans="1:25" x14ac:dyDescent="0.2">
      <c r="A962">
        <v>698</v>
      </c>
      <c r="B962" t="s">
        <v>1019</v>
      </c>
      <c r="C962" t="s">
        <v>92</v>
      </c>
      <c r="D962">
        <v>0.1</v>
      </c>
      <c r="E962">
        <v>175.99</v>
      </c>
      <c r="F962">
        <v>8.99</v>
      </c>
      <c r="G962" t="s">
        <v>14</v>
      </c>
      <c r="H962" t="s">
        <v>70</v>
      </c>
      <c r="I962" t="s">
        <v>16</v>
      </c>
      <c r="J962" t="s">
        <v>111</v>
      </c>
      <c r="K962" t="s">
        <v>49</v>
      </c>
      <c r="L962" t="s">
        <v>1155</v>
      </c>
      <c r="M962">
        <v>0.56999999999999995</v>
      </c>
      <c r="N962" t="s">
        <v>8</v>
      </c>
      <c r="O962" t="s">
        <v>35</v>
      </c>
      <c r="P962" t="s">
        <v>42</v>
      </c>
      <c r="Q962" t="s">
        <v>118</v>
      </c>
      <c r="R962">
        <v>98105</v>
      </c>
      <c r="S962">
        <v>42090</v>
      </c>
      <c r="T962">
        <v>42091</v>
      </c>
      <c r="U962">
        <v>930.98699999999997</v>
      </c>
      <c r="V962">
        <v>39</v>
      </c>
      <c r="W962">
        <v>5250.66</v>
      </c>
      <c r="X962">
        <v>32869</v>
      </c>
      <c r="Y962" t="s">
        <v>3218</v>
      </c>
    </row>
    <row r="963" spans="1:25" x14ac:dyDescent="0.2">
      <c r="A963">
        <v>1625</v>
      </c>
      <c r="B963" t="s">
        <v>1199</v>
      </c>
      <c r="C963" t="s">
        <v>92</v>
      </c>
      <c r="D963">
        <v>0.08</v>
      </c>
      <c r="E963">
        <v>213.45</v>
      </c>
      <c r="F963">
        <v>14.7</v>
      </c>
      <c r="G963" t="s">
        <v>2</v>
      </c>
      <c r="H963" t="s">
        <v>47</v>
      </c>
      <c r="I963" t="s">
        <v>16</v>
      </c>
      <c r="J963" t="s">
        <v>32</v>
      </c>
      <c r="K963" t="s">
        <v>33</v>
      </c>
      <c r="L963" t="s">
        <v>156</v>
      </c>
      <c r="M963">
        <v>0.59</v>
      </c>
      <c r="N963" t="s">
        <v>8</v>
      </c>
      <c r="O963" t="s">
        <v>87</v>
      </c>
      <c r="P963" t="s">
        <v>88</v>
      </c>
      <c r="Q963" t="s">
        <v>1201</v>
      </c>
      <c r="R963">
        <v>11542</v>
      </c>
      <c r="S963">
        <v>42090</v>
      </c>
      <c r="T963">
        <v>42092</v>
      </c>
      <c r="U963">
        <v>1674.7542000000001</v>
      </c>
      <c r="V963">
        <v>12</v>
      </c>
      <c r="W963">
        <v>2427.1799999999998</v>
      </c>
      <c r="X963">
        <v>90600</v>
      </c>
      <c r="Y963" t="s">
        <v>3219</v>
      </c>
    </row>
    <row r="964" spans="1:25" x14ac:dyDescent="0.2">
      <c r="A964">
        <v>1625</v>
      </c>
      <c r="B964" t="s">
        <v>1199</v>
      </c>
      <c r="C964" t="s">
        <v>92</v>
      </c>
      <c r="D964">
        <v>0.1</v>
      </c>
      <c r="E964">
        <v>55.98</v>
      </c>
      <c r="F964">
        <v>13.88</v>
      </c>
      <c r="G964" t="s">
        <v>14</v>
      </c>
      <c r="H964" t="s">
        <v>47</v>
      </c>
      <c r="I964" t="s">
        <v>24</v>
      </c>
      <c r="J964" t="s">
        <v>64</v>
      </c>
      <c r="K964" t="s">
        <v>49</v>
      </c>
      <c r="L964" t="s">
        <v>1862</v>
      </c>
      <c r="M964">
        <v>0.36</v>
      </c>
      <c r="N964" t="s">
        <v>8</v>
      </c>
      <c r="O964" t="s">
        <v>87</v>
      </c>
      <c r="P964" t="s">
        <v>88</v>
      </c>
      <c r="Q964" t="s">
        <v>1201</v>
      </c>
      <c r="R964">
        <v>11542</v>
      </c>
      <c r="S964">
        <v>42090</v>
      </c>
      <c r="T964">
        <v>42092</v>
      </c>
      <c r="U964">
        <v>300.04649999999998</v>
      </c>
      <c r="V964">
        <v>8</v>
      </c>
      <c r="W964">
        <v>434.85</v>
      </c>
      <c r="X964">
        <v>90600</v>
      </c>
      <c r="Y964" t="s">
        <v>3219</v>
      </c>
    </row>
    <row r="965" spans="1:25" x14ac:dyDescent="0.2">
      <c r="A965">
        <v>1625</v>
      </c>
      <c r="B965" t="s">
        <v>1199</v>
      </c>
      <c r="C965" t="s">
        <v>92</v>
      </c>
      <c r="D965">
        <v>0</v>
      </c>
      <c r="E965">
        <v>16.059999999999999</v>
      </c>
      <c r="F965">
        <v>8.34</v>
      </c>
      <c r="G965" t="s">
        <v>14</v>
      </c>
      <c r="H965" t="s">
        <v>47</v>
      </c>
      <c r="I965" t="s">
        <v>24</v>
      </c>
      <c r="J965" t="s">
        <v>54</v>
      </c>
      <c r="K965" t="s">
        <v>49</v>
      </c>
      <c r="L965" t="s">
        <v>1863</v>
      </c>
      <c r="M965">
        <v>0.59</v>
      </c>
      <c r="N965" t="s">
        <v>8</v>
      </c>
      <c r="O965" t="s">
        <v>87</v>
      </c>
      <c r="P965" t="s">
        <v>88</v>
      </c>
      <c r="Q965" t="s">
        <v>1201</v>
      </c>
      <c r="R965">
        <v>11542</v>
      </c>
      <c r="S965">
        <v>42090</v>
      </c>
      <c r="T965">
        <v>42091</v>
      </c>
      <c r="U965">
        <v>-28.09</v>
      </c>
      <c r="V965">
        <v>1</v>
      </c>
      <c r="W965">
        <v>19.16</v>
      </c>
      <c r="X965">
        <v>90600</v>
      </c>
      <c r="Y965" t="s">
        <v>3219</v>
      </c>
    </row>
    <row r="966" spans="1:25" x14ac:dyDescent="0.2">
      <c r="A966">
        <v>1917</v>
      </c>
      <c r="B966" t="s">
        <v>1432</v>
      </c>
      <c r="C966" t="s">
        <v>92</v>
      </c>
      <c r="D966">
        <v>0.08</v>
      </c>
      <c r="E966">
        <v>18.7</v>
      </c>
      <c r="F966">
        <v>8.99</v>
      </c>
      <c r="G966" t="s">
        <v>14</v>
      </c>
      <c r="H966" t="s">
        <v>47</v>
      </c>
      <c r="I966" t="s">
        <v>4</v>
      </c>
      <c r="J966" t="s">
        <v>102</v>
      </c>
      <c r="K966" t="s">
        <v>18</v>
      </c>
      <c r="L966" t="s">
        <v>1864</v>
      </c>
      <c r="M966">
        <v>0.47</v>
      </c>
      <c r="N966" t="s">
        <v>8</v>
      </c>
      <c r="O966" t="s">
        <v>9</v>
      </c>
      <c r="P966" t="s">
        <v>20</v>
      </c>
      <c r="Q966" t="s">
        <v>1434</v>
      </c>
      <c r="R966">
        <v>72113</v>
      </c>
      <c r="S966">
        <v>42090</v>
      </c>
      <c r="T966">
        <v>42091</v>
      </c>
      <c r="U966">
        <v>16.136399999999998</v>
      </c>
      <c r="V966">
        <v>7</v>
      </c>
      <c r="W966">
        <v>132.22999999999999</v>
      </c>
      <c r="X966">
        <v>85894</v>
      </c>
      <c r="Y966" t="s">
        <v>3216</v>
      </c>
    </row>
    <row r="967" spans="1:25" x14ac:dyDescent="0.2">
      <c r="A967">
        <v>1072</v>
      </c>
      <c r="B967" t="s">
        <v>1865</v>
      </c>
      <c r="C967" t="s">
        <v>46</v>
      </c>
      <c r="D967">
        <v>0.01</v>
      </c>
      <c r="E967">
        <v>150.88999999999999</v>
      </c>
      <c r="F967">
        <v>60.2</v>
      </c>
      <c r="G967" t="s">
        <v>2</v>
      </c>
      <c r="H967" t="s">
        <v>70</v>
      </c>
      <c r="I967" t="s">
        <v>4</v>
      </c>
      <c r="J967" t="s">
        <v>85</v>
      </c>
      <c r="K967" t="s">
        <v>33</v>
      </c>
      <c r="L967" t="s">
        <v>1279</v>
      </c>
      <c r="M967">
        <v>0.77</v>
      </c>
      <c r="N967" t="s">
        <v>8</v>
      </c>
      <c r="O967" t="s">
        <v>87</v>
      </c>
      <c r="P967" t="s">
        <v>296</v>
      </c>
      <c r="Q967" t="s">
        <v>1866</v>
      </c>
      <c r="R967">
        <v>18018</v>
      </c>
      <c r="S967">
        <v>42090</v>
      </c>
      <c r="T967">
        <v>42093</v>
      </c>
      <c r="U967">
        <v>-505.76</v>
      </c>
      <c r="V967">
        <v>3</v>
      </c>
      <c r="W967">
        <v>473.53</v>
      </c>
      <c r="X967">
        <v>89631</v>
      </c>
      <c r="Y967" t="s">
        <v>3219</v>
      </c>
    </row>
    <row r="968" spans="1:25" x14ac:dyDescent="0.2">
      <c r="A968">
        <v>1481</v>
      </c>
      <c r="B968" t="s">
        <v>1867</v>
      </c>
      <c r="C968" t="s">
        <v>46</v>
      </c>
      <c r="D968">
        <v>7.0000000000000007E-2</v>
      </c>
      <c r="E968">
        <v>8.9499999999999993</v>
      </c>
      <c r="F968">
        <v>2.0099999999999998</v>
      </c>
      <c r="G968" t="s">
        <v>14</v>
      </c>
      <c r="H968" t="s">
        <v>70</v>
      </c>
      <c r="I968" t="s">
        <v>24</v>
      </c>
      <c r="J968" t="s">
        <v>64</v>
      </c>
      <c r="K968" t="s">
        <v>26</v>
      </c>
      <c r="L968" t="s">
        <v>1868</v>
      </c>
      <c r="M968">
        <v>0.39</v>
      </c>
      <c r="N968" t="s">
        <v>8</v>
      </c>
      <c r="O968" t="s">
        <v>35</v>
      </c>
      <c r="P968" t="s">
        <v>66</v>
      </c>
      <c r="Q968" t="s">
        <v>76</v>
      </c>
      <c r="R968">
        <v>90049</v>
      </c>
      <c r="S968">
        <v>42090</v>
      </c>
      <c r="T968">
        <v>42091</v>
      </c>
      <c r="U968">
        <v>91.73</v>
      </c>
      <c r="V968">
        <v>36</v>
      </c>
      <c r="W968">
        <v>307.64999999999998</v>
      </c>
      <c r="X968">
        <v>53953</v>
      </c>
      <c r="Y968" t="s">
        <v>3218</v>
      </c>
    </row>
    <row r="969" spans="1:25" x14ac:dyDescent="0.2">
      <c r="A969">
        <v>1482</v>
      </c>
      <c r="B969" t="s">
        <v>1414</v>
      </c>
      <c r="C969" t="s">
        <v>46</v>
      </c>
      <c r="D969">
        <v>7.0000000000000007E-2</v>
      </c>
      <c r="E969">
        <v>8.9499999999999993</v>
      </c>
      <c r="F969">
        <v>2.0099999999999998</v>
      </c>
      <c r="G969" t="s">
        <v>14</v>
      </c>
      <c r="H969" t="s">
        <v>70</v>
      </c>
      <c r="I969" t="s">
        <v>24</v>
      </c>
      <c r="J969" t="s">
        <v>64</v>
      </c>
      <c r="K969" t="s">
        <v>26</v>
      </c>
      <c r="L969" t="s">
        <v>1868</v>
      </c>
      <c r="M969">
        <v>0.39</v>
      </c>
      <c r="N969" t="s">
        <v>8</v>
      </c>
      <c r="O969" t="s">
        <v>28</v>
      </c>
      <c r="P969" t="s">
        <v>265</v>
      </c>
      <c r="Q969" t="s">
        <v>970</v>
      </c>
      <c r="R969">
        <v>48708</v>
      </c>
      <c r="S969">
        <v>42090</v>
      </c>
      <c r="T969">
        <v>42091</v>
      </c>
      <c r="U969">
        <v>53.067900000000002</v>
      </c>
      <c r="V969">
        <v>9</v>
      </c>
      <c r="W969">
        <v>76.91</v>
      </c>
      <c r="X969">
        <v>91362</v>
      </c>
      <c r="Y969" t="s">
        <v>3217</v>
      </c>
    </row>
    <row r="970" spans="1:25" x14ac:dyDescent="0.2">
      <c r="A970">
        <v>3354</v>
      </c>
      <c r="B970" t="s">
        <v>1869</v>
      </c>
      <c r="C970" t="s">
        <v>46</v>
      </c>
      <c r="D970">
        <v>0.04</v>
      </c>
      <c r="E970">
        <v>3.69</v>
      </c>
      <c r="F970">
        <v>0.5</v>
      </c>
      <c r="G970" t="s">
        <v>14</v>
      </c>
      <c r="H970" t="s">
        <v>70</v>
      </c>
      <c r="I970" t="s">
        <v>24</v>
      </c>
      <c r="J970" t="s">
        <v>128</v>
      </c>
      <c r="K970" t="s">
        <v>49</v>
      </c>
      <c r="L970" t="s">
        <v>1870</v>
      </c>
      <c r="M970">
        <v>0.38</v>
      </c>
      <c r="N970" t="s">
        <v>8</v>
      </c>
      <c r="O970" t="s">
        <v>35</v>
      </c>
      <c r="P970" t="s">
        <v>66</v>
      </c>
      <c r="Q970" t="s">
        <v>1871</v>
      </c>
      <c r="R970">
        <v>92231</v>
      </c>
      <c r="S970">
        <v>42090</v>
      </c>
      <c r="T970">
        <v>42092</v>
      </c>
      <c r="U970">
        <v>47.527200000000001</v>
      </c>
      <c r="V970">
        <v>19</v>
      </c>
      <c r="W970">
        <v>68.88</v>
      </c>
      <c r="X970">
        <v>88590</v>
      </c>
      <c r="Y970" t="s">
        <v>3218</v>
      </c>
    </row>
    <row r="971" spans="1:25" x14ac:dyDescent="0.2">
      <c r="A971">
        <v>2668</v>
      </c>
      <c r="B971" t="s">
        <v>1872</v>
      </c>
      <c r="C971" t="s">
        <v>13</v>
      </c>
      <c r="D971">
        <v>0.04</v>
      </c>
      <c r="E971">
        <v>10.4</v>
      </c>
      <c r="F971">
        <v>5.4</v>
      </c>
      <c r="G971" t="s">
        <v>14</v>
      </c>
      <c r="H971" t="s">
        <v>70</v>
      </c>
      <c r="I971" t="s">
        <v>4</v>
      </c>
      <c r="J971" t="s">
        <v>102</v>
      </c>
      <c r="K971" t="s">
        <v>18</v>
      </c>
      <c r="L971" t="s">
        <v>1873</v>
      </c>
      <c r="M971">
        <v>0.51</v>
      </c>
      <c r="N971" t="s">
        <v>8</v>
      </c>
      <c r="O971" t="s">
        <v>28</v>
      </c>
      <c r="P971" t="s">
        <v>1047</v>
      </c>
      <c r="Q971" t="s">
        <v>1874</v>
      </c>
      <c r="R971">
        <v>57701</v>
      </c>
      <c r="S971">
        <v>42091</v>
      </c>
      <c r="T971">
        <v>42092</v>
      </c>
      <c r="U971">
        <v>29.98</v>
      </c>
      <c r="V971">
        <v>12</v>
      </c>
      <c r="W971">
        <v>130.74</v>
      </c>
      <c r="X971">
        <v>87830</v>
      </c>
      <c r="Y971" t="s">
        <v>3217</v>
      </c>
    </row>
    <row r="972" spans="1:25" x14ac:dyDescent="0.2">
      <c r="A972">
        <v>2668</v>
      </c>
      <c r="B972" t="s">
        <v>1872</v>
      </c>
      <c r="C972" t="s">
        <v>13</v>
      </c>
      <c r="D972">
        <v>0.08</v>
      </c>
      <c r="E972">
        <v>4.28</v>
      </c>
      <c r="F972">
        <v>4.79</v>
      </c>
      <c r="G972" t="s">
        <v>14</v>
      </c>
      <c r="H972" t="s">
        <v>70</v>
      </c>
      <c r="I972" t="s">
        <v>24</v>
      </c>
      <c r="J972" t="s">
        <v>64</v>
      </c>
      <c r="K972" t="s">
        <v>49</v>
      </c>
      <c r="L972" t="s">
        <v>1875</v>
      </c>
      <c r="M972">
        <v>0.4</v>
      </c>
      <c r="N972" t="s">
        <v>8</v>
      </c>
      <c r="O972" t="s">
        <v>28</v>
      </c>
      <c r="P972" t="s">
        <v>1047</v>
      </c>
      <c r="Q972" t="s">
        <v>1874</v>
      </c>
      <c r="R972">
        <v>57701</v>
      </c>
      <c r="S972">
        <v>42091</v>
      </c>
      <c r="T972">
        <v>42093</v>
      </c>
      <c r="U972">
        <v>-121.2</v>
      </c>
      <c r="V972">
        <v>12</v>
      </c>
      <c r="W972">
        <v>49.87</v>
      </c>
      <c r="X972">
        <v>87830</v>
      </c>
      <c r="Y972" t="s">
        <v>3217</v>
      </c>
    </row>
    <row r="973" spans="1:25" x14ac:dyDescent="0.2">
      <c r="A973">
        <v>2968</v>
      </c>
      <c r="B973" t="s">
        <v>1295</v>
      </c>
      <c r="C973" t="s">
        <v>13</v>
      </c>
      <c r="D973">
        <v>0.06</v>
      </c>
      <c r="E973">
        <v>363.25</v>
      </c>
      <c r="F973">
        <v>19.989999999999998</v>
      </c>
      <c r="G973" t="s">
        <v>14</v>
      </c>
      <c r="H973" t="s">
        <v>3</v>
      </c>
      <c r="I973" t="s">
        <v>24</v>
      </c>
      <c r="J973" t="s">
        <v>71</v>
      </c>
      <c r="K973" t="s">
        <v>49</v>
      </c>
      <c r="L973" t="s">
        <v>175</v>
      </c>
      <c r="M973">
        <v>0.56999999999999995</v>
      </c>
      <c r="N973" t="s">
        <v>8</v>
      </c>
      <c r="O973" t="s">
        <v>9</v>
      </c>
      <c r="P973" t="s">
        <v>99</v>
      </c>
      <c r="Q973" t="s">
        <v>1297</v>
      </c>
      <c r="R973">
        <v>33021</v>
      </c>
      <c r="S973">
        <v>42091</v>
      </c>
      <c r="T973">
        <v>42093</v>
      </c>
      <c r="U973">
        <v>36.164099999999998</v>
      </c>
      <c r="V973">
        <v>1</v>
      </c>
      <c r="W973">
        <v>344.87</v>
      </c>
      <c r="X973">
        <v>86086</v>
      </c>
      <c r="Y973" t="s">
        <v>3216</v>
      </c>
    </row>
    <row r="974" spans="1:25" x14ac:dyDescent="0.2">
      <c r="A974">
        <v>800</v>
      </c>
      <c r="B974" t="s">
        <v>1876</v>
      </c>
      <c r="C974" t="s">
        <v>23</v>
      </c>
      <c r="D974">
        <v>0.04</v>
      </c>
      <c r="E974">
        <v>50.98</v>
      </c>
      <c r="F974">
        <v>6.5</v>
      </c>
      <c r="G974" t="s">
        <v>14</v>
      </c>
      <c r="H974" t="s">
        <v>15</v>
      </c>
      <c r="I974" t="s">
        <v>16</v>
      </c>
      <c r="J974" t="s">
        <v>17</v>
      </c>
      <c r="K974" t="s">
        <v>49</v>
      </c>
      <c r="L974" t="s">
        <v>1842</v>
      </c>
      <c r="M974">
        <v>0.73</v>
      </c>
      <c r="N974" t="s">
        <v>8</v>
      </c>
      <c r="O974" t="s">
        <v>35</v>
      </c>
      <c r="P974" t="s">
        <v>122</v>
      </c>
      <c r="Q974" t="s">
        <v>1502</v>
      </c>
      <c r="R974">
        <v>84067</v>
      </c>
      <c r="S974">
        <v>42091</v>
      </c>
      <c r="T974">
        <v>42097</v>
      </c>
      <c r="U974">
        <v>-13.28</v>
      </c>
      <c r="V974">
        <v>11</v>
      </c>
      <c r="W974">
        <v>568.25</v>
      </c>
      <c r="X974">
        <v>89910</v>
      </c>
      <c r="Y974" t="s">
        <v>3218</v>
      </c>
    </row>
    <row r="975" spans="1:25" x14ac:dyDescent="0.2">
      <c r="A975">
        <v>800</v>
      </c>
      <c r="B975" t="s">
        <v>1876</v>
      </c>
      <c r="C975" t="s">
        <v>23</v>
      </c>
      <c r="D975">
        <v>0.02</v>
      </c>
      <c r="E975">
        <v>6.48</v>
      </c>
      <c r="F975">
        <v>5.14</v>
      </c>
      <c r="G975" t="s">
        <v>14</v>
      </c>
      <c r="H975" t="s">
        <v>15</v>
      </c>
      <c r="I975" t="s">
        <v>24</v>
      </c>
      <c r="J975" t="s">
        <v>64</v>
      </c>
      <c r="K975" t="s">
        <v>49</v>
      </c>
      <c r="L975" t="s">
        <v>1721</v>
      </c>
      <c r="M975">
        <v>0.37</v>
      </c>
      <c r="N975" t="s">
        <v>8</v>
      </c>
      <c r="O975" t="s">
        <v>35</v>
      </c>
      <c r="P975" t="s">
        <v>122</v>
      </c>
      <c r="Q975" t="s">
        <v>1502</v>
      </c>
      <c r="R975">
        <v>84067</v>
      </c>
      <c r="S975">
        <v>42091</v>
      </c>
      <c r="T975">
        <v>42093</v>
      </c>
      <c r="U975">
        <v>-48.68</v>
      </c>
      <c r="V975">
        <v>19</v>
      </c>
      <c r="W975">
        <v>126.66</v>
      </c>
      <c r="X975">
        <v>89910</v>
      </c>
      <c r="Y975" t="s">
        <v>3218</v>
      </c>
    </row>
    <row r="976" spans="1:25" x14ac:dyDescent="0.2">
      <c r="A976">
        <v>1738</v>
      </c>
      <c r="B976" t="s">
        <v>1877</v>
      </c>
      <c r="C976" t="s">
        <v>92</v>
      </c>
      <c r="D976">
        <v>0.08</v>
      </c>
      <c r="E976">
        <v>175.99</v>
      </c>
      <c r="F976">
        <v>4.99</v>
      </c>
      <c r="G976" t="s">
        <v>14</v>
      </c>
      <c r="H976" t="s">
        <v>70</v>
      </c>
      <c r="I976" t="s">
        <v>16</v>
      </c>
      <c r="J976" t="s">
        <v>111</v>
      </c>
      <c r="K976" t="s">
        <v>49</v>
      </c>
      <c r="L976" t="s">
        <v>1225</v>
      </c>
      <c r="M976">
        <v>0.59</v>
      </c>
      <c r="N976" t="s">
        <v>8</v>
      </c>
      <c r="O976" t="s">
        <v>9</v>
      </c>
      <c r="P976" t="s">
        <v>73</v>
      </c>
      <c r="Q976" t="s">
        <v>1878</v>
      </c>
      <c r="R976">
        <v>28052</v>
      </c>
      <c r="S976">
        <v>42091</v>
      </c>
      <c r="T976">
        <v>42091</v>
      </c>
      <c r="U976">
        <v>-16476.838</v>
      </c>
      <c r="V976">
        <v>10</v>
      </c>
      <c r="W976">
        <v>1486.34</v>
      </c>
      <c r="X976">
        <v>85865</v>
      </c>
      <c r="Y976" t="s">
        <v>3216</v>
      </c>
    </row>
    <row r="977" spans="1:25" x14ac:dyDescent="0.2">
      <c r="A977">
        <v>2880</v>
      </c>
      <c r="B977" t="s">
        <v>1879</v>
      </c>
      <c r="C977" t="s">
        <v>92</v>
      </c>
      <c r="D977">
        <v>0.05</v>
      </c>
      <c r="E977">
        <v>6.68</v>
      </c>
      <c r="F977">
        <v>6.93</v>
      </c>
      <c r="G977" t="s">
        <v>14</v>
      </c>
      <c r="H977" t="s">
        <v>3</v>
      </c>
      <c r="I977" t="s">
        <v>24</v>
      </c>
      <c r="J977" t="s">
        <v>64</v>
      </c>
      <c r="K977" t="s">
        <v>49</v>
      </c>
      <c r="L977" t="s">
        <v>952</v>
      </c>
      <c r="M977">
        <v>0.37</v>
      </c>
      <c r="N977" t="s">
        <v>8</v>
      </c>
      <c r="O977" t="s">
        <v>9</v>
      </c>
      <c r="P977" t="s">
        <v>99</v>
      </c>
      <c r="Q977" t="s">
        <v>1880</v>
      </c>
      <c r="R977">
        <v>33160</v>
      </c>
      <c r="S977">
        <v>42091</v>
      </c>
      <c r="T977">
        <v>42092</v>
      </c>
      <c r="U977">
        <v>-2.3519999999999999</v>
      </c>
      <c r="V977">
        <v>11</v>
      </c>
      <c r="W977">
        <v>77.2</v>
      </c>
      <c r="X977">
        <v>88626</v>
      </c>
      <c r="Y977" t="s">
        <v>3216</v>
      </c>
    </row>
    <row r="978" spans="1:25" x14ac:dyDescent="0.2">
      <c r="A978">
        <v>152</v>
      </c>
      <c r="B978" t="s">
        <v>481</v>
      </c>
      <c r="C978" t="s">
        <v>13</v>
      </c>
      <c r="D978">
        <v>0.01</v>
      </c>
      <c r="E978">
        <v>65.989999999999995</v>
      </c>
      <c r="F978">
        <v>8.99</v>
      </c>
      <c r="G978" t="s">
        <v>14</v>
      </c>
      <c r="H978" t="s">
        <v>15</v>
      </c>
      <c r="I978" t="s">
        <v>16</v>
      </c>
      <c r="J978" t="s">
        <v>111</v>
      </c>
      <c r="K978" t="s">
        <v>49</v>
      </c>
      <c r="L978" t="s">
        <v>1881</v>
      </c>
      <c r="M978">
        <v>0.6</v>
      </c>
      <c r="N978" t="s">
        <v>8</v>
      </c>
      <c r="O978" t="s">
        <v>9</v>
      </c>
      <c r="P978" t="s">
        <v>376</v>
      </c>
      <c r="Q978" t="s">
        <v>483</v>
      </c>
      <c r="R978">
        <v>37918</v>
      </c>
      <c r="S978">
        <v>42092</v>
      </c>
      <c r="T978">
        <v>42095</v>
      </c>
      <c r="U978">
        <v>97.86</v>
      </c>
      <c r="V978">
        <v>5</v>
      </c>
      <c r="W978">
        <v>292.23</v>
      </c>
      <c r="X978">
        <v>89524</v>
      </c>
      <c r="Y978" t="s">
        <v>3216</v>
      </c>
    </row>
    <row r="979" spans="1:25" x14ac:dyDescent="0.2">
      <c r="A979">
        <v>2338</v>
      </c>
      <c r="B979" t="s">
        <v>434</v>
      </c>
      <c r="C979" t="s">
        <v>13</v>
      </c>
      <c r="D979">
        <v>0.1</v>
      </c>
      <c r="E979">
        <v>6.75</v>
      </c>
      <c r="F979">
        <v>2.99</v>
      </c>
      <c r="G979" t="s">
        <v>14</v>
      </c>
      <c r="H979" t="s">
        <v>47</v>
      </c>
      <c r="I979" t="s">
        <v>24</v>
      </c>
      <c r="J979" t="s">
        <v>48</v>
      </c>
      <c r="K979" t="s">
        <v>49</v>
      </c>
      <c r="L979" t="s">
        <v>1882</v>
      </c>
      <c r="M979">
        <v>0.35</v>
      </c>
      <c r="N979" t="s">
        <v>8</v>
      </c>
      <c r="O979" t="s">
        <v>87</v>
      </c>
      <c r="P979" t="s">
        <v>394</v>
      </c>
      <c r="Q979" t="s">
        <v>436</v>
      </c>
      <c r="R979">
        <v>20740</v>
      </c>
      <c r="S979">
        <v>42092</v>
      </c>
      <c r="T979">
        <v>42092</v>
      </c>
      <c r="U979">
        <v>18.147500000000001</v>
      </c>
      <c r="V979">
        <v>15</v>
      </c>
      <c r="W979">
        <v>96.13</v>
      </c>
      <c r="X979">
        <v>91481</v>
      </c>
      <c r="Y979" t="s">
        <v>3219</v>
      </c>
    </row>
    <row r="980" spans="1:25" x14ac:dyDescent="0.2">
      <c r="A980">
        <v>2530</v>
      </c>
      <c r="B980" t="s">
        <v>1883</v>
      </c>
      <c r="C980" t="s">
        <v>13</v>
      </c>
      <c r="D980">
        <v>0.04</v>
      </c>
      <c r="E980">
        <v>40.98</v>
      </c>
      <c r="F980">
        <v>6.5</v>
      </c>
      <c r="G980" t="s">
        <v>14</v>
      </c>
      <c r="H980" t="s">
        <v>3</v>
      </c>
      <c r="I980" t="s">
        <v>16</v>
      </c>
      <c r="J980" t="s">
        <v>17</v>
      </c>
      <c r="K980" t="s">
        <v>49</v>
      </c>
      <c r="L980" t="s">
        <v>422</v>
      </c>
      <c r="M980">
        <v>0.74</v>
      </c>
      <c r="N980" t="s">
        <v>8</v>
      </c>
      <c r="O980" t="s">
        <v>35</v>
      </c>
      <c r="P980" t="s">
        <v>66</v>
      </c>
      <c r="Q980" t="s">
        <v>1884</v>
      </c>
      <c r="R980">
        <v>92307</v>
      </c>
      <c r="S980">
        <v>42092</v>
      </c>
      <c r="T980">
        <v>42093</v>
      </c>
      <c r="U980">
        <v>-89.5</v>
      </c>
      <c r="V980">
        <v>7</v>
      </c>
      <c r="W980">
        <v>277.07</v>
      </c>
      <c r="X980">
        <v>87451</v>
      </c>
      <c r="Y980" t="s">
        <v>3218</v>
      </c>
    </row>
    <row r="981" spans="1:25" x14ac:dyDescent="0.2">
      <c r="A981">
        <v>2534</v>
      </c>
      <c r="B981" t="s">
        <v>1885</v>
      </c>
      <c r="C981" t="s">
        <v>13</v>
      </c>
      <c r="D981">
        <v>0.05</v>
      </c>
      <c r="E981">
        <v>35.99</v>
      </c>
      <c r="F981">
        <v>3.3</v>
      </c>
      <c r="G981" t="s">
        <v>14</v>
      </c>
      <c r="H981" t="s">
        <v>3</v>
      </c>
      <c r="I981" t="s">
        <v>16</v>
      </c>
      <c r="J981" t="s">
        <v>111</v>
      </c>
      <c r="K981" t="s">
        <v>18</v>
      </c>
      <c r="L981" t="s">
        <v>1886</v>
      </c>
      <c r="M981">
        <v>0.39</v>
      </c>
      <c r="N981" t="s">
        <v>8</v>
      </c>
      <c r="O981" t="s">
        <v>87</v>
      </c>
      <c r="P981" t="s">
        <v>307</v>
      </c>
      <c r="Q981" t="s">
        <v>863</v>
      </c>
      <c r="R981">
        <v>4401</v>
      </c>
      <c r="S981">
        <v>42092</v>
      </c>
      <c r="T981">
        <v>42094</v>
      </c>
      <c r="U981">
        <v>103.2723</v>
      </c>
      <c r="V981">
        <v>5</v>
      </c>
      <c r="W981">
        <v>149.66999999999999</v>
      </c>
      <c r="X981">
        <v>87451</v>
      </c>
      <c r="Y981" t="s">
        <v>3219</v>
      </c>
    </row>
    <row r="982" spans="1:25" x14ac:dyDescent="0.2">
      <c r="A982">
        <v>3151</v>
      </c>
      <c r="B982" t="s">
        <v>929</v>
      </c>
      <c r="C982" t="s">
        <v>13</v>
      </c>
      <c r="D982">
        <v>0.01</v>
      </c>
      <c r="E982">
        <v>99.23</v>
      </c>
      <c r="F982">
        <v>8.99</v>
      </c>
      <c r="G982" t="s">
        <v>14</v>
      </c>
      <c r="H982" t="s">
        <v>70</v>
      </c>
      <c r="I982" t="s">
        <v>4</v>
      </c>
      <c r="J982" t="s">
        <v>102</v>
      </c>
      <c r="K982" t="s">
        <v>18</v>
      </c>
      <c r="L982" t="s">
        <v>103</v>
      </c>
      <c r="M982">
        <v>0.35</v>
      </c>
      <c r="N982" t="s">
        <v>8</v>
      </c>
      <c r="O982" t="s">
        <v>35</v>
      </c>
      <c r="P982" t="s">
        <v>66</v>
      </c>
      <c r="Q982" t="s">
        <v>930</v>
      </c>
      <c r="R982">
        <v>92277</v>
      </c>
      <c r="S982">
        <v>42092</v>
      </c>
      <c r="T982">
        <v>42096</v>
      </c>
      <c r="U982">
        <v>-87.46</v>
      </c>
      <c r="V982">
        <v>1</v>
      </c>
      <c r="W982">
        <v>99.22</v>
      </c>
      <c r="X982">
        <v>88548</v>
      </c>
      <c r="Y982" t="s">
        <v>3218</v>
      </c>
    </row>
    <row r="983" spans="1:25" x14ac:dyDescent="0.2">
      <c r="A983">
        <v>2430</v>
      </c>
      <c r="B983" t="s">
        <v>1813</v>
      </c>
      <c r="C983" t="s">
        <v>23</v>
      </c>
      <c r="D983">
        <v>0.03</v>
      </c>
      <c r="E983">
        <v>140.99</v>
      </c>
      <c r="F983">
        <v>4.2</v>
      </c>
      <c r="G983" t="s">
        <v>14</v>
      </c>
      <c r="H983" t="s">
        <v>47</v>
      </c>
      <c r="I983" t="s">
        <v>16</v>
      </c>
      <c r="J983" t="s">
        <v>111</v>
      </c>
      <c r="K983" t="s">
        <v>49</v>
      </c>
      <c r="L983" t="s">
        <v>1887</v>
      </c>
      <c r="M983">
        <v>0.59</v>
      </c>
      <c r="N983" t="s">
        <v>8</v>
      </c>
      <c r="O983" t="s">
        <v>28</v>
      </c>
      <c r="P983" t="s">
        <v>163</v>
      </c>
      <c r="Q983" t="s">
        <v>1814</v>
      </c>
      <c r="R983">
        <v>76541</v>
      </c>
      <c r="S983">
        <v>42092</v>
      </c>
      <c r="T983">
        <v>42100</v>
      </c>
      <c r="U983">
        <v>-458.74400000000003</v>
      </c>
      <c r="V983">
        <v>2</v>
      </c>
      <c r="W983">
        <v>246.44</v>
      </c>
      <c r="X983">
        <v>91110</v>
      </c>
      <c r="Y983" t="s">
        <v>3217</v>
      </c>
    </row>
    <row r="984" spans="1:25" x14ac:dyDescent="0.2">
      <c r="A984">
        <v>1028</v>
      </c>
      <c r="B984" t="s">
        <v>1888</v>
      </c>
      <c r="C984" t="s">
        <v>92</v>
      </c>
      <c r="D984">
        <v>7.0000000000000007E-2</v>
      </c>
      <c r="E984">
        <v>7.08</v>
      </c>
      <c r="F984">
        <v>2.35</v>
      </c>
      <c r="G984" t="s">
        <v>63</v>
      </c>
      <c r="H984" t="s">
        <v>3</v>
      </c>
      <c r="I984" t="s">
        <v>24</v>
      </c>
      <c r="J984" t="s">
        <v>25</v>
      </c>
      <c r="K984" t="s">
        <v>26</v>
      </c>
      <c r="L984" t="s">
        <v>1889</v>
      </c>
      <c r="M984">
        <v>0.47</v>
      </c>
      <c r="N984" t="s">
        <v>8</v>
      </c>
      <c r="O984" t="s">
        <v>87</v>
      </c>
      <c r="P984" t="s">
        <v>88</v>
      </c>
      <c r="Q984" t="s">
        <v>1890</v>
      </c>
      <c r="R984">
        <v>11725</v>
      </c>
      <c r="S984">
        <v>42092</v>
      </c>
      <c r="T984">
        <v>42093</v>
      </c>
      <c r="U984">
        <v>30.49</v>
      </c>
      <c r="V984">
        <v>13</v>
      </c>
      <c r="W984">
        <v>93.82</v>
      </c>
      <c r="X984">
        <v>89006</v>
      </c>
      <c r="Y984" t="s">
        <v>3219</v>
      </c>
    </row>
    <row r="985" spans="1:25" x14ac:dyDescent="0.2">
      <c r="A985">
        <v>1129</v>
      </c>
      <c r="B985" t="s">
        <v>762</v>
      </c>
      <c r="C985" t="s">
        <v>46</v>
      </c>
      <c r="D985">
        <v>0.05</v>
      </c>
      <c r="E985">
        <v>5.78</v>
      </c>
      <c r="F985">
        <v>7.64</v>
      </c>
      <c r="G985" t="s">
        <v>63</v>
      </c>
      <c r="H985" t="s">
        <v>70</v>
      </c>
      <c r="I985" t="s">
        <v>24</v>
      </c>
      <c r="J985" t="s">
        <v>64</v>
      </c>
      <c r="K985" t="s">
        <v>49</v>
      </c>
      <c r="L985" t="s">
        <v>1891</v>
      </c>
      <c r="M985">
        <v>0.36</v>
      </c>
      <c r="N985" t="s">
        <v>8</v>
      </c>
      <c r="O985" t="s">
        <v>87</v>
      </c>
      <c r="P985" t="s">
        <v>379</v>
      </c>
      <c r="Q985" t="s">
        <v>764</v>
      </c>
      <c r="R985">
        <v>2118</v>
      </c>
      <c r="S985">
        <v>42092</v>
      </c>
      <c r="T985">
        <v>42094</v>
      </c>
      <c r="U985">
        <v>-116.05</v>
      </c>
      <c r="V985">
        <v>29</v>
      </c>
      <c r="W985">
        <v>177.41</v>
      </c>
      <c r="X985">
        <v>49125</v>
      </c>
      <c r="Y985" t="s">
        <v>3219</v>
      </c>
    </row>
    <row r="986" spans="1:25" x14ac:dyDescent="0.2">
      <c r="A986">
        <v>1237</v>
      </c>
      <c r="B986" t="s">
        <v>1892</v>
      </c>
      <c r="C986" t="s">
        <v>46</v>
      </c>
      <c r="D986">
        <v>0.02</v>
      </c>
      <c r="E986">
        <v>7.38</v>
      </c>
      <c r="F986">
        <v>5.21</v>
      </c>
      <c r="G986" t="s">
        <v>14</v>
      </c>
      <c r="H986" t="s">
        <v>70</v>
      </c>
      <c r="I986" t="s">
        <v>4</v>
      </c>
      <c r="J986" t="s">
        <v>102</v>
      </c>
      <c r="K986" t="s">
        <v>49</v>
      </c>
      <c r="L986" t="s">
        <v>1893</v>
      </c>
      <c r="M986">
        <v>0.56000000000000005</v>
      </c>
      <c r="N986" t="s">
        <v>8</v>
      </c>
      <c r="O986" t="s">
        <v>28</v>
      </c>
      <c r="P986" t="s">
        <v>163</v>
      </c>
      <c r="Q986" t="s">
        <v>1894</v>
      </c>
      <c r="R986">
        <v>75007</v>
      </c>
      <c r="S986">
        <v>42092</v>
      </c>
      <c r="T986">
        <v>42093</v>
      </c>
      <c r="U986">
        <v>7.74</v>
      </c>
      <c r="V986">
        <v>3</v>
      </c>
      <c r="W986">
        <v>24.52</v>
      </c>
      <c r="X986">
        <v>86076</v>
      </c>
      <c r="Y986" t="s">
        <v>3217</v>
      </c>
    </row>
    <row r="987" spans="1:25" x14ac:dyDescent="0.2">
      <c r="A987">
        <v>3399</v>
      </c>
      <c r="B987" t="s">
        <v>1895</v>
      </c>
      <c r="C987" t="s">
        <v>46</v>
      </c>
      <c r="D987">
        <v>0.08</v>
      </c>
      <c r="E987">
        <v>11.97</v>
      </c>
      <c r="F987">
        <v>5.81</v>
      </c>
      <c r="G987" t="s">
        <v>14</v>
      </c>
      <c r="H987" t="s">
        <v>3</v>
      </c>
      <c r="I987" t="s">
        <v>24</v>
      </c>
      <c r="J987" t="s">
        <v>25</v>
      </c>
      <c r="K987" t="s">
        <v>18</v>
      </c>
      <c r="L987" t="s">
        <v>1788</v>
      </c>
      <c r="M987">
        <v>0.6</v>
      </c>
      <c r="N987" t="s">
        <v>8</v>
      </c>
      <c r="O987" t="s">
        <v>28</v>
      </c>
      <c r="P987" t="s">
        <v>79</v>
      </c>
      <c r="Q987" t="s">
        <v>1557</v>
      </c>
      <c r="R987">
        <v>60016</v>
      </c>
      <c r="S987">
        <v>42092</v>
      </c>
      <c r="T987">
        <v>42094</v>
      </c>
      <c r="U987">
        <v>-41.87</v>
      </c>
      <c r="V987">
        <v>5</v>
      </c>
      <c r="W987">
        <v>59.98</v>
      </c>
      <c r="X987">
        <v>87534</v>
      </c>
      <c r="Y987" t="s">
        <v>3217</v>
      </c>
    </row>
    <row r="988" spans="1:25" x14ac:dyDescent="0.2">
      <c r="A988">
        <v>2351</v>
      </c>
      <c r="B988" t="s">
        <v>1896</v>
      </c>
      <c r="C988" t="s">
        <v>1</v>
      </c>
      <c r="D988">
        <v>0.08</v>
      </c>
      <c r="E988">
        <v>6.48</v>
      </c>
      <c r="F988">
        <v>7.49</v>
      </c>
      <c r="G988" t="s">
        <v>14</v>
      </c>
      <c r="H988" t="s">
        <v>70</v>
      </c>
      <c r="I988" t="s">
        <v>24</v>
      </c>
      <c r="J988" t="s">
        <v>64</v>
      </c>
      <c r="K988" t="s">
        <v>49</v>
      </c>
      <c r="L988" t="s">
        <v>1897</v>
      </c>
      <c r="M988">
        <v>0.37</v>
      </c>
      <c r="N988" t="s">
        <v>8</v>
      </c>
      <c r="O988" t="s">
        <v>87</v>
      </c>
      <c r="P988" t="s">
        <v>394</v>
      </c>
      <c r="Q988" t="s">
        <v>1898</v>
      </c>
      <c r="R988">
        <v>21114</v>
      </c>
      <c r="S988">
        <v>42093</v>
      </c>
      <c r="T988">
        <v>42096</v>
      </c>
      <c r="U988">
        <v>-119.32</v>
      </c>
      <c r="V988">
        <v>13</v>
      </c>
      <c r="W988">
        <v>80.86</v>
      </c>
      <c r="X988">
        <v>86163</v>
      </c>
      <c r="Y988" t="s">
        <v>3219</v>
      </c>
    </row>
    <row r="989" spans="1:25" x14ac:dyDescent="0.2">
      <c r="A989">
        <v>3154</v>
      </c>
      <c r="B989" t="s">
        <v>757</v>
      </c>
      <c r="C989" t="s">
        <v>1</v>
      </c>
      <c r="D989">
        <v>0.04</v>
      </c>
      <c r="E989">
        <v>21.38</v>
      </c>
      <c r="F989">
        <v>8.99</v>
      </c>
      <c r="G989" t="s">
        <v>14</v>
      </c>
      <c r="H989" t="s">
        <v>70</v>
      </c>
      <c r="I989" t="s">
        <v>24</v>
      </c>
      <c r="J989" t="s">
        <v>25</v>
      </c>
      <c r="K989" t="s">
        <v>18</v>
      </c>
      <c r="L989" t="s">
        <v>1653</v>
      </c>
      <c r="M989">
        <v>0.59</v>
      </c>
      <c r="N989" t="s">
        <v>8</v>
      </c>
      <c r="O989" t="s">
        <v>9</v>
      </c>
      <c r="P989" t="s">
        <v>99</v>
      </c>
      <c r="Q989" t="s">
        <v>759</v>
      </c>
      <c r="R989">
        <v>33710</v>
      </c>
      <c r="S989">
        <v>42093</v>
      </c>
      <c r="T989">
        <v>42093</v>
      </c>
      <c r="U989">
        <v>-51.66</v>
      </c>
      <c r="V989">
        <v>21</v>
      </c>
      <c r="W989">
        <v>443.66</v>
      </c>
      <c r="X989">
        <v>86901</v>
      </c>
      <c r="Y989" t="s">
        <v>3216</v>
      </c>
    </row>
    <row r="990" spans="1:25" x14ac:dyDescent="0.2">
      <c r="A990">
        <v>3252</v>
      </c>
      <c r="B990" t="s">
        <v>1899</v>
      </c>
      <c r="C990" t="s">
        <v>1</v>
      </c>
      <c r="D990">
        <v>0.01</v>
      </c>
      <c r="E990">
        <v>11.34</v>
      </c>
      <c r="F990">
        <v>5.01</v>
      </c>
      <c r="G990" t="s">
        <v>14</v>
      </c>
      <c r="H990" t="s">
        <v>3</v>
      </c>
      <c r="I990" t="s">
        <v>24</v>
      </c>
      <c r="J990" t="s">
        <v>64</v>
      </c>
      <c r="K990" t="s">
        <v>49</v>
      </c>
      <c r="L990" t="s">
        <v>391</v>
      </c>
      <c r="M990">
        <v>0.36</v>
      </c>
      <c r="N990" t="s">
        <v>8</v>
      </c>
      <c r="O990" t="s">
        <v>87</v>
      </c>
      <c r="P990" t="s">
        <v>88</v>
      </c>
      <c r="Q990" t="s">
        <v>1900</v>
      </c>
      <c r="R990">
        <v>12306</v>
      </c>
      <c r="S990">
        <v>42093</v>
      </c>
      <c r="T990">
        <v>42095</v>
      </c>
      <c r="U990">
        <v>-11.83</v>
      </c>
      <c r="V990">
        <v>1</v>
      </c>
      <c r="W990">
        <v>14.52</v>
      </c>
      <c r="X990">
        <v>87296</v>
      </c>
      <c r="Y990" t="s">
        <v>3219</v>
      </c>
    </row>
    <row r="991" spans="1:25" x14ac:dyDescent="0.2">
      <c r="A991">
        <v>84</v>
      </c>
      <c r="B991" t="s">
        <v>909</v>
      </c>
      <c r="C991" t="s">
        <v>13</v>
      </c>
      <c r="D991">
        <v>0.08</v>
      </c>
      <c r="E991">
        <v>896.99</v>
      </c>
      <c r="F991">
        <v>19.989999999999998</v>
      </c>
      <c r="G991" t="s">
        <v>14</v>
      </c>
      <c r="H991" t="s">
        <v>70</v>
      </c>
      <c r="I991" t="s">
        <v>24</v>
      </c>
      <c r="J991" t="s">
        <v>48</v>
      </c>
      <c r="K991" t="s">
        <v>49</v>
      </c>
      <c r="L991" t="s">
        <v>299</v>
      </c>
      <c r="M991">
        <v>0.38</v>
      </c>
      <c r="N991" t="s">
        <v>8</v>
      </c>
      <c r="O991" t="s">
        <v>87</v>
      </c>
      <c r="P991" t="s">
        <v>293</v>
      </c>
      <c r="Q991" t="s">
        <v>910</v>
      </c>
      <c r="R991">
        <v>45231</v>
      </c>
      <c r="S991">
        <v>42093</v>
      </c>
      <c r="T991">
        <v>42096</v>
      </c>
      <c r="U991">
        <v>7402.32</v>
      </c>
      <c r="V991">
        <v>13</v>
      </c>
      <c r="W991">
        <v>10728</v>
      </c>
      <c r="X991">
        <v>87366</v>
      </c>
      <c r="Y991" t="s">
        <v>3219</v>
      </c>
    </row>
    <row r="992" spans="1:25" x14ac:dyDescent="0.2">
      <c r="A992">
        <v>1527</v>
      </c>
      <c r="B992" t="s">
        <v>314</v>
      </c>
      <c r="C992" t="s">
        <v>23</v>
      </c>
      <c r="D992">
        <v>0.03</v>
      </c>
      <c r="E992">
        <v>65.989999999999995</v>
      </c>
      <c r="F992">
        <v>5.26</v>
      </c>
      <c r="G992" t="s">
        <v>14</v>
      </c>
      <c r="H992" t="s">
        <v>47</v>
      </c>
      <c r="I992" t="s">
        <v>16</v>
      </c>
      <c r="J992" t="s">
        <v>111</v>
      </c>
      <c r="K992" t="s">
        <v>49</v>
      </c>
      <c r="L992" t="s">
        <v>1701</v>
      </c>
      <c r="M992">
        <v>0.56000000000000005</v>
      </c>
      <c r="N992" t="s">
        <v>8</v>
      </c>
      <c r="O992" t="s">
        <v>9</v>
      </c>
      <c r="P992" t="s">
        <v>140</v>
      </c>
      <c r="Q992" t="s">
        <v>316</v>
      </c>
      <c r="R992">
        <v>35601</v>
      </c>
      <c r="S992">
        <v>42093</v>
      </c>
      <c r="T992">
        <v>42103</v>
      </c>
      <c r="U992">
        <v>-52.247999999999998</v>
      </c>
      <c r="V992">
        <v>23</v>
      </c>
      <c r="W992">
        <v>1316.03</v>
      </c>
      <c r="X992">
        <v>86814</v>
      </c>
      <c r="Y992" t="s">
        <v>3216</v>
      </c>
    </row>
    <row r="993" spans="1:25" x14ac:dyDescent="0.2">
      <c r="A993">
        <v>3205</v>
      </c>
      <c r="B993" t="s">
        <v>1901</v>
      </c>
      <c r="C993" t="s">
        <v>23</v>
      </c>
      <c r="D993">
        <v>7.0000000000000007E-2</v>
      </c>
      <c r="E993">
        <v>5.98</v>
      </c>
      <c r="F993">
        <v>0.96</v>
      </c>
      <c r="G993" t="s">
        <v>14</v>
      </c>
      <c r="H993" t="s">
        <v>15</v>
      </c>
      <c r="I993" t="s">
        <v>24</v>
      </c>
      <c r="J993" t="s">
        <v>25</v>
      </c>
      <c r="K993" t="s">
        <v>26</v>
      </c>
      <c r="L993" t="s">
        <v>1243</v>
      </c>
      <c r="M993">
        <v>0.6</v>
      </c>
      <c r="N993" t="s">
        <v>8</v>
      </c>
      <c r="O993" t="s">
        <v>35</v>
      </c>
      <c r="P993" t="s">
        <v>466</v>
      </c>
      <c r="Q993" t="s">
        <v>470</v>
      </c>
      <c r="R993">
        <v>83440</v>
      </c>
      <c r="S993">
        <v>42093</v>
      </c>
      <c r="T993">
        <v>42097</v>
      </c>
      <c r="U993">
        <v>32.83</v>
      </c>
      <c r="V993">
        <v>10</v>
      </c>
      <c r="W993">
        <v>56.4</v>
      </c>
      <c r="X993">
        <v>87933</v>
      </c>
      <c r="Y993" t="s">
        <v>3218</v>
      </c>
    </row>
    <row r="994" spans="1:25" x14ac:dyDescent="0.2">
      <c r="A994">
        <v>3206</v>
      </c>
      <c r="B994" t="s">
        <v>1902</v>
      </c>
      <c r="C994" t="s">
        <v>23</v>
      </c>
      <c r="D994">
        <v>0.01</v>
      </c>
      <c r="E994">
        <v>39.979999999999997</v>
      </c>
      <c r="F994">
        <v>4</v>
      </c>
      <c r="G994" t="s">
        <v>14</v>
      </c>
      <c r="H994" t="s">
        <v>15</v>
      </c>
      <c r="I994" t="s">
        <v>16</v>
      </c>
      <c r="J994" t="s">
        <v>17</v>
      </c>
      <c r="K994" t="s">
        <v>49</v>
      </c>
      <c r="L994" t="s">
        <v>1903</v>
      </c>
      <c r="M994">
        <v>0.7</v>
      </c>
      <c r="N994" t="s">
        <v>8</v>
      </c>
      <c r="O994" t="s">
        <v>35</v>
      </c>
      <c r="P994" t="s">
        <v>466</v>
      </c>
      <c r="Q994" t="s">
        <v>1904</v>
      </c>
      <c r="R994">
        <v>83301</v>
      </c>
      <c r="S994">
        <v>42093</v>
      </c>
      <c r="T994">
        <v>42098</v>
      </c>
      <c r="U994">
        <v>51.59</v>
      </c>
      <c r="V994">
        <v>6</v>
      </c>
      <c r="W994">
        <v>257.52</v>
      </c>
      <c r="X994">
        <v>87933</v>
      </c>
      <c r="Y994" t="s">
        <v>3218</v>
      </c>
    </row>
    <row r="995" spans="1:25" x14ac:dyDescent="0.2">
      <c r="A995">
        <v>193</v>
      </c>
      <c r="B995" t="s">
        <v>155</v>
      </c>
      <c r="C995" t="s">
        <v>92</v>
      </c>
      <c r="D995">
        <v>7.0000000000000007E-2</v>
      </c>
      <c r="E995">
        <v>6.54</v>
      </c>
      <c r="F995">
        <v>5.27</v>
      </c>
      <c r="G995" t="s">
        <v>14</v>
      </c>
      <c r="H995" t="s">
        <v>70</v>
      </c>
      <c r="I995" t="s">
        <v>24</v>
      </c>
      <c r="J995" t="s">
        <v>48</v>
      </c>
      <c r="K995" t="s">
        <v>49</v>
      </c>
      <c r="L995" t="s">
        <v>1905</v>
      </c>
      <c r="M995">
        <v>0.36</v>
      </c>
      <c r="N995" t="s">
        <v>8</v>
      </c>
      <c r="O995" t="s">
        <v>35</v>
      </c>
      <c r="P995" t="s">
        <v>122</v>
      </c>
      <c r="Q995" t="s">
        <v>157</v>
      </c>
      <c r="R995">
        <v>84041</v>
      </c>
      <c r="S995">
        <v>42093</v>
      </c>
      <c r="T995">
        <v>42095</v>
      </c>
      <c r="U995">
        <v>-66.044499999999999</v>
      </c>
      <c r="V995">
        <v>21</v>
      </c>
      <c r="W995">
        <v>140.30000000000001</v>
      </c>
      <c r="X995">
        <v>90432</v>
      </c>
      <c r="Y995" t="s">
        <v>3218</v>
      </c>
    </row>
    <row r="996" spans="1:25" x14ac:dyDescent="0.2">
      <c r="A996">
        <v>194</v>
      </c>
      <c r="B996" t="s">
        <v>369</v>
      </c>
      <c r="C996" t="s">
        <v>92</v>
      </c>
      <c r="D996">
        <v>0.09</v>
      </c>
      <c r="E996">
        <v>3.29</v>
      </c>
      <c r="F996">
        <v>1.35</v>
      </c>
      <c r="G996" t="s">
        <v>14</v>
      </c>
      <c r="H996" t="s">
        <v>70</v>
      </c>
      <c r="I996" t="s">
        <v>24</v>
      </c>
      <c r="J996" t="s">
        <v>152</v>
      </c>
      <c r="K996" t="s">
        <v>26</v>
      </c>
      <c r="L996" t="s">
        <v>1644</v>
      </c>
      <c r="M996">
        <v>0.4</v>
      </c>
      <c r="N996" t="s">
        <v>8</v>
      </c>
      <c r="O996" t="s">
        <v>35</v>
      </c>
      <c r="P996" t="s">
        <v>122</v>
      </c>
      <c r="Q996" t="s">
        <v>371</v>
      </c>
      <c r="R996">
        <v>84043</v>
      </c>
      <c r="S996">
        <v>42093</v>
      </c>
      <c r="T996">
        <v>42095</v>
      </c>
      <c r="U996">
        <v>15.66</v>
      </c>
      <c r="V996">
        <v>23</v>
      </c>
      <c r="W996">
        <v>71.55</v>
      </c>
      <c r="X996">
        <v>90432</v>
      </c>
      <c r="Y996" t="s">
        <v>3218</v>
      </c>
    </row>
    <row r="997" spans="1:25" x14ac:dyDescent="0.2">
      <c r="A997">
        <v>271</v>
      </c>
      <c r="B997" t="s">
        <v>1906</v>
      </c>
      <c r="C997" t="s">
        <v>92</v>
      </c>
      <c r="D997">
        <v>0.1</v>
      </c>
      <c r="E997">
        <v>80.97</v>
      </c>
      <c r="F997">
        <v>30.06</v>
      </c>
      <c r="G997" t="s">
        <v>2</v>
      </c>
      <c r="H997" t="s">
        <v>3</v>
      </c>
      <c r="I997" t="s">
        <v>16</v>
      </c>
      <c r="J997" t="s">
        <v>32</v>
      </c>
      <c r="K997" t="s">
        <v>6</v>
      </c>
      <c r="L997" t="s">
        <v>1128</v>
      </c>
      <c r="M997">
        <v>0.4</v>
      </c>
      <c r="N997" t="s">
        <v>8</v>
      </c>
      <c r="O997" t="s">
        <v>9</v>
      </c>
      <c r="P997" t="s">
        <v>51</v>
      </c>
      <c r="Q997" t="s">
        <v>1735</v>
      </c>
      <c r="R997">
        <v>30297</v>
      </c>
      <c r="S997">
        <v>42093</v>
      </c>
      <c r="T997">
        <v>42094</v>
      </c>
      <c r="U997">
        <v>128.02529999999999</v>
      </c>
      <c r="V997">
        <v>12</v>
      </c>
      <c r="W997">
        <v>899.81</v>
      </c>
      <c r="X997">
        <v>88940</v>
      </c>
      <c r="Y997" t="s">
        <v>3216</v>
      </c>
    </row>
    <row r="998" spans="1:25" x14ac:dyDescent="0.2">
      <c r="A998">
        <v>1314</v>
      </c>
      <c r="B998" t="s">
        <v>199</v>
      </c>
      <c r="C998" t="s">
        <v>92</v>
      </c>
      <c r="D998">
        <v>0.04</v>
      </c>
      <c r="E998">
        <v>5.34</v>
      </c>
      <c r="F998">
        <v>2.99</v>
      </c>
      <c r="G998" t="s">
        <v>14</v>
      </c>
      <c r="H998" t="s">
        <v>47</v>
      </c>
      <c r="I998" t="s">
        <v>24</v>
      </c>
      <c r="J998" t="s">
        <v>48</v>
      </c>
      <c r="K998" t="s">
        <v>49</v>
      </c>
      <c r="L998" t="s">
        <v>1354</v>
      </c>
      <c r="M998">
        <v>0.38</v>
      </c>
      <c r="N998" t="s">
        <v>8</v>
      </c>
      <c r="O998" t="s">
        <v>35</v>
      </c>
      <c r="P998" t="s">
        <v>66</v>
      </c>
      <c r="Q998" t="s">
        <v>76</v>
      </c>
      <c r="R998">
        <v>90058</v>
      </c>
      <c r="S998">
        <v>42093</v>
      </c>
      <c r="T998">
        <v>42095</v>
      </c>
      <c r="U998">
        <v>3.4510000000000001</v>
      </c>
      <c r="V998">
        <v>45</v>
      </c>
      <c r="W998">
        <v>240.6</v>
      </c>
      <c r="X998">
        <v>22755</v>
      </c>
      <c r="Y998" t="s">
        <v>3218</v>
      </c>
    </row>
    <row r="999" spans="1:25" x14ac:dyDescent="0.2">
      <c r="A999">
        <v>1314</v>
      </c>
      <c r="B999" t="s">
        <v>199</v>
      </c>
      <c r="C999" t="s">
        <v>92</v>
      </c>
      <c r="D999">
        <v>0.06</v>
      </c>
      <c r="E999">
        <v>55.99</v>
      </c>
      <c r="F999">
        <v>5</v>
      </c>
      <c r="G999" t="s">
        <v>14</v>
      </c>
      <c r="H999" t="s">
        <v>47</v>
      </c>
      <c r="I999" t="s">
        <v>16</v>
      </c>
      <c r="J999" t="s">
        <v>111</v>
      </c>
      <c r="K999" t="s">
        <v>18</v>
      </c>
      <c r="L999" t="s">
        <v>1907</v>
      </c>
      <c r="M999">
        <v>0.8</v>
      </c>
      <c r="N999" t="s">
        <v>8</v>
      </c>
      <c r="O999" t="s">
        <v>35</v>
      </c>
      <c r="P999" t="s">
        <v>66</v>
      </c>
      <c r="Q999" t="s">
        <v>76</v>
      </c>
      <c r="R999">
        <v>90058</v>
      </c>
      <c r="S999">
        <v>42093</v>
      </c>
      <c r="T999">
        <v>42095</v>
      </c>
      <c r="U999">
        <v>-275.25299999999999</v>
      </c>
      <c r="V999">
        <v>5</v>
      </c>
      <c r="W999">
        <v>236.88</v>
      </c>
      <c r="X999">
        <v>22755</v>
      </c>
      <c r="Y999" t="s">
        <v>3218</v>
      </c>
    </row>
    <row r="1000" spans="1:25" x14ac:dyDescent="0.2">
      <c r="A1000">
        <v>1315</v>
      </c>
      <c r="B1000" t="s">
        <v>1908</v>
      </c>
      <c r="C1000" t="s">
        <v>92</v>
      </c>
      <c r="D1000">
        <v>0</v>
      </c>
      <c r="E1000">
        <v>4.91</v>
      </c>
      <c r="F1000">
        <v>5.68</v>
      </c>
      <c r="G1000" t="s">
        <v>14</v>
      </c>
      <c r="H1000" t="s">
        <v>47</v>
      </c>
      <c r="I1000" t="s">
        <v>24</v>
      </c>
      <c r="J1000" t="s">
        <v>48</v>
      </c>
      <c r="K1000" t="s">
        <v>49</v>
      </c>
      <c r="L1000" t="s">
        <v>1909</v>
      </c>
      <c r="M1000">
        <v>0.36</v>
      </c>
      <c r="N1000" t="s">
        <v>8</v>
      </c>
      <c r="O1000" t="s">
        <v>35</v>
      </c>
      <c r="P1000" t="s">
        <v>36</v>
      </c>
      <c r="Q1000" t="s">
        <v>1910</v>
      </c>
      <c r="R1000">
        <v>80906</v>
      </c>
      <c r="S1000">
        <v>42093</v>
      </c>
      <c r="T1000">
        <v>42094</v>
      </c>
      <c r="U1000">
        <v>-95.047499999999999</v>
      </c>
      <c r="V1000">
        <v>9</v>
      </c>
      <c r="W1000">
        <v>48.3</v>
      </c>
      <c r="X1000">
        <v>87602</v>
      </c>
      <c r="Y1000" t="s">
        <v>3218</v>
      </c>
    </row>
    <row r="1001" spans="1:25" x14ac:dyDescent="0.2">
      <c r="A1001">
        <v>1316</v>
      </c>
      <c r="B1001" t="s">
        <v>202</v>
      </c>
      <c r="C1001" t="s">
        <v>92</v>
      </c>
      <c r="D1001">
        <v>0.04</v>
      </c>
      <c r="E1001">
        <v>5.34</v>
      </c>
      <c r="F1001">
        <v>2.99</v>
      </c>
      <c r="G1001" t="s">
        <v>14</v>
      </c>
      <c r="H1001" t="s">
        <v>47</v>
      </c>
      <c r="I1001" t="s">
        <v>24</v>
      </c>
      <c r="J1001" t="s">
        <v>48</v>
      </c>
      <c r="K1001" t="s">
        <v>49</v>
      </c>
      <c r="L1001" t="s">
        <v>1354</v>
      </c>
      <c r="M1001">
        <v>0.38</v>
      </c>
      <c r="N1001" t="s">
        <v>8</v>
      </c>
      <c r="O1001" t="s">
        <v>35</v>
      </c>
      <c r="P1001" t="s">
        <v>36</v>
      </c>
      <c r="Q1001" t="s">
        <v>203</v>
      </c>
      <c r="R1001">
        <v>80022</v>
      </c>
      <c r="S1001">
        <v>42093</v>
      </c>
      <c r="T1001">
        <v>42095</v>
      </c>
      <c r="U1001">
        <v>3.4510000000000001</v>
      </c>
      <c r="V1001">
        <v>11</v>
      </c>
      <c r="W1001">
        <v>58.81</v>
      </c>
      <c r="X1001">
        <v>87602</v>
      </c>
      <c r="Y1001" t="s">
        <v>3218</v>
      </c>
    </row>
    <row r="1002" spans="1:25" x14ac:dyDescent="0.2">
      <c r="A1002">
        <v>1316</v>
      </c>
      <c r="B1002" t="s">
        <v>202</v>
      </c>
      <c r="C1002" t="s">
        <v>92</v>
      </c>
      <c r="D1002">
        <v>0.06</v>
      </c>
      <c r="E1002">
        <v>55.99</v>
      </c>
      <c r="F1002">
        <v>5</v>
      </c>
      <c r="G1002" t="s">
        <v>14</v>
      </c>
      <c r="H1002" t="s">
        <v>47</v>
      </c>
      <c r="I1002" t="s">
        <v>16</v>
      </c>
      <c r="J1002" t="s">
        <v>111</v>
      </c>
      <c r="K1002" t="s">
        <v>18</v>
      </c>
      <c r="L1002" t="s">
        <v>1907</v>
      </c>
      <c r="M1002">
        <v>0.8</v>
      </c>
      <c r="N1002" t="s">
        <v>8</v>
      </c>
      <c r="O1002" t="s">
        <v>35</v>
      </c>
      <c r="P1002" t="s">
        <v>36</v>
      </c>
      <c r="Q1002" t="s">
        <v>203</v>
      </c>
      <c r="R1002">
        <v>80022</v>
      </c>
      <c r="S1002">
        <v>42093</v>
      </c>
      <c r="T1002">
        <v>42095</v>
      </c>
      <c r="U1002">
        <v>-275.25299999999999</v>
      </c>
      <c r="V1002">
        <v>1</v>
      </c>
      <c r="W1002">
        <v>47.38</v>
      </c>
      <c r="X1002">
        <v>87602</v>
      </c>
      <c r="Y1002" t="s">
        <v>3218</v>
      </c>
    </row>
    <row r="1003" spans="1:25" x14ac:dyDescent="0.2">
      <c r="A1003">
        <v>1840</v>
      </c>
      <c r="B1003" t="s">
        <v>1911</v>
      </c>
      <c r="C1003" t="s">
        <v>46</v>
      </c>
      <c r="D1003">
        <v>7.0000000000000007E-2</v>
      </c>
      <c r="E1003">
        <v>40.98</v>
      </c>
      <c r="F1003">
        <v>2.99</v>
      </c>
      <c r="G1003" t="s">
        <v>14</v>
      </c>
      <c r="H1003" t="s">
        <v>47</v>
      </c>
      <c r="I1003" t="s">
        <v>24</v>
      </c>
      <c r="J1003" t="s">
        <v>48</v>
      </c>
      <c r="K1003" t="s">
        <v>49</v>
      </c>
      <c r="L1003" t="s">
        <v>59</v>
      </c>
      <c r="M1003">
        <v>0.36</v>
      </c>
      <c r="N1003" t="s">
        <v>8</v>
      </c>
      <c r="O1003" t="s">
        <v>87</v>
      </c>
      <c r="P1003" t="s">
        <v>379</v>
      </c>
      <c r="Q1003" t="s">
        <v>1912</v>
      </c>
      <c r="R1003">
        <v>1469</v>
      </c>
      <c r="S1003">
        <v>42093</v>
      </c>
      <c r="T1003">
        <v>42095</v>
      </c>
      <c r="U1003">
        <v>369.20519999999999</v>
      </c>
      <c r="V1003">
        <v>13</v>
      </c>
      <c r="W1003">
        <v>535.08000000000004</v>
      </c>
      <c r="X1003">
        <v>86599</v>
      </c>
      <c r="Y1003" t="s">
        <v>3219</v>
      </c>
    </row>
    <row r="1004" spans="1:25" x14ac:dyDescent="0.2">
      <c r="A1004">
        <v>2066</v>
      </c>
      <c r="B1004" t="s">
        <v>1848</v>
      </c>
      <c r="C1004" t="s">
        <v>1</v>
      </c>
      <c r="D1004">
        <v>0.09</v>
      </c>
      <c r="E1004">
        <v>20.99</v>
      </c>
      <c r="F1004">
        <v>4.8099999999999996</v>
      </c>
      <c r="G1004" t="s">
        <v>63</v>
      </c>
      <c r="H1004" t="s">
        <v>47</v>
      </c>
      <c r="I1004" t="s">
        <v>16</v>
      </c>
      <c r="J1004" t="s">
        <v>111</v>
      </c>
      <c r="K1004" t="s">
        <v>120</v>
      </c>
      <c r="L1004" t="s">
        <v>1407</v>
      </c>
      <c r="M1004">
        <v>0.57999999999999996</v>
      </c>
      <c r="N1004" t="s">
        <v>8</v>
      </c>
      <c r="O1004" t="s">
        <v>9</v>
      </c>
      <c r="P1004" t="s">
        <v>73</v>
      </c>
      <c r="Q1004" t="s">
        <v>1850</v>
      </c>
      <c r="R1004">
        <v>28079</v>
      </c>
      <c r="S1004">
        <v>42094</v>
      </c>
      <c r="T1004">
        <v>42095</v>
      </c>
      <c r="U1004">
        <v>272.69400000000002</v>
      </c>
      <c r="V1004">
        <v>2</v>
      </c>
      <c r="W1004">
        <v>38.979999999999997</v>
      </c>
      <c r="X1004">
        <v>85834</v>
      </c>
      <c r="Y1004" t="s">
        <v>3216</v>
      </c>
    </row>
    <row r="1005" spans="1:25" x14ac:dyDescent="0.2">
      <c r="A1005">
        <v>3177</v>
      </c>
      <c r="B1005" t="s">
        <v>1618</v>
      </c>
      <c r="C1005" t="s">
        <v>1</v>
      </c>
      <c r="D1005">
        <v>0.06</v>
      </c>
      <c r="E1005">
        <v>1.68</v>
      </c>
      <c r="F1005">
        <v>1</v>
      </c>
      <c r="G1005" t="s">
        <v>14</v>
      </c>
      <c r="H1005" t="s">
        <v>15</v>
      </c>
      <c r="I1005" t="s">
        <v>24</v>
      </c>
      <c r="J1005" t="s">
        <v>25</v>
      </c>
      <c r="K1005" t="s">
        <v>26</v>
      </c>
      <c r="L1005" t="s">
        <v>396</v>
      </c>
      <c r="M1005">
        <v>0.35</v>
      </c>
      <c r="N1005" t="s">
        <v>8</v>
      </c>
      <c r="O1005" t="s">
        <v>9</v>
      </c>
      <c r="P1005" t="s">
        <v>99</v>
      </c>
      <c r="Q1005" t="s">
        <v>1619</v>
      </c>
      <c r="R1005">
        <v>33458</v>
      </c>
      <c r="S1005">
        <v>42094</v>
      </c>
      <c r="T1005">
        <v>42096</v>
      </c>
      <c r="U1005">
        <v>-1319.5</v>
      </c>
      <c r="V1005">
        <v>5</v>
      </c>
      <c r="W1005">
        <v>8.65</v>
      </c>
      <c r="X1005">
        <v>90819</v>
      </c>
      <c r="Y1005" t="s">
        <v>3216</v>
      </c>
    </row>
    <row r="1006" spans="1:25" x14ac:dyDescent="0.2">
      <c r="A1006">
        <v>1083</v>
      </c>
      <c r="B1006" t="s">
        <v>1913</v>
      </c>
      <c r="C1006" t="s">
        <v>46</v>
      </c>
      <c r="D1006">
        <v>7.0000000000000007E-2</v>
      </c>
      <c r="E1006">
        <v>55.99</v>
      </c>
      <c r="F1006">
        <v>5</v>
      </c>
      <c r="G1006" t="s">
        <v>63</v>
      </c>
      <c r="H1006" t="s">
        <v>70</v>
      </c>
      <c r="I1006" t="s">
        <v>16</v>
      </c>
      <c r="J1006" t="s">
        <v>111</v>
      </c>
      <c r="K1006" t="s">
        <v>18</v>
      </c>
      <c r="L1006" t="s">
        <v>1914</v>
      </c>
      <c r="M1006">
        <v>0.83</v>
      </c>
      <c r="N1006" t="s">
        <v>8</v>
      </c>
      <c r="O1006" t="s">
        <v>28</v>
      </c>
      <c r="P1006" t="s">
        <v>79</v>
      </c>
      <c r="Q1006" t="s">
        <v>854</v>
      </c>
      <c r="R1006">
        <v>62701</v>
      </c>
      <c r="S1006">
        <v>42094</v>
      </c>
      <c r="T1006">
        <v>42096</v>
      </c>
      <c r="U1006">
        <v>-232.99100000000001</v>
      </c>
      <c r="V1006">
        <v>1</v>
      </c>
      <c r="W1006">
        <v>54.08</v>
      </c>
      <c r="X1006">
        <v>88460</v>
      </c>
      <c r="Y1006" t="s">
        <v>3217</v>
      </c>
    </row>
    <row r="1007" spans="1:25" x14ac:dyDescent="0.2">
      <c r="A1007">
        <v>3224</v>
      </c>
      <c r="B1007" t="s">
        <v>1915</v>
      </c>
      <c r="C1007" t="s">
        <v>1</v>
      </c>
      <c r="D1007">
        <v>0.06</v>
      </c>
      <c r="E1007">
        <v>60.98</v>
      </c>
      <c r="F1007">
        <v>30</v>
      </c>
      <c r="G1007" t="s">
        <v>2</v>
      </c>
      <c r="H1007" t="s">
        <v>3</v>
      </c>
      <c r="I1007" t="s">
        <v>4</v>
      </c>
      <c r="J1007" t="s">
        <v>85</v>
      </c>
      <c r="K1007" t="s">
        <v>33</v>
      </c>
      <c r="L1007" t="s">
        <v>1916</v>
      </c>
      <c r="M1007">
        <v>0.7</v>
      </c>
      <c r="N1007" t="s">
        <v>8</v>
      </c>
      <c r="O1007" t="s">
        <v>9</v>
      </c>
      <c r="P1007" t="s">
        <v>376</v>
      </c>
      <c r="Q1007" t="s">
        <v>1917</v>
      </c>
      <c r="R1007">
        <v>37066</v>
      </c>
      <c r="S1007">
        <v>42095</v>
      </c>
      <c r="T1007">
        <v>42096</v>
      </c>
      <c r="U1007">
        <v>-74.087999999999994</v>
      </c>
      <c r="V1007">
        <v>2</v>
      </c>
      <c r="W1007">
        <v>125.9</v>
      </c>
      <c r="X1007">
        <v>86508</v>
      </c>
      <c r="Y1007" t="s">
        <v>3216</v>
      </c>
    </row>
    <row r="1008" spans="1:25" x14ac:dyDescent="0.2">
      <c r="A1008">
        <v>623</v>
      </c>
      <c r="B1008" t="s">
        <v>1918</v>
      </c>
      <c r="C1008" t="s">
        <v>13</v>
      </c>
      <c r="D1008">
        <v>0.05</v>
      </c>
      <c r="E1008">
        <v>6.48</v>
      </c>
      <c r="F1008">
        <v>8.4</v>
      </c>
      <c r="G1008" t="s">
        <v>14</v>
      </c>
      <c r="H1008" t="s">
        <v>47</v>
      </c>
      <c r="I1008" t="s">
        <v>24</v>
      </c>
      <c r="J1008" t="s">
        <v>64</v>
      </c>
      <c r="K1008" t="s">
        <v>49</v>
      </c>
      <c r="L1008" t="s">
        <v>1919</v>
      </c>
      <c r="M1008">
        <v>0.37</v>
      </c>
      <c r="N1008" t="s">
        <v>8</v>
      </c>
      <c r="O1008" t="s">
        <v>87</v>
      </c>
      <c r="P1008" t="s">
        <v>1332</v>
      </c>
      <c r="Q1008" t="s">
        <v>1920</v>
      </c>
      <c r="R1008">
        <v>3101</v>
      </c>
      <c r="S1008">
        <v>42095</v>
      </c>
      <c r="T1008">
        <v>42097</v>
      </c>
      <c r="U1008">
        <v>-226.34639999999999</v>
      </c>
      <c r="V1008">
        <v>21</v>
      </c>
      <c r="W1008">
        <v>136.99</v>
      </c>
      <c r="X1008">
        <v>91433</v>
      </c>
      <c r="Y1008" t="s">
        <v>3219</v>
      </c>
    </row>
    <row r="1009" spans="1:25" x14ac:dyDescent="0.2">
      <c r="A1009">
        <v>624</v>
      </c>
      <c r="B1009" t="s">
        <v>1921</v>
      </c>
      <c r="C1009" t="s">
        <v>13</v>
      </c>
      <c r="D1009">
        <v>0.05</v>
      </c>
      <c r="E1009">
        <v>55.99</v>
      </c>
      <c r="F1009">
        <v>5</v>
      </c>
      <c r="G1009" t="s">
        <v>14</v>
      </c>
      <c r="H1009" t="s">
        <v>47</v>
      </c>
      <c r="I1009" t="s">
        <v>16</v>
      </c>
      <c r="J1009" t="s">
        <v>111</v>
      </c>
      <c r="K1009" t="s">
        <v>18</v>
      </c>
      <c r="L1009" t="s">
        <v>1907</v>
      </c>
      <c r="M1009">
        <v>0.8</v>
      </c>
      <c r="N1009" t="s">
        <v>8</v>
      </c>
      <c r="O1009" t="s">
        <v>87</v>
      </c>
      <c r="P1009" t="s">
        <v>609</v>
      </c>
      <c r="Q1009" t="s">
        <v>1922</v>
      </c>
      <c r="R1009">
        <v>5701</v>
      </c>
      <c r="S1009">
        <v>42095</v>
      </c>
      <c r="T1009">
        <v>42095</v>
      </c>
      <c r="U1009">
        <v>-281.17583999999999</v>
      </c>
      <c r="V1009">
        <v>2</v>
      </c>
      <c r="W1009">
        <v>99.36</v>
      </c>
      <c r="X1009">
        <v>91433</v>
      </c>
      <c r="Y1009" t="s">
        <v>3219</v>
      </c>
    </row>
    <row r="1010" spans="1:25" x14ac:dyDescent="0.2">
      <c r="A1010">
        <v>1849</v>
      </c>
      <c r="B1010" t="s">
        <v>1923</v>
      </c>
      <c r="C1010" t="s">
        <v>13</v>
      </c>
      <c r="D1010">
        <v>0.09</v>
      </c>
      <c r="E1010">
        <v>35.99</v>
      </c>
      <c r="F1010">
        <v>1.1000000000000001</v>
      </c>
      <c r="G1010" t="s">
        <v>14</v>
      </c>
      <c r="H1010" t="s">
        <v>15</v>
      </c>
      <c r="I1010" t="s">
        <v>16</v>
      </c>
      <c r="J1010" t="s">
        <v>111</v>
      </c>
      <c r="K1010" t="s">
        <v>49</v>
      </c>
      <c r="L1010" t="s">
        <v>250</v>
      </c>
      <c r="M1010">
        <v>0.55000000000000004</v>
      </c>
      <c r="N1010" t="s">
        <v>8</v>
      </c>
      <c r="O1010" t="s">
        <v>9</v>
      </c>
      <c r="P1010" t="s">
        <v>140</v>
      </c>
      <c r="Q1010" t="s">
        <v>1924</v>
      </c>
      <c r="R1010">
        <v>36330</v>
      </c>
      <c r="S1010">
        <v>42095</v>
      </c>
      <c r="T1010">
        <v>42097</v>
      </c>
      <c r="U1010">
        <v>19.350000000000001</v>
      </c>
      <c r="V1010">
        <v>8</v>
      </c>
      <c r="W1010">
        <v>222.71</v>
      </c>
      <c r="X1010">
        <v>89697</v>
      </c>
      <c r="Y1010" t="s">
        <v>3216</v>
      </c>
    </row>
    <row r="1011" spans="1:25" x14ac:dyDescent="0.2">
      <c r="A1011">
        <v>1849</v>
      </c>
      <c r="B1011" t="s">
        <v>1923</v>
      </c>
      <c r="C1011" t="s">
        <v>13</v>
      </c>
      <c r="D1011">
        <v>0.01</v>
      </c>
      <c r="E1011">
        <v>125.99</v>
      </c>
      <c r="F1011">
        <v>2.5</v>
      </c>
      <c r="G1011" t="s">
        <v>14</v>
      </c>
      <c r="H1011" t="s">
        <v>15</v>
      </c>
      <c r="I1011" t="s">
        <v>16</v>
      </c>
      <c r="J1011" t="s">
        <v>111</v>
      </c>
      <c r="K1011" t="s">
        <v>49</v>
      </c>
      <c r="L1011" t="s">
        <v>924</v>
      </c>
      <c r="M1011">
        <v>0.6</v>
      </c>
      <c r="N1011" t="s">
        <v>8</v>
      </c>
      <c r="O1011" t="s">
        <v>9</v>
      </c>
      <c r="P1011" t="s">
        <v>140</v>
      </c>
      <c r="Q1011" t="s">
        <v>1924</v>
      </c>
      <c r="R1011">
        <v>36330</v>
      </c>
      <c r="S1011">
        <v>42095</v>
      </c>
      <c r="T1011">
        <v>42096</v>
      </c>
      <c r="U1011">
        <v>-967.83399999999995</v>
      </c>
      <c r="V1011">
        <v>2</v>
      </c>
      <c r="W1011">
        <v>220.52</v>
      </c>
      <c r="X1011">
        <v>89697</v>
      </c>
      <c r="Y1011" t="s">
        <v>3216</v>
      </c>
    </row>
    <row r="1012" spans="1:25" x14ac:dyDescent="0.2">
      <c r="A1012">
        <v>3246</v>
      </c>
      <c r="B1012" t="s">
        <v>1925</v>
      </c>
      <c r="C1012" t="s">
        <v>23</v>
      </c>
      <c r="D1012">
        <v>0.06</v>
      </c>
      <c r="E1012">
        <v>5.18</v>
      </c>
      <c r="F1012">
        <v>2.04</v>
      </c>
      <c r="G1012" t="s">
        <v>14</v>
      </c>
      <c r="H1012" t="s">
        <v>3</v>
      </c>
      <c r="I1012" t="s">
        <v>24</v>
      </c>
      <c r="J1012" t="s">
        <v>64</v>
      </c>
      <c r="K1012" t="s">
        <v>26</v>
      </c>
      <c r="L1012" t="s">
        <v>809</v>
      </c>
      <c r="M1012">
        <v>0.36</v>
      </c>
      <c r="N1012" t="s">
        <v>8</v>
      </c>
      <c r="O1012" t="s">
        <v>87</v>
      </c>
      <c r="P1012" t="s">
        <v>1332</v>
      </c>
      <c r="Q1012" t="s">
        <v>1926</v>
      </c>
      <c r="R1012">
        <v>3051</v>
      </c>
      <c r="S1012">
        <v>42095</v>
      </c>
      <c r="T1012">
        <v>42095</v>
      </c>
      <c r="U1012">
        <v>1.9503999999999999</v>
      </c>
      <c r="V1012">
        <v>4</v>
      </c>
      <c r="W1012">
        <v>21.86</v>
      </c>
      <c r="X1012">
        <v>88330</v>
      </c>
      <c r="Y1012" t="s">
        <v>3219</v>
      </c>
    </row>
    <row r="1013" spans="1:25" x14ac:dyDescent="0.2">
      <c r="A1013">
        <v>568</v>
      </c>
      <c r="B1013" t="s">
        <v>1458</v>
      </c>
      <c r="C1013" t="s">
        <v>92</v>
      </c>
      <c r="D1013">
        <v>0.08</v>
      </c>
      <c r="E1013">
        <v>67.28</v>
      </c>
      <c r="F1013">
        <v>19.989999999999998</v>
      </c>
      <c r="G1013" t="s">
        <v>63</v>
      </c>
      <c r="H1013" t="s">
        <v>15</v>
      </c>
      <c r="I1013" t="s">
        <v>24</v>
      </c>
      <c r="J1013" t="s">
        <v>48</v>
      </c>
      <c r="K1013" t="s">
        <v>49</v>
      </c>
      <c r="L1013" t="s">
        <v>1927</v>
      </c>
      <c r="M1013">
        <v>0.4</v>
      </c>
      <c r="N1013" t="s">
        <v>8</v>
      </c>
      <c r="O1013" t="s">
        <v>9</v>
      </c>
      <c r="P1013" t="s">
        <v>10</v>
      </c>
      <c r="Q1013" t="s">
        <v>1459</v>
      </c>
      <c r="R1013">
        <v>39701</v>
      </c>
      <c r="S1013">
        <v>42095</v>
      </c>
      <c r="T1013">
        <v>42097</v>
      </c>
      <c r="U1013">
        <v>224.85059999999999</v>
      </c>
      <c r="V1013">
        <v>16</v>
      </c>
      <c r="W1013">
        <v>1066.54</v>
      </c>
      <c r="X1013">
        <v>88882</v>
      </c>
      <c r="Y1013" t="s">
        <v>3216</v>
      </c>
    </row>
    <row r="1014" spans="1:25" x14ac:dyDescent="0.2">
      <c r="A1014">
        <v>3306</v>
      </c>
      <c r="B1014" t="s">
        <v>1928</v>
      </c>
      <c r="C1014" t="s">
        <v>92</v>
      </c>
      <c r="D1014">
        <v>0.06</v>
      </c>
      <c r="E1014">
        <v>11.33</v>
      </c>
      <c r="F1014">
        <v>6.12</v>
      </c>
      <c r="G1014" t="s">
        <v>14</v>
      </c>
      <c r="H1014" t="s">
        <v>3</v>
      </c>
      <c r="I1014" t="s">
        <v>24</v>
      </c>
      <c r="J1014" t="s">
        <v>71</v>
      </c>
      <c r="K1014" t="s">
        <v>120</v>
      </c>
      <c r="L1014" t="s">
        <v>1929</v>
      </c>
      <c r="M1014">
        <v>0.42</v>
      </c>
      <c r="N1014" t="s">
        <v>8</v>
      </c>
      <c r="O1014" t="s">
        <v>87</v>
      </c>
      <c r="P1014" t="s">
        <v>224</v>
      </c>
      <c r="Q1014" t="s">
        <v>1930</v>
      </c>
      <c r="R1014">
        <v>6320</v>
      </c>
      <c r="S1014">
        <v>42095</v>
      </c>
      <c r="T1014">
        <v>42097</v>
      </c>
      <c r="U1014">
        <v>-15.92</v>
      </c>
      <c r="V1014">
        <v>1</v>
      </c>
      <c r="W1014">
        <v>17.62</v>
      </c>
      <c r="X1014">
        <v>90461</v>
      </c>
      <c r="Y1014" t="s">
        <v>3219</v>
      </c>
    </row>
    <row r="1015" spans="1:25" x14ac:dyDescent="0.2">
      <c r="A1015">
        <v>2859</v>
      </c>
      <c r="B1015" t="s">
        <v>1931</v>
      </c>
      <c r="C1015" t="s">
        <v>46</v>
      </c>
      <c r="D1015">
        <v>0.03</v>
      </c>
      <c r="E1015">
        <v>142.86000000000001</v>
      </c>
      <c r="F1015">
        <v>19.989999999999998</v>
      </c>
      <c r="G1015" t="s">
        <v>14</v>
      </c>
      <c r="H1015" t="s">
        <v>70</v>
      </c>
      <c r="I1015" t="s">
        <v>24</v>
      </c>
      <c r="J1015" t="s">
        <v>54</v>
      </c>
      <c r="K1015" t="s">
        <v>49</v>
      </c>
      <c r="L1015" t="s">
        <v>1932</v>
      </c>
      <c r="M1015">
        <v>0.56000000000000005</v>
      </c>
      <c r="N1015" t="s">
        <v>8</v>
      </c>
      <c r="O1015" t="s">
        <v>9</v>
      </c>
      <c r="P1015" t="s">
        <v>99</v>
      </c>
      <c r="Q1015" t="s">
        <v>1933</v>
      </c>
      <c r="R1015">
        <v>32601</v>
      </c>
      <c r="S1015">
        <v>42095</v>
      </c>
      <c r="T1015">
        <v>42097</v>
      </c>
      <c r="U1015">
        <v>-8.3880999999999997</v>
      </c>
      <c r="V1015">
        <v>23</v>
      </c>
      <c r="W1015">
        <v>3292.02</v>
      </c>
      <c r="X1015">
        <v>88281</v>
      </c>
      <c r="Y1015" t="s">
        <v>3216</v>
      </c>
    </row>
    <row r="1016" spans="1:25" x14ac:dyDescent="0.2">
      <c r="A1016">
        <v>197</v>
      </c>
      <c r="B1016" t="s">
        <v>1934</v>
      </c>
      <c r="C1016" t="s">
        <v>1</v>
      </c>
      <c r="D1016">
        <v>0</v>
      </c>
      <c r="E1016">
        <v>161.55000000000001</v>
      </c>
      <c r="F1016">
        <v>19.989999999999998</v>
      </c>
      <c r="G1016" t="s">
        <v>14</v>
      </c>
      <c r="H1016" t="s">
        <v>3</v>
      </c>
      <c r="I1016" t="s">
        <v>24</v>
      </c>
      <c r="J1016" t="s">
        <v>54</v>
      </c>
      <c r="K1016" t="s">
        <v>49</v>
      </c>
      <c r="L1016" t="s">
        <v>55</v>
      </c>
      <c r="M1016">
        <v>0.66</v>
      </c>
      <c r="N1016" t="s">
        <v>8</v>
      </c>
      <c r="O1016" t="s">
        <v>28</v>
      </c>
      <c r="P1016" t="s">
        <v>513</v>
      </c>
      <c r="Q1016" t="s">
        <v>1935</v>
      </c>
      <c r="R1016">
        <v>66212</v>
      </c>
      <c r="S1016">
        <v>42096</v>
      </c>
      <c r="T1016">
        <v>42098</v>
      </c>
      <c r="U1016">
        <v>1167.1579999999999</v>
      </c>
      <c r="V1016">
        <v>19</v>
      </c>
      <c r="W1016">
        <v>3108.98</v>
      </c>
      <c r="X1016">
        <v>88921</v>
      </c>
      <c r="Y1016" t="s">
        <v>3217</v>
      </c>
    </row>
    <row r="1017" spans="1:25" x14ac:dyDescent="0.2">
      <c r="A1017">
        <v>198</v>
      </c>
      <c r="B1017" t="s">
        <v>1936</v>
      </c>
      <c r="C1017" t="s">
        <v>1</v>
      </c>
      <c r="D1017">
        <v>0</v>
      </c>
      <c r="E1017">
        <v>161.55000000000001</v>
      </c>
      <c r="F1017">
        <v>19.989999999999998</v>
      </c>
      <c r="G1017" t="s">
        <v>14</v>
      </c>
      <c r="H1017" t="s">
        <v>3</v>
      </c>
      <c r="I1017" t="s">
        <v>24</v>
      </c>
      <c r="J1017" t="s">
        <v>54</v>
      </c>
      <c r="K1017" t="s">
        <v>49</v>
      </c>
      <c r="L1017" t="s">
        <v>55</v>
      </c>
      <c r="M1017">
        <v>0.66</v>
      </c>
      <c r="N1017" t="s">
        <v>8</v>
      </c>
      <c r="O1017" t="s">
        <v>28</v>
      </c>
      <c r="P1017" t="s">
        <v>265</v>
      </c>
      <c r="Q1017" t="s">
        <v>1139</v>
      </c>
      <c r="R1017">
        <v>48138</v>
      </c>
      <c r="S1017">
        <v>42096</v>
      </c>
      <c r="T1017">
        <v>42098</v>
      </c>
      <c r="U1017">
        <v>1014.92</v>
      </c>
      <c r="V1017">
        <v>77</v>
      </c>
      <c r="W1017">
        <v>12599.55</v>
      </c>
      <c r="X1017">
        <v>51072</v>
      </c>
      <c r="Y1017" t="s">
        <v>3217</v>
      </c>
    </row>
    <row r="1018" spans="1:25" x14ac:dyDescent="0.2">
      <c r="A1018">
        <v>2667</v>
      </c>
      <c r="B1018" t="s">
        <v>1937</v>
      </c>
      <c r="C1018" t="s">
        <v>13</v>
      </c>
      <c r="D1018">
        <v>0.04</v>
      </c>
      <c r="E1018">
        <v>90.24</v>
      </c>
      <c r="F1018">
        <v>0.99</v>
      </c>
      <c r="G1018" t="s">
        <v>14</v>
      </c>
      <c r="H1018" t="s">
        <v>47</v>
      </c>
      <c r="I1018" t="s">
        <v>24</v>
      </c>
      <c r="J1018" t="s">
        <v>71</v>
      </c>
      <c r="K1018" t="s">
        <v>49</v>
      </c>
      <c r="L1018" t="s">
        <v>1938</v>
      </c>
      <c r="M1018">
        <v>0.56000000000000005</v>
      </c>
      <c r="N1018" t="s">
        <v>8</v>
      </c>
      <c r="O1018" t="s">
        <v>87</v>
      </c>
      <c r="P1018" t="s">
        <v>293</v>
      </c>
      <c r="Q1018" t="s">
        <v>1939</v>
      </c>
      <c r="R1018">
        <v>44107</v>
      </c>
      <c r="S1018">
        <v>42096</v>
      </c>
      <c r="T1018">
        <v>42098</v>
      </c>
      <c r="U1018">
        <v>246.2748</v>
      </c>
      <c r="V1018">
        <v>4</v>
      </c>
      <c r="W1018">
        <v>356.92</v>
      </c>
      <c r="X1018">
        <v>87831</v>
      </c>
      <c r="Y1018" t="s">
        <v>3219</v>
      </c>
    </row>
    <row r="1019" spans="1:25" x14ac:dyDescent="0.2">
      <c r="A1019">
        <v>2667</v>
      </c>
      <c r="B1019" t="s">
        <v>1937</v>
      </c>
      <c r="C1019" t="s">
        <v>13</v>
      </c>
      <c r="D1019">
        <v>0.09</v>
      </c>
      <c r="E1019">
        <v>47.9</v>
      </c>
      <c r="F1019">
        <v>5.86</v>
      </c>
      <c r="G1019" t="s">
        <v>63</v>
      </c>
      <c r="H1019" t="s">
        <v>47</v>
      </c>
      <c r="I1019" t="s">
        <v>24</v>
      </c>
      <c r="J1019" t="s">
        <v>64</v>
      </c>
      <c r="K1019" t="s">
        <v>49</v>
      </c>
      <c r="L1019" t="s">
        <v>1285</v>
      </c>
      <c r="M1019">
        <v>0.37</v>
      </c>
      <c r="N1019" t="s">
        <v>8</v>
      </c>
      <c r="O1019" t="s">
        <v>87</v>
      </c>
      <c r="P1019" t="s">
        <v>293</v>
      </c>
      <c r="Q1019" t="s">
        <v>1939</v>
      </c>
      <c r="R1019">
        <v>44107</v>
      </c>
      <c r="S1019">
        <v>42096</v>
      </c>
      <c r="T1019">
        <v>42098</v>
      </c>
      <c r="U1019">
        <v>93.950400000000002</v>
      </c>
      <c r="V1019">
        <v>3</v>
      </c>
      <c r="W1019">
        <v>136.16</v>
      </c>
      <c r="X1019">
        <v>87831</v>
      </c>
      <c r="Y1019" t="s">
        <v>3219</v>
      </c>
    </row>
    <row r="1020" spans="1:25" x14ac:dyDescent="0.2">
      <c r="A1020">
        <v>228</v>
      </c>
      <c r="B1020" t="s">
        <v>1940</v>
      </c>
      <c r="C1020" t="s">
        <v>92</v>
      </c>
      <c r="D1020">
        <v>0.03</v>
      </c>
      <c r="E1020">
        <v>60.89</v>
      </c>
      <c r="F1020">
        <v>32.409999999999997</v>
      </c>
      <c r="G1020" t="s">
        <v>2</v>
      </c>
      <c r="H1020" t="s">
        <v>3</v>
      </c>
      <c r="I1020" t="s">
        <v>4</v>
      </c>
      <c r="J1020" t="s">
        <v>85</v>
      </c>
      <c r="K1020" t="s">
        <v>33</v>
      </c>
      <c r="L1020" t="s">
        <v>1941</v>
      </c>
      <c r="M1020">
        <v>0.56000000000000005</v>
      </c>
      <c r="N1020" t="s">
        <v>8</v>
      </c>
      <c r="O1020" t="s">
        <v>9</v>
      </c>
      <c r="P1020" t="s">
        <v>73</v>
      </c>
      <c r="Q1020" t="s">
        <v>1942</v>
      </c>
      <c r="R1020">
        <v>28227</v>
      </c>
      <c r="S1020">
        <v>42096</v>
      </c>
      <c r="T1020">
        <v>42097</v>
      </c>
      <c r="U1020">
        <v>36.353999999999999</v>
      </c>
      <c r="V1020">
        <v>7</v>
      </c>
      <c r="W1020">
        <v>450.49</v>
      </c>
      <c r="X1020">
        <v>88527</v>
      </c>
      <c r="Y1020" t="s">
        <v>3216</v>
      </c>
    </row>
    <row r="1021" spans="1:25" x14ac:dyDescent="0.2">
      <c r="A1021">
        <v>2957</v>
      </c>
      <c r="B1021" t="s">
        <v>1943</v>
      </c>
      <c r="C1021" t="s">
        <v>92</v>
      </c>
      <c r="D1021">
        <v>0.1</v>
      </c>
      <c r="E1021">
        <v>37.94</v>
      </c>
      <c r="F1021">
        <v>5.08</v>
      </c>
      <c r="G1021" t="s">
        <v>63</v>
      </c>
      <c r="H1021" t="s">
        <v>70</v>
      </c>
      <c r="I1021" t="s">
        <v>24</v>
      </c>
      <c r="J1021" t="s">
        <v>64</v>
      </c>
      <c r="K1021" t="s">
        <v>26</v>
      </c>
      <c r="L1021" t="s">
        <v>1089</v>
      </c>
      <c r="M1021">
        <v>0.38</v>
      </c>
      <c r="N1021" t="s">
        <v>8</v>
      </c>
      <c r="O1021" t="s">
        <v>28</v>
      </c>
      <c r="P1021" t="s">
        <v>333</v>
      </c>
      <c r="Q1021" t="s">
        <v>1944</v>
      </c>
      <c r="R1021">
        <v>53209</v>
      </c>
      <c r="S1021">
        <v>42096</v>
      </c>
      <c r="T1021">
        <v>42098</v>
      </c>
      <c r="U1021">
        <v>95.054400000000001</v>
      </c>
      <c r="V1021">
        <v>4</v>
      </c>
      <c r="W1021">
        <v>137.76</v>
      </c>
      <c r="X1021">
        <v>90264</v>
      </c>
      <c r="Y1021" t="s">
        <v>3217</v>
      </c>
    </row>
    <row r="1022" spans="1:25" x14ac:dyDescent="0.2">
      <c r="A1022">
        <v>1112</v>
      </c>
      <c r="B1022" t="s">
        <v>1945</v>
      </c>
      <c r="C1022" t="s">
        <v>46</v>
      </c>
      <c r="D1022">
        <v>0.03</v>
      </c>
      <c r="E1022">
        <v>300.98</v>
      </c>
      <c r="F1022">
        <v>54.92</v>
      </c>
      <c r="G1022" t="s">
        <v>2</v>
      </c>
      <c r="H1022" t="s">
        <v>70</v>
      </c>
      <c r="I1022" t="s">
        <v>4</v>
      </c>
      <c r="J1022" t="s">
        <v>93</v>
      </c>
      <c r="K1022" t="s">
        <v>6</v>
      </c>
      <c r="L1022" t="s">
        <v>1946</v>
      </c>
      <c r="M1022">
        <v>0.55000000000000004</v>
      </c>
      <c r="N1022" t="s">
        <v>8</v>
      </c>
      <c r="O1022" t="s">
        <v>35</v>
      </c>
      <c r="P1022" t="s">
        <v>66</v>
      </c>
      <c r="Q1022" t="s">
        <v>1947</v>
      </c>
      <c r="R1022">
        <v>92399</v>
      </c>
      <c r="S1022">
        <v>42096</v>
      </c>
      <c r="T1022">
        <v>42098</v>
      </c>
      <c r="U1022">
        <v>1272.5808</v>
      </c>
      <c r="V1022">
        <v>12</v>
      </c>
      <c r="W1022">
        <v>3527.82</v>
      </c>
      <c r="X1022">
        <v>90832</v>
      </c>
      <c r="Y1022" t="s">
        <v>3218</v>
      </c>
    </row>
    <row r="1023" spans="1:25" x14ac:dyDescent="0.2">
      <c r="A1023">
        <v>1112</v>
      </c>
      <c r="B1023" t="s">
        <v>1945</v>
      </c>
      <c r="C1023" t="s">
        <v>46</v>
      </c>
      <c r="D1023">
        <v>0.02</v>
      </c>
      <c r="E1023">
        <v>2550.14</v>
      </c>
      <c r="F1023">
        <v>29.7</v>
      </c>
      <c r="G1023" t="s">
        <v>2</v>
      </c>
      <c r="H1023" t="s">
        <v>70</v>
      </c>
      <c r="I1023" t="s">
        <v>16</v>
      </c>
      <c r="J1023" t="s">
        <v>32</v>
      </c>
      <c r="K1023" t="s">
        <v>33</v>
      </c>
      <c r="L1023" t="s">
        <v>1948</v>
      </c>
      <c r="M1023">
        <v>0.56999999999999995</v>
      </c>
      <c r="N1023" t="s">
        <v>8</v>
      </c>
      <c r="O1023" t="s">
        <v>35</v>
      </c>
      <c r="P1023" t="s">
        <v>66</v>
      </c>
      <c r="Q1023" t="s">
        <v>1947</v>
      </c>
      <c r="R1023">
        <v>92399</v>
      </c>
      <c r="S1023">
        <v>42096</v>
      </c>
      <c r="T1023">
        <v>42098</v>
      </c>
      <c r="U1023">
        <v>-5390.7388920000003</v>
      </c>
      <c r="V1023">
        <v>2</v>
      </c>
      <c r="W1023">
        <v>4698.21</v>
      </c>
      <c r="X1023">
        <v>90832</v>
      </c>
      <c r="Y1023" t="s">
        <v>3218</v>
      </c>
    </row>
    <row r="1024" spans="1:25" x14ac:dyDescent="0.2">
      <c r="A1024">
        <v>1777</v>
      </c>
      <c r="B1024" t="s">
        <v>148</v>
      </c>
      <c r="C1024" t="s">
        <v>46</v>
      </c>
      <c r="D1024">
        <v>0.03</v>
      </c>
      <c r="E1024">
        <v>19.989999999999998</v>
      </c>
      <c r="F1024">
        <v>11.17</v>
      </c>
      <c r="G1024" t="s">
        <v>14</v>
      </c>
      <c r="H1024" t="s">
        <v>70</v>
      </c>
      <c r="I1024" t="s">
        <v>4</v>
      </c>
      <c r="J1024" t="s">
        <v>102</v>
      </c>
      <c r="K1024" t="s">
        <v>40</v>
      </c>
      <c r="L1024" t="s">
        <v>465</v>
      </c>
      <c r="M1024">
        <v>0.6</v>
      </c>
      <c r="N1024" t="s">
        <v>8</v>
      </c>
      <c r="O1024" t="s">
        <v>28</v>
      </c>
      <c r="P1024" t="s">
        <v>29</v>
      </c>
      <c r="Q1024" t="s">
        <v>150</v>
      </c>
      <c r="R1024">
        <v>46383</v>
      </c>
      <c r="S1024">
        <v>42096</v>
      </c>
      <c r="T1024">
        <v>42097</v>
      </c>
      <c r="U1024">
        <v>-20.8764</v>
      </c>
      <c r="V1024">
        <v>12</v>
      </c>
      <c r="W1024">
        <v>251.61</v>
      </c>
      <c r="X1024">
        <v>89942</v>
      </c>
      <c r="Y1024" t="s">
        <v>3217</v>
      </c>
    </row>
    <row r="1025" spans="1:25" x14ac:dyDescent="0.2">
      <c r="A1025">
        <v>2014</v>
      </c>
      <c r="B1025" t="s">
        <v>1764</v>
      </c>
      <c r="C1025" t="s">
        <v>1</v>
      </c>
      <c r="D1025">
        <v>0.06</v>
      </c>
      <c r="E1025">
        <v>6.48</v>
      </c>
      <c r="F1025">
        <v>7.49</v>
      </c>
      <c r="G1025" t="s">
        <v>14</v>
      </c>
      <c r="H1025" t="s">
        <v>47</v>
      </c>
      <c r="I1025" t="s">
        <v>24</v>
      </c>
      <c r="J1025" t="s">
        <v>64</v>
      </c>
      <c r="K1025" t="s">
        <v>49</v>
      </c>
      <c r="L1025" t="s">
        <v>1897</v>
      </c>
      <c r="M1025">
        <v>0.37</v>
      </c>
      <c r="N1025" t="s">
        <v>8</v>
      </c>
      <c r="O1025" t="s">
        <v>28</v>
      </c>
      <c r="P1025" t="s">
        <v>189</v>
      </c>
      <c r="Q1025" t="s">
        <v>1765</v>
      </c>
      <c r="R1025">
        <v>51503</v>
      </c>
      <c r="S1025">
        <v>42098</v>
      </c>
      <c r="T1025">
        <v>42098</v>
      </c>
      <c r="U1025">
        <v>-191.49</v>
      </c>
      <c r="V1025">
        <v>12</v>
      </c>
      <c r="W1025">
        <v>74.930000000000007</v>
      </c>
      <c r="X1025">
        <v>88368</v>
      </c>
      <c r="Y1025" t="s">
        <v>3217</v>
      </c>
    </row>
    <row r="1026" spans="1:25" x14ac:dyDescent="0.2">
      <c r="A1026">
        <v>911</v>
      </c>
      <c r="B1026" t="s">
        <v>878</v>
      </c>
      <c r="C1026" t="s">
        <v>13</v>
      </c>
      <c r="D1026">
        <v>0.01</v>
      </c>
      <c r="E1026">
        <v>59.76</v>
      </c>
      <c r="F1026">
        <v>9.7100000000000009</v>
      </c>
      <c r="G1026" t="s">
        <v>14</v>
      </c>
      <c r="H1026" t="s">
        <v>70</v>
      </c>
      <c r="I1026" t="s">
        <v>24</v>
      </c>
      <c r="J1026" t="s">
        <v>54</v>
      </c>
      <c r="K1026" t="s">
        <v>49</v>
      </c>
      <c r="L1026" t="s">
        <v>1949</v>
      </c>
      <c r="M1026">
        <v>0.56999999999999995</v>
      </c>
      <c r="N1026" t="s">
        <v>8</v>
      </c>
      <c r="O1026" t="s">
        <v>87</v>
      </c>
      <c r="P1026" t="s">
        <v>879</v>
      </c>
      <c r="Q1026" t="s">
        <v>880</v>
      </c>
      <c r="R1026">
        <v>26003</v>
      </c>
      <c r="S1026">
        <v>42098</v>
      </c>
      <c r="T1026">
        <v>42100</v>
      </c>
      <c r="U1026">
        <v>354.3288</v>
      </c>
      <c r="V1026">
        <v>8</v>
      </c>
      <c r="W1026">
        <v>513.52</v>
      </c>
      <c r="X1026">
        <v>90186</v>
      </c>
      <c r="Y1026" t="s">
        <v>3219</v>
      </c>
    </row>
    <row r="1027" spans="1:25" x14ac:dyDescent="0.2">
      <c r="A1027">
        <v>2685</v>
      </c>
      <c r="B1027" t="s">
        <v>1950</v>
      </c>
      <c r="C1027" t="s">
        <v>13</v>
      </c>
      <c r="D1027">
        <v>0</v>
      </c>
      <c r="E1027">
        <v>7.38</v>
      </c>
      <c r="F1027">
        <v>11.51</v>
      </c>
      <c r="G1027" t="s">
        <v>14</v>
      </c>
      <c r="H1027" t="s">
        <v>3</v>
      </c>
      <c r="I1027" t="s">
        <v>24</v>
      </c>
      <c r="J1027" t="s">
        <v>48</v>
      </c>
      <c r="K1027" t="s">
        <v>49</v>
      </c>
      <c r="L1027" t="s">
        <v>1951</v>
      </c>
      <c r="M1027">
        <v>0.36</v>
      </c>
      <c r="N1027" t="s">
        <v>8</v>
      </c>
      <c r="O1027" t="s">
        <v>87</v>
      </c>
      <c r="P1027" t="s">
        <v>88</v>
      </c>
      <c r="Q1027" t="s">
        <v>1952</v>
      </c>
      <c r="R1027">
        <v>11803</v>
      </c>
      <c r="S1027">
        <v>42098</v>
      </c>
      <c r="T1027">
        <v>42099</v>
      </c>
      <c r="U1027">
        <v>-66.171000000000006</v>
      </c>
      <c r="V1027">
        <v>2</v>
      </c>
      <c r="W1027">
        <v>17.64</v>
      </c>
      <c r="X1027">
        <v>89147</v>
      </c>
      <c r="Y1027" t="s">
        <v>3219</v>
      </c>
    </row>
    <row r="1028" spans="1:25" x14ac:dyDescent="0.2">
      <c r="A1028">
        <v>321</v>
      </c>
      <c r="B1028" t="s">
        <v>1953</v>
      </c>
      <c r="C1028" t="s">
        <v>23</v>
      </c>
      <c r="D1028">
        <v>0.04</v>
      </c>
      <c r="E1028">
        <v>8.33</v>
      </c>
      <c r="F1028">
        <v>1.99</v>
      </c>
      <c r="G1028" t="s">
        <v>14</v>
      </c>
      <c r="H1028" t="s">
        <v>15</v>
      </c>
      <c r="I1028" t="s">
        <v>16</v>
      </c>
      <c r="J1028" t="s">
        <v>17</v>
      </c>
      <c r="K1028" t="s">
        <v>18</v>
      </c>
      <c r="L1028" t="s">
        <v>1150</v>
      </c>
      <c r="M1028">
        <v>0.52</v>
      </c>
      <c r="N1028" t="s">
        <v>8</v>
      </c>
      <c r="O1028" t="s">
        <v>87</v>
      </c>
      <c r="P1028" t="s">
        <v>394</v>
      </c>
      <c r="Q1028" t="s">
        <v>1954</v>
      </c>
      <c r="R1028">
        <v>20854</v>
      </c>
      <c r="S1028">
        <v>42098</v>
      </c>
      <c r="T1028">
        <v>42103</v>
      </c>
      <c r="U1028">
        <v>9.9268000000000001</v>
      </c>
      <c r="V1028">
        <v>11</v>
      </c>
      <c r="W1028">
        <v>89.76</v>
      </c>
      <c r="X1028">
        <v>91057</v>
      </c>
      <c r="Y1028" t="s">
        <v>3219</v>
      </c>
    </row>
    <row r="1029" spans="1:25" x14ac:dyDescent="0.2">
      <c r="A1029">
        <v>975</v>
      </c>
      <c r="B1029" t="s">
        <v>1955</v>
      </c>
      <c r="C1029" t="s">
        <v>23</v>
      </c>
      <c r="D1029">
        <v>0.1</v>
      </c>
      <c r="E1029">
        <v>2.2200000000000002</v>
      </c>
      <c r="F1029">
        <v>5</v>
      </c>
      <c r="G1029" t="s">
        <v>14</v>
      </c>
      <c r="H1029" t="s">
        <v>70</v>
      </c>
      <c r="I1029" t="s">
        <v>24</v>
      </c>
      <c r="J1029" t="s">
        <v>71</v>
      </c>
      <c r="K1029" t="s">
        <v>49</v>
      </c>
      <c r="L1029" t="s">
        <v>1956</v>
      </c>
      <c r="M1029">
        <v>0.55000000000000004</v>
      </c>
      <c r="N1029" t="s">
        <v>8</v>
      </c>
      <c r="O1029" t="s">
        <v>87</v>
      </c>
      <c r="P1029" t="s">
        <v>379</v>
      </c>
      <c r="Q1029" t="s">
        <v>764</v>
      </c>
      <c r="R1029">
        <v>2108</v>
      </c>
      <c r="S1029">
        <v>42098</v>
      </c>
      <c r="T1029">
        <v>42103</v>
      </c>
      <c r="U1029">
        <v>-21.319199999999999</v>
      </c>
      <c r="V1029">
        <v>3</v>
      </c>
      <c r="W1029">
        <v>8.8000000000000007</v>
      </c>
      <c r="X1029">
        <v>87260</v>
      </c>
      <c r="Y1029" t="s">
        <v>3219</v>
      </c>
    </row>
    <row r="1030" spans="1:25" x14ac:dyDescent="0.2">
      <c r="A1030">
        <v>1918</v>
      </c>
      <c r="B1030" t="s">
        <v>1957</v>
      </c>
      <c r="C1030" t="s">
        <v>23</v>
      </c>
      <c r="D1030">
        <v>0.1</v>
      </c>
      <c r="E1030">
        <v>10.44</v>
      </c>
      <c r="F1030">
        <v>5.75</v>
      </c>
      <c r="G1030" t="s">
        <v>63</v>
      </c>
      <c r="H1030" t="s">
        <v>47</v>
      </c>
      <c r="I1030" t="s">
        <v>24</v>
      </c>
      <c r="J1030" t="s">
        <v>48</v>
      </c>
      <c r="K1030" t="s">
        <v>49</v>
      </c>
      <c r="L1030" t="s">
        <v>1958</v>
      </c>
      <c r="M1030">
        <v>0.39</v>
      </c>
      <c r="N1030" t="s">
        <v>8</v>
      </c>
      <c r="O1030" t="s">
        <v>9</v>
      </c>
      <c r="P1030" t="s">
        <v>20</v>
      </c>
      <c r="Q1030" t="s">
        <v>1959</v>
      </c>
      <c r="R1030">
        <v>72450</v>
      </c>
      <c r="S1030">
        <v>42098</v>
      </c>
      <c r="T1030">
        <v>42105</v>
      </c>
      <c r="U1030">
        <v>125.724</v>
      </c>
      <c r="V1030">
        <v>17</v>
      </c>
      <c r="W1030">
        <v>168.04</v>
      </c>
      <c r="X1030">
        <v>85898</v>
      </c>
      <c r="Y1030" t="s">
        <v>3216</v>
      </c>
    </row>
    <row r="1031" spans="1:25" x14ac:dyDescent="0.2">
      <c r="A1031">
        <v>2548</v>
      </c>
      <c r="B1031" t="s">
        <v>1960</v>
      </c>
      <c r="C1031" t="s">
        <v>23</v>
      </c>
      <c r="D1031">
        <v>0</v>
      </c>
      <c r="E1031">
        <v>35.99</v>
      </c>
      <c r="F1031">
        <v>0.99</v>
      </c>
      <c r="G1031" t="s">
        <v>14</v>
      </c>
      <c r="H1031" t="s">
        <v>3</v>
      </c>
      <c r="I1031" t="s">
        <v>16</v>
      </c>
      <c r="J1031" t="s">
        <v>111</v>
      </c>
      <c r="K1031" t="s">
        <v>18</v>
      </c>
      <c r="L1031" t="s">
        <v>1961</v>
      </c>
      <c r="M1031">
        <v>0.35</v>
      </c>
      <c r="N1031" t="s">
        <v>8</v>
      </c>
      <c r="O1031" t="s">
        <v>35</v>
      </c>
      <c r="P1031" t="s">
        <v>66</v>
      </c>
      <c r="Q1031" t="s">
        <v>76</v>
      </c>
      <c r="R1031">
        <v>90068</v>
      </c>
      <c r="S1031">
        <v>42098</v>
      </c>
      <c r="T1031">
        <v>42105</v>
      </c>
      <c r="U1031">
        <v>840.05100000000004</v>
      </c>
      <c r="V1031">
        <v>46</v>
      </c>
      <c r="W1031">
        <v>1477.57</v>
      </c>
      <c r="X1031">
        <v>46436</v>
      </c>
      <c r="Y1031" t="s">
        <v>3218</v>
      </c>
    </row>
    <row r="1032" spans="1:25" x14ac:dyDescent="0.2">
      <c r="A1032">
        <v>2551</v>
      </c>
      <c r="B1032" t="s">
        <v>1962</v>
      </c>
      <c r="C1032" t="s">
        <v>23</v>
      </c>
      <c r="D1032">
        <v>0</v>
      </c>
      <c r="E1032">
        <v>35.99</v>
      </c>
      <c r="F1032">
        <v>0.99</v>
      </c>
      <c r="G1032" t="s">
        <v>14</v>
      </c>
      <c r="H1032" t="s">
        <v>3</v>
      </c>
      <c r="I1032" t="s">
        <v>16</v>
      </c>
      <c r="J1032" t="s">
        <v>111</v>
      </c>
      <c r="K1032" t="s">
        <v>18</v>
      </c>
      <c r="L1032" t="s">
        <v>1961</v>
      </c>
      <c r="M1032">
        <v>0.35</v>
      </c>
      <c r="N1032" t="s">
        <v>8</v>
      </c>
      <c r="O1032" t="s">
        <v>87</v>
      </c>
      <c r="P1032" t="s">
        <v>296</v>
      </c>
      <c r="Q1032" t="s">
        <v>1963</v>
      </c>
      <c r="R1032">
        <v>17403</v>
      </c>
      <c r="S1032">
        <v>42098</v>
      </c>
      <c r="T1032">
        <v>42105</v>
      </c>
      <c r="U1032">
        <v>265.96050000000002</v>
      </c>
      <c r="V1032">
        <v>12</v>
      </c>
      <c r="W1032">
        <v>385.45</v>
      </c>
      <c r="X1032">
        <v>88656</v>
      </c>
      <c r="Y1032" t="s">
        <v>3219</v>
      </c>
    </row>
    <row r="1033" spans="1:25" x14ac:dyDescent="0.2">
      <c r="A1033">
        <v>114</v>
      </c>
      <c r="B1033" t="s">
        <v>113</v>
      </c>
      <c r="C1033" t="s">
        <v>92</v>
      </c>
      <c r="D1033">
        <v>0.01</v>
      </c>
      <c r="E1033">
        <v>4.91</v>
      </c>
      <c r="F1033">
        <v>0.5</v>
      </c>
      <c r="G1033" t="s">
        <v>14</v>
      </c>
      <c r="H1033" t="s">
        <v>47</v>
      </c>
      <c r="I1033" t="s">
        <v>24</v>
      </c>
      <c r="J1033" t="s">
        <v>128</v>
      </c>
      <c r="K1033" t="s">
        <v>49</v>
      </c>
      <c r="L1033" t="s">
        <v>949</v>
      </c>
      <c r="M1033">
        <v>0.36</v>
      </c>
      <c r="N1033" t="s">
        <v>8</v>
      </c>
      <c r="O1033" t="s">
        <v>35</v>
      </c>
      <c r="P1033" t="s">
        <v>115</v>
      </c>
      <c r="Q1033" t="s">
        <v>116</v>
      </c>
      <c r="R1033">
        <v>97035</v>
      </c>
      <c r="S1033">
        <v>42098</v>
      </c>
      <c r="T1033">
        <v>42100</v>
      </c>
      <c r="U1033">
        <v>40.247700000000002</v>
      </c>
      <c r="V1033">
        <v>12</v>
      </c>
      <c r="W1033">
        <v>58.33</v>
      </c>
      <c r="X1033">
        <v>89584</v>
      </c>
      <c r="Y1033" t="s">
        <v>3218</v>
      </c>
    </row>
    <row r="1034" spans="1:25" x14ac:dyDescent="0.2">
      <c r="A1034">
        <v>114</v>
      </c>
      <c r="B1034" t="s">
        <v>113</v>
      </c>
      <c r="C1034" t="s">
        <v>92</v>
      </c>
      <c r="D1034">
        <v>0.09</v>
      </c>
      <c r="E1034">
        <v>4</v>
      </c>
      <c r="F1034">
        <v>1.3</v>
      </c>
      <c r="G1034" t="s">
        <v>63</v>
      </c>
      <c r="H1034" t="s">
        <v>47</v>
      </c>
      <c r="I1034" t="s">
        <v>24</v>
      </c>
      <c r="J1034" t="s">
        <v>64</v>
      </c>
      <c r="K1034" t="s">
        <v>26</v>
      </c>
      <c r="L1034" t="s">
        <v>347</v>
      </c>
      <c r="M1034">
        <v>0.37</v>
      </c>
      <c r="N1034" t="s">
        <v>8</v>
      </c>
      <c r="O1034" t="s">
        <v>35</v>
      </c>
      <c r="P1034" t="s">
        <v>115</v>
      </c>
      <c r="Q1034" t="s">
        <v>116</v>
      </c>
      <c r="R1034">
        <v>97035</v>
      </c>
      <c r="S1034">
        <v>42098</v>
      </c>
      <c r="T1034">
        <v>42100</v>
      </c>
      <c r="U1034">
        <v>14.0898</v>
      </c>
      <c r="V1034">
        <v>5</v>
      </c>
      <c r="W1034">
        <v>20.420000000000002</v>
      </c>
      <c r="X1034">
        <v>89584</v>
      </c>
      <c r="Y1034" t="s">
        <v>3218</v>
      </c>
    </row>
    <row r="1035" spans="1:25" x14ac:dyDescent="0.2">
      <c r="A1035">
        <v>117</v>
      </c>
      <c r="B1035" t="s">
        <v>117</v>
      </c>
      <c r="C1035" t="s">
        <v>92</v>
      </c>
      <c r="D1035">
        <v>0.01</v>
      </c>
      <c r="E1035">
        <v>4.91</v>
      </c>
      <c r="F1035">
        <v>0.5</v>
      </c>
      <c r="G1035" t="s">
        <v>14</v>
      </c>
      <c r="H1035" t="s">
        <v>47</v>
      </c>
      <c r="I1035" t="s">
        <v>24</v>
      </c>
      <c r="J1035" t="s">
        <v>128</v>
      </c>
      <c r="K1035" t="s">
        <v>49</v>
      </c>
      <c r="L1035" t="s">
        <v>949</v>
      </c>
      <c r="M1035">
        <v>0.36</v>
      </c>
      <c r="N1035" t="s">
        <v>8</v>
      </c>
      <c r="O1035" t="s">
        <v>35</v>
      </c>
      <c r="P1035" t="s">
        <v>42</v>
      </c>
      <c r="Q1035" t="s">
        <v>118</v>
      </c>
      <c r="R1035">
        <v>98103</v>
      </c>
      <c r="S1035">
        <v>42098</v>
      </c>
      <c r="T1035">
        <v>42100</v>
      </c>
      <c r="U1035">
        <v>112.06</v>
      </c>
      <c r="V1035">
        <v>47</v>
      </c>
      <c r="W1035">
        <v>228.46</v>
      </c>
      <c r="X1035">
        <v>13959</v>
      </c>
      <c r="Y1035" t="s">
        <v>3218</v>
      </c>
    </row>
    <row r="1036" spans="1:25" x14ac:dyDescent="0.2">
      <c r="A1036">
        <v>117</v>
      </c>
      <c r="B1036" t="s">
        <v>117</v>
      </c>
      <c r="C1036" t="s">
        <v>92</v>
      </c>
      <c r="D1036">
        <v>0.09</v>
      </c>
      <c r="E1036">
        <v>4</v>
      </c>
      <c r="F1036">
        <v>1.3</v>
      </c>
      <c r="G1036" t="s">
        <v>63</v>
      </c>
      <c r="H1036" t="s">
        <v>47</v>
      </c>
      <c r="I1036" t="s">
        <v>24</v>
      </c>
      <c r="J1036" t="s">
        <v>64</v>
      </c>
      <c r="K1036" t="s">
        <v>26</v>
      </c>
      <c r="L1036" t="s">
        <v>347</v>
      </c>
      <c r="M1036">
        <v>0.37</v>
      </c>
      <c r="N1036" t="s">
        <v>8</v>
      </c>
      <c r="O1036" t="s">
        <v>35</v>
      </c>
      <c r="P1036" t="s">
        <v>42</v>
      </c>
      <c r="Q1036" t="s">
        <v>118</v>
      </c>
      <c r="R1036">
        <v>98103</v>
      </c>
      <c r="S1036">
        <v>42098</v>
      </c>
      <c r="T1036">
        <v>42100</v>
      </c>
      <c r="U1036">
        <v>16.79</v>
      </c>
      <c r="V1036">
        <v>19</v>
      </c>
      <c r="W1036">
        <v>77.61</v>
      </c>
      <c r="X1036">
        <v>13959</v>
      </c>
      <c r="Y1036" t="s">
        <v>3218</v>
      </c>
    </row>
    <row r="1037" spans="1:25" x14ac:dyDescent="0.2">
      <c r="A1037">
        <v>1590</v>
      </c>
      <c r="B1037" t="s">
        <v>1964</v>
      </c>
      <c r="C1037" t="s">
        <v>92</v>
      </c>
      <c r="D1037">
        <v>0.03</v>
      </c>
      <c r="E1037">
        <v>19.04</v>
      </c>
      <c r="F1037">
        <v>6.38</v>
      </c>
      <c r="G1037" t="s">
        <v>63</v>
      </c>
      <c r="H1037" t="s">
        <v>70</v>
      </c>
      <c r="I1037" t="s">
        <v>4</v>
      </c>
      <c r="J1037" t="s">
        <v>102</v>
      </c>
      <c r="K1037" t="s">
        <v>49</v>
      </c>
      <c r="L1037" t="s">
        <v>1965</v>
      </c>
      <c r="M1037">
        <v>0.56000000000000005</v>
      </c>
      <c r="N1037" t="s">
        <v>8</v>
      </c>
      <c r="O1037" t="s">
        <v>87</v>
      </c>
      <c r="P1037" t="s">
        <v>293</v>
      </c>
      <c r="Q1037" t="s">
        <v>1966</v>
      </c>
      <c r="R1037">
        <v>44094</v>
      </c>
      <c r="S1037">
        <v>42098</v>
      </c>
      <c r="T1037">
        <v>42098</v>
      </c>
      <c r="U1037">
        <v>83.793599999999998</v>
      </c>
      <c r="V1037">
        <v>7</v>
      </c>
      <c r="W1037">
        <v>144.03</v>
      </c>
      <c r="X1037">
        <v>86668</v>
      </c>
      <c r="Y1037" t="s">
        <v>3219</v>
      </c>
    </row>
    <row r="1038" spans="1:25" x14ac:dyDescent="0.2">
      <c r="A1038">
        <v>1593</v>
      </c>
      <c r="B1038" t="s">
        <v>1967</v>
      </c>
      <c r="C1038" t="s">
        <v>92</v>
      </c>
      <c r="D1038">
        <v>0.02</v>
      </c>
      <c r="E1038">
        <v>5.53</v>
      </c>
      <c r="F1038">
        <v>6.98</v>
      </c>
      <c r="G1038" t="s">
        <v>14</v>
      </c>
      <c r="H1038" t="s">
        <v>70</v>
      </c>
      <c r="I1038" t="s">
        <v>24</v>
      </c>
      <c r="J1038" t="s">
        <v>48</v>
      </c>
      <c r="K1038" t="s">
        <v>49</v>
      </c>
      <c r="L1038" t="s">
        <v>1968</v>
      </c>
      <c r="M1038">
        <v>0.39</v>
      </c>
      <c r="N1038" t="s">
        <v>8</v>
      </c>
      <c r="O1038" t="s">
        <v>28</v>
      </c>
      <c r="P1038" t="s">
        <v>183</v>
      </c>
      <c r="Q1038" t="s">
        <v>526</v>
      </c>
      <c r="R1038">
        <v>74006</v>
      </c>
      <c r="S1038">
        <v>42098</v>
      </c>
      <c r="T1038">
        <v>42100</v>
      </c>
      <c r="U1038">
        <v>-77.823719999999994</v>
      </c>
      <c r="V1038">
        <v>8</v>
      </c>
      <c r="W1038">
        <v>48.81</v>
      </c>
      <c r="X1038">
        <v>86668</v>
      </c>
      <c r="Y1038" t="s">
        <v>3217</v>
      </c>
    </row>
    <row r="1039" spans="1:25" x14ac:dyDescent="0.2">
      <c r="A1039">
        <v>2441</v>
      </c>
      <c r="B1039" t="s">
        <v>1969</v>
      </c>
      <c r="C1039" t="s">
        <v>92</v>
      </c>
      <c r="D1039">
        <v>0.02</v>
      </c>
      <c r="E1039">
        <v>63.94</v>
      </c>
      <c r="F1039">
        <v>14.48</v>
      </c>
      <c r="G1039" t="s">
        <v>14</v>
      </c>
      <c r="H1039" t="s">
        <v>15</v>
      </c>
      <c r="I1039" t="s">
        <v>4</v>
      </c>
      <c r="J1039" t="s">
        <v>102</v>
      </c>
      <c r="K1039" t="s">
        <v>49</v>
      </c>
      <c r="L1039" t="s">
        <v>1970</v>
      </c>
      <c r="M1039">
        <v>0.46</v>
      </c>
      <c r="N1039" t="s">
        <v>8</v>
      </c>
      <c r="O1039" t="s">
        <v>9</v>
      </c>
      <c r="P1039" t="s">
        <v>99</v>
      </c>
      <c r="Q1039" t="s">
        <v>1971</v>
      </c>
      <c r="R1039">
        <v>32935</v>
      </c>
      <c r="S1039">
        <v>42098</v>
      </c>
      <c r="T1039">
        <v>42098</v>
      </c>
      <c r="U1039">
        <v>-100.17</v>
      </c>
      <c r="V1039">
        <v>11</v>
      </c>
      <c r="W1039">
        <v>709.7</v>
      </c>
      <c r="X1039">
        <v>89300</v>
      </c>
      <c r="Y1039" t="s">
        <v>3216</v>
      </c>
    </row>
    <row r="1040" spans="1:25" x14ac:dyDescent="0.2">
      <c r="A1040">
        <v>2442</v>
      </c>
      <c r="B1040" t="s">
        <v>1972</v>
      </c>
      <c r="C1040" t="s">
        <v>92</v>
      </c>
      <c r="D1040">
        <v>0.01</v>
      </c>
      <c r="E1040">
        <v>5.0199999999999996</v>
      </c>
      <c r="F1040">
        <v>5.14</v>
      </c>
      <c r="G1040" t="s">
        <v>14</v>
      </c>
      <c r="H1040" t="s">
        <v>15</v>
      </c>
      <c r="I1040" t="s">
        <v>16</v>
      </c>
      <c r="J1040" t="s">
        <v>17</v>
      </c>
      <c r="K1040" t="s">
        <v>18</v>
      </c>
      <c r="L1040" t="s">
        <v>367</v>
      </c>
      <c r="M1040">
        <v>0.79</v>
      </c>
      <c r="N1040" t="s">
        <v>8</v>
      </c>
      <c r="O1040" t="s">
        <v>9</v>
      </c>
      <c r="P1040" t="s">
        <v>99</v>
      </c>
      <c r="Q1040" t="s">
        <v>1973</v>
      </c>
      <c r="R1040">
        <v>32953</v>
      </c>
      <c r="S1040">
        <v>42098</v>
      </c>
      <c r="T1040">
        <v>42100</v>
      </c>
      <c r="U1040">
        <v>-3.948</v>
      </c>
      <c r="V1040">
        <v>5</v>
      </c>
      <c r="W1040">
        <v>27.42</v>
      </c>
      <c r="X1040">
        <v>89300</v>
      </c>
      <c r="Y1040" t="s">
        <v>3216</v>
      </c>
    </row>
    <row r="1041" spans="1:25" x14ac:dyDescent="0.2">
      <c r="A1041">
        <v>3400</v>
      </c>
      <c r="B1041" t="s">
        <v>1974</v>
      </c>
      <c r="C1041" t="s">
        <v>92</v>
      </c>
      <c r="D1041">
        <v>0.1</v>
      </c>
      <c r="E1041">
        <v>9.3800000000000008</v>
      </c>
      <c r="F1041">
        <v>4.93</v>
      </c>
      <c r="G1041" t="s">
        <v>63</v>
      </c>
      <c r="H1041" t="s">
        <v>3</v>
      </c>
      <c r="I1041" t="s">
        <v>4</v>
      </c>
      <c r="J1041" t="s">
        <v>102</v>
      </c>
      <c r="K1041" t="s">
        <v>49</v>
      </c>
      <c r="L1041" t="s">
        <v>1975</v>
      </c>
      <c r="M1041">
        <v>0.56999999999999995</v>
      </c>
      <c r="N1041" t="s">
        <v>8</v>
      </c>
      <c r="O1041" t="s">
        <v>87</v>
      </c>
      <c r="P1041" t="s">
        <v>879</v>
      </c>
      <c r="Q1041" t="s">
        <v>1976</v>
      </c>
      <c r="R1041">
        <v>26554</v>
      </c>
      <c r="S1041">
        <v>42098</v>
      </c>
      <c r="T1041">
        <v>42098</v>
      </c>
      <c r="U1041">
        <v>-24.7104</v>
      </c>
      <c r="V1041">
        <v>15</v>
      </c>
      <c r="W1041">
        <v>135.78</v>
      </c>
      <c r="X1041">
        <v>87537</v>
      </c>
      <c r="Y1041" t="s">
        <v>3219</v>
      </c>
    </row>
    <row r="1042" spans="1:25" x14ac:dyDescent="0.2">
      <c r="A1042">
        <v>1733</v>
      </c>
      <c r="B1042" t="s">
        <v>1977</v>
      </c>
      <c r="C1042" t="s">
        <v>46</v>
      </c>
      <c r="D1042">
        <v>0.02</v>
      </c>
      <c r="E1042">
        <v>60.98</v>
      </c>
      <c r="F1042">
        <v>49</v>
      </c>
      <c r="G1042" t="s">
        <v>14</v>
      </c>
      <c r="H1042" t="s">
        <v>3</v>
      </c>
      <c r="I1042" t="s">
        <v>24</v>
      </c>
      <c r="J1042" t="s">
        <v>71</v>
      </c>
      <c r="K1042" t="s">
        <v>40</v>
      </c>
      <c r="L1042" t="s">
        <v>1506</v>
      </c>
      <c r="M1042">
        <v>0.59</v>
      </c>
      <c r="N1042" t="s">
        <v>8</v>
      </c>
      <c r="O1042" t="s">
        <v>87</v>
      </c>
      <c r="P1042" t="s">
        <v>350</v>
      </c>
      <c r="Q1042" t="s">
        <v>42</v>
      </c>
      <c r="R1042">
        <v>20012</v>
      </c>
      <c r="S1042">
        <v>42098</v>
      </c>
      <c r="T1042">
        <v>42100</v>
      </c>
      <c r="U1042">
        <v>-662.52</v>
      </c>
      <c r="V1042">
        <v>34</v>
      </c>
      <c r="W1042">
        <v>2119.54</v>
      </c>
      <c r="X1042">
        <v>3841</v>
      </c>
      <c r="Y1042" t="s">
        <v>3219</v>
      </c>
    </row>
    <row r="1043" spans="1:25" x14ac:dyDescent="0.2">
      <c r="A1043">
        <v>1733</v>
      </c>
      <c r="B1043" t="s">
        <v>1977</v>
      </c>
      <c r="C1043" t="s">
        <v>46</v>
      </c>
      <c r="D1043">
        <v>0.02</v>
      </c>
      <c r="E1043">
        <v>1270.99</v>
      </c>
      <c r="F1043">
        <v>19.989999999999998</v>
      </c>
      <c r="G1043" t="s">
        <v>14</v>
      </c>
      <c r="H1043" t="s">
        <v>3</v>
      </c>
      <c r="I1043" t="s">
        <v>24</v>
      </c>
      <c r="J1043" t="s">
        <v>48</v>
      </c>
      <c r="K1043" t="s">
        <v>49</v>
      </c>
      <c r="L1043" t="s">
        <v>628</v>
      </c>
      <c r="M1043">
        <v>0.35</v>
      </c>
      <c r="N1043" t="s">
        <v>8</v>
      </c>
      <c r="O1043" t="s">
        <v>87</v>
      </c>
      <c r="P1043" t="s">
        <v>350</v>
      </c>
      <c r="Q1043" t="s">
        <v>42</v>
      </c>
      <c r="R1043">
        <v>20012</v>
      </c>
      <c r="S1043">
        <v>42098</v>
      </c>
      <c r="T1043">
        <v>42100</v>
      </c>
      <c r="U1043">
        <v>9228.2255999999998</v>
      </c>
      <c r="V1043">
        <v>36</v>
      </c>
      <c r="W1043">
        <v>45737.33</v>
      </c>
      <c r="X1043">
        <v>3841</v>
      </c>
      <c r="Y1043" t="s">
        <v>3219</v>
      </c>
    </row>
    <row r="1044" spans="1:25" x14ac:dyDescent="0.2">
      <c r="A1044">
        <v>1734</v>
      </c>
      <c r="B1044" t="s">
        <v>1978</v>
      </c>
      <c r="C1044" t="s">
        <v>46</v>
      </c>
      <c r="D1044">
        <v>0.02</v>
      </c>
      <c r="E1044">
        <v>60.98</v>
      </c>
      <c r="F1044">
        <v>49</v>
      </c>
      <c r="G1044" t="s">
        <v>14</v>
      </c>
      <c r="H1044" t="s">
        <v>3</v>
      </c>
      <c r="I1044" t="s">
        <v>24</v>
      </c>
      <c r="J1044" t="s">
        <v>71</v>
      </c>
      <c r="K1044" t="s">
        <v>40</v>
      </c>
      <c r="L1044" t="s">
        <v>1506</v>
      </c>
      <c r="M1044">
        <v>0.59</v>
      </c>
      <c r="N1044" t="s">
        <v>8</v>
      </c>
      <c r="O1044" t="s">
        <v>87</v>
      </c>
      <c r="P1044" t="s">
        <v>88</v>
      </c>
      <c r="Q1044" t="s">
        <v>1979</v>
      </c>
      <c r="R1044">
        <v>10528</v>
      </c>
      <c r="S1044">
        <v>42098</v>
      </c>
      <c r="T1044">
        <v>42100</v>
      </c>
      <c r="U1044">
        <v>-596.26800000000003</v>
      </c>
      <c r="V1044">
        <v>9</v>
      </c>
      <c r="W1044">
        <v>561.05999999999995</v>
      </c>
      <c r="X1044">
        <v>88443</v>
      </c>
      <c r="Y1044" t="s">
        <v>3219</v>
      </c>
    </row>
    <row r="1045" spans="1:25" x14ac:dyDescent="0.2">
      <c r="A1045">
        <v>1734</v>
      </c>
      <c r="B1045" t="s">
        <v>1978</v>
      </c>
      <c r="C1045" t="s">
        <v>46</v>
      </c>
      <c r="D1045">
        <v>0.02</v>
      </c>
      <c r="E1045">
        <v>1270.99</v>
      </c>
      <c r="F1045">
        <v>19.989999999999998</v>
      </c>
      <c r="G1045" t="s">
        <v>14</v>
      </c>
      <c r="H1045" t="s">
        <v>3</v>
      </c>
      <c r="I1045" t="s">
        <v>24</v>
      </c>
      <c r="J1045" t="s">
        <v>48</v>
      </c>
      <c r="K1045" t="s">
        <v>49</v>
      </c>
      <c r="L1045" t="s">
        <v>628</v>
      </c>
      <c r="M1045">
        <v>0.35</v>
      </c>
      <c r="N1045" t="s">
        <v>8</v>
      </c>
      <c r="O1045" t="s">
        <v>87</v>
      </c>
      <c r="P1045" t="s">
        <v>88</v>
      </c>
      <c r="Q1045" t="s">
        <v>1979</v>
      </c>
      <c r="R1045">
        <v>10528</v>
      </c>
      <c r="S1045">
        <v>42098</v>
      </c>
      <c r="T1045">
        <v>42100</v>
      </c>
      <c r="U1045">
        <v>7889.6877000000004</v>
      </c>
      <c r="V1045">
        <v>9</v>
      </c>
      <c r="W1045">
        <v>11434.33</v>
      </c>
      <c r="X1045">
        <v>88443</v>
      </c>
      <c r="Y1045" t="s">
        <v>3219</v>
      </c>
    </row>
    <row r="1046" spans="1:25" x14ac:dyDescent="0.2">
      <c r="A1046">
        <v>1734</v>
      </c>
      <c r="B1046" t="s">
        <v>1978</v>
      </c>
      <c r="C1046" t="s">
        <v>46</v>
      </c>
      <c r="D1046">
        <v>0.05</v>
      </c>
      <c r="E1046">
        <v>205.99</v>
      </c>
      <c r="F1046">
        <v>8.99</v>
      </c>
      <c r="G1046" t="s">
        <v>63</v>
      </c>
      <c r="H1046" t="s">
        <v>3</v>
      </c>
      <c r="I1046" t="s">
        <v>16</v>
      </c>
      <c r="J1046" t="s">
        <v>111</v>
      </c>
      <c r="K1046" t="s">
        <v>49</v>
      </c>
      <c r="L1046" t="s">
        <v>1008</v>
      </c>
      <c r="M1046">
        <v>0.6</v>
      </c>
      <c r="N1046" t="s">
        <v>8</v>
      </c>
      <c r="O1046" t="s">
        <v>87</v>
      </c>
      <c r="P1046" t="s">
        <v>88</v>
      </c>
      <c r="Q1046" t="s">
        <v>1979</v>
      </c>
      <c r="R1046">
        <v>10528</v>
      </c>
      <c r="S1046">
        <v>42098</v>
      </c>
      <c r="T1046">
        <v>42100</v>
      </c>
      <c r="U1046">
        <v>1545.8097600000001</v>
      </c>
      <c r="V1046">
        <v>19</v>
      </c>
      <c r="W1046">
        <v>3229.24</v>
      </c>
      <c r="X1046">
        <v>88443</v>
      </c>
      <c r="Y1046" t="s">
        <v>3219</v>
      </c>
    </row>
    <row r="1047" spans="1:25" x14ac:dyDescent="0.2">
      <c r="A1047">
        <v>2603</v>
      </c>
      <c r="B1047" t="s">
        <v>1980</v>
      </c>
      <c r="C1047" t="s">
        <v>1</v>
      </c>
      <c r="D1047">
        <v>7.0000000000000007E-2</v>
      </c>
      <c r="E1047">
        <v>200.99</v>
      </c>
      <c r="F1047">
        <v>4.2</v>
      </c>
      <c r="G1047" t="s">
        <v>14</v>
      </c>
      <c r="H1047" t="s">
        <v>70</v>
      </c>
      <c r="I1047" t="s">
        <v>16</v>
      </c>
      <c r="J1047" t="s">
        <v>111</v>
      </c>
      <c r="K1047" t="s">
        <v>49</v>
      </c>
      <c r="L1047" t="s">
        <v>770</v>
      </c>
      <c r="M1047">
        <v>0.59</v>
      </c>
      <c r="N1047" t="s">
        <v>8</v>
      </c>
      <c r="O1047" t="s">
        <v>87</v>
      </c>
      <c r="P1047" t="s">
        <v>373</v>
      </c>
      <c r="Q1047" t="s">
        <v>1981</v>
      </c>
      <c r="R1047">
        <v>7601</v>
      </c>
      <c r="S1047">
        <v>42099</v>
      </c>
      <c r="T1047">
        <v>42100</v>
      </c>
      <c r="U1047">
        <v>2225.0761200000002</v>
      </c>
      <c r="V1047">
        <v>22</v>
      </c>
      <c r="W1047">
        <v>3705.14</v>
      </c>
      <c r="X1047">
        <v>87383</v>
      </c>
      <c r="Y1047" t="s">
        <v>3219</v>
      </c>
    </row>
    <row r="1048" spans="1:25" x14ac:dyDescent="0.2">
      <c r="A1048">
        <v>2604</v>
      </c>
      <c r="B1048" t="s">
        <v>1982</v>
      </c>
      <c r="C1048" t="s">
        <v>1</v>
      </c>
      <c r="D1048">
        <v>0.01</v>
      </c>
      <c r="E1048">
        <v>297.48</v>
      </c>
      <c r="F1048">
        <v>18.059999999999999</v>
      </c>
      <c r="G1048" t="s">
        <v>2</v>
      </c>
      <c r="H1048" t="s">
        <v>70</v>
      </c>
      <c r="I1048" t="s">
        <v>16</v>
      </c>
      <c r="J1048" t="s">
        <v>32</v>
      </c>
      <c r="K1048" t="s">
        <v>33</v>
      </c>
      <c r="L1048" t="s">
        <v>363</v>
      </c>
      <c r="M1048">
        <v>0.6</v>
      </c>
      <c r="N1048" t="s">
        <v>8</v>
      </c>
      <c r="O1048" t="s">
        <v>87</v>
      </c>
      <c r="P1048" t="s">
        <v>373</v>
      </c>
      <c r="Q1048" t="s">
        <v>1983</v>
      </c>
      <c r="R1048">
        <v>8830</v>
      </c>
      <c r="S1048">
        <v>42099</v>
      </c>
      <c r="T1048">
        <v>42100</v>
      </c>
      <c r="U1048">
        <v>-338.18083200000001</v>
      </c>
      <c r="V1048">
        <v>3</v>
      </c>
      <c r="W1048">
        <v>945.36</v>
      </c>
      <c r="X1048">
        <v>87383</v>
      </c>
      <c r="Y1048" t="s">
        <v>3219</v>
      </c>
    </row>
    <row r="1049" spans="1:25" x14ac:dyDescent="0.2">
      <c r="A1049">
        <v>635</v>
      </c>
      <c r="B1049" t="s">
        <v>1984</v>
      </c>
      <c r="C1049" t="s">
        <v>13</v>
      </c>
      <c r="D1049">
        <v>0.01</v>
      </c>
      <c r="E1049">
        <v>2.08</v>
      </c>
      <c r="F1049">
        <v>5.33</v>
      </c>
      <c r="G1049" t="s">
        <v>14</v>
      </c>
      <c r="H1049" t="s">
        <v>70</v>
      </c>
      <c r="I1049" t="s">
        <v>4</v>
      </c>
      <c r="J1049" t="s">
        <v>102</v>
      </c>
      <c r="K1049" t="s">
        <v>49</v>
      </c>
      <c r="L1049" t="s">
        <v>435</v>
      </c>
      <c r="M1049">
        <v>0.43</v>
      </c>
      <c r="N1049" t="s">
        <v>8</v>
      </c>
      <c r="O1049" t="s">
        <v>28</v>
      </c>
      <c r="P1049" t="s">
        <v>60</v>
      </c>
      <c r="Q1049" t="s">
        <v>1985</v>
      </c>
      <c r="R1049">
        <v>55106</v>
      </c>
      <c r="S1049">
        <v>42099</v>
      </c>
      <c r="T1049">
        <v>42099</v>
      </c>
      <c r="U1049">
        <v>-103.7124</v>
      </c>
      <c r="V1049">
        <v>12</v>
      </c>
      <c r="W1049">
        <v>28.32</v>
      </c>
      <c r="X1049">
        <v>89284</v>
      </c>
      <c r="Y1049" t="s">
        <v>3217</v>
      </c>
    </row>
    <row r="1050" spans="1:25" x14ac:dyDescent="0.2">
      <c r="A1050">
        <v>635</v>
      </c>
      <c r="B1050" t="s">
        <v>1984</v>
      </c>
      <c r="C1050" t="s">
        <v>13</v>
      </c>
      <c r="D1050">
        <v>0.03</v>
      </c>
      <c r="E1050">
        <v>370.98</v>
      </c>
      <c r="F1050">
        <v>99</v>
      </c>
      <c r="G1050" t="s">
        <v>2</v>
      </c>
      <c r="H1050" t="s">
        <v>70</v>
      </c>
      <c r="I1050" t="s">
        <v>24</v>
      </c>
      <c r="J1050" t="s">
        <v>54</v>
      </c>
      <c r="K1050" t="s">
        <v>33</v>
      </c>
      <c r="L1050" t="s">
        <v>1986</v>
      </c>
      <c r="M1050">
        <v>0.65</v>
      </c>
      <c r="N1050" t="s">
        <v>8</v>
      </c>
      <c r="O1050" t="s">
        <v>28</v>
      </c>
      <c r="P1050" t="s">
        <v>60</v>
      </c>
      <c r="Q1050" t="s">
        <v>1985</v>
      </c>
      <c r="R1050">
        <v>55106</v>
      </c>
      <c r="S1050">
        <v>42099</v>
      </c>
      <c r="T1050">
        <v>42100</v>
      </c>
      <c r="U1050">
        <v>-124.2864</v>
      </c>
      <c r="V1050">
        <v>6</v>
      </c>
      <c r="W1050">
        <v>2309.4899999999998</v>
      </c>
      <c r="X1050">
        <v>89284</v>
      </c>
      <c r="Y1050" t="s">
        <v>3217</v>
      </c>
    </row>
    <row r="1051" spans="1:25" x14ac:dyDescent="0.2">
      <c r="A1051">
        <v>1246</v>
      </c>
      <c r="B1051" t="s">
        <v>1987</v>
      </c>
      <c r="C1051" t="s">
        <v>13</v>
      </c>
      <c r="D1051">
        <v>0.1</v>
      </c>
      <c r="E1051">
        <v>22.38</v>
      </c>
      <c r="F1051">
        <v>15.1</v>
      </c>
      <c r="G1051" t="s">
        <v>14</v>
      </c>
      <c r="H1051" t="s">
        <v>47</v>
      </c>
      <c r="I1051" t="s">
        <v>24</v>
      </c>
      <c r="J1051" t="s">
        <v>48</v>
      </c>
      <c r="K1051" t="s">
        <v>49</v>
      </c>
      <c r="L1051" t="s">
        <v>1061</v>
      </c>
      <c r="M1051">
        <v>0.38</v>
      </c>
      <c r="N1051" t="s">
        <v>8</v>
      </c>
      <c r="O1051" t="s">
        <v>87</v>
      </c>
      <c r="P1051" t="s">
        <v>88</v>
      </c>
      <c r="Q1051" t="s">
        <v>89</v>
      </c>
      <c r="R1051">
        <v>10009</v>
      </c>
      <c r="S1051">
        <v>42099</v>
      </c>
      <c r="T1051">
        <v>42100</v>
      </c>
      <c r="U1051">
        <v>-107.51349999999999</v>
      </c>
      <c r="V1051">
        <v>26</v>
      </c>
      <c r="W1051">
        <v>564.98</v>
      </c>
      <c r="X1051">
        <v>36452</v>
      </c>
      <c r="Y1051" t="s">
        <v>3219</v>
      </c>
    </row>
    <row r="1052" spans="1:25" x14ac:dyDescent="0.2">
      <c r="A1052">
        <v>1246</v>
      </c>
      <c r="B1052" t="s">
        <v>1987</v>
      </c>
      <c r="C1052" t="s">
        <v>13</v>
      </c>
      <c r="D1052">
        <v>0.04</v>
      </c>
      <c r="E1052">
        <v>6.98</v>
      </c>
      <c r="F1052">
        <v>2.83</v>
      </c>
      <c r="G1052" t="s">
        <v>14</v>
      </c>
      <c r="H1052" t="s">
        <v>47</v>
      </c>
      <c r="I1052" t="s">
        <v>4</v>
      </c>
      <c r="J1052" t="s">
        <v>102</v>
      </c>
      <c r="K1052" t="s">
        <v>18</v>
      </c>
      <c r="L1052" t="s">
        <v>1988</v>
      </c>
      <c r="M1052">
        <v>0.37</v>
      </c>
      <c r="N1052" t="s">
        <v>8</v>
      </c>
      <c r="O1052" t="s">
        <v>87</v>
      </c>
      <c r="P1052" t="s">
        <v>88</v>
      </c>
      <c r="Q1052" t="s">
        <v>89</v>
      </c>
      <c r="R1052">
        <v>10009</v>
      </c>
      <c r="S1052">
        <v>42099</v>
      </c>
      <c r="T1052">
        <v>42101</v>
      </c>
      <c r="U1052">
        <v>46.01</v>
      </c>
      <c r="V1052">
        <v>18</v>
      </c>
      <c r="W1052">
        <v>129.47999999999999</v>
      </c>
      <c r="X1052">
        <v>36452</v>
      </c>
      <c r="Y1052" t="s">
        <v>3219</v>
      </c>
    </row>
    <row r="1053" spans="1:25" x14ac:dyDescent="0.2">
      <c r="A1053">
        <v>1247</v>
      </c>
      <c r="B1053" t="s">
        <v>1989</v>
      </c>
      <c r="C1053" t="s">
        <v>13</v>
      </c>
      <c r="D1053">
        <v>0.1</v>
      </c>
      <c r="E1053">
        <v>22.38</v>
      </c>
      <c r="F1053">
        <v>15.1</v>
      </c>
      <c r="G1053" t="s">
        <v>14</v>
      </c>
      <c r="H1053" t="s">
        <v>47</v>
      </c>
      <c r="I1053" t="s">
        <v>24</v>
      </c>
      <c r="J1053" t="s">
        <v>48</v>
      </c>
      <c r="K1053" t="s">
        <v>49</v>
      </c>
      <c r="L1053" t="s">
        <v>1061</v>
      </c>
      <c r="M1053">
        <v>0.38</v>
      </c>
      <c r="N1053" t="s">
        <v>8</v>
      </c>
      <c r="O1053" t="s">
        <v>28</v>
      </c>
      <c r="P1053" t="s">
        <v>163</v>
      </c>
      <c r="Q1053" t="s">
        <v>1990</v>
      </c>
      <c r="R1053">
        <v>78641</v>
      </c>
      <c r="S1053">
        <v>42099</v>
      </c>
      <c r="T1053">
        <v>42100</v>
      </c>
      <c r="U1053">
        <v>-107.51349999999999</v>
      </c>
      <c r="V1053">
        <v>7</v>
      </c>
      <c r="W1053">
        <v>152.11000000000001</v>
      </c>
      <c r="X1053">
        <v>91555</v>
      </c>
      <c r="Y1053" t="s">
        <v>3217</v>
      </c>
    </row>
    <row r="1054" spans="1:25" x14ac:dyDescent="0.2">
      <c r="A1054">
        <v>1247</v>
      </c>
      <c r="B1054" t="s">
        <v>1989</v>
      </c>
      <c r="C1054" t="s">
        <v>13</v>
      </c>
      <c r="D1054">
        <v>0.04</v>
      </c>
      <c r="E1054">
        <v>6.98</v>
      </c>
      <c r="F1054">
        <v>2.83</v>
      </c>
      <c r="G1054" t="s">
        <v>14</v>
      </c>
      <c r="H1054" t="s">
        <v>47</v>
      </c>
      <c r="I1054" t="s">
        <v>4</v>
      </c>
      <c r="J1054" t="s">
        <v>102</v>
      </c>
      <c r="K1054" t="s">
        <v>18</v>
      </c>
      <c r="L1054" t="s">
        <v>1988</v>
      </c>
      <c r="M1054">
        <v>0.37</v>
      </c>
      <c r="N1054" t="s">
        <v>8</v>
      </c>
      <c r="O1054" t="s">
        <v>28</v>
      </c>
      <c r="P1054" t="s">
        <v>163</v>
      </c>
      <c r="Q1054" t="s">
        <v>1990</v>
      </c>
      <c r="R1054">
        <v>78641</v>
      </c>
      <c r="S1054">
        <v>42099</v>
      </c>
      <c r="T1054">
        <v>42101</v>
      </c>
      <c r="U1054">
        <v>24.819299999999998</v>
      </c>
      <c r="V1054">
        <v>5</v>
      </c>
      <c r="W1054">
        <v>35.97</v>
      </c>
      <c r="X1054">
        <v>91555</v>
      </c>
      <c r="Y1054" t="s">
        <v>3217</v>
      </c>
    </row>
    <row r="1055" spans="1:25" x14ac:dyDescent="0.2">
      <c r="A1055">
        <v>1459</v>
      </c>
      <c r="B1055" t="s">
        <v>1991</v>
      </c>
      <c r="C1055" t="s">
        <v>13</v>
      </c>
      <c r="D1055">
        <v>0.05</v>
      </c>
      <c r="E1055">
        <v>85.99</v>
      </c>
      <c r="F1055">
        <v>0.99</v>
      </c>
      <c r="G1055" t="s">
        <v>14</v>
      </c>
      <c r="H1055" t="s">
        <v>15</v>
      </c>
      <c r="I1055" t="s">
        <v>16</v>
      </c>
      <c r="J1055" t="s">
        <v>111</v>
      </c>
      <c r="K1055" t="s">
        <v>26</v>
      </c>
      <c r="L1055" t="s">
        <v>1152</v>
      </c>
      <c r="M1055">
        <v>0.55000000000000004</v>
      </c>
      <c r="N1055" t="s">
        <v>8</v>
      </c>
      <c r="O1055" t="s">
        <v>9</v>
      </c>
      <c r="P1055" t="s">
        <v>247</v>
      </c>
      <c r="Q1055" t="s">
        <v>1992</v>
      </c>
      <c r="R1055">
        <v>29687</v>
      </c>
      <c r="S1055">
        <v>42099</v>
      </c>
      <c r="T1055">
        <v>42101</v>
      </c>
      <c r="U1055">
        <v>36.216000000000001</v>
      </c>
      <c r="V1055">
        <v>4</v>
      </c>
      <c r="W1055">
        <v>291.64</v>
      </c>
      <c r="X1055">
        <v>86734</v>
      </c>
      <c r="Y1055" t="s">
        <v>3216</v>
      </c>
    </row>
    <row r="1056" spans="1:25" x14ac:dyDescent="0.2">
      <c r="A1056">
        <v>1891</v>
      </c>
      <c r="B1056" t="s">
        <v>1993</v>
      </c>
      <c r="C1056" t="s">
        <v>46</v>
      </c>
      <c r="D1056">
        <v>0.03</v>
      </c>
      <c r="E1056">
        <v>320.64</v>
      </c>
      <c r="F1056">
        <v>29.2</v>
      </c>
      <c r="G1056" t="s">
        <v>2</v>
      </c>
      <c r="H1056" t="s">
        <v>47</v>
      </c>
      <c r="I1056" t="s">
        <v>4</v>
      </c>
      <c r="J1056" t="s">
        <v>5</v>
      </c>
      <c r="K1056" t="s">
        <v>6</v>
      </c>
      <c r="L1056" t="s">
        <v>1994</v>
      </c>
      <c r="M1056">
        <v>0.66</v>
      </c>
      <c r="N1056" t="s">
        <v>8</v>
      </c>
      <c r="O1056" t="s">
        <v>87</v>
      </c>
      <c r="P1056" t="s">
        <v>293</v>
      </c>
      <c r="Q1056" t="s">
        <v>1995</v>
      </c>
      <c r="R1056">
        <v>45801</v>
      </c>
      <c r="S1056">
        <v>42099</v>
      </c>
      <c r="T1056">
        <v>42101</v>
      </c>
      <c r="U1056">
        <v>429.75435599999997</v>
      </c>
      <c r="V1056">
        <v>7</v>
      </c>
      <c r="W1056">
        <v>2233.46</v>
      </c>
      <c r="X1056">
        <v>90630</v>
      </c>
      <c r="Y1056" t="s">
        <v>3219</v>
      </c>
    </row>
    <row r="1057" spans="1:25" x14ac:dyDescent="0.2">
      <c r="A1057">
        <v>2960</v>
      </c>
      <c r="B1057" t="s">
        <v>1996</v>
      </c>
      <c r="C1057" t="s">
        <v>46</v>
      </c>
      <c r="D1057">
        <v>0.1</v>
      </c>
      <c r="E1057">
        <v>36.549999999999997</v>
      </c>
      <c r="F1057">
        <v>13.89</v>
      </c>
      <c r="G1057" t="s">
        <v>14</v>
      </c>
      <c r="H1057" t="s">
        <v>70</v>
      </c>
      <c r="I1057" t="s">
        <v>24</v>
      </c>
      <c r="J1057" t="s">
        <v>25</v>
      </c>
      <c r="K1057" t="s">
        <v>26</v>
      </c>
      <c r="L1057" t="s">
        <v>1329</v>
      </c>
      <c r="M1057">
        <v>0.41</v>
      </c>
      <c r="N1057" t="s">
        <v>8</v>
      </c>
      <c r="O1057" t="s">
        <v>9</v>
      </c>
      <c r="P1057" t="s">
        <v>20</v>
      </c>
      <c r="Q1057" t="s">
        <v>1997</v>
      </c>
      <c r="R1057">
        <v>72956</v>
      </c>
      <c r="S1057">
        <v>42099</v>
      </c>
      <c r="T1057">
        <v>42101</v>
      </c>
      <c r="U1057">
        <v>-89.572000000000003</v>
      </c>
      <c r="V1057">
        <v>11</v>
      </c>
      <c r="W1057">
        <v>379.72</v>
      </c>
      <c r="X1057">
        <v>90646</v>
      </c>
      <c r="Y1057" t="s">
        <v>3216</v>
      </c>
    </row>
    <row r="1058" spans="1:25" x14ac:dyDescent="0.2">
      <c r="A1058">
        <v>925</v>
      </c>
      <c r="B1058" t="s">
        <v>1998</v>
      </c>
      <c r="C1058" t="s">
        <v>1</v>
      </c>
      <c r="D1058">
        <v>0.03</v>
      </c>
      <c r="E1058">
        <v>2.1800000000000002</v>
      </c>
      <c r="F1058">
        <v>1.38</v>
      </c>
      <c r="G1058" t="s">
        <v>14</v>
      </c>
      <c r="H1058" t="s">
        <v>3</v>
      </c>
      <c r="I1058" t="s">
        <v>24</v>
      </c>
      <c r="J1058" t="s">
        <v>152</v>
      </c>
      <c r="K1058" t="s">
        <v>26</v>
      </c>
      <c r="L1058" t="s">
        <v>1999</v>
      </c>
      <c r="M1058">
        <v>0.44</v>
      </c>
      <c r="N1058" t="s">
        <v>8</v>
      </c>
      <c r="O1058" t="s">
        <v>87</v>
      </c>
      <c r="P1058" t="s">
        <v>307</v>
      </c>
      <c r="Q1058" t="s">
        <v>346</v>
      </c>
      <c r="R1058">
        <v>4330</v>
      </c>
      <c r="S1058">
        <v>42100</v>
      </c>
      <c r="T1058">
        <v>42100</v>
      </c>
      <c r="U1058">
        <v>-7.04</v>
      </c>
      <c r="V1058">
        <v>7</v>
      </c>
      <c r="W1058">
        <v>15.73</v>
      </c>
      <c r="X1058">
        <v>87134</v>
      </c>
      <c r="Y1058" t="s">
        <v>3219</v>
      </c>
    </row>
    <row r="1059" spans="1:25" x14ac:dyDescent="0.2">
      <c r="A1059">
        <v>929</v>
      </c>
      <c r="B1059" t="s">
        <v>2000</v>
      </c>
      <c r="C1059" t="s">
        <v>1</v>
      </c>
      <c r="D1059">
        <v>0.01</v>
      </c>
      <c r="E1059">
        <v>170.98</v>
      </c>
      <c r="F1059">
        <v>35.89</v>
      </c>
      <c r="G1059" t="s">
        <v>2</v>
      </c>
      <c r="H1059" t="s">
        <v>3</v>
      </c>
      <c r="I1059" t="s">
        <v>4</v>
      </c>
      <c r="J1059" t="s">
        <v>93</v>
      </c>
      <c r="K1059" t="s">
        <v>6</v>
      </c>
      <c r="L1059" t="s">
        <v>1445</v>
      </c>
      <c r="M1059">
        <v>0.66</v>
      </c>
      <c r="N1059" t="s">
        <v>8</v>
      </c>
      <c r="O1059" t="s">
        <v>87</v>
      </c>
      <c r="P1059" t="s">
        <v>373</v>
      </c>
      <c r="Q1059" t="s">
        <v>2001</v>
      </c>
      <c r="R1059">
        <v>8857</v>
      </c>
      <c r="S1059">
        <v>42100</v>
      </c>
      <c r="T1059">
        <v>42102</v>
      </c>
      <c r="U1059">
        <v>538.52</v>
      </c>
      <c r="V1059">
        <v>10</v>
      </c>
      <c r="W1059">
        <v>1719.07</v>
      </c>
      <c r="X1059">
        <v>87134</v>
      </c>
      <c r="Y1059" t="s">
        <v>3219</v>
      </c>
    </row>
    <row r="1060" spans="1:25" x14ac:dyDescent="0.2">
      <c r="A1060">
        <v>1113</v>
      </c>
      <c r="B1060" t="s">
        <v>2002</v>
      </c>
      <c r="C1060" t="s">
        <v>1</v>
      </c>
      <c r="D1060">
        <v>0.01</v>
      </c>
      <c r="E1060">
        <v>2.89</v>
      </c>
      <c r="F1060">
        <v>0.5</v>
      </c>
      <c r="G1060" t="s">
        <v>14</v>
      </c>
      <c r="H1060" t="s">
        <v>70</v>
      </c>
      <c r="I1060" t="s">
        <v>24</v>
      </c>
      <c r="J1060" t="s">
        <v>128</v>
      </c>
      <c r="K1060" t="s">
        <v>49</v>
      </c>
      <c r="L1060" t="s">
        <v>705</v>
      </c>
      <c r="M1060">
        <v>0.38</v>
      </c>
      <c r="N1060" t="s">
        <v>8</v>
      </c>
      <c r="O1060" t="s">
        <v>35</v>
      </c>
      <c r="P1060" t="s">
        <v>36</v>
      </c>
      <c r="Q1060" t="s">
        <v>2003</v>
      </c>
      <c r="R1060">
        <v>80004</v>
      </c>
      <c r="S1060">
        <v>42100</v>
      </c>
      <c r="T1060">
        <v>42101</v>
      </c>
      <c r="U1060">
        <v>29.725200000000001</v>
      </c>
      <c r="V1060">
        <v>14</v>
      </c>
      <c r="W1060">
        <v>43.08</v>
      </c>
      <c r="X1060">
        <v>90833</v>
      </c>
      <c r="Y1060" t="s">
        <v>3218</v>
      </c>
    </row>
    <row r="1061" spans="1:25" x14ac:dyDescent="0.2">
      <c r="A1061">
        <v>1113</v>
      </c>
      <c r="B1061" t="s">
        <v>2002</v>
      </c>
      <c r="C1061" t="s">
        <v>1</v>
      </c>
      <c r="D1061">
        <v>0</v>
      </c>
      <c r="E1061">
        <v>55.99</v>
      </c>
      <c r="F1061">
        <v>5</v>
      </c>
      <c r="G1061" t="s">
        <v>14</v>
      </c>
      <c r="H1061" t="s">
        <v>70</v>
      </c>
      <c r="I1061" t="s">
        <v>16</v>
      </c>
      <c r="J1061" t="s">
        <v>111</v>
      </c>
      <c r="K1061" t="s">
        <v>18</v>
      </c>
      <c r="L1061" t="s">
        <v>1907</v>
      </c>
      <c r="M1061">
        <v>0.8</v>
      </c>
      <c r="N1061" t="s">
        <v>8</v>
      </c>
      <c r="O1061" t="s">
        <v>35</v>
      </c>
      <c r="P1061" t="s">
        <v>36</v>
      </c>
      <c r="Q1061" t="s">
        <v>2003</v>
      </c>
      <c r="R1061">
        <v>80004</v>
      </c>
      <c r="S1061">
        <v>42100</v>
      </c>
      <c r="T1061">
        <v>42102</v>
      </c>
      <c r="U1061">
        <v>-187.11</v>
      </c>
      <c r="V1061">
        <v>5</v>
      </c>
      <c r="W1061">
        <v>258.93</v>
      </c>
      <c r="X1061">
        <v>90833</v>
      </c>
      <c r="Y1061" t="s">
        <v>3218</v>
      </c>
    </row>
    <row r="1062" spans="1:25" x14ac:dyDescent="0.2">
      <c r="A1062">
        <v>2481</v>
      </c>
      <c r="B1062" t="s">
        <v>2004</v>
      </c>
      <c r="C1062" t="s">
        <v>1</v>
      </c>
      <c r="D1062">
        <v>7.0000000000000007E-2</v>
      </c>
      <c r="E1062">
        <v>5.18</v>
      </c>
      <c r="F1062">
        <v>5.74</v>
      </c>
      <c r="G1062" t="s">
        <v>63</v>
      </c>
      <c r="H1062" t="s">
        <v>70</v>
      </c>
      <c r="I1062" t="s">
        <v>24</v>
      </c>
      <c r="J1062" t="s">
        <v>48</v>
      </c>
      <c r="K1062" t="s">
        <v>49</v>
      </c>
      <c r="L1062" t="s">
        <v>826</v>
      </c>
      <c r="M1062">
        <v>0.36</v>
      </c>
      <c r="N1062" t="s">
        <v>8</v>
      </c>
      <c r="O1062" t="s">
        <v>9</v>
      </c>
      <c r="P1062" t="s">
        <v>144</v>
      </c>
      <c r="Q1062" t="s">
        <v>2005</v>
      </c>
      <c r="R1062">
        <v>70506</v>
      </c>
      <c r="S1062">
        <v>42100</v>
      </c>
      <c r="T1062">
        <v>42102</v>
      </c>
      <c r="U1062">
        <v>-188.03399999999999</v>
      </c>
      <c r="V1062">
        <v>14</v>
      </c>
      <c r="W1062">
        <v>79.61</v>
      </c>
      <c r="X1062">
        <v>91000</v>
      </c>
      <c r="Y1062" t="s">
        <v>3216</v>
      </c>
    </row>
    <row r="1063" spans="1:25" x14ac:dyDescent="0.2">
      <c r="A1063">
        <v>1618</v>
      </c>
      <c r="B1063" t="s">
        <v>2006</v>
      </c>
      <c r="C1063" t="s">
        <v>13</v>
      </c>
      <c r="D1063">
        <v>0.09</v>
      </c>
      <c r="E1063">
        <v>12.88</v>
      </c>
      <c r="F1063">
        <v>4.59</v>
      </c>
      <c r="G1063" t="s">
        <v>14</v>
      </c>
      <c r="H1063" t="s">
        <v>15</v>
      </c>
      <c r="I1063" t="s">
        <v>24</v>
      </c>
      <c r="J1063" t="s">
        <v>544</v>
      </c>
      <c r="K1063" t="s">
        <v>26</v>
      </c>
      <c r="L1063" t="s">
        <v>2007</v>
      </c>
      <c r="M1063">
        <v>0.82</v>
      </c>
      <c r="N1063" t="s">
        <v>8</v>
      </c>
      <c r="O1063" t="s">
        <v>28</v>
      </c>
      <c r="P1063" t="s">
        <v>29</v>
      </c>
      <c r="Q1063" t="s">
        <v>1798</v>
      </c>
      <c r="R1063">
        <v>46322</v>
      </c>
      <c r="S1063">
        <v>42100</v>
      </c>
      <c r="T1063">
        <v>42100</v>
      </c>
      <c r="U1063">
        <v>-175.13</v>
      </c>
      <c r="V1063">
        <v>13</v>
      </c>
      <c r="W1063">
        <v>158.13</v>
      </c>
      <c r="X1063">
        <v>90248</v>
      </c>
      <c r="Y1063" t="s">
        <v>3217</v>
      </c>
    </row>
    <row r="1064" spans="1:25" x14ac:dyDescent="0.2">
      <c r="A1064">
        <v>1620</v>
      </c>
      <c r="B1064" t="s">
        <v>2008</v>
      </c>
      <c r="C1064" t="s">
        <v>13</v>
      </c>
      <c r="D1064">
        <v>0.02</v>
      </c>
      <c r="E1064">
        <v>45.99</v>
      </c>
      <c r="F1064">
        <v>4.99</v>
      </c>
      <c r="G1064" t="s">
        <v>63</v>
      </c>
      <c r="H1064" t="s">
        <v>15</v>
      </c>
      <c r="I1064" t="s">
        <v>16</v>
      </c>
      <c r="J1064" t="s">
        <v>111</v>
      </c>
      <c r="K1064" t="s">
        <v>49</v>
      </c>
      <c r="L1064" t="s">
        <v>2009</v>
      </c>
      <c r="M1064">
        <v>0.56999999999999995</v>
      </c>
      <c r="N1064" t="s">
        <v>8</v>
      </c>
      <c r="O1064" t="s">
        <v>87</v>
      </c>
      <c r="P1064" t="s">
        <v>296</v>
      </c>
      <c r="Q1064" t="s">
        <v>2010</v>
      </c>
      <c r="R1064">
        <v>17602</v>
      </c>
      <c r="S1064">
        <v>42100</v>
      </c>
      <c r="T1064">
        <v>42101</v>
      </c>
      <c r="U1064">
        <v>3.96</v>
      </c>
      <c r="V1064">
        <v>4</v>
      </c>
      <c r="W1064">
        <v>163.01</v>
      </c>
      <c r="X1064">
        <v>90248</v>
      </c>
      <c r="Y1064" t="s">
        <v>3219</v>
      </c>
    </row>
    <row r="1065" spans="1:25" x14ac:dyDescent="0.2">
      <c r="A1065">
        <v>3279</v>
      </c>
      <c r="B1065" t="s">
        <v>1612</v>
      </c>
      <c r="C1065" t="s">
        <v>13</v>
      </c>
      <c r="D1065">
        <v>0.06</v>
      </c>
      <c r="E1065">
        <v>89.83</v>
      </c>
      <c r="F1065">
        <v>35</v>
      </c>
      <c r="G1065" t="s">
        <v>14</v>
      </c>
      <c r="H1065" t="s">
        <v>47</v>
      </c>
      <c r="I1065" t="s">
        <v>24</v>
      </c>
      <c r="J1065" t="s">
        <v>54</v>
      </c>
      <c r="K1065" t="s">
        <v>40</v>
      </c>
      <c r="L1065" t="s">
        <v>2011</v>
      </c>
      <c r="M1065">
        <v>0.83</v>
      </c>
      <c r="N1065" t="s">
        <v>8</v>
      </c>
      <c r="O1065" t="s">
        <v>9</v>
      </c>
      <c r="P1065" t="s">
        <v>247</v>
      </c>
      <c r="Q1065" t="s">
        <v>1613</v>
      </c>
      <c r="R1065">
        <v>29203</v>
      </c>
      <c r="S1065">
        <v>42100</v>
      </c>
      <c r="T1065">
        <v>42102</v>
      </c>
      <c r="U1065">
        <v>31.11</v>
      </c>
      <c r="V1065">
        <v>4</v>
      </c>
      <c r="W1065">
        <v>366.26</v>
      </c>
      <c r="X1065">
        <v>90766</v>
      </c>
      <c r="Y1065" t="s">
        <v>3216</v>
      </c>
    </row>
    <row r="1066" spans="1:25" x14ac:dyDescent="0.2">
      <c r="A1066">
        <v>3279</v>
      </c>
      <c r="B1066" t="s">
        <v>1612</v>
      </c>
      <c r="C1066" t="s">
        <v>13</v>
      </c>
      <c r="D1066">
        <v>0.1</v>
      </c>
      <c r="E1066">
        <v>13.43</v>
      </c>
      <c r="F1066">
        <v>5.5</v>
      </c>
      <c r="G1066" t="s">
        <v>14</v>
      </c>
      <c r="H1066" t="s">
        <v>47</v>
      </c>
      <c r="I1066" t="s">
        <v>24</v>
      </c>
      <c r="J1066" t="s">
        <v>54</v>
      </c>
      <c r="K1066" t="s">
        <v>49</v>
      </c>
      <c r="L1066" t="s">
        <v>535</v>
      </c>
      <c r="M1066">
        <v>0.56999999999999995</v>
      </c>
      <c r="N1066" t="s">
        <v>8</v>
      </c>
      <c r="O1066" t="s">
        <v>9</v>
      </c>
      <c r="P1066" t="s">
        <v>247</v>
      </c>
      <c r="Q1066" t="s">
        <v>1613</v>
      </c>
      <c r="R1066">
        <v>29203</v>
      </c>
      <c r="S1066">
        <v>42100</v>
      </c>
      <c r="T1066">
        <v>42102</v>
      </c>
      <c r="U1066">
        <v>358.29539999999997</v>
      </c>
      <c r="V1066">
        <v>12</v>
      </c>
      <c r="W1066">
        <v>157.99</v>
      </c>
      <c r="X1066">
        <v>90766</v>
      </c>
      <c r="Y1066" t="s">
        <v>3216</v>
      </c>
    </row>
    <row r="1067" spans="1:25" x14ac:dyDescent="0.2">
      <c r="A1067">
        <v>3279</v>
      </c>
      <c r="B1067" t="s">
        <v>1612</v>
      </c>
      <c r="C1067" t="s">
        <v>13</v>
      </c>
      <c r="D1067">
        <v>0.01</v>
      </c>
      <c r="E1067">
        <v>125.99</v>
      </c>
      <c r="F1067">
        <v>7.69</v>
      </c>
      <c r="G1067" t="s">
        <v>14</v>
      </c>
      <c r="H1067" t="s">
        <v>47</v>
      </c>
      <c r="I1067" t="s">
        <v>16</v>
      </c>
      <c r="J1067" t="s">
        <v>111</v>
      </c>
      <c r="K1067" t="s">
        <v>49</v>
      </c>
      <c r="L1067" t="s">
        <v>1025</v>
      </c>
      <c r="M1067">
        <v>0.57999999999999996</v>
      </c>
      <c r="N1067" t="s">
        <v>8</v>
      </c>
      <c r="O1067" t="s">
        <v>9</v>
      </c>
      <c r="P1067" t="s">
        <v>247</v>
      </c>
      <c r="Q1067" t="s">
        <v>1613</v>
      </c>
      <c r="R1067">
        <v>29203</v>
      </c>
      <c r="S1067">
        <v>42100</v>
      </c>
      <c r="T1067">
        <v>42100</v>
      </c>
      <c r="U1067">
        <v>8.3219999999999992</v>
      </c>
      <c r="V1067">
        <v>11</v>
      </c>
      <c r="W1067">
        <v>1212.8800000000001</v>
      </c>
      <c r="X1067">
        <v>90766</v>
      </c>
      <c r="Y1067" t="s">
        <v>3216</v>
      </c>
    </row>
    <row r="1068" spans="1:25" x14ac:dyDescent="0.2">
      <c r="A1068">
        <v>2240</v>
      </c>
      <c r="B1068" t="s">
        <v>2012</v>
      </c>
      <c r="C1068" t="s">
        <v>23</v>
      </c>
      <c r="D1068">
        <v>0.01</v>
      </c>
      <c r="E1068">
        <v>13.43</v>
      </c>
      <c r="F1068">
        <v>5.5</v>
      </c>
      <c r="G1068" t="s">
        <v>63</v>
      </c>
      <c r="H1068" t="s">
        <v>70</v>
      </c>
      <c r="I1068" t="s">
        <v>24</v>
      </c>
      <c r="J1068" t="s">
        <v>54</v>
      </c>
      <c r="K1068" t="s">
        <v>49</v>
      </c>
      <c r="L1068" t="s">
        <v>535</v>
      </c>
      <c r="M1068">
        <v>0.56999999999999995</v>
      </c>
      <c r="N1068" t="s">
        <v>8</v>
      </c>
      <c r="O1068" t="s">
        <v>9</v>
      </c>
      <c r="P1068" t="s">
        <v>99</v>
      </c>
      <c r="Q1068" t="s">
        <v>2013</v>
      </c>
      <c r="R1068">
        <v>33801</v>
      </c>
      <c r="S1068">
        <v>42100</v>
      </c>
      <c r="T1068">
        <v>42107</v>
      </c>
      <c r="U1068">
        <v>-313.02179999999998</v>
      </c>
      <c r="V1068">
        <v>7</v>
      </c>
      <c r="W1068">
        <v>99.75</v>
      </c>
      <c r="X1068">
        <v>89102</v>
      </c>
      <c r="Y1068" t="s">
        <v>3216</v>
      </c>
    </row>
    <row r="1069" spans="1:25" x14ac:dyDescent="0.2">
      <c r="A1069">
        <v>2334</v>
      </c>
      <c r="B1069" t="s">
        <v>2014</v>
      </c>
      <c r="C1069" t="s">
        <v>23</v>
      </c>
      <c r="D1069">
        <v>0.06</v>
      </c>
      <c r="E1069">
        <v>60.65</v>
      </c>
      <c r="F1069">
        <v>12.23</v>
      </c>
      <c r="G1069" t="s">
        <v>14</v>
      </c>
      <c r="H1069" t="s">
        <v>15</v>
      </c>
      <c r="I1069" t="s">
        <v>4</v>
      </c>
      <c r="J1069" t="s">
        <v>102</v>
      </c>
      <c r="K1069" t="s">
        <v>120</v>
      </c>
      <c r="L1069" t="s">
        <v>1157</v>
      </c>
      <c r="M1069">
        <v>0.64</v>
      </c>
      <c r="N1069" t="s">
        <v>8</v>
      </c>
      <c r="O1069" t="s">
        <v>28</v>
      </c>
      <c r="P1069" t="s">
        <v>333</v>
      </c>
      <c r="Q1069" t="s">
        <v>2015</v>
      </c>
      <c r="R1069">
        <v>53220</v>
      </c>
      <c r="S1069">
        <v>42100</v>
      </c>
      <c r="T1069">
        <v>42102</v>
      </c>
      <c r="U1069">
        <v>427.00650000000002</v>
      </c>
      <c r="V1069">
        <v>10</v>
      </c>
      <c r="W1069">
        <v>618.85</v>
      </c>
      <c r="X1069">
        <v>89608</v>
      </c>
      <c r="Y1069" t="s">
        <v>3217</v>
      </c>
    </row>
    <row r="1070" spans="1:25" x14ac:dyDescent="0.2">
      <c r="A1070">
        <v>2874</v>
      </c>
      <c r="B1070" t="s">
        <v>2016</v>
      </c>
      <c r="C1070" t="s">
        <v>23</v>
      </c>
      <c r="D1070">
        <v>0.05</v>
      </c>
      <c r="E1070">
        <v>4.84</v>
      </c>
      <c r="F1070">
        <v>0.71</v>
      </c>
      <c r="G1070" t="s">
        <v>14</v>
      </c>
      <c r="H1070" t="s">
        <v>47</v>
      </c>
      <c r="I1070" t="s">
        <v>24</v>
      </c>
      <c r="J1070" t="s">
        <v>25</v>
      </c>
      <c r="K1070" t="s">
        <v>26</v>
      </c>
      <c r="L1070" t="s">
        <v>27</v>
      </c>
      <c r="M1070">
        <v>0.52</v>
      </c>
      <c r="N1070" t="s">
        <v>8</v>
      </c>
      <c r="O1070" t="s">
        <v>28</v>
      </c>
      <c r="P1070" t="s">
        <v>109</v>
      </c>
      <c r="Q1070" t="s">
        <v>2017</v>
      </c>
      <c r="R1070">
        <v>68128</v>
      </c>
      <c r="S1070">
        <v>42100</v>
      </c>
      <c r="T1070">
        <v>42109</v>
      </c>
      <c r="U1070">
        <v>13.4481</v>
      </c>
      <c r="V1070">
        <v>4</v>
      </c>
      <c r="W1070">
        <v>19.489999999999998</v>
      </c>
      <c r="X1070">
        <v>89873</v>
      </c>
      <c r="Y1070" t="s">
        <v>3217</v>
      </c>
    </row>
    <row r="1071" spans="1:25" x14ac:dyDescent="0.2">
      <c r="A1071">
        <v>102</v>
      </c>
      <c r="B1071" t="s">
        <v>2018</v>
      </c>
      <c r="C1071" t="s">
        <v>92</v>
      </c>
      <c r="D1071">
        <v>0.04</v>
      </c>
      <c r="E1071">
        <v>300.98</v>
      </c>
      <c r="F1071">
        <v>54.92</v>
      </c>
      <c r="G1071" t="s">
        <v>2</v>
      </c>
      <c r="H1071" t="s">
        <v>15</v>
      </c>
      <c r="I1071" t="s">
        <v>4</v>
      </c>
      <c r="J1071" t="s">
        <v>93</v>
      </c>
      <c r="K1071" t="s">
        <v>6</v>
      </c>
      <c r="L1071" t="s">
        <v>1946</v>
      </c>
      <c r="M1071">
        <v>0.55000000000000004</v>
      </c>
      <c r="N1071" t="s">
        <v>8</v>
      </c>
      <c r="O1071" t="s">
        <v>87</v>
      </c>
      <c r="P1071" t="s">
        <v>379</v>
      </c>
      <c r="Q1071" t="s">
        <v>764</v>
      </c>
      <c r="R1071">
        <v>2129</v>
      </c>
      <c r="S1071">
        <v>42100</v>
      </c>
      <c r="T1071">
        <v>42101</v>
      </c>
      <c r="U1071">
        <v>2023.75</v>
      </c>
      <c r="V1071">
        <v>31</v>
      </c>
      <c r="W1071">
        <v>9459.94</v>
      </c>
      <c r="X1071">
        <v>42599</v>
      </c>
      <c r="Y1071" t="s">
        <v>3219</v>
      </c>
    </row>
    <row r="1072" spans="1:25" x14ac:dyDescent="0.2">
      <c r="A1072">
        <v>107</v>
      </c>
      <c r="B1072" t="s">
        <v>2019</v>
      </c>
      <c r="C1072" t="s">
        <v>92</v>
      </c>
      <c r="D1072">
        <v>0.04</v>
      </c>
      <c r="E1072">
        <v>300.98</v>
      </c>
      <c r="F1072">
        <v>54.92</v>
      </c>
      <c r="G1072" t="s">
        <v>2</v>
      </c>
      <c r="H1072" t="s">
        <v>15</v>
      </c>
      <c r="I1072" t="s">
        <v>4</v>
      </c>
      <c r="J1072" t="s">
        <v>93</v>
      </c>
      <c r="K1072" t="s">
        <v>6</v>
      </c>
      <c r="L1072" t="s">
        <v>1946</v>
      </c>
      <c r="M1072">
        <v>0.55000000000000004</v>
      </c>
      <c r="N1072" t="s">
        <v>8</v>
      </c>
      <c r="O1072" t="s">
        <v>87</v>
      </c>
      <c r="P1072" t="s">
        <v>1332</v>
      </c>
      <c r="Q1072" t="s">
        <v>2020</v>
      </c>
      <c r="R1072">
        <v>3820</v>
      </c>
      <c r="S1072">
        <v>42100</v>
      </c>
      <c r="T1072">
        <v>42101</v>
      </c>
      <c r="U1072">
        <v>1684.4763</v>
      </c>
      <c r="V1072">
        <v>8</v>
      </c>
      <c r="W1072">
        <v>2441.27</v>
      </c>
      <c r="X1072">
        <v>88204</v>
      </c>
      <c r="Y1072" t="s">
        <v>3219</v>
      </c>
    </row>
    <row r="1073" spans="1:25" x14ac:dyDescent="0.2">
      <c r="A1073">
        <v>786</v>
      </c>
      <c r="B1073" t="s">
        <v>2021</v>
      </c>
      <c r="C1073" t="s">
        <v>92</v>
      </c>
      <c r="D1073">
        <v>0</v>
      </c>
      <c r="E1073">
        <v>8.34</v>
      </c>
      <c r="F1073">
        <v>4.82</v>
      </c>
      <c r="G1073" t="s">
        <v>14</v>
      </c>
      <c r="H1073" t="s">
        <v>47</v>
      </c>
      <c r="I1073" t="s">
        <v>24</v>
      </c>
      <c r="J1073" t="s">
        <v>64</v>
      </c>
      <c r="K1073" t="s">
        <v>49</v>
      </c>
      <c r="L1073" t="s">
        <v>937</v>
      </c>
      <c r="M1073">
        <v>0.4</v>
      </c>
      <c r="N1073" t="s">
        <v>8</v>
      </c>
      <c r="O1073" t="s">
        <v>35</v>
      </c>
      <c r="P1073" t="s">
        <v>66</v>
      </c>
      <c r="Q1073" t="s">
        <v>2022</v>
      </c>
      <c r="R1073">
        <v>92691</v>
      </c>
      <c r="S1073">
        <v>42100</v>
      </c>
      <c r="T1073">
        <v>42101</v>
      </c>
      <c r="U1073">
        <v>-5.05</v>
      </c>
      <c r="V1073">
        <v>9</v>
      </c>
      <c r="W1073">
        <v>76.23</v>
      </c>
      <c r="X1073">
        <v>91513</v>
      </c>
      <c r="Y1073" t="s">
        <v>3218</v>
      </c>
    </row>
    <row r="1074" spans="1:25" x14ac:dyDescent="0.2">
      <c r="A1074">
        <v>1730</v>
      </c>
      <c r="B1074" t="s">
        <v>2023</v>
      </c>
      <c r="C1074" t="s">
        <v>13</v>
      </c>
      <c r="D1074">
        <v>0.1</v>
      </c>
      <c r="E1074">
        <v>65.989999999999995</v>
      </c>
      <c r="F1074">
        <v>3.99</v>
      </c>
      <c r="G1074" t="s">
        <v>63</v>
      </c>
      <c r="H1074" t="s">
        <v>3</v>
      </c>
      <c r="I1074" t="s">
        <v>16</v>
      </c>
      <c r="J1074" t="s">
        <v>111</v>
      </c>
      <c r="K1074" t="s">
        <v>49</v>
      </c>
      <c r="L1074" t="s">
        <v>1610</v>
      </c>
      <c r="M1074">
        <v>0.59</v>
      </c>
      <c r="N1074" t="s">
        <v>8</v>
      </c>
      <c r="O1074" t="s">
        <v>35</v>
      </c>
      <c r="P1074" t="s">
        <v>466</v>
      </c>
      <c r="Q1074" t="s">
        <v>1474</v>
      </c>
      <c r="R1074">
        <v>83843</v>
      </c>
      <c r="S1074">
        <v>42101</v>
      </c>
      <c r="T1074">
        <v>42103</v>
      </c>
      <c r="U1074">
        <v>-88.624799999999993</v>
      </c>
      <c r="V1074">
        <v>5</v>
      </c>
      <c r="W1074">
        <v>272.86</v>
      </c>
      <c r="X1074">
        <v>90653</v>
      </c>
      <c r="Y1074" t="s">
        <v>3218</v>
      </c>
    </row>
    <row r="1075" spans="1:25" x14ac:dyDescent="0.2">
      <c r="A1075">
        <v>1957</v>
      </c>
      <c r="B1075" t="s">
        <v>2024</v>
      </c>
      <c r="C1075" t="s">
        <v>13</v>
      </c>
      <c r="D1075">
        <v>0.09</v>
      </c>
      <c r="E1075">
        <v>77.510000000000005</v>
      </c>
      <c r="F1075">
        <v>4</v>
      </c>
      <c r="G1075" t="s">
        <v>14</v>
      </c>
      <c r="H1075" t="s">
        <v>15</v>
      </c>
      <c r="I1075" t="s">
        <v>16</v>
      </c>
      <c r="J1075" t="s">
        <v>17</v>
      </c>
      <c r="K1075" t="s">
        <v>49</v>
      </c>
      <c r="L1075" t="s">
        <v>2025</v>
      </c>
      <c r="M1075">
        <v>0.76</v>
      </c>
      <c r="N1075" t="s">
        <v>8</v>
      </c>
      <c r="O1075" t="s">
        <v>28</v>
      </c>
      <c r="P1075" t="s">
        <v>56</v>
      </c>
      <c r="Q1075" t="s">
        <v>1000</v>
      </c>
      <c r="R1075">
        <v>63130</v>
      </c>
      <c r="S1075">
        <v>42101</v>
      </c>
      <c r="T1075">
        <v>42103</v>
      </c>
      <c r="U1075">
        <v>-387.1044</v>
      </c>
      <c r="V1075">
        <v>1</v>
      </c>
      <c r="W1075">
        <v>77.47</v>
      </c>
      <c r="X1075">
        <v>89818</v>
      </c>
      <c r="Y1075" t="s">
        <v>3217</v>
      </c>
    </row>
    <row r="1076" spans="1:25" x14ac:dyDescent="0.2">
      <c r="A1076">
        <v>268</v>
      </c>
      <c r="B1076" t="s">
        <v>2026</v>
      </c>
      <c r="C1076" t="s">
        <v>23</v>
      </c>
      <c r="D1076">
        <v>0.02</v>
      </c>
      <c r="E1076">
        <v>5.58</v>
      </c>
      <c r="F1076">
        <v>5.3</v>
      </c>
      <c r="G1076" t="s">
        <v>14</v>
      </c>
      <c r="H1076" t="s">
        <v>47</v>
      </c>
      <c r="I1076" t="s">
        <v>24</v>
      </c>
      <c r="J1076" t="s">
        <v>321</v>
      </c>
      <c r="K1076" t="s">
        <v>49</v>
      </c>
      <c r="L1076" t="s">
        <v>322</v>
      </c>
      <c r="M1076">
        <v>0.35</v>
      </c>
      <c r="N1076" t="s">
        <v>8</v>
      </c>
      <c r="O1076" t="s">
        <v>35</v>
      </c>
      <c r="P1076" t="s">
        <v>564</v>
      </c>
      <c r="Q1076" t="s">
        <v>2027</v>
      </c>
      <c r="R1076">
        <v>86001</v>
      </c>
      <c r="S1076">
        <v>42101</v>
      </c>
      <c r="T1076">
        <v>42106</v>
      </c>
      <c r="U1076">
        <v>-22.48</v>
      </c>
      <c r="V1076">
        <v>3</v>
      </c>
      <c r="W1076">
        <v>18.670000000000002</v>
      </c>
      <c r="X1076">
        <v>88941</v>
      </c>
      <c r="Y1076" t="s">
        <v>3218</v>
      </c>
    </row>
    <row r="1077" spans="1:25" x14ac:dyDescent="0.2">
      <c r="A1077">
        <v>268</v>
      </c>
      <c r="B1077" t="s">
        <v>2026</v>
      </c>
      <c r="C1077" t="s">
        <v>23</v>
      </c>
      <c r="D1077">
        <v>0.03</v>
      </c>
      <c r="E1077">
        <v>40.89</v>
      </c>
      <c r="F1077">
        <v>18.98</v>
      </c>
      <c r="G1077" t="s">
        <v>14</v>
      </c>
      <c r="H1077" t="s">
        <v>47</v>
      </c>
      <c r="I1077" t="s">
        <v>4</v>
      </c>
      <c r="J1077" t="s">
        <v>102</v>
      </c>
      <c r="K1077" t="s">
        <v>49</v>
      </c>
      <c r="L1077" t="s">
        <v>2028</v>
      </c>
      <c r="M1077">
        <v>0.56999999999999995</v>
      </c>
      <c r="N1077" t="s">
        <v>8</v>
      </c>
      <c r="O1077" t="s">
        <v>35</v>
      </c>
      <c r="P1077" t="s">
        <v>564</v>
      </c>
      <c r="Q1077" t="s">
        <v>2027</v>
      </c>
      <c r="R1077">
        <v>86001</v>
      </c>
      <c r="S1077">
        <v>42101</v>
      </c>
      <c r="T1077">
        <v>42108</v>
      </c>
      <c r="U1077">
        <v>78.98</v>
      </c>
      <c r="V1077">
        <v>5</v>
      </c>
      <c r="W1077">
        <v>210.77</v>
      </c>
      <c r="X1077">
        <v>88941</v>
      </c>
      <c r="Y1077" t="s">
        <v>3218</v>
      </c>
    </row>
    <row r="1078" spans="1:25" x14ac:dyDescent="0.2">
      <c r="A1078">
        <v>272</v>
      </c>
      <c r="B1078" t="s">
        <v>2029</v>
      </c>
      <c r="C1078" t="s">
        <v>23</v>
      </c>
      <c r="D1078">
        <v>0.02</v>
      </c>
      <c r="E1078">
        <v>5.58</v>
      </c>
      <c r="F1078">
        <v>5.3</v>
      </c>
      <c r="G1078" t="s">
        <v>14</v>
      </c>
      <c r="H1078" t="s">
        <v>47</v>
      </c>
      <c r="I1078" t="s">
        <v>24</v>
      </c>
      <c r="J1078" t="s">
        <v>321</v>
      </c>
      <c r="K1078" t="s">
        <v>49</v>
      </c>
      <c r="L1078" t="s">
        <v>322</v>
      </c>
      <c r="M1078">
        <v>0.35</v>
      </c>
      <c r="N1078" t="s">
        <v>8</v>
      </c>
      <c r="O1078" t="s">
        <v>9</v>
      </c>
      <c r="P1078" t="s">
        <v>73</v>
      </c>
      <c r="Q1078" t="s">
        <v>649</v>
      </c>
      <c r="R1078">
        <v>28204</v>
      </c>
      <c r="S1078">
        <v>42101</v>
      </c>
      <c r="T1078">
        <v>42106</v>
      </c>
      <c r="U1078">
        <v>-29.898399999999999</v>
      </c>
      <c r="V1078">
        <v>11</v>
      </c>
      <c r="W1078">
        <v>68.459999999999994</v>
      </c>
      <c r="X1078">
        <v>5509</v>
      </c>
      <c r="Y1078" t="s">
        <v>3216</v>
      </c>
    </row>
    <row r="1079" spans="1:25" x14ac:dyDescent="0.2">
      <c r="A1079">
        <v>272</v>
      </c>
      <c r="B1079" t="s">
        <v>2029</v>
      </c>
      <c r="C1079" t="s">
        <v>23</v>
      </c>
      <c r="D1079">
        <v>0.03</v>
      </c>
      <c r="E1079">
        <v>40.89</v>
      </c>
      <c r="F1079">
        <v>18.98</v>
      </c>
      <c r="G1079" t="s">
        <v>14</v>
      </c>
      <c r="H1079" t="s">
        <v>47</v>
      </c>
      <c r="I1079" t="s">
        <v>4</v>
      </c>
      <c r="J1079" t="s">
        <v>102</v>
      </c>
      <c r="K1079" t="s">
        <v>49</v>
      </c>
      <c r="L1079" t="s">
        <v>2028</v>
      </c>
      <c r="M1079">
        <v>0.56999999999999995</v>
      </c>
      <c r="N1079" t="s">
        <v>8</v>
      </c>
      <c r="O1079" t="s">
        <v>9</v>
      </c>
      <c r="P1079" t="s">
        <v>73</v>
      </c>
      <c r="Q1079" t="s">
        <v>649</v>
      </c>
      <c r="R1079">
        <v>28204</v>
      </c>
      <c r="S1079">
        <v>42101</v>
      </c>
      <c r="T1079">
        <v>42108</v>
      </c>
      <c r="U1079">
        <v>52.916600000000003</v>
      </c>
      <c r="V1079">
        <v>21</v>
      </c>
      <c r="W1079">
        <v>885.23</v>
      </c>
      <c r="X1079">
        <v>5509</v>
      </c>
      <c r="Y1079" t="s">
        <v>3216</v>
      </c>
    </row>
    <row r="1080" spans="1:25" x14ac:dyDescent="0.2">
      <c r="A1080">
        <v>696</v>
      </c>
      <c r="B1080" t="s">
        <v>1859</v>
      </c>
      <c r="C1080" t="s">
        <v>23</v>
      </c>
      <c r="D1080">
        <v>0.1</v>
      </c>
      <c r="E1080">
        <v>40.479999999999997</v>
      </c>
      <c r="F1080">
        <v>19.989999999999998</v>
      </c>
      <c r="G1080" t="s">
        <v>14</v>
      </c>
      <c r="H1080" t="s">
        <v>70</v>
      </c>
      <c r="I1080" t="s">
        <v>16</v>
      </c>
      <c r="J1080" t="s">
        <v>17</v>
      </c>
      <c r="K1080" t="s">
        <v>49</v>
      </c>
      <c r="L1080" t="s">
        <v>2030</v>
      </c>
      <c r="M1080">
        <v>0.77</v>
      </c>
      <c r="N1080" t="s">
        <v>8</v>
      </c>
      <c r="O1080" t="s">
        <v>28</v>
      </c>
      <c r="P1080" t="s">
        <v>29</v>
      </c>
      <c r="Q1080" t="s">
        <v>1860</v>
      </c>
      <c r="R1080">
        <v>46307</v>
      </c>
      <c r="S1080">
        <v>42101</v>
      </c>
      <c r="T1080">
        <v>42103</v>
      </c>
      <c r="U1080">
        <v>-580.32000000000005</v>
      </c>
      <c r="V1080">
        <v>9</v>
      </c>
      <c r="W1080">
        <v>355.84</v>
      </c>
      <c r="X1080">
        <v>89848</v>
      </c>
      <c r="Y1080" t="s">
        <v>3217</v>
      </c>
    </row>
    <row r="1081" spans="1:25" x14ac:dyDescent="0.2">
      <c r="A1081">
        <v>698</v>
      </c>
      <c r="B1081" t="s">
        <v>1019</v>
      </c>
      <c r="C1081" t="s">
        <v>23</v>
      </c>
      <c r="D1081">
        <v>0.1</v>
      </c>
      <c r="E1081">
        <v>40.479999999999997</v>
      </c>
      <c r="F1081">
        <v>19.989999999999998</v>
      </c>
      <c r="G1081" t="s">
        <v>14</v>
      </c>
      <c r="H1081" t="s">
        <v>70</v>
      </c>
      <c r="I1081" t="s">
        <v>16</v>
      </c>
      <c r="J1081" t="s">
        <v>17</v>
      </c>
      <c r="K1081" t="s">
        <v>49</v>
      </c>
      <c r="L1081" t="s">
        <v>2030</v>
      </c>
      <c r="M1081">
        <v>0.77</v>
      </c>
      <c r="N1081" t="s">
        <v>8</v>
      </c>
      <c r="O1081" t="s">
        <v>35</v>
      </c>
      <c r="P1081" t="s">
        <v>42</v>
      </c>
      <c r="Q1081" t="s">
        <v>118</v>
      </c>
      <c r="R1081">
        <v>98105</v>
      </c>
      <c r="S1081">
        <v>42101</v>
      </c>
      <c r="T1081">
        <v>42103</v>
      </c>
      <c r="U1081">
        <v>-580.32000000000005</v>
      </c>
      <c r="V1081">
        <v>36</v>
      </c>
      <c r="W1081">
        <v>1423.35</v>
      </c>
      <c r="X1081">
        <v>8994</v>
      </c>
      <c r="Y1081" t="s">
        <v>3218</v>
      </c>
    </row>
    <row r="1082" spans="1:25" x14ac:dyDescent="0.2">
      <c r="A1082">
        <v>683</v>
      </c>
      <c r="B1082" t="s">
        <v>2031</v>
      </c>
      <c r="C1082" t="s">
        <v>92</v>
      </c>
      <c r="D1082">
        <v>0.06</v>
      </c>
      <c r="E1082">
        <v>17.670000000000002</v>
      </c>
      <c r="F1082">
        <v>8.99</v>
      </c>
      <c r="G1082" t="s">
        <v>63</v>
      </c>
      <c r="H1082" t="s">
        <v>3</v>
      </c>
      <c r="I1082" t="s">
        <v>4</v>
      </c>
      <c r="J1082" t="s">
        <v>102</v>
      </c>
      <c r="K1082" t="s">
        <v>18</v>
      </c>
      <c r="L1082" t="s">
        <v>2032</v>
      </c>
      <c r="M1082">
        <v>0.47</v>
      </c>
      <c r="N1082" t="s">
        <v>8</v>
      </c>
      <c r="O1082" t="s">
        <v>28</v>
      </c>
      <c r="P1082" t="s">
        <v>109</v>
      </c>
      <c r="Q1082" t="s">
        <v>1565</v>
      </c>
      <c r="R1082">
        <v>68046</v>
      </c>
      <c r="S1082">
        <v>42101</v>
      </c>
      <c r="T1082">
        <v>42102</v>
      </c>
      <c r="U1082">
        <v>38.06</v>
      </c>
      <c r="V1082">
        <v>4</v>
      </c>
      <c r="W1082">
        <v>69.959999999999994</v>
      </c>
      <c r="X1082">
        <v>87765</v>
      </c>
      <c r="Y1082" t="s">
        <v>3217</v>
      </c>
    </row>
    <row r="1083" spans="1:25" x14ac:dyDescent="0.2">
      <c r="A1083">
        <v>1410</v>
      </c>
      <c r="B1083" t="s">
        <v>2033</v>
      </c>
      <c r="C1083" t="s">
        <v>92</v>
      </c>
      <c r="D1083">
        <v>0</v>
      </c>
      <c r="E1083">
        <v>65.989999999999995</v>
      </c>
      <c r="F1083">
        <v>5.26</v>
      </c>
      <c r="G1083" t="s">
        <v>14</v>
      </c>
      <c r="H1083" t="s">
        <v>70</v>
      </c>
      <c r="I1083" t="s">
        <v>16</v>
      </c>
      <c r="J1083" t="s">
        <v>111</v>
      </c>
      <c r="K1083" t="s">
        <v>49</v>
      </c>
      <c r="L1083" t="s">
        <v>2034</v>
      </c>
      <c r="M1083">
        <v>0.59</v>
      </c>
      <c r="N1083" t="s">
        <v>8</v>
      </c>
      <c r="O1083" t="s">
        <v>35</v>
      </c>
      <c r="P1083" t="s">
        <v>66</v>
      </c>
      <c r="Q1083" t="s">
        <v>2035</v>
      </c>
      <c r="R1083">
        <v>92553</v>
      </c>
      <c r="S1083">
        <v>42101</v>
      </c>
      <c r="T1083">
        <v>42102</v>
      </c>
      <c r="U1083">
        <v>369.99869999999999</v>
      </c>
      <c r="V1083">
        <v>9</v>
      </c>
      <c r="W1083">
        <v>536.23</v>
      </c>
      <c r="X1083">
        <v>87086</v>
      </c>
      <c r="Y1083" t="s">
        <v>3218</v>
      </c>
    </row>
    <row r="1084" spans="1:25" x14ac:dyDescent="0.2">
      <c r="A1084">
        <v>1413</v>
      </c>
      <c r="B1084" t="s">
        <v>914</v>
      </c>
      <c r="C1084" t="s">
        <v>92</v>
      </c>
      <c r="D1084">
        <v>0</v>
      </c>
      <c r="E1084">
        <v>65.989999999999995</v>
      </c>
      <c r="F1084">
        <v>5.26</v>
      </c>
      <c r="G1084" t="s">
        <v>14</v>
      </c>
      <c r="H1084" t="s">
        <v>70</v>
      </c>
      <c r="I1084" t="s">
        <v>16</v>
      </c>
      <c r="J1084" t="s">
        <v>111</v>
      </c>
      <c r="K1084" t="s">
        <v>49</v>
      </c>
      <c r="L1084" t="s">
        <v>2034</v>
      </c>
      <c r="M1084">
        <v>0.59</v>
      </c>
      <c r="N1084" t="s">
        <v>8</v>
      </c>
      <c r="O1084" t="s">
        <v>87</v>
      </c>
      <c r="P1084" t="s">
        <v>379</v>
      </c>
      <c r="Q1084" t="s">
        <v>764</v>
      </c>
      <c r="R1084">
        <v>2113</v>
      </c>
      <c r="S1084">
        <v>42101</v>
      </c>
      <c r="T1084">
        <v>42102</v>
      </c>
      <c r="U1084">
        <v>542.25</v>
      </c>
      <c r="V1084">
        <v>36</v>
      </c>
      <c r="W1084">
        <v>2144.92</v>
      </c>
      <c r="X1084">
        <v>10277</v>
      </c>
      <c r="Y1084" t="s">
        <v>3219</v>
      </c>
    </row>
    <row r="1085" spans="1:25" x14ac:dyDescent="0.2">
      <c r="A1085">
        <v>2196</v>
      </c>
      <c r="B1085" t="s">
        <v>2036</v>
      </c>
      <c r="C1085" t="s">
        <v>92</v>
      </c>
      <c r="D1085">
        <v>0.03</v>
      </c>
      <c r="E1085">
        <v>27.48</v>
      </c>
      <c r="F1085">
        <v>4</v>
      </c>
      <c r="G1085" t="s">
        <v>14</v>
      </c>
      <c r="H1085" t="s">
        <v>3</v>
      </c>
      <c r="I1085" t="s">
        <v>16</v>
      </c>
      <c r="J1085" t="s">
        <v>17</v>
      </c>
      <c r="K1085" t="s">
        <v>49</v>
      </c>
      <c r="L1085" t="s">
        <v>2037</v>
      </c>
      <c r="M1085">
        <v>0.75</v>
      </c>
      <c r="N1085" t="s">
        <v>8</v>
      </c>
      <c r="O1085" t="s">
        <v>87</v>
      </c>
      <c r="P1085" t="s">
        <v>88</v>
      </c>
      <c r="Q1085" t="s">
        <v>2038</v>
      </c>
      <c r="R1085">
        <v>14701</v>
      </c>
      <c r="S1085">
        <v>42101</v>
      </c>
      <c r="T1085">
        <v>42102</v>
      </c>
      <c r="U1085">
        <v>-88.840800000000002</v>
      </c>
      <c r="V1085">
        <v>11</v>
      </c>
      <c r="W1085">
        <v>294.97000000000003</v>
      </c>
      <c r="X1085">
        <v>89175</v>
      </c>
      <c r="Y1085" t="s">
        <v>3219</v>
      </c>
    </row>
    <row r="1086" spans="1:25" x14ac:dyDescent="0.2">
      <c r="A1086">
        <v>2196</v>
      </c>
      <c r="B1086" t="s">
        <v>2036</v>
      </c>
      <c r="C1086" t="s">
        <v>92</v>
      </c>
      <c r="D1086">
        <v>0.1</v>
      </c>
      <c r="E1086">
        <v>179.99</v>
      </c>
      <c r="F1086">
        <v>19.989999999999998</v>
      </c>
      <c r="G1086" t="s">
        <v>14</v>
      </c>
      <c r="H1086" t="s">
        <v>3</v>
      </c>
      <c r="I1086" t="s">
        <v>16</v>
      </c>
      <c r="J1086" t="s">
        <v>17</v>
      </c>
      <c r="K1086" t="s">
        <v>49</v>
      </c>
      <c r="L1086" t="s">
        <v>691</v>
      </c>
      <c r="M1086">
        <v>0.48</v>
      </c>
      <c r="N1086" t="s">
        <v>8</v>
      </c>
      <c r="O1086" t="s">
        <v>87</v>
      </c>
      <c r="P1086" t="s">
        <v>88</v>
      </c>
      <c r="Q1086" t="s">
        <v>2038</v>
      </c>
      <c r="R1086">
        <v>14701</v>
      </c>
      <c r="S1086">
        <v>42101</v>
      </c>
      <c r="T1086">
        <v>42102</v>
      </c>
      <c r="U1086">
        <v>1208.9903999999999</v>
      </c>
      <c r="V1086">
        <v>14</v>
      </c>
      <c r="W1086">
        <v>2458.0500000000002</v>
      </c>
      <c r="X1086">
        <v>89175</v>
      </c>
      <c r="Y1086" t="s">
        <v>3219</v>
      </c>
    </row>
    <row r="1087" spans="1:25" x14ac:dyDescent="0.2">
      <c r="A1087">
        <v>2196</v>
      </c>
      <c r="B1087" t="s">
        <v>2036</v>
      </c>
      <c r="C1087" t="s">
        <v>92</v>
      </c>
      <c r="D1087">
        <v>0.1</v>
      </c>
      <c r="E1087">
        <v>140.85</v>
      </c>
      <c r="F1087">
        <v>19.989999999999998</v>
      </c>
      <c r="G1087" t="s">
        <v>14</v>
      </c>
      <c r="H1087" t="s">
        <v>3</v>
      </c>
      <c r="I1087" t="s">
        <v>24</v>
      </c>
      <c r="J1087" t="s">
        <v>54</v>
      </c>
      <c r="K1087" t="s">
        <v>49</v>
      </c>
      <c r="L1087" t="s">
        <v>2039</v>
      </c>
      <c r="M1087">
        <v>0.73</v>
      </c>
      <c r="N1087" t="s">
        <v>8</v>
      </c>
      <c r="O1087" t="s">
        <v>87</v>
      </c>
      <c r="P1087" t="s">
        <v>88</v>
      </c>
      <c r="Q1087" t="s">
        <v>2038</v>
      </c>
      <c r="R1087">
        <v>14701</v>
      </c>
      <c r="S1087">
        <v>42101</v>
      </c>
      <c r="T1087">
        <v>42103</v>
      </c>
      <c r="U1087">
        <v>9.9911999999999992</v>
      </c>
      <c r="V1087">
        <v>19</v>
      </c>
      <c r="W1087">
        <v>2465.75</v>
      </c>
      <c r="X1087">
        <v>89175</v>
      </c>
      <c r="Y1087" t="s">
        <v>3219</v>
      </c>
    </row>
    <row r="1088" spans="1:25" x14ac:dyDescent="0.2">
      <c r="A1088">
        <v>2073</v>
      </c>
      <c r="B1088" t="s">
        <v>2040</v>
      </c>
      <c r="C1088" t="s">
        <v>46</v>
      </c>
      <c r="D1088">
        <v>0.05</v>
      </c>
      <c r="E1088">
        <v>291.73</v>
      </c>
      <c r="F1088">
        <v>48.8</v>
      </c>
      <c r="G1088" t="s">
        <v>2</v>
      </c>
      <c r="H1088" t="s">
        <v>15</v>
      </c>
      <c r="I1088" t="s">
        <v>4</v>
      </c>
      <c r="J1088" t="s">
        <v>85</v>
      </c>
      <c r="K1088" t="s">
        <v>33</v>
      </c>
      <c r="L1088" t="s">
        <v>86</v>
      </c>
      <c r="M1088">
        <v>0.56000000000000005</v>
      </c>
      <c r="N1088" t="s">
        <v>8</v>
      </c>
      <c r="O1088" t="s">
        <v>28</v>
      </c>
      <c r="P1088" t="s">
        <v>265</v>
      </c>
      <c r="Q1088" t="s">
        <v>2041</v>
      </c>
      <c r="R1088">
        <v>48135</v>
      </c>
      <c r="S1088">
        <v>42101</v>
      </c>
      <c r="T1088">
        <v>42103</v>
      </c>
      <c r="U1088">
        <v>550.38080000000002</v>
      </c>
      <c r="V1088">
        <v>6</v>
      </c>
      <c r="W1088">
        <v>1818.41</v>
      </c>
      <c r="X1088">
        <v>88557</v>
      </c>
      <c r="Y1088" t="s">
        <v>3217</v>
      </c>
    </row>
    <row r="1089" spans="1:25" x14ac:dyDescent="0.2">
      <c r="A1089">
        <v>2539</v>
      </c>
      <c r="B1089" t="s">
        <v>2042</v>
      </c>
      <c r="C1089" t="s">
        <v>46</v>
      </c>
      <c r="D1089">
        <v>0.08</v>
      </c>
      <c r="E1089">
        <v>12.53</v>
      </c>
      <c r="F1089">
        <v>0.5</v>
      </c>
      <c r="G1089" t="s">
        <v>14</v>
      </c>
      <c r="H1089" t="s">
        <v>47</v>
      </c>
      <c r="I1089" t="s">
        <v>24</v>
      </c>
      <c r="J1089" t="s">
        <v>128</v>
      </c>
      <c r="K1089" t="s">
        <v>49</v>
      </c>
      <c r="L1089" t="s">
        <v>2043</v>
      </c>
      <c r="M1089">
        <v>0.38</v>
      </c>
      <c r="N1089" t="s">
        <v>8</v>
      </c>
      <c r="O1089" t="s">
        <v>9</v>
      </c>
      <c r="P1089" t="s">
        <v>99</v>
      </c>
      <c r="Q1089" t="s">
        <v>2044</v>
      </c>
      <c r="R1089">
        <v>32789</v>
      </c>
      <c r="S1089">
        <v>42101</v>
      </c>
      <c r="T1089">
        <v>42102</v>
      </c>
      <c r="U1089">
        <v>215.71799999999999</v>
      </c>
      <c r="V1089">
        <v>5</v>
      </c>
      <c r="W1089">
        <v>61.1</v>
      </c>
      <c r="X1089">
        <v>91017</v>
      </c>
      <c r="Y1089" t="s">
        <v>3216</v>
      </c>
    </row>
    <row r="1090" spans="1:25" x14ac:dyDescent="0.2">
      <c r="A1090">
        <v>2540</v>
      </c>
      <c r="B1090" t="s">
        <v>2045</v>
      </c>
      <c r="C1090" t="s">
        <v>46</v>
      </c>
      <c r="D1090">
        <v>0.02</v>
      </c>
      <c r="E1090">
        <v>178.47</v>
      </c>
      <c r="F1090">
        <v>19.989999999999998</v>
      </c>
      <c r="G1090" t="s">
        <v>14</v>
      </c>
      <c r="H1090" t="s">
        <v>47</v>
      </c>
      <c r="I1090" t="s">
        <v>24</v>
      </c>
      <c r="J1090" t="s">
        <v>54</v>
      </c>
      <c r="K1090" t="s">
        <v>49</v>
      </c>
      <c r="L1090" t="s">
        <v>987</v>
      </c>
      <c r="M1090">
        <v>0.55000000000000004</v>
      </c>
      <c r="N1090" t="s">
        <v>8</v>
      </c>
      <c r="O1090" t="s">
        <v>9</v>
      </c>
      <c r="P1090" t="s">
        <v>99</v>
      </c>
      <c r="Q1090" t="s">
        <v>2046</v>
      </c>
      <c r="R1090">
        <v>32708</v>
      </c>
      <c r="S1090">
        <v>42101</v>
      </c>
      <c r="T1090">
        <v>42102</v>
      </c>
      <c r="U1090">
        <v>106.98480000000001</v>
      </c>
      <c r="V1090">
        <v>1</v>
      </c>
      <c r="W1090">
        <v>193.81</v>
      </c>
      <c r="X1090">
        <v>91017</v>
      </c>
      <c r="Y1090" t="s">
        <v>3216</v>
      </c>
    </row>
    <row r="1091" spans="1:25" x14ac:dyDescent="0.2">
      <c r="A1091">
        <v>15</v>
      </c>
      <c r="B1091" t="s">
        <v>2047</v>
      </c>
      <c r="C1091" t="s">
        <v>1</v>
      </c>
      <c r="D1091">
        <v>0</v>
      </c>
      <c r="E1091">
        <v>4.42</v>
      </c>
      <c r="F1091">
        <v>4.99</v>
      </c>
      <c r="G1091" t="s">
        <v>14</v>
      </c>
      <c r="H1091" t="s">
        <v>3</v>
      </c>
      <c r="I1091" t="s">
        <v>24</v>
      </c>
      <c r="J1091" t="s">
        <v>321</v>
      </c>
      <c r="K1091" t="s">
        <v>49</v>
      </c>
      <c r="L1091" t="s">
        <v>2048</v>
      </c>
      <c r="M1091">
        <v>0.38</v>
      </c>
      <c r="N1091" t="s">
        <v>8</v>
      </c>
      <c r="O1091" t="s">
        <v>87</v>
      </c>
      <c r="P1091" t="s">
        <v>88</v>
      </c>
      <c r="Q1091" t="s">
        <v>2049</v>
      </c>
      <c r="R1091">
        <v>11787</v>
      </c>
      <c r="S1091">
        <v>42102</v>
      </c>
      <c r="T1091">
        <v>42103</v>
      </c>
      <c r="U1091">
        <v>-59.82</v>
      </c>
      <c r="V1091">
        <v>7</v>
      </c>
      <c r="W1091">
        <v>33.47</v>
      </c>
      <c r="X1091">
        <v>86837</v>
      </c>
      <c r="Y1091" t="s">
        <v>3219</v>
      </c>
    </row>
    <row r="1092" spans="1:25" x14ac:dyDescent="0.2">
      <c r="A1092">
        <v>1935</v>
      </c>
      <c r="B1092" t="s">
        <v>2050</v>
      </c>
      <c r="C1092" t="s">
        <v>1</v>
      </c>
      <c r="D1092">
        <v>0.01</v>
      </c>
      <c r="E1092">
        <v>42.98</v>
      </c>
      <c r="F1092">
        <v>4.62</v>
      </c>
      <c r="G1092" t="s">
        <v>63</v>
      </c>
      <c r="H1092" t="s">
        <v>70</v>
      </c>
      <c r="I1092" t="s">
        <v>24</v>
      </c>
      <c r="J1092" t="s">
        <v>71</v>
      </c>
      <c r="K1092" t="s">
        <v>49</v>
      </c>
      <c r="L1092" t="s">
        <v>256</v>
      </c>
      <c r="M1092">
        <v>0.56000000000000005</v>
      </c>
      <c r="N1092" t="s">
        <v>8</v>
      </c>
      <c r="O1092" t="s">
        <v>28</v>
      </c>
      <c r="P1092" t="s">
        <v>163</v>
      </c>
      <c r="Q1092" t="s">
        <v>2051</v>
      </c>
      <c r="R1092">
        <v>75051</v>
      </c>
      <c r="S1092">
        <v>42102</v>
      </c>
      <c r="T1092">
        <v>42104</v>
      </c>
      <c r="U1092">
        <v>285.47370000000001</v>
      </c>
      <c r="V1092">
        <v>9</v>
      </c>
      <c r="W1092">
        <v>413.73</v>
      </c>
      <c r="X1092">
        <v>86686</v>
      </c>
      <c r="Y1092" t="s">
        <v>3217</v>
      </c>
    </row>
    <row r="1093" spans="1:25" x14ac:dyDescent="0.2">
      <c r="A1093">
        <v>2655</v>
      </c>
      <c r="B1093" t="s">
        <v>2052</v>
      </c>
      <c r="C1093" t="s">
        <v>1</v>
      </c>
      <c r="D1093">
        <v>7.0000000000000007E-2</v>
      </c>
      <c r="E1093">
        <v>2.94</v>
      </c>
      <c r="F1093">
        <v>0.81</v>
      </c>
      <c r="G1093" t="s">
        <v>14</v>
      </c>
      <c r="H1093" t="s">
        <v>70</v>
      </c>
      <c r="I1093" t="s">
        <v>24</v>
      </c>
      <c r="J1093" t="s">
        <v>25</v>
      </c>
      <c r="K1093" t="s">
        <v>26</v>
      </c>
      <c r="L1093" t="s">
        <v>2053</v>
      </c>
      <c r="M1093">
        <v>0.4</v>
      </c>
      <c r="N1093" t="s">
        <v>8</v>
      </c>
      <c r="O1093" t="s">
        <v>9</v>
      </c>
      <c r="P1093" t="s">
        <v>51</v>
      </c>
      <c r="Q1093" t="s">
        <v>337</v>
      </c>
      <c r="R1093">
        <v>30318</v>
      </c>
      <c r="S1093">
        <v>42102</v>
      </c>
      <c r="T1093">
        <v>42103</v>
      </c>
      <c r="U1093">
        <v>-93.927400000000006</v>
      </c>
      <c r="V1093">
        <v>10</v>
      </c>
      <c r="W1093">
        <v>29.88</v>
      </c>
      <c r="X1093">
        <v>86064</v>
      </c>
      <c r="Y1093" t="s">
        <v>3216</v>
      </c>
    </row>
    <row r="1094" spans="1:25" x14ac:dyDescent="0.2">
      <c r="A1094">
        <v>3098</v>
      </c>
      <c r="B1094" t="s">
        <v>1396</v>
      </c>
      <c r="C1094" t="s">
        <v>1</v>
      </c>
      <c r="D1094">
        <v>0.05</v>
      </c>
      <c r="E1094">
        <v>35.44</v>
      </c>
      <c r="F1094">
        <v>5.09</v>
      </c>
      <c r="G1094" t="s">
        <v>14</v>
      </c>
      <c r="H1094" t="s">
        <v>15</v>
      </c>
      <c r="I1094" t="s">
        <v>24</v>
      </c>
      <c r="J1094" t="s">
        <v>64</v>
      </c>
      <c r="K1094" t="s">
        <v>49</v>
      </c>
      <c r="L1094" t="s">
        <v>2054</v>
      </c>
      <c r="M1094">
        <v>0.38</v>
      </c>
      <c r="N1094" t="s">
        <v>8</v>
      </c>
      <c r="O1094" t="s">
        <v>87</v>
      </c>
      <c r="P1094" t="s">
        <v>88</v>
      </c>
      <c r="Q1094" t="s">
        <v>1397</v>
      </c>
      <c r="R1094">
        <v>11967</v>
      </c>
      <c r="S1094">
        <v>42102</v>
      </c>
      <c r="T1094">
        <v>42103</v>
      </c>
      <c r="U1094">
        <v>240.17519999999999</v>
      </c>
      <c r="V1094">
        <v>10</v>
      </c>
      <c r="W1094">
        <v>348.08</v>
      </c>
      <c r="X1094">
        <v>89314</v>
      </c>
      <c r="Y1094" t="s">
        <v>3219</v>
      </c>
    </row>
    <row r="1095" spans="1:25" x14ac:dyDescent="0.2">
      <c r="A1095">
        <v>1614</v>
      </c>
      <c r="B1095" t="s">
        <v>2055</v>
      </c>
      <c r="C1095" t="s">
        <v>23</v>
      </c>
      <c r="D1095">
        <v>0.06</v>
      </c>
      <c r="E1095">
        <v>40.97</v>
      </c>
      <c r="F1095">
        <v>1.99</v>
      </c>
      <c r="G1095" t="s">
        <v>14</v>
      </c>
      <c r="H1095" t="s">
        <v>15</v>
      </c>
      <c r="I1095" t="s">
        <v>16</v>
      </c>
      <c r="J1095" t="s">
        <v>17</v>
      </c>
      <c r="K1095" t="s">
        <v>18</v>
      </c>
      <c r="L1095" t="s">
        <v>2056</v>
      </c>
      <c r="M1095">
        <v>0.42</v>
      </c>
      <c r="N1095" t="s">
        <v>8</v>
      </c>
      <c r="O1095" t="s">
        <v>87</v>
      </c>
      <c r="P1095" t="s">
        <v>379</v>
      </c>
      <c r="Q1095" t="s">
        <v>2057</v>
      </c>
      <c r="R1095">
        <v>1748</v>
      </c>
      <c r="S1095">
        <v>42102</v>
      </c>
      <c r="T1095">
        <v>42106</v>
      </c>
      <c r="U1095">
        <v>341.19810000000001</v>
      </c>
      <c r="V1095">
        <v>12</v>
      </c>
      <c r="W1095">
        <v>494.49</v>
      </c>
      <c r="X1095">
        <v>87823</v>
      </c>
      <c r="Y1095" t="s">
        <v>3219</v>
      </c>
    </row>
    <row r="1096" spans="1:25" x14ac:dyDescent="0.2">
      <c r="A1096">
        <v>1018</v>
      </c>
      <c r="B1096" t="s">
        <v>2058</v>
      </c>
      <c r="C1096" t="s">
        <v>92</v>
      </c>
      <c r="D1096">
        <v>0.05</v>
      </c>
      <c r="E1096">
        <v>35.89</v>
      </c>
      <c r="F1096">
        <v>14.72</v>
      </c>
      <c r="G1096" t="s">
        <v>14</v>
      </c>
      <c r="H1096" t="s">
        <v>47</v>
      </c>
      <c r="I1096" t="s">
        <v>24</v>
      </c>
      <c r="J1096" t="s">
        <v>321</v>
      </c>
      <c r="K1096" t="s">
        <v>49</v>
      </c>
      <c r="L1096" t="s">
        <v>2059</v>
      </c>
      <c r="M1096">
        <v>0.4</v>
      </c>
      <c r="N1096" t="s">
        <v>8</v>
      </c>
      <c r="O1096" t="s">
        <v>9</v>
      </c>
      <c r="P1096" t="s">
        <v>73</v>
      </c>
      <c r="Q1096" t="s">
        <v>2060</v>
      </c>
      <c r="R1096">
        <v>27511</v>
      </c>
      <c r="S1096">
        <v>42102</v>
      </c>
      <c r="T1096">
        <v>42103</v>
      </c>
      <c r="U1096">
        <v>22.866</v>
      </c>
      <c r="V1096">
        <v>19</v>
      </c>
      <c r="W1096">
        <v>680.39</v>
      </c>
      <c r="X1096">
        <v>88391</v>
      </c>
      <c r="Y1096" t="s">
        <v>3216</v>
      </c>
    </row>
    <row r="1097" spans="1:25" x14ac:dyDescent="0.2">
      <c r="A1097">
        <v>1018</v>
      </c>
      <c r="B1097" t="s">
        <v>2058</v>
      </c>
      <c r="C1097" t="s">
        <v>92</v>
      </c>
      <c r="D1097">
        <v>0</v>
      </c>
      <c r="E1097">
        <v>11.48</v>
      </c>
      <c r="F1097">
        <v>5.43</v>
      </c>
      <c r="G1097" t="s">
        <v>14</v>
      </c>
      <c r="H1097" t="s">
        <v>47</v>
      </c>
      <c r="I1097" t="s">
        <v>24</v>
      </c>
      <c r="J1097" t="s">
        <v>64</v>
      </c>
      <c r="K1097" t="s">
        <v>49</v>
      </c>
      <c r="L1097" t="s">
        <v>2061</v>
      </c>
      <c r="M1097">
        <v>0.36</v>
      </c>
      <c r="N1097" t="s">
        <v>8</v>
      </c>
      <c r="O1097" t="s">
        <v>9</v>
      </c>
      <c r="P1097" t="s">
        <v>73</v>
      </c>
      <c r="Q1097" t="s">
        <v>2060</v>
      </c>
      <c r="R1097">
        <v>27511</v>
      </c>
      <c r="S1097">
        <v>42102</v>
      </c>
      <c r="T1097">
        <v>42102</v>
      </c>
      <c r="U1097">
        <v>115.72799999999999</v>
      </c>
      <c r="V1097">
        <v>6</v>
      </c>
      <c r="W1097">
        <v>75.52</v>
      </c>
      <c r="X1097">
        <v>88391</v>
      </c>
      <c r="Y1097" t="s">
        <v>3216</v>
      </c>
    </row>
    <row r="1098" spans="1:25" x14ac:dyDescent="0.2">
      <c r="A1098">
        <v>2561</v>
      </c>
      <c r="B1098" t="s">
        <v>1774</v>
      </c>
      <c r="C1098" t="s">
        <v>46</v>
      </c>
      <c r="D1098">
        <v>7.0000000000000007E-2</v>
      </c>
      <c r="E1098">
        <v>3.98</v>
      </c>
      <c r="F1098">
        <v>5.26</v>
      </c>
      <c r="G1098" t="s">
        <v>14</v>
      </c>
      <c r="H1098" t="s">
        <v>15</v>
      </c>
      <c r="I1098" t="s">
        <v>24</v>
      </c>
      <c r="J1098" t="s">
        <v>48</v>
      </c>
      <c r="K1098" t="s">
        <v>49</v>
      </c>
      <c r="L1098" t="s">
        <v>1831</v>
      </c>
      <c r="M1098">
        <v>0.38</v>
      </c>
      <c r="N1098" t="s">
        <v>8</v>
      </c>
      <c r="O1098" t="s">
        <v>87</v>
      </c>
      <c r="P1098" t="s">
        <v>88</v>
      </c>
      <c r="Q1098" t="s">
        <v>1775</v>
      </c>
      <c r="R1098">
        <v>10562</v>
      </c>
      <c r="S1098">
        <v>42102</v>
      </c>
      <c r="T1098">
        <v>42104</v>
      </c>
      <c r="U1098">
        <v>-59.963760000000001</v>
      </c>
      <c r="V1098">
        <v>7</v>
      </c>
      <c r="W1098">
        <v>29.77</v>
      </c>
      <c r="X1098">
        <v>86466</v>
      </c>
      <c r="Y1098" t="s">
        <v>3219</v>
      </c>
    </row>
    <row r="1099" spans="1:25" x14ac:dyDescent="0.2">
      <c r="A1099">
        <v>2561</v>
      </c>
      <c r="B1099" t="s">
        <v>1774</v>
      </c>
      <c r="C1099" t="s">
        <v>46</v>
      </c>
      <c r="D1099">
        <v>7.0000000000000007E-2</v>
      </c>
      <c r="E1099">
        <v>12.22</v>
      </c>
      <c r="F1099">
        <v>2.85</v>
      </c>
      <c r="G1099" t="s">
        <v>14</v>
      </c>
      <c r="H1099" t="s">
        <v>15</v>
      </c>
      <c r="I1099" t="s">
        <v>4</v>
      </c>
      <c r="J1099" t="s">
        <v>102</v>
      </c>
      <c r="K1099" t="s">
        <v>18</v>
      </c>
      <c r="L1099" t="s">
        <v>2062</v>
      </c>
      <c r="M1099">
        <v>0.55000000000000004</v>
      </c>
      <c r="N1099" t="s">
        <v>8</v>
      </c>
      <c r="O1099" t="s">
        <v>87</v>
      </c>
      <c r="P1099" t="s">
        <v>88</v>
      </c>
      <c r="Q1099" t="s">
        <v>1775</v>
      </c>
      <c r="R1099">
        <v>10562</v>
      </c>
      <c r="S1099">
        <v>42102</v>
      </c>
      <c r="T1099">
        <v>42102</v>
      </c>
      <c r="U1099">
        <v>89.4148</v>
      </c>
      <c r="V1099">
        <v>12</v>
      </c>
      <c r="W1099">
        <v>147.19</v>
      </c>
      <c r="X1099">
        <v>86466</v>
      </c>
      <c r="Y1099" t="s">
        <v>3219</v>
      </c>
    </row>
    <row r="1100" spans="1:25" x14ac:dyDescent="0.2">
      <c r="A1100">
        <v>2563</v>
      </c>
      <c r="B1100" t="s">
        <v>2063</v>
      </c>
      <c r="C1100" t="s">
        <v>46</v>
      </c>
      <c r="D1100">
        <v>0.08</v>
      </c>
      <c r="E1100">
        <v>4.55</v>
      </c>
      <c r="F1100">
        <v>1.49</v>
      </c>
      <c r="G1100" t="s">
        <v>14</v>
      </c>
      <c r="H1100" t="s">
        <v>47</v>
      </c>
      <c r="I1100" t="s">
        <v>24</v>
      </c>
      <c r="J1100" t="s">
        <v>48</v>
      </c>
      <c r="K1100" t="s">
        <v>49</v>
      </c>
      <c r="L1100" t="s">
        <v>1479</v>
      </c>
      <c r="M1100">
        <v>0.35</v>
      </c>
      <c r="N1100" t="s">
        <v>8</v>
      </c>
      <c r="O1100" t="s">
        <v>28</v>
      </c>
      <c r="P1100" t="s">
        <v>60</v>
      </c>
      <c r="Q1100" t="s">
        <v>2064</v>
      </c>
      <c r="R1100">
        <v>55432</v>
      </c>
      <c r="S1100">
        <v>42102</v>
      </c>
      <c r="T1100">
        <v>42103</v>
      </c>
      <c r="U1100">
        <v>27.0273</v>
      </c>
      <c r="V1100">
        <v>9</v>
      </c>
      <c r="W1100">
        <v>39.17</v>
      </c>
      <c r="X1100">
        <v>91447</v>
      </c>
      <c r="Y1100" t="s">
        <v>3217</v>
      </c>
    </row>
    <row r="1101" spans="1:25" x14ac:dyDescent="0.2">
      <c r="A1101">
        <v>2699</v>
      </c>
      <c r="B1101" t="s">
        <v>2065</v>
      </c>
      <c r="C1101" t="s">
        <v>46</v>
      </c>
      <c r="D1101">
        <v>0.04</v>
      </c>
      <c r="E1101">
        <v>70.98</v>
      </c>
      <c r="F1101">
        <v>26.74</v>
      </c>
      <c r="G1101" t="s">
        <v>2</v>
      </c>
      <c r="H1101" t="s">
        <v>70</v>
      </c>
      <c r="I1101" t="s">
        <v>4</v>
      </c>
      <c r="J1101" t="s">
        <v>93</v>
      </c>
      <c r="K1101" t="s">
        <v>6</v>
      </c>
      <c r="L1101" t="s">
        <v>2066</v>
      </c>
      <c r="M1101">
        <v>0.6</v>
      </c>
      <c r="N1101" t="s">
        <v>8</v>
      </c>
      <c r="O1101" t="s">
        <v>35</v>
      </c>
      <c r="P1101" t="s">
        <v>564</v>
      </c>
      <c r="Q1101" t="s">
        <v>2067</v>
      </c>
      <c r="R1101">
        <v>86442</v>
      </c>
      <c r="S1101">
        <v>42102</v>
      </c>
      <c r="T1101">
        <v>42104</v>
      </c>
      <c r="U1101">
        <v>-84.628799999999998</v>
      </c>
      <c r="V1101">
        <v>19</v>
      </c>
      <c r="W1101">
        <v>1345.33</v>
      </c>
      <c r="X1101">
        <v>87679</v>
      </c>
      <c r="Y1101" t="s">
        <v>3218</v>
      </c>
    </row>
    <row r="1102" spans="1:25" x14ac:dyDescent="0.2">
      <c r="A1102">
        <v>123</v>
      </c>
      <c r="B1102" t="s">
        <v>2068</v>
      </c>
      <c r="C1102" t="s">
        <v>1</v>
      </c>
      <c r="D1102">
        <v>0.06</v>
      </c>
      <c r="E1102">
        <v>8.57</v>
      </c>
      <c r="F1102">
        <v>6.14</v>
      </c>
      <c r="G1102" t="s">
        <v>14</v>
      </c>
      <c r="H1102" t="s">
        <v>47</v>
      </c>
      <c r="I1102" t="s">
        <v>24</v>
      </c>
      <c r="J1102" t="s">
        <v>544</v>
      </c>
      <c r="K1102" t="s">
        <v>18</v>
      </c>
      <c r="L1102" t="s">
        <v>2069</v>
      </c>
      <c r="M1102">
        <v>0.59</v>
      </c>
      <c r="N1102" t="s">
        <v>8</v>
      </c>
      <c r="O1102" t="s">
        <v>9</v>
      </c>
      <c r="P1102" t="s">
        <v>218</v>
      </c>
      <c r="Q1102" t="s">
        <v>2070</v>
      </c>
      <c r="R1102">
        <v>22102</v>
      </c>
      <c r="S1102">
        <v>42103</v>
      </c>
      <c r="T1102">
        <v>42104</v>
      </c>
      <c r="U1102">
        <v>105.678</v>
      </c>
      <c r="V1102">
        <v>11</v>
      </c>
      <c r="W1102">
        <v>94.97</v>
      </c>
      <c r="X1102">
        <v>90669</v>
      </c>
      <c r="Y1102" t="s">
        <v>3216</v>
      </c>
    </row>
    <row r="1103" spans="1:25" x14ac:dyDescent="0.2">
      <c r="A1103">
        <v>1186</v>
      </c>
      <c r="B1103" t="s">
        <v>2071</v>
      </c>
      <c r="C1103" t="s">
        <v>1</v>
      </c>
      <c r="D1103">
        <v>7.0000000000000007E-2</v>
      </c>
      <c r="E1103">
        <v>400.97</v>
      </c>
      <c r="F1103">
        <v>48.26</v>
      </c>
      <c r="G1103" t="s">
        <v>2</v>
      </c>
      <c r="H1103" t="s">
        <v>15</v>
      </c>
      <c r="I1103" t="s">
        <v>16</v>
      </c>
      <c r="J1103" t="s">
        <v>32</v>
      </c>
      <c r="K1103" t="s">
        <v>6</v>
      </c>
      <c r="L1103" t="s">
        <v>1536</v>
      </c>
      <c r="M1103">
        <v>0.36</v>
      </c>
      <c r="N1103" t="s">
        <v>8</v>
      </c>
      <c r="O1103" t="s">
        <v>35</v>
      </c>
      <c r="P1103" t="s">
        <v>66</v>
      </c>
      <c r="Q1103" t="s">
        <v>2072</v>
      </c>
      <c r="R1103">
        <v>92646</v>
      </c>
      <c r="S1103">
        <v>42103</v>
      </c>
      <c r="T1103">
        <v>42104</v>
      </c>
      <c r="U1103">
        <v>2581.5590999999999</v>
      </c>
      <c r="V1103">
        <v>10</v>
      </c>
      <c r="W1103">
        <v>3741.39</v>
      </c>
      <c r="X1103">
        <v>85939</v>
      </c>
      <c r="Y1103" t="s">
        <v>3218</v>
      </c>
    </row>
    <row r="1104" spans="1:25" x14ac:dyDescent="0.2">
      <c r="A1104">
        <v>1233</v>
      </c>
      <c r="B1104" t="s">
        <v>2073</v>
      </c>
      <c r="C1104" t="s">
        <v>1</v>
      </c>
      <c r="D1104">
        <v>0.1</v>
      </c>
      <c r="E1104">
        <v>120.98</v>
      </c>
      <c r="F1104">
        <v>9.07</v>
      </c>
      <c r="G1104" t="s">
        <v>63</v>
      </c>
      <c r="H1104" t="s">
        <v>15</v>
      </c>
      <c r="I1104" t="s">
        <v>24</v>
      </c>
      <c r="J1104" t="s">
        <v>48</v>
      </c>
      <c r="K1104" t="s">
        <v>49</v>
      </c>
      <c r="L1104" t="s">
        <v>1399</v>
      </c>
      <c r="M1104">
        <v>0.35</v>
      </c>
      <c r="N1104" t="s">
        <v>8</v>
      </c>
      <c r="O1104" t="s">
        <v>28</v>
      </c>
      <c r="P1104" t="s">
        <v>163</v>
      </c>
      <c r="Q1104" t="s">
        <v>2074</v>
      </c>
      <c r="R1104">
        <v>75028</v>
      </c>
      <c r="S1104">
        <v>42103</v>
      </c>
      <c r="T1104">
        <v>42105</v>
      </c>
      <c r="U1104">
        <v>297.45715999999999</v>
      </c>
      <c r="V1104">
        <v>5</v>
      </c>
      <c r="W1104">
        <v>568.24</v>
      </c>
      <c r="X1104">
        <v>89375</v>
      </c>
      <c r="Y1104" t="s">
        <v>3217</v>
      </c>
    </row>
    <row r="1105" spans="1:25" x14ac:dyDescent="0.2">
      <c r="A1105">
        <v>1233</v>
      </c>
      <c r="B1105" t="s">
        <v>2073</v>
      </c>
      <c r="C1105" t="s">
        <v>1</v>
      </c>
      <c r="D1105">
        <v>0.02</v>
      </c>
      <c r="E1105">
        <v>152.47999999999999</v>
      </c>
      <c r="F1105">
        <v>6.5</v>
      </c>
      <c r="G1105" t="s">
        <v>63</v>
      </c>
      <c r="H1105" t="s">
        <v>15</v>
      </c>
      <c r="I1105" t="s">
        <v>16</v>
      </c>
      <c r="J1105" t="s">
        <v>17</v>
      </c>
      <c r="K1105" t="s">
        <v>49</v>
      </c>
      <c r="L1105" t="s">
        <v>1769</v>
      </c>
      <c r="M1105">
        <v>0.74</v>
      </c>
      <c r="N1105" t="s">
        <v>8</v>
      </c>
      <c r="O1105" t="s">
        <v>28</v>
      </c>
      <c r="P1105" t="s">
        <v>163</v>
      </c>
      <c r="Q1105" t="s">
        <v>2074</v>
      </c>
      <c r="R1105">
        <v>75028</v>
      </c>
      <c r="S1105">
        <v>42103</v>
      </c>
      <c r="T1105">
        <v>42105</v>
      </c>
      <c r="U1105">
        <v>-564.60239999999999</v>
      </c>
      <c r="V1105">
        <v>1</v>
      </c>
      <c r="W1105">
        <v>162.91</v>
      </c>
      <c r="X1105">
        <v>89375</v>
      </c>
      <c r="Y1105" t="s">
        <v>3217</v>
      </c>
    </row>
    <row r="1106" spans="1:25" x14ac:dyDescent="0.2">
      <c r="A1106">
        <v>1178</v>
      </c>
      <c r="B1106" t="s">
        <v>2075</v>
      </c>
      <c r="C1106" t="s">
        <v>13</v>
      </c>
      <c r="D1106">
        <v>0.03</v>
      </c>
      <c r="E1106">
        <v>4.4800000000000004</v>
      </c>
      <c r="F1106">
        <v>49</v>
      </c>
      <c r="G1106" t="s">
        <v>14</v>
      </c>
      <c r="H1106" t="s">
        <v>15</v>
      </c>
      <c r="I1106" t="s">
        <v>24</v>
      </c>
      <c r="J1106" t="s">
        <v>71</v>
      </c>
      <c r="K1106" t="s">
        <v>40</v>
      </c>
      <c r="L1106" t="s">
        <v>444</v>
      </c>
      <c r="M1106">
        <v>0.6</v>
      </c>
      <c r="N1106" t="s">
        <v>8</v>
      </c>
      <c r="O1106" t="s">
        <v>9</v>
      </c>
      <c r="P1106" t="s">
        <v>99</v>
      </c>
      <c r="Q1106" t="s">
        <v>2076</v>
      </c>
      <c r="R1106">
        <v>32701</v>
      </c>
      <c r="S1106">
        <v>42103</v>
      </c>
      <c r="T1106">
        <v>42105</v>
      </c>
      <c r="U1106">
        <v>64.266000000000005</v>
      </c>
      <c r="V1106">
        <v>2</v>
      </c>
      <c r="W1106">
        <v>21.46</v>
      </c>
      <c r="X1106">
        <v>89787</v>
      </c>
      <c r="Y1106" t="s">
        <v>3216</v>
      </c>
    </row>
    <row r="1107" spans="1:25" x14ac:dyDescent="0.2">
      <c r="A1107">
        <v>1178</v>
      </c>
      <c r="B1107" t="s">
        <v>2075</v>
      </c>
      <c r="C1107" t="s">
        <v>13</v>
      </c>
      <c r="D1107">
        <v>0.06</v>
      </c>
      <c r="E1107">
        <v>350.99</v>
      </c>
      <c r="F1107">
        <v>39</v>
      </c>
      <c r="G1107" t="s">
        <v>2</v>
      </c>
      <c r="H1107" t="s">
        <v>15</v>
      </c>
      <c r="I1107" t="s">
        <v>4</v>
      </c>
      <c r="J1107" t="s">
        <v>85</v>
      </c>
      <c r="K1107" t="s">
        <v>33</v>
      </c>
      <c r="L1107" t="s">
        <v>414</v>
      </c>
      <c r="M1107">
        <v>0.55000000000000004</v>
      </c>
      <c r="N1107" t="s">
        <v>8</v>
      </c>
      <c r="O1107" t="s">
        <v>9</v>
      </c>
      <c r="P1107" t="s">
        <v>99</v>
      </c>
      <c r="Q1107" t="s">
        <v>2076</v>
      </c>
      <c r="R1107">
        <v>32701</v>
      </c>
      <c r="S1107">
        <v>42103</v>
      </c>
      <c r="T1107">
        <v>42105</v>
      </c>
      <c r="U1107">
        <v>-302.61559999999997</v>
      </c>
      <c r="V1107">
        <v>10</v>
      </c>
      <c r="W1107">
        <v>3506.78</v>
      </c>
      <c r="X1107">
        <v>89787</v>
      </c>
      <c r="Y1107" t="s">
        <v>3216</v>
      </c>
    </row>
    <row r="1108" spans="1:25" x14ac:dyDescent="0.2">
      <c r="A1108">
        <v>1178</v>
      </c>
      <c r="B1108" t="s">
        <v>2075</v>
      </c>
      <c r="C1108" t="s">
        <v>13</v>
      </c>
      <c r="D1108">
        <v>0.09</v>
      </c>
      <c r="E1108">
        <v>40.98</v>
      </c>
      <c r="F1108">
        <v>6.5</v>
      </c>
      <c r="G1108" t="s">
        <v>63</v>
      </c>
      <c r="H1108" t="s">
        <v>15</v>
      </c>
      <c r="I1108" t="s">
        <v>16</v>
      </c>
      <c r="J1108" t="s">
        <v>17</v>
      </c>
      <c r="K1108" t="s">
        <v>49</v>
      </c>
      <c r="L1108" t="s">
        <v>422</v>
      </c>
      <c r="M1108">
        <v>0.74</v>
      </c>
      <c r="N1108" t="s">
        <v>8</v>
      </c>
      <c r="O1108" t="s">
        <v>9</v>
      </c>
      <c r="P1108" t="s">
        <v>99</v>
      </c>
      <c r="Q1108" t="s">
        <v>2076</v>
      </c>
      <c r="R1108">
        <v>32701</v>
      </c>
      <c r="S1108">
        <v>42103</v>
      </c>
      <c r="T1108">
        <v>42105</v>
      </c>
      <c r="U1108">
        <v>5.6916000000000002</v>
      </c>
      <c r="V1108">
        <v>7</v>
      </c>
      <c r="W1108">
        <v>267.69</v>
      </c>
      <c r="X1108">
        <v>89787</v>
      </c>
      <c r="Y1108" t="s">
        <v>3216</v>
      </c>
    </row>
    <row r="1109" spans="1:25" x14ac:dyDescent="0.2">
      <c r="A1109">
        <v>1250</v>
      </c>
      <c r="B1109" t="s">
        <v>2077</v>
      </c>
      <c r="C1109" t="s">
        <v>13</v>
      </c>
      <c r="D1109">
        <v>0</v>
      </c>
      <c r="E1109">
        <v>3.89</v>
      </c>
      <c r="F1109">
        <v>7.01</v>
      </c>
      <c r="G1109" t="s">
        <v>14</v>
      </c>
      <c r="H1109" t="s">
        <v>70</v>
      </c>
      <c r="I1109" t="s">
        <v>24</v>
      </c>
      <c r="J1109" t="s">
        <v>48</v>
      </c>
      <c r="K1109" t="s">
        <v>49</v>
      </c>
      <c r="L1109" t="s">
        <v>702</v>
      </c>
      <c r="M1109">
        <v>0.37</v>
      </c>
      <c r="N1109" t="s">
        <v>8</v>
      </c>
      <c r="O1109" t="s">
        <v>28</v>
      </c>
      <c r="P1109" t="s">
        <v>79</v>
      </c>
      <c r="Q1109" t="s">
        <v>2078</v>
      </c>
      <c r="R1109">
        <v>60110</v>
      </c>
      <c r="S1109">
        <v>42103</v>
      </c>
      <c r="T1109">
        <v>42103</v>
      </c>
      <c r="U1109">
        <v>-255.16890000000001</v>
      </c>
      <c r="V1109">
        <v>21</v>
      </c>
      <c r="W1109">
        <v>85.64</v>
      </c>
      <c r="X1109">
        <v>87877</v>
      </c>
      <c r="Y1109" t="s">
        <v>3217</v>
      </c>
    </row>
    <row r="1110" spans="1:25" x14ac:dyDescent="0.2">
      <c r="A1110">
        <v>1250</v>
      </c>
      <c r="B1110" t="s">
        <v>2077</v>
      </c>
      <c r="C1110" t="s">
        <v>13</v>
      </c>
      <c r="D1110">
        <v>0.09</v>
      </c>
      <c r="E1110">
        <v>120.98</v>
      </c>
      <c r="F1110">
        <v>30</v>
      </c>
      <c r="G1110" t="s">
        <v>2</v>
      </c>
      <c r="H1110" t="s">
        <v>70</v>
      </c>
      <c r="I1110" t="s">
        <v>4</v>
      </c>
      <c r="J1110" t="s">
        <v>85</v>
      </c>
      <c r="K1110" t="s">
        <v>33</v>
      </c>
      <c r="L1110" t="s">
        <v>1101</v>
      </c>
      <c r="M1110">
        <v>0.64</v>
      </c>
      <c r="N1110" t="s">
        <v>8</v>
      </c>
      <c r="O1110" t="s">
        <v>28</v>
      </c>
      <c r="P1110" t="s">
        <v>79</v>
      </c>
      <c r="Q1110" t="s">
        <v>2078</v>
      </c>
      <c r="R1110">
        <v>60110</v>
      </c>
      <c r="S1110">
        <v>42103</v>
      </c>
      <c r="T1110">
        <v>42105</v>
      </c>
      <c r="U1110">
        <v>74.004800000000003</v>
      </c>
      <c r="V1110">
        <v>22</v>
      </c>
      <c r="W1110">
        <v>2508.15</v>
      </c>
      <c r="X1110">
        <v>87877</v>
      </c>
      <c r="Y1110" t="s">
        <v>3217</v>
      </c>
    </row>
    <row r="1111" spans="1:25" x14ac:dyDescent="0.2">
      <c r="A1111">
        <v>1250</v>
      </c>
      <c r="B1111" t="s">
        <v>2077</v>
      </c>
      <c r="C1111" t="s">
        <v>13</v>
      </c>
      <c r="D1111">
        <v>0.1</v>
      </c>
      <c r="E1111">
        <v>30.98</v>
      </c>
      <c r="F1111">
        <v>5.76</v>
      </c>
      <c r="G1111" t="s">
        <v>14</v>
      </c>
      <c r="H1111" t="s">
        <v>70</v>
      </c>
      <c r="I1111" t="s">
        <v>24</v>
      </c>
      <c r="J1111" t="s">
        <v>64</v>
      </c>
      <c r="K1111" t="s">
        <v>49</v>
      </c>
      <c r="L1111" t="s">
        <v>715</v>
      </c>
      <c r="M1111">
        <v>0.4</v>
      </c>
      <c r="N1111" t="s">
        <v>8</v>
      </c>
      <c r="O1111" t="s">
        <v>28</v>
      </c>
      <c r="P1111" t="s">
        <v>79</v>
      </c>
      <c r="Q1111" t="s">
        <v>2078</v>
      </c>
      <c r="R1111">
        <v>60110</v>
      </c>
      <c r="S1111">
        <v>42103</v>
      </c>
      <c r="T1111">
        <v>42104</v>
      </c>
      <c r="U1111">
        <v>109.4248</v>
      </c>
      <c r="V1111">
        <v>8</v>
      </c>
      <c r="W1111">
        <v>225.62</v>
      </c>
      <c r="X1111">
        <v>87877</v>
      </c>
      <c r="Y1111" t="s">
        <v>3217</v>
      </c>
    </row>
    <row r="1112" spans="1:25" x14ac:dyDescent="0.2">
      <c r="A1112">
        <v>2488</v>
      </c>
      <c r="B1112" t="s">
        <v>2079</v>
      </c>
      <c r="C1112" t="s">
        <v>13</v>
      </c>
      <c r="D1112">
        <v>0.08</v>
      </c>
      <c r="E1112">
        <v>4.91</v>
      </c>
      <c r="F1112">
        <v>0.5</v>
      </c>
      <c r="G1112" t="s">
        <v>14</v>
      </c>
      <c r="H1112" t="s">
        <v>15</v>
      </c>
      <c r="I1112" t="s">
        <v>24</v>
      </c>
      <c r="J1112" t="s">
        <v>128</v>
      </c>
      <c r="K1112" t="s">
        <v>49</v>
      </c>
      <c r="L1112" t="s">
        <v>949</v>
      </c>
      <c r="M1112">
        <v>0.36</v>
      </c>
      <c r="N1112" t="s">
        <v>8</v>
      </c>
      <c r="O1112" t="s">
        <v>9</v>
      </c>
      <c r="P1112" t="s">
        <v>20</v>
      </c>
      <c r="Q1112" t="s">
        <v>2080</v>
      </c>
      <c r="R1112">
        <v>72023</v>
      </c>
      <c r="S1112">
        <v>42103</v>
      </c>
      <c r="T1112">
        <v>42103</v>
      </c>
      <c r="U1112">
        <v>12.726000000000001</v>
      </c>
      <c r="V1112">
        <v>9</v>
      </c>
      <c r="W1112">
        <v>42.69</v>
      </c>
      <c r="X1112">
        <v>86887</v>
      </c>
      <c r="Y1112" t="s">
        <v>3216</v>
      </c>
    </row>
    <row r="1113" spans="1:25" x14ac:dyDescent="0.2">
      <c r="A1113">
        <v>2488</v>
      </c>
      <c r="B1113" t="s">
        <v>2079</v>
      </c>
      <c r="C1113" t="s">
        <v>13</v>
      </c>
      <c r="D1113">
        <v>0.02</v>
      </c>
      <c r="E1113">
        <v>28.15</v>
      </c>
      <c r="F1113">
        <v>6.17</v>
      </c>
      <c r="G1113" t="s">
        <v>14</v>
      </c>
      <c r="H1113" t="s">
        <v>15</v>
      </c>
      <c r="I1113" t="s">
        <v>24</v>
      </c>
      <c r="J1113" t="s">
        <v>25</v>
      </c>
      <c r="K1113" t="s">
        <v>18</v>
      </c>
      <c r="L1113" t="s">
        <v>595</v>
      </c>
      <c r="M1113">
        <v>0.55000000000000004</v>
      </c>
      <c r="N1113" t="s">
        <v>8</v>
      </c>
      <c r="O1113" t="s">
        <v>9</v>
      </c>
      <c r="P1113" t="s">
        <v>20</v>
      </c>
      <c r="Q1113" t="s">
        <v>2080</v>
      </c>
      <c r="R1113">
        <v>72023</v>
      </c>
      <c r="S1113">
        <v>42103</v>
      </c>
      <c r="T1113">
        <v>42104</v>
      </c>
      <c r="U1113">
        <v>160.8066</v>
      </c>
      <c r="V1113">
        <v>11</v>
      </c>
      <c r="W1113">
        <v>327.41000000000003</v>
      </c>
      <c r="X1113">
        <v>86887</v>
      </c>
      <c r="Y1113" t="s">
        <v>3216</v>
      </c>
    </row>
    <row r="1114" spans="1:25" x14ac:dyDescent="0.2">
      <c r="A1114">
        <v>2491</v>
      </c>
      <c r="B1114" t="s">
        <v>433</v>
      </c>
      <c r="C1114" t="s">
        <v>13</v>
      </c>
      <c r="D1114">
        <v>0.08</v>
      </c>
      <c r="E1114">
        <v>4.91</v>
      </c>
      <c r="F1114">
        <v>0.5</v>
      </c>
      <c r="G1114" t="s">
        <v>14</v>
      </c>
      <c r="H1114" t="s">
        <v>15</v>
      </c>
      <c r="I1114" t="s">
        <v>24</v>
      </c>
      <c r="J1114" t="s">
        <v>128</v>
      </c>
      <c r="K1114" t="s">
        <v>49</v>
      </c>
      <c r="L1114" t="s">
        <v>949</v>
      </c>
      <c r="M1114">
        <v>0.36</v>
      </c>
      <c r="N1114" t="s">
        <v>8</v>
      </c>
      <c r="O1114" t="s">
        <v>35</v>
      </c>
      <c r="P1114" t="s">
        <v>66</v>
      </c>
      <c r="Q1114" t="s">
        <v>76</v>
      </c>
      <c r="R1114">
        <v>90045</v>
      </c>
      <c r="S1114">
        <v>42103</v>
      </c>
      <c r="T1114">
        <v>42103</v>
      </c>
      <c r="U1114">
        <v>31.751999999999999</v>
      </c>
      <c r="V1114">
        <v>36</v>
      </c>
      <c r="W1114">
        <v>170.75</v>
      </c>
      <c r="X1114">
        <v>14785</v>
      </c>
      <c r="Y1114" t="s">
        <v>3218</v>
      </c>
    </row>
    <row r="1115" spans="1:25" x14ac:dyDescent="0.2">
      <c r="A1115">
        <v>2491</v>
      </c>
      <c r="B1115" t="s">
        <v>433</v>
      </c>
      <c r="C1115" t="s">
        <v>13</v>
      </c>
      <c r="D1115">
        <v>0.02</v>
      </c>
      <c r="E1115">
        <v>28.15</v>
      </c>
      <c r="F1115">
        <v>6.17</v>
      </c>
      <c r="G1115" t="s">
        <v>14</v>
      </c>
      <c r="H1115" t="s">
        <v>15</v>
      </c>
      <c r="I1115" t="s">
        <v>24</v>
      </c>
      <c r="J1115" t="s">
        <v>25</v>
      </c>
      <c r="K1115" t="s">
        <v>18</v>
      </c>
      <c r="L1115" t="s">
        <v>595</v>
      </c>
      <c r="M1115">
        <v>0.55000000000000004</v>
      </c>
      <c r="N1115" t="s">
        <v>8</v>
      </c>
      <c r="O1115" t="s">
        <v>35</v>
      </c>
      <c r="P1115" t="s">
        <v>66</v>
      </c>
      <c r="Q1115" t="s">
        <v>76</v>
      </c>
      <c r="R1115">
        <v>90045</v>
      </c>
      <c r="S1115">
        <v>42103</v>
      </c>
      <c r="T1115">
        <v>42104</v>
      </c>
      <c r="U1115">
        <v>117.208</v>
      </c>
      <c r="V1115">
        <v>45</v>
      </c>
      <c r="W1115">
        <v>1339.42</v>
      </c>
      <c r="X1115">
        <v>14785</v>
      </c>
      <c r="Y1115" t="s">
        <v>3218</v>
      </c>
    </row>
    <row r="1116" spans="1:25" x14ac:dyDescent="0.2">
      <c r="A1116">
        <v>115</v>
      </c>
      <c r="B1116" t="s">
        <v>2081</v>
      </c>
      <c r="C1116" t="s">
        <v>23</v>
      </c>
      <c r="D1116">
        <v>7.0000000000000007E-2</v>
      </c>
      <c r="E1116">
        <v>2.12</v>
      </c>
      <c r="F1116">
        <v>1.99</v>
      </c>
      <c r="G1116" t="s">
        <v>14</v>
      </c>
      <c r="H1116" t="s">
        <v>47</v>
      </c>
      <c r="I1116" t="s">
        <v>16</v>
      </c>
      <c r="J1116" t="s">
        <v>17</v>
      </c>
      <c r="K1116" t="s">
        <v>18</v>
      </c>
      <c r="L1116" t="s">
        <v>2082</v>
      </c>
      <c r="M1116">
        <v>0.55000000000000004</v>
      </c>
      <c r="N1116" t="s">
        <v>8</v>
      </c>
      <c r="O1116" t="s">
        <v>35</v>
      </c>
      <c r="P1116" t="s">
        <v>115</v>
      </c>
      <c r="Q1116" t="s">
        <v>2083</v>
      </c>
      <c r="R1116">
        <v>97128</v>
      </c>
      <c r="S1116">
        <v>42103</v>
      </c>
      <c r="T1116">
        <v>42105</v>
      </c>
      <c r="U1116">
        <v>-55.84</v>
      </c>
      <c r="V1116">
        <v>12</v>
      </c>
      <c r="W1116">
        <v>26.07</v>
      </c>
      <c r="X1116">
        <v>89585</v>
      </c>
      <c r="Y1116" t="s">
        <v>3218</v>
      </c>
    </row>
    <row r="1117" spans="1:25" x14ac:dyDescent="0.2">
      <c r="A1117">
        <v>117</v>
      </c>
      <c r="B1117" t="s">
        <v>117</v>
      </c>
      <c r="C1117" t="s">
        <v>23</v>
      </c>
      <c r="D1117">
        <v>7.0000000000000007E-2</v>
      </c>
      <c r="E1117">
        <v>2.12</v>
      </c>
      <c r="F1117">
        <v>1.99</v>
      </c>
      <c r="G1117" t="s">
        <v>14</v>
      </c>
      <c r="H1117" t="s">
        <v>47</v>
      </c>
      <c r="I1117" t="s">
        <v>16</v>
      </c>
      <c r="J1117" t="s">
        <v>17</v>
      </c>
      <c r="K1117" t="s">
        <v>18</v>
      </c>
      <c r="L1117" t="s">
        <v>2082</v>
      </c>
      <c r="M1117">
        <v>0.55000000000000004</v>
      </c>
      <c r="N1117" t="s">
        <v>8</v>
      </c>
      <c r="O1117" t="s">
        <v>35</v>
      </c>
      <c r="P1117" t="s">
        <v>42</v>
      </c>
      <c r="Q1117" t="s">
        <v>118</v>
      </c>
      <c r="R1117">
        <v>98103</v>
      </c>
      <c r="S1117">
        <v>42103</v>
      </c>
      <c r="T1117">
        <v>42105</v>
      </c>
      <c r="U1117">
        <v>-55.84</v>
      </c>
      <c r="V1117">
        <v>46</v>
      </c>
      <c r="W1117">
        <v>99.94</v>
      </c>
      <c r="X1117">
        <v>58914</v>
      </c>
      <c r="Y1117" t="s">
        <v>3218</v>
      </c>
    </row>
    <row r="1118" spans="1:25" x14ac:dyDescent="0.2">
      <c r="A1118">
        <v>2851</v>
      </c>
      <c r="B1118" t="s">
        <v>2084</v>
      </c>
      <c r="C1118" t="s">
        <v>23</v>
      </c>
      <c r="D1118">
        <v>0.05</v>
      </c>
      <c r="E1118">
        <v>115.99</v>
      </c>
      <c r="F1118">
        <v>8.99</v>
      </c>
      <c r="G1118" t="s">
        <v>14</v>
      </c>
      <c r="H1118" t="s">
        <v>15</v>
      </c>
      <c r="I1118" t="s">
        <v>16</v>
      </c>
      <c r="J1118" t="s">
        <v>111</v>
      </c>
      <c r="K1118" t="s">
        <v>49</v>
      </c>
      <c r="L1118" t="s">
        <v>2085</v>
      </c>
      <c r="M1118">
        <v>0.57999999999999996</v>
      </c>
      <c r="N1118" t="s">
        <v>8</v>
      </c>
      <c r="O1118" t="s">
        <v>28</v>
      </c>
      <c r="P1118" t="s">
        <v>163</v>
      </c>
      <c r="Q1118" t="s">
        <v>2086</v>
      </c>
      <c r="R1118">
        <v>79762</v>
      </c>
      <c r="S1118">
        <v>42103</v>
      </c>
      <c r="T1118">
        <v>42107</v>
      </c>
      <c r="U1118">
        <v>719.35260000000005</v>
      </c>
      <c r="V1118">
        <v>11</v>
      </c>
      <c r="W1118">
        <v>1042.54</v>
      </c>
      <c r="X1118">
        <v>86454</v>
      </c>
      <c r="Y1118" t="s">
        <v>3217</v>
      </c>
    </row>
    <row r="1119" spans="1:25" x14ac:dyDescent="0.2">
      <c r="A1119">
        <v>1271</v>
      </c>
      <c r="B1119" t="s">
        <v>2087</v>
      </c>
      <c r="C1119" t="s">
        <v>92</v>
      </c>
      <c r="D1119">
        <v>7.0000000000000007E-2</v>
      </c>
      <c r="E1119">
        <v>125.99</v>
      </c>
      <c r="F1119">
        <v>7.69</v>
      </c>
      <c r="G1119" t="s">
        <v>14</v>
      </c>
      <c r="H1119" t="s">
        <v>70</v>
      </c>
      <c r="I1119" t="s">
        <v>16</v>
      </c>
      <c r="J1119" t="s">
        <v>111</v>
      </c>
      <c r="K1119" t="s">
        <v>49</v>
      </c>
      <c r="L1119" t="s">
        <v>621</v>
      </c>
      <c r="M1119">
        <v>0.59</v>
      </c>
      <c r="N1119" t="s">
        <v>8</v>
      </c>
      <c r="O1119" t="s">
        <v>35</v>
      </c>
      <c r="P1119" t="s">
        <v>66</v>
      </c>
      <c r="Q1119" t="s">
        <v>2088</v>
      </c>
      <c r="R1119">
        <v>91941</v>
      </c>
      <c r="S1119">
        <v>42103</v>
      </c>
      <c r="T1119">
        <v>42104</v>
      </c>
      <c r="U1119">
        <v>588.24570000000006</v>
      </c>
      <c r="V1119">
        <v>8</v>
      </c>
      <c r="W1119">
        <v>852.53</v>
      </c>
      <c r="X1119">
        <v>88410</v>
      </c>
      <c r="Y1119" t="s">
        <v>3218</v>
      </c>
    </row>
    <row r="1120" spans="1:25" x14ac:dyDescent="0.2">
      <c r="A1120">
        <v>191</v>
      </c>
      <c r="B1120" t="s">
        <v>1097</v>
      </c>
      <c r="C1120" t="s">
        <v>46</v>
      </c>
      <c r="D1120">
        <v>0.05</v>
      </c>
      <c r="E1120">
        <v>3.8</v>
      </c>
      <c r="F1120">
        <v>1.49</v>
      </c>
      <c r="G1120" t="s">
        <v>14</v>
      </c>
      <c r="H1120" t="s">
        <v>70</v>
      </c>
      <c r="I1120" t="s">
        <v>24</v>
      </c>
      <c r="J1120" t="s">
        <v>48</v>
      </c>
      <c r="K1120" t="s">
        <v>49</v>
      </c>
      <c r="L1120" t="s">
        <v>1168</v>
      </c>
      <c r="M1120">
        <v>0.38</v>
      </c>
      <c r="N1120" t="s">
        <v>8</v>
      </c>
      <c r="O1120" t="s">
        <v>28</v>
      </c>
      <c r="P1120" t="s">
        <v>79</v>
      </c>
      <c r="Q1120" t="s">
        <v>1099</v>
      </c>
      <c r="R1120">
        <v>60505</v>
      </c>
      <c r="S1120">
        <v>42103</v>
      </c>
      <c r="T1120">
        <v>42105</v>
      </c>
      <c r="U1120">
        <v>14.467000000000001</v>
      </c>
      <c r="V1120">
        <v>14</v>
      </c>
      <c r="W1120">
        <v>53.26</v>
      </c>
      <c r="X1120">
        <v>89093</v>
      </c>
      <c r="Y1120" t="s">
        <v>3217</v>
      </c>
    </row>
    <row r="1121" spans="1:25" x14ac:dyDescent="0.2">
      <c r="A1121">
        <v>191</v>
      </c>
      <c r="B1121" t="s">
        <v>1097</v>
      </c>
      <c r="C1121" t="s">
        <v>46</v>
      </c>
      <c r="D1121">
        <v>0.09</v>
      </c>
      <c r="E1121">
        <v>30.73</v>
      </c>
      <c r="F1121">
        <v>4</v>
      </c>
      <c r="G1121" t="s">
        <v>14</v>
      </c>
      <c r="H1121" t="s">
        <v>70</v>
      </c>
      <c r="I1121" t="s">
        <v>16</v>
      </c>
      <c r="J1121" t="s">
        <v>17</v>
      </c>
      <c r="K1121" t="s">
        <v>49</v>
      </c>
      <c r="L1121" t="s">
        <v>650</v>
      </c>
      <c r="M1121">
        <v>0.75</v>
      </c>
      <c r="N1121" t="s">
        <v>8</v>
      </c>
      <c r="O1121" t="s">
        <v>28</v>
      </c>
      <c r="P1121" t="s">
        <v>79</v>
      </c>
      <c r="Q1121" t="s">
        <v>1099</v>
      </c>
      <c r="R1121">
        <v>60505</v>
      </c>
      <c r="S1121">
        <v>42103</v>
      </c>
      <c r="T1121">
        <v>42103</v>
      </c>
      <c r="U1121">
        <v>-99.986400000000003</v>
      </c>
      <c r="V1121">
        <v>7</v>
      </c>
      <c r="W1121">
        <v>203.49</v>
      </c>
      <c r="X1121">
        <v>89093</v>
      </c>
      <c r="Y1121" t="s">
        <v>3217</v>
      </c>
    </row>
    <row r="1122" spans="1:25" x14ac:dyDescent="0.2">
      <c r="A1122">
        <v>191</v>
      </c>
      <c r="B1122" t="s">
        <v>1097</v>
      </c>
      <c r="C1122" t="s">
        <v>46</v>
      </c>
      <c r="D1122">
        <v>0</v>
      </c>
      <c r="E1122">
        <v>125.99</v>
      </c>
      <c r="F1122">
        <v>8.08</v>
      </c>
      <c r="G1122" t="s">
        <v>14</v>
      </c>
      <c r="H1122" t="s">
        <v>70</v>
      </c>
      <c r="I1122" t="s">
        <v>16</v>
      </c>
      <c r="J1122" t="s">
        <v>111</v>
      </c>
      <c r="K1122" t="s">
        <v>49</v>
      </c>
      <c r="L1122" t="s">
        <v>2089</v>
      </c>
      <c r="M1122">
        <v>0.56999999999999995</v>
      </c>
      <c r="N1122" t="s">
        <v>8</v>
      </c>
      <c r="O1122" t="s">
        <v>28</v>
      </c>
      <c r="P1122" t="s">
        <v>79</v>
      </c>
      <c r="Q1122" t="s">
        <v>1099</v>
      </c>
      <c r="R1122">
        <v>60505</v>
      </c>
      <c r="S1122">
        <v>42103</v>
      </c>
      <c r="T1122">
        <v>42104</v>
      </c>
      <c r="U1122">
        <v>1348.59672</v>
      </c>
      <c r="V1122">
        <v>22</v>
      </c>
      <c r="W1122">
        <v>2356.0100000000002</v>
      </c>
      <c r="X1122">
        <v>89093</v>
      </c>
      <c r="Y1122" t="s">
        <v>3217</v>
      </c>
    </row>
    <row r="1123" spans="1:25" x14ac:dyDescent="0.2">
      <c r="A1123">
        <v>1634</v>
      </c>
      <c r="B1123" t="s">
        <v>2090</v>
      </c>
      <c r="C1123" t="s">
        <v>46</v>
      </c>
      <c r="D1123">
        <v>0.08</v>
      </c>
      <c r="E1123">
        <v>100.97</v>
      </c>
      <c r="F1123">
        <v>14</v>
      </c>
      <c r="G1123" t="s">
        <v>2</v>
      </c>
      <c r="H1123" t="s">
        <v>47</v>
      </c>
      <c r="I1123" t="s">
        <v>16</v>
      </c>
      <c r="J1123" t="s">
        <v>32</v>
      </c>
      <c r="K1123" t="s">
        <v>33</v>
      </c>
      <c r="L1123" t="s">
        <v>2091</v>
      </c>
      <c r="M1123">
        <v>0.37</v>
      </c>
      <c r="N1123" t="s">
        <v>8</v>
      </c>
      <c r="O1123" t="s">
        <v>9</v>
      </c>
      <c r="P1123" t="s">
        <v>10</v>
      </c>
      <c r="Q1123" t="s">
        <v>2092</v>
      </c>
      <c r="R1123">
        <v>39212</v>
      </c>
      <c r="S1123">
        <v>42103</v>
      </c>
      <c r="T1123">
        <v>42104</v>
      </c>
      <c r="U1123">
        <v>-73.494119999999995</v>
      </c>
      <c r="V1123">
        <v>15</v>
      </c>
      <c r="W1123">
        <v>1483.16</v>
      </c>
      <c r="X1123">
        <v>90532</v>
      </c>
      <c r="Y1123" t="s">
        <v>3216</v>
      </c>
    </row>
    <row r="1124" spans="1:25" x14ac:dyDescent="0.2">
      <c r="A1124">
        <v>2334</v>
      </c>
      <c r="B1124" t="s">
        <v>2014</v>
      </c>
      <c r="C1124" t="s">
        <v>46</v>
      </c>
      <c r="D1124">
        <v>0.05</v>
      </c>
      <c r="E1124">
        <v>14.81</v>
      </c>
      <c r="F1124">
        <v>13.32</v>
      </c>
      <c r="G1124" t="s">
        <v>14</v>
      </c>
      <c r="H1124" t="s">
        <v>3</v>
      </c>
      <c r="I1124" t="s">
        <v>24</v>
      </c>
      <c r="J1124" t="s">
        <v>71</v>
      </c>
      <c r="K1124" t="s">
        <v>49</v>
      </c>
      <c r="L1124" t="s">
        <v>570</v>
      </c>
      <c r="M1124">
        <v>0.43</v>
      </c>
      <c r="N1124" t="s">
        <v>8</v>
      </c>
      <c r="O1124" t="s">
        <v>28</v>
      </c>
      <c r="P1124" t="s">
        <v>333</v>
      </c>
      <c r="Q1124" t="s">
        <v>2015</v>
      </c>
      <c r="R1124">
        <v>53220</v>
      </c>
      <c r="S1124">
        <v>42103</v>
      </c>
      <c r="T1124">
        <v>42105</v>
      </c>
      <c r="U1124">
        <v>-190.49</v>
      </c>
      <c r="V1124">
        <v>8</v>
      </c>
      <c r="W1124">
        <v>115.99</v>
      </c>
      <c r="X1124">
        <v>89609</v>
      </c>
      <c r="Y1124" t="s">
        <v>3217</v>
      </c>
    </row>
    <row r="1125" spans="1:25" x14ac:dyDescent="0.2">
      <c r="A1125">
        <v>2334</v>
      </c>
      <c r="B1125" t="s">
        <v>2014</v>
      </c>
      <c r="C1125" t="s">
        <v>46</v>
      </c>
      <c r="D1125">
        <v>0.08</v>
      </c>
      <c r="E1125">
        <v>2.78</v>
      </c>
      <c r="F1125">
        <v>1.25</v>
      </c>
      <c r="G1125" t="s">
        <v>14</v>
      </c>
      <c r="H1125" t="s">
        <v>3</v>
      </c>
      <c r="I1125" t="s">
        <v>24</v>
      </c>
      <c r="J1125" t="s">
        <v>25</v>
      </c>
      <c r="K1125" t="s">
        <v>26</v>
      </c>
      <c r="L1125" t="s">
        <v>358</v>
      </c>
      <c r="M1125">
        <v>0.59</v>
      </c>
      <c r="N1125" t="s">
        <v>8</v>
      </c>
      <c r="O1125" t="s">
        <v>28</v>
      </c>
      <c r="P1125" t="s">
        <v>333</v>
      </c>
      <c r="Q1125" t="s">
        <v>2015</v>
      </c>
      <c r="R1125">
        <v>53220</v>
      </c>
      <c r="S1125">
        <v>42103</v>
      </c>
      <c r="T1125">
        <v>42104</v>
      </c>
      <c r="U1125">
        <v>-8.77</v>
      </c>
      <c r="V1125">
        <v>7</v>
      </c>
      <c r="W1125">
        <v>19.46</v>
      </c>
      <c r="X1125">
        <v>89609</v>
      </c>
      <c r="Y1125" t="s">
        <v>3217</v>
      </c>
    </row>
    <row r="1126" spans="1:25" x14ac:dyDescent="0.2">
      <c r="A1126">
        <v>2847</v>
      </c>
      <c r="B1126" t="s">
        <v>2093</v>
      </c>
      <c r="C1126" t="s">
        <v>46</v>
      </c>
      <c r="D1126">
        <v>0.04</v>
      </c>
      <c r="E1126">
        <v>90.48</v>
      </c>
      <c r="F1126">
        <v>19.989999999999998</v>
      </c>
      <c r="G1126" t="s">
        <v>14</v>
      </c>
      <c r="H1126" t="s">
        <v>70</v>
      </c>
      <c r="I1126" t="s">
        <v>24</v>
      </c>
      <c r="J1126" t="s">
        <v>321</v>
      </c>
      <c r="K1126" t="s">
        <v>49</v>
      </c>
      <c r="L1126" t="s">
        <v>478</v>
      </c>
      <c r="M1126">
        <v>0.4</v>
      </c>
      <c r="N1126" t="s">
        <v>8</v>
      </c>
      <c r="O1126" t="s">
        <v>9</v>
      </c>
      <c r="P1126" t="s">
        <v>376</v>
      </c>
      <c r="Q1126" t="s">
        <v>2094</v>
      </c>
      <c r="R1126">
        <v>38017</v>
      </c>
      <c r="S1126">
        <v>42103</v>
      </c>
      <c r="T1126">
        <v>42105</v>
      </c>
      <c r="U1126">
        <v>55.555199999999999</v>
      </c>
      <c r="V1126">
        <v>3</v>
      </c>
      <c r="W1126">
        <v>268.64</v>
      </c>
      <c r="X1126">
        <v>85928</v>
      </c>
      <c r="Y1126" t="s">
        <v>3216</v>
      </c>
    </row>
    <row r="1127" spans="1:25" x14ac:dyDescent="0.2">
      <c r="A1127">
        <v>2847</v>
      </c>
      <c r="B1127" t="s">
        <v>2093</v>
      </c>
      <c r="C1127" t="s">
        <v>46</v>
      </c>
      <c r="D1127">
        <v>0.02</v>
      </c>
      <c r="E1127">
        <v>9.77</v>
      </c>
      <c r="F1127">
        <v>6.02</v>
      </c>
      <c r="G1127" t="s">
        <v>14</v>
      </c>
      <c r="H1127" t="s">
        <v>70</v>
      </c>
      <c r="I1127" t="s">
        <v>4</v>
      </c>
      <c r="J1127" t="s">
        <v>102</v>
      </c>
      <c r="K1127" t="s">
        <v>120</v>
      </c>
      <c r="L1127" t="s">
        <v>2095</v>
      </c>
      <c r="M1127">
        <v>0.48</v>
      </c>
      <c r="N1127" t="s">
        <v>8</v>
      </c>
      <c r="O1127" t="s">
        <v>9</v>
      </c>
      <c r="P1127" t="s">
        <v>376</v>
      </c>
      <c r="Q1127" t="s">
        <v>2094</v>
      </c>
      <c r="R1127">
        <v>38017</v>
      </c>
      <c r="S1127">
        <v>42103</v>
      </c>
      <c r="T1127">
        <v>42104</v>
      </c>
      <c r="U1127">
        <v>-535.33199999999999</v>
      </c>
      <c r="V1127">
        <v>9</v>
      </c>
      <c r="W1127">
        <v>87.68</v>
      </c>
      <c r="X1127">
        <v>85928</v>
      </c>
      <c r="Y1127" t="s">
        <v>3216</v>
      </c>
    </row>
    <row r="1128" spans="1:25" x14ac:dyDescent="0.2">
      <c r="A1128">
        <v>2847</v>
      </c>
      <c r="B1128" t="s">
        <v>2093</v>
      </c>
      <c r="C1128" t="s">
        <v>46</v>
      </c>
      <c r="D1128">
        <v>0.09</v>
      </c>
      <c r="E1128">
        <v>34.99</v>
      </c>
      <c r="F1128">
        <v>7.73</v>
      </c>
      <c r="G1128" t="s">
        <v>14</v>
      </c>
      <c r="H1128" t="s">
        <v>70</v>
      </c>
      <c r="I1128" t="s">
        <v>24</v>
      </c>
      <c r="J1128" t="s">
        <v>25</v>
      </c>
      <c r="K1128" t="s">
        <v>49</v>
      </c>
      <c r="L1128" t="s">
        <v>1280</v>
      </c>
      <c r="M1128">
        <v>0.59</v>
      </c>
      <c r="N1128" t="s">
        <v>8</v>
      </c>
      <c r="O1128" t="s">
        <v>9</v>
      </c>
      <c r="P1128" t="s">
        <v>376</v>
      </c>
      <c r="Q1128" t="s">
        <v>2094</v>
      </c>
      <c r="R1128">
        <v>38017</v>
      </c>
      <c r="S1128">
        <v>42103</v>
      </c>
      <c r="T1128">
        <v>42105</v>
      </c>
      <c r="U1128">
        <v>-208.72040000000001</v>
      </c>
      <c r="V1128">
        <v>1</v>
      </c>
      <c r="W1128">
        <v>37.619999999999997</v>
      </c>
      <c r="X1128">
        <v>85928</v>
      </c>
      <c r="Y1128" t="s">
        <v>3216</v>
      </c>
    </row>
    <row r="1129" spans="1:25" x14ac:dyDescent="0.2">
      <c r="A1129">
        <v>1602</v>
      </c>
      <c r="B1129" t="s">
        <v>2096</v>
      </c>
      <c r="C1129" t="s">
        <v>1</v>
      </c>
      <c r="D1129">
        <v>0.1</v>
      </c>
      <c r="E1129">
        <v>9.11</v>
      </c>
      <c r="F1129">
        <v>2.15</v>
      </c>
      <c r="G1129" t="s">
        <v>14</v>
      </c>
      <c r="H1129" t="s">
        <v>47</v>
      </c>
      <c r="I1129" t="s">
        <v>24</v>
      </c>
      <c r="J1129" t="s">
        <v>64</v>
      </c>
      <c r="K1129" t="s">
        <v>26</v>
      </c>
      <c r="L1129" t="s">
        <v>65</v>
      </c>
      <c r="M1129">
        <v>0.4</v>
      </c>
      <c r="N1129" t="s">
        <v>8</v>
      </c>
      <c r="O1129" t="s">
        <v>87</v>
      </c>
      <c r="P1129" t="s">
        <v>394</v>
      </c>
      <c r="Q1129" t="s">
        <v>2097</v>
      </c>
      <c r="R1129">
        <v>20601</v>
      </c>
      <c r="S1129">
        <v>42104</v>
      </c>
      <c r="T1129">
        <v>42106</v>
      </c>
      <c r="U1129">
        <v>-3.9312</v>
      </c>
      <c r="V1129">
        <v>2</v>
      </c>
      <c r="W1129">
        <v>17.420000000000002</v>
      </c>
      <c r="X1129">
        <v>89680</v>
      </c>
      <c r="Y1129" t="s">
        <v>3219</v>
      </c>
    </row>
    <row r="1130" spans="1:25" x14ac:dyDescent="0.2">
      <c r="A1130">
        <v>451</v>
      </c>
      <c r="B1130" t="s">
        <v>195</v>
      </c>
      <c r="C1130" t="s">
        <v>13</v>
      </c>
      <c r="D1130">
        <v>0.03</v>
      </c>
      <c r="E1130">
        <v>15.99</v>
      </c>
      <c r="F1130">
        <v>11.28</v>
      </c>
      <c r="G1130" t="s">
        <v>14</v>
      </c>
      <c r="H1130" t="s">
        <v>47</v>
      </c>
      <c r="I1130" t="s">
        <v>16</v>
      </c>
      <c r="J1130" t="s">
        <v>32</v>
      </c>
      <c r="K1130" t="s">
        <v>120</v>
      </c>
      <c r="L1130" t="s">
        <v>1182</v>
      </c>
      <c r="M1130">
        <v>0.38</v>
      </c>
      <c r="N1130" t="s">
        <v>8</v>
      </c>
      <c r="O1130" t="s">
        <v>35</v>
      </c>
      <c r="P1130" t="s">
        <v>66</v>
      </c>
      <c r="Q1130" t="s">
        <v>197</v>
      </c>
      <c r="R1130">
        <v>94024</v>
      </c>
      <c r="S1130">
        <v>42104</v>
      </c>
      <c r="T1130">
        <v>42105</v>
      </c>
      <c r="U1130">
        <v>-53.296199999999999</v>
      </c>
      <c r="V1130">
        <v>2</v>
      </c>
      <c r="W1130">
        <v>35.479999999999997</v>
      </c>
      <c r="X1130">
        <v>86010</v>
      </c>
      <c r="Y1130" t="s">
        <v>3218</v>
      </c>
    </row>
    <row r="1131" spans="1:25" x14ac:dyDescent="0.2">
      <c r="A1131">
        <v>3191</v>
      </c>
      <c r="B1131" t="s">
        <v>1682</v>
      </c>
      <c r="C1131" t="s">
        <v>13</v>
      </c>
      <c r="D1131">
        <v>0.09</v>
      </c>
      <c r="E1131">
        <v>35.94</v>
      </c>
      <c r="F1131">
        <v>6.66</v>
      </c>
      <c r="G1131" t="s">
        <v>14</v>
      </c>
      <c r="H1131" t="s">
        <v>70</v>
      </c>
      <c r="I1131" t="s">
        <v>24</v>
      </c>
      <c r="J1131" t="s">
        <v>321</v>
      </c>
      <c r="K1131" t="s">
        <v>49</v>
      </c>
      <c r="L1131" t="s">
        <v>2098</v>
      </c>
      <c r="M1131">
        <v>0.4</v>
      </c>
      <c r="N1131" t="s">
        <v>8</v>
      </c>
      <c r="O1131" t="s">
        <v>28</v>
      </c>
      <c r="P1131" t="s">
        <v>333</v>
      </c>
      <c r="Q1131" t="s">
        <v>1683</v>
      </c>
      <c r="R1131">
        <v>54481</v>
      </c>
      <c r="S1131">
        <v>42104</v>
      </c>
      <c r="T1131">
        <v>42106</v>
      </c>
      <c r="U1131">
        <v>172.56440000000001</v>
      </c>
      <c r="V1131">
        <v>9</v>
      </c>
      <c r="W1131">
        <v>312.22000000000003</v>
      </c>
      <c r="X1131">
        <v>86448</v>
      </c>
      <c r="Y1131" t="s">
        <v>3217</v>
      </c>
    </row>
    <row r="1132" spans="1:25" x14ac:dyDescent="0.2">
      <c r="A1132">
        <v>2684</v>
      </c>
      <c r="B1132" t="s">
        <v>1183</v>
      </c>
      <c r="C1132" t="s">
        <v>23</v>
      </c>
      <c r="D1132">
        <v>7.0000000000000007E-2</v>
      </c>
      <c r="E1132">
        <v>4.97</v>
      </c>
      <c r="F1132">
        <v>5.71</v>
      </c>
      <c r="G1132" t="s">
        <v>14</v>
      </c>
      <c r="H1132" t="s">
        <v>3</v>
      </c>
      <c r="I1132" t="s">
        <v>4</v>
      </c>
      <c r="J1132" t="s">
        <v>102</v>
      </c>
      <c r="K1132" t="s">
        <v>120</v>
      </c>
      <c r="L1132" t="s">
        <v>2099</v>
      </c>
      <c r="M1132">
        <v>0.54</v>
      </c>
      <c r="N1132" t="s">
        <v>8</v>
      </c>
      <c r="O1132" t="s">
        <v>9</v>
      </c>
      <c r="P1132" t="s">
        <v>99</v>
      </c>
      <c r="Q1132" t="s">
        <v>1184</v>
      </c>
      <c r="R1132">
        <v>33952</v>
      </c>
      <c r="S1132">
        <v>42104</v>
      </c>
      <c r="T1132">
        <v>42109</v>
      </c>
      <c r="U1132">
        <v>-180.15199999999999</v>
      </c>
      <c r="V1132">
        <v>5</v>
      </c>
      <c r="W1132">
        <v>26.66</v>
      </c>
      <c r="X1132">
        <v>89148</v>
      </c>
      <c r="Y1132" t="s">
        <v>3216</v>
      </c>
    </row>
    <row r="1133" spans="1:25" x14ac:dyDescent="0.2">
      <c r="A1133">
        <v>2684</v>
      </c>
      <c r="B1133" t="s">
        <v>1183</v>
      </c>
      <c r="C1133" t="s">
        <v>23</v>
      </c>
      <c r="D1133">
        <v>0.09</v>
      </c>
      <c r="E1133">
        <v>2.62</v>
      </c>
      <c r="F1133">
        <v>0.8</v>
      </c>
      <c r="G1133" t="s">
        <v>14</v>
      </c>
      <c r="H1133" t="s">
        <v>3</v>
      </c>
      <c r="I1133" t="s">
        <v>24</v>
      </c>
      <c r="J1133" t="s">
        <v>152</v>
      </c>
      <c r="K1133" t="s">
        <v>26</v>
      </c>
      <c r="L1133" t="s">
        <v>2100</v>
      </c>
      <c r="M1133">
        <v>0.39</v>
      </c>
      <c r="N1133" t="s">
        <v>8</v>
      </c>
      <c r="O1133" t="s">
        <v>9</v>
      </c>
      <c r="P1133" t="s">
        <v>99</v>
      </c>
      <c r="Q1133" t="s">
        <v>1184</v>
      </c>
      <c r="R1133">
        <v>33952</v>
      </c>
      <c r="S1133">
        <v>42104</v>
      </c>
      <c r="T1133">
        <v>42106</v>
      </c>
      <c r="U1133">
        <v>8.3879999999999999</v>
      </c>
      <c r="V1133">
        <v>12</v>
      </c>
      <c r="W1133">
        <v>29.55</v>
      </c>
      <c r="X1133">
        <v>89148</v>
      </c>
      <c r="Y1133" t="s">
        <v>3216</v>
      </c>
    </row>
    <row r="1134" spans="1:25" x14ac:dyDescent="0.2">
      <c r="A1134">
        <v>2684</v>
      </c>
      <c r="B1134" t="s">
        <v>1183</v>
      </c>
      <c r="C1134" t="s">
        <v>23</v>
      </c>
      <c r="D1134">
        <v>0.03</v>
      </c>
      <c r="E1134">
        <v>65.989999999999995</v>
      </c>
      <c r="F1134">
        <v>8.8000000000000007</v>
      </c>
      <c r="G1134" t="s">
        <v>14</v>
      </c>
      <c r="H1134" t="s">
        <v>3</v>
      </c>
      <c r="I1134" t="s">
        <v>16</v>
      </c>
      <c r="J1134" t="s">
        <v>111</v>
      </c>
      <c r="K1134" t="s">
        <v>49</v>
      </c>
      <c r="L1134" t="s">
        <v>428</v>
      </c>
      <c r="M1134">
        <v>0.57999999999999996</v>
      </c>
      <c r="N1134" t="s">
        <v>8</v>
      </c>
      <c r="O1134" t="s">
        <v>9</v>
      </c>
      <c r="P1134" t="s">
        <v>99</v>
      </c>
      <c r="Q1134" t="s">
        <v>1184</v>
      </c>
      <c r="R1134">
        <v>33952</v>
      </c>
      <c r="S1134">
        <v>42104</v>
      </c>
      <c r="T1134">
        <v>42104</v>
      </c>
      <c r="U1134">
        <v>9.9398999999999997</v>
      </c>
      <c r="V1134">
        <v>21</v>
      </c>
      <c r="W1134">
        <v>1237.4000000000001</v>
      </c>
      <c r="X1134">
        <v>89148</v>
      </c>
      <c r="Y1134" t="s">
        <v>3216</v>
      </c>
    </row>
    <row r="1135" spans="1:25" x14ac:dyDescent="0.2">
      <c r="A1135">
        <v>1103</v>
      </c>
      <c r="B1135" t="s">
        <v>2101</v>
      </c>
      <c r="C1135" t="s">
        <v>46</v>
      </c>
      <c r="D1135">
        <v>0.05</v>
      </c>
      <c r="E1135">
        <v>328.14</v>
      </c>
      <c r="F1135">
        <v>91.05</v>
      </c>
      <c r="G1135" t="s">
        <v>2</v>
      </c>
      <c r="H1135" t="s">
        <v>47</v>
      </c>
      <c r="I1135" t="s">
        <v>24</v>
      </c>
      <c r="J1135" t="s">
        <v>71</v>
      </c>
      <c r="K1135" t="s">
        <v>33</v>
      </c>
      <c r="L1135" t="s">
        <v>559</v>
      </c>
      <c r="M1135">
        <v>0.56999999999999995</v>
      </c>
      <c r="N1135" t="s">
        <v>8</v>
      </c>
      <c r="O1135" t="s">
        <v>28</v>
      </c>
      <c r="P1135" t="s">
        <v>109</v>
      </c>
      <c r="Q1135" t="s">
        <v>2102</v>
      </c>
      <c r="R1135">
        <v>68046</v>
      </c>
      <c r="S1135">
        <v>42104</v>
      </c>
      <c r="T1135">
        <v>42105</v>
      </c>
      <c r="U1135">
        <v>772.04</v>
      </c>
      <c r="V1135">
        <v>7</v>
      </c>
      <c r="W1135">
        <v>2291.39</v>
      </c>
      <c r="X1135">
        <v>90977</v>
      </c>
      <c r="Y1135" t="s">
        <v>3217</v>
      </c>
    </row>
    <row r="1136" spans="1:25" x14ac:dyDescent="0.2">
      <c r="A1136">
        <v>1104</v>
      </c>
      <c r="B1136" t="s">
        <v>2103</v>
      </c>
      <c r="C1136" t="s">
        <v>46</v>
      </c>
      <c r="D1136">
        <v>0.05</v>
      </c>
      <c r="E1136">
        <v>328.14</v>
      </c>
      <c r="F1136">
        <v>91.05</v>
      </c>
      <c r="G1136" t="s">
        <v>2</v>
      </c>
      <c r="H1136" t="s">
        <v>47</v>
      </c>
      <c r="I1136" t="s">
        <v>24</v>
      </c>
      <c r="J1136" t="s">
        <v>71</v>
      </c>
      <c r="K1136" t="s">
        <v>33</v>
      </c>
      <c r="L1136" t="s">
        <v>559</v>
      </c>
      <c r="M1136">
        <v>0.56999999999999995</v>
      </c>
      <c r="N1136" t="s">
        <v>8</v>
      </c>
      <c r="O1136" t="s">
        <v>87</v>
      </c>
      <c r="P1136" t="s">
        <v>88</v>
      </c>
      <c r="Q1136" t="s">
        <v>89</v>
      </c>
      <c r="R1136">
        <v>10282</v>
      </c>
      <c r="S1136">
        <v>42104</v>
      </c>
      <c r="T1136">
        <v>42105</v>
      </c>
      <c r="U1136">
        <v>772.04</v>
      </c>
      <c r="V1136">
        <v>29</v>
      </c>
      <c r="W1136">
        <v>9492.92</v>
      </c>
      <c r="X1136">
        <v>27456</v>
      </c>
      <c r="Y1136" t="s">
        <v>3219</v>
      </c>
    </row>
    <row r="1137" spans="1:25" x14ac:dyDescent="0.2">
      <c r="A1137">
        <v>1185</v>
      </c>
      <c r="B1137" t="s">
        <v>1758</v>
      </c>
      <c r="C1137" t="s">
        <v>46</v>
      </c>
      <c r="D1137">
        <v>0.08</v>
      </c>
      <c r="E1137">
        <v>11.7</v>
      </c>
      <c r="F1137">
        <v>6.96</v>
      </c>
      <c r="G1137" t="s">
        <v>14</v>
      </c>
      <c r="H1137" t="s">
        <v>15</v>
      </c>
      <c r="I1137" t="s">
        <v>24</v>
      </c>
      <c r="J1137" t="s">
        <v>71</v>
      </c>
      <c r="K1137" t="s">
        <v>120</v>
      </c>
      <c r="L1137" t="s">
        <v>736</v>
      </c>
      <c r="M1137">
        <v>0.5</v>
      </c>
      <c r="N1137" t="s">
        <v>8</v>
      </c>
      <c r="O1137" t="s">
        <v>9</v>
      </c>
      <c r="P1137" t="s">
        <v>140</v>
      </c>
      <c r="Q1137" t="s">
        <v>334</v>
      </c>
      <c r="R1137">
        <v>35756</v>
      </c>
      <c r="S1137">
        <v>42104</v>
      </c>
      <c r="T1137">
        <v>42107</v>
      </c>
      <c r="U1137">
        <v>28.565999999999999</v>
      </c>
      <c r="V1137">
        <v>8</v>
      </c>
      <c r="W1137">
        <v>87.8</v>
      </c>
      <c r="X1137">
        <v>85940</v>
      </c>
      <c r="Y1137" t="s">
        <v>3216</v>
      </c>
    </row>
    <row r="1138" spans="1:25" x14ac:dyDescent="0.2">
      <c r="A1138">
        <v>2430</v>
      </c>
      <c r="B1138" t="s">
        <v>1813</v>
      </c>
      <c r="C1138" t="s">
        <v>46</v>
      </c>
      <c r="D1138">
        <v>0.04</v>
      </c>
      <c r="E1138">
        <v>7.08</v>
      </c>
      <c r="F1138">
        <v>2.35</v>
      </c>
      <c r="G1138" t="s">
        <v>14</v>
      </c>
      <c r="H1138" t="s">
        <v>47</v>
      </c>
      <c r="I1138" t="s">
        <v>24</v>
      </c>
      <c r="J1138" t="s">
        <v>25</v>
      </c>
      <c r="K1138" t="s">
        <v>26</v>
      </c>
      <c r="L1138" t="s">
        <v>1889</v>
      </c>
      <c r="M1138">
        <v>0.47</v>
      </c>
      <c r="N1138" t="s">
        <v>8</v>
      </c>
      <c r="O1138" t="s">
        <v>28</v>
      </c>
      <c r="P1138" t="s">
        <v>163</v>
      </c>
      <c r="Q1138" t="s">
        <v>1814</v>
      </c>
      <c r="R1138">
        <v>76541</v>
      </c>
      <c r="S1138">
        <v>42104</v>
      </c>
      <c r="T1138">
        <v>42105</v>
      </c>
      <c r="U1138">
        <v>24.59</v>
      </c>
      <c r="V1138">
        <v>7</v>
      </c>
      <c r="W1138">
        <v>49.1</v>
      </c>
      <c r="X1138">
        <v>91109</v>
      </c>
      <c r="Y1138" t="s">
        <v>3217</v>
      </c>
    </row>
    <row r="1139" spans="1:25" x14ac:dyDescent="0.2">
      <c r="A1139">
        <v>2999</v>
      </c>
      <c r="B1139" t="s">
        <v>2104</v>
      </c>
      <c r="C1139" t="s">
        <v>46</v>
      </c>
      <c r="D1139">
        <v>0.03</v>
      </c>
      <c r="E1139">
        <v>10.98</v>
      </c>
      <c r="F1139">
        <v>3.37</v>
      </c>
      <c r="G1139" t="s">
        <v>14</v>
      </c>
      <c r="H1139" t="s">
        <v>15</v>
      </c>
      <c r="I1139" t="s">
        <v>24</v>
      </c>
      <c r="J1139" t="s">
        <v>544</v>
      </c>
      <c r="K1139" t="s">
        <v>18</v>
      </c>
      <c r="L1139" t="s">
        <v>2105</v>
      </c>
      <c r="M1139">
        <v>0.56999999999999995</v>
      </c>
      <c r="N1139" t="s">
        <v>8</v>
      </c>
      <c r="O1139" t="s">
        <v>28</v>
      </c>
      <c r="P1139" t="s">
        <v>265</v>
      </c>
      <c r="Q1139" t="s">
        <v>2106</v>
      </c>
      <c r="R1139">
        <v>48237</v>
      </c>
      <c r="S1139">
        <v>42104</v>
      </c>
      <c r="T1139">
        <v>42105</v>
      </c>
      <c r="U1139">
        <v>11.82</v>
      </c>
      <c r="V1139">
        <v>5</v>
      </c>
      <c r="W1139">
        <v>56.19</v>
      </c>
      <c r="X1139">
        <v>87041</v>
      </c>
      <c r="Y1139" t="s">
        <v>3217</v>
      </c>
    </row>
    <row r="1140" spans="1:25" x14ac:dyDescent="0.2">
      <c r="A1140">
        <v>2363</v>
      </c>
      <c r="B1140" t="s">
        <v>2107</v>
      </c>
      <c r="C1140" t="s">
        <v>13</v>
      </c>
      <c r="D1140">
        <v>0</v>
      </c>
      <c r="E1140">
        <v>5.77</v>
      </c>
      <c r="F1140">
        <v>5.92</v>
      </c>
      <c r="G1140" t="s">
        <v>14</v>
      </c>
      <c r="H1140" t="s">
        <v>47</v>
      </c>
      <c r="I1140" t="s">
        <v>4</v>
      </c>
      <c r="J1140" t="s">
        <v>102</v>
      </c>
      <c r="K1140" t="s">
        <v>120</v>
      </c>
      <c r="L1140" t="s">
        <v>2108</v>
      </c>
      <c r="M1140">
        <v>0.55000000000000004</v>
      </c>
      <c r="N1140" t="s">
        <v>8</v>
      </c>
      <c r="O1140" t="s">
        <v>87</v>
      </c>
      <c r="P1140" t="s">
        <v>293</v>
      </c>
      <c r="Q1140" t="s">
        <v>2109</v>
      </c>
      <c r="R1140">
        <v>44256</v>
      </c>
      <c r="S1140">
        <v>42105</v>
      </c>
      <c r="T1140">
        <v>42107</v>
      </c>
      <c r="U1140">
        <v>-61.5276</v>
      </c>
      <c r="V1140">
        <v>11</v>
      </c>
      <c r="W1140">
        <v>69.89</v>
      </c>
      <c r="X1140">
        <v>90040</v>
      </c>
      <c r="Y1140" t="s">
        <v>3219</v>
      </c>
    </row>
    <row r="1141" spans="1:25" x14ac:dyDescent="0.2">
      <c r="A1141">
        <v>2862</v>
      </c>
      <c r="B1141" t="s">
        <v>2110</v>
      </c>
      <c r="C1141" t="s">
        <v>13</v>
      </c>
      <c r="D1141">
        <v>0</v>
      </c>
      <c r="E1141">
        <v>12.22</v>
      </c>
      <c r="F1141">
        <v>2.85</v>
      </c>
      <c r="G1141" t="s">
        <v>14</v>
      </c>
      <c r="H1141" t="s">
        <v>70</v>
      </c>
      <c r="I1141" t="s">
        <v>4</v>
      </c>
      <c r="J1141" t="s">
        <v>102</v>
      </c>
      <c r="K1141" t="s">
        <v>18</v>
      </c>
      <c r="L1141" t="s">
        <v>2062</v>
      </c>
      <c r="M1141">
        <v>0.55000000000000004</v>
      </c>
      <c r="N1141" t="s">
        <v>8</v>
      </c>
      <c r="O1141" t="s">
        <v>28</v>
      </c>
      <c r="P1141" t="s">
        <v>109</v>
      </c>
      <c r="Q1141" t="s">
        <v>2017</v>
      </c>
      <c r="R1141">
        <v>68128</v>
      </c>
      <c r="S1141">
        <v>42105</v>
      </c>
      <c r="T1141">
        <v>42106</v>
      </c>
      <c r="U1141">
        <v>76.389899999999997</v>
      </c>
      <c r="V1141">
        <v>9</v>
      </c>
      <c r="W1141">
        <v>110.71</v>
      </c>
      <c r="X1141">
        <v>88278</v>
      </c>
      <c r="Y1141" t="s">
        <v>3217</v>
      </c>
    </row>
    <row r="1142" spans="1:25" x14ac:dyDescent="0.2">
      <c r="A1142">
        <v>369</v>
      </c>
      <c r="B1142" t="s">
        <v>2111</v>
      </c>
      <c r="C1142" t="s">
        <v>23</v>
      </c>
      <c r="D1142">
        <v>0.09</v>
      </c>
      <c r="E1142">
        <v>19.23</v>
      </c>
      <c r="F1142">
        <v>6.15</v>
      </c>
      <c r="G1142" t="s">
        <v>63</v>
      </c>
      <c r="H1142" t="s">
        <v>70</v>
      </c>
      <c r="I1142" t="s">
        <v>4</v>
      </c>
      <c r="J1142" t="s">
        <v>102</v>
      </c>
      <c r="K1142" t="s">
        <v>18</v>
      </c>
      <c r="L1142" t="s">
        <v>1253</v>
      </c>
      <c r="M1142">
        <v>0.44</v>
      </c>
      <c r="N1142" t="s">
        <v>8</v>
      </c>
      <c r="O1142" t="s">
        <v>35</v>
      </c>
      <c r="P1142" t="s">
        <v>66</v>
      </c>
      <c r="Q1142" t="s">
        <v>2112</v>
      </c>
      <c r="R1142">
        <v>94601</v>
      </c>
      <c r="S1142">
        <v>42105</v>
      </c>
      <c r="T1142">
        <v>42107</v>
      </c>
      <c r="U1142">
        <v>211.232</v>
      </c>
      <c r="V1142">
        <v>21</v>
      </c>
      <c r="W1142">
        <v>394.1</v>
      </c>
      <c r="X1142">
        <v>90292</v>
      </c>
      <c r="Y1142" t="s">
        <v>3218</v>
      </c>
    </row>
    <row r="1143" spans="1:25" x14ac:dyDescent="0.2">
      <c r="A1143">
        <v>1712</v>
      </c>
      <c r="B1143" t="s">
        <v>2113</v>
      </c>
      <c r="C1143" t="s">
        <v>23</v>
      </c>
      <c r="D1143">
        <v>0.03</v>
      </c>
      <c r="E1143">
        <v>11.66</v>
      </c>
      <c r="F1143">
        <v>7.95</v>
      </c>
      <c r="G1143" t="s">
        <v>14</v>
      </c>
      <c r="H1143" t="s">
        <v>70</v>
      </c>
      <c r="I1143" t="s">
        <v>24</v>
      </c>
      <c r="J1143" t="s">
        <v>25</v>
      </c>
      <c r="K1143" t="s">
        <v>18</v>
      </c>
      <c r="L1143" t="s">
        <v>2114</v>
      </c>
      <c r="M1143">
        <v>0.57999999999999996</v>
      </c>
      <c r="N1143" t="s">
        <v>8</v>
      </c>
      <c r="O1143" t="s">
        <v>9</v>
      </c>
      <c r="P1143" t="s">
        <v>51</v>
      </c>
      <c r="Q1143" t="s">
        <v>2115</v>
      </c>
      <c r="R1143">
        <v>30907</v>
      </c>
      <c r="S1143">
        <v>42105</v>
      </c>
      <c r="T1143">
        <v>42114</v>
      </c>
      <c r="U1143">
        <v>-31.094000000000001</v>
      </c>
      <c r="V1143">
        <v>22</v>
      </c>
      <c r="W1143">
        <v>267.32</v>
      </c>
      <c r="X1143">
        <v>87749</v>
      </c>
      <c r="Y1143" t="s">
        <v>3216</v>
      </c>
    </row>
    <row r="1144" spans="1:25" x14ac:dyDescent="0.2">
      <c r="A1144">
        <v>721</v>
      </c>
      <c r="B1144" t="s">
        <v>2116</v>
      </c>
      <c r="C1144" t="s">
        <v>92</v>
      </c>
      <c r="D1144">
        <v>0.01</v>
      </c>
      <c r="E1144">
        <v>7.28</v>
      </c>
      <c r="F1144">
        <v>11.15</v>
      </c>
      <c r="G1144" t="s">
        <v>14</v>
      </c>
      <c r="H1144" t="s">
        <v>70</v>
      </c>
      <c r="I1144" t="s">
        <v>24</v>
      </c>
      <c r="J1144" t="s">
        <v>64</v>
      </c>
      <c r="K1144" t="s">
        <v>49</v>
      </c>
      <c r="L1144" t="s">
        <v>951</v>
      </c>
      <c r="M1144">
        <v>0.37</v>
      </c>
      <c r="N1144" t="s">
        <v>8</v>
      </c>
      <c r="O1144" t="s">
        <v>28</v>
      </c>
      <c r="P1144" t="s">
        <v>29</v>
      </c>
      <c r="Q1144" t="s">
        <v>2117</v>
      </c>
      <c r="R1144">
        <v>46041</v>
      </c>
      <c r="S1144">
        <v>42105</v>
      </c>
      <c r="T1144">
        <v>42107</v>
      </c>
      <c r="U1144">
        <v>-24.245999999999999</v>
      </c>
      <c r="V1144">
        <v>1</v>
      </c>
      <c r="W1144">
        <v>11.21</v>
      </c>
      <c r="X1144">
        <v>91054</v>
      </c>
      <c r="Y1144" t="s">
        <v>3217</v>
      </c>
    </row>
    <row r="1145" spans="1:25" x14ac:dyDescent="0.2">
      <c r="A1145">
        <v>445</v>
      </c>
      <c r="B1145" t="s">
        <v>2118</v>
      </c>
      <c r="C1145" t="s">
        <v>46</v>
      </c>
      <c r="D1145">
        <v>0.03</v>
      </c>
      <c r="E1145">
        <v>48.04</v>
      </c>
      <c r="F1145">
        <v>19.989999999999998</v>
      </c>
      <c r="G1145" t="s">
        <v>14</v>
      </c>
      <c r="H1145" t="s">
        <v>3</v>
      </c>
      <c r="I1145" t="s">
        <v>24</v>
      </c>
      <c r="J1145" t="s">
        <v>64</v>
      </c>
      <c r="K1145" t="s">
        <v>49</v>
      </c>
      <c r="L1145" t="s">
        <v>2119</v>
      </c>
      <c r="M1145">
        <v>0.37</v>
      </c>
      <c r="N1145" t="s">
        <v>8</v>
      </c>
      <c r="O1145" t="s">
        <v>28</v>
      </c>
      <c r="P1145" t="s">
        <v>109</v>
      </c>
      <c r="Q1145" t="s">
        <v>1353</v>
      </c>
      <c r="R1145">
        <v>68701</v>
      </c>
      <c r="S1145">
        <v>42105</v>
      </c>
      <c r="T1145">
        <v>42107</v>
      </c>
      <c r="U1145">
        <v>-4.46</v>
      </c>
      <c r="V1145">
        <v>2</v>
      </c>
      <c r="W1145">
        <v>101.71</v>
      </c>
      <c r="X1145">
        <v>88083</v>
      </c>
      <c r="Y1145" t="s">
        <v>3217</v>
      </c>
    </row>
    <row r="1146" spans="1:25" x14ac:dyDescent="0.2">
      <c r="A1146">
        <v>918</v>
      </c>
      <c r="B1146" t="s">
        <v>2120</v>
      </c>
      <c r="C1146" t="s">
        <v>13</v>
      </c>
      <c r="D1146">
        <v>0.05</v>
      </c>
      <c r="E1146">
        <v>35.51</v>
      </c>
      <c r="F1146">
        <v>6.31</v>
      </c>
      <c r="G1146" t="s">
        <v>14</v>
      </c>
      <c r="H1146" t="s">
        <v>15</v>
      </c>
      <c r="I1146" t="s">
        <v>24</v>
      </c>
      <c r="J1146" t="s">
        <v>54</v>
      </c>
      <c r="K1146" t="s">
        <v>49</v>
      </c>
      <c r="L1146" t="s">
        <v>2121</v>
      </c>
      <c r="M1146">
        <v>0.57999999999999996</v>
      </c>
      <c r="N1146" t="s">
        <v>8</v>
      </c>
      <c r="O1146" t="s">
        <v>35</v>
      </c>
      <c r="P1146" t="s">
        <v>66</v>
      </c>
      <c r="Q1146" t="s">
        <v>2122</v>
      </c>
      <c r="R1146">
        <v>91730</v>
      </c>
      <c r="S1146">
        <v>42106</v>
      </c>
      <c r="T1146">
        <v>42108</v>
      </c>
      <c r="U1146">
        <v>6.11</v>
      </c>
      <c r="V1146">
        <v>2</v>
      </c>
      <c r="W1146">
        <v>73.099999999999994</v>
      </c>
      <c r="X1146">
        <v>90492</v>
      </c>
      <c r="Y1146" t="s">
        <v>3218</v>
      </c>
    </row>
    <row r="1147" spans="1:25" x14ac:dyDescent="0.2">
      <c r="A1147">
        <v>919</v>
      </c>
      <c r="B1147" t="s">
        <v>2123</v>
      </c>
      <c r="C1147" t="s">
        <v>13</v>
      </c>
      <c r="D1147">
        <v>0.1</v>
      </c>
      <c r="E1147">
        <v>8.34</v>
      </c>
      <c r="F1147">
        <v>2.64</v>
      </c>
      <c r="G1147" t="s">
        <v>14</v>
      </c>
      <c r="H1147" t="s">
        <v>15</v>
      </c>
      <c r="I1147" t="s">
        <v>24</v>
      </c>
      <c r="J1147" t="s">
        <v>544</v>
      </c>
      <c r="K1147" t="s">
        <v>18</v>
      </c>
      <c r="L1147" t="s">
        <v>859</v>
      </c>
      <c r="M1147">
        <v>0.59</v>
      </c>
      <c r="N1147" t="s">
        <v>8</v>
      </c>
      <c r="O1147" t="s">
        <v>35</v>
      </c>
      <c r="P1147" t="s">
        <v>66</v>
      </c>
      <c r="Q1147" t="s">
        <v>2124</v>
      </c>
      <c r="R1147">
        <v>96003</v>
      </c>
      <c r="S1147">
        <v>42106</v>
      </c>
      <c r="T1147">
        <v>42106</v>
      </c>
      <c r="U1147">
        <v>-6.34</v>
      </c>
      <c r="V1147">
        <v>6</v>
      </c>
      <c r="W1147">
        <v>47.95</v>
      </c>
      <c r="X1147">
        <v>90492</v>
      </c>
      <c r="Y1147" t="s">
        <v>3218</v>
      </c>
    </row>
    <row r="1148" spans="1:25" x14ac:dyDescent="0.2">
      <c r="A1148">
        <v>920</v>
      </c>
      <c r="B1148" t="s">
        <v>1857</v>
      </c>
      <c r="C1148" t="s">
        <v>13</v>
      </c>
      <c r="D1148">
        <v>0.03</v>
      </c>
      <c r="E1148">
        <v>8.0399999999999991</v>
      </c>
      <c r="F1148">
        <v>8.94</v>
      </c>
      <c r="G1148" t="s">
        <v>14</v>
      </c>
      <c r="H1148" t="s">
        <v>15</v>
      </c>
      <c r="I1148" t="s">
        <v>24</v>
      </c>
      <c r="J1148" t="s">
        <v>48</v>
      </c>
      <c r="K1148" t="s">
        <v>49</v>
      </c>
      <c r="L1148" t="s">
        <v>2125</v>
      </c>
      <c r="M1148">
        <v>0.4</v>
      </c>
      <c r="N1148" t="s">
        <v>8</v>
      </c>
      <c r="O1148" t="s">
        <v>35</v>
      </c>
      <c r="P1148" t="s">
        <v>66</v>
      </c>
      <c r="Q1148" t="s">
        <v>1205</v>
      </c>
      <c r="R1148">
        <v>92374</v>
      </c>
      <c r="S1148">
        <v>42106</v>
      </c>
      <c r="T1148">
        <v>42108</v>
      </c>
      <c r="U1148">
        <v>-160.27549999999999</v>
      </c>
      <c r="V1148">
        <v>9</v>
      </c>
      <c r="W1148">
        <v>76.77</v>
      </c>
      <c r="X1148">
        <v>90492</v>
      </c>
      <c r="Y1148" t="s">
        <v>3218</v>
      </c>
    </row>
    <row r="1149" spans="1:25" x14ac:dyDescent="0.2">
      <c r="A1149">
        <v>754</v>
      </c>
      <c r="B1149" t="s">
        <v>2126</v>
      </c>
      <c r="C1149" t="s">
        <v>23</v>
      </c>
      <c r="D1149">
        <v>0.06</v>
      </c>
      <c r="E1149">
        <v>119.99</v>
      </c>
      <c r="F1149">
        <v>14</v>
      </c>
      <c r="G1149" t="s">
        <v>2</v>
      </c>
      <c r="H1149" t="s">
        <v>15</v>
      </c>
      <c r="I1149" t="s">
        <v>16</v>
      </c>
      <c r="J1149" t="s">
        <v>32</v>
      </c>
      <c r="K1149" t="s">
        <v>33</v>
      </c>
      <c r="L1149" t="s">
        <v>2127</v>
      </c>
      <c r="M1149">
        <v>0.36</v>
      </c>
      <c r="N1149" t="s">
        <v>8</v>
      </c>
      <c r="O1149" t="s">
        <v>35</v>
      </c>
      <c r="P1149" t="s">
        <v>564</v>
      </c>
      <c r="Q1149" t="s">
        <v>2128</v>
      </c>
      <c r="R1149">
        <v>86314</v>
      </c>
      <c r="S1149">
        <v>42106</v>
      </c>
      <c r="T1149">
        <v>42113</v>
      </c>
      <c r="U1149">
        <v>-207.679788</v>
      </c>
      <c r="V1149">
        <v>2</v>
      </c>
      <c r="W1149">
        <v>243.86</v>
      </c>
      <c r="X1149">
        <v>90439</v>
      </c>
      <c r="Y1149" t="s">
        <v>3218</v>
      </c>
    </row>
    <row r="1150" spans="1:25" x14ac:dyDescent="0.2">
      <c r="A1150">
        <v>3221</v>
      </c>
      <c r="B1150" t="s">
        <v>2129</v>
      </c>
      <c r="C1150" t="s">
        <v>46</v>
      </c>
      <c r="D1150">
        <v>0.03</v>
      </c>
      <c r="E1150">
        <v>6.68</v>
      </c>
      <c r="F1150">
        <v>1.5</v>
      </c>
      <c r="G1150" t="s">
        <v>14</v>
      </c>
      <c r="H1150" t="s">
        <v>70</v>
      </c>
      <c r="I1150" t="s">
        <v>24</v>
      </c>
      <c r="J1150" t="s">
        <v>25</v>
      </c>
      <c r="K1150" t="s">
        <v>26</v>
      </c>
      <c r="L1150" t="s">
        <v>1844</v>
      </c>
      <c r="M1150">
        <v>0.48</v>
      </c>
      <c r="N1150" t="s">
        <v>8</v>
      </c>
      <c r="O1150" t="s">
        <v>9</v>
      </c>
      <c r="P1150" t="s">
        <v>99</v>
      </c>
      <c r="Q1150" t="s">
        <v>2130</v>
      </c>
      <c r="R1150">
        <v>33322</v>
      </c>
      <c r="S1150">
        <v>42106</v>
      </c>
      <c r="T1150">
        <v>42107</v>
      </c>
      <c r="U1150">
        <v>-577.30399999999997</v>
      </c>
      <c r="V1150">
        <v>7</v>
      </c>
      <c r="W1150">
        <v>48.32</v>
      </c>
      <c r="X1150">
        <v>90815</v>
      </c>
      <c r="Y1150" t="s">
        <v>3216</v>
      </c>
    </row>
    <row r="1151" spans="1:25" x14ac:dyDescent="0.2">
      <c r="A1151">
        <v>171</v>
      </c>
      <c r="B1151" t="s">
        <v>2131</v>
      </c>
      <c r="C1151" t="s">
        <v>1</v>
      </c>
      <c r="D1151">
        <v>0.05</v>
      </c>
      <c r="E1151">
        <v>1.88</v>
      </c>
      <c r="F1151">
        <v>1.49</v>
      </c>
      <c r="G1151" t="s">
        <v>14</v>
      </c>
      <c r="H1151" t="s">
        <v>70</v>
      </c>
      <c r="I1151" t="s">
        <v>24</v>
      </c>
      <c r="J1151" t="s">
        <v>48</v>
      </c>
      <c r="K1151" t="s">
        <v>49</v>
      </c>
      <c r="L1151" t="s">
        <v>589</v>
      </c>
      <c r="M1151">
        <v>0.37</v>
      </c>
      <c r="N1151" t="s">
        <v>8</v>
      </c>
      <c r="O1151" t="s">
        <v>87</v>
      </c>
      <c r="P1151" t="s">
        <v>373</v>
      </c>
      <c r="Q1151" t="s">
        <v>781</v>
      </c>
      <c r="R1151">
        <v>7024</v>
      </c>
      <c r="S1151">
        <v>42107</v>
      </c>
      <c r="T1151">
        <v>42109</v>
      </c>
      <c r="U1151">
        <v>-2.9095</v>
      </c>
      <c r="V1151">
        <v>1</v>
      </c>
      <c r="W1151">
        <v>3.42</v>
      </c>
      <c r="X1151">
        <v>87464</v>
      </c>
      <c r="Y1151" t="s">
        <v>3219</v>
      </c>
    </row>
    <row r="1152" spans="1:25" x14ac:dyDescent="0.2">
      <c r="A1152">
        <v>1561</v>
      </c>
      <c r="B1152" t="s">
        <v>1428</v>
      </c>
      <c r="C1152" t="s">
        <v>1</v>
      </c>
      <c r="D1152">
        <v>0.05</v>
      </c>
      <c r="E1152">
        <v>12.2</v>
      </c>
      <c r="F1152">
        <v>6.02</v>
      </c>
      <c r="G1152" t="s">
        <v>14</v>
      </c>
      <c r="H1152" t="s">
        <v>70</v>
      </c>
      <c r="I1152" t="s">
        <v>4</v>
      </c>
      <c r="J1152" t="s">
        <v>102</v>
      </c>
      <c r="K1152" t="s">
        <v>18</v>
      </c>
      <c r="L1152" t="s">
        <v>2132</v>
      </c>
      <c r="M1152">
        <v>0.43</v>
      </c>
      <c r="N1152" t="s">
        <v>8</v>
      </c>
      <c r="O1152" t="s">
        <v>28</v>
      </c>
      <c r="P1152" t="s">
        <v>163</v>
      </c>
      <c r="Q1152" t="s">
        <v>1430</v>
      </c>
      <c r="R1152">
        <v>76063</v>
      </c>
      <c r="S1152">
        <v>42107</v>
      </c>
      <c r="T1152">
        <v>42108</v>
      </c>
      <c r="U1152">
        <v>-6.6420000000000003</v>
      </c>
      <c r="V1152">
        <v>5</v>
      </c>
      <c r="W1152">
        <v>63.93</v>
      </c>
      <c r="X1152">
        <v>88094</v>
      </c>
      <c r="Y1152" t="s">
        <v>3217</v>
      </c>
    </row>
    <row r="1153" spans="1:25" x14ac:dyDescent="0.2">
      <c r="A1153">
        <v>2738</v>
      </c>
      <c r="B1153" t="s">
        <v>2133</v>
      </c>
      <c r="C1153" t="s">
        <v>1</v>
      </c>
      <c r="D1153">
        <v>0.02</v>
      </c>
      <c r="E1153">
        <v>33.979999999999997</v>
      </c>
      <c r="F1153">
        <v>1.99</v>
      </c>
      <c r="G1153" t="s">
        <v>14</v>
      </c>
      <c r="H1153" t="s">
        <v>3</v>
      </c>
      <c r="I1153" t="s">
        <v>16</v>
      </c>
      <c r="J1153" t="s">
        <v>17</v>
      </c>
      <c r="K1153" t="s">
        <v>18</v>
      </c>
      <c r="L1153" t="s">
        <v>2134</v>
      </c>
      <c r="M1153">
        <v>0.45</v>
      </c>
      <c r="N1153" t="s">
        <v>8</v>
      </c>
      <c r="O1153" t="s">
        <v>87</v>
      </c>
      <c r="P1153" t="s">
        <v>609</v>
      </c>
      <c r="Q1153" t="s">
        <v>610</v>
      </c>
      <c r="R1153">
        <v>5403</v>
      </c>
      <c r="S1153">
        <v>42107</v>
      </c>
      <c r="T1153">
        <v>42109</v>
      </c>
      <c r="U1153">
        <v>164.06129999999999</v>
      </c>
      <c r="V1153">
        <v>7</v>
      </c>
      <c r="W1153">
        <v>237.77</v>
      </c>
      <c r="X1153">
        <v>89017</v>
      </c>
      <c r="Y1153" t="s">
        <v>3219</v>
      </c>
    </row>
    <row r="1154" spans="1:25" x14ac:dyDescent="0.2">
      <c r="A1154">
        <v>3169</v>
      </c>
      <c r="B1154" t="s">
        <v>2135</v>
      </c>
      <c r="C1154" t="s">
        <v>1</v>
      </c>
      <c r="D1154">
        <v>0.08</v>
      </c>
      <c r="E1154">
        <v>7.28</v>
      </c>
      <c r="F1154">
        <v>11.15</v>
      </c>
      <c r="G1154" t="s">
        <v>63</v>
      </c>
      <c r="H1154" t="s">
        <v>3</v>
      </c>
      <c r="I1154" t="s">
        <v>24</v>
      </c>
      <c r="J1154" t="s">
        <v>64</v>
      </c>
      <c r="K1154" t="s">
        <v>49</v>
      </c>
      <c r="L1154" t="s">
        <v>951</v>
      </c>
      <c r="M1154">
        <v>0.37</v>
      </c>
      <c r="N1154" t="s">
        <v>8</v>
      </c>
      <c r="O1154" t="s">
        <v>9</v>
      </c>
      <c r="P1154" t="s">
        <v>99</v>
      </c>
      <c r="Q1154" t="s">
        <v>2136</v>
      </c>
      <c r="R1154">
        <v>32127</v>
      </c>
      <c r="S1154">
        <v>42107</v>
      </c>
      <c r="T1154">
        <v>42108</v>
      </c>
      <c r="U1154">
        <v>-44.414999999999999</v>
      </c>
      <c r="V1154">
        <v>1</v>
      </c>
      <c r="W1154">
        <v>14.66</v>
      </c>
      <c r="X1154">
        <v>86490</v>
      </c>
      <c r="Y1154" t="s">
        <v>3216</v>
      </c>
    </row>
    <row r="1155" spans="1:25" x14ac:dyDescent="0.2">
      <c r="A1155">
        <v>2973</v>
      </c>
      <c r="B1155" t="s">
        <v>2137</v>
      </c>
      <c r="C1155" t="s">
        <v>13</v>
      </c>
      <c r="D1155">
        <v>0.01</v>
      </c>
      <c r="E1155">
        <v>30.97</v>
      </c>
      <c r="F1155">
        <v>4</v>
      </c>
      <c r="G1155" t="s">
        <v>14</v>
      </c>
      <c r="H1155" t="s">
        <v>47</v>
      </c>
      <c r="I1155" t="s">
        <v>16</v>
      </c>
      <c r="J1155" t="s">
        <v>17</v>
      </c>
      <c r="K1155" t="s">
        <v>49</v>
      </c>
      <c r="L1155" t="s">
        <v>2138</v>
      </c>
      <c r="M1155">
        <v>0.74</v>
      </c>
      <c r="N1155" t="s">
        <v>8</v>
      </c>
      <c r="O1155" t="s">
        <v>28</v>
      </c>
      <c r="P1155" t="s">
        <v>333</v>
      </c>
      <c r="Q1155" t="s">
        <v>2139</v>
      </c>
      <c r="R1155">
        <v>53151</v>
      </c>
      <c r="S1155">
        <v>42107</v>
      </c>
      <c r="T1155">
        <v>42109</v>
      </c>
      <c r="U1155">
        <v>17.102799999999998</v>
      </c>
      <c r="V1155">
        <v>17</v>
      </c>
      <c r="W1155">
        <v>523.05999999999995</v>
      </c>
      <c r="X1155">
        <v>87186</v>
      </c>
      <c r="Y1155" t="s">
        <v>3217</v>
      </c>
    </row>
    <row r="1156" spans="1:25" x14ac:dyDescent="0.2">
      <c r="A1156">
        <v>2973</v>
      </c>
      <c r="B1156" t="s">
        <v>2137</v>
      </c>
      <c r="C1156" t="s">
        <v>13</v>
      </c>
      <c r="D1156">
        <v>0.08</v>
      </c>
      <c r="E1156">
        <v>125.99</v>
      </c>
      <c r="F1156">
        <v>7.69</v>
      </c>
      <c r="G1156" t="s">
        <v>14</v>
      </c>
      <c r="H1156" t="s">
        <v>47</v>
      </c>
      <c r="I1156" t="s">
        <v>16</v>
      </c>
      <c r="J1156" t="s">
        <v>111</v>
      </c>
      <c r="K1156" t="s">
        <v>49</v>
      </c>
      <c r="L1156" t="s">
        <v>1025</v>
      </c>
      <c r="M1156">
        <v>0.57999999999999996</v>
      </c>
      <c r="N1156" t="s">
        <v>8</v>
      </c>
      <c r="O1156" t="s">
        <v>28</v>
      </c>
      <c r="P1156" t="s">
        <v>333</v>
      </c>
      <c r="Q1156" t="s">
        <v>2139</v>
      </c>
      <c r="R1156">
        <v>53151</v>
      </c>
      <c r="S1156">
        <v>42107</v>
      </c>
      <c r="T1156">
        <v>42109</v>
      </c>
      <c r="U1156">
        <v>1269.3819599999999</v>
      </c>
      <c r="V1156">
        <v>23</v>
      </c>
      <c r="W1156">
        <v>2424.6799999999998</v>
      </c>
      <c r="X1156">
        <v>87186</v>
      </c>
      <c r="Y1156" t="s">
        <v>3217</v>
      </c>
    </row>
    <row r="1157" spans="1:25" x14ac:dyDescent="0.2">
      <c r="A1157">
        <v>2250</v>
      </c>
      <c r="B1157" t="s">
        <v>2140</v>
      </c>
      <c r="C1157" t="s">
        <v>23</v>
      </c>
      <c r="D1157">
        <v>0</v>
      </c>
      <c r="E1157">
        <v>2.08</v>
      </c>
      <c r="F1157">
        <v>5.33</v>
      </c>
      <c r="G1157" t="s">
        <v>14</v>
      </c>
      <c r="H1157" t="s">
        <v>47</v>
      </c>
      <c r="I1157" t="s">
        <v>4</v>
      </c>
      <c r="J1157" t="s">
        <v>102</v>
      </c>
      <c r="K1157" t="s">
        <v>49</v>
      </c>
      <c r="L1157" t="s">
        <v>435</v>
      </c>
      <c r="M1157">
        <v>0.43</v>
      </c>
      <c r="N1157" t="s">
        <v>8</v>
      </c>
      <c r="O1157" t="s">
        <v>87</v>
      </c>
      <c r="P1157" t="s">
        <v>296</v>
      </c>
      <c r="Q1157" t="s">
        <v>2141</v>
      </c>
      <c r="R1157">
        <v>16801</v>
      </c>
      <c r="S1157">
        <v>42107</v>
      </c>
      <c r="T1157">
        <v>42114</v>
      </c>
      <c r="U1157">
        <v>-192.5532</v>
      </c>
      <c r="V1157">
        <v>22</v>
      </c>
      <c r="W1157">
        <v>51.41</v>
      </c>
      <c r="X1157">
        <v>86699</v>
      </c>
      <c r="Y1157" t="s">
        <v>3219</v>
      </c>
    </row>
    <row r="1158" spans="1:25" x14ac:dyDescent="0.2">
      <c r="A1158">
        <v>940</v>
      </c>
      <c r="B1158" t="s">
        <v>2142</v>
      </c>
      <c r="C1158" t="s">
        <v>23</v>
      </c>
      <c r="D1158">
        <v>0.09</v>
      </c>
      <c r="E1158">
        <v>100.98</v>
      </c>
      <c r="F1158">
        <v>35.840000000000003</v>
      </c>
      <c r="G1158" t="s">
        <v>2</v>
      </c>
      <c r="H1158" t="s">
        <v>47</v>
      </c>
      <c r="I1158" t="s">
        <v>4</v>
      </c>
      <c r="J1158" t="s">
        <v>93</v>
      </c>
      <c r="K1158" t="s">
        <v>6</v>
      </c>
      <c r="L1158" t="s">
        <v>94</v>
      </c>
      <c r="M1158">
        <v>0.62</v>
      </c>
      <c r="N1158" t="s">
        <v>8</v>
      </c>
      <c r="O1158" t="s">
        <v>87</v>
      </c>
      <c r="P1158" t="s">
        <v>224</v>
      </c>
      <c r="Q1158" t="s">
        <v>2143</v>
      </c>
      <c r="R1158">
        <v>6776</v>
      </c>
      <c r="S1158">
        <v>42108</v>
      </c>
      <c r="T1158">
        <v>42113</v>
      </c>
      <c r="U1158">
        <v>-193.58</v>
      </c>
      <c r="V1158">
        <v>4</v>
      </c>
      <c r="W1158">
        <v>396.19</v>
      </c>
      <c r="X1158">
        <v>90844</v>
      </c>
      <c r="Y1158" t="s">
        <v>3219</v>
      </c>
    </row>
    <row r="1159" spans="1:25" x14ac:dyDescent="0.2">
      <c r="A1159">
        <v>329</v>
      </c>
      <c r="B1159" t="s">
        <v>2144</v>
      </c>
      <c r="C1159" t="s">
        <v>92</v>
      </c>
      <c r="D1159">
        <v>0.06</v>
      </c>
      <c r="E1159">
        <v>296.18</v>
      </c>
      <c r="F1159">
        <v>54.12</v>
      </c>
      <c r="G1159" t="s">
        <v>2</v>
      </c>
      <c r="H1159" t="s">
        <v>47</v>
      </c>
      <c r="I1159" t="s">
        <v>4</v>
      </c>
      <c r="J1159" t="s">
        <v>5</v>
      </c>
      <c r="K1159" t="s">
        <v>6</v>
      </c>
      <c r="L1159" t="s">
        <v>1055</v>
      </c>
      <c r="M1159">
        <v>0.76</v>
      </c>
      <c r="N1159" t="s">
        <v>8</v>
      </c>
      <c r="O1159" t="s">
        <v>87</v>
      </c>
      <c r="P1159" t="s">
        <v>307</v>
      </c>
      <c r="Q1159" t="s">
        <v>308</v>
      </c>
      <c r="R1159">
        <v>4073</v>
      </c>
      <c r="S1159">
        <v>42108</v>
      </c>
      <c r="T1159">
        <v>42109</v>
      </c>
      <c r="U1159">
        <v>-715.77820599999995</v>
      </c>
      <c r="V1159">
        <v>5</v>
      </c>
      <c r="W1159">
        <v>1170.21</v>
      </c>
      <c r="X1159">
        <v>89726</v>
      </c>
      <c r="Y1159" t="s">
        <v>3219</v>
      </c>
    </row>
    <row r="1160" spans="1:25" x14ac:dyDescent="0.2">
      <c r="A1160">
        <v>331</v>
      </c>
      <c r="B1160" t="s">
        <v>2145</v>
      </c>
      <c r="C1160" t="s">
        <v>92</v>
      </c>
      <c r="D1160">
        <v>0.01</v>
      </c>
      <c r="E1160">
        <v>29.1</v>
      </c>
      <c r="F1160">
        <v>4</v>
      </c>
      <c r="G1160" t="s">
        <v>63</v>
      </c>
      <c r="H1160" t="s">
        <v>47</v>
      </c>
      <c r="I1160" t="s">
        <v>16</v>
      </c>
      <c r="J1160" t="s">
        <v>17</v>
      </c>
      <c r="K1160" t="s">
        <v>49</v>
      </c>
      <c r="L1160" t="s">
        <v>2146</v>
      </c>
      <c r="M1160">
        <v>0.78</v>
      </c>
      <c r="N1160" t="s">
        <v>8</v>
      </c>
      <c r="O1160" t="s">
        <v>87</v>
      </c>
      <c r="P1160" t="s">
        <v>1332</v>
      </c>
      <c r="Q1160" t="s">
        <v>2147</v>
      </c>
      <c r="R1160">
        <v>3045</v>
      </c>
      <c r="S1160">
        <v>42108</v>
      </c>
      <c r="T1160">
        <v>42110</v>
      </c>
      <c r="U1160">
        <v>-22.82</v>
      </c>
      <c r="V1160">
        <v>8</v>
      </c>
      <c r="W1160">
        <v>243.32</v>
      </c>
      <c r="X1160">
        <v>89726</v>
      </c>
      <c r="Y1160" t="s">
        <v>3219</v>
      </c>
    </row>
    <row r="1161" spans="1:25" x14ac:dyDescent="0.2">
      <c r="A1161">
        <v>1559</v>
      </c>
      <c r="B1161" t="s">
        <v>2148</v>
      </c>
      <c r="C1161" t="s">
        <v>1</v>
      </c>
      <c r="D1161">
        <v>0.1</v>
      </c>
      <c r="E1161">
        <v>226.67</v>
      </c>
      <c r="F1161">
        <v>28.16</v>
      </c>
      <c r="G1161" t="s">
        <v>2</v>
      </c>
      <c r="H1161" t="s">
        <v>15</v>
      </c>
      <c r="I1161" t="s">
        <v>4</v>
      </c>
      <c r="J1161" t="s">
        <v>85</v>
      </c>
      <c r="K1161" t="s">
        <v>33</v>
      </c>
      <c r="L1161" t="s">
        <v>1352</v>
      </c>
      <c r="M1161">
        <v>0.59</v>
      </c>
      <c r="N1161" t="s">
        <v>8</v>
      </c>
      <c r="O1161" t="s">
        <v>9</v>
      </c>
      <c r="P1161" t="s">
        <v>218</v>
      </c>
      <c r="Q1161" t="s">
        <v>2149</v>
      </c>
      <c r="R1161">
        <v>24060</v>
      </c>
      <c r="S1161">
        <v>42109</v>
      </c>
      <c r="T1161">
        <v>42111</v>
      </c>
      <c r="U1161">
        <v>-390.76799999999997</v>
      </c>
      <c r="V1161">
        <v>5</v>
      </c>
      <c r="W1161">
        <v>1088.26</v>
      </c>
      <c r="X1161">
        <v>87424</v>
      </c>
      <c r="Y1161" t="s">
        <v>3216</v>
      </c>
    </row>
    <row r="1162" spans="1:25" x14ac:dyDescent="0.2">
      <c r="A1162">
        <v>1632</v>
      </c>
      <c r="B1162" t="s">
        <v>497</v>
      </c>
      <c r="C1162" t="s">
        <v>13</v>
      </c>
      <c r="D1162">
        <v>0.02</v>
      </c>
      <c r="E1162">
        <v>25.99</v>
      </c>
      <c r="F1162">
        <v>5.37</v>
      </c>
      <c r="G1162" t="s">
        <v>14</v>
      </c>
      <c r="H1162" t="s">
        <v>47</v>
      </c>
      <c r="I1162" t="s">
        <v>24</v>
      </c>
      <c r="J1162" t="s">
        <v>25</v>
      </c>
      <c r="K1162" t="s">
        <v>49</v>
      </c>
      <c r="L1162" t="s">
        <v>1202</v>
      </c>
      <c r="M1162">
        <v>0.56000000000000005</v>
      </c>
      <c r="N1162" t="s">
        <v>8</v>
      </c>
      <c r="O1162" t="s">
        <v>9</v>
      </c>
      <c r="P1162" t="s">
        <v>10</v>
      </c>
      <c r="Q1162" t="s">
        <v>499</v>
      </c>
      <c r="R1162">
        <v>39401</v>
      </c>
      <c r="S1162">
        <v>42109</v>
      </c>
      <c r="T1162">
        <v>42111</v>
      </c>
      <c r="U1162">
        <v>-88.158000000000001</v>
      </c>
      <c r="V1162">
        <v>9</v>
      </c>
      <c r="W1162">
        <v>243.24</v>
      </c>
      <c r="X1162">
        <v>90533</v>
      </c>
      <c r="Y1162" t="s">
        <v>3216</v>
      </c>
    </row>
    <row r="1163" spans="1:25" x14ac:dyDescent="0.2">
      <c r="A1163">
        <v>553</v>
      </c>
      <c r="B1163" t="s">
        <v>827</v>
      </c>
      <c r="C1163" t="s">
        <v>23</v>
      </c>
      <c r="D1163">
        <v>0.01</v>
      </c>
      <c r="E1163">
        <v>4.9800000000000004</v>
      </c>
      <c r="F1163">
        <v>7.44</v>
      </c>
      <c r="G1163" t="s">
        <v>14</v>
      </c>
      <c r="H1163" t="s">
        <v>70</v>
      </c>
      <c r="I1163" t="s">
        <v>24</v>
      </c>
      <c r="J1163" t="s">
        <v>64</v>
      </c>
      <c r="K1163" t="s">
        <v>49</v>
      </c>
      <c r="L1163" t="s">
        <v>2150</v>
      </c>
      <c r="M1163">
        <v>0.36</v>
      </c>
      <c r="N1163" t="s">
        <v>8</v>
      </c>
      <c r="O1163" t="s">
        <v>35</v>
      </c>
      <c r="P1163" t="s">
        <v>66</v>
      </c>
      <c r="Q1163" t="s">
        <v>76</v>
      </c>
      <c r="R1163">
        <v>90008</v>
      </c>
      <c r="S1163">
        <v>42109</v>
      </c>
      <c r="T1163">
        <v>42118</v>
      </c>
      <c r="U1163">
        <v>-179.59200000000001</v>
      </c>
      <c r="V1163">
        <v>63</v>
      </c>
      <c r="W1163">
        <v>330.21</v>
      </c>
      <c r="X1163">
        <v>8165</v>
      </c>
      <c r="Y1163" t="s">
        <v>3218</v>
      </c>
    </row>
    <row r="1164" spans="1:25" x14ac:dyDescent="0.2">
      <c r="A1164">
        <v>555</v>
      </c>
      <c r="B1164" t="s">
        <v>1276</v>
      </c>
      <c r="C1164" t="s">
        <v>23</v>
      </c>
      <c r="D1164">
        <v>0.01</v>
      </c>
      <c r="E1164">
        <v>4.9800000000000004</v>
      </c>
      <c r="F1164">
        <v>7.44</v>
      </c>
      <c r="G1164" t="s">
        <v>14</v>
      </c>
      <c r="H1164" t="s">
        <v>70</v>
      </c>
      <c r="I1164" t="s">
        <v>24</v>
      </c>
      <c r="J1164" t="s">
        <v>64</v>
      </c>
      <c r="K1164" t="s">
        <v>49</v>
      </c>
      <c r="L1164" t="s">
        <v>2150</v>
      </c>
      <c r="M1164">
        <v>0.36</v>
      </c>
      <c r="N1164" t="s">
        <v>8</v>
      </c>
      <c r="O1164" t="s">
        <v>35</v>
      </c>
      <c r="P1164" t="s">
        <v>122</v>
      </c>
      <c r="Q1164" t="s">
        <v>1277</v>
      </c>
      <c r="R1164">
        <v>84062</v>
      </c>
      <c r="S1164">
        <v>42109</v>
      </c>
      <c r="T1164">
        <v>42118</v>
      </c>
      <c r="U1164">
        <v>-161.6328</v>
      </c>
      <c r="V1164">
        <v>16</v>
      </c>
      <c r="W1164">
        <v>83.86</v>
      </c>
      <c r="X1164">
        <v>86191</v>
      </c>
      <c r="Y1164" t="s">
        <v>3218</v>
      </c>
    </row>
    <row r="1165" spans="1:25" x14ac:dyDescent="0.2">
      <c r="A1165">
        <v>2952</v>
      </c>
      <c r="B1165" t="s">
        <v>2151</v>
      </c>
      <c r="C1165" t="s">
        <v>92</v>
      </c>
      <c r="D1165">
        <v>0.08</v>
      </c>
      <c r="E1165">
        <v>5.74</v>
      </c>
      <c r="F1165">
        <v>5.01</v>
      </c>
      <c r="G1165" t="s">
        <v>63</v>
      </c>
      <c r="H1165" t="s">
        <v>70</v>
      </c>
      <c r="I1165" t="s">
        <v>24</v>
      </c>
      <c r="J1165" t="s">
        <v>48</v>
      </c>
      <c r="K1165" t="s">
        <v>49</v>
      </c>
      <c r="L1165" t="s">
        <v>1041</v>
      </c>
      <c r="M1165">
        <v>0.39</v>
      </c>
      <c r="N1165" t="s">
        <v>8</v>
      </c>
      <c r="O1165" t="s">
        <v>87</v>
      </c>
      <c r="P1165" t="s">
        <v>293</v>
      </c>
      <c r="Q1165" t="s">
        <v>2152</v>
      </c>
      <c r="R1165">
        <v>43123</v>
      </c>
      <c r="S1165">
        <v>42109</v>
      </c>
      <c r="T1165">
        <v>42111</v>
      </c>
      <c r="U1165">
        <v>-61.628039999999999</v>
      </c>
      <c r="V1165">
        <v>12</v>
      </c>
      <c r="W1165">
        <v>70.03</v>
      </c>
      <c r="X1165">
        <v>91398</v>
      </c>
      <c r="Y1165" t="s">
        <v>3219</v>
      </c>
    </row>
    <row r="1166" spans="1:25" x14ac:dyDescent="0.2">
      <c r="A1166">
        <v>568</v>
      </c>
      <c r="B1166" t="s">
        <v>1458</v>
      </c>
      <c r="C1166" t="s">
        <v>46</v>
      </c>
      <c r="D1166">
        <v>0.09</v>
      </c>
      <c r="E1166">
        <v>70.97</v>
      </c>
      <c r="F1166">
        <v>3.5</v>
      </c>
      <c r="G1166" t="s">
        <v>14</v>
      </c>
      <c r="H1166" t="s">
        <v>15</v>
      </c>
      <c r="I1166" t="s">
        <v>24</v>
      </c>
      <c r="J1166" t="s">
        <v>71</v>
      </c>
      <c r="K1166" t="s">
        <v>49</v>
      </c>
      <c r="L1166" t="s">
        <v>2153</v>
      </c>
      <c r="M1166">
        <v>0.59</v>
      </c>
      <c r="N1166" t="s">
        <v>8</v>
      </c>
      <c r="O1166" t="s">
        <v>9</v>
      </c>
      <c r="P1166" t="s">
        <v>10</v>
      </c>
      <c r="Q1166" t="s">
        <v>1459</v>
      </c>
      <c r="R1166">
        <v>39701</v>
      </c>
      <c r="S1166">
        <v>42109</v>
      </c>
      <c r="T1166">
        <v>42109</v>
      </c>
      <c r="U1166">
        <v>-99.567999999999998</v>
      </c>
      <c r="V1166">
        <v>12</v>
      </c>
      <c r="W1166">
        <v>805.99</v>
      </c>
      <c r="X1166">
        <v>88880</v>
      </c>
      <c r="Y1166" t="s">
        <v>3216</v>
      </c>
    </row>
    <row r="1167" spans="1:25" x14ac:dyDescent="0.2">
      <c r="A1167">
        <v>1607</v>
      </c>
      <c r="B1167" t="s">
        <v>1011</v>
      </c>
      <c r="C1167" t="s">
        <v>46</v>
      </c>
      <c r="D1167">
        <v>0.01</v>
      </c>
      <c r="E1167">
        <v>15.16</v>
      </c>
      <c r="F1167">
        <v>15.09</v>
      </c>
      <c r="G1167" t="s">
        <v>14</v>
      </c>
      <c r="H1167" t="s">
        <v>47</v>
      </c>
      <c r="I1167" t="s">
        <v>24</v>
      </c>
      <c r="J1167" t="s">
        <v>48</v>
      </c>
      <c r="K1167" t="s">
        <v>49</v>
      </c>
      <c r="L1167" t="s">
        <v>2154</v>
      </c>
      <c r="M1167">
        <v>0.39</v>
      </c>
      <c r="N1167" t="s">
        <v>8</v>
      </c>
      <c r="O1167" t="s">
        <v>87</v>
      </c>
      <c r="P1167" t="s">
        <v>88</v>
      </c>
      <c r="Q1167" t="s">
        <v>1013</v>
      </c>
      <c r="R1167">
        <v>11520</v>
      </c>
      <c r="S1167">
        <v>42109</v>
      </c>
      <c r="T1167">
        <v>42109</v>
      </c>
      <c r="U1167">
        <v>-200.85900000000001</v>
      </c>
      <c r="V1167">
        <v>7</v>
      </c>
      <c r="W1167">
        <v>110.93</v>
      </c>
      <c r="X1167">
        <v>87994</v>
      </c>
      <c r="Y1167" t="s">
        <v>3219</v>
      </c>
    </row>
    <row r="1168" spans="1:25" x14ac:dyDescent="0.2">
      <c r="A1168">
        <v>1818</v>
      </c>
      <c r="B1168" t="s">
        <v>2155</v>
      </c>
      <c r="C1168" t="s">
        <v>46</v>
      </c>
      <c r="D1168">
        <v>0.06</v>
      </c>
      <c r="E1168">
        <v>17.98</v>
      </c>
      <c r="F1168">
        <v>8.51</v>
      </c>
      <c r="G1168" t="s">
        <v>14</v>
      </c>
      <c r="H1168" t="s">
        <v>15</v>
      </c>
      <c r="I1168" t="s">
        <v>16</v>
      </c>
      <c r="J1168" t="s">
        <v>32</v>
      </c>
      <c r="K1168" t="s">
        <v>120</v>
      </c>
      <c r="L1168" t="s">
        <v>1856</v>
      </c>
      <c r="M1168">
        <v>0.4</v>
      </c>
      <c r="N1168" t="s">
        <v>8</v>
      </c>
      <c r="O1168" t="s">
        <v>28</v>
      </c>
      <c r="P1168" t="s">
        <v>265</v>
      </c>
      <c r="Q1168" t="s">
        <v>2156</v>
      </c>
      <c r="R1168">
        <v>48126</v>
      </c>
      <c r="S1168">
        <v>42109</v>
      </c>
      <c r="T1168">
        <v>42111</v>
      </c>
      <c r="U1168">
        <v>-47.243088</v>
      </c>
      <c r="V1168">
        <v>3</v>
      </c>
      <c r="W1168">
        <v>56.38</v>
      </c>
      <c r="X1168">
        <v>85991</v>
      </c>
      <c r="Y1168" t="s">
        <v>3217</v>
      </c>
    </row>
    <row r="1169" spans="1:25" x14ac:dyDescent="0.2">
      <c r="A1169">
        <v>1818</v>
      </c>
      <c r="B1169" t="s">
        <v>2155</v>
      </c>
      <c r="C1169" t="s">
        <v>46</v>
      </c>
      <c r="D1169">
        <v>0.1</v>
      </c>
      <c r="E1169">
        <v>9.99</v>
      </c>
      <c r="F1169">
        <v>4.78</v>
      </c>
      <c r="G1169" t="s">
        <v>63</v>
      </c>
      <c r="H1169" t="s">
        <v>15</v>
      </c>
      <c r="I1169" t="s">
        <v>24</v>
      </c>
      <c r="J1169" t="s">
        <v>64</v>
      </c>
      <c r="K1169" t="s">
        <v>49</v>
      </c>
      <c r="L1169" t="s">
        <v>1495</v>
      </c>
      <c r="M1169">
        <v>0.4</v>
      </c>
      <c r="N1169" t="s">
        <v>8</v>
      </c>
      <c r="O1169" t="s">
        <v>28</v>
      </c>
      <c r="P1169" t="s">
        <v>265</v>
      </c>
      <c r="Q1169" t="s">
        <v>2156</v>
      </c>
      <c r="R1169">
        <v>48126</v>
      </c>
      <c r="S1169">
        <v>42109</v>
      </c>
      <c r="T1169">
        <v>42112</v>
      </c>
      <c r="U1169">
        <v>9.1539999999999999</v>
      </c>
      <c r="V1169">
        <v>12</v>
      </c>
      <c r="W1169">
        <v>119.13</v>
      </c>
      <c r="X1169">
        <v>85991</v>
      </c>
      <c r="Y1169" t="s">
        <v>3217</v>
      </c>
    </row>
    <row r="1170" spans="1:25" x14ac:dyDescent="0.2">
      <c r="A1170">
        <v>1821</v>
      </c>
      <c r="B1170" t="s">
        <v>974</v>
      </c>
      <c r="C1170" t="s">
        <v>46</v>
      </c>
      <c r="D1170">
        <v>7.0000000000000007E-2</v>
      </c>
      <c r="E1170">
        <v>18.649999999999999</v>
      </c>
      <c r="F1170">
        <v>3.77</v>
      </c>
      <c r="G1170" t="s">
        <v>14</v>
      </c>
      <c r="H1170" t="s">
        <v>15</v>
      </c>
      <c r="I1170" t="s">
        <v>4</v>
      </c>
      <c r="J1170" t="s">
        <v>102</v>
      </c>
      <c r="K1170" t="s">
        <v>18</v>
      </c>
      <c r="L1170" t="s">
        <v>2157</v>
      </c>
      <c r="M1170">
        <v>0.39</v>
      </c>
      <c r="N1170" t="s">
        <v>8</v>
      </c>
      <c r="O1170" t="s">
        <v>87</v>
      </c>
      <c r="P1170" t="s">
        <v>88</v>
      </c>
      <c r="Q1170" t="s">
        <v>89</v>
      </c>
      <c r="R1170">
        <v>10177</v>
      </c>
      <c r="S1170">
        <v>42109</v>
      </c>
      <c r="T1170">
        <v>42110</v>
      </c>
      <c r="U1170">
        <v>149.72</v>
      </c>
      <c r="V1170">
        <v>34</v>
      </c>
      <c r="W1170">
        <v>643.64</v>
      </c>
      <c r="X1170">
        <v>47108</v>
      </c>
      <c r="Y1170" t="s">
        <v>3219</v>
      </c>
    </row>
    <row r="1171" spans="1:25" x14ac:dyDescent="0.2">
      <c r="A1171">
        <v>1821</v>
      </c>
      <c r="B1171" t="s">
        <v>974</v>
      </c>
      <c r="C1171" t="s">
        <v>46</v>
      </c>
      <c r="D1171">
        <v>0.06</v>
      </c>
      <c r="E1171">
        <v>17.98</v>
      </c>
      <c r="F1171">
        <v>8.51</v>
      </c>
      <c r="G1171" t="s">
        <v>14</v>
      </c>
      <c r="H1171" t="s">
        <v>15</v>
      </c>
      <c r="I1171" t="s">
        <v>16</v>
      </c>
      <c r="J1171" t="s">
        <v>32</v>
      </c>
      <c r="K1171" t="s">
        <v>120</v>
      </c>
      <c r="L1171" t="s">
        <v>1856</v>
      </c>
      <c r="M1171">
        <v>0.4</v>
      </c>
      <c r="N1171" t="s">
        <v>8</v>
      </c>
      <c r="O1171" t="s">
        <v>87</v>
      </c>
      <c r="P1171" t="s">
        <v>88</v>
      </c>
      <c r="Q1171" t="s">
        <v>89</v>
      </c>
      <c r="R1171">
        <v>10177</v>
      </c>
      <c r="S1171">
        <v>42109</v>
      </c>
      <c r="T1171">
        <v>42111</v>
      </c>
      <c r="U1171">
        <v>-52.492319999999999</v>
      </c>
      <c r="V1171">
        <v>13</v>
      </c>
      <c r="W1171">
        <v>244.31</v>
      </c>
      <c r="X1171">
        <v>47108</v>
      </c>
      <c r="Y1171" t="s">
        <v>3219</v>
      </c>
    </row>
    <row r="1172" spans="1:25" x14ac:dyDescent="0.2">
      <c r="A1172">
        <v>1821</v>
      </c>
      <c r="B1172" t="s">
        <v>974</v>
      </c>
      <c r="C1172" t="s">
        <v>46</v>
      </c>
      <c r="D1172">
        <v>0.1</v>
      </c>
      <c r="E1172">
        <v>9.99</v>
      </c>
      <c r="F1172">
        <v>4.78</v>
      </c>
      <c r="G1172" t="s">
        <v>63</v>
      </c>
      <c r="H1172" t="s">
        <v>15</v>
      </c>
      <c r="I1172" t="s">
        <v>24</v>
      </c>
      <c r="J1172" t="s">
        <v>64</v>
      </c>
      <c r="K1172" t="s">
        <v>49</v>
      </c>
      <c r="L1172" t="s">
        <v>1495</v>
      </c>
      <c r="M1172">
        <v>0.4</v>
      </c>
      <c r="N1172" t="s">
        <v>8</v>
      </c>
      <c r="O1172" t="s">
        <v>87</v>
      </c>
      <c r="P1172" t="s">
        <v>88</v>
      </c>
      <c r="Q1172" t="s">
        <v>89</v>
      </c>
      <c r="R1172">
        <v>10177</v>
      </c>
      <c r="S1172">
        <v>42109</v>
      </c>
      <c r="T1172">
        <v>42112</v>
      </c>
      <c r="U1172">
        <v>7.96</v>
      </c>
      <c r="V1172">
        <v>47</v>
      </c>
      <c r="W1172">
        <v>466.58</v>
      </c>
      <c r="X1172">
        <v>47108</v>
      </c>
      <c r="Y1172" t="s">
        <v>3219</v>
      </c>
    </row>
    <row r="1173" spans="1:25" x14ac:dyDescent="0.2">
      <c r="A1173">
        <v>1821</v>
      </c>
      <c r="B1173" t="s">
        <v>974</v>
      </c>
      <c r="C1173" t="s">
        <v>46</v>
      </c>
      <c r="D1173">
        <v>0.08</v>
      </c>
      <c r="E1173">
        <v>175.99</v>
      </c>
      <c r="F1173">
        <v>8.99</v>
      </c>
      <c r="G1173" t="s">
        <v>63</v>
      </c>
      <c r="H1173" t="s">
        <v>15</v>
      </c>
      <c r="I1173" t="s">
        <v>16</v>
      </c>
      <c r="J1173" t="s">
        <v>111</v>
      </c>
      <c r="K1173" t="s">
        <v>49</v>
      </c>
      <c r="L1173" t="s">
        <v>1155</v>
      </c>
      <c r="M1173">
        <v>0.56999999999999995</v>
      </c>
      <c r="N1173" t="s">
        <v>8</v>
      </c>
      <c r="O1173" t="s">
        <v>87</v>
      </c>
      <c r="P1173" t="s">
        <v>88</v>
      </c>
      <c r="Q1173" t="s">
        <v>89</v>
      </c>
      <c r="R1173">
        <v>10177</v>
      </c>
      <c r="S1173">
        <v>42109</v>
      </c>
      <c r="T1173">
        <v>42110</v>
      </c>
      <c r="U1173">
        <v>-459.08280000000002</v>
      </c>
      <c r="V1173">
        <v>16</v>
      </c>
      <c r="W1173">
        <v>2290.69</v>
      </c>
      <c r="X1173">
        <v>47108</v>
      </c>
      <c r="Y1173" t="s">
        <v>3219</v>
      </c>
    </row>
    <row r="1174" spans="1:25" x14ac:dyDescent="0.2">
      <c r="A1174">
        <v>2139</v>
      </c>
      <c r="B1174" t="s">
        <v>2158</v>
      </c>
      <c r="C1174" t="s">
        <v>1</v>
      </c>
      <c r="D1174">
        <v>0.05</v>
      </c>
      <c r="E1174">
        <v>2550.14</v>
      </c>
      <c r="F1174">
        <v>29.7</v>
      </c>
      <c r="G1174" t="s">
        <v>2</v>
      </c>
      <c r="H1174" t="s">
        <v>70</v>
      </c>
      <c r="I1174" t="s">
        <v>16</v>
      </c>
      <c r="J1174" t="s">
        <v>32</v>
      </c>
      <c r="K1174" t="s">
        <v>33</v>
      </c>
      <c r="L1174" t="s">
        <v>1948</v>
      </c>
      <c r="M1174">
        <v>0.56999999999999995</v>
      </c>
      <c r="N1174" t="s">
        <v>8</v>
      </c>
      <c r="O1174" t="s">
        <v>28</v>
      </c>
      <c r="P1174" t="s">
        <v>333</v>
      </c>
      <c r="Q1174" t="s">
        <v>106</v>
      </c>
      <c r="R1174">
        <v>53094</v>
      </c>
      <c r="S1174">
        <v>42110</v>
      </c>
      <c r="T1174">
        <v>42111</v>
      </c>
      <c r="U1174">
        <v>-3971.0628000000002</v>
      </c>
      <c r="V1174">
        <v>2</v>
      </c>
      <c r="W1174">
        <v>4845.2700000000004</v>
      </c>
      <c r="X1174">
        <v>86003</v>
      </c>
      <c r="Y1174" t="s">
        <v>3217</v>
      </c>
    </row>
    <row r="1175" spans="1:25" x14ac:dyDescent="0.2">
      <c r="A1175">
        <v>1916</v>
      </c>
      <c r="B1175" t="s">
        <v>1370</v>
      </c>
      <c r="C1175" t="s">
        <v>13</v>
      </c>
      <c r="D1175">
        <v>0.01</v>
      </c>
      <c r="E1175">
        <v>125.99</v>
      </c>
      <c r="F1175">
        <v>8.99</v>
      </c>
      <c r="G1175" t="s">
        <v>14</v>
      </c>
      <c r="H1175" t="s">
        <v>47</v>
      </c>
      <c r="I1175" t="s">
        <v>16</v>
      </c>
      <c r="J1175" t="s">
        <v>111</v>
      </c>
      <c r="K1175" t="s">
        <v>49</v>
      </c>
      <c r="L1175" t="s">
        <v>1630</v>
      </c>
      <c r="M1175">
        <v>0.55000000000000004</v>
      </c>
      <c r="N1175" t="s">
        <v>8</v>
      </c>
      <c r="O1175" t="s">
        <v>9</v>
      </c>
      <c r="P1175" t="s">
        <v>20</v>
      </c>
      <c r="Q1175" t="s">
        <v>1372</v>
      </c>
      <c r="R1175">
        <v>72209</v>
      </c>
      <c r="S1175">
        <v>42110</v>
      </c>
      <c r="T1175">
        <v>42112</v>
      </c>
      <c r="U1175">
        <v>-45.472000000000001</v>
      </c>
      <c r="V1175">
        <v>9</v>
      </c>
      <c r="W1175">
        <v>1011.44</v>
      </c>
      <c r="X1175">
        <v>85895</v>
      </c>
      <c r="Y1175" t="s">
        <v>3216</v>
      </c>
    </row>
    <row r="1176" spans="1:25" x14ac:dyDescent="0.2">
      <c r="A1176">
        <v>653</v>
      </c>
      <c r="B1176" t="s">
        <v>2159</v>
      </c>
      <c r="C1176" t="s">
        <v>46</v>
      </c>
      <c r="D1176">
        <v>0</v>
      </c>
      <c r="E1176">
        <v>2.78</v>
      </c>
      <c r="F1176">
        <v>1.49</v>
      </c>
      <c r="G1176" t="s">
        <v>63</v>
      </c>
      <c r="H1176" t="s">
        <v>15</v>
      </c>
      <c r="I1176" t="s">
        <v>24</v>
      </c>
      <c r="J1176" t="s">
        <v>48</v>
      </c>
      <c r="K1176" t="s">
        <v>49</v>
      </c>
      <c r="L1176" t="s">
        <v>2160</v>
      </c>
      <c r="M1176">
        <v>0.36</v>
      </c>
      <c r="N1176" t="s">
        <v>8</v>
      </c>
      <c r="O1176" t="s">
        <v>35</v>
      </c>
      <c r="P1176" t="s">
        <v>66</v>
      </c>
      <c r="Q1176" t="s">
        <v>2122</v>
      </c>
      <c r="R1176">
        <v>91730</v>
      </c>
      <c r="S1176">
        <v>42110</v>
      </c>
      <c r="T1176">
        <v>42111</v>
      </c>
      <c r="U1176">
        <v>20.6448</v>
      </c>
      <c r="V1176">
        <v>9</v>
      </c>
      <c r="W1176">
        <v>29.92</v>
      </c>
      <c r="X1176">
        <v>91213</v>
      </c>
      <c r="Y1176" t="s">
        <v>3218</v>
      </c>
    </row>
    <row r="1177" spans="1:25" x14ac:dyDescent="0.2">
      <c r="A1177">
        <v>1041</v>
      </c>
      <c r="B1177" t="s">
        <v>2161</v>
      </c>
      <c r="C1177" t="s">
        <v>1</v>
      </c>
      <c r="D1177">
        <v>0.06</v>
      </c>
      <c r="E1177">
        <v>55.94</v>
      </c>
      <c r="F1177">
        <v>4</v>
      </c>
      <c r="G1177" t="s">
        <v>14</v>
      </c>
      <c r="H1177" t="s">
        <v>3</v>
      </c>
      <c r="I1177" t="s">
        <v>16</v>
      </c>
      <c r="J1177" t="s">
        <v>17</v>
      </c>
      <c r="K1177" t="s">
        <v>49</v>
      </c>
      <c r="L1177" t="s">
        <v>1760</v>
      </c>
      <c r="M1177">
        <v>0.74</v>
      </c>
      <c r="N1177" t="s">
        <v>8</v>
      </c>
      <c r="O1177" t="s">
        <v>35</v>
      </c>
      <c r="P1177" t="s">
        <v>66</v>
      </c>
      <c r="Q1177" t="s">
        <v>2162</v>
      </c>
      <c r="R1177">
        <v>95695</v>
      </c>
      <c r="S1177">
        <v>42111</v>
      </c>
      <c r="T1177">
        <v>42112</v>
      </c>
      <c r="U1177">
        <v>-13.77</v>
      </c>
      <c r="V1177">
        <v>6</v>
      </c>
      <c r="W1177">
        <v>322.77</v>
      </c>
      <c r="X1177">
        <v>87846</v>
      </c>
      <c r="Y1177" t="s">
        <v>3218</v>
      </c>
    </row>
    <row r="1178" spans="1:25" x14ac:dyDescent="0.2">
      <c r="A1178">
        <v>1041</v>
      </c>
      <c r="B1178" t="s">
        <v>2161</v>
      </c>
      <c r="C1178" t="s">
        <v>1</v>
      </c>
      <c r="D1178">
        <v>7.0000000000000007E-2</v>
      </c>
      <c r="E1178">
        <v>6.3</v>
      </c>
      <c r="F1178">
        <v>0.5</v>
      </c>
      <c r="G1178" t="s">
        <v>14</v>
      </c>
      <c r="H1178" t="s">
        <v>3</v>
      </c>
      <c r="I1178" t="s">
        <v>24</v>
      </c>
      <c r="J1178" t="s">
        <v>128</v>
      </c>
      <c r="K1178" t="s">
        <v>49</v>
      </c>
      <c r="L1178" t="s">
        <v>802</v>
      </c>
      <c r="M1178">
        <v>0.39</v>
      </c>
      <c r="N1178" t="s">
        <v>8</v>
      </c>
      <c r="O1178" t="s">
        <v>35</v>
      </c>
      <c r="P1178" t="s">
        <v>66</v>
      </c>
      <c r="Q1178" t="s">
        <v>2162</v>
      </c>
      <c r="R1178">
        <v>95695</v>
      </c>
      <c r="S1178">
        <v>42111</v>
      </c>
      <c r="T1178">
        <v>42111</v>
      </c>
      <c r="U1178">
        <v>44.912100000000002</v>
      </c>
      <c r="V1178">
        <v>11</v>
      </c>
      <c r="W1178">
        <v>65.09</v>
      </c>
      <c r="X1178">
        <v>87846</v>
      </c>
      <c r="Y1178" t="s">
        <v>3218</v>
      </c>
    </row>
    <row r="1179" spans="1:25" x14ac:dyDescent="0.2">
      <c r="A1179">
        <v>1350</v>
      </c>
      <c r="B1179" t="s">
        <v>2163</v>
      </c>
      <c r="C1179" t="s">
        <v>13</v>
      </c>
      <c r="D1179">
        <v>0</v>
      </c>
      <c r="E1179">
        <v>12.2</v>
      </c>
      <c r="F1179">
        <v>6.02</v>
      </c>
      <c r="G1179" t="s">
        <v>63</v>
      </c>
      <c r="H1179" t="s">
        <v>47</v>
      </c>
      <c r="I1179" t="s">
        <v>4</v>
      </c>
      <c r="J1179" t="s">
        <v>102</v>
      </c>
      <c r="K1179" t="s">
        <v>18</v>
      </c>
      <c r="L1179" t="s">
        <v>2132</v>
      </c>
      <c r="M1179">
        <v>0.43</v>
      </c>
      <c r="N1179" t="s">
        <v>8</v>
      </c>
      <c r="O1179" t="s">
        <v>9</v>
      </c>
      <c r="P1179" t="s">
        <v>99</v>
      </c>
      <c r="Q1179" t="s">
        <v>2164</v>
      </c>
      <c r="R1179">
        <v>33055</v>
      </c>
      <c r="S1179">
        <v>42111</v>
      </c>
      <c r="T1179">
        <v>42112</v>
      </c>
      <c r="U1179">
        <v>-172.298</v>
      </c>
      <c r="V1179">
        <v>4</v>
      </c>
      <c r="W1179">
        <v>56.24</v>
      </c>
      <c r="X1179">
        <v>88233</v>
      </c>
      <c r="Y1179" t="s">
        <v>3216</v>
      </c>
    </row>
    <row r="1180" spans="1:25" x14ac:dyDescent="0.2">
      <c r="A1180">
        <v>2867</v>
      </c>
      <c r="B1180" t="s">
        <v>2165</v>
      </c>
      <c r="C1180" t="s">
        <v>13</v>
      </c>
      <c r="D1180">
        <v>0.01</v>
      </c>
      <c r="E1180">
        <v>125.99</v>
      </c>
      <c r="F1180">
        <v>8.99</v>
      </c>
      <c r="G1180" t="s">
        <v>14</v>
      </c>
      <c r="H1180" t="s">
        <v>70</v>
      </c>
      <c r="I1180" t="s">
        <v>16</v>
      </c>
      <c r="J1180" t="s">
        <v>111</v>
      </c>
      <c r="K1180" t="s">
        <v>49</v>
      </c>
      <c r="L1180" t="s">
        <v>329</v>
      </c>
      <c r="M1180">
        <v>0.59</v>
      </c>
      <c r="N1180" t="s">
        <v>8</v>
      </c>
      <c r="O1180" t="s">
        <v>87</v>
      </c>
      <c r="P1180" t="s">
        <v>350</v>
      </c>
      <c r="Q1180" t="s">
        <v>42</v>
      </c>
      <c r="R1180">
        <v>20016</v>
      </c>
      <c r="S1180">
        <v>42111</v>
      </c>
      <c r="T1180">
        <v>42112</v>
      </c>
      <c r="U1180">
        <v>-582.64800000000002</v>
      </c>
      <c r="V1180">
        <v>2</v>
      </c>
      <c r="W1180">
        <v>226.88</v>
      </c>
      <c r="X1180">
        <v>11013</v>
      </c>
      <c r="Y1180" t="s">
        <v>3219</v>
      </c>
    </row>
    <row r="1181" spans="1:25" x14ac:dyDescent="0.2">
      <c r="A1181">
        <v>2868</v>
      </c>
      <c r="B1181" t="s">
        <v>298</v>
      </c>
      <c r="C1181" t="s">
        <v>13</v>
      </c>
      <c r="D1181">
        <v>0.01</v>
      </c>
      <c r="E1181">
        <v>125.99</v>
      </c>
      <c r="F1181">
        <v>8.99</v>
      </c>
      <c r="G1181" t="s">
        <v>14</v>
      </c>
      <c r="H1181" t="s">
        <v>70</v>
      </c>
      <c r="I1181" t="s">
        <v>16</v>
      </c>
      <c r="J1181" t="s">
        <v>111</v>
      </c>
      <c r="K1181" t="s">
        <v>49</v>
      </c>
      <c r="L1181" t="s">
        <v>329</v>
      </c>
      <c r="M1181">
        <v>0.59</v>
      </c>
      <c r="N1181" t="s">
        <v>8</v>
      </c>
      <c r="O1181" t="s">
        <v>35</v>
      </c>
      <c r="P1181" t="s">
        <v>42</v>
      </c>
      <c r="Q1181" t="s">
        <v>300</v>
      </c>
      <c r="R1181">
        <v>98026</v>
      </c>
      <c r="S1181">
        <v>42111</v>
      </c>
      <c r="T1181">
        <v>42112</v>
      </c>
      <c r="U1181">
        <v>-582.64800000000002</v>
      </c>
      <c r="V1181">
        <v>1</v>
      </c>
      <c r="W1181">
        <v>113.44</v>
      </c>
      <c r="X1181">
        <v>85827</v>
      </c>
      <c r="Y1181" t="s">
        <v>3218</v>
      </c>
    </row>
    <row r="1182" spans="1:25" x14ac:dyDescent="0.2">
      <c r="A1182">
        <v>1889</v>
      </c>
      <c r="B1182" t="s">
        <v>2166</v>
      </c>
      <c r="C1182" t="s">
        <v>23</v>
      </c>
      <c r="D1182">
        <v>0.09</v>
      </c>
      <c r="E1182">
        <v>78.8</v>
      </c>
      <c r="F1182">
        <v>35</v>
      </c>
      <c r="G1182" t="s">
        <v>14</v>
      </c>
      <c r="H1182" t="s">
        <v>47</v>
      </c>
      <c r="I1182" t="s">
        <v>24</v>
      </c>
      <c r="J1182" t="s">
        <v>54</v>
      </c>
      <c r="K1182" t="s">
        <v>40</v>
      </c>
      <c r="L1182" t="s">
        <v>2167</v>
      </c>
      <c r="M1182">
        <v>0.83</v>
      </c>
      <c r="N1182" t="s">
        <v>8</v>
      </c>
      <c r="O1182" t="s">
        <v>87</v>
      </c>
      <c r="P1182" t="s">
        <v>293</v>
      </c>
      <c r="Q1182" t="s">
        <v>1283</v>
      </c>
      <c r="R1182">
        <v>45429</v>
      </c>
      <c r="S1182">
        <v>42111</v>
      </c>
      <c r="T1182">
        <v>42115</v>
      </c>
      <c r="U1182">
        <v>-1025.0172</v>
      </c>
      <c r="V1182">
        <v>14</v>
      </c>
      <c r="W1182">
        <v>1059.3800000000001</v>
      </c>
      <c r="X1182">
        <v>90631</v>
      </c>
      <c r="Y1182" t="s">
        <v>3219</v>
      </c>
    </row>
    <row r="1183" spans="1:25" x14ac:dyDescent="0.2">
      <c r="A1183">
        <v>2593</v>
      </c>
      <c r="B1183" t="s">
        <v>1571</v>
      </c>
      <c r="C1183" t="s">
        <v>23</v>
      </c>
      <c r="D1183">
        <v>0.02</v>
      </c>
      <c r="E1183">
        <v>419.19</v>
      </c>
      <c r="F1183">
        <v>19.989999999999998</v>
      </c>
      <c r="G1183" t="s">
        <v>14</v>
      </c>
      <c r="H1183" t="s">
        <v>70</v>
      </c>
      <c r="I1183" t="s">
        <v>24</v>
      </c>
      <c r="J1183" t="s">
        <v>54</v>
      </c>
      <c r="K1183" t="s">
        <v>49</v>
      </c>
      <c r="L1183" t="s">
        <v>2168</v>
      </c>
      <c r="M1183">
        <v>0.57999999999999996</v>
      </c>
      <c r="N1183" t="s">
        <v>8</v>
      </c>
      <c r="O1183" t="s">
        <v>9</v>
      </c>
      <c r="P1183" t="s">
        <v>51</v>
      </c>
      <c r="Q1183" t="s">
        <v>1573</v>
      </c>
      <c r="R1183">
        <v>30605</v>
      </c>
      <c r="S1183">
        <v>42111</v>
      </c>
      <c r="T1183">
        <v>42111</v>
      </c>
      <c r="U1183">
        <v>-39.606000000000002</v>
      </c>
      <c r="V1183">
        <v>10</v>
      </c>
      <c r="W1183">
        <v>4354.55</v>
      </c>
      <c r="X1183">
        <v>87772</v>
      </c>
      <c r="Y1183" t="s">
        <v>3216</v>
      </c>
    </row>
    <row r="1184" spans="1:25" x14ac:dyDescent="0.2">
      <c r="A1184">
        <v>377</v>
      </c>
      <c r="B1184" t="s">
        <v>2169</v>
      </c>
      <c r="C1184" t="s">
        <v>92</v>
      </c>
      <c r="D1184">
        <v>0.03</v>
      </c>
      <c r="E1184">
        <v>25.98</v>
      </c>
      <c r="F1184">
        <v>5.37</v>
      </c>
      <c r="G1184" t="s">
        <v>14</v>
      </c>
      <c r="H1184" t="s">
        <v>15</v>
      </c>
      <c r="I1184" t="s">
        <v>24</v>
      </c>
      <c r="J1184" t="s">
        <v>71</v>
      </c>
      <c r="K1184" t="s">
        <v>120</v>
      </c>
      <c r="L1184" t="s">
        <v>2170</v>
      </c>
      <c r="M1184">
        <v>0.5</v>
      </c>
      <c r="N1184" t="s">
        <v>8</v>
      </c>
      <c r="O1184" t="s">
        <v>28</v>
      </c>
      <c r="P1184" t="s">
        <v>79</v>
      </c>
      <c r="Q1184" t="s">
        <v>2171</v>
      </c>
      <c r="R1184">
        <v>60510</v>
      </c>
      <c r="S1184">
        <v>42111</v>
      </c>
      <c r="T1184">
        <v>42111</v>
      </c>
      <c r="U1184">
        <v>250.0376</v>
      </c>
      <c r="V1184">
        <v>17</v>
      </c>
      <c r="W1184">
        <v>460.87</v>
      </c>
      <c r="X1184">
        <v>89579</v>
      </c>
      <c r="Y1184" t="s">
        <v>3217</v>
      </c>
    </row>
    <row r="1185" spans="1:25" x14ac:dyDescent="0.2">
      <c r="A1185">
        <v>2004</v>
      </c>
      <c r="B1185" t="s">
        <v>2172</v>
      </c>
      <c r="C1185" t="s">
        <v>92</v>
      </c>
      <c r="D1185">
        <v>0.06</v>
      </c>
      <c r="E1185">
        <v>4.24</v>
      </c>
      <c r="F1185">
        <v>5.41</v>
      </c>
      <c r="G1185" t="s">
        <v>14</v>
      </c>
      <c r="H1185" t="s">
        <v>47</v>
      </c>
      <c r="I1185" t="s">
        <v>24</v>
      </c>
      <c r="J1185" t="s">
        <v>48</v>
      </c>
      <c r="K1185" t="s">
        <v>49</v>
      </c>
      <c r="L1185" t="s">
        <v>1647</v>
      </c>
      <c r="M1185">
        <v>0.35</v>
      </c>
      <c r="N1185" t="s">
        <v>8</v>
      </c>
      <c r="O1185" t="s">
        <v>35</v>
      </c>
      <c r="P1185" t="s">
        <v>253</v>
      </c>
      <c r="Q1185" t="s">
        <v>892</v>
      </c>
      <c r="R1185">
        <v>59715</v>
      </c>
      <c r="S1185">
        <v>42111</v>
      </c>
      <c r="T1185">
        <v>42113</v>
      </c>
      <c r="U1185">
        <v>-78.916679999999999</v>
      </c>
      <c r="V1185">
        <v>10</v>
      </c>
      <c r="W1185">
        <v>45</v>
      </c>
      <c r="X1185">
        <v>91277</v>
      </c>
      <c r="Y1185" t="s">
        <v>3218</v>
      </c>
    </row>
    <row r="1186" spans="1:25" x14ac:dyDescent="0.2">
      <c r="A1186">
        <v>2004</v>
      </c>
      <c r="B1186" t="s">
        <v>2172</v>
      </c>
      <c r="C1186" t="s">
        <v>92</v>
      </c>
      <c r="D1186">
        <v>0.04</v>
      </c>
      <c r="E1186">
        <v>6783.02</v>
      </c>
      <c r="F1186">
        <v>24.49</v>
      </c>
      <c r="G1186" t="s">
        <v>14</v>
      </c>
      <c r="H1186" t="s">
        <v>47</v>
      </c>
      <c r="I1186" t="s">
        <v>16</v>
      </c>
      <c r="J1186" t="s">
        <v>32</v>
      </c>
      <c r="K1186" t="s">
        <v>40</v>
      </c>
      <c r="L1186" t="s">
        <v>290</v>
      </c>
      <c r="M1186">
        <v>0.39</v>
      </c>
      <c r="N1186" t="s">
        <v>8</v>
      </c>
      <c r="O1186" t="s">
        <v>35</v>
      </c>
      <c r="P1186" t="s">
        <v>253</v>
      </c>
      <c r="Q1186" t="s">
        <v>892</v>
      </c>
      <c r="R1186">
        <v>59715</v>
      </c>
      <c r="S1186">
        <v>42111</v>
      </c>
      <c r="T1186">
        <v>42113</v>
      </c>
      <c r="U1186">
        <v>-13562.637408000001</v>
      </c>
      <c r="V1186">
        <v>1</v>
      </c>
      <c r="W1186">
        <v>6569.07</v>
      </c>
      <c r="X1186">
        <v>91277</v>
      </c>
      <c r="Y1186" t="s">
        <v>3218</v>
      </c>
    </row>
    <row r="1187" spans="1:25" x14ac:dyDescent="0.2">
      <c r="A1187">
        <v>507</v>
      </c>
      <c r="B1187" t="s">
        <v>2173</v>
      </c>
      <c r="C1187" t="s">
        <v>1</v>
      </c>
      <c r="D1187">
        <v>0.01</v>
      </c>
      <c r="E1187">
        <v>55.98</v>
      </c>
      <c r="F1187">
        <v>4.8600000000000003</v>
      </c>
      <c r="G1187" t="s">
        <v>63</v>
      </c>
      <c r="H1187" t="s">
        <v>70</v>
      </c>
      <c r="I1187" t="s">
        <v>24</v>
      </c>
      <c r="J1187" t="s">
        <v>64</v>
      </c>
      <c r="K1187" t="s">
        <v>49</v>
      </c>
      <c r="L1187" t="s">
        <v>1691</v>
      </c>
      <c r="M1187">
        <v>0.36</v>
      </c>
      <c r="N1187" t="s">
        <v>8</v>
      </c>
      <c r="O1187" t="s">
        <v>9</v>
      </c>
      <c r="P1187" t="s">
        <v>364</v>
      </c>
      <c r="Q1187" t="s">
        <v>2174</v>
      </c>
      <c r="R1187">
        <v>42104</v>
      </c>
      <c r="S1187">
        <v>42112</v>
      </c>
      <c r="T1187">
        <v>42114</v>
      </c>
      <c r="U1187">
        <v>32.940899999999999</v>
      </c>
      <c r="V1187">
        <v>11</v>
      </c>
      <c r="W1187">
        <v>646.97</v>
      </c>
      <c r="X1187">
        <v>87357</v>
      </c>
      <c r="Y1187" t="s">
        <v>3216</v>
      </c>
    </row>
    <row r="1188" spans="1:25" x14ac:dyDescent="0.2">
      <c r="A1188">
        <v>507</v>
      </c>
      <c r="B1188" t="s">
        <v>2173</v>
      </c>
      <c r="C1188" t="s">
        <v>1</v>
      </c>
      <c r="D1188">
        <v>0.04</v>
      </c>
      <c r="E1188">
        <v>65.989999999999995</v>
      </c>
      <c r="F1188">
        <v>8.99</v>
      </c>
      <c r="G1188" t="s">
        <v>14</v>
      </c>
      <c r="H1188" t="s">
        <v>70</v>
      </c>
      <c r="I1188" t="s">
        <v>16</v>
      </c>
      <c r="J1188" t="s">
        <v>111</v>
      </c>
      <c r="K1188" t="s">
        <v>49</v>
      </c>
      <c r="L1188" t="s">
        <v>1840</v>
      </c>
      <c r="M1188">
        <v>0.56000000000000005</v>
      </c>
      <c r="N1188" t="s">
        <v>8</v>
      </c>
      <c r="O1188" t="s">
        <v>9</v>
      </c>
      <c r="P1188" t="s">
        <v>364</v>
      </c>
      <c r="Q1188" t="s">
        <v>2174</v>
      </c>
      <c r="R1188">
        <v>42104</v>
      </c>
      <c r="S1188">
        <v>42112</v>
      </c>
      <c r="T1188">
        <v>42113</v>
      </c>
      <c r="U1188">
        <v>131.334</v>
      </c>
      <c r="V1188">
        <v>17</v>
      </c>
      <c r="W1188">
        <v>946.29</v>
      </c>
      <c r="X1188">
        <v>87357</v>
      </c>
      <c r="Y1188" t="s">
        <v>3216</v>
      </c>
    </row>
    <row r="1189" spans="1:25" x14ac:dyDescent="0.2">
      <c r="A1189">
        <v>665</v>
      </c>
      <c r="B1189" t="s">
        <v>527</v>
      </c>
      <c r="C1189" t="s">
        <v>1</v>
      </c>
      <c r="D1189">
        <v>0.02</v>
      </c>
      <c r="E1189">
        <v>130.97999999999999</v>
      </c>
      <c r="F1189">
        <v>30</v>
      </c>
      <c r="G1189" t="s">
        <v>2</v>
      </c>
      <c r="H1189" t="s">
        <v>70</v>
      </c>
      <c r="I1189" t="s">
        <v>4</v>
      </c>
      <c r="J1189" t="s">
        <v>85</v>
      </c>
      <c r="K1189" t="s">
        <v>33</v>
      </c>
      <c r="L1189" t="s">
        <v>2175</v>
      </c>
      <c r="M1189">
        <v>0.78</v>
      </c>
      <c r="N1189" t="s">
        <v>8</v>
      </c>
      <c r="O1189" t="s">
        <v>9</v>
      </c>
      <c r="P1189" t="s">
        <v>376</v>
      </c>
      <c r="Q1189" t="s">
        <v>528</v>
      </c>
      <c r="R1189">
        <v>37130</v>
      </c>
      <c r="S1189">
        <v>42112</v>
      </c>
      <c r="T1189">
        <v>42113</v>
      </c>
      <c r="U1189">
        <v>90.762</v>
      </c>
      <c r="V1189">
        <v>6</v>
      </c>
      <c r="W1189">
        <v>793.39</v>
      </c>
      <c r="X1189">
        <v>88678</v>
      </c>
      <c r="Y1189" t="s">
        <v>3216</v>
      </c>
    </row>
    <row r="1190" spans="1:25" x14ac:dyDescent="0.2">
      <c r="A1190">
        <v>1959</v>
      </c>
      <c r="B1190" t="s">
        <v>685</v>
      </c>
      <c r="C1190" t="s">
        <v>23</v>
      </c>
      <c r="D1190">
        <v>0.02</v>
      </c>
      <c r="E1190">
        <v>9.99</v>
      </c>
      <c r="F1190">
        <v>11.59</v>
      </c>
      <c r="G1190" t="s">
        <v>14</v>
      </c>
      <c r="H1190" t="s">
        <v>47</v>
      </c>
      <c r="I1190" t="s">
        <v>24</v>
      </c>
      <c r="J1190" t="s">
        <v>64</v>
      </c>
      <c r="K1190" t="s">
        <v>49</v>
      </c>
      <c r="L1190" t="s">
        <v>2176</v>
      </c>
      <c r="M1190">
        <v>0.4</v>
      </c>
      <c r="N1190" t="s">
        <v>8</v>
      </c>
      <c r="O1190" t="s">
        <v>9</v>
      </c>
      <c r="P1190" t="s">
        <v>99</v>
      </c>
      <c r="Q1190" t="s">
        <v>104</v>
      </c>
      <c r="R1190">
        <v>33916</v>
      </c>
      <c r="S1190">
        <v>42112</v>
      </c>
      <c r="T1190">
        <v>42121</v>
      </c>
      <c r="U1190">
        <v>-171.15770000000001</v>
      </c>
      <c r="V1190">
        <v>43</v>
      </c>
      <c r="W1190">
        <v>475.42</v>
      </c>
      <c r="X1190">
        <v>26342</v>
      </c>
      <c r="Y1190" t="s">
        <v>3216</v>
      </c>
    </row>
    <row r="1191" spans="1:25" x14ac:dyDescent="0.2">
      <c r="A1191">
        <v>1959</v>
      </c>
      <c r="B1191" t="s">
        <v>685</v>
      </c>
      <c r="C1191" t="s">
        <v>23</v>
      </c>
      <c r="D1191">
        <v>0.02</v>
      </c>
      <c r="E1191">
        <v>48.04</v>
      </c>
      <c r="F1191">
        <v>5.79</v>
      </c>
      <c r="G1191" t="s">
        <v>14</v>
      </c>
      <c r="H1191" t="s">
        <v>47</v>
      </c>
      <c r="I1191" t="s">
        <v>24</v>
      </c>
      <c r="J1191" t="s">
        <v>64</v>
      </c>
      <c r="K1191" t="s">
        <v>49</v>
      </c>
      <c r="L1191" t="s">
        <v>2177</v>
      </c>
      <c r="M1191">
        <v>0.37</v>
      </c>
      <c r="N1191" t="s">
        <v>8</v>
      </c>
      <c r="O1191" t="s">
        <v>9</v>
      </c>
      <c r="P1191" t="s">
        <v>99</v>
      </c>
      <c r="Q1191" t="s">
        <v>104</v>
      </c>
      <c r="R1191">
        <v>33916</v>
      </c>
      <c r="S1191">
        <v>42112</v>
      </c>
      <c r="T1191">
        <v>42117</v>
      </c>
      <c r="U1191">
        <v>624.23900000000003</v>
      </c>
      <c r="V1191">
        <v>74</v>
      </c>
      <c r="W1191">
        <v>3598.82</v>
      </c>
      <c r="X1191">
        <v>26342</v>
      </c>
      <c r="Y1191" t="s">
        <v>3216</v>
      </c>
    </row>
    <row r="1192" spans="1:25" x14ac:dyDescent="0.2">
      <c r="A1192">
        <v>1959</v>
      </c>
      <c r="B1192" t="s">
        <v>685</v>
      </c>
      <c r="C1192" t="s">
        <v>23</v>
      </c>
      <c r="D1192">
        <v>0.04</v>
      </c>
      <c r="E1192">
        <v>6.68</v>
      </c>
      <c r="F1192">
        <v>4.91</v>
      </c>
      <c r="G1192" t="s">
        <v>14</v>
      </c>
      <c r="H1192" t="s">
        <v>47</v>
      </c>
      <c r="I1192" t="s">
        <v>24</v>
      </c>
      <c r="J1192" t="s">
        <v>64</v>
      </c>
      <c r="K1192" t="s">
        <v>49</v>
      </c>
      <c r="L1192" t="s">
        <v>252</v>
      </c>
      <c r="M1192">
        <v>0.37</v>
      </c>
      <c r="N1192" t="s">
        <v>8</v>
      </c>
      <c r="O1192" t="s">
        <v>9</v>
      </c>
      <c r="P1192" t="s">
        <v>99</v>
      </c>
      <c r="Q1192" t="s">
        <v>104</v>
      </c>
      <c r="R1192">
        <v>33916</v>
      </c>
      <c r="S1192">
        <v>42112</v>
      </c>
      <c r="T1192">
        <v>42119</v>
      </c>
      <c r="U1192">
        <v>-14.3241</v>
      </c>
      <c r="V1192">
        <v>5</v>
      </c>
      <c r="W1192">
        <v>41.22</v>
      </c>
      <c r="X1192">
        <v>26342</v>
      </c>
      <c r="Y1192" t="s">
        <v>3216</v>
      </c>
    </row>
    <row r="1193" spans="1:25" x14ac:dyDescent="0.2">
      <c r="A1193">
        <v>1962</v>
      </c>
      <c r="B1193" t="s">
        <v>2178</v>
      </c>
      <c r="C1193" t="s">
        <v>23</v>
      </c>
      <c r="D1193">
        <v>0.02</v>
      </c>
      <c r="E1193">
        <v>48.04</v>
      </c>
      <c r="F1193">
        <v>5.79</v>
      </c>
      <c r="G1193" t="s">
        <v>14</v>
      </c>
      <c r="H1193" t="s">
        <v>47</v>
      </c>
      <c r="I1193" t="s">
        <v>24</v>
      </c>
      <c r="J1193" t="s">
        <v>64</v>
      </c>
      <c r="K1193" t="s">
        <v>49</v>
      </c>
      <c r="L1193" t="s">
        <v>2177</v>
      </c>
      <c r="M1193">
        <v>0.37</v>
      </c>
      <c r="N1193" t="s">
        <v>8</v>
      </c>
      <c r="O1193" t="s">
        <v>28</v>
      </c>
      <c r="P1193" t="s">
        <v>265</v>
      </c>
      <c r="Q1193" t="s">
        <v>2179</v>
      </c>
      <c r="R1193">
        <v>48601</v>
      </c>
      <c r="S1193">
        <v>42112</v>
      </c>
      <c r="T1193">
        <v>42117</v>
      </c>
      <c r="U1193">
        <v>604.01909999999998</v>
      </c>
      <c r="V1193">
        <v>18</v>
      </c>
      <c r="W1193">
        <v>875.39</v>
      </c>
      <c r="X1193">
        <v>88857</v>
      </c>
      <c r="Y1193" t="s">
        <v>3217</v>
      </c>
    </row>
    <row r="1194" spans="1:25" x14ac:dyDescent="0.2">
      <c r="A1194">
        <v>1962</v>
      </c>
      <c r="B1194" t="s">
        <v>2178</v>
      </c>
      <c r="C1194" t="s">
        <v>23</v>
      </c>
      <c r="D1194">
        <v>0.04</v>
      </c>
      <c r="E1194">
        <v>6.68</v>
      </c>
      <c r="F1194">
        <v>4.91</v>
      </c>
      <c r="G1194" t="s">
        <v>14</v>
      </c>
      <c r="H1194" t="s">
        <v>47</v>
      </c>
      <c r="I1194" t="s">
        <v>24</v>
      </c>
      <c r="J1194" t="s">
        <v>64</v>
      </c>
      <c r="K1194" t="s">
        <v>49</v>
      </c>
      <c r="L1194" t="s">
        <v>252</v>
      </c>
      <c r="M1194">
        <v>0.37</v>
      </c>
      <c r="N1194" t="s">
        <v>8</v>
      </c>
      <c r="O1194" t="s">
        <v>28</v>
      </c>
      <c r="P1194" t="s">
        <v>265</v>
      </c>
      <c r="Q1194" t="s">
        <v>2179</v>
      </c>
      <c r="R1194">
        <v>48601</v>
      </c>
      <c r="S1194">
        <v>42112</v>
      </c>
      <c r="T1194">
        <v>42119</v>
      </c>
      <c r="U1194">
        <v>-11.631600000000001</v>
      </c>
      <c r="V1194">
        <v>1</v>
      </c>
      <c r="W1194">
        <v>8.24</v>
      </c>
      <c r="X1194">
        <v>88857</v>
      </c>
      <c r="Y1194" t="s">
        <v>3217</v>
      </c>
    </row>
    <row r="1195" spans="1:25" x14ac:dyDescent="0.2">
      <c r="A1195">
        <v>1826</v>
      </c>
      <c r="B1195" t="s">
        <v>2180</v>
      </c>
      <c r="C1195" t="s">
        <v>92</v>
      </c>
      <c r="D1195">
        <v>0.1</v>
      </c>
      <c r="E1195">
        <v>52.99</v>
      </c>
      <c r="F1195">
        <v>19.989999999999998</v>
      </c>
      <c r="G1195" t="s">
        <v>63</v>
      </c>
      <c r="H1195" t="s">
        <v>70</v>
      </c>
      <c r="I1195" t="s">
        <v>24</v>
      </c>
      <c r="J1195" t="s">
        <v>54</v>
      </c>
      <c r="K1195" t="s">
        <v>49</v>
      </c>
      <c r="L1195" t="s">
        <v>2181</v>
      </c>
      <c r="M1195">
        <v>0.81</v>
      </c>
      <c r="N1195" t="s">
        <v>8</v>
      </c>
      <c r="O1195" t="s">
        <v>28</v>
      </c>
      <c r="P1195" t="s">
        <v>189</v>
      </c>
      <c r="Q1195" t="s">
        <v>2182</v>
      </c>
      <c r="R1195">
        <v>52722</v>
      </c>
      <c r="S1195">
        <v>42112</v>
      </c>
      <c r="T1195">
        <v>42113</v>
      </c>
      <c r="U1195">
        <v>-517.16999999999996</v>
      </c>
      <c r="V1195">
        <v>7</v>
      </c>
      <c r="W1195">
        <v>337.59</v>
      </c>
      <c r="X1195">
        <v>86958</v>
      </c>
      <c r="Y1195" t="s">
        <v>3217</v>
      </c>
    </row>
    <row r="1196" spans="1:25" x14ac:dyDescent="0.2">
      <c r="A1196">
        <v>1827</v>
      </c>
      <c r="B1196" t="s">
        <v>1242</v>
      </c>
      <c r="C1196" t="s">
        <v>92</v>
      </c>
      <c r="D1196">
        <v>7.0000000000000007E-2</v>
      </c>
      <c r="E1196">
        <v>100.98</v>
      </c>
      <c r="F1196">
        <v>57.38</v>
      </c>
      <c r="G1196" t="s">
        <v>2</v>
      </c>
      <c r="H1196" t="s">
        <v>70</v>
      </c>
      <c r="I1196" t="s">
        <v>4</v>
      </c>
      <c r="J1196" t="s">
        <v>93</v>
      </c>
      <c r="K1196" t="s">
        <v>6</v>
      </c>
      <c r="L1196" t="s">
        <v>2183</v>
      </c>
      <c r="M1196">
        <v>0.78</v>
      </c>
      <c r="N1196" t="s">
        <v>8</v>
      </c>
      <c r="O1196" t="s">
        <v>28</v>
      </c>
      <c r="P1196" t="s">
        <v>189</v>
      </c>
      <c r="Q1196" t="s">
        <v>904</v>
      </c>
      <c r="R1196">
        <v>52601</v>
      </c>
      <c r="S1196">
        <v>42112</v>
      </c>
      <c r="T1196">
        <v>42115</v>
      </c>
      <c r="U1196">
        <v>-429.86</v>
      </c>
      <c r="V1196">
        <v>2</v>
      </c>
      <c r="W1196">
        <v>215.32</v>
      </c>
      <c r="X1196">
        <v>86958</v>
      </c>
      <c r="Y1196" t="s">
        <v>3217</v>
      </c>
    </row>
    <row r="1197" spans="1:25" x14ac:dyDescent="0.2">
      <c r="A1197">
        <v>1827</v>
      </c>
      <c r="B1197" t="s">
        <v>1242</v>
      </c>
      <c r="C1197" t="s">
        <v>92</v>
      </c>
      <c r="D1197">
        <v>0.03</v>
      </c>
      <c r="E1197">
        <v>85.99</v>
      </c>
      <c r="F1197">
        <v>0.99</v>
      </c>
      <c r="G1197" t="s">
        <v>14</v>
      </c>
      <c r="H1197" t="s">
        <v>70</v>
      </c>
      <c r="I1197" t="s">
        <v>16</v>
      </c>
      <c r="J1197" t="s">
        <v>111</v>
      </c>
      <c r="K1197" t="s">
        <v>26</v>
      </c>
      <c r="L1197" t="s">
        <v>1152</v>
      </c>
      <c r="M1197">
        <v>0.55000000000000004</v>
      </c>
      <c r="N1197" t="s">
        <v>8</v>
      </c>
      <c r="O1197" t="s">
        <v>28</v>
      </c>
      <c r="P1197" t="s">
        <v>189</v>
      </c>
      <c r="Q1197" t="s">
        <v>904</v>
      </c>
      <c r="R1197">
        <v>52601</v>
      </c>
      <c r="S1197">
        <v>42112</v>
      </c>
      <c r="T1197">
        <v>42114</v>
      </c>
      <c r="U1197">
        <v>264.16649999999998</v>
      </c>
      <c r="V1197">
        <v>5</v>
      </c>
      <c r="W1197">
        <v>382.85</v>
      </c>
      <c r="X1197">
        <v>86958</v>
      </c>
      <c r="Y1197" t="s">
        <v>3217</v>
      </c>
    </row>
    <row r="1198" spans="1:25" x14ac:dyDescent="0.2">
      <c r="A1198">
        <v>2097</v>
      </c>
      <c r="B1198" t="s">
        <v>2184</v>
      </c>
      <c r="C1198" t="s">
        <v>92</v>
      </c>
      <c r="D1198">
        <v>0.1</v>
      </c>
      <c r="E1198">
        <v>300.97000000000003</v>
      </c>
      <c r="F1198">
        <v>7.18</v>
      </c>
      <c r="G1198" t="s">
        <v>14</v>
      </c>
      <c r="H1198" t="s">
        <v>47</v>
      </c>
      <c r="I1198" t="s">
        <v>16</v>
      </c>
      <c r="J1198" t="s">
        <v>17</v>
      </c>
      <c r="K1198" t="s">
        <v>49</v>
      </c>
      <c r="L1198" t="s">
        <v>2185</v>
      </c>
      <c r="M1198">
        <v>0.48</v>
      </c>
      <c r="N1198" t="s">
        <v>8</v>
      </c>
      <c r="O1198" t="s">
        <v>9</v>
      </c>
      <c r="P1198" t="s">
        <v>247</v>
      </c>
      <c r="Q1198" t="s">
        <v>248</v>
      </c>
      <c r="R1198">
        <v>29915</v>
      </c>
      <c r="S1198">
        <v>42112</v>
      </c>
      <c r="T1198">
        <v>42113</v>
      </c>
      <c r="U1198">
        <v>138.018</v>
      </c>
      <c r="V1198">
        <v>4</v>
      </c>
      <c r="W1198">
        <v>1094.33</v>
      </c>
      <c r="X1198">
        <v>87889</v>
      </c>
      <c r="Y1198" t="s">
        <v>3216</v>
      </c>
    </row>
    <row r="1199" spans="1:25" x14ac:dyDescent="0.2">
      <c r="A1199">
        <v>2098</v>
      </c>
      <c r="B1199" t="s">
        <v>2186</v>
      </c>
      <c r="C1199" t="s">
        <v>92</v>
      </c>
      <c r="D1199">
        <v>0.06</v>
      </c>
      <c r="E1199">
        <v>39.89</v>
      </c>
      <c r="F1199">
        <v>3.04</v>
      </c>
      <c r="G1199" t="s">
        <v>14</v>
      </c>
      <c r="H1199" t="s">
        <v>47</v>
      </c>
      <c r="I1199" t="s">
        <v>4</v>
      </c>
      <c r="J1199" t="s">
        <v>102</v>
      </c>
      <c r="K1199" t="s">
        <v>26</v>
      </c>
      <c r="L1199" t="s">
        <v>2187</v>
      </c>
      <c r="M1199">
        <v>0.53</v>
      </c>
      <c r="N1199" t="s">
        <v>8</v>
      </c>
      <c r="O1199" t="s">
        <v>9</v>
      </c>
      <c r="P1199" t="s">
        <v>247</v>
      </c>
      <c r="Q1199" t="s">
        <v>2188</v>
      </c>
      <c r="R1199">
        <v>29464</v>
      </c>
      <c r="S1199">
        <v>42112</v>
      </c>
      <c r="T1199">
        <v>42114</v>
      </c>
      <c r="U1199">
        <v>38.874000000000002</v>
      </c>
      <c r="V1199">
        <v>10</v>
      </c>
      <c r="W1199">
        <v>389.97</v>
      </c>
      <c r="X1199">
        <v>87889</v>
      </c>
      <c r="Y1199" t="s">
        <v>3216</v>
      </c>
    </row>
    <row r="1200" spans="1:25" x14ac:dyDescent="0.2">
      <c r="A1200">
        <v>2655</v>
      </c>
      <c r="B1200" t="s">
        <v>2052</v>
      </c>
      <c r="C1200" t="s">
        <v>92</v>
      </c>
      <c r="D1200">
        <v>0.09</v>
      </c>
      <c r="E1200">
        <v>89.99</v>
      </c>
      <c r="F1200">
        <v>42</v>
      </c>
      <c r="G1200" t="s">
        <v>2</v>
      </c>
      <c r="H1200" t="s">
        <v>15</v>
      </c>
      <c r="I1200" t="s">
        <v>4</v>
      </c>
      <c r="J1200" t="s">
        <v>85</v>
      </c>
      <c r="K1200" t="s">
        <v>33</v>
      </c>
      <c r="L1200" t="s">
        <v>1187</v>
      </c>
      <c r="M1200">
        <v>0.66</v>
      </c>
      <c r="N1200" t="s">
        <v>8</v>
      </c>
      <c r="O1200" t="s">
        <v>9</v>
      </c>
      <c r="P1200" t="s">
        <v>51</v>
      </c>
      <c r="Q1200" t="s">
        <v>337</v>
      </c>
      <c r="R1200">
        <v>30318</v>
      </c>
      <c r="S1200">
        <v>42112</v>
      </c>
      <c r="T1200">
        <v>42112</v>
      </c>
      <c r="U1200">
        <v>223.416</v>
      </c>
      <c r="V1200">
        <v>6</v>
      </c>
      <c r="W1200">
        <v>511.25</v>
      </c>
      <c r="X1200">
        <v>86063</v>
      </c>
      <c r="Y1200" t="s">
        <v>3216</v>
      </c>
    </row>
    <row r="1201" spans="1:25" x14ac:dyDescent="0.2">
      <c r="A1201">
        <v>3155</v>
      </c>
      <c r="B1201" t="s">
        <v>618</v>
      </c>
      <c r="C1201" t="s">
        <v>1</v>
      </c>
      <c r="D1201">
        <v>0.05</v>
      </c>
      <c r="E1201">
        <v>159.99</v>
      </c>
      <c r="F1201">
        <v>5.5</v>
      </c>
      <c r="G1201" t="s">
        <v>14</v>
      </c>
      <c r="H1201" t="s">
        <v>15</v>
      </c>
      <c r="I1201" t="s">
        <v>16</v>
      </c>
      <c r="J1201" t="s">
        <v>17</v>
      </c>
      <c r="K1201" t="s">
        <v>49</v>
      </c>
      <c r="L1201" t="s">
        <v>2189</v>
      </c>
      <c r="M1201">
        <v>0.49</v>
      </c>
      <c r="N1201" t="s">
        <v>8</v>
      </c>
      <c r="O1201" t="s">
        <v>9</v>
      </c>
      <c r="P1201" t="s">
        <v>99</v>
      </c>
      <c r="Q1201" t="s">
        <v>308</v>
      </c>
      <c r="R1201">
        <v>32771</v>
      </c>
      <c r="S1201">
        <v>42113</v>
      </c>
      <c r="T1201">
        <v>42115</v>
      </c>
      <c r="U1201">
        <v>12.263999999999999</v>
      </c>
      <c r="V1201">
        <v>23</v>
      </c>
      <c r="W1201">
        <v>3600.65</v>
      </c>
      <c r="X1201">
        <v>86902</v>
      </c>
      <c r="Y1201" t="s">
        <v>3216</v>
      </c>
    </row>
    <row r="1202" spans="1:25" x14ac:dyDescent="0.2">
      <c r="A1202">
        <v>1836</v>
      </c>
      <c r="B1202" t="s">
        <v>2190</v>
      </c>
      <c r="C1202" t="s">
        <v>13</v>
      </c>
      <c r="D1202">
        <v>0.01</v>
      </c>
      <c r="E1202">
        <v>155.99</v>
      </c>
      <c r="F1202">
        <v>8.99</v>
      </c>
      <c r="G1202" t="s">
        <v>63</v>
      </c>
      <c r="H1202" t="s">
        <v>70</v>
      </c>
      <c r="I1202" t="s">
        <v>16</v>
      </c>
      <c r="J1202" t="s">
        <v>111</v>
      </c>
      <c r="K1202" t="s">
        <v>49</v>
      </c>
      <c r="L1202" t="s">
        <v>1273</v>
      </c>
      <c r="M1202">
        <v>0.57999999999999996</v>
      </c>
      <c r="N1202" t="s">
        <v>8</v>
      </c>
      <c r="O1202" t="s">
        <v>35</v>
      </c>
      <c r="P1202" t="s">
        <v>66</v>
      </c>
      <c r="Q1202" t="s">
        <v>917</v>
      </c>
      <c r="R1202">
        <v>94110</v>
      </c>
      <c r="S1202">
        <v>42113</v>
      </c>
      <c r="T1202">
        <v>42114</v>
      </c>
      <c r="U1202">
        <v>-219.07908</v>
      </c>
      <c r="V1202">
        <v>5</v>
      </c>
      <c r="W1202">
        <v>675.83</v>
      </c>
      <c r="X1202">
        <v>86600</v>
      </c>
      <c r="Y1202" t="s">
        <v>3218</v>
      </c>
    </row>
    <row r="1203" spans="1:25" x14ac:dyDescent="0.2">
      <c r="A1203">
        <v>1837</v>
      </c>
      <c r="B1203" t="s">
        <v>2191</v>
      </c>
      <c r="C1203" t="s">
        <v>13</v>
      </c>
      <c r="D1203">
        <v>0.01</v>
      </c>
      <c r="E1203">
        <v>5.98</v>
      </c>
      <c r="F1203">
        <v>5.46</v>
      </c>
      <c r="G1203" t="s">
        <v>14</v>
      </c>
      <c r="H1203" t="s">
        <v>70</v>
      </c>
      <c r="I1203" t="s">
        <v>24</v>
      </c>
      <c r="J1203" t="s">
        <v>64</v>
      </c>
      <c r="K1203" t="s">
        <v>49</v>
      </c>
      <c r="L1203" t="s">
        <v>1132</v>
      </c>
      <c r="M1203">
        <v>0.36</v>
      </c>
      <c r="N1203" t="s">
        <v>8</v>
      </c>
      <c r="O1203" t="s">
        <v>35</v>
      </c>
      <c r="P1203" t="s">
        <v>66</v>
      </c>
      <c r="Q1203" t="s">
        <v>2192</v>
      </c>
      <c r="R1203">
        <v>91776</v>
      </c>
      <c r="S1203">
        <v>42113</v>
      </c>
      <c r="T1203">
        <v>42115</v>
      </c>
      <c r="U1203">
        <v>-18.878399999999999</v>
      </c>
      <c r="V1203">
        <v>4</v>
      </c>
      <c r="W1203">
        <v>28</v>
      </c>
      <c r="X1203">
        <v>86600</v>
      </c>
      <c r="Y1203" t="s">
        <v>3218</v>
      </c>
    </row>
    <row r="1204" spans="1:25" x14ac:dyDescent="0.2">
      <c r="A1204">
        <v>2212</v>
      </c>
      <c r="B1204" t="s">
        <v>2193</v>
      </c>
      <c r="C1204" t="s">
        <v>13</v>
      </c>
      <c r="D1204">
        <v>0.09</v>
      </c>
      <c r="E1204">
        <v>199.99</v>
      </c>
      <c r="F1204">
        <v>24.49</v>
      </c>
      <c r="G1204" t="s">
        <v>63</v>
      </c>
      <c r="H1204" t="s">
        <v>47</v>
      </c>
      <c r="I1204" t="s">
        <v>16</v>
      </c>
      <c r="J1204" t="s">
        <v>39</v>
      </c>
      <c r="K1204" t="s">
        <v>40</v>
      </c>
      <c r="L1204" t="s">
        <v>723</v>
      </c>
      <c r="M1204">
        <v>0.46</v>
      </c>
      <c r="N1204" t="s">
        <v>8</v>
      </c>
      <c r="O1204" t="s">
        <v>87</v>
      </c>
      <c r="P1204" t="s">
        <v>394</v>
      </c>
      <c r="Q1204" t="s">
        <v>2194</v>
      </c>
      <c r="R1204">
        <v>21228</v>
      </c>
      <c r="S1204">
        <v>42113</v>
      </c>
      <c r="T1204">
        <v>42115</v>
      </c>
      <c r="U1204">
        <v>631.33000000000004</v>
      </c>
      <c r="V1204">
        <v>5</v>
      </c>
      <c r="W1204">
        <v>990.25</v>
      </c>
      <c r="X1204">
        <v>88029</v>
      </c>
      <c r="Y1204" t="s">
        <v>3219</v>
      </c>
    </row>
    <row r="1205" spans="1:25" x14ac:dyDescent="0.2">
      <c r="A1205">
        <v>152</v>
      </c>
      <c r="B1205" t="s">
        <v>481</v>
      </c>
      <c r="C1205" t="s">
        <v>23</v>
      </c>
      <c r="D1205">
        <v>0.01</v>
      </c>
      <c r="E1205">
        <v>79.52</v>
      </c>
      <c r="F1205">
        <v>48.2</v>
      </c>
      <c r="G1205" t="s">
        <v>14</v>
      </c>
      <c r="H1205" t="s">
        <v>47</v>
      </c>
      <c r="I1205" t="s">
        <v>4</v>
      </c>
      <c r="J1205" t="s">
        <v>102</v>
      </c>
      <c r="K1205" t="s">
        <v>120</v>
      </c>
      <c r="L1205" t="s">
        <v>2195</v>
      </c>
      <c r="M1205">
        <v>0.74</v>
      </c>
      <c r="N1205" t="s">
        <v>8</v>
      </c>
      <c r="O1205" t="s">
        <v>9</v>
      </c>
      <c r="P1205" t="s">
        <v>376</v>
      </c>
      <c r="Q1205" t="s">
        <v>483</v>
      </c>
      <c r="R1205">
        <v>37918</v>
      </c>
      <c r="S1205">
        <v>42113</v>
      </c>
      <c r="T1205">
        <v>42120</v>
      </c>
      <c r="U1205">
        <v>-40.683999999999997</v>
      </c>
      <c r="V1205">
        <v>8</v>
      </c>
      <c r="W1205">
        <v>667.84</v>
      </c>
      <c r="X1205">
        <v>89522</v>
      </c>
      <c r="Y1205" t="s">
        <v>3216</v>
      </c>
    </row>
    <row r="1206" spans="1:25" x14ac:dyDescent="0.2">
      <c r="A1206">
        <v>1933</v>
      </c>
      <c r="B1206" t="s">
        <v>2196</v>
      </c>
      <c r="C1206" t="s">
        <v>23</v>
      </c>
      <c r="D1206">
        <v>0.06</v>
      </c>
      <c r="E1206">
        <v>3.58</v>
      </c>
      <c r="F1206">
        <v>1.63</v>
      </c>
      <c r="G1206" t="s">
        <v>14</v>
      </c>
      <c r="H1206" t="s">
        <v>70</v>
      </c>
      <c r="I1206" t="s">
        <v>24</v>
      </c>
      <c r="J1206" t="s">
        <v>152</v>
      </c>
      <c r="K1206" t="s">
        <v>26</v>
      </c>
      <c r="L1206" t="s">
        <v>2197</v>
      </c>
      <c r="M1206">
        <v>0.36</v>
      </c>
      <c r="N1206" t="s">
        <v>8</v>
      </c>
      <c r="O1206" t="s">
        <v>28</v>
      </c>
      <c r="P1206" t="s">
        <v>163</v>
      </c>
      <c r="Q1206" t="s">
        <v>2198</v>
      </c>
      <c r="R1206">
        <v>75043</v>
      </c>
      <c r="S1206">
        <v>42113</v>
      </c>
      <c r="T1206">
        <v>42117</v>
      </c>
      <c r="U1206">
        <v>14</v>
      </c>
      <c r="V1206">
        <v>10</v>
      </c>
      <c r="W1206">
        <v>34.76</v>
      </c>
      <c r="X1206">
        <v>86687</v>
      </c>
      <c r="Y1206" t="s">
        <v>3217</v>
      </c>
    </row>
    <row r="1207" spans="1:25" x14ac:dyDescent="0.2">
      <c r="A1207">
        <v>1940</v>
      </c>
      <c r="B1207" t="s">
        <v>1771</v>
      </c>
      <c r="C1207" t="s">
        <v>23</v>
      </c>
      <c r="D1207">
        <v>0</v>
      </c>
      <c r="E1207">
        <v>78.650000000000006</v>
      </c>
      <c r="F1207">
        <v>13.99</v>
      </c>
      <c r="G1207" t="s">
        <v>14</v>
      </c>
      <c r="H1207" t="s">
        <v>70</v>
      </c>
      <c r="I1207" t="s">
        <v>24</v>
      </c>
      <c r="J1207" t="s">
        <v>71</v>
      </c>
      <c r="K1207" t="s">
        <v>120</v>
      </c>
      <c r="L1207" t="s">
        <v>1690</v>
      </c>
      <c r="M1207">
        <v>0.52</v>
      </c>
      <c r="N1207" t="s">
        <v>8</v>
      </c>
      <c r="O1207" t="s">
        <v>35</v>
      </c>
      <c r="P1207" t="s">
        <v>122</v>
      </c>
      <c r="Q1207" t="s">
        <v>123</v>
      </c>
      <c r="R1207">
        <v>84020</v>
      </c>
      <c r="S1207">
        <v>42113</v>
      </c>
      <c r="T1207">
        <v>42120</v>
      </c>
      <c r="U1207">
        <v>386.00670000000002</v>
      </c>
      <c r="V1207">
        <v>7</v>
      </c>
      <c r="W1207">
        <v>559.42999999999995</v>
      </c>
      <c r="X1207">
        <v>88871</v>
      </c>
      <c r="Y1207" t="s">
        <v>3218</v>
      </c>
    </row>
    <row r="1208" spans="1:25" x14ac:dyDescent="0.2">
      <c r="A1208">
        <v>1940</v>
      </c>
      <c r="B1208" t="s">
        <v>1771</v>
      </c>
      <c r="C1208" t="s">
        <v>23</v>
      </c>
      <c r="D1208">
        <v>0.08</v>
      </c>
      <c r="E1208">
        <v>122.99</v>
      </c>
      <c r="F1208">
        <v>70.2</v>
      </c>
      <c r="G1208" t="s">
        <v>2</v>
      </c>
      <c r="H1208" t="s">
        <v>70</v>
      </c>
      <c r="I1208" t="s">
        <v>4</v>
      </c>
      <c r="J1208" t="s">
        <v>85</v>
      </c>
      <c r="K1208" t="s">
        <v>33</v>
      </c>
      <c r="L1208" t="s">
        <v>780</v>
      </c>
      <c r="M1208">
        <v>0.74</v>
      </c>
      <c r="N1208" t="s">
        <v>8</v>
      </c>
      <c r="O1208" t="s">
        <v>35</v>
      </c>
      <c r="P1208" t="s">
        <v>122</v>
      </c>
      <c r="Q1208" t="s">
        <v>123</v>
      </c>
      <c r="R1208">
        <v>84020</v>
      </c>
      <c r="S1208">
        <v>42113</v>
      </c>
      <c r="T1208">
        <v>42118</v>
      </c>
      <c r="U1208">
        <v>-1867.97</v>
      </c>
      <c r="V1208">
        <v>10</v>
      </c>
      <c r="W1208">
        <v>1216.52</v>
      </c>
      <c r="X1208">
        <v>88871</v>
      </c>
      <c r="Y1208" t="s">
        <v>3218</v>
      </c>
    </row>
    <row r="1209" spans="1:25" x14ac:dyDescent="0.2">
      <c r="A1209">
        <v>2066</v>
      </c>
      <c r="B1209" t="s">
        <v>1848</v>
      </c>
      <c r="C1209" t="s">
        <v>23</v>
      </c>
      <c r="D1209">
        <v>0.1</v>
      </c>
      <c r="E1209">
        <v>4.24</v>
      </c>
      <c r="F1209">
        <v>5.41</v>
      </c>
      <c r="G1209" t="s">
        <v>14</v>
      </c>
      <c r="H1209" t="s">
        <v>70</v>
      </c>
      <c r="I1209" t="s">
        <v>24</v>
      </c>
      <c r="J1209" t="s">
        <v>48</v>
      </c>
      <c r="K1209" t="s">
        <v>49</v>
      </c>
      <c r="L1209" t="s">
        <v>1647</v>
      </c>
      <c r="M1209">
        <v>0.35</v>
      </c>
      <c r="N1209" t="s">
        <v>8</v>
      </c>
      <c r="O1209" t="s">
        <v>9</v>
      </c>
      <c r="P1209" t="s">
        <v>73</v>
      </c>
      <c r="Q1209" t="s">
        <v>1850</v>
      </c>
      <c r="R1209">
        <v>28079</v>
      </c>
      <c r="S1209">
        <v>42113</v>
      </c>
      <c r="T1209">
        <v>42117</v>
      </c>
      <c r="U1209">
        <v>-61.6</v>
      </c>
      <c r="V1209">
        <v>8</v>
      </c>
      <c r="W1209">
        <v>34.159999999999997</v>
      </c>
      <c r="X1209">
        <v>85835</v>
      </c>
      <c r="Y1209" t="s">
        <v>3216</v>
      </c>
    </row>
    <row r="1210" spans="1:25" x14ac:dyDescent="0.2">
      <c r="A1210">
        <v>2547</v>
      </c>
      <c r="B1210" t="s">
        <v>2199</v>
      </c>
      <c r="C1210" t="s">
        <v>23</v>
      </c>
      <c r="D1210">
        <v>7.0000000000000007E-2</v>
      </c>
      <c r="E1210">
        <v>6.48</v>
      </c>
      <c r="F1210">
        <v>9.5399999999999991</v>
      </c>
      <c r="G1210" t="s">
        <v>14</v>
      </c>
      <c r="H1210" t="s">
        <v>3</v>
      </c>
      <c r="I1210" t="s">
        <v>24</v>
      </c>
      <c r="J1210" t="s">
        <v>64</v>
      </c>
      <c r="K1210" t="s">
        <v>49</v>
      </c>
      <c r="L1210" t="s">
        <v>2200</v>
      </c>
      <c r="M1210">
        <v>0.37</v>
      </c>
      <c r="N1210" t="s">
        <v>8</v>
      </c>
      <c r="O1210" t="s">
        <v>9</v>
      </c>
      <c r="P1210" t="s">
        <v>218</v>
      </c>
      <c r="Q1210" t="s">
        <v>2201</v>
      </c>
      <c r="R1210">
        <v>23464</v>
      </c>
      <c r="S1210">
        <v>42113</v>
      </c>
      <c r="T1210">
        <v>42113</v>
      </c>
      <c r="U1210">
        <v>2.2320000000000002</v>
      </c>
      <c r="V1210">
        <v>1</v>
      </c>
      <c r="W1210">
        <v>10.86</v>
      </c>
      <c r="X1210">
        <v>87916</v>
      </c>
      <c r="Y1210" t="s">
        <v>3216</v>
      </c>
    </row>
    <row r="1211" spans="1:25" x14ac:dyDescent="0.2">
      <c r="A1211">
        <v>3380</v>
      </c>
      <c r="B1211" t="s">
        <v>2202</v>
      </c>
      <c r="C1211" t="s">
        <v>1</v>
      </c>
      <c r="D1211">
        <v>0.03</v>
      </c>
      <c r="E1211">
        <v>315.98</v>
      </c>
      <c r="F1211">
        <v>19.989999999999998</v>
      </c>
      <c r="G1211" t="s">
        <v>14</v>
      </c>
      <c r="H1211" t="s">
        <v>47</v>
      </c>
      <c r="I1211" t="s">
        <v>24</v>
      </c>
      <c r="J1211" t="s">
        <v>48</v>
      </c>
      <c r="K1211" t="s">
        <v>49</v>
      </c>
      <c r="L1211" t="s">
        <v>2203</v>
      </c>
      <c r="M1211">
        <v>0.38</v>
      </c>
      <c r="N1211" t="s">
        <v>8</v>
      </c>
      <c r="O1211" t="s">
        <v>9</v>
      </c>
      <c r="P1211" t="s">
        <v>51</v>
      </c>
      <c r="Q1211" t="s">
        <v>2204</v>
      </c>
      <c r="R1211">
        <v>30240</v>
      </c>
      <c r="S1211">
        <v>42114</v>
      </c>
      <c r="T1211">
        <v>42116</v>
      </c>
      <c r="U1211">
        <v>-4.4800000000000004</v>
      </c>
      <c r="V1211">
        <v>18</v>
      </c>
      <c r="W1211">
        <v>5572.18</v>
      </c>
      <c r="X1211">
        <v>88838</v>
      </c>
      <c r="Y1211" t="s">
        <v>3216</v>
      </c>
    </row>
    <row r="1212" spans="1:25" x14ac:dyDescent="0.2">
      <c r="A1212">
        <v>3380</v>
      </c>
      <c r="B1212" t="s">
        <v>2202</v>
      </c>
      <c r="C1212" t="s">
        <v>1</v>
      </c>
      <c r="D1212">
        <v>0.03</v>
      </c>
      <c r="E1212">
        <v>63.94</v>
      </c>
      <c r="F1212">
        <v>14.48</v>
      </c>
      <c r="G1212" t="s">
        <v>14</v>
      </c>
      <c r="H1212" t="s">
        <v>47</v>
      </c>
      <c r="I1212" t="s">
        <v>4</v>
      </c>
      <c r="J1212" t="s">
        <v>102</v>
      </c>
      <c r="K1212" t="s">
        <v>49</v>
      </c>
      <c r="L1212" t="s">
        <v>1970</v>
      </c>
      <c r="M1212">
        <v>0.46</v>
      </c>
      <c r="N1212" t="s">
        <v>8</v>
      </c>
      <c r="O1212" t="s">
        <v>9</v>
      </c>
      <c r="P1212" t="s">
        <v>51</v>
      </c>
      <c r="Q1212" t="s">
        <v>2204</v>
      </c>
      <c r="R1212">
        <v>30240</v>
      </c>
      <c r="S1212">
        <v>42114</v>
      </c>
      <c r="T1212">
        <v>42115</v>
      </c>
      <c r="U1212">
        <v>43.691699999999997</v>
      </c>
      <c r="V1212">
        <v>8</v>
      </c>
      <c r="W1212">
        <v>522.46</v>
      </c>
      <c r="X1212">
        <v>88838</v>
      </c>
      <c r="Y1212" t="s">
        <v>3216</v>
      </c>
    </row>
    <row r="1213" spans="1:25" x14ac:dyDescent="0.2">
      <c r="A1213">
        <v>151</v>
      </c>
      <c r="B1213" t="s">
        <v>679</v>
      </c>
      <c r="C1213" t="s">
        <v>13</v>
      </c>
      <c r="D1213">
        <v>0.09</v>
      </c>
      <c r="E1213">
        <v>5.98</v>
      </c>
      <c r="F1213">
        <v>2.5</v>
      </c>
      <c r="G1213" t="s">
        <v>14</v>
      </c>
      <c r="H1213" t="s">
        <v>47</v>
      </c>
      <c r="I1213" t="s">
        <v>24</v>
      </c>
      <c r="J1213" t="s">
        <v>321</v>
      </c>
      <c r="K1213" t="s">
        <v>49</v>
      </c>
      <c r="L1213" t="s">
        <v>1246</v>
      </c>
      <c r="M1213">
        <v>0.36</v>
      </c>
      <c r="N1213" t="s">
        <v>8</v>
      </c>
      <c r="O1213" t="s">
        <v>9</v>
      </c>
      <c r="P1213" t="s">
        <v>376</v>
      </c>
      <c r="Q1213" t="s">
        <v>681</v>
      </c>
      <c r="R1213">
        <v>37664</v>
      </c>
      <c r="S1213">
        <v>42114</v>
      </c>
      <c r="T1213">
        <v>42116</v>
      </c>
      <c r="U1213">
        <v>13.896000000000001</v>
      </c>
      <c r="V1213">
        <v>5</v>
      </c>
      <c r="W1213">
        <v>28.11</v>
      </c>
      <c r="X1213">
        <v>89523</v>
      </c>
      <c r="Y1213" t="s">
        <v>3216</v>
      </c>
    </row>
    <row r="1214" spans="1:25" x14ac:dyDescent="0.2">
      <c r="A1214">
        <v>1259</v>
      </c>
      <c r="B1214" t="s">
        <v>2205</v>
      </c>
      <c r="C1214" t="s">
        <v>13</v>
      </c>
      <c r="D1214">
        <v>0.03</v>
      </c>
      <c r="E1214">
        <v>3.69</v>
      </c>
      <c r="F1214">
        <v>2.5</v>
      </c>
      <c r="G1214" t="s">
        <v>63</v>
      </c>
      <c r="H1214" t="s">
        <v>47</v>
      </c>
      <c r="I1214" t="s">
        <v>24</v>
      </c>
      <c r="J1214" t="s">
        <v>321</v>
      </c>
      <c r="K1214" t="s">
        <v>49</v>
      </c>
      <c r="L1214" t="s">
        <v>2206</v>
      </c>
      <c r="M1214">
        <v>0.39</v>
      </c>
      <c r="N1214" t="s">
        <v>8</v>
      </c>
      <c r="O1214" t="s">
        <v>9</v>
      </c>
      <c r="P1214" t="s">
        <v>364</v>
      </c>
      <c r="Q1214" t="s">
        <v>1562</v>
      </c>
      <c r="R1214">
        <v>40422</v>
      </c>
      <c r="S1214">
        <v>42114</v>
      </c>
      <c r="T1214">
        <v>42114</v>
      </c>
      <c r="U1214">
        <v>-2196.6840000000002</v>
      </c>
      <c r="V1214">
        <v>9</v>
      </c>
      <c r="W1214">
        <v>38.65</v>
      </c>
      <c r="X1214">
        <v>86534</v>
      </c>
      <c r="Y1214" t="s">
        <v>3216</v>
      </c>
    </row>
    <row r="1215" spans="1:25" x14ac:dyDescent="0.2">
      <c r="A1215">
        <v>2117</v>
      </c>
      <c r="B1215" t="s">
        <v>2207</v>
      </c>
      <c r="C1215" t="s">
        <v>13</v>
      </c>
      <c r="D1215">
        <v>0.03</v>
      </c>
      <c r="E1215">
        <v>320.98</v>
      </c>
      <c r="F1215">
        <v>24.49</v>
      </c>
      <c r="G1215" t="s">
        <v>14</v>
      </c>
      <c r="H1215" t="s">
        <v>47</v>
      </c>
      <c r="I1215" t="s">
        <v>4</v>
      </c>
      <c r="J1215" t="s">
        <v>85</v>
      </c>
      <c r="K1215" t="s">
        <v>40</v>
      </c>
      <c r="L1215" t="s">
        <v>2208</v>
      </c>
      <c r="M1215">
        <v>0.55000000000000004</v>
      </c>
      <c r="N1215" t="s">
        <v>8</v>
      </c>
      <c r="O1215" t="s">
        <v>28</v>
      </c>
      <c r="P1215" t="s">
        <v>163</v>
      </c>
      <c r="Q1215" t="s">
        <v>1003</v>
      </c>
      <c r="R1215">
        <v>75401</v>
      </c>
      <c r="S1215">
        <v>42114</v>
      </c>
      <c r="T1215">
        <v>42116</v>
      </c>
      <c r="U1215">
        <v>4554.4346999999998</v>
      </c>
      <c r="V1215">
        <v>20</v>
      </c>
      <c r="W1215">
        <v>6600.63</v>
      </c>
      <c r="X1215">
        <v>90891</v>
      </c>
      <c r="Y1215" t="s">
        <v>3217</v>
      </c>
    </row>
    <row r="1216" spans="1:25" x14ac:dyDescent="0.2">
      <c r="A1216">
        <v>2117</v>
      </c>
      <c r="B1216" t="s">
        <v>2207</v>
      </c>
      <c r="C1216" t="s">
        <v>13</v>
      </c>
      <c r="D1216">
        <v>0.06</v>
      </c>
      <c r="E1216">
        <v>125.99</v>
      </c>
      <c r="F1216">
        <v>8.8000000000000007</v>
      </c>
      <c r="G1216" t="s">
        <v>14</v>
      </c>
      <c r="H1216" t="s">
        <v>47</v>
      </c>
      <c r="I1216" t="s">
        <v>16</v>
      </c>
      <c r="J1216" t="s">
        <v>111</v>
      </c>
      <c r="K1216" t="s">
        <v>49</v>
      </c>
      <c r="L1216" t="s">
        <v>2209</v>
      </c>
      <c r="M1216">
        <v>0.59</v>
      </c>
      <c r="N1216" t="s">
        <v>8</v>
      </c>
      <c r="O1216" t="s">
        <v>28</v>
      </c>
      <c r="P1216" t="s">
        <v>163</v>
      </c>
      <c r="Q1216" t="s">
        <v>1003</v>
      </c>
      <c r="R1216">
        <v>75401</v>
      </c>
      <c r="S1216">
        <v>42114</v>
      </c>
      <c r="T1216">
        <v>42115</v>
      </c>
      <c r="U1216">
        <v>618.19308000000001</v>
      </c>
      <c r="V1216">
        <v>18</v>
      </c>
      <c r="W1216">
        <v>1811.99</v>
      </c>
      <c r="X1216">
        <v>90891</v>
      </c>
      <c r="Y1216" t="s">
        <v>3217</v>
      </c>
    </row>
    <row r="1217" spans="1:25" x14ac:dyDescent="0.2">
      <c r="A1217">
        <v>3084</v>
      </c>
      <c r="B1217" t="s">
        <v>2210</v>
      </c>
      <c r="C1217" t="s">
        <v>13</v>
      </c>
      <c r="D1217">
        <v>0</v>
      </c>
      <c r="E1217">
        <v>65.989999999999995</v>
      </c>
      <c r="F1217">
        <v>5.99</v>
      </c>
      <c r="G1217" t="s">
        <v>63</v>
      </c>
      <c r="H1217" t="s">
        <v>3</v>
      </c>
      <c r="I1217" t="s">
        <v>16</v>
      </c>
      <c r="J1217" t="s">
        <v>111</v>
      </c>
      <c r="K1217" t="s">
        <v>49</v>
      </c>
      <c r="L1217" t="s">
        <v>274</v>
      </c>
      <c r="M1217">
        <v>0.57999999999999996</v>
      </c>
      <c r="N1217" t="s">
        <v>8</v>
      </c>
      <c r="O1217" t="s">
        <v>35</v>
      </c>
      <c r="P1217" t="s">
        <v>42</v>
      </c>
      <c r="Q1217" t="s">
        <v>463</v>
      </c>
      <c r="R1217">
        <v>98503</v>
      </c>
      <c r="S1217">
        <v>42114</v>
      </c>
      <c r="T1217">
        <v>42116</v>
      </c>
      <c r="U1217">
        <v>313.81200000000001</v>
      </c>
      <c r="V1217">
        <v>14</v>
      </c>
      <c r="W1217">
        <v>798.89</v>
      </c>
      <c r="X1217">
        <v>89879</v>
      </c>
      <c r="Y1217" t="s">
        <v>3218</v>
      </c>
    </row>
    <row r="1218" spans="1:25" x14ac:dyDescent="0.2">
      <c r="A1218">
        <v>56</v>
      </c>
      <c r="B1218" t="s">
        <v>2211</v>
      </c>
      <c r="C1218" t="s">
        <v>92</v>
      </c>
      <c r="D1218">
        <v>0.06</v>
      </c>
      <c r="E1218">
        <v>3.8</v>
      </c>
      <c r="F1218">
        <v>1.49</v>
      </c>
      <c r="G1218" t="s">
        <v>14</v>
      </c>
      <c r="H1218" t="s">
        <v>15</v>
      </c>
      <c r="I1218" t="s">
        <v>24</v>
      </c>
      <c r="J1218" t="s">
        <v>48</v>
      </c>
      <c r="K1218" t="s">
        <v>49</v>
      </c>
      <c r="L1218" t="s">
        <v>1168</v>
      </c>
      <c r="M1218">
        <v>0.38</v>
      </c>
      <c r="N1218" t="s">
        <v>8</v>
      </c>
      <c r="O1218" t="s">
        <v>87</v>
      </c>
      <c r="P1218" t="s">
        <v>88</v>
      </c>
      <c r="Q1218" t="s">
        <v>2212</v>
      </c>
      <c r="R1218">
        <v>14150</v>
      </c>
      <c r="S1218">
        <v>42114</v>
      </c>
      <c r="T1218">
        <v>42115</v>
      </c>
      <c r="U1218">
        <v>19.6282</v>
      </c>
      <c r="V1218">
        <v>20</v>
      </c>
      <c r="W1218">
        <v>73.55</v>
      </c>
      <c r="X1218">
        <v>88075</v>
      </c>
      <c r="Y1218" t="s">
        <v>3219</v>
      </c>
    </row>
    <row r="1219" spans="1:25" x14ac:dyDescent="0.2">
      <c r="A1219">
        <v>56</v>
      </c>
      <c r="B1219" t="s">
        <v>2211</v>
      </c>
      <c r="C1219" t="s">
        <v>92</v>
      </c>
      <c r="D1219">
        <v>0.06</v>
      </c>
      <c r="E1219">
        <v>1.76</v>
      </c>
      <c r="F1219">
        <v>0.7</v>
      </c>
      <c r="G1219" t="s">
        <v>14</v>
      </c>
      <c r="H1219" t="s">
        <v>15</v>
      </c>
      <c r="I1219" t="s">
        <v>24</v>
      </c>
      <c r="J1219" t="s">
        <v>25</v>
      </c>
      <c r="K1219" t="s">
        <v>26</v>
      </c>
      <c r="L1219" t="s">
        <v>1639</v>
      </c>
      <c r="M1219">
        <v>0.56000000000000005</v>
      </c>
      <c r="N1219" t="s">
        <v>8</v>
      </c>
      <c r="O1219" t="s">
        <v>87</v>
      </c>
      <c r="P1219" t="s">
        <v>88</v>
      </c>
      <c r="Q1219" t="s">
        <v>2212</v>
      </c>
      <c r="R1219">
        <v>14150</v>
      </c>
      <c r="S1219">
        <v>42114</v>
      </c>
      <c r="T1219">
        <v>42115</v>
      </c>
      <c r="U1219">
        <v>-1.6524000000000001</v>
      </c>
      <c r="V1219">
        <v>17</v>
      </c>
      <c r="W1219">
        <v>29.57</v>
      </c>
      <c r="X1219">
        <v>88075</v>
      </c>
      <c r="Y1219" t="s">
        <v>3219</v>
      </c>
    </row>
    <row r="1220" spans="1:25" x14ac:dyDescent="0.2">
      <c r="A1220">
        <v>240</v>
      </c>
      <c r="B1220" t="s">
        <v>2213</v>
      </c>
      <c r="C1220" t="s">
        <v>92</v>
      </c>
      <c r="D1220">
        <v>0.1</v>
      </c>
      <c r="E1220">
        <v>19.98</v>
      </c>
      <c r="F1220">
        <v>5.77</v>
      </c>
      <c r="G1220" t="s">
        <v>63</v>
      </c>
      <c r="H1220" t="s">
        <v>3</v>
      </c>
      <c r="I1220" t="s">
        <v>24</v>
      </c>
      <c r="J1220" t="s">
        <v>64</v>
      </c>
      <c r="K1220" t="s">
        <v>49</v>
      </c>
      <c r="L1220" t="s">
        <v>2214</v>
      </c>
      <c r="M1220">
        <v>0.38</v>
      </c>
      <c r="N1220" t="s">
        <v>8</v>
      </c>
      <c r="O1220" t="s">
        <v>35</v>
      </c>
      <c r="P1220" t="s">
        <v>36</v>
      </c>
      <c r="Q1220" t="s">
        <v>2215</v>
      </c>
      <c r="R1220">
        <v>80817</v>
      </c>
      <c r="S1220">
        <v>42114</v>
      </c>
      <c r="T1220">
        <v>42114</v>
      </c>
      <c r="U1220">
        <v>35.090000000000003</v>
      </c>
      <c r="V1220">
        <v>3</v>
      </c>
      <c r="W1220">
        <v>57.41</v>
      </c>
      <c r="X1220">
        <v>90479</v>
      </c>
      <c r="Y1220" t="s">
        <v>3218</v>
      </c>
    </row>
    <row r="1221" spans="1:25" x14ac:dyDescent="0.2">
      <c r="A1221">
        <v>241</v>
      </c>
      <c r="B1221" t="s">
        <v>2216</v>
      </c>
      <c r="C1221" t="s">
        <v>92</v>
      </c>
      <c r="D1221">
        <v>0.06</v>
      </c>
      <c r="E1221">
        <v>259.70999999999998</v>
      </c>
      <c r="F1221">
        <v>66.67</v>
      </c>
      <c r="G1221" t="s">
        <v>2</v>
      </c>
      <c r="H1221" t="s">
        <v>3</v>
      </c>
      <c r="I1221" t="s">
        <v>4</v>
      </c>
      <c r="J1221" t="s">
        <v>5</v>
      </c>
      <c r="K1221" t="s">
        <v>6</v>
      </c>
      <c r="L1221" t="s">
        <v>1002</v>
      </c>
      <c r="M1221">
        <v>0.61</v>
      </c>
      <c r="N1221" t="s">
        <v>8</v>
      </c>
      <c r="O1221" t="s">
        <v>35</v>
      </c>
      <c r="P1221" t="s">
        <v>36</v>
      </c>
      <c r="Q1221" t="s">
        <v>2217</v>
      </c>
      <c r="R1221">
        <v>81503</v>
      </c>
      <c r="S1221">
        <v>42114</v>
      </c>
      <c r="T1221">
        <v>42115</v>
      </c>
      <c r="U1221">
        <v>785.63</v>
      </c>
      <c r="V1221">
        <v>11</v>
      </c>
      <c r="W1221">
        <v>2809.87</v>
      </c>
      <c r="X1221">
        <v>90479</v>
      </c>
      <c r="Y1221" t="s">
        <v>3218</v>
      </c>
    </row>
    <row r="1222" spans="1:25" x14ac:dyDescent="0.2">
      <c r="A1222">
        <v>970</v>
      </c>
      <c r="B1222" t="s">
        <v>2218</v>
      </c>
      <c r="C1222" t="s">
        <v>92</v>
      </c>
      <c r="D1222">
        <v>0</v>
      </c>
      <c r="E1222">
        <v>170.98</v>
      </c>
      <c r="F1222">
        <v>35.89</v>
      </c>
      <c r="G1222" t="s">
        <v>2</v>
      </c>
      <c r="H1222" t="s">
        <v>15</v>
      </c>
      <c r="I1222" t="s">
        <v>4</v>
      </c>
      <c r="J1222" t="s">
        <v>93</v>
      </c>
      <c r="K1222" t="s">
        <v>6</v>
      </c>
      <c r="L1222" t="s">
        <v>1445</v>
      </c>
      <c r="M1222">
        <v>0.66</v>
      </c>
      <c r="N1222" t="s">
        <v>8</v>
      </c>
      <c r="O1222" t="s">
        <v>9</v>
      </c>
      <c r="P1222" t="s">
        <v>218</v>
      </c>
      <c r="Q1222" t="s">
        <v>2219</v>
      </c>
      <c r="R1222">
        <v>24281</v>
      </c>
      <c r="S1222">
        <v>42114</v>
      </c>
      <c r="T1222">
        <v>42115</v>
      </c>
      <c r="U1222">
        <v>-102.66200000000001</v>
      </c>
      <c r="V1222">
        <v>8</v>
      </c>
      <c r="W1222">
        <v>1452.18</v>
      </c>
      <c r="X1222">
        <v>86173</v>
      </c>
      <c r="Y1222" t="s">
        <v>3216</v>
      </c>
    </row>
    <row r="1223" spans="1:25" x14ac:dyDescent="0.2">
      <c r="A1223">
        <v>3283</v>
      </c>
      <c r="B1223" t="s">
        <v>2220</v>
      </c>
      <c r="C1223" t="s">
        <v>1</v>
      </c>
      <c r="D1223">
        <v>0.05</v>
      </c>
      <c r="E1223">
        <v>363.25</v>
      </c>
      <c r="F1223">
        <v>19.989999999999998</v>
      </c>
      <c r="G1223" t="s">
        <v>63</v>
      </c>
      <c r="H1223" t="s">
        <v>70</v>
      </c>
      <c r="I1223" t="s">
        <v>24</v>
      </c>
      <c r="J1223" t="s">
        <v>71</v>
      </c>
      <c r="K1223" t="s">
        <v>49</v>
      </c>
      <c r="L1223" t="s">
        <v>175</v>
      </c>
      <c r="M1223">
        <v>0.56999999999999995</v>
      </c>
      <c r="N1223" t="s">
        <v>8</v>
      </c>
      <c r="O1223" t="s">
        <v>9</v>
      </c>
      <c r="P1223" t="s">
        <v>99</v>
      </c>
      <c r="Q1223" t="s">
        <v>2221</v>
      </c>
      <c r="R1223">
        <v>33156</v>
      </c>
      <c r="S1223">
        <v>42115</v>
      </c>
      <c r="T1223">
        <v>42115</v>
      </c>
      <c r="U1223">
        <v>-269.75549999999998</v>
      </c>
      <c r="V1223">
        <v>5</v>
      </c>
      <c r="W1223">
        <v>1867.04</v>
      </c>
      <c r="X1223">
        <v>90752</v>
      </c>
      <c r="Y1223" t="s">
        <v>3216</v>
      </c>
    </row>
    <row r="1224" spans="1:25" x14ac:dyDescent="0.2">
      <c r="A1224">
        <v>2038</v>
      </c>
      <c r="B1224" t="s">
        <v>2222</v>
      </c>
      <c r="C1224" t="s">
        <v>13</v>
      </c>
      <c r="D1224">
        <v>0.06</v>
      </c>
      <c r="E1224">
        <v>40.99</v>
      </c>
      <c r="F1224">
        <v>17.48</v>
      </c>
      <c r="G1224" t="s">
        <v>14</v>
      </c>
      <c r="H1224" t="s">
        <v>3</v>
      </c>
      <c r="I1224" t="s">
        <v>24</v>
      </c>
      <c r="J1224" t="s">
        <v>64</v>
      </c>
      <c r="K1224" t="s">
        <v>49</v>
      </c>
      <c r="L1224" t="s">
        <v>1374</v>
      </c>
      <c r="M1224">
        <v>0.36</v>
      </c>
      <c r="N1224" t="s">
        <v>8</v>
      </c>
      <c r="O1224" t="s">
        <v>87</v>
      </c>
      <c r="P1224" t="s">
        <v>88</v>
      </c>
      <c r="Q1224" t="s">
        <v>43</v>
      </c>
      <c r="R1224">
        <v>10550</v>
      </c>
      <c r="S1224">
        <v>42115</v>
      </c>
      <c r="T1224">
        <v>42115</v>
      </c>
      <c r="U1224">
        <v>109.16</v>
      </c>
      <c r="V1224">
        <v>7</v>
      </c>
      <c r="W1224">
        <v>277.12</v>
      </c>
      <c r="X1224">
        <v>89334</v>
      </c>
      <c r="Y1224" t="s">
        <v>3219</v>
      </c>
    </row>
    <row r="1225" spans="1:25" x14ac:dyDescent="0.2">
      <c r="A1225">
        <v>2260</v>
      </c>
      <c r="B1225" t="s">
        <v>1172</v>
      </c>
      <c r="C1225" t="s">
        <v>13</v>
      </c>
      <c r="D1225">
        <v>0.08</v>
      </c>
      <c r="E1225">
        <v>4.9800000000000004</v>
      </c>
      <c r="F1225">
        <v>0.49</v>
      </c>
      <c r="G1225" t="s">
        <v>14</v>
      </c>
      <c r="H1225" t="s">
        <v>70</v>
      </c>
      <c r="I1225" t="s">
        <v>24</v>
      </c>
      <c r="J1225" t="s">
        <v>128</v>
      </c>
      <c r="K1225" t="s">
        <v>49</v>
      </c>
      <c r="L1225" t="s">
        <v>1079</v>
      </c>
      <c r="M1225">
        <v>0.39</v>
      </c>
      <c r="N1225" t="s">
        <v>8</v>
      </c>
      <c r="O1225" t="s">
        <v>9</v>
      </c>
      <c r="P1225" t="s">
        <v>51</v>
      </c>
      <c r="Q1225" t="s">
        <v>1173</v>
      </c>
      <c r="R1225">
        <v>30161</v>
      </c>
      <c r="S1225">
        <v>42115</v>
      </c>
      <c r="T1225">
        <v>42116</v>
      </c>
      <c r="U1225">
        <v>4949.9160000000002</v>
      </c>
      <c r="V1225">
        <v>1</v>
      </c>
      <c r="W1225">
        <v>4.95</v>
      </c>
      <c r="X1225">
        <v>89602</v>
      </c>
      <c r="Y1225" t="s">
        <v>3216</v>
      </c>
    </row>
    <row r="1226" spans="1:25" x14ac:dyDescent="0.2">
      <c r="A1226">
        <v>2260</v>
      </c>
      <c r="B1226" t="s">
        <v>1172</v>
      </c>
      <c r="C1226" t="s">
        <v>13</v>
      </c>
      <c r="D1226">
        <v>0.09</v>
      </c>
      <c r="E1226">
        <v>119.99</v>
      </c>
      <c r="F1226">
        <v>14</v>
      </c>
      <c r="G1226" t="s">
        <v>2</v>
      </c>
      <c r="H1226" t="s">
        <v>70</v>
      </c>
      <c r="I1226" t="s">
        <v>16</v>
      </c>
      <c r="J1226" t="s">
        <v>32</v>
      </c>
      <c r="K1226" t="s">
        <v>33</v>
      </c>
      <c r="L1226" t="s">
        <v>2127</v>
      </c>
      <c r="M1226">
        <v>0.36</v>
      </c>
      <c r="N1226" t="s">
        <v>8</v>
      </c>
      <c r="O1226" t="s">
        <v>9</v>
      </c>
      <c r="P1226" t="s">
        <v>51</v>
      </c>
      <c r="Q1226" t="s">
        <v>1173</v>
      </c>
      <c r="R1226">
        <v>30161</v>
      </c>
      <c r="S1226">
        <v>42115</v>
      </c>
      <c r="T1226">
        <v>42117</v>
      </c>
      <c r="U1226">
        <v>1055.604</v>
      </c>
      <c r="V1226">
        <v>4</v>
      </c>
      <c r="W1226">
        <v>461.24</v>
      </c>
      <c r="X1226">
        <v>89602</v>
      </c>
      <c r="Y1226" t="s">
        <v>3216</v>
      </c>
    </row>
    <row r="1227" spans="1:25" x14ac:dyDescent="0.2">
      <c r="A1227">
        <v>2964</v>
      </c>
      <c r="B1227" t="s">
        <v>2223</v>
      </c>
      <c r="C1227" t="s">
        <v>13</v>
      </c>
      <c r="D1227">
        <v>0.06</v>
      </c>
      <c r="E1227">
        <v>42.98</v>
      </c>
      <c r="F1227">
        <v>4.62</v>
      </c>
      <c r="G1227" t="s">
        <v>14</v>
      </c>
      <c r="H1227" t="s">
        <v>15</v>
      </c>
      <c r="I1227" t="s">
        <v>24</v>
      </c>
      <c r="J1227" t="s">
        <v>71</v>
      </c>
      <c r="K1227" t="s">
        <v>49</v>
      </c>
      <c r="L1227" t="s">
        <v>256</v>
      </c>
      <c r="M1227">
        <v>0.56000000000000005</v>
      </c>
      <c r="N1227" t="s">
        <v>8</v>
      </c>
      <c r="O1227" t="s">
        <v>87</v>
      </c>
      <c r="P1227" t="s">
        <v>293</v>
      </c>
      <c r="Q1227" t="s">
        <v>43</v>
      </c>
      <c r="R1227">
        <v>43050</v>
      </c>
      <c r="S1227">
        <v>42115</v>
      </c>
      <c r="T1227">
        <v>42117</v>
      </c>
      <c r="U1227">
        <v>-24.63</v>
      </c>
      <c r="V1227">
        <v>1</v>
      </c>
      <c r="W1227">
        <v>47.04</v>
      </c>
      <c r="X1227">
        <v>88610</v>
      </c>
      <c r="Y1227" t="s">
        <v>3219</v>
      </c>
    </row>
    <row r="1228" spans="1:25" x14ac:dyDescent="0.2">
      <c r="A1228">
        <v>535</v>
      </c>
      <c r="B1228" t="s">
        <v>2224</v>
      </c>
      <c r="C1228" t="s">
        <v>23</v>
      </c>
      <c r="D1228">
        <v>0</v>
      </c>
      <c r="E1228">
        <v>15.99</v>
      </c>
      <c r="F1228">
        <v>13.18</v>
      </c>
      <c r="G1228" t="s">
        <v>14</v>
      </c>
      <c r="H1228" t="s">
        <v>70</v>
      </c>
      <c r="I1228" t="s">
        <v>24</v>
      </c>
      <c r="J1228" t="s">
        <v>48</v>
      </c>
      <c r="K1228" t="s">
        <v>49</v>
      </c>
      <c r="L1228" t="s">
        <v>271</v>
      </c>
      <c r="M1228">
        <v>0.37</v>
      </c>
      <c r="N1228" t="s">
        <v>8</v>
      </c>
      <c r="O1228" t="s">
        <v>9</v>
      </c>
      <c r="P1228" t="s">
        <v>218</v>
      </c>
      <c r="Q1228" t="s">
        <v>1477</v>
      </c>
      <c r="R1228">
        <v>22025</v>
      </c>
      <c r="S1228">
        <v>42115</v>
      </c>
      <c r="T1228">
        <v>42119</v>
      </c>
      <c r="U1228">
        <v>46.488</v>
      </c>
      <c r="V1228">
        <v>23</v>
      </c>
      <c r="W1228">
        <v>403.25</v>
      </c>
      <c r="X1228">
        <v>88511</v>
      </c>
      <c r="Y1228" t="s">
        <v>3216</v>
      </c>
    </row>
    <row r="1229" spans="1:25" x14ac:dyDescent="0.2">
      <c r="A1229">
        <v>2548</v>
      </c>
      <c r="B1229" t="s">
        <v>1960</v>
      </c>
      <c r="C1229" t="s">
        <v>23</v>
      </c>
      <c r="D1229">
        <v>0.05</v>
      </c>
      <c r="E1229">
        <v>30.98</v>
      </c>
      <c r="F1229">
        <v>9.18</v>
      </c>
      <c r="G1229" t="s">
        <v>63</v>
      </c>
      <c r="H1229" t="s">
        <v>3</v>
      </c>
      <c r="I1229" t="s">
        <v>24</v>
      </c>
      <c r="J1229" t="s">
        <v>64</v>
      </c>
      <c r="K1229" t="s">
        <v>49</v>
      </c>
      <c r="L1229" t="s">
        <v>2225</v>
      </c>
      <c r="M1229">
        <v>0.4</v>
      </c>
      <c r="N1229" t="s">
        <v>8</v>
      </c>
      <c r="O1229" t="s">
        <v>35</v>
      </c>
      <c r="P1229" t="s">
        <v>66</v>
      </c>
      <c r="Q1229" t="s">
        <v>76</v>
      </c>
      <c r="R1229">
        <v>90068</v>
      </c>
      <c r="S1229">
        <v>42115</v>
      </c>
      <c r="T1229">
        <v>42115</v>
      </c>
      <c r="U1229">
        <v>61.47</v>
      </c>
      <c r="V1229">
        <v>12</v>
      </c>
      <c r="W1229">
        <v>382.29</v>
      </c>
      <c r="X1229">
        <v>40997</v>
      </c>
      <c r="Y1229" t="s">
        <v>3218</v>
      </c>
    </row>
    <row r="1230" spans="1:25" x14ac:dyDescent="0.2">
      <c r="A1230">
        <v>2548</v>
      </c>
      <c r="B1230" t="s">
        <v>1960</v>
      </c>
      <c r="C1230" t="s">
        <v>23</v>
      </c>
      <c r="D1230">
        <v>0.05</v>
      </c>
      <c r="E1230">
        <v>22.99</v>
      </c>
      <c r="F1230">
        <v>8.99</v>
      </c>
      <c r="G1230" t="s">
        <v>14</v>
      </c>
      <c r="H1230" t="s">
        <v>3</v>
      </c>
      <c r="I1230" t="s">
        <v>24</v>
      </c>
      <c r="J1230" t="s">
        <v>25</v>
      </c>
      <c r="K1230" t="s">
        <v>18</v>
      </c>
      <c r="L1230" t="s">
        <v>2226</v>
      </c>
      <c r="M1230">
        <v>0.56999999999999995</v>
      </c>
      <c r="N1230" t="s">
        <v>8</v>
      </c>
      <c r="O1230" t="s">
        <v>35</v>
      </c>
      <c r="P1230" t="s">
        <v>66</v>
      </c>
      <c r="Q1230" t="s">
        <v>76</v>
      </c>
      <c r="R1230">
        <v>90068</v>
      </c>
      <c r="S1230">
        <v>42115</v>
      </c>
      <c r="T1230">
        <v>42122</v>
      </c>
      <c r="U1230">
        <v>18.27</v>
      </c>
      <c r="V1230">
        <v>37</v>
      </c>
      <c r="W1230">
        <v>881.74</v>
      </c>
      <c r="X1230">
        <v>40997</v>
      </c>
      <c r="Y1230" t="s">
        <v>3218</v>
      </c>
    </row>
    <row r="1231" spans="1:25" x14ac:dyDescent="0.2">
      <c r="A1231">
        <v>2548</v>
      </c>
      <c r="B1231" t="s">
        <v>1960</v>
      </c>
      <c r="C1231" t="s">
        <v>23</v>
      </c>
      <c r="D1231">
        <v>0.04</v>
      </c>
      <c r="E1231">
        <v>212.6</v>
      </c>
      <c r="F1231">
        <v>110.2</v>
      </c>
      <c r="G1231" t="s">
        <v>2</v>
      </c>
      <c r="H1231" t="s">
        <v>3</v>
      </c>
      <c r="I1231" t="s">
        <v>4</v>
      </c>
      <c r="J1231" t="s">
        <v>5</v>
      </c>
      <c r="K1231" t="s">
        <v>6</v>
      </c>
      <c r="L1231" t="s">
        <v>139</v>
      </c>
      <c r="M1231">
        <v>0.73</v>
      </c>
      <c r="N1231" t="s">
        <v>8</v>
      </c>
      <c r="O1231" t="s">
        <v>35</v>
      </c>
      <c r="P1231" t="s">
        <v>66</v>
      </c>
      <c r="Q1231" t="s">
        <v>76</v>
      </c>
      <c r="R1231">
        <v>90068</v>
      </c>
      <c r="S1231">
        <v>42115</v>
      </c>
      <c r="T1231">
        <v>42119</v>
      </c>
      <c r="U1231">
        <v>-513.79042000000004</v>
      </c>
      <c r="V1231">
        <v>33</v>
      </c>
      <c r="W1231">
        <v>7384.18</v>
      </c>
      <c r="X1231">
        <v>40997</v>
      </c>
      <c r="Y1231" t="s">
        <v>3218</v>
      </c>
    </row>
    <row r="1232" spans="1:25" x14ac:dyDescent="0.2">
      <c r="A1232">
        <v>2549</v>
      </c>
      <c r="B1232" t="s">
        <v>2227</v>
      </c>
      <c r="C1232" t="s">
        <v>23</v>
      </c>
      <c r="D1232">
        <v>0.05</v>
      </c>
      <c r="E1232">
        <v>30.98</v>
      </c>
      <c r="F1232">
        <v>9.18</v>
      </c>
      <c r="G1232" t="s">
        <v>63</v>
      </c>
      <c r="H1232" t="s">
        <v>3</v>
      </c>
      <c r="I1232" t="s">
        <v>24</v>
      </c>
      <c r="J1232" t="s">
        <v>64</v>
      </c>
      <c r="K1232" t="s">
        <v>49</v>
      </c>
      <c r="L1232" t="s">
        <v>2225</v>
      </c>
      <c r="M1232">
        <v>0.4</v>
      </c>
      <c r="N1232" t="s">
        <v>8</v>
      </c>
      <c r="O1232" t="s">
        <v>87</v>
      </c>
      <c r="P1232" t="s">
        <v>293</v>
      </c>
      <c r="Q1232" t="s">
        <v>2228</v>
      </c>
      <c r="R1232">
        <v>43213</v>
      </c>
      <c r="S1232">
        <v>42115</v>
      </c>
      <c r="T1232">
        <v>42115</v>
      </c>
      <c r="U1232">
        <v>61.47</v>
      </c>
      <c r="V1232">
        <v>3</v>
      </c>
      <c r="W1232">
        <v>95.57</v>
      </c>
      <c r="X1232">
        <v>88657</v>
      </c>
      <c r="Y1232" t="s">
        <v>3219</v>
      </c>
    </row>
    <row r="1233" spans="1:25" x14ac:dyDescent="0.2">
      <c r="A1233">
        <v>2549</v>
      </c>
      <c r="B1233" t="s">
        <v>2227</v>
      </c>
      <c r="C1233" t="s">
        <v>23</v>
      </c>
      <c r="D1233">
        <v>0.05</v>
      </c>
      <c r="E1233">
        <v>22.99</v>
      </c>
      <c r="F1233">
        <v>8.99</v>
      </c>
      <c r="G1233" t="s">
        <v>14</v>
      </c>
      <c r="H1233" t="s">
        <v>3</v>
      </c>
      <c r="I1233" t="s">
        <v>24</v>
      </c>
      <c r="J1233" t="s">
        <v>25</v>
      </c>
      <c r="K1233" t="s">
        <v>18</v>
      </c>
      <c r="L1233" t="s">
        <v>2226</v>
      </c>
      <c r="M1233">
        <v>0.56999999999999995</v>
      </c>
      <c r="N1233" t="s">
        <v>8</v>
      </c>
      <c r="O1233" t="s">
        <v>87</v>
      </c>
      <c r="P1233" t="s">
        <v>293</v>
      </c>
      <c r="Q1233" t="s">
        <v>2228</v>
      </c>
      <c r="R1233">
        <v>43213</v>
      </c>
      <c r="S1233">
        <v>42115</v>
      </c>
      <c r="T1233">
        <v>42122</v>
      </c>
      <c r="U1233">
        <v>18.27</v>
      </c>
      <c r="V1233">
        <v>9</v>
      </c>
      <c r="W1233">
        <v>214.48</v>
      </c>
      <c r="X1233">
        <v>88657</v>
      </c>
      <c r="Y1233" t="s">
        <v>3219</v>
      </c>
    </row>
    <row r="1234" spans="1:25" x14ac:dyDescent="0.2">
      <c r="A1234">
        <v>2549</v>
      </c>
      <c r="B1234" t="s">
        <v>2227</v>
      </c>
      <c r="C1234" t="s">
        <v>23</v>
      </c>
      <c r="D1234">
        <v>0.04</v>
      </c>
      <c r="E1234">
        <v>212.6</v>
      </c>
      <c r="F1234">
        <v>110.2</v>
      </c>
      <c r="G1234" t="s">
        <v>2</v>
      </c>
      <c r="H1234" t="s">
        <v>3</v>
      </c>
      <c r="I1234" t="s">
        <v>4</v>
      </c>
      <c r="J1234" t="s">
        <v>5</v>
      </c>
      <c r="K1234" t="s">
        <v>6</v>
      </c>
      <c r="L1234" t="s">
        <v>139</v>
      </c>
      <c r="M1234">
        <v>0.73</v>
      </c>
      <c r="N1234" t="s">
        <v>8</v>
      </c>
      <c r="O1234" t="s">
        <v>87</v>
      </c>
      <c r="P1234" t="s">
        <v>293</v>
      </c>
      <c r="Q1234" t="s">
        <v>2228</v>
      </c>
      <c r="R1234">
        <v>43213</v>
      </c>
      <c r="S1234">
        <v>42115</v>
      </c>
      <c r="T1234">
        <v>42119</v>
      </c>
      <c r="U1234">
        <v>-513.79042000000004</v>
      </c>
      <c r="V1234">
        <v>8</v>
      </c>
      <c r="W1234">
        <v>1790.1</v>
      </c>
      <c r="X1234">
        <v>88657</v>
      </c>
      <c r="Y1234" t="s">
        <v>3219</v>
      </c>
    </row>
    <row r="1235" spans="1:25" x14ac:dyDescent="0.2">
      <c r="A1235">
        <v>627</v>
      </c>
      <c r="B1235" t="s">
        <v>2229</v>
      </c>
      <c r="C1235" t="s">
        <v>92</v>
      </c>
      <c r="D1235">
        <v>0.02</v>
      </c>
      <c r="E1235">
        <v>419.19</v>
      </c>
      <c r="F1235">
        <v>19.989999999999998</v>
      </c>
      <c r="G1235" t="s">
        <v>14</v>
      </c>
      <c r="H1235" t="s">
        <v>70</v>
      </c>
      <c r="I1235" t="s">
        <v>24</v>
      </c>
      <c r="J1235" t="s">
        <v>54</v>
      </c>
      <c r="K1235" t="s">
        <v>49</v>
      </c>
      <c r="L1235" t="s">
        <v>2168</v>
      </c>
      <c r="M1235">
        <v>0.57999999999999996</v>
      </c>
      <c r="N1235" t="s">
        <v>8</v>
      </c>
      <c r="O1235" t="s">
        <v>87</v>
      </c>
      <c r="P1235" t="s">
        <v>293</v>
      </c>
      <c r="Q1235" t="s">
        <v>2230</v>
      </c>
      <c r="R1235">
        <v>43952</v>
      </c>
      <c r="S1235">
        <v>42115</v>
      </c>
      <c r="T1235">
        <v>42116</v>
      </c>
      <c r="U1235">
        <v>6610.2</v>
      </c>
      <c r="V1235">
        <v>22</v>
      </c>
      <c r="W1235">
        <v>9580</v>
      </c>
      <c r="X1235">
        <v>90469</v>
      </c>
      <c r="Y1235" t="s">
        <v>3219</v>
      </c>
    </row>
    <row r="1236" spans="1:25" x14ac:dyDescent="0.2">
      <c r="A1236">
        <v>2668</v>
      </c>
      <c r="B1236" t="s">
        <v>1872</v>
      </c>
      <c r="C1236" t="s">
        <v>46</v>
      </c>
      <c r="D1236">
        <v>0.06</v>
      </c>
      <c r="E1236">
        <v>3.93</v>
      </c>
      <c r="F1236">
        <v>0.99</v>
      </c>
      <c r="G1236" t="s">
        <v>14</v>
      </c>
      <c r="H1236" t="s">
        <v>47</v>
      </c>
      <c r="I1236" t="s">
        <v>24</v>
      </c>
      <c r="J1236" t="s">
        <v>152</v>
      </c>
      <c r="K1236" t="s">
        <v>26</v>
      </c>
      <c r="L1236" t="s">
        <v>2231</v>
      </c>
      <c r="M1236">
        <v>0.39</v>
      </c>
      <c r="N1236" t="s">
        <v>8</v>
      </c>
      <c r="O1236" t="s">
        <v>28</v>
      </c>
      <c r="P1236" t="s">
        <v>1047</v>
      </c>
      <c r="Q1236" t="s">
        <v>1874</v>
      </c>
      <c r="R1236">
        <v>57701</v>
      </c>
      <c r="S1236">
        <v>42115</v>
      </c>
      <c r="T1236">
        <v>42117</v>
      </c>
      <c r="U1236">
        <v>10.782400000000001</v>
      </c>
      <c r="V1236">
        <v>6</v>
      </c>
      <c r="W1236">
        <v>24.18</v>
      </c>
      <c r="X1236">
        <v>87832</v>
      </c>
      <c r="Y1236" t="s">
        <v>3217</v>
      </c>
    </row>
    <row r="1237" spans="1:25" x14ac:dyDescent="0.2">
      <c r="A1237">
        <v>2932</v>
      </c>
      <c r="B1237" t="s">
        <v>2232</v>
      </c>
      <c r="C1237" t="s">
        <v>13</v>
      </c>
      <c r="D1237">
        <v>0.01</v>
      </c>
      <c r="E1237">
        <v>35.44</v>
      </c>
      <c r="F1237">
        <v>19.989999999999998</v>
      </c>
      <c r="G1237" t="s">
        <v>14</v>
      </c>
      <c r="H1237" t="s">
        <v>3</v>
      </c>
      <c r="I1237" t="s">
        <v>24</v>
      </c>
      <c r="J1237" t="s">
        <v>64</v>
      </c>
      <c r="K1237" t="s">
        <v>49</v>
      </c>
      <c r="L1237" t="s">
        <v>2233</v>
      </c>
      <c r="M1237">
        <v>0.38</v>
      </c>
      <c r="N1237" t="s">
        <v>8</v>
      </c>
      <c r="O1237" t="s">
        <v>87</v>
      </c>
      <c r="P1237" t="s">
        <v>224</v>
      </c>
      <c r="Q1237" t="s">
        <v>1631</v>
      </c>
      <c r="R1237">
        <v>6614</v>
      </c>
      <c r="S1237">
        <v>42116</v>
      </c>
      <c r="T1237">
        <v>42117</v>
      </c>
      <c r="U1237">
        <v>-52.822800000000001</v>
      </c>
      <c r="V1237">
        <v>1</v>
      </c>
      <c r="W1237">
        <v>55.43</v>
      </c>
      <c r="X1237">
        <v>87620</v>
      </c>
      <c r="Y1237" t="s">
        <v>3219</v>
      </c>
    </row>
    <row r="1238" spans="1:25" x14ac:dyDescent="0.2">
      <c r="A1238">
        <v>2938</v>
      </c>
      <c r="B1238" t="s">
        <v>2234</v>
      </c>
      <c r="C1238" t="s">
        <v>13</v>
      </c>
      <c r="D1238">
        <v>0.03</v>
      </c>
      <c r="E1238">
        <v>47.9</v>
      </c>
      <c r="F1238">
        <v>5.86</v>
      </c>
      <c r="G1238" t="s">
        <v>14</v>
      </c>
      <c r="H1238" t="s">
        <v>3</v>
      </c>
      <c r="I1238" t="s">
        <v>24</v>
      </c>
      <c r="J1238" t="s">
        <v>64</v>
      </c>
      <c r="K1238" t="s">
        <v>49</v>
      </c>
      <c r="L1238" t="s">
        <v>1285</v>
      </c>
      <c r="M1238">
        <v>0.37</v>
      </c>
      <c r="N1238" t="s">
        <v>8</v>
      </c>
      <c r="O1238" t="s">
        <v>87</v>
      </c>
      <c r="P1238" t="s">
        <v>379</v>
      </c>
      <c r="Q1238" t="s">
        <v>2235</v>
      </c>
      <c r="R1238">
        <v>2180</v>
      </c>
      <c r="S1238">
        <v>42116</v>
      </c>
      <c r="T1238">
        <v>42119</v>
      </c>
      <c r="U1238">
        <v>642.99030000000005</v>
      </c>
      <c r="V1238">
        <v>20</v>
      </c>
      <c r="W1238">
        <v>931.87</v>
      </c>
      <c r="X1238">
        <v>87620</v>
      </c>
      <c r="Y1238" t="s">
        <v>3219</v>
      </c>
    </row>
    <row r="1239" spans="1:25" x14ac:dyDescent="0.2">
      <c r="A1239">
        <v>666</v>
      </c>
      <c r="B1239" t="s">
        <v>2236</v>
      </c>
      <c r="C1239" t="s">
        <v>23</v>
      </c>
      <c r="D1239">
        <v>0.02</v>
      </c>
      <c r="E1239">
        <v>4.57</v>
      </c>
      <c r="F1239">
        <v>5.42</v>
      </c>
      <c r="G1239" t="s">
        <v>14</v>
      </c>
      <c r="H1239" t="s">
        <v>70</v>
      </c>
      <c r="I1239" t="s">
        <v>24</v>
      </c>
      <c r="J1239" t="s">
        <v>48</v>
      </c>
      <c r="K1239" t="s">
        <v>49</v>
      </c>
      <c r="L1239" t="s">
        <v>2237</v>
      </c>
      <c r="M1239">
        <v>0.37</v>
      </c>
      <c r="N1239" t="s">
        <v>8</v>
      </c>
      <c r="O1239" t="s">
        <v>9</v>
      </c>
      <c r="P1239" t="s">
        <v>376</v>
      </c>
      <c r="Q1239" t="s">
        <v>2238</v>
      </c>
      <c r="R1239">
        <v>37211</v>
      </c>
      <c r="S1239">
        <v>42116</v>
      </c>
      <c r="T1239">
        <v>42120</v>
      </c>
      <c r="U1239">
        <v>-352.81400000000002</v>
      </c>
      <c r="V1239">
        <v>11</v>
      </c>
      <c r="W1239">
        <v>54.04</v>
      </c>
      <c r="X1239">
        <v>88679</v>
      </c>
      <c r="Y1239" t="s">
        <v>3216</v>
      </c>
    </row>
    <row r="1240" spans="1:25" x14ac:dyDescent="0.2">
      <c r="A1240">
        <v>667</v>
      </c>
      <c r="B1240" t="s">
        <v>529</v>
      </c>
      <c r="C1240" t="s">
        <v>23</v>
      </c>
      <c r="D1240">
        <v>0.02</v>
      </c>
      <c r="E1240">
        <v>4.57</v>
      </c>
      <c r="F1240">
        <v>5.42</v>
      </c>
      <c r="G1240" t="s">
        <v>14</v>
      </c>
      <c r="H1240" t="s">
        <v>70</v>
      </c>
      <c r="I1240" t="s">
        <v>24</v>
      </c>
      <c r="J1240" t="s">
        <v>48</v>
      </c>
      <c r="K1240" t="s">
        <v>49</v>
      </c>
      <c r="L1240" t="s">
        <v>2237</v>
      </c>
      <c r="M1240">
        <v>0.37</v>
      </c>
      <c r="N1240" t="s">
        <v>8</v>
      </c>
      <c r="O1240" t="s">
        <v>28</v>
      </c>
      <c r="P1240" t="s">
        <v>163</v>
      </c>
      <c r="Q1240" t="s">
        <v>530</v>
      </c>
      <c r="R1240">
        <v>75203</v>
      </c>
      <c r="S1240">
        <v>42116</v>
      </c>
      <c r="T1240">
        <v>42120</v>
      </c>
      <c r="U1240">
        <v>-124.2805</v>
      </c>
      <c r="V1240">
        <v>45</v>
      </c>
      <c r="W1240">
        <v>221.06</v>
      </c>
      <c r="X1240">
        <v>48257</v>
      </c>
      <c r="Y1240" t="s">
        <v>3217</v>
      </c>
    </row>
    <row r="1241" spans="1:25" x14ac:dyDescent="0.2">
      <c r="A1241">
        <v>1777</v>
      </c>
      <c r="B1241" t="s">
        <v>148</v>
      </c>
      <c r="C1241" t="s">
        <v>23</v>
      </c>
      <c r="D1241">
        <v>7.0000000000000007E-2</v>
      </c>
      <c r="E1241">
        <v>5.43</v>
      </c>
      <c r="F1241">
        <v>0.95</v>
      </c>
      <c r="G1241" t="s">
        <v>14</v>
      </c>
      <c r="H1241" t="s">
        <v>15</v>
      </c>
      <c r="I1241" t="s">
        <v>24</v>
      </c>
      <c r="J1241" t="s">
        <v>64</v>
      </c>
      <c r="K1241" t="s">
        <v>26</v>
      </c>
      <c r="L1241" t="s">
        <v>2239</v>
      </c>
      <c r="M1241">
        <v>0.36</v>
      </c>
      <c r="N1241" t="s">
        <v>8</v>
      </c>
      <c r="O1241" t="s">
        <v>28</v>
      </c>
      <c r="P1241" t="s">
        <v>29</v>
      </c>
      <c r="Q1241" t="s">
        <v>150</v>
      </c>
      <c r="R1241">
        <v>46383</v>
      </c>
      <c r="S1241">
        <v>42116</v>
      </c>
      <c r="T1241">
        <v>42120</v>
      </c>
      <c r="U1241">
        <v>26.5029</v>
      </c>
      <c r="V1241">
        <v>7</v>
      </c>
      <c r="W1241">
        <v>38.409999999999997</v>
      </c>
      <c r="X1241">
        <v>89939</v>
      </c>
      <c r="Y1241" t="s">
        <v>3217</v>
      </c>
    </row>
    <row r="1242" spans="1:25" x14ac:dyDescent="0.2">
      <c r="A1242">
        <v>678</v>
      </c>
      <c r="B1242" t="s">
        <v>2240</v>
      </c>
      <c r="C1242" t="s">
        <v>92</v>
      </c>
      <c r="D1242">
        <v>0.04</v>
      </c>
      <c r="E1242">
        <v>15.42</v>
      </c>
      <c r="F1242">
        <v>10.68</v>
      </c>
      <c r="G1242" t="s">
        <v>63</v>
      </c>
      <c r="H1242" t="s">
        <v>70</v>
      </c>
      <c r="I1242" t="s">
        <v>24</v>
      </c>
      <c r="J1242" t="s">
        <v>54</v>
      </c>
      <c r="K1242" t="s">
        <v>49</v>
      </c>
      <c r="L1242" t="s">
        <v>2241</v>
      </c>
      <c r="M1242">
        <v>0.57999999999999996</v>
      </c>
      <c r="N1242" t="s">
        <v>8</v>
      </c>
      <c r="O1242" t="s">
        <v>9</v>
      </c>
      <c r="P1242" t="s">
        <v>218</v>
      </c>
      <c r="Q1242" t="s">
        <v>2219</v>
      </c>
      <c r="R1242">
        <v>24281</v>
      </c>
      <c r="S1242">
        <v>42116</v>
      </c>
      <c r="T1242">
        <v>42117</v>
      </c>
      <c r="U1242">
        <v>-109.70399999999999</v>
      </c>
      <c r="V1242">
        <v>5</v>
      </c>
      <c r="W1242">
        <v>81.14</v>
      </c>
      <c r="X1242">
        <v>88889</v>
      </c>
      <c r="Y1242" t="s">
        <v>3216</v>
      </c>
    </row>
    <row r="1243" spans="1:25" x14ac:dyDescent="0.2">
      <c r="A1243">
        <v>2760</v>
      </c>
      <c r="B1243" t="s">
        <v>2242</v>
      </c>
      <c r="C1243" t="s">
        <v>92</v>
      </c>
      <c r="D1243">
        <v>0.08</v>
      </c>
      <c r="E1243">
        <v>22.01</v>
      </c>
      <c r="F1243">
        <v>5.53</v>
      </c>
      <c r="G1243" t="s">
        <v>14</v>
      </c>
      <c r="H1243" t="s">
        <v>70</v>
      </c>
      <c r="I1243" t="s">
        <v>24</v>
      </c>
      <c r="J1243" t="s">
        <v>25</v>
      </c>
      <c r="K1243" t="s">
        <v>18</v>
      </c>
      <c r="L1243" t="s">
        <v>472</v>
      </c>
      <c r="M1243">
        <v>0.59</v>
      </c>
      <c r="N1243" t="s">
        <v>8</v>
      </c>
      <c r="O1243" t="s">
        <v>87</v>
      </c>
      <c r="P1243" t="s">
        <v>224</v>
      </c>
      <c r="Q1243" t="s">
        <v>2243</v>
      </c>
      <c r="R1243">
        <v>6708</v>
      </c>
      <c r="S1243">
        <v>42116</v>
      </c>
      <c r="T1243">
        <v>42118</v>
      </c>
      <c r="U1243">
        <v>105.7</v>
      </c>
      <c r="V1243">
        <v>11</v>
      </c>
      <c r="W1243">
        <v>241.97</v>
      </c>
      <c r="X1243">
        <v>90724</v>
      </c>
      <c r="Y1243" t="s">
        <v>3219</v>
      </c>
    </row>
    <row r="1244" spans="1:25" x14ac:dyDescent="0.2">
      <c r="A1244">
        <v>2764</v>
      </c>
      <c r="B1244" t="s">
        <v>2244</v>
      </c>
      <c r="C1244" t="s">
        <v>92</v>
      </c>
      <c r="D1244">
        <v>0.02</v>
      </c>
      <c r="E1244">
        <v>29.74</v>
      </c>
      <c r="F1244">
        <v>6.64</v>
      </c>
      <c r="G1244" t="s">
        <v>14</v>
      </c>
      <c r="H1244" t="s">
        <v>70</v>
      </c>
      <c r="I1244" t="s">
        <v>24</v>
      </c>
      <c r="J1244" t="s">
        <v>54</v>
      </c>
      <c r="K1244" t="s">
        <v>49</v>
      </c>
      <c r="L1244" t="s">
        <v>2245</v>
      </c>
      <c r="M1244">
        <v>0.7</v>
      </c>
      <c r="N1244" t="s">
        <v>8</v>
      </c>
      <c r="O1244" t="s">
        <v>87</v>
      </c>
      <c r="P1244" t="s">
        <v>373</v>
      </c>
      <c r="Q1244" t="s">
        <v>1981</v>
      </c>
      <c r="R1244">
        <v>7601</v>
      </c>
      <c r="S1244">
        <v>42116</v>
      </c>
      <c r="T1244">
        <v>42116</v>
      </c>
      <c r="U1244">
        <v>-21.06</v>
      </c>
      <c r="V1244">
        <v>4</v>
      </c>
      <c r="W1244">
        <v>120.81</v>
      </c>
      <c r="X1244">
        <v>90724</v>
      </c>
      <c r="Y1244" t="s">
        <v>3219</v>
      </c>
    </row>
    <row r="1245" spans="1:25" x14ac:dyDescent="0.2">
      <c r="A1245">
        <v>2737</v>
      </c>
      <c r="B1245" t="s">
        <v>2246</v>
      </c>
      <c r="C1245" t="s">
        <v>46</v>
      </c>
      <c r="D1245">
        <v>0.05</v>
      </c>
      <c r="E1245">
        <v>100.98</v>
      </c>
      <c r="F1245">
        <v>7.18</v>
      </c>
      <c r="G1245" t="s">
        <v>14</v>
      </c>
      <c r="H1245" t="s">
        <v>3</v>
      </c>
      <c r="I1245" t="s">
        <v>16</v>
      </c>
      <c r="J1245" t="s">
        <v>17</v>
      </c>
      <c r="K1245" t="s">
        <v>49</v>
      </c>
      <c r="L1245" t="s">
        <v>645</v>
      </c>
      <c r="M1245">
        <v>0.4</v>
      </c>
      <c r="N1245" t="s">
        <v>8</v>
      </c>
      <c r="O1245" t="s">
        <v>87</v>
      </c>
      <c r="P1245" t="s">
        <v>609</v>
      </c>
      <c r="Q1245" t="s">
        <v>1922</v>
      </c>
      <c r="R1245">
        <v>5701</v>
      </c>
      <c r="S1245">
        <v>42116</v>
      </c>
      <c r="T1245">
        <v>42118</v>
      </c>
      <c r="U1245">
        <v>566.60730000000001</v>
      </c>
      <c r="V1245">
        <v>8</v>
      </c>
      <c r="W1245">
        <v>821.17</v>
      </c>
      <c r="X1245">
        <v>89018</v>
      </c>
      <c r="Y1245" t="s">
        <v>3219</v>
      </c>
    </row>
    <row r="1246" spans="1:25" x14ac:dyDescent="0.2">
      <c r="A1246">
        <v>2114</v>
      </c>
      <c r="B1246" t="s">
        <v>1351</v>
      </c>
      <c r="C1246" t="s">
        <v>1</v>
      </c>
      <c r="D1246">
        <v>0.08</v>
      </c>
      <c r="E1246">
        <v>2.89</v>
      </c>
      <c r="F1246">
        <v>0.49</v>
      </c>
      <c r="G1246" t="s">
        <v>14</v>
      </c>
      <c r="H1246" t="s">
        <v>70</v>
      </c>
      <c r="I1246" t="s">
        <v>24</v>
      </c>
      <c r="J1246" t="s">
        <v>128</v>
      </c>
      <c r="K1246" t="s">
        <v>49</v>
      </c>
      <c r="L1246" t="s">
        <v>2247</v>
      </c>
      <c r="M1246">
        <v>0.38</v>
      </c>
      <c r="N1246" t="s">
        <v>8</v>
      </c>
      <c r="O1246" t="s">
        <v>9</v>
      </c>
      <c r="P1246" t="s">
        <v>218</v>
      </c>
      <c r="Q1246" t="s">
        <v>1353</v>
      </c>
      <c r="R1246">
        <v>23518</v>
      </c>
      <c r="S1246">
        <v>42117</v>
      </c>
      <c r="T1246">
        <v>42117</v>
      </c>
      <c r="U1246">
        <v>38.405999999999999</v>
      </c>
      <c r="V1246">
        <v>1</v>
      </c>
      <c r="W1246">
        <v>3.07</v>
      </c>
      <c r="X1246">
        <v>88404</v>
      </c>
      <c r="Y1246" t="s">
        <v>3216</v>
      </c>
    </row>
    <row r="1247" spans="1:25" x14ac:dyDescent="0.2">
      <c r="A1247">
        <v>1253</v>
      </c>
      <c r="B1247" t="s">
        <v>2248</v>
      </c>
      <c r="C1247" t="s">
        <v>23</v>
      </c>
      <c r="D1247">
        <v>0.02</v>
      </c>
      <c r="E1247">
        <v>46.89</v>
      </c>
      <c r="F1247">
        <v>5.0999999999999996</v>
      </c>
      <c r="G1247" t="s">
        <v>14</v>
      </c>
      <c r="H1247" t="s">
        <v>47</v>
      </c>
      <c r="I1247" t="s">
        <v>24</v>
      </c>
      <c r="J1247" t="s">
        <v>71</v>
      </c>
      <c r="K1247" t="s">
        <v>120</v>
      </c>
      <c r="L1247" t="s">
        <v>1819</v>
      </c>
      <c r="M1247">
        <v>0.46</v>
      </c>
      <c r="N1247" t="s">
        <v>8</v>
      </c>
      <c r="O1247" t="s">
        <v>28</v>
      </c>
      <c r="P1247" t="s">
        <v>163</v>
      </c>
      <c r="Q1247" t="s">
        <v>2249</v>
      </c>
      <c r="R1247">
        <v>78613</v>
      </c>
      <c r="S1247">
        <v>42117</v>
      </c>
      <c r="T1247">
        <v>42117</v>
      </c>
      <c r="U1247">
        <v>421.3485</v>
      </c>
      <c r="V1247">
        <v>13</v>
      </c>
      <c r="W1247">
        <v>610.65</v>
      </c>
      <c r="X1247">
        <v>89981</v>
      </c>
      <c r="Y1247" t="s">
        <v>3217</v>
      </c>
    </row>
    <row r="1248" spans="1:25" x14ac:dyDescent="0.2">
      <c r="A1248">
        <v>1253</v>
      </c>
      <c r="B1248" t="s">
        <v>2248</v>
      </c>
      <c r="C1248" t="s">
        <v>23</v>
      </c>
      <c r="D1248">
        <v>0.05</v>
      </c>
      <c r="E1248">
        <v>140.97999999999999</v>
      </c>
      <c r="F1248">
        <v>36.090000000000003</v>
      </c>
      <c r="G1248" t="s">
        <v>2</v>
      </c>
      <c r="H1248" t="s">
        <v>47</v>
      </c>
      <c r="I1248" t="s">
        <v>4</v>
      </c>
      <c r="J1248" t="s">
        <v>93</v>
      </c>
      <c r="K1248" t="s">
        <v>6</v>
      </c>
      <c r="L1248" t="s">
        <v>1838</v>
      </c>
      <c r="M1248">
        <v>0.77</v>
      </c>
      <c r="N1248" t="s">
        <v>8</v>
      </c>
      <c r="O1248" t="s">
        <v>28</v>
      </c>
      <c r="P1248" t="s">
        <v>163</v>
      </c>
      <c r="Q1248" t="s">
        <v>2249</v>
      </c>
      <c r="R1248">
        <v>78613</v>
      </c>
      <c r="S1248">
        <v>42117</v>
      </c>
      <c r="T1248">
        <v>42119</v>
      </c>
      <c r="U1248">
        <v>-373.09</v>
      </c>
      <c r="V1248">
        <v>5</v>
      </c>
      <c r="W1248">
        <v>699.24</v>
      </c>
      <c r="X1248">
        <v>89981</v>
      </c>
      <c r="Y1248" t="s">
        <v>3217</v>
      </c>
    </row>
    <row r="1249" spans="1:25" x14ac:dyDescent="0.2">
      <c r="A1249">
        <v>1253</v>
      </c>
      <c r="B1249" t="s">
        <v>2248</v>
      </c>
      <c r="C1249" t="s">
        <v>23</v>
      </c>
      <c r="D1249">
        <v>0.1</v>
      </c>
      <c r="E1249">
        <v>212.6</v>
      </c>
      <c r="F1249">
        <v>110.2</v>
      </c>
      <c r="G1249" t="s">
        <v>2</v>
      </c>
      <c r="H1249" t="s">
        <v>47</v>
      </c>
      <c r="I1249" t="s">
        <v>4</v>
      </c>
      <c r="J1249" t="s">
        <v>5</v>
      </c>
      <c r="K1249" t="s">
        <v>6</v>
      </c>
      <c r="L1249" t="s">
        <v>139</v>
      </c>
      <c r="M1249">
        <v>0.73</v>
      </c>
      <c r="N1249" t="s">
        <v>8</v>
      </c>
      <c r="O1249" t="s">
        <v>28</v>
      </c>
      <c r="P1249" t="s">
        <v>163</v>
      </c>
      <c r="Q1249" t="s">
        <v>2249</v>
      </c>
      <c r="R1249">
        <v>78613</v>
      </c>
      <c r="S1249">
        <v>42117</v>
      </c>
      <c r="T1249">
        <v>42119</v>
      </c>
      <c r="U1249">
        <v>-3465.0720000000001</v>
      </c>
      <c r="V1249">
        <v>12</v>
      </c>
      <c r="W1249">
        <v>2346.0300000000002</v>
      </c>
      <c r="X1249">
        <v>89981</v>
      </c>
      <c r="Y1249" t="s">
        <v>3217</v>
      </c>
    </row>
    <row r="1250" spans="1:25" x14ac:dyDescent="0.2">
      <c r="A1250">
        <v>146</v>
      </c>
      <c r="B1250" t="s">
        <v>1576</v>
      </c>
      <c r="C1250" t="s">
        <v>92</v>
      </c>
      <c r="D1250">
        <v>0.06</v>
      </c>
      <c r="E1250">
        <v>180.98</v>
      </c>
      <c r="F1250">
        <v>26.2</v>
      </c>
      <c r="G1250" t="s">
        <v>2</v>
      </c>
      <c r="H1250" t="s">
        <v>70</v>
      </c>
      <c r="I1250" t="s">
        <v>4</v>
      </c>
      <c r="J1250" t="s">
        <v>85</v>
      </c>
      <c r="K1250" t="s">
        <v>33</v>
      </c>
      <c r="L1250" t="s">
        <v>2250</v>
      </c>
      <c r="M1250">
        <v>0.59</v>
      </c>
      <c r="N1250" t="s">
        <v>8</v>
      </c>
      <c r="O1250" t="s">
        <v>28</v>
      </c>
      <c r="P1250" t="s">
        <v>163</v>
      </c>
      <c r="Q1250" t="s">
        <v>1578</v>
      </c>
      <c r="R1250">
        <v>76148</v>
      </c>
      <c r="S1250">
        <v>42117</v>
      </c>
      <c r="T1250">
        <v>42118</v>
      </c>
      <c r="U1250">
        <v>251.4084</v>
      </c>
      <c r="V1250">
        <v>5</v>
      </c>
      <c r="W1250">
        <v>929.57</v>
      </c>
      <c r="X1250">
        <v>91090</v>
      </c>
      <c r="Y1250" t="s">
        <v>3217</v>
      </c>
    </row>
    <row r="1251" spans="1:25" x14ac:dyDescent="0.2">
      <c r="A1251">
        <v>699</v>
      </c>
      <c r="B1251" t="s">
        <v>837</v>
      </c>
      <c r="C1251" t="s">
        <v>92</v>
      </c>
      <c r="D1251">
        <v>0.03</v>
      </c>
      <c r="E1251">
        <v>5.28</v>
      </c>
      <c r="F1251">
        <v>5.61</v>
      </c>
      <c r="G1251" t="s">
        <v>14</v>
      </c>
      <c r="H1251" t="s">
        <v>15</v>
      </c>
      <c r="I1251" t="s">
        <v>24</v>
      </c>
      <c r="J1251" t="s">
        <v>64</v>
      </c>
      <c r="K1251" t="s">
        <v>49</v>
      </c>
      <c r="L1251" t="s">
        <v>2251</v>
      </c>
      <c r="M1251">
        <v>0.4</v>
      </c>
      <c r="N1251" t="s">
        <v>8</v>
      </c>
      <c r="O1251" t="s">
        <v>35</v>
      </c>
      <c r="P1251" t="s">
        <v>66</v>
      </c>
      <c r="Q1251" t="s">
        <v>76</v>
      </c>
      <c r="R1251">
        <v>90041</v>
      </c>
      <c r="S1251">
        <v>42117</v>
      </c>
      <c r="T1251">
        <v>42118</v>
      </c>
      <c r="U1251">
        <v>-16.670000000000002</v>
      </c>
      <c r="V1251">
        <v>5</v>
      </c>
      <c r="W1251">
        <v>32.5</v>
      </c>
      <c r="X1251">
        <v>44517</v>
      </c>
      <c r="Y1251" t="s">
        <v>3218</v>
      </c>
    </row>
    <row r="1252" spans="1:25" x14ac:dyDescent="0.2">
      <c r="A1252">
        <v>702</v>
      </c>
      <c r="B1252" t="s">
        <v>2252</v>
      </c>
      <c r="C1252" t="s">
        <v>92</v>
      </c>
      <c r="D1252">
        <v>0.03</v>
      </c>
      <c r="E1252">
        <v>5.28</v>
      </c>
      <c r="F1252">
        <v>5.61</v>
      </c>
      <c r="G1252" t="s">
        <v>14</v>
      </c>
      <c r="H1252" t="s">
        <v>15</v>
      </c>
      <c r="I1252" t="s">
        <v>24</v>
      </c>
      <c r="J1252" t="s">
        <v>64</v>
      </c>
      <c r="K1252" t="s">
        <v>49</v>
      </c>
      <c r="L1252" t="s">
        <v>2251</v>
      </c>
      <c r="M1252">
        <v>0.4</v>
      </c>
      <c r="N1252" t="s">
        <v>8</v>
      </c>
      <c r="O1252" t="s">
        <v>35</v>
      </c>
      <c r="P1252" t="s">
        <v>66</v>
      </c>
      <c r="Q1252" t="s">
        <v>2253</v>
      </c>
      <c r="R1252">
        <v>95404</v>
      </c>
      <c r="S1252">
        <v>42117</v>
      </c>
      <c r="T1252">
        <v>42118</v>
      </c>
      <c r="U1252">
        <v>-16.670000000000002</v>
      </c>
      <c r="V1252">
        <v>1</v>
      </c>
      <c r="W1252">
        <v>6.5</v>
      </c>
      <c r="X1252">
        <v>87977</v>
      </c>
      <c r="Y1252" t="s">
        <v>3218</v>
      </c>
    </row>
    <row r="1253" spans="1:25" x14ac:dyDescent="0.2">
      <c r="A1253">
        <v>1304</v>
      </c>
      <c r="B1253" t="s">
        <v>2254</v>
      </c>
      <c r="C1253" t="s">
        <v>92</v>
      </c>
      <c r="D1253">
        <v>0.08</v>
      </c>
      <c r="E1253">
        <v>2.88</v>
      </c>
      <c r="F1253">
        <v>0.5</v>
      </c>
      <c r="G1253" t="s">
        <v>14</v>
      </c>
      <c r="H1253" t="s">
        <v>15</v>
      </c>
      <c r="I1253" t="s">
        <v>24</v>
      </c>
      <c r="J1253" t="s">
        <v>128</v>
      </c>
      <c r="K1253" t="s">
        <v>49</v>
      </c>
      <c r="L1253" t="s">
        <v>2255</v>
      </c>
      <c r="M1253">
        <v>0.39</v>
      </c>
      <c r="N1253" t="s">
        <v>8</v>
      </c>
      <c r="O1253" t="s">
        <v>35</v>
      </c>
      <c r="P1253" t="s">
        <v>122</v>
      </c>
      <c r="Q1253" t="s">
        <v>2256</v>
      </c>
      <c r="R1253">
        <v>84084</v>
      </c>
      <c r="S1253">
        <v>42117</v>
      </c>
      <c r="T1253">
        <v>42118</v>
      </c>
      <c r="U1253">
        <v>6.0305999999999997</v>
      </c>
      <c r="V1253">
        <v>3</v>
      </c>
      <c r="W1253">
        <v>8.74</v>
      </c>
      <c r="X1253">
        <v>87004</v>
      </c>
      <c r="Y1253" t="s">
        <v>3218</v>
      </c>
    </row>
    <row r="1254" spans="1:25" x14ac:dyDescent="0.2">
      <c r="A1254">
        <v>483</v>
      </c>
      <c r="B1254" t="s">
        <v>791</v>
      </c>
      <c r="C1254" t="s">
        <v>46</v>
      </c>
      <c r="D1254">
        <v>0.06</v>
      </c>
      <c r="E1254">
        <v>3.36</v>
      </c>
      <c r="F1254">
        <v>6.27</v>
      </c>
      <c r="G1254" t="s">
        <v>14</v>
      </c>
      <c r="H1254" t="s">
        <v>70</v>
      </c>
      <c r="I1254" t="s">
        <v>24</v>
      </c>
      <c r="J1254" t="s">
        <v>48</v>
      </c>
      <c r="K1254" t="s">
        <v>49</v>
      </c>
      <c r="L1254" t="s">
        <v>162</v>
      </c>
      <c r="M1254">
        <v>0.4</v>
      </c>
      <c r="N1254" t="s">
        <v>8</v>
      </c>
      <c r="O1254" t="s">
        <v>28</v>
      </c>
      <c r="P1254" t="s">
        <v>79</v>
      </c>
      <c r="Q1254" t="s">
        <v>793</v>
      </c>
      <c r="R1254">
        <v>60543</v>
      </c>
      <c r="S1254">
        <v>42117</v>
      </c>
      <c r="T1254">
        <v>42118</v>
      </c>
      <c r="U1254">
        <v>-24.057539999999999</v>
      </c>
      <c r="V1254">
        <v>2</v>
      </c>
      <c r="W1254">
        <v>8.82</v>
      </c>
      <c r="X1254">
        <v>90354</v>
      </c>
      <c r="Y1254" t="s">
        <v>3217</v>
      </c>
    </row>
    <row r="1255" spans="1:25" x14ac:dyDescent="0.2">
      <c r="A1255">
        <v>483</v>
      </c>
      <c r="B1255" t="s">
        <v>791</v>
      </c>
      <c r="C1255" t="s">
        <v>46</v>
      </c>
      <c r="D1255">
        <v>7.0000000000000007E-2</v>
      </c>
      <c r="E1255">
        <v>699.99</v>
      </c>
      <c r="F1255">
        <v>24.49</v>
      </c>
      <c r="G1255" t="s">
        <v>14</v>
      </c>
      <c r="H1255" t="s">
        <v>70</v>
      </c>
      <c r="I1255" t="s">
        <v>16</v>
      </c>
      <c r="J1255" t="s">
        <v>39</v>
      </c>
      <c r="K1255" t="s">
        <v>40</v>
      </c>
      <c r="L1255" t="s">
        <v>289</v>
      </c>
      <c r="M1255">
        <v>0.41</v>
      </c>
      <c r="N1255" t="s">
        <v>8</v>
      </c>
      <c r="O1255" t="s">
        <v>28</v>
      </c>
      <c r="P1255" t="s">
        <v>79</v>
      </c>
      <c r="Q1255" t="s">
        <v>793</v>
      </c>
      <c r="R1255">
        <v>60543</v>
      </c>
      <c r="S1255">
        <v>42117</v>
      </c>
      <c r="T1255">
        <v>42119</v>
      </c>
      <c r="U1255">
        <v>2583.5614799999998</v>
      </c>
      <c r="V1255">
        <v>9</v>
      </c>
      <c r="W1255">
        <v>5976.09</v>
      </c>
      <c r="X1255">
        <v>90354</v>
      </c>
      <c r="Y1255" t="s">
        <v>3217</v>
      </c>
    </row>
    <row r="1256" spans="1:25" x14ac:dyDescent="0.2">
      <c r="A1256">
        <v>1257</v>
      </c>
      <c r="B1256" t="s">
        <v>2257</v>
      </c>
      <c r="C1256" t="s">
        <v>1</v>
      </c>
      <c r="D1256">
        <v>0.04</v>
      </c>
      <c r="E1256">
        <v>2.52</v>
      </c>
      <c r="F1256">
        <v>1.92</v>
      </c>
      <c r="G1256" t="s">
        <v>14</v>
      </c>
      <c r="H1256" t="s">
        <v>47</v>
      </c>
      <c r="I1256" t="s">
        <v>24</v>
      </c>
      <c r="J1256" t="s">
        <v>544</v>
      </c>
      <c r="K1256" t="s">
        <v>26</v>
      </c>
      <c r="L1256" t="s">
        <v>2258</v>
      </c>
      <c r="M1256">
        <v>0.82</v>
      </c>
      <c r="N1256" t="s">
        <v>8</v>
      </c>
      <c r="O1256" t="s">
        <v>35</v>
      </c>
      <c r="P1256" t="s">
        <v>36</v>
      </c>
      <c r="Q1256" t="s">
        <v>1099</v>
      </c>
      <c r="R1256">
        <v>80013</v>
      </c>
      <c r="S1256">
        <v>42118</v>
      </c>
      <c r="T1256">
        <v>42118</v>
      </c>
      <c r="U1256">
        <v>-8.2080000000000002</v>
      </c>
      <c r="V1256">
        <v>1</v>
      </c>
      <c r="W1256">
        <v>3.13</v>
      </c>
      <c r="X1256">
        <v>86536</v>
      </c>
      <c r="Y1256" t="s">
        <v>3218</v>
      </c>
    </row>
    <row r="1257" spans="1:25" x14ac:dyDescent="0.2">
      <c r="A1257">
        <v>3325</v>
      </c>
      <c r="B1257" t="s">
        <v>2259</v>
      </c>
      <c r="C1257" t="s">
        <v>1</v>
      </c>
      <c r="D1257">
        <v>7.0000000000000007E-2</v>
      </c>
      <c r="E1257">
        <v>5.58</v>
      </c>
      <c r="F1257">
        <v>1.99</v>
      </c>
      <c r="G1257" t="s">
        <v>14</v>
      </c>
      <c r="H1257" t="s">
        <v>15</v>
      </c>
      <c r="I1257" t="s">
        <v>24</v>
      </c>
      <c r="J1257" t="s">
        <v>25</v>
      </c>
      <c r="K1257" t="s">
        <v>26</v>
      </c>
      <c r="L1257" t="s">
        <v>2260</v>
      </c>
      <c r="M1257">
        <v>0.46</v>
      </c>
      <c r="N1257" t="s">
        <v>8</v>
      </c>
      <c r="O1257" t="s">
        <v>35</v>
      </c>
      <c r="P1257" t="s">
        <v>115</v>
      </c>
      <c r="Q1257" t="s">
        <v>2261</v>
      </c>
      <c r="R1257">
        <v>97420</v>
      </c>
      <c r="S1257">
        <v>42118</v>
      </c>
      <c r="T1257">
        <v>42120</v>
      </c>
      <c r="U1257">
        <v>23.045999999999999</v>
      </c>
      <c r="V1257">
        <v>23</v>
      </c>
      <c r="W1257">
        <v>121.46</v>
      </c>
      <c r="X1257">
        <v>90987</v>
      </c>
      <c r="Y1257" t="s">
        <v>3218</v>
      </c>
    </row>
    <row r="1258" spans="1:25" x14ac:dyDescent="0.2">
      <c r="A1258">
        <v>1085</v>
      </c>
      <c r="B1258" t="s">
        <v>207</v>
      </c>
      <c r="C1258" t="s">
        <v>13</v>
      </c>
      <c r="D1258">
        <v>0.04</v>
      </c>
      <c r="E1258">
        <v>9.06</v>
      </c>
      <c r="F1258">
        <v>9.86</v>
      </c>
      <c r="G1258" t="s">
        <v>14</v>
      </c>
      <c r="H1258" t="s">
        <v>47</v>
      </c>
      <c r="I1258" t="s">
        <v>24</v>
      </c>
      <c r="J1258" t="s">
        <v>64</v>
      </c>
      <c r="K1258" t="s">
        <v>49</v>
      </c>
      <c r="L1258" t="s">
        <v>2262</v>
      </c>
      <c r="M1258">
        <v>0.4</v>
      </c>
      <c r="N1258" t="s">
        <v>8</v>
      </c>
      <c r="O1258" t="s">
        <v>87</v>
      </c>
      <c r="P1258" t="s">
        <v>88</v>
      </c>
      <c r="Q1258" t="s">
        <v>209</v>
      </c>
      <c r="R1258">
        <v>11729</v>
      </c>
      <c r="S1258">
        <v>42118</v>
      </c>
      <c r="T1258">
        <v>42119</v>
      </c>
      <c r="U1258">
        <v>-53.25</v>
      </c>
      <c r="V1258">
        <v>3</v>
      </c>
      <c r="W1258">
        <v>30.87</v>
      </c>
      <c r="X1258">
        <v>86123</v>
      </c>
      <c r="Y1258" t="s">
        <v>3219</v>
      </c>
    </row>
    <row r="1259" spans="1:25" x14ac:dyDescent="0.2">
      <c r="A1259">
        <v>1086</v>
      </c>
      <c r="B1259" t="s">
        <v>2263</v>
      </c>
      <c r="C1259" t="s">
        <v>13</v>
      </c>
      <c r="D1259">
        <v>0.04</v>
      </c>
      <c r="E1259">
        <v>14.27</v>
      </c>
      <c r="F1259">
        <v>7.27</v>
      </c>
      <c r="G1259" t="s">
        <v>14</v>
      </c>
      <c r="H1259" t="s">
        <v>47</v>
      </c>
      <c r="I1259" t="s">
        <v>24</v>
      </c>
      <c r="J1259" t="s">
        <v>48</v>
      </c>
      <c r="K1259" t="s">
        <v>49</v>
      </c>
      <c r="L1259" t="s">
        <v>2264</v>
      </c>
      <c r="M1259">
        <v>0.38</v>
      </c>
      <c r="N1259" t="s">
        <v>8</v>
      </c>
      <c r="O1259" t="s">
        <v>87</v>
      </c>
      <c r="P1259" t="s">
        <v>88</v>
      </c>
      <c r="Q1259" t="s">
        <v>2265</v>
      </c>
      <c r="R1259">
        <v>11746</v>
      </c>
      <c r="S1259">
        <v>42118</v>
      </c>
      <c r="T1259">
        <v>42119</v>
      </c>
      <c r="U1259">
        <v>2.125</v>
      </c>
      <c r="V1259">
        <v>3</v>
      </c>
      <c r="W1259">
        <v>45.24</v>
      </c>
      <c r="X1259">
        <v>86123</v>
      </c>
      <c r="Y1259" t="s">
        <v>3219</v>
      </c>
    </row>
    <row r="1260" spans="1:25" x14ac:dyDescent="0.2">
      <c r="A1260">
        <v>1670</v>
      </c>
      <c r="B1260" t="s">
        <v>2266</v>
      </c>
      <c r="C1260" t="s">
        <v>23</v>
      </c>
      <c r="D1260">
        <v>0.03</v>
      </c>
      <c r="E1260">
        <v>35.409999999999997</v>
      </c>
      <c r="F1260">
        <v>1.99</v>
      </c>
      <c r="G1260" t="s">
        <v>14</v>
      </c>
      <c r="H1260" t="s">
        <v>3</v>
      </c>
      <c r="I1260" t="s">
        <v>16</v>
      </c>
      <c r="J1260" t="s">
        <v>17</v>
      </c>
      <c r="K1260" t="s">
        <v>18</v>
      </c>
      <c r="L1260" t="s">
        <v>2267</v>
      </c>
      <c r="M1260">
        <v>0.43</v>
      </c>
      <c r="N1260" t="s">
        <v>8</v>
      </c>
      <c r="O1260" t="s">
        <v>9</v>
      </c>
      <c r="P1260" t="s">
        <v>218</v>
      </c>
      <c r="Q1260" t="s">
        <v>2149</v>
      </c>
      <c r="R1260">
        <v>24060</v>
      </c>
      <c r="S1260">
        <v>42118</v>
      </c>
      <c r="T1260">
        <v>42120</v>
      </c>
      <c r="U1260">
        <v>1912.422</v>
      </c>
      <c r="V1260">
        <v>10</v>
      </c>
      <c r="W1260">
        <v>367.52</v>
      </c>
      <c r="X1260">
        <v>86722</v>
      </c>
      <c r="Y1260" t="s">
        <v>3216</v>
      </c>
    </row>
    <row r="1261" spans="1:25" x14ac:dyDescent="0.2">
      <c r="A1261">
        <v>1670</v>
      </c>
      <c r="B1261" t="s">
        <v>2266</v>
      </c>
      <c r="C1261" t="s">
        <v>23</v>
      </c>
      <c r="D1261">
        <v>0</v>
      </c>
      <c r="E1261">
        <v>142.86000000000001</v>
      </c>
      <c r="F1261">
        <v>19.989999999999998</v>
      </c>
      <c r="G1261" t="s">
        <v>14</v>
      </c>
      <c r="H1261" t="s">
        <v>3</v>
      </c>
      <c r="I1261" t="s">
        <v>24</v>
      </c>
      <c r="J1261" t="s">
        <v>54</v>
      </c>
      <c r="K1261" t="s">
        <v>49</v>
      </c>
      <c r="L1261" t="s">
        <v>1932</v>
      </c>
      <c r="M1261">
        <v>0.56000000000000005</v>
      </c>
      <c r="N1261" t="s">
        <v>8</v>
      </c>
      <c r="O1261" t="s">
        <v>9</v>
      </c>
      <c r="P1261" t="s">
        <v>218</v>
      </c>
      <c r="Q1261" t="s">
        <v>2149</v>
      </c>
      <c r="R1261">
        <v>24060</v>
      </c>
      <c r="S1261">
        <v>42118</v>
      </c>
      <c r="T1261">
        <v>42127</v>
      </c>
      <c r="U1261">
        <v>-739.32600000000002</v>
      </c>
      <c r="V1261">
        <v>11</v>
      </c>
      <c r="W1261">
        <v>1576.35</v>
      </c>
      <c r="X1261">
        <v>86722</v>
      </c>
      <c r="Y1261" t="s">
        <v>3216</v>
      </c>
    </row>
    <row r="1262" spans="1:25" x14ac:dyDescent="0.2">
      <c r="A1262">
        <v>1391</v>
      </c>
      <c r="B1262" t="s">
        <v>2268</v>
      </c>
      <c r="C1262" t="s">
        <v>46</v>
      </c>
      <c r="D1262">
        <v>0</v>
      </c>
      <c r="E1262">
        <v>2.88</v>
      </c>
      <c r="F1262">
        <v>0.7</v>
      </c>
      <c r="G1262" t="s">
        <v>63</v>
      </c>
      <c r="H1262" t="s">
        <v>15</v>
      </c>
      <c r="I1262" t="s">
        <v>24</v>
      </c>
      <c r="J1262" t="s">
        <v>25</v>
      </c>
      <c r="K1262" t="s">
        <v>26</v>
      </c>
      <c r="L1262" t="s">
        <v>615</v>
      </c>
      <c r="M1262">
        <v>0.56000000000000005</v>
      </c>
      <c r="N1262" t="s">
        <v>8</v>
      </c>
      <c r="O1262" t="s">
        <v>35</v>
      </c>
      <c r="P1262" t="s">
        <v>66</v>
      </c>
      <c r="Q1262" t="s">
        <v>2269</v>
      </c>
      <c r="R1262">
        <v>94086</v>
      </c>
      <c r="S1262">
        <v>42118</v>
      </c>
      <c r="T1262">
        <v>42118</v>
      </c>
      <c r="U1262">
        <v>-0.11</v>
      </c>
      <c r="V1262">
        <v>1</v>
      </c>
      <c r="W1262">
        <v>7.96</v>
      </c>
      <c r="X1262">
        <v>88727</v>
      </c>
      <c r="Y1262" t="s">
        <v>3218</v>
      </c>
    </row>
    <row r="1263" spans="1:25" x14ac:dyDescent="0.2">
      <c r="A1263">
        <v>2570</v>
      </c>
      <c r="B1263" t="s">
        <v>2270</v>
      </c>
      <c r="C1263" t="s">
        <v>1</v>
      </c>
      <c r="D1263">
        <v>0</v>
      </c>
      <c r="E1263">
        <v>4.37</v>
      </c>
      <c r="F1263">
        <v>5.15</v>
      </c>
      <c r="G1263" t="s">
        <v>14</v>
      </c>
      <c r="H1263" t="s">
        <v>15</v>
      </c>
      <c r="I1263" t="s">
        <v>24</v>
      </c>
      <c r="J1263" t="s">
        <v>71</v>
      </c>
      <c r="K1263" t="s">
        <v>49</v>
      </c>
      <c r="L1263" t="s">
        <v>1271</v>
      </c>
      <c r="M1263">
        <v>0.59</v>
      </c>
      <c r="N1263" t="s">
        <v>8</v>
      </c>
      <c r="O1263" t="s">
        <v>35</v>
      </c>
      <c r="P1263" t="s">
        <v>66</v>
      </c>
      <c r="Q1263" t="s">
        <v>2271</v>
      </c>
      <c r="R1263">
        <v>95616</v>
      </c>
      <c r="S1263">
        <v>42119</v>
      </c>
      <c r="T1263">
        <v>42121</v>
      </c>
      <c r="U1263">
        <v>-150.2604</v>
      </c>
      <c r="V1263">
        <v>19</v>
      </c>
      <c r="W1263">
        <v>87.85</v>
      </c>
      <c r="X1263">
        <v>90327</v>
      </c>
      <c r="Y1263" t="s">
        <v>3218</v>
      </c>
    </row>
    <row r="1264" spans="1:25" x14ac:dyDescent="0.2">
      <c r="A1264">
        <v>2570</v>
      </c>
      <c r="B1264" t="s">
        <v>2270</v>
      </c>
      <c r="C1264" t="s">
        <v>1</v>
      </c>
      <c r="D1264">
        <v>0.01</v>
      </c>
      <c r="E1264">
        <v>500.98</v>
      </c>
      <c r="F1264">
        <v>56</v>
      </c>
      <c r="G1264" t="s">
        <v>2</v>
      </c>
      <c r="H1264" t="s">
        <v>15</v>
      </c>
      <c r="I1264" t="s">
        <v>4</v>
      </c>
      <c r="J1264" t="s">
        <v>85</v>
      </c>
      <c r="K1264" t="s">
        <v>33</v>
      </c>
      <c r="L1264" t="s">
        <v>2272</v>
      </c>
      <c r="M1264">
        <v>0.6</v>
      </c>
      <c r="N1264" t="s">
        <v>8</v>
      </c>
      <c r="O1264" t="s">
        <v>35</v>
      </c>
      <c r="P1264" t="s">
        <v>66</v>
      </c>
      <c r="Q1264" t="s">
        <v>2271</v>
      </c>
      <c r="R1264">
        <v>95616</v>
      </c>
      <c r="S1264">
        <v>42119</v>
      </c>
      <c r="T1264">
        <v>42120</v>
      </c>
      <c r="U1264">
        <v>4899.1288000000004</v>
      </c>
      <c r="V1264">
        <v>14</v>
      </c>
      <c r="W1264">
        <v>7429.63</v>
      </c>
      <c r="X1264">
        <v>90327</v>
      </c>
      <c r="Y1264" t="s">
        <v>3218</v>
      </c>
    </row>
    <row r="1265" spans="1:25" x14ac:dyDescent="0.2">
      <c r="A1265">
        <v>2570</v>
      </c>
      <c r="B1265" t="s">
        <v>2270</v>
      </c>
      <c r="C1265" t="s">
        <v>1</v>
      </c>
      <c r="D1265">
        <v>0.02</v>
      </c>
      <c r="E1265">
        <v>12.58</v>
      </c>
      <c r="F1265">
        <v>5.16</v>
      </c>
      <c r="G1265" t="s">
        <v>14</v>
      </c>
      <c r="H1265" t="s">
        <v>15</v>
      </c>
      <c r="I1265" t="s">
        <v>4</v>
      </c>
      <c r="J1265" t="s">
        <v>102</v>
      </c>
      <c r="K1265" t="s">
        <v>49</v>
      </c>
      <c r="L1265" t="s">
        <v>2273</v>
      </c>
      <c r="M1265">
        <v>0.43</v>
      </c>
      <c r="N1265" t="s">
        <v>8</v>
      </c>
      <c r="O1265" t="s">
        <v>35</v>
      </c>
      <c r="P1265" t="s">
        <v>66</v>
      </c>
      <c r="Q1265" t="s">
        <v>2271</v>
      </c>
      <c r="R1265">
        <v>95616</v>
      </c>
      <c r="S1265">
        <v>42119</v>
      </c>
      <c r="T1265">
        <v>42119</v>
      </c>
      <c r="U1265">
        <v>44.712000000000003</v>
      </c>
      <c r="V1265">
        <v>18</v>
      </c>
      <c r="W1265">
        <v>224.29</v>
      </c>
      <c r="X1265">
        <v>90327</v>
      </c>
      <c r="Y1265" t="s">
        <v>3218</v>
      </c>
    </row>
    <row r="1266" spans="1:25" x14ac:dyDescent="0.2">
      <c r="A1266">
        <v>2570</v>
      </c>
      <c r="B1266" t="s">
        <v>2270</v>
      </c>
      <c r="C1266" t="s">
        <v>1</v>
      </c>
      <c r="D1266">
        <v>0.1</v>
      </c>
      <c r="E1266">
        <v>7.7</v>
      </c>
      <c r="F1266">
        <v>3.68</v>
      </c>
      <c r="G1266" t="s">
        <v>14</v>
      </c>
      <c r="H1266" t="s">
        <v>15</v>
      </c>
      <c r="I1266" t="s">
        <v>4</v>
      </c>
      <c r="J1266" t="s">
        <v>102</v>
      </c>
      <c r="K1266" t="s">
        <v>26</v>
      </c>
      <c r="L1266" t="s">
        <v>2274</v>
      </c>
      <c r="M1266">
        <v>0.52</v>
      </c>
      <c r="N1266" t="s">
        <v>8</v>
      </c>
      <c r="O1266" t="s">
        <v>35</v>
      </c>
      <c r="P1266" t="s">
        <v>66</v>
      </c>
      <c r="Q1266" t="s">
        <v>2271</v>
      </c>
      <c r="R1266">
        <v>95616</v>
      </c>
      <c r="S1266">
        <v>42119</v>
      </c>
      <c r="T1266">
        <v>42120</v>
      </c>
      <c r="U1266">
        <v>-22.626000000000001</v>
      </c>
      <c r="V1266">
        <v>7</v>
      </c>
      <c r="W1266">
        <v>51.2</v>
      </c>
      <c r="X1266">
        <v>90327</v>
      </c>
      <c r="Y1266" t="s">
        <v>3218</v>
      </c>
    </row>
    <row r="1267" spans="1:25" x14ac:dyDescent="0.2">
      <c r="A1267">
        <v>2571</v>
      </c>
      <c r="B1267" t="s">
        <v>2275</v>
      </c>
      <c r="C1267" t="s">
        <v>1</v>
      </c>
      <c r="D1267">
        <v>0.01</v>
      </c>
      <c r="E1267">
        <v>500.98</v>
      </c>
      <c r="F1267">
        <v>56</v>
      </c>
      <c r="G1267" t="s">
        <v>2</v>
      </c>
      <c r="H1267" t="s">
        <v>15</v>
      </c>
      <c r="I1267" t="s">
        <v>4</v>
      </c>
      <c r="J1267" t="s">
        <v>85</v>
      </c>
      <c r="K1267" t="s">
        <v>33</v>
      </c>
      <c r="L1267" t="s">
        <v>2272</v>
      </c>
      <c r="M1267">
        <v>0.6</v>
      </c>
      <c r="N1267" t="s">
        <v>8</v>
      </c>
      <c r="O1267" t="s">
        <v>87</v>
      </c>
      <c r="P1267" t="s">
        <v>88</v>
      </c>
      <c r="Q1267" t="s">
        <v>89</v>
      </c>
      <c r="R1267">
        <v>10165</v>
      </c>
      <c r="S1267">
        <v>42119</v>
      </c>
      <c r="T1267">
        <v>42120</v>
      </c>
      <c r="U1267">
        <v>4260.1120000000001</v>
      </c>
      <c r="V1267">
        <v>56</v>
      </c>
      <c r="W1267">
        <v>29718.53</v>
      </c>
      <c r="X1267">
        <v>50656</v>
      </c>
      <c r="Y1267" t="s">
        <v>3219</v>
      </c>
    </row>
    <row r="1268" spans="1:25" x14ac:dyDescent="0.2">
      <c r="A1268">
        <v>2571</v>
      </c>
      <c r="B1268" t="s">
        <v>2275</v>
      </c>
      <c r="C1268" t="s">
        <v>1</v>
      </c>
      <c r="D1268">
        <v>0.1</v>
      </c>
      <c r="E1268">
        <v>7.7</v>
      </c>
      <c r="F1268">
        <v>3.68</v>
      </c>
      <c r="G1268" t="s">
        <v>14</v>
      </c>
      <c r="H1268" t="s">
        <v>15</v>
      </c>
      <c r="I1268" t="s">
        <v>4</v>
      </c>
      <c r="J1268" t="s">
        <v>102</v>
      </c>
      <c r="K1268" t="s">
        <v>26</v>
      </c>
      <c r="L1268" t="s">
        <v>2274</v>
      </c>
      <c r="M1268">
        <v>0.52</v>
      </c>
      <c r="N1268" t="s">
        <v>8</v>
      </c>
      <c r="O1268" t="s">
        <v>87</v>
      </c>
      <c r="P1268" t="s">
        <v>88</v>
      </c>
      <c r="Q1268" t="s">
        <v>89</v>
      </c>
      <c r="R1268">
        <v>10165</v>
      </c>
      <c r="S1268">
        <v>42119</v>
      </c>
      <c r="T1268">
        <v>42120</v>
      </c>
      <c r="U1268">
        <v>-25.14</v>
      </c>
      <c r="V1268">
        <v>27</v>
      </c>
      <c r="W1268">
        <v>197.48</v>
      </c>
      <c r="X1268">
        <v>50656</v>
      </c>
      <c r="Y1268" t="s">
        <v>3219</v>
      </c>
    </row>
    <row r="1269" spans="1:25" x14ac:dyDescent="0.2">
      <c r="A1269">
        <v>3379</v>
      </c>
      <c r="B1269" t="s">
        <v>1845</v>
      </c>
      <c r="C1269" t="s">
        <v>1</v>
      </c>
      <c r="D1269">
        <v>0.05</v>
      </c>
      <c r="E1269">
        <v>3.14</v>
      </c>
      <c r="F1269">
        <v>1.92</v>
      </c>
      <c r="G1269" t="s">
        <v>63</v>
      </c>
      <c r="H1269" t="s">
        <v>47</v>
      </c>
      <c r="I1269" t="s">
        <v>24</v>
      </c>
      <c r="J1269" t="s">
        <v>544</v>
      </c>
      <c r="K1269" t="s">
        <v>26</v>
      </c>
      <c r="L1269" t="s">
        <v>1416</v>
      </c>
      <c r="M1269">
        <v>0.84</v>
      </c>
      <c r="N1269" t="s">
        <v>8</v>
      </c>
      <c r="O1269" t="s">
        <v>9</v>
      </c>
      <c r="P1269" t="s">
        <v>51</v>
      </c>
      <c r="Q1269" t="s">
        <v>1847</v>
      </c>
      <c r="R1269">
        <v>30144</v>
      </c>
      <c r="S1269">
        <v>42119</v>
      </c>
      <c r="T1269">
        <v>42120</v>
      </c>
      <c r="U1269">
        <v>1628.37</v>
      </c>
      <c r="V1269">
        <v>18</v>
      </c>
      <c r="W1269">
        <v>59.22</v>
      </c>
      <c r="X1269">
        <v>88839</v>
      </c>
      <c r="Y1269" t="s">
        <v>3216</v>
      </c>
    </row>
    <row r="1270" spans="1:25" x14ac:dyDescent="0.2">
      <c r="A1270">
        <v>731</v>
      </c>
      <c r="B1270" t="s">
        <v>2276</v>
      </c>
      <c r="C1270" t="s">
        <v>13</v>
      </c>
      <c r="D1270">
        <v>0.09</v>
      </c>
      <c r="E1270">
        <v>101.41</v>
      </c>
      <c r="F1270">
        <v>35</v>
      </c>
      <c r="G1270" t="s">
        <v>14</v>
      </c>
      <c r="H1270" t="s">
        <v>15</v>
      </c>
      <c r="I1270" t="s">
        <v>24</v>
      </c>
      <c r="J1270" t="s">
        <v>54</v>
      </c>
      <c r="K1270" t="s">
        <v>40</v>
      </c>
      <c r="L1270" t="s">
        <v>742</v>
      </c>
      <c r="M1270">
        <v>0.82</v>
      </c>
      <c r="N1270" t="s">
        <v>8</v>
      </c>
      <c r="O1270" t="s">
        <v>87</v>
      </c>
      <c r="P1270" t="s">
        <v>379</v>
      </c>
      <c r="Q1270" t="s">
        <v>904</v>
      </c>
      <c r="R1270">
        <v>1803</v>
      </c>
      <c r="S1270">
        <v>42120</v>
      </c>
      <c r="T1270">
        <v>42121</v>
      </c>
      <c r="U1270">
        <v>-801.15480000000002</v>
      </c>
      <c r="V1270">
        <v>12</v>
      </c>
      <c r="W1270">
        <v>1178.32</v>
      </c>
      <c r="X1270">
        <v>90362</v>
      </c>
      <c r="Y1270" t="s">
        <v>3219</v>
      </c>
    </row>
    <row r="1271" spans="1:25" x14ac:dyDescent="0.2">
      <c r="A1271">
        <v>1893</v>
      </c>
      <c r="B1271" t="s">
        <v>2277</v>
      </c>
      <c r="C1271" t="s">
        <v>23</v>
      </c>
      <c r="D1271">
        <v>0.03</v>
      </c>
      <c r="E1271">
        <v>180.98</v>
      </c>
      <c r="F1271">
        <v>26.2</v>
      </c>
      <c r="G1271" t="s">
        <v>2</v>
      </c>
      <c r="H1271" t="s">
        <v>15</v>
      </c>
      <c r="I1271" t="s">
        <v>4</v>
      </c>
      <c r="J1271" t="s">
        <v>85</v>
      </c>
      <c r="K1271" t="s">
        <v>33</v>
      </c>
      <c r="L1271" t="s">
        <v>2250</v>
      </c>
      <c r="M1271">
        <v>0.59</v>
      </c>
      <c r="N1271" t="s">
        <v>8</v>
      </c>
      <c r="O1271" t="s">
        <v>28</v>
      </c>
      <c r="P1271" t="s">
        <v>56</v>
      </c>
      <c r="Q1271" t="s">
        <v>2278</v>
      </c>
      <c r="R1271">
        <v>63119</v>
      </c>
      <c r="S1271">
        <v>42120</v>
      </c>
      <c r="T1271">
        <v>42124</v>
      </c>
      <c r="U1271">
        <v>588.54</v>
      </c>
      <c r="V1271">
        <v>5</v>
      </c>
      <c r="W1271">
        <v>928.92</v>
      </c>
      <c r="X1271">
        <v>91262</v>
      </c>
      <c r="Y1271" t="s">
        <v>3217</v>
      </c>
    </row>
    <row r="1272" spans="1:25" x14ac:dyDescent="0.2">
      <c r="A1272">
        <v>2491</v>
      </c>
      <c r="B1272" t="s">
        <v>433</v>
      </c>
      <c r="C1272" t="s">
        <v>23</v>
      </c>
      <c r="D1272">
        <v>0.06</v>
      </c>
      <c r="E1272">
        <v>4.28</v>
      </c>
      <c r="F1272">
        <v>0.94</v>
      </c>
      <c r="G1272" t="s">
        <v>14</v>
      </c>
      <c r="H1272" t="s">
        <v>15</v>
      </c>
      <c r="I1272" t="s">
        <v>24</v>
      </c>
      <c r="J1272" t="s">
        <v>25</v>
      </c>
      <c r="K1272" t="s">
        <v>26</v>
      </c>
      <c r="L1272" t="s">
        <v>457</v>
      </c>
      <c r="M1272">
        <v>0.56000000000000005</v>
      </c>
      <c r="N1272" t="s">
        <v>8</v>
      </c>
      <c r="O1272" t="s">
        <v>35</v>
      </c>
      <c r="P1272" t="s">
        <v>66</v>
      </c>
      <c r="Q1272" t="s">
        <v>76</v>
      </c>
      <c r="R1272">
        <v>90045</v>
      </c>
      <c r="S1272">
        <v>42120</v>
      </c>
      <c r="T1272">
        <v>42122</v>
      </c>
      <c r="U1272">
        <v>0.37</v>
      </c>
      <c r="V1272">
        <v>9</v>
      </c>
      <c r="W1272">
        <v>38.96</v>
      </c>
      <c r="X1272">
        <v>11712</v>
      </c>
      <c r="Y1272" t="s">
        <v>3218</v>
      </c>
    </row>
    <row r="1273" spans="1:25" x14ac:dyDescent="0.2">
      <c r="A1273">
        <v>2495</v>
      </c>
      <c r="B1273" t="s">
        <v>2279</v>
      </c>
      <c r="C1273" t="s">
        <v>23</v>
      </c>
      <c r="D1273">
        <v>0.06</v>
      </c>
      <c r="E1273">
        <v>4.28</v>
      </c>
      <c r="F1273">
        <v>0.94</v>
      </c>
      <c r="G1273" t="s">
        <v>14</v>
      </c>
      <c r="H1273" t="s">
        <v>15</v>
      </c>
      <c r="I1273" t="s">
        <v>24</v>
      </c>
      <c r="J1273" t="s">
        <v>25</v>
      </c>
      <c r="K1273" t="s">
        <v>26</v>
      </c>
      <c r="L1273" t="s">
        <v>457</v>
      </c>
      <c r="M1273">
        <v>0.56000000000000005</v>
      </c>
      <c r="N1273" t="s">
        <v>8</v>
      </c>
      <c r="O1273" t="s">
        <v>35</v>
      </c>
      <c r="P1273" t="s">
        <v>1036</v>
      </c>
      <c r="Q1273" t="s">
        <v>1637</v>
      </c>
      <c r="R1273">
        <v>82901</v>
      </c>
      <c r="S1273">
        <v>42120</v>
      </c>
      <c r="T1273">
        <v>42122</v>
      </c>
      <c r="U1273">
        <v>0.37</v>
      </c>
      <c r="V1273">
        <v>2</v>
      </c>
      <c r="W1273">
        <v>8.66</v>
      </c>
      <c r="X1273">
        <v>86885</v>
      </c>
      <c r="Y1273" t="s">
        <v>3218</v>
      </c>
    </row>
    <row r="1274" spans="1:25" x14ac:dyDescent="0.2">
      <c r="A1274">
        <v>2489</v>
      </c>
      <c r="B1274" t="s">
        <v>427</v>
      </c>
      <c r="C1274" t="s">
        <v>92</v>
      </c>
      <c r="D1274">
        <v>0.04</v>
      </c>
      <c r="E1274">
        <v>419.19</v>
      </c>
      <c r="F1274">
        <v>19.989999999999998</v>
      </c>
      <c r="G1274" t="s">
        <v>14</v>
      </c>
      <c r="H1274" t="s">
        <v>47</v>
      </c>
      <c r="I1274" t="s">
        <v>24</v>
      </c>
      <c r="J1274" t="s">
        <v>54</v>
      </c>
      <c r="K1274" t="s">
        <v>49</v>
      </c>
      <c r="L1274" t="s">
        <v>2168</v>
      </c>
      <c r="M1274">
        <v>0.57999999999999996</v>
      </c>
      <c r="N1274" t="s">
        <v>8</v>
      </c>
      <c r="O1274" t="s">
        <v>35</v>
      </c>
      <c r="P1274" t="s">
        <v>66</v>
      </c>
      <c r="Q1274" t="s">
        <v>429</v>
      </c>
      <c r="R1274">
        <v>94521</v>
      </c>
      <c r="S1274">
        <v>42120</v>
      </c>
      <c r="T1274">
        <v>42121</v>
      </c>
      <c r="U1274">
        <v>1388.3559</v>
      </c>
      <c r="V1274">
        <v>5</v>
      </c>
      <c r="W1274">
        <v>2012.11</v>
      </c>
      <c r="X1274">
        <v>86885</v>
      </c>
      <c r="Y1274" t="s">
        <v>3218</v>
      </c>
    </row>
    <row r="1275" spans="1:25" x14ac:dyDescent="0.2">
      <c r="A1275">
        <v>2491</v>
      </c>
      <c r="B1275" t="s">
        <v>433</v>
      </c>
      <c r="C1275" t="s">
        <v>92</v>
      </c>
      <c r="D1275">
        <v>0.04</v>
      </c>
      <c r="E1275">
        <v>419.19</v>
      </c>
      <c r="F1275">
        <v>19.989999999999998</v>
      </c>
      <c r="G1275" t="s">
        <v>14</v>
      </c>
      <c r="H1275" t="s">
        <v>47</v>
      </c>
      <c r="I1275" t="s">
        <v>24</v>
      </c>
      <c r="J1275" t="s">
        <v>54</v>
      </c>
      <c r="K1275" t="s">
        <v>49</v>
      </c>
      <c r="L1275" t="s">
        <v>2168</v>
      </c>
      <c r="M1275">
        <v>0.57999999999999996</v>
      </c>
      <c r="N1275" t="s">
        <v>8</v>
      </c>
      <c r="O1275" t="s">
        <v>35</v>
      </c>
      <c r="P1275" t="s">
        <v>66</v>
      </c>
      <c r="Q1275" t="s">
        <v>76</v>
      </c>
      <c r="R1275">
        <v>90045</v>
      </c>
      <c r="S1275">
        <v>42120</v>
      </c>
      <c r="T1275">
        <v>42121</v>
      </c>
      <c r="U1275">
        <v>1947.67</v>
      </c>
      <c r="V1275">
        <v>20</v>
      </c>
      <c r="W1275">
        <v>8048.45</v>
      </c>
      <c r="X1275">
        <v>23042</v>
      </c>
      <c r="Y1275" t="s">
        <v>3218</v>
      </c>
    </row>
    <row r="1276" spans="1:25" x14ac:dyDescent="0.2">
      <c r="A1276">
        <v>2380</v>
      </c>
      <c r="B1276" t="s">
        <v>2280</v>
      </c>
      <c r="C1276" t="s">
        <v>46</v>
      </c>
      <c r="D1276">
        <v>7.0000000000000007E-2</v>
      </c>
      <c r="E1276">
        <v>3.38</v>
      </c>
      <c r="F1276">
        <v>0.85</v>
      </c>
      <c r="G1276" t="s">
        <v>14</v>
      </c>
      <c r="H1276" t="s">
        <v>3</v>
      </c>
      <c r="I1276" t="s">
        <v>24</v>
      </c>
      <c r="J1276" t="s">
        <v>25</v>
      </c>
      <c r="K1276" t="s">
        <v>26</v>
      </c>
      <c r="L1276" t="s">
        <v>912</v>
      </c>
      <c r="M1276">
        <v>0.48</v>
      </c>
      <c r="N1276" t="s">
        <v>8</v>
      </c>
      <c r="O1276" t="s">
        <v>28</v>
      </c>
      <c r="P1276" t="s">
        <v>265</v>
      </c>
      <c r="Q1276" t="s">
        <v>2281</v>
      </c>
      <c r="R1276">
        <v>49505</v>
      </c>
      <c r="S1276">
        <v>42120</v>
      </c>
      <c r="T1276">
        <v>42122</v>
      </c>
      <c r="U1276">
        <v>19.04</v>
      </c>
      <c r="V1276">
        <v>9</v>
      </c>
      <c r="W1276">
        <v>29.08</v>
      </c>
      <c r="X1276">
        <v>86654</v>
      </c>
      <c r="Y1276" t="s">
        <v>3217</v>
      </c>
    </row>
    <row r="1277" spans="1:25" x14ac:dyDescent="0.2">
      <c r="A1277">
        <v>2382</v>
      </c>
      <c r="B1277" t="s">
        <v>2282</v>
      </c>
      <c r="C1277" t="s">
        <v>46</v>
      </c>
      <c r="D1277">
        <v>7.0000000000000007E-2</v>
      </c>
      <c r="E1277">
        <v>3.38</v>
      </c>
      <c r="F1277">
        <v>0.85</v>
      </c>
      <c r="G1277" t="s">
        <v>14</v>
      </c>
      <c r="H1277" t="s">
        <v>3</v>
      </c>
      <c r="I1277" t="s">
        <v>24</v>
      </c>
      <c r="J1277" t="s">
        <v>25</v>
      </c>
      <c r="K1277" t="s">
        <v>26</v>
      </c>
      <c r="L1277" t="s">
        <v>912</v>
      </c>
      <c r="M1277">
        <v>0.48</v>
      </c>
      <c r="N1277" t="s">
        <v>8</v>
      </c>
      <c r="O1277" t="s">
        <v>87</v>
      </c>
      <c r="P1277" t="s">
        <v>88</v>
      </c>
      <c r="Q1277" t="s">
        <v>89</v>
      </c>
      <c r="R1277">
        <v>10024</v>
      </c>
      <c r="S1277">
        <v>42120</v>
      </c>
      <c r="T1277">
        <v>42122</v>
      </c>
      <c r="U1277">
        <v>19.04</v>
      </c>
      <c r="V1277">
        <v>34</v>
      </c>
      <c r="W1277">
        <v>109.86</v>
      </c>
      <c r="X1277">
        <v>13606</v>
      </c>
      <c r="Y1277" t="s">
        <v>3219</v>
      </c>
    </row>
    <row r="1278" spans="1:25" x14ac:dyDescent="0.2">
      <c r="A1278">
        <v>2468</v>
      </c>
      <c r="B1278" t="s">
        <v>1587</v>
      </c>
      <c r="C1278" t="s">
        <v>1</v>
      </c>
      <c r="D1278">
        <v>0.09</v>
      </c>
      <c r="E1278">
        <v>58.1</v>
      </c>
      <c r="F1278">
        <v>1.49</v>
      </c>
      <c r="G1278" t="s">
        <v>63</v>
      </c>
      <c r="H1278" t="s">
        <v>47</v>
      </c>
      <c r="I1278" t="s">
        <v>24</v>
      </c>
      <c r="J1278" t="s">
        <v>48</v>
      </c>
      <c r="K1278" t="s">
        <v>49</v>
      </c>
      <c r="L1278" t="s">
        <v>598</v>
      </c>
      <c r="M1278">
        <v>0.38</v>
      </c>
      <c r="N1278" t="s">
        <v>8</v>
      </c>
      <c r="O1278" t="s">
        <v>9</v>
      </c>
      <c r="P1278" t="s">
        <v>73</v>
      </c>
      <c r="Q1278" t="s">
        <v>1589</v>
      </c>
      <c r="R1278">
        <v>28144</v>
      </c>
      <c r="S1278">
        <v>42121</v>
      </c>
      <c r="T1278">
        <v>42123</v>
      </c>
      <c r="U1278">
        <v>765.75</v>
      </c>
      <c r="V1278">
        <v>3</v>
      </c>
      <c r="W1278">
        <v>169.46</v>
      </c>
      <c r="X1278">
        <v>88135</v>
      </c>
      <c r="Y1278" t="s">
        <v>3216</v>
      </c>
    </row>
    <row r="1279" spans="1:25" x14ac:dyDescent="0.2">
      <c r="A1279">
        <v>983</v>
      </c>
      <c r="B1279" t="s">
        <v>2283</v>
      </c>
      <c r="C1279" t="s">
        <v>23</v>
      </c>
      <c r="D1279">
        <v>0.09</v>
      </c>
      <c r="E1279">
        <v>300.97000000000003</v>
      </c>
      <c r="F1279">
        <v>7.18</v>
      </c>
      <c r="G1279" t="s">
        <v>14</v>
      </c>
      <c r="H1279" t="s">
        <v>70</v>
      </c>
      <c r="I1279" t="s">
        <v>16</v>
      </c>
      <c r="J1279" t="s">
        <v>17</v>
      </c>
      <c r="K1279" t="s">
        <v>49</v>
      </c>
      <c r="L1279" t="s">
        <v>2185</v>
      </c>
      <c r="M1279">
        <v>0.48</v>
      </c>
      <c r="N1279" t="s">
        <v>8</v>
      </c>
      <c r="O1279" t="s">
        <v>9</v>
      </c>
      <c r="P1279" t="s">
        <v>20</v>
      </c>
      <c r="Q1279" t="s">
        <v>2284</v>
      </c>
      <c r="R1279">
        <v>72143</v>
      </c>
      <c r="S1279">
        <v>42121</v>
      </c>
      <c r="T1279">
        <v>42121</v>
      </c>
      <c r="U1279">
        <v>17.771999999999998</v>
      </c>
      <c r="V1279">
        <v>10</v>
      </c>
      <c r="W1279">
        <v>2848.38</v>
      </c>
      <c r="X1279">
        <v>90201</v>
      </c>
      <c r="Y1279" t="s">
        <v>3216</v>
      </c>
    </row>
    <row r="1280" spans="1:25" x14ac:dyDescent="0.2">
      <c r="A1280">
        <v>202</v>
      </c>
      <c r="B1280" t="s">
        <v>524</v>
      </c>
      <c r="C1280" t="s">
        <v>46</v>
      </c>
      <c r="D1280">
        <v>0.09</v>
      </c>
      <c r="E1280">
        <v>12.28</v>
      </c>
      <c r="F1280">
        <v>4.8600000000000003</v>
      </c>
      <c r="G1280" t="s">
        <v>14</v>
      </c>
      <c r="H1280" t="s">
        <v>70</v>
      </c>
      <c r="I1280" t="s">
        <v>24</v>
      </c>
      <c r="J1280" t="s">
        <v>64</v>
      </c>
      <c r="K1280" t="s">
        <v>49</v>
      </c>
      <c r="L1280" t="s">
        <v>1836</v>
      </c>
      <c r="M1280">
        <v>0.38</v>
      </c>
      <c r="N1280" t="s">
        <v>8</v>
      </c>
      <c r="O1280" t="s">
        <v>28</v>
      </c>
      <c r="P1280" t="s">
        <v>183</v>
      </c>
      <c r="Q1280" t="s">
        <v>526</v>
      </c>
      <c r="R1280">
        <v>74006</v>
      </c>
      <c r="S1280">
        <v>42121</v>
      </c>
      <c r="T1280">
        <v>42122</v>
      </c>
      <c r="U1280">
        <v>1.73</v>
      </c>
      <c r="V1280">
        <v>3</v>
      </c>
      <c r="W1280">
        <v>34.65</v>
      </c>
      <c r="X1280">
        <v>88971</v>
      </c>
      <c r="Y1280" t="s">
        <v>3217</v>
      </c>
    </row>
    <row r="1281" spans="1:25" x14ac:dyDescent="0.2">
      <c r="A1281">
        <v>762</v>
      </c>
      <c r="B1281" t="s">
        <v>2285</v>
      </c>
      <c r="C1281" t="s">
        <v>46</v>
      </c>
      <c r="D1281">
        <v>0</v>
      </c>
      <c r="E1281">
        <v>125.99</v>
      </c>
      <c r="F1281">
        <v>8.99</v>
      </c>
      <c r="G1281" t="s">
        <v>14</v>
      </c>
      <c r="H1281" t="s">
        <v>3</v>
      </c>
      <c r="I1281" t="s">
        <v>16</v>
      </c>
      <c r="J1281" t="s">
        <v>111</v>
      </c>
      <c r="K1281" t="s">
        <v>49</v>
      </c>
      <c r="L1281" t="s">
        <v>751</v>
      </c>
      <c r="M1281">
        <v>0.56999999999999995</v>
      </c>
      <c r="N1281" t="s">
        <v>8</v>
      </c>
      <c r="O1281" t="s">
        <v>35</v>
      </c>
      <c r="P1281" t="s">
        <v>42</v>
      </c>
      <c r="Q1281" t="s">
        <v>2286</v>
      </c>
      <c r="R1281">
        <v>98661</v>
      </c>
      <c r="S1281">
        <v>42121</v>
      </c>
      <c r="T1281">
        <v>42123</v>
      </c>
      <c r="U1281">
        <v>613.89576</v>
      </c>
      <c r="V1281">
        <v>12</v>
      </c>
      <c r="W1281">
        <v>1362.2</v>
      </c>
      <c r="X1281">
        <v>87525</v>
      </c>
      <c r="Y1281" t="s">
        <v>3218</v>
      </c>
    </row>
    <row r="1282" spans="1:25" x14ac:dyDescent="0.2">
      <c r="A1282">
        <v>3320</v>
      </c>
      <c r="B1282" t="s">
        <v>2287</v>
      </c>
      <c r="C1282" t="s">
        <v>46</v>
      </c>
      <c r="D1282">
        <v>0.08</v>
      </c>
      <c r="E1282">
        <v>3.28</v>
      </c>
      <c r="F1282">
        <v>3.97</v>
      </c>
      <c r="G1282" t="s">
        <v>14</v>
      </c>
      <c r="H1282" t="s">
        <v>3</v>
      </c>
      <c r="I1282" t="s">
        <v>24</v>
      </c>
      <c r="J1282" t="s">
        <v>25</v>
      </c>
      <c r="K1282" t="s">
        <v>26</v>
      </c>
      <c r="L1282" t="s">
        <v>221</v>
      </c>
      <c r="M1282">
        <v>0.56000000000000005</v>
      </c>
      <c r="N1282" t="s">
        <v>8</v>
      </c>
      <c r="O1282" t="s">
        <v>9</v>
      </c>
      <c r="P1282" t="s">
        <v>376</v>
      </c>
      <c r="Q1282" t="s">
        <v>2092</v>
      </c>
      <c r="R1282">
        <v>38301</v>
      </c>
      <c r="S1282">
        <v>42121</v>
      </c>
      <c r="T1282">
        <v>42122</v>
      </c>
      <c r="U1282">
        <v>0.42659999999999998</v>
      </c>
      <c r="V1282">
        <v>18</v>
      </c>
      <c r="W1282">
        <v>57.24</v>
      </c>
      <c r="X1282">
        <v>90103</v>
      </c>
      <c r="Y1282" t="s">
        <v>3216</v>
      </c>
    </row>
    <row r="1283" spans="1:25" x14ac:dyDescent="0.2">
      <c r="A1283">
        <v>3320</v>
      </c>
      <c r="B1283" t="s">
        <v>2287</v>
      </c>
      <c r="C1283" t="s">
        <v>46</v>
      </c>
      <c r="D1283">
        <v>0.09</v>
      </c>
      <c r="E1283">
        <v>40.97</v>
      </c>
      <c r="F1283">
        <v>8.99</v>
      </c>
      <c r="G1283" t="s">
        <v>63</v>
      </c>
      <c r="H1283" t="s">
        <v>3</v>
      </c>
      <c r="I1283" t="s">
        <v>24</v>
      </c>
      <c r="J1283" t="s">
        <v>25</v>
      </c>
      <c r="K1283" t="s">
        <v>18</v>
      </c>
      <c r="L1283" t="s">
        <v>1711</v>
      </c>
      <c r="M1283">
        <v>0.59</v>
      </c>
      <c r="N1283" t="s">
        <v>8</v>
      </c>
      <c r="O1283" t="s">
        <v>9</v>
      </c>
      <c r="P1283" t="s">
        <v>376</v>
      </c>
      <c r="Q1283" t="s">
        <v>2092</v>
      </c>
      <c r="R1283">
        <v>38301</v>
      </c>
      <c r="S1283">
        <v>42121</v>
      </c>
      <c r="T1283">
        <v>42123</v>
      </c>
      <c r="U1283">
        <v>66.215999999999994</v>
      </c>
      <c r="V1283">
        <v>22</v>
      </c>
      <c r="W1283">
        <v>824.7</v>
      </c>
      <c r="X1283">
        <v>90103</v>
      </c>
      <c r="Y1283" t="s">
        <v>3216</v>
      </c>
    </row>
    <row r="1284" spans="1:25" x14ac:dyDescent="0.2">
      <c r="A1284">
        <v>1439</v>
      </c>
      <c r="B1284" t="s">
        <v>2288</v>
      </c>
      <c r="C1284" t="s">
        <v>1</v>
      </c>
      <c r="D1284">
        <v>0.05</v>
      </c>
      <c r="E1284">
        <v>6.48</v>
      </c>
      <c r="F1284">
        <v>6.22</v>
      </c>
      <c r="G1284" t="s">
        <v>14</v>
      </c>
      <c r="H1284" t="s">
        <v>70</v>
      </c>
      <c r="I1284" t="s">
        <v>24</v>
      </c>
      <c r="J1284" t="s">
        <v>64</v>
      </c>
      <c r="K1284" t="s">
        <v>49</v>
      </c>
      <c r="L1284" t="s">
        <v>1054</v>
      </c>
      <c r="M1284">
        <v>0.37</v>
      </c>
      <c r="N1284" t="s">
        <v>8</v>
      </c>
      <c r="O1284" t="s">
        <v>87</v>
      </c>
      <c r="P1284" t="s">
        <v>293</v>
      </c>
      <c r="Q1284" t="s">
        <v>2289</v>
      </c>
      <c r="R1284">
        <v>44117</v>
      </c>
      <c r="S1284">
        <v>42122</v>
      </c>
      <c r="T1284">
        <v>42123</v>
      </c>
      <c r="U1284">
        <v>-29.07</v>
      </c>
      <c r="V1284">
        <v>3</v>
      </c>
      <c r="W1284">
        <v>21.46</v>
      </c>
      <c r="X1284">
        <v>90121</v>
      </c>
      <c r="Y1284" t="s">
        <v>3219</v>
      </c>
    </row>
    <row r="1285" spans="1:25" x14ac:dyDescent="0.2">
      <c r="A1285">
        <v>3011</v>
      </c>
      <c r="B1285" t="s">
        <v>2290</v>
      </c>
      <c r="C1285" t="s">
        <v>1</v>
      </c>
      <c r="D1285">
        <v>0.03</v>
      </c>
      <c r="E1285">
        <v>300.64999999999998</v>
      </c>
      <c r="F1285">
        <v>24.49</v>
      </c>
      <c r="G1285" t="s">
        <v>14</v>
      </c>
      <c r="H1285" t="s">
        <v>70</v>
      </c>
      <c r="I1285" t="s">
        <v>24</v>
      </c>
      <c r="J1285" t="s">
        <v>71</v>
      </c>
      <c r="K1285" t="s">
        <v>40</v>
      </c>
      <c r="L1285" t="s">
        <v>2291</v>
      </c>
      <c r="M1285">
        <v>0.52</v>
      </c>
      <c r="N1285" t="s">
        <v>8</v>
      </c>
      <c r="O1285" t="s">
        <v>87</v>
      </c>
      <c r="P1285" t="s">
        <v>379</v>
      </c>
      <c r="Q1285" t="s">
        <v>764</v>
      </c>
      <c r="R1285">
        <v>2113</v>
      </c>
      <c r="S1285">
        <v>42122</v>
      </c>
      <c r="T1285">
        <v>42124</v>
      </c>
      <c r="U1285">
        <v>1282.4960000000001</v>
      </c>
      <c r="V1285">
        <v>32</v>
      </c>
      <c r="W1285">
        <v>9705.4599999999991</v>
      </c>
      <c r="X1285">
        <v>7623</v>
      </c>
      <c r="Y1285" t="s">
        <v>3219</v>
      </c>
    </row>
    <row r="1286" spans="1:25" x14ac:dyDescent="0.2">
      <c r="A1286">
        <v>3011</v>
      </c>
      <c r="B1286" t="s">
        <v>2290</v>
      </c>
      <c r="C1286" t="s">
        <v>1</v>
      </c>
      <c r="D1286">
        <v>0.06</v>
      </c>
      <c r="E1286">
        <v>49.99</v>
      </c>
      <c r="F1286">
        <v>19.989999999999998</v>
      </c>
      <c r="G1286" t="s">
        <v>14</v>
      </c>
      <c r="H1286" t="s">
        <v>70</v>
      </c>
      <c r="I1286" t="s">
        <v>16</v>
      </c>
      <c r="J1286" t="s">
        <v>17</v>
      </c>
      <c r="K1286" t="s">
        <v>49</v>
      </c>
      <c r="L1286" t="s">
        <v>865</v>
      </c>
      <c r="M1286">
        <v>0.45</v>
      </c>
      <c r="N1286" t="s">
        <v>8</v>
      </c>
      <c r="O1286" t="s">
        <v>87</v>
      </c>
      <c r="P1286" t="s">
        <v>379</v>
      </c>
      <c r="Q1286" t="s">
        <v>764</v>
      </c>
      <c r="R1286">
        <v>2113</v>
      </c>
      <c r="S1286">
        <v>42122</v>
      </c>
      <c r="T1286">
        <v>42124</v>
      </c>
      <c r="U1286">
        <v>17.2</v>
      </c>
      <c r="V1286">
        <v>67</v>
      </c>
      <c r="W1286">
        <v>3247.54</v>
      </c>
      <c r="X1286">
        <v>7623</v>
      </c>
      <c r="Y1286" t="s">
        <v>3219</v>
      </c>
    </row>
    <row r="1287" spans="1:25" x14ac:dyDescent="0.2">
      <c r="A1287">
        <v>3011</v>
      </c>
      <c r="B1287" t="s">
        <v>2290</v>
      </c>
      <c r="C1287" t="s">
        <v>1</v>
      </c>
      <c r="D1287">
        <v>0.1</v>
      </c>
      <c r="E1287">
        <v>104.85</v>
      </c>
      <c r="F1287">
        <v>4.6500000000000004</v>
      </c>
      <c r="G1287" t="s">
        <v>14</v>
      </c>
      <c r="H1287" t="s">
        <v>70</v>
      </c>
      <c r="I1287" t="s">
        <v>24</v>
      </c>
      <c r="J1287" t="s">
        <v>64</v>
      </c>
      <c r="K1287" t="s">
        <v>49</v>
      </c>
      <c r="L1287" t="s">
        <v>2292</v>
      </c>
      <c r="M1287">
        <v>0.37</v>
      </c>
      <c r="N1287" t="s">
        <v>8</v>
      </c>
      <c r="O1287" t="s">
        <v>87</v>
      </c>
      <c r="P1287" t="s">
        <v>379</v>
      </c>
      <c r="Q1287" t="s">
        <v>764</v>
      </c>
      <c r="R1287">
        <v>2113</v>
      </c>
      <c r="S1287">
        <v>42122</v>
      </c>
      <c r="T1287">
        <v>42123</v>
      </c>
      <c r="U1287">
        <v>1184.1199999999999</v>
      </c>
      <c r="V1287">
        <v>58</v>
      </c>
      <c r="W1287">
        <v>5582.63</v>
      </c>
      <c r="X1287">
        <v>7623</v>
      </c>
      <c r="Y1287" t="s">
        <v>3219</v>
      </c>
    </row>
    <row r="1288" spans="1:25" x14ac:dyDescent="0.2">
      <c r="A1288">
        <v>3012</v>
      </c>
      <c r="B1288" t="s">
        <v>2293</v>
      </c>
      <c r="C1288" t="s">
        <v>1</v>
      </c>
      <c r="D1288">
        <v>0.03</v>
      </c>
      <c r="E1288">
        <v>300.64999999999998</v>
      </c>
      <c r="F1288">
        <v>24.49</v>
      </c>
      <c r="G1288" t="s">
        <v>14</v>
      </c>
      <c r="H1288" t="s">
        <v>70</v>
      </c>
      <c r="I1288" t="s">
        <v>24</v>
      </c>
      <c r="J1288" t="s">
        <v>71</v>
      </c>
      <c r="K1288" t="s">
        <v>40</v>
      </c>
      <c r="L1288" t="s">
        <v>2291</v>
      </c>
      <c r="M1288">
        <v>0.52</v>
      </c>
      <c r="N1288" t="s">
        <v>8</v>
      </c>
      <c r="O1288" t="s">
        <v>87</v>
      </c>
      <c r="P1288" t="s">
        <v>88</v>
      </c>
      <c r="Q1288" t="s">
        <v>2294</v>
      </c>
      <c r="R1288">
        <v>14609</v>
      </c>
      <c r="S1288">
        <v>42122</v>
      </c>
      <c r="T1288">
        <v>42124</v>
      </c>
      <c r="U1288">
        <v>1474.8704</v>
      </c>
      <c r="V1288">
        <v>8</v>
      </c>
      <c r="W1288">
        <v>2426.36</v>
      </c>
      <c r="X1288">
        <v>86346</v>
      </c>
      <c r="Y1288" t="s">
        <v>3219</v>
      </c>
    </row>
    <row r="1289" spans="1:25" x14ac:dyDescent="0.2">
      <c r="A1289">
        <v>3012</v>
      </c>
      <c r="B1289" t="s">
        <v>2293</v>
      </c>
      <c r="C1289" t="s">
        <v>1</v>
      </c>
      <c r="D1289">
        <v>0.06</v>
      </c>
      <c r="E1289">
        <v>49.99</v>
      </c>
      <c r="F1289">
        <v>19.989999999999998</v>
      </c>
      <c r="G1289" t="s">
        <v>14</v>
      </c>
      <c r="H1289" t="s">
        <v>70</v>
      </c>
      <c r="I1289" t="s">
        <v>16</v>
      </c>
      <c r="J1289" t="s">
        <v>17</v>
      </c>
      <c r="K1289" t="s">
        <v>49</v>
      </c>
      <c r="L1289" t="s">
        <v>865</v>
      </c>
      <c r="M1289">
        <v>0.45</v>
      </c>
      <c r="N1289" t="s">
        <v>8</v>
      </c>
      <c r="O1289" t="s">
        <v>87</v>
      </c>
      <c r="P1289" t="s">
        <v>88</v>
      </c>
      <c r="Q1289" t="s">
        <v>2294</v>
      </c>
      <c r="R1289">
        <v>14609</v>
      </c>
      <c r="S1289">
        <v>42122</v>
      </c>
      <c r="T1289">
        <v>42124</v>
      </c>
      <c r="U1289">
        <v>19.78</v>
      </c>
      <c r="V1289">
        <v>17</v>
      </c>
      <c r="W1289">
        <v>824</v>
      </c>
      <c r="X1289">
        <v>86346</v>
      </c>
      <c r="Y1289" t="s">
        <v>3219</v>
      </c>
    </row>
    <row r="1290" spans="1:25" x14ac:dyDescent="0.2">
      <c r="A1290">
        <v>3012</v>
      </c>
      <c r="B1290" t="s">
        <v>2293</v>
      </c>
      <c r="C1290" t="s">
        <v>1</v>
      </c>
      <c r="D1290">
        <v>0.1</v>
      </c>
      <c r="E1290">
        <v>104.85</v>
      </c>
      <c r="F1290">
        <v>4.6500000000000004</v>
      </c>
      <c r="G1290" t="s">
        <v>14</v>
      </c>
      <c r="H1290" t="s">
        <v>70</v>
      </c>
      <c r="I1290" t="s">
        <v>24</v>
      </c>
      <c r="J1290" t="s">
        <v>64</v>
      </c>
      <c r="K1290" t="s">
        <v>49</v>
      </c>
      <c r="L1290" t="s">
        <v>2292</v>
      </c>
      <c r="M1290">
        <v>0.37</v>
      </c>
      <c r="N1290" t="s">
        <v>8</v>
      </c>
      <c r="O1290" t="s">
        <v>87</v>
      </c>
      <c r="P1290" t="s">
        <v>88</v>
      </c>
      <c r="Q1290" t="s">
        <v>2294</v>
      </c>
      <c r="R1290">
        <v>14609</v>
      </c>
      <c r="S1290">
        <v>42122</v>
      </c>
      <c r="T1290">
        <v>42123</v>
      </c>
      <c r="U1290">
        <v>929.79570000000001</v>
      </c>
      <c r="V1290">
        <v>14</v>
      </c>
      <c r="W1290">
        <v>1347.53</v>
      </c>
      <c r="X1290">
        <v>86346</v>
      </c>
      <c r="Y1290" t="s">
        <v>3219</v>
      </c>
    </row>
    <row r="1291" spans="1:25" x14ac:dyDescent="0.2">
      <c r="A1291">
        <v>2254</v>
      </c>
      <c r="B1291" t="s">
        <v>801</v>
      </c>
      <c r="C1291" t="s">
        <v>13</v>
      </c>
      <c r="D1291">
        <v>0.1</v>
      </c>
      <c r="E1291">
        <v>48.91</v>
      </c>
      <c r="F1291">
        <v>5.97</v>
      </c>
      <c r="G1291" t="s">
        <v>14</v>
      </c>
      <c r="H1291" t="s">
        <v>70</v>
      </c>
      <c r="I1291" t="s">
        <v>24</v>
      </c>
      <c r="J1291" t="s">
        <v>64</v>
      </c>
      <c r="K1291" t="s">
        <v>49</v>
      </c>
      <c r="L1291" t="s">
        <v>2295</v>
      </c>
      <c r="M1291">
        <v>0.38</v>
      </c>
      <c r="N1291" t="s">
        <v>8</v>
      </c>
      <c r="O1291" t="s">
        <v>9</v>
      </c>
      <c r="P1291" t="s">
        <v>364</v>
      </c>
      <c r="Q1291" t="s">
        <v>803</v>
      </c>
      <c r="R1291">
        <v>42003</v>
      </c>
      <c r="S1291">
        <v>42122</v>
      </c>
      <c r="T1291">
        <v>42124</v>
      </c>
      <c r="U1291">
        <v>156.74340000000001</v>
      </c>
      <c r="V1291">
        <v>14</v>
      </c>
      <c r="W1291">
        <v>618.96</v>
      </c>
      <c r="X1291">
        <v>89279</v>
      </c>
      <c r="Y1291" t="s">
        <v>3216</v>
      </c>
    </row>
    <row r="1292" spans="1:25" x14ac:dyDescent="0.2">
      <c r="A1292">
        <v>2254</v>
      </c>
      <c r="B1292" t="s">
        <v>801</v>
      </c>
      <c r="C1292" t="s">
        <v>13</v>
      </c>
      <c r="D1292">
        <v>0.08</v>
      </c>
      <c r="E1292">
        <v>5.98</v>
      </c>
      <c r="F1292">
        <v>5.46</v>
      </c>
      <c r="G1292" t="s">
        <v>14</v>
      </c>
      <c r="H1292" t="s">
        <v>70</v>
      </c>
      <c r="I1292" t="s">
        <v>24</v>
      </c>
      <c r="J1292" t="s">
        <v>64</v>
      </c>
      <c r="K1292" t="s">
        <v>49</v>
      </c>
      <c r="L1292" t="s">
        <v>1132</v>
      </c>
      <c r="M1292">
        <v>0.36</v>
      </c>
      <c r="N1292" t="s">
        <v>8</v>
      </c>
      <c r="O1292" t="s">
        <v>9</v>
      </c>
      <c r="P1292" t="s">
        <v>364</v>
      </c>
      <c r="Q1292" t="s">
        <v>803</v>
      </c>
      <c r="R1292">
        <v>42003</v>
      </c>
      <c r="S1292">
        <v>42122</v>
      </c>
      <c r="T1292">
        <v>42122</v>
      </c>
      <c r="U1292">
        <v>110.11799999999999</v>
      </c>
      <c r="V1292">
        <v>13</v>
      </c>
      <c r="W1292">
        <v>77.540000000000006</v>
      </c>
      <c r="X1292">
        <v>89279</v>
      </c>
      <c r="Y1292" t="s">
        <v>3216</v>
      </c>
    </row>
    <row r="1293" spans="1:25" x14ac:dyDescent="0.2">
      <c r="A1293">
        <v>2912</v>
      </c>
      <c r="B1293" t="s">
        <v>2296</v>
      </c>
      <c r="C1293" t="s">
        <v>13</v>
      </c>
      <c r="D1293">
        <v>0.04</v>
      </c>
      <c r="E1293">
        <v>4.13</v>
      </c>
      <c r="F1293">
        <v>0.99</v>
      </c>
      <c r="G1293" t="s">
        <v>63</v>
      </c>
      <c r="H1293" t="s">
        <v>47</v>
      </c>
      <c r="I1293" t="s">
        <v>24</v>
      </c>
      <c r="J1293" t="s">
        <v>128</v>
      </c>
      <c r="K1293" t="s">
        <v>49</v>
      </c>
      <c r="L1293" t="s">
        <v>302</v>
      </c>
      <c r="M1293">
        <v>0.39</v>
      </c>
      <c r="N1293" t="s">
        <v>8</v>
      </c>
      <c r="O1293" t="s">
        <v>28</v>
      </c>
      <c r="P1293" t="s">
        <v>541</v>
      </c>
      <c r="Q1293" t="s">
        <v>2297</v>
      </c>
      <c r="R1293">
        <v>58201</v>
      </c>
      <c r="S1293">
        <v>42122</v>
      </c>
      <c r="T1293">
        <v>42124</v>
      </c>
      <c r="U1293">
        <v>22.307700000000001</v>
      </c>
      <c r="V1293">
        <v>7</v>
      </c>
      <c r="W1293">
        <v>32.33</v>
      </c>
      <c r="X1293">
        <v>87396</v>
      </c>
      <c r="Y1293" t="s">
        <v>3217</v>
      </c>
    </row>
    <row r="1294" spans="1:25" x14ac:dyDescent="0.2">
      <c r="A1294">
        <v>2912</v>
      </c>
      <c r="B1294" t="s">
        <v>2296</v>
      </c>
      <c r="C1294" t="s">
        <v>13</v>
      </c>
      <c r="D1294">
        <v>0.06</v>
      </c>
      <c r="E1294">
        <v>55.48</v>
      </c>
      <c r="F1294">
        <v>14.3</v>
      </c>
      <c r="G1294" t="s">
        <v>14</v>
      </c>
      <c r="H1294" t="s">
        <v>47</v>
      </c>
      <c r="I1294" t="s">
        <v>24</v>
      </c>
      <c r="J1294" t="s">
        <v>64</v>
      </c>
      <c r="K1294" t="s">
        <v>49</v>
      </c>
      <c r="L1294" t="s">
        <v>823</v>
      </c>
      <c r="M1294">
        <v>0.37</v>
      </c>
      <c r="N1294" t="s">
        <v>8</v>
      </c>
      <c r="O1294" t="s">
        <v>28</v>
      </c>
      <c r="P1294" t="s">
        <v>541</v>
      </c>
      <c r="Q1294" t="s">
        <v>2297</v>
      </c>
      <c r="R1294">
        <v>58201</v>
      </c>
      <c r="S1294">
        <v>42122</v>
      </c>
      <c r="T1294">
        <v>42124</v>
      </c>
      <c r="U1294">
        <v>443.02140000000003</v>
      </c>
      <c r="V1294">
        <v>12</v>
      </c>
      <c r="W1294">
        <v>642.05999999999995</v>
      </c>
      <c r="X1294">
        <v>87396</v>
      </c>
      <c r="Y1294" t="s">
        <v>3217</v>
      </c>
    </row>
    <row r="1295" spans="1:25" x14ac:dyDescent="0.2">
      <c r="A1295">
        <v>3359</v>
      </c>
      <c r="B1295" t="s">
        <v>2298</v>
      </c>
      <c r="C1295" t="s">
        <v>13</v>
      </c>
      <c r="D1295">
        <v>0.09</v>
      </c>
      <c r="E1295">
        <v>28.53</v>
      </c>
      <c r="F1295">
        <v>1.49</v>
      </c>
      <c r="G1295" t="s">
        <v>14</v>
      </c>
      <c r="H1295" t="s">
        <v>47</v>
      </c>
      <c r="I1295" t="s">
        <v>24</v>
      </c>
      <c r="J1295" t="s">
        <v>48</v>
      </c>
      <c r="K1295" t="s">
        <v>49</v>
      </c>
      <c r="L1295" t="s">
        <v>1808</v>
      </c>
      <c r="M1295">
        <v>0.38</v>
      </c>
      <c r="N1295" t="s">
        <v>8</v>
      </c>
      <c r="O1295" t="s">
        <v>28</v>
      </c>
      <c r="P1295" t="s">
        <v>333</v>
      </c>
      <c r="Q1295" t="s">
        <v>2299</v>
      </c>
      <c r="R1295">
        <v>53213</v>
      </c>
      <c r="S1295">
        <v>42122</v>
      </c>
      <c r="T1295">
        <v>42124</v>
      </c>
      <c r="U1295">
        <v>107.45462000000001</v>
      </c>
      <c r="V1295">
        <v>6</v>
      </c>
      <c r="W1295">
        <v>157.33000000000001</v>
      </c>
      <c r="X1295">
        <v>91437</v>
      </c>
      <c r="Y1295" t="s">
        <v>3217</v>
      </c>
    </row>
    <row r="1296" spans="1:25" x14ac:dyDescent="0.2">
      <c r="A1296">
        <v>234</v>
      </c>
      <c r="B1296" t="s">
        <v>961</v>
      </c>
      <c r="C1296" t="s">
        <v>23</v>
      </c>
      <c r="D1296">
        <v>0.06</v>
      </c>
      <c r="E1296">
        <v>3.34</v>
      </c>
      <c r="F1296">
        <v>7.49</v>
      </c>
      <c r="G1296" t="s">
        <v>63</v>
      </c>
      <c r="H1296" t="s">
        <v>3</v>
      </c>
      <c r="I1296" t="s">
        <v>24</v>
      </c>
      <c r="J1296" t="s">
        <v>25</v>
      </c>
      <c r="K1296" t="s">
        <v>26</v>
      </c>
      <c r="L1296" t="s">
        <v>2300</v>
      </c>
      <c r="M1296">
        <v>0.54</v>
      </c>
      <c r="N1296" t="s">
        <v>8</v>
      </c>
      <c r="O1296" t="s">
        <v>28</v>
      </c>
      <c r="P1296" t="s">
        <v>189</v>
      </c>
      <c r="Q1296" t="s">
        <v>713</v>
      </c>
      <c r="R1296">
        <v>50208</v>
      </c>
      <c r="S1296">
        <v>42122</v>
      </c>
      <c r="T1296">
        <v>42124</v>
      </c>
      <c r="U1296">
        <v>-175.86</v>
      </c>
      <c r="V1296">
        <v>8</v>
      </c>
      <c r="W1296">
        <v>27.45</v>
      </c>
      <c r="X1296">
        <v>90239</v>
      </c>
      <c r="Y1296" t="s">
        <v>3217</v>
      </c>
    </row>
    <row r="1297" spans="1:25" x14ac:dyDescent="0.2">
      <c r="A1297">
        <v>1217</v>
      </c>
      <c r="B1297" t="s">
        <v>2301</v>
      </c>
      <c r="C1297" t="s">
        <v>92</v>
      </c>
      <c r="D1297">
        <v>0.09</v>
      </c>
      <c r="E1297">
        <v>130.97999999999999</v>
      </c>
      <c r="F1297">
        <v>30</v>
      </c>
      <c r="G1297" t="s">
        <v>2</v>
      </c>
      <c r="H1297" t="s">
        <v>3</v>
      </c>
      <c r="I1297" t="s">
        <v>4</v>
      </c>
      <c r="J1297" t="s">
        <v>85</v>
      </c>
      <c r="K1297" t="s">
        <v>33</v>
      </c>
      <c r="L1297" t="s">
        <v>2175</v>
      </c>
      <c r="M1297">
        <v>0.78</v>
      </c>
      <c r="N1297" t="s">
        <v>8</v>
      </c>
      <c r="O1297" t="s">
        <v>87</v>
      </c>
      <c r="P1297" t="s">
        <v>379</v>
      </c>
      <c r="Q1297" t="s">
        <v>764</v>
      </c>
      <c r="R1297">
        <v>2112</v>
      </c>
      <c r="S1297">
        <v>42122</v>
      </c>
      <c r="T1297">
        <v>42125</v>
      </c>
      <c r="U1297">
        <v>-421.76</v>
      </c>
      <c r="V1297">
        <v>41</v>
      </c>
      <c r="W1297">
        <v>5258.94</v>
      </c>
      <c r="X1297">
        <v>54595</v>
      </c>
      <c r="Y1297" t="s">
        <v>3219</v>
      </c>
    </row>
    <row r="1298" spans="1:25" x14ac:dyDescent="0.2">
      <c r="A1298">
        <v>1226</v>
      </c>
      <c r="B1298" t="s">
        <v>2302</v>
      </c>
      <c r="C1298" t="s">
        <v>92</v>
      </c>
      <c r="D1298">
        <v>0.02</v>
      </c>
      <c r="E1298">
        <v>8.34</v>
      </c>
      <c r="F1298">
        <v>2.64</v>
      </c>
      <c r="G1298" t="s">
        <v>14</v>
      </c>
      <c r="H1298" t="s">
        <v>3</v>
      </c>
      <c r="I1298" t="s">
        <v>24</v>
      </c>
      <c r="J1298" t="s">
        <v>544</v>
      </c>
      <c r="K1298" t="s">
        <v>18</v>
      </c>
      <c r="L1298" t="s">
        <v>859</v>
      </c>
      <c r="M1298">
        <v>0.59</v>
      </c>
      <c r="N1298" t="s">
        <v>8</v>
      </c>
      <c r="O1298" t="s">
        <v>87</v>
      </c>
      <c r="P1298" t="s">
        <v>560</v>
      </c>
      <c r="Q1298" t="s">
        <v>2303</v>
      </c>
      <c r="R1298">
        <v>2861</v>
      </c>
      <c r="S1298">
        <v>42122</v>
      </c>
      <c r="T1298">
        <v>42124</v>
      </c>
      <c r="U1298">
        <v>6.79</v>
      </c>
      <c r="V1298">
        <v>8</v>
      </c>
      <c r="W1298">
        <v>66.739999999999995</v>
      </c>
      <c r="X1298">
        <v>90800</v>
      </c>
      <c r="Y1298" t="s">
        <v>3219</v>
      </c>
    </row>
    <row r="1299" spans="1:25" x14ac:dyDescent="0.2">
      <c r="A1299">
        <v>1227</v>
      </c>
      <c r="B1299" t="s">
        <v>2304</v>
      </c>
      <c r="C1299" t="s">
        <v>92</v>
      </c>
      <c r="D1299">
        <v>0.09</v>
      </c>
      <c r="E1299">
        <v>130.97999999999999</v>
      </c>
      <c r="F1299">
        <v>30</v>
      </c>
      <c r="G1299" t="s">
        <v>2</v>
      </c>
      <c r="H1299" t="s">
        <v>3</v>
      </c>
      <c r="I1299" t="s">
        <v>4</v>
      </c>
      <c r="J1299" t="s">
        <v>85</v>
      </c>
      <c r="K1299" t="s">
        <v>33</v>
      </c>
      <c r="L1299" t="s">
        <v>2175</v>
      </c>
      <c r="M1299">
        <v>0.78</v>
      </c>
      <c r="N1299" t="s">
        <v>8</v>
      </c>
      <c r="O1299" t="s">
        <v>87</v>
      </c>
      <c r="P1299" t="s">
        <v>609</v>
      </c>
      <c r="Q1299" t="s">
        <v>610</v>
      </c>
      <c r="R1299">
        <v>5403</v>
      </c>
      <c r="S1299">
        <v>42122</v>
      </c>
      <c r="T1299">
        <v>42125</v>
      </c>
      <c r="U1299">
        <v>-421.76</v>
      </c>
      <c r="V1299">
        <v>10</v>
      </c>
      <c r="W1299">
        <v>1282.67</v>
      </c>
      <c r="X1299">
        <v>90800</v>
      </c>
      <c r="Y1299" t="s">
        <v>3219</v>
      </c>
    </row>
    <row r="1300" spans="1:25" x14ac:dyDescent="0.2">
      <c r="A1300">
        <v>2353</v>
      </c>
      <c r="B1300" t="s">
        <v>2305</v>
      </c>
      <c r="C1300" t="s">
        <v>1</v>
      </c>
      <c r="D1300">
        <v>0.04</v>
      </c>
      <c r="E1300">
        <v>5.98</v>
      </c>
      <c r="F1300">
        <v>0.96</v>
      </c>
      <c r="G1300" t="s">
        <v>14</v>
      </c>
      <c r="H1300" t="s">
        <v>70</v>
      </c>
      <c r="I1300" t="s">
        <v>24</v>
      </c>
      <c r="J1300" t="s">
        <v>25</v>
      </c>
      <c r="K1300" t="s">
        <v>26</v>
      </c>
      <c r="L1300" t="s">
        <v>1243</v>
      </c>
      <c r="M1300">
        <v>0.6</v>
      </c>
      <c r="N1300" t="s">
        <v>8</v>
      </c>
      <c r="O1300" t="s">
        <v>87</v>
      </c>
      <c r="P1300" t="s">
        <v>394</v>
      </c>
      <c r="Q1300" t="s">
        <v>2306</v>
      </c>
      <c r="R1300">
        <v>21040</v>
      </c>
      <c r="S1300">
        <v>42123</v>
      </c>
      <c r="T1300">
        <v>42124</v>
      </c>
      <c r="U1300">
        <v>52.697600000000001</v>
      </c>
      <c r="V1300">
        <v>22</v>
      </c>
      <c r="W1300">
        <v>131.79</v>
      </c>
      <c r="X1300">
        <v>86164</v>
      </c>
      <c r="Y1300" t="s">
        <v>3219</v>
      </c>
    </row>
    <row r="1301" spans="1:25" x14ac:dyDescent="0.2">
      <c r="A1301">
        <v>2353</v>
      </c>
      <c r="B1301" t="s">
        <v>2305</v>
      </c>
      <c r="C1301" t="s">
        <v>1</v>
      </c>
      <c r="D1301">
        <v>0.01</v>
      </c>
      <c r="E1301">
        <v>20.99</v>
      </c>
      <c r="F1301">
        <v>0.99</v>
      </c>
      <c r="G1301" t="s">
        <v>14</v>
      </c>
      <c r="H1301" t="s">
        <v>70</v>
      </c>
      <c r="I1301" t="s">
        <v>16</v>
      </c>
      <c r="J1301" t="s">
        <v>111</v>
      </c>
      <c r="K1301" t="s">
        <v>26</v>
      </c>
      <c r="L1301" t="s">
        <v>2307</v>
      </c>
      <c r="M1301">
        <v>0.56999999999999995</v>
      </c>
      <c r="N1301" t="s">
        <v>8</v>
      </c>
      <c r="O1301" t="s">
        <v>87</v>
      </c>
      <c r="P1301" t="s">
        <v>394</v>
      </c>
      <c r="Q1301" t="s">
        <v>2306</v>
      </c>
      <c r="R1301">
        <v>21040</v>
      </c>
      <c r="S1301">
        <v>42123</v>
      </c>
      <c r="T1301">
        <v>42124</v>
      </c>
      <c r="U1301">
        <v>-78.194159999999997</v>
      </c>
      <c r="V1301">
        <v>2</v>
      </c>
      <c r="W1301">
        <v>35.33</v>
      </c>
      <c r="X1301">
        <v>86164</v>
      </c>
      <c r="Y1301" t="s">
        <v>3219</v>
      </c>
    </row>
    <row r="1302" spans="1:25" x14ac:dyDescent="0.2">
      <c r="A1302">
        <v>782</v>
      </c>
      <c r="B1302" t="s">
        <v>2308</v>
      </c>
      <c r="C1302" t="s">
        <v>13</v>
      </c>
      <c r="D1302">
        <v>0.04</v>
      </c>
      <c r="E1302">
        <v>34.76</v>
      </c>
      <c r="F1302">
        <v>5.49</v>
      </c>
      <c r="G1302" t="s">
        <v>14</v>
      </c>
      <c r="H1302" t="s">
        <v>3</v>
      </c>
      <c r="I1302" t="s">
        <v>24</v>
      </c>
      <c r="J1302" t="s">
        <v>54</v>
      </c>
      <c r="K1302" t="s">
        <v>49</v>
      </c>
      <c r="L1302" t="s">
        <v>2309</v>
      </c>
      <c r="M1302">
        <v>0.6</v>
      </c>
      <c r="N1302" t="s">
        <v>8</v>
      </c>
      <c r="O1302" t="s">
        <v>35</v>
      </c>
      <c r="P1302" t="s">
        <v>66</v>
      </c>
      <c r="Q1302" t="s">
        <v>2310</v>
      </c>
      <c r="R1302">
        <v>90604</v>
      </c>
      <c r="S1302">
        <v>42123</v>
      </c>
      <c r="T1302">
        <v>42124</v>
      </c>
      <c r="U1302">
        <v>192.51689999999999</v>
      </c>
      <c r="V1302">
        <v>8</v>
      </c>
      <c r="W1302">
        <v>279.01</v>
      </c>
      <c r="X1302">
        <v>90962</v>
      </c>
      <c r="Y1302" t="s">
        <v>3218</v>
      </c>
    </row>
    <row r="1303" spans="1:25" x14ac:dyDescent="0.2">
      <c r="A1303">
        <v>803</v>
      </c>
      <c r="B1303" t="s">
        <v>2311</v>
      </c>
      <c r="C1303" t="s">
        <v>92</v>
      </c>
      <c r="D1303">
        <v>0.03</v>
      </c>
      <c r="E1303">
        <v>35.99</v>
      </c>
      <c r="F1303">
        <v>5</v>
      </c>
      <c r="G1303" t="s">
        <v>14</v>
      </c>
      <c r="H1303" t="s">
        <v>3</v>
      </c>
      <c r="I1303" t="s">
        <v>16</v>
      </c>
      <c r="J1303" t="s">
        <v>111</v>
      </c>
      <c r="K1303" t="s">
        <v>49</v>
      </c>
      <c r="L1303" t="s">
        <v>927</v>
      </c>
      <c r="M1303">
        <v>0.85</v>
      </c>
      <c r="N1303" t="s">
        <v>8</v>
      </c>
      <c r="O1303" t="s">
        <v>9</v>
      </c>
      <c r="P1303" t="s">
        <v>99</v>
      </c>
      <c r="Q1303" t="s">
        <v>2312</v>
      </c>
      <c r="R1303">
        <v>32168</v>
      </c>
      <c r="S1303">
        <v>42123</v>
      </c>
      <c r="T1303">
        <v>42124</v>
      </c>
      <c r="U1303">
        <v>-184.548</v>
      </c>
      <c r="V1303">
        <v>3</v>
      </c>
      <c r="W1303">
        <v>93.82</v>
      </c>
      <c r="X1303">
        <v>90048</v>
      </c>
      <c r="Y1303" t="s">
        <v>3216</v>
      </c>
    </row>
    <row r="1304" spans="1:25" x14ac:dyDescent="0.2">
      <c r="A1304">
        <v>2115</v>
      </c>
      <c r="B1304" t="s">
        <v>2313</v>
      </c>
      <c r="C1304" t="s">
        <v>92</v>
      </c>
      <c r="D1304">
        <v>0.02</v>
      </c>
      <c r="E1304">
        <v>95.95</v>
      </c>
      <c r="F1304">
        <v>74.349999999999994</v>
      </c>
      <c r="G1304" t="s">
        <v>2</v>
      </c>
      <c r="H1304" t="s">
        <v>70</v>
      </c>
      <c r="I1304" t="s">
        <v>4</v>
      </c>
      <c r="J1304" t="s">
        <v>85</v>
      </c>
      <c r="K1304" t="s">
        <v>33</v>
      </c>
      <c r="L1304" t="s">
        <v>2314</v>
      </c>
      <c r="M1304">
        <v>0.56999999999999995</v>
      </c>
      <c r="N1304" t="s">
        <v>8</v>
      </c>
      <c r="O1304" t="s">
        <v>9</v>
      </c>
      <c r="P1304" t="s">
        <v>218</v>
      </c>
      <c r="Q1304" t="s">
        <v>1611</v>
      </c>
      <c r="R1304">
        <v>22124</v>
      </c>
      <c r="S1304">
        <v>42123</v>
      </c>
      <c r="T1304">
        <v>42125</v>
      </c>
      <c r="U1304">
        <v>636.52200000000005</v>
      </c>
      <c r="V1304">
        <v>14</v>
      </c>
      <c r="W1304">
        <v>1377.46</v>
      </c>
      <c r="X1304">
        <v>88406</v>
      </c>
      <c r="Y1304" t="s">
        <v>3216</v>
      </c>
    </row>
    <row r="1305" spans="1:25" x14ac:dyDescent="0.2">
      <c r="A1305">
        <v>3381</v>
      </c>
      <c r="B1305" t="s">
        <v>1787</v>
      </c>
      <c r="C1305" t="s">
        <v>92</v>
      </c>
      <c r="D1305">
        <v>0.02</v>
      </c>
      <c r="E1305">
        <v>28.53</v>
      </c>
      <c r="F1305">
        <v>1.49</v>
      </c>
      <c r="G1305" t="s">
        <v>14</v>
      </c>
      <c r="H1305" t="s">
        <v>47</v>
      </c>
      <c r="I1305" t="s">
        <v>24</v>
      </c>
      <c r="J1305" t="s">
        <v>48</v>
      </c>
      <c r="K1305" t="s">
        <v>49</v>
      </c>
      <c r="L1305" t="s">
        <v>1808</v>
      </c>
      <c r="M1305">
        <v>0.38</v>
      </c>
      <c r="N1305" t="s">
        <v>8</v>
      </c>
      <c r="O1305" t="s">
        <v>9</v>
      </c>
      <c r="P1305" t="s">
        <v>51</v>
      </c>
      <c r="Q1305" t="s">
        <v>1789</v>
      </c>
      <c r="R1305">
        <v>31204</v>
      </c>
      <c r="S1305">
        <v>42123</v>
      </c>
      <c r="T1305">
        <v>42123</v>
      </c>
      <c r="U1305">
        <v>1.992</v>
      </c>
      <c r="V1305">
        <v>18</v>
      </c>
      <c r="W1305">
        <v>513.33000000000004</v>
      </c>
      <c r="X1305">
        <v>88840</v>
      </c>
      <c r="Y1305" t="s">
        <v>3216</v>
      </c>
    </row>
    <row r="1306" spans="1:25" x14ac:dyDescent="0.2">
      <c r="A1306">
        <v>3393</v>
      </c>
      <c r="B1306" t="s">
        <v>1147</v>
      </c>
      <c r="C1306" t="s">
        <v>92</v>
      </c>
      <c r="D1306">
        <v>0.08</v>
      </c>
      <c r="E1306">
        <v>125.99</v>
      </c>
      <c r="F1306">
        <v>7.69</v>
      </c>
      <c r="G1306" t="s">
        <v>14</v>
      </c>
      <c r="H1306" t="s">
        <v>15</v>
      </c>
      <c r="I1306" t="s">
        <v>16</v>
      </c>
      <c r="J1306" t="s">
        <v>111</v>
      </c>
      <c r="K1306" t="s">
        <v>49</v>
      </c>
      <c r="L1306" t="s">
        <v>621</v>
      </c>
      <c r="M1306">
        <v>0.59</v>
      </c>
      <c r="N1306" t="s">
        <v>8</v>
      </c>
      <c r="O1306" t="s">
        <v>35</v>
      </c>
      <c r="P1306" t="s">
        <v>42</v>
      </c>
      <c r="Q1306" t="s">
        <v>1148</v>
      </c>
      <c r="R1306">
        <v>99163</v>
      </c>
      <c r="S1306">
        <v>42123</v>
      </c>
      <c r="T1306">
        <v>42124</v>
      </c>
      <c r="U1306">
        <v>374.625</v>
      </c>
      <c r="V1306">
        <v>7</v>
      </c>
      <c r="W1306">
        <v>710.36</v>
      </c>
      <c r="X1306">
        <v>87908</v>
      </c>
      <c r="Y1306" t="s">
        <v>3218</v>
      </c>
    </row>
    <row r="1307" spans="1:25" x14ac:dyDescent="0.2">
      <c r="A1307">
        <v>617</v>
      </c>
      <c r="B1307" t="s">
        <v>2315</v>
      </c>
      <c r="C1307" t="s">
        <v>46</v>
      </c>
      <c r="D1307">
        <v>0.02</v>
      </c>
      <c r="E1307">
        <v>15.57</v>
      </c>
      <c r="F1307">
        <v>1.39</v>
      </c>
      <c r="G1307" t="s">
        <v>14</v>
      </c>
      <c r="H1307" t="s">
        <v>15</v>
      </c>
      <c r="I1307" t="s">
        <v>24</v>
      </c>
      <c r="J1307" t="s">
        <v>321</v>
      </c>
      <c r="K1307" t="s">
        <v>49</v>
      </c>
      <c r="L1307" t="s">
        <v>2316</v>
      </c>
      <c r="M1307">
        <v>0.38</v>
      </c>
      <c r="N1307" t="s">
        <v>8</v>
      </c>
      <c r="O1307" t="s">
        <v>35</v>
      </c>
      <c r="P1307" t="s">
        <v>36</v>
      </c>
      <c r="Q1307" t="s">
        <v>928</v>
      </c>
      <c r="R1307">
        <v>81001</v>
      </c>
      <c r="S1307">
        <v>42123</v>
      </c>
      <c r="T1307">
        <v>42124</v>
      </c>
      <c r="U1307">
        <v>23.5428</v>
      </c>
      <c r="V1307">
        <v>3</v>
      </c>
      <c r="W1307">
        <v>46.23</v>
      </c>
      <c r="X1307">
        <v>88198</v>
      </c>
      <c r="Y1307" t="s">
        <v>3218</v>
      </c>
    </row>
    <row r="1308" spans="1:25" x14ac:dyDescent="0.2">
      <c r="A1308">
        <v>617</v>
      </c>
      <c r="B1308" t="s">
        <v>2315</v>
      </c>
      <c r="C1308" t="s">
        <v>46</v>
      </c>
      <c r="D1308">
        <v>0.02</v>
      </c>
      <c r="E1308">
        <v>20.89</v>
      </c>
      <c r="F1308">
        <v>11.52</v>
      </c>
      <c r="G1308" t="s">
        <v>14</v>
      </c>
      <c r="H1308" t="s">
        <v>15</v>
      </c>
      <c r="I1308" t="s">
        <v>24</v>
      </c>
      <c r="J1308" t="s">
        <v>54</v>
      </c>
      <c r="K1308" t="s">
        <v>49</v>
      </c>
      <c r="L1308" t="s">
        <v>1849</v>
      </c>
      <c r="M1308">
        <v>0.83</v>
      </c>
      <c r="N1308" t="s">
        <v>8</v>
      </c>
      <c r="O1308" t="s">
        <v>35</v>
      </c>
      <c r="P1308" t="s">
        <v>36</v>
      </c>
      <c r="Q1308" t="s">
        <v>928</v>
      </c>
      <c r="R1308">
        <v>81001</v>
      </c>
      <c r="S1308">
        <v>42123</v>
      </c>
      <c r="T1308">
        <v>42124</v>
      </c>
      <c r="U1308">
        <v>-276.11279999999999</v>
      </c>
      <c r="V1308">
        <v>13</v>
      </c>
      <c r="W1308">
        <v>279.27999999999997</v>
      </c>
      <c r="X1308">
        <v>88198</v>
      </c>
      <c r="Y1308" t="s">
        <v>3218</v>
      </c>
    </row>
    <row r="1309" spans="1:25" x14ac:dyDescent="0.2">
      <c r="A1309">
        <v>618</v>
      </c>
      <c r="B1309" t="s">
        <v>1790</v>
      </c>
      <c r="C1309" t="s">
        <v>46</v>
      </c>
      <c r="D1309">
        <v>0.06</v>
      </c>
      <c r="E1309">
        <v>5.38</v>
      </c>
      <c r="F1309">
        <v>5.24</v>
      </c>
      <c r="G1309" t="s">
        <v>63</v>
      </c>
      <c r="H1309" t="s">
        <v>15</v>
      </c>
      <c r="I1309" t="s">
        <v>24</v>
      </c>
      <c r="J1309" t="s">
        <v>48</v>
      </c>
      <c r="K1309" t="s">
        <v>49</v>
      </c>
      <c r="L1309" t="s">
        <v>2317</v>
      </c>
      <c r="M1309">
        <v>0.36</v>
      </c>
      <c r="N1309" t="s">
        <v>8</v>
      </c>
      <c r="O1309" t="s">
        <v>35</v>
      </c>
      <c r="P1309" t="s">
        <v>36</v>
      </c>
      <c r="Q1309" t="s">
        <v>1791</v>
      </c>
      <c r="R1309">
        <v>81007</v>
      </c>
      <c r="S1309">
        <v>42123</v>
      </c>
      <c r="T1309">
        <v>42124</v>
      </c>
      <c r="U1309">
        <v>-64.670940000000002</v>
      </c>
      <c r="V1309">
        <v>14</v>
      </c>
      <c r="W1309">
        <v>81.819999999999993</v>
      </c>
      <c r="X1309">
        <v>88198</v>
      </c>
      <c r="Y1309" t="s">
        <v>3218</v>
      </c>
    </row>
    <row r="1310" spans="1:25" x14ac:dyDescent="0.2">
      <c r="A1310">
        <v>618</v>
      </c>
      <c r="B1310" t="s">
        <v>1790</v>
      </c>
      <c r="C1310" t="s">
        <v>46</v>
      </c>
      <c r="D1310">
        <v>0.03</v>
      </c>
      <c r="E1310">
        <v>7.35</v>
      </c>
      <c r="F1310">
        <v>5.96</v>
      </c>
      <c r="G1310" t="s">
        <v>14</v>
      </c>
      <c r="H1310" t="s">
        <v>15</v>
      </c>
      <c r="I1310" t="s">
        <v>24</v>
      </c>
      <c r="J1310" t="s">
        <v>64</v>
      </c>
      <c r="K1310" t="s">
        <v>49</v>
      </c>
      <c r="L1310" t="s">
        <v>2318</v>
      </c>
      <c r="M1310">
        <v>0.38</v>
      </c>
      <c r="N1310" t="s">
        <v>8</v>
      </c>
      <c r="O1310" t="s">
        <v>35</v>
      </c>
      <c r="P1310" t="s">
        <v>36</v>
      </c>
      <c r="Q1310" t="s">
        <v>1791</v>
      </c>
      <c r="R1310">
        <v>81007</v>
      </c>
      <c r="S1310">
        <v>42123</v>
      </c>
      <c r="T1310">
        <v>42124</v>
      </c>
      <c r="U1310">
        <v>-11.113200000000001</v>
      </c>
      <c r="V1310">
        <v>1</v>
      </c>
      <c r="W1310">
        <v>13.16</v>
      </c>
      <c r="X1310">
        <v>88198</v>
      </c>
      <c r="Y1310" t="s">
        <v>3218</v>
      </c>
    </row>
    <row r="1311" spans="1:25" x14ac:dyDescent="0.2">
      <c r="A1311">
        <v>638</v>
      </c>
      <c r="B1311" t="s">
        <v>2319</v>
      </c>
      <c r="C1311" t="s">
        <v>1</v>
      </c>
      <c r="D1311">
        <v>0.06</v>
      </c>
      <c r="E1311">
        <v>65.989999999999995</v>
      </c>
      <c r="F1311">
        <v>8.8000000000000007</v>
      </c>
      <c r="G1311" t="s">
        <v>63</v>
      </c>
      <c r="H1311" t="s">
        <v>15</v>
      </c>
      <c r="I1311" t="s">
        <v>16</v>
      </c>
      <c r="J1311" t="s">
        <v>111</v>
      </c>
      <c r="K1311" t="s">
        <v>49</v>
      </c>
      <c r="L1311" t="s">
        <v>428</v>
      </c>
      <c r="M1311">
        <v>0.57999999999999996</v>
      </c>
      <c r="N1311" t="s">
        <v>8</v>
      </c>
      <c r="O1311" t="s">
        <v>35</v>
      </c>
      <c r="P1311" t="s">
        <v>66</v>
      </c>
      <c r="Q1311" t="s">
        <v>2320</v>
      </c>
      <c r="R1311">
        <v>95062</v>
      </c>
      <c r="S1311">
        <v>42124</v>
      </c>
      <c r="T1311">
        <v>42125</v>
      </c>
      <c r="U1311">
        <v>288.08999999999997</v>
      </c>
      <c r="V1311">
        <v>9</v>
      </c>
      <c r="W1311">
        <v>506.38</v>
      </c>
      <c r="X1311">
        <v>87954</v>
      </c>
      <c r="Y1311" t="s">
        <v>3218</v>
      </c>
    </row>
    <row r="1312" spans="1:25" x14ac:dyDescent="0.2">
      <c r="A1312">
        <v>638</v>
      </c>
      <c r="B1312" t="s">
        <v>2319</v>
      </c>
      <c r="C1312" t="s">
        <v>1</v>
      </c>
      <c r="D1312">
        <v>0</v>
      </c>
      <c r="E1312">
        <v>195.99</v>
      </c>
      <c r="F1312">
        <v>4.2</v>
      </c>
      <c r="G1312" t="s">
        <v>63</v>
      </c>
      <c r="H1312" t="s">
        <v>15</v>
      </c>
      <c r="I1312" t="s">
        <v>16</v>
      </c>
      <c r="J1312" t="s">
        <v>111</v>
      </c>
      <c r="K1312" t="s">
        <v>49</v>
      </c>
      <c r="L1312" t="s">
        <v>2321</v>
      </c>
      <c r="M1312">
        <v>0.56999999999999995</v>
      </c>
      <c r="N1312" t="s">
        <v>8</v>
      </c>
      <c r="O1312" t="s">
        <v>35</v>
      </c>
      <c r="P1312" t="s">
        <v>66</v>
      </c>
      <c r="Q1312" t="s">
        <v>2320</v>
      </c>
      <c r="R1312">
        <v>95062</v>
      </c>
      <c r="S1312">
        <v>42124</v>
      </c>
      <c r="T1312">
        <v>42126</v>
      </c>
      <c r="U1312">
        <v>719.47680000000003</v>
      </c>
      <c r="V1312">
        <v>6</v>
      </c>
      <c r="W1312">
        <v>1042.72</v>
      </c>
      <c r="X1312">
        <v>87954</v>
      </c>
      <c r="Y1312" t="s">
        <v>3218</v>
      </c>
    </row>
    <row r="1313" spans="1:25" x14ac:dyDescent="0.2">
      <c r="A1313">
        <v>640</v>
      </c>
      <c r="B1313" t="s">
        <v>1161</v>
      </c>
      <c r="C1313" t="s">
        <v>1</v>
      </c>
      <c r="D1313">
        <v>0.06</v>
      </c>
      <c r="E1313">
        <v>65.989999999999995</v>
      </c>
      <c r="F1313">
        <v>8.8000000000000007</v>
      </c>
      <c r="G1313" t="s">
        <v>63</v>
      </c>
      <c r="H1313" t="s">
        <v>15</v>
      </c>
      <c r="I1313" t="s">
        <v>16</v>
      </c>
      <c r="J1313" t="s">
        <v>111</v>
      </c>
      <c r="K1313" t="s">
        <v>49</v>
      </c>
      <c r="L1313" t="s">
        <v>428</v>
      </c>
      <c r="M1313">
        <v>0.57999999999999996</v>
      </c>
      <c r="N1313" t="s">
        <v>8</v>
      </c>
      <c r="O1313" t="s">
        <v>35</v>
      </c>
      <c r="P1313" t="s">
        <v>42</v>
      </c>
      <c r="Q1313" t="s">
        <v>118</v>
      </c>
      <c r="R1313">
        <v>98119</v>
      </c>
      <c r="S1313">
        <v>42124</v>
      </c>
      <c r="T1313">
        <v>42125</v>
      </c>
      <c r="U1313">
        <v>288.08999999999997</v>
      </c>
      <c r="V1313">
        <v>34</v>
      </c>
      <c r="W1313">
        <v>1912.98</v>
      </c>
      <c r="X1313">
        <v>45380</v>
      </c>
      <c r="Y1313" t="s">
        <v>3218</v>
      </c>
    </row>
    <row r="1314" spans="1:25" x14ac:dyDescent="0.2">
      <c r="A1314">
        <v>640</v>
      </c>
      <c r="B1314" t="s">
        <v>1161</v>
      </c>
      <c r="C1314" t="s">
        <v>1</v>
      </c>
      <c r="D1314">
        <v>0</v>
      </c>
      <c r="E1314">
        <v>195.99</v>
      </c>
      <c r="F1314">
        <v>4.2</v>
      </c>
      <c r="G1314" t="s">
        <v>63</v>
      </c>
      <c r="H1314" t="s">
        <v>15</v>
      </c>
      <c r="I1314" t="s">
        <v>16</v>
      </c>
      <c r="J1314" t="s">
        <v>111</v>
      </c>
      <c r="K1314" t="s">
        <v>49</v>
      </c>
      <c r="L1314" t="s">
        <v>2321</v>
      </c>
      <c r="M1314">
        <v>0.56999999999999995</v>
      </c>
      <c r="N1314" t="s">
        <v>8</v>
      </c>
      <c r="O1314" t="s">
        <v>35</v>
      </c>
      <c r="P1314" t="s">
        <v>42</v>
      </c>
      <c r="Q1314" t="s">
        <v>118</v>
      </c>
      <c r="R1314">
        <v>98119</v>
      </c>
      <c r="S1314">
        <v>42124</v>
      </c>
      <c r="T1314">
        <v>42126</v>
      </c>
      <c r="U1314">
        <v>1030.509</v>
      </c>
      <c r="V1314">
        <v>24</v>
      </c>
      <c r="W1314">
        <v>4170.87</v>
      </c>
      <c r="X1314">
        <v>45380</v>
      </c>
      <c r="Y1314" t="s">
        <v>3218</v>
      </c>
    </row>
    <row r="1315" spans="1:25" x14ac:dyDescent="0.2">
      <c r="A1315">
        <v>851</v>
      </c>
      <c r="B1315" t="s">
        <v>1340</v>
      </c>
      <c r="C1315" t="s">
        <v>1</v>
      </c>
      <c r="D1315">
        <v>0.06</v>
      </c>
      <c r="E1315">
        <v>1.26</v>
      </c>
      <c r="F1315">
        <v>0.7</v>
      </c>
      <c r="G1315" t="s">
        <v>14</v>
      </c>
      <c r="H1315" t="s">
        <v>70</v>
      </c>
      <c r="I1315" t="s">
        <v>24</v>
      </c>
      <c r="J1315" t="s">
        <v>152</v>
      </c>
      <c r="K1315" t="s">
        <v>26</v>
      </c>
      <c r="L1315" t="s">
        <v>2322</v>
      </c>
      <c r="M1315">
        <v>0.81</v>
      </c>
      <c r="N1315" t="s">
        <v>8</v>
      </c>
      <c r="O1315" t="s">
        <v>35</v>
      </c>
      <c r="P1315" t="s">
        <v>66</v>
      </c>
      <c r="Q1315" t="s">
        <v>1342</v>
      </c>
      <c r="R1315">
        <v>91745</v>
      </c>
      <c r="S1315">
        <v>42124</v>
      </c>
      <c r="T1315">
        <v>42124</v>
      </c>
      <c r="U1315">
        <v>-6.6096000000000004</v>
      </c>
      <c r="V1315">
        <v>4</v>
      </c>
      <c r="W1315">
        <v>5.28</v>
      </c>
      <c r="X1315">
        <v>88571</v>
      </c>
      <c r="Y1315" t="s">
        <v>3218</v>
      </c>
    </row>
    <row r="1316" spans="1:25" x14ac:dyDescent="0.2">
      <c r="A1316">
        <v>854</v>
      </c>
      <c r="B1316" t="s">
        <v>2323</v>
      </c>
      <c r="C1316" t="s">
        <v>1</v>
      </c>
      <c r="D1316">
        <v>0.06</v>
      </c>
      <c r="E1316">
        <v>1.76</v>
      </c>
      <c r="F1316">
        <v>0.7</v>
      </c>
      <c r="G1316" t="s">
        <v>14</v>
      </c>
      <c r="H1316" t="s">
        <v>70</v>
      </c>
      <c r="I1316" t="s">
        <v>24</v>
      </c>
      <c r="J1316" t="s">
        <v>25</v>
      </c>
      <c r="K1316" t="s">
        <v>26</v>
      </c>
      <c r="L1316" t="s">
        <v>1639</v>
      </c>
      <c r="M1316">
        <v>0.56000000000000005</v>
      </c>
      <c r="N1316" t="s">
        <v>8</v>
      </c>
      <c r="O1316" t="s">
        <v>87</v>
      </c>
      <c r="P1316" t="s">
        <v>224</v>
      </c>
      <c r="Q1316" t="s">
        <v>2324</v>
      </c>
      <c r="R1316">
        <v>6405</v>
      </c>
      <c r="S1316">
        <v>42124</v>
      </c>
      <c r="T1316">
        <v>42126</v>
      </c>
      <c r="U1316">
        <v>1.2236</v>
      </c>
      <c r="V1316">
        <v>22</v>
      </c>
      <c r="W1316">
        <v>39.26</v>
      </c>
      <c r="X1316">
        <v>88571</v>
      </c>
      <c r="Y1316" t="s">
        <v>3219</v>
      </c>
    </row>
    <row r="1317" spans="1:25" x14ac:dyDescent="0.2">
      <c r="A1317">
        <v>855</v>
      </c>
      <c r="B1317" t="s">
        <v>2325</v>
      </c>
      <c r="C1317" t="s">
        <v>1</v>
      </c>
      <c r="D1317">
        <v>0.02</v>
      </c>
      <c r="E1317">
        <v>24.98</v>
      </c>
      <c r="F1317">
        <v>8.7899999999999991</v>
      </c>
      <c r="G1317" t="s">
        <v>14</v>
      </c>
      <c r="H1317" t="s">
        <v>70</v>
      </c>
      <c r="I1317" t="s">
        <v>24</v>
      </c>
      <c r="J1317" t="s">
        <v>54</v>
      </c>
      <c r="K1317" t="s">
        <v>49</v>
      </c>
      <c r="L1317" t="s">
        <v>2326</v>
      </c>
      <c r="M1317">
        <v>0.66</v>
      </c>
      <c r="N1317" t="s">
        <v>8</v>
      </c>
      <c r="O1317" t="s">
        <v>87</v>
      </c>
      <c r="P1317" t="s">
        <v>224</v>
      </c>
      <c r="Q1317" t="s">
        <v>2327</v>
      </c>
      <c r="R1317">
        <v>6810</v>
      </c>
      <c r="S1317">
        <v>42124</v>
      </c>
      <c r="T1317">
        <v>42125</v>
      </c>
      <c r="U1317">
        <v>4.3148</v>
      </c>
      <c r="V1317">
        <v>23</v>
      </c>
      <c r="W1317">
        <v>606.51</v>
      </c>
      <c r="X1317">
        <v>88571</v>
      </c>
      <c r="Y1317" t="s">
        <v>3219</v>
      </c>
    </row>
    <row r="1318" spans="1:25" x14ac:dyDescent="0.2">
      <c r="A1318">
        <v>858</v>
      </c>
      <c r="B1318" t="s">
        <v>2328</v>
      </c>
      <c r="C1318" t="s">
        <v>1</v>
      </c>
      <c r="D1318">
        <v>0.05</v>
      </c>
      <c r="E1318">
        <v>35.99</v>
      </c>
      <c r="F1318">
        <v>5.99</v>
      </c>
      <c r="G1318" t="s">
        <v>63</v>
      </c>
      <c r="H1318" t="s">
        <v>70</v>
      </c>
      <c r="I1318" t="s">
        <v>16</v>
      </c>
      <c r="J1318" t="s">
        <v>111</v>
      </c>
      <c r="K1318" t="s">
        <v>26</v>
      </c>
      <c r="L1318" t="s">
        <v>1348</v>
      </c>
      <c r="M1318">
        <v>0.38</v>
      </c>
      <c r="N1318" t="s">
        <v>8</v>
      </c>
      <c r="O1318" t="s">
        <v>87</v>
      </c>
      <c r="P1318" t="s">
        <v>307</v>
      </c>
      <c r="Q1318" t="s">
        <v>1634</v>
      </c>
      <c r="R1318">
        <v>4240</v>
      </c>
      <c r="S1318">
        <v>42124</v>
      </c>
      <c r="T1318">
        <v>42126</v>
      </c>
      <c r="U1318">
        <v>-125.83296</v>
      </c>
      <c r="V1318">
        <v>2</v>
      </c>
      <c r="W1318">
        <v>64.89</v>
      </c>
      <c r="X1318">
        <v>88571</v>
      </c>
      <c r="Y1318" t="s">
        <v>3219</v>
      </c>
    </row>
    <row r="1319" spans="1:25" x14ac:dyDescent="0.2">
      <c r="A1319">
        <v>2704</v>
      </c>
      <c r="B1319" t="s">
        <v>2329</v>
      </c>
      <c r="C1319" t="s">
        <v>1</v>
      </c>
      <c r="D1319">
        <v>0.06</v>
      </c>
      <c r="E1319">
        <v>3.6</v>
      </c>
      <c r="F1319">
        <v>2.2000000000000002</v>
      </c>
      <c r="G1319" t="s">
        <v>14</v>
      </c>
      <c r="H1319" t="s">
        <v>15</v>
      </c>
      <c r="I1319" t="s">
        <v>24</v>
      </c>
      <c r="J1319" t="s">
        <v>64</v>
      </c>
      <c r="K1319" t="s">
        <v>26</v>
      </c>
      <c r="L1319" t="s">
        <v>1360</v>
      </c>
      <c r="M1319">
        <v>0.39</v>
      </c>
      <c r="N1319" t="s">
        <v>8</v>
      </c>
      <c r="O1319" t="s">
        <v>9</v>
      </c>
      <c r="P1319" t="s">
        <v>99</v>
      </c>
      <c r="Q1319" t="s">
        <v>2330</v>
      </c>
      <c r="R1319">
        <v>32503</v>
      </c>
      <c r="S1319">
        <v>42124</v>
      </c>
      <c r="T1319">
        <v>42126</v>
      </c>
      <c r="U1319">
        <v>2755.6421999999998</v>
      </c>
      <c r="V1319">
        <v>4</v>
      </c>
      <c r="W1319">
        <v>15.19</v>
      </c>
      <c r="X1319">
        <v>91407</v>
      </c>
      <c r="Y1319" t="s">
        <v>3216</v>
      </c>
    </row>
    <row r="1320" spans="1:25" x14ac:dyDescent="0.2">
      <c r="A1320">
        <v>1352</v>
      </c>
      <c r="B1320" t="s">
        <v>2331</v>
      </c>
      <c r="C1320" t="s">
        <v>13</v>
      </c>
      <c r="D1320">
        <v>0.05</v>
      </c>
      <c r="E1320">
        <v>17.670000000000002</v>
      </c>
      <c r="F1320">
        <v>8.99</v>
      </c>
      <c r="G1320" t="s">
        <v>14</v>
      </c>
      <c r="H1320" t="s">
        <v>47</v>
      </c>
      <c r="I1320" t="s">
        <v>4</v>
      </c>
      <c r="J1320" t="s">
        <v>102</v>
      </c>
      <c r="K1320" t="s">
        <v>18</v>
      </c>
      <c r="L1320" t="s">
        <v>2032</v>
      </c>
      <c r="M1320">
        <v>0.47</v>
      </c>
      <c r="N1320" t="s">
        <v>8</v>
      </c>
      <c r="O1320" t="s">
        <v>87</v>
      </c>
      <c r="P1320" t="s">
        <v>394</v>
      </c>
      <c r="Q1320" t="s">
        <v>1677</v>
      </c>
      <c r="R1320">
        <v>20746</v>
      </c>
      <c r="S1320">
        <v>42124</v>
      </c>
      <c r="T1320">
        <v>42125</v>
      </c>
      <c r="U1320">
        <v>46.036799999999999</v>
      </c>
      <c r="V1320">
        <v>16</v>
      </c>
      <c r="W1320">
        <v>283.44</v>
      </c>
      <c r="X1320">
        <v>88234</v>
      </c>
      <c r="Y1320" t="s">
        <v>3219</v>
      </c>
    </row>
    <row r="1321" spans="1:25" x14ac:dyDescent="0.2">
      <c r="A1321">
        <v>1347</v>
      </c>
      <c r="B1321" t="s">
        <v>2332</v>
      </c>
      <c r="C1321" t="s">
        <v>23</v>
      </c>
      <c r="D1321">
        <v>0.1</v>
      </c>
      <c r="E1321">
        <v>2.62</v>
      </c>
      <c r="F1321">
        <v>0.8</v>
      </c>
      <c r="G1321" t="s">
        <v>14</v>
      </c>
      <c r="H1321" t="s">
        <v>47</v>
      </c>
      <c r="I1321" t="s">
        <v>24</v>
      </c>
      <c r="J1321" t="s">
        <v>152</v>
      </c>
      <c r="K1321" t="s">
        <v>26</v>
      </c>
      <c r="L1321" t="s">
        <v>2100</v>
      </c>
      <c r="M1321">
        <v>0.39</v>
      </c>
      <c r="N1321" t="s">
        <v>8</v>
      </c>
      <c r="O1321" t="s">
        <v>9</v>
      </c>
      <c r="P1321" t="s">
        <v>99</v>
      </c>
      <c r="Q1321" t="s">
        <v>2333</v>
      </c>
      <c r="R1321">
        <v>33511</v>
      </c>
      <c r="S1321">
        <v>42124</v>
      </c>
      <c r="T1321">
        <v>42130</v>
      </c>
      <c r="U1321">
        <v>-94.490899999999996</v>
      </c>
      <c r="V1321">
        <v>21</v>
      </c>
      <c r="W1321">
        <v>51.86</v>
      </c>
      <c r="X1321">
        <v>89686</v>
      </c>
      <c r="Y1321" t="s">
        <v>3216</v>
      </c>
    </row>
    <row r="1322" spans="1:25" x14ac:dyDescent="0.2">
      <c r="A1322">
        <v>2704</v>
      </c>
      <c r="B1322" t="s">
        <v>2329</v>
      </c>
      <c r="C1322" t="s">
        <v>23</v>
      </c>
      <c r="D1322">
        <v>0.03</v>
      </c>
      <c r="E1322">
        <v>13.48</v>
      </c>
      <c r="F1322">
        <v>4.51</v>
      </c>
      <c r="G1322" t="s">
        <v>63</v>
      </c>
      <c r="H1322" t="s">
        <v>15</v>
      </c>
      <c r="I1322" t="s">
        <v>24</v>
      </c>
      <c r="J1322" t="s">
        <v>54</v>
      </c>
      <c r="K1322" t="s">
        <v>49</v>
      </c>
      <c r="L1322" t="s">
        <v>1757</v>
      </c>
      <c r="M1322">
        <v>0.59</v>
      </c>
      <c r="N1322" t="s">
        <v>8</v>
      </c>
      <c r="O1322" t="s">
        <v>9</v>
      </c>
      <c r="P1322" t="s">
        <v>99</v>
      </c>
      <c r="Q1322" t="s">
        <v>2330</v>
      </c>
      <c r="R1322">
        <v>32503</v>
      </c>
      <c r="S1322">
        <v>42124</v>
      </c>
      <c r="T1322">
        <v>42128</v>
      </c>
      <c r="U1322">
        <v>-256.01799999999997</v>
      </c>
      <c r="V1322">
        <v>4</v>
      </c>
      <c r="W1322">
        <v>59.49</v>
      </c>
      <c r="X1322">
        <v>91408</v>
      </c>
      <c r="Y1322" t="s">
        <v>3216</v>
      </c>
    </row>
    <row r="1323" spans="1:25" x14ac:dyDescent="0.2">
      <c r="A1323">
        <v>2823</v>
      </c>
      <c r="B1323" t="s">
        <v>2334</v>
      </c>
      <c r="C1323" t="s">
        <v>23</v>
      </c>
      <c r="D1323">
        <v>0.02</v>
      </c>
      <c r="E1323">
        <v>21.98</v>
      </c>
      <c r="F1323">
        <v>2.87</v>
      </c>
      <c r="G1323" t="s">
        <v>14</v>
      </c>
      <c r="H1323" t="s">
        <v>70</v>
      </c>
      <c r="I1323" t="s">
        <v>24</v>
      </c>
      <c r="J1323" t="s">
        <v>25</v>
      </c>
      <c r="K1323" t="s">
        <v>18</v>
      </c>
      <c r="L1323" t="s">
        <v>1714</v>
      </c>
      <c r="M1323">
        <v>0.55000000000000004</v>
      </c>
      <c r="N1323" t="s">
        <v>8</v>
      </c>
      <c r="O1323" t="s">
        <v>35</v>
      </c>
      <c r="P1323" t="s">
        <v>272</v>
      </c>
      <c r="Q1323" t="s">
        <v>2335</v>
      </c>
      <c r="R1323">
        <v>89031</v>
      </c>
      <c r="S1323">
        <v>42124</v>
      </c>
      <c r="T1323">
        <v>42126</v>
      </c>
      <c r="U1323">
        <v>165.6345</v>
      </c>
      <c r="V1323">
        <v>11</v>
      </c>
      <c r="W1323">
        <v>240.05</v>
      </c>
      <c r="X1323">
        <v>87240</v>
      </c>
      <c r="Y1323" t="s">
        <v>3218</v>
      </c>
    </row>
    <row r="1324" spans="1:25" x14ac:dyDescent="0.2">
      <c r="A1324">
        <v>1989</v>
      </c>
      <c r="B1324" t="s">
        <v>669</v>
      </c>
      <c r="C1324" t="s">
        <v>92</v>
      </c>
      <c r="D1324">
        <v>0.1</v>
      </c>
      <c r="E1324">
        <v>1.6</v>
      </c>
      <c r="F1324">
        <v>1.29</v>
      </c>
      <c r="G1324" t="s">
        <v>14</v>
      </c>
      <c r="H1324" t="s">
        <v>47</v>
      </c>
      <c r="I1324" t="s">
        <v>24</v>
      </c>
      <c r="J1324" t="s">
        <v>25</v>
      </c>
      <c r="K1324" t="s">
        <v>26</v>
      </c>
      <c r="L1324" t="s">
        <v>2336</v>
      </c>
      <c r="M1324">
        <v>0.42</v>
      </c>
      <c r="N1324" t="s">
        <v>8</v>
      </c>
      <c r="O1324" t="s">
        <v>35</v>
      </c>
      <c r="P1324" t="s">
        <v>122</v>
      </c>
      <c r="Q1324" t="s">
        <v>671</v>
      </c>
      <c r="R1324">
        <v>84117</v>
      </c>
      <c r="S1324">
        <v>42124</v>
      </c>
      <c r="T1324">
        <v>42124</v>
      </c>
      <c r="U1324">
        <v>-14.990399999999999</v>
      </c>
      <c r="V1324">
        <v>11</v>
      </c>
      <c r="W1324">
        <v>16.88</v>
      </c>
      <c r="X1324">
        <v>90003</v>
      </c>
      <c r="Y1324" t="s">
        <v>3218</v>
      </c>
    </row>
    <row r="1325" spans="1:25" x14ac:dyDescent="0.2">
      <c r="A1325">
        <v>2394</v>
      </c>
      <c r="B1325" t="s">
        <v>2337</v>
      </c>
      <c r="C1325" t="s">
        <v>1</v>
      </c>
      <c r="D1325">
        <v>0.01</v>
      </c>
      <c r="E1325">
        <v>11.7</v>
      </c>
      <c r="F1325">
        <v>5.63</v>
      </c>
      <c r="G1325" t="s">
        <v>14</v>
      </c>
      <c r="H1325" t="s">
        <v>70</v>
      </c>
      <c r="I1325" t="s">
        <v>24</v>
      </c>
      <c r="J1325" t="s">
        <v>48</v>
      </c>
      <c r="K1325" t="s">
        <v>49</v>
      </c>
      <c r="L1325" t="s">
        <v>2338</v>
      </c>
      <c r="M1325">
        <v>0.4</v>
      </c>
      <c r="N1325" t="s">
        <v>8</v>
      </c>
      <c r="O1325" t="s">
        <v>9</v>
      </c>
      <c r="P1325" t="s">
        <v>51</v>
      </c>
      <c r="Q1325" t="s">
        <v>2339</v>
      </c>
      <c r="R1325">
        <v>30328</v>
      </c>
      <c r="S1325">
        <v>42125</v>
      </c>
      <c r="T1325">
        <v>42127</v>
      </c>
      <c r="U1325">
        <v>39.21</v>
      </c>
      <c r="V1325">
        <v>16</v>
      </c>
      <c r="W1325">
        <v>196.69</v>
      </c>
      <c r="X1325">
        <v>86949</v>
      </c>
      <c r="Y1325" t="s">
        <v>3216</v>
      </c>
    </row>
    <row r="1326" spans="1:25" x14ac:dyDescent="0.2">
      <c r="A1326">
        <v>2394</v>
      </c>
      <c r="B1326" t="s">
        <v>2337</v>
      </c>
      <c r="C1326" t="s">
        <v>1</v>
      </c>
      <c r="D1326">
        <v>0.03</v>
      </c>
      <c r="E1326">
        <v>4.55</v>
      </c>
      <c r="F1326">
        <v>1.49</v>
      </c>
      <c r="G1326" t="s">
        <v>14</v>
      </c>
      <c r="H1326" t="s">
        <v>70</v>
      </c>
      <c r="I1326" t="s">
        <v>24</v>
      </c>
      <c r="J1326" t="s">
        <v>48</v>
      </c>
      <c r="K1326" t="s">
        <v>49</v>
      </c>
      <c r="L1326" t="s">
        <v>1479</v>
      </c>
      <c r="M1326">
        <v>0.35</v>
      </c>
      <c r="N1326" t="s">
        <v>8</v>
      </c>
      <c r="O1326" t="s">
        <v>9</v>
      </c>
      <c r="P1326" t="s">
        <v>51</v>
      </c>
      <c r="Q1326" t="s">
        <v>2339</v>
      </c>
      <c r="R1326">
        <v>30328</v>
      </c>
      <c r="S1326">
        <v>42125</v>
      </c>
      <c r="T1326">
        <v>42125</v>
      </c>
      <c r="U1326">
        <v>100.38</v>
      </c>
      <c r="V1326">
        <v>9</v>
      </c>
      <c r="W1326">
        <v>40.28</v>
      </c>
      <c r="X1326">
        <v>86949</v>
      </c>
      <c r="Y1326" t="s">
        <v>3216</v>
      </c>
    </row>
    <row r="1327" spans="1:25" x14ac:dyDescent="0.2">
      <c r="A1327">
        <v>2724</v>
      </c>
      <c r="B1327" t="s">
        <v>2340</v>
      </c>
      <c r="C1327" t="s">
        <v>1</v>
      </c>
      <c r="D1327">
        <v>0.06</v>
      </c>
      <c r="E1327">
        <v>4.9800000000000004</v>
      </c>
      <c r="F1327">
        <v>7.44</v>
      </c>
      <c r="G1327" t="s">
        <v>14</v>
      </c>
      <c r="H1327" t="s">
        <v>47</v>
      </c>
      <c r="I1327" t="s">
        <v>24</v>
      </c>
      <c r="J1327" t="s">
        <v>64</v>
      </c>
      <c r="K1327" t="s">
        <v>49</v>
      </c>
      <c r="L1327" t="s">
        <v>2150</v>
      </c>
      <c r="M1327">
        <v>0.36</v>
      </c>
      <c r="N1327" t="s">
        <v>8</v>
      </c>
      <c r="O1327" t="s">
        <v>9</v>
      </c>
      <c r="P1327" t="s">
        <v>376</v>
      </c>
      <c r="Q1327" t="s">
        <v>2341</v>
      </c>
      <c r="R1327">
        <v>37421</v>
      </c>
      <c r="S1327">
        <v>42125</v>
      </c>
      <c r="T1327">
        <v>42126</v>
      </c>
      <c r="U1327">
        <v>-37.561999999999998</v>
      </c>
      <c r="V1327">
        <v>10</v>
      </c>
      <c r="W1327">
        <v>53.21</v>
      </c>
      <c r="X1327">
        <v>88959</v>
      </c>
      <c r="Y1327" t="s">
        <v>3216</v>
      </c>
    </row>
    <row r="1328" spans="1:25" x14ac:dyDescent="0.2">
      <c r="A1328">
        <v>2724</v>
      </c>
      <c r="B1328" t="s">
        <v>2340</v>
      </c>
      <c r="C1328" t="s">
        <v>1</v>
      </c>
      <c r="D1328">
        <v>0.01</v>
      </c>
      <c r="E1328">
        <v>6.48</v>
      </c>
      <c r="F1328">
        <v>7.37</v>
      </c>
      <c r="G1328" t="s">
        <v>14</v>
      </c>
      <c r="H1328" t="s">
        <v>47</v>
      </c>
      <c r="I1328" t="s">
        <v>24</v>
      </c>
      <c r="J1328" t="s">
        <v>64</v>
      </c>
      <c r="K1328" t="s">
        <v>49</v>
      </c>
      <c r="L1328" t="s">
        <v>1591</v>
      </c>
      <c r="M1328">
        <v>0.37</v>
      </c>
      <c r="N1328" t="s">
        <v>8</v>
      </c>
      <c r="O1328" t="s">
        <v>9</v>
      </c>
      <c r="P1328" t="s">
        <v>376</v>
      </c>
      <c r="Q1328" t="s">
        <v>2341</v>
      </c>
      <c r="R1328">
        <v>37421</v>
      </c>
      <c r="S1328">
        <v>42125</v>
      </c>
      <c r="T1328">
        <v>42127</v>
      </c>
      <c r="U1328">
        <v>-449.69400000000002</v>
      </c>
      <c r="V1328">
        <v>18</v>
      </c>
      <c r="W1328">
        <v>122.8</v>
      </c>
      <c r="X1328">
        <v>88959</v>
      </c>
      <c r="Y1328" t="s">
        <v>3216</v>
      </c>
    </row>
    <row r="1329" spans="1:25" x14ac:dyDescent="0.2">
      <c r="A1329">
        <v>1271</v>
      </c>
      <c r="B1329" t="s">
        <v>2087</v>
      </c>
      <c r="C1329" t="s">
        <v>23</v>
      </c>
      <c r="D1329">
        <v>0.1</v>
      </c>
      <c r="E1329">
        <v>34.229999999999997</v>
      </c>
      <c r="F1329">
        <v>5.0199999999999996</v>
      </c>
      <c r="G1329" t="s">
        <v>14</v>
      </c>
      <c r="H1329" t="s">
        <v>70</v>
      </c>
      <c r="I1329" t="s">
        <v>4</v>
      </c>
      <c r="J1329" t="s">
        <v>102</v>
      </c>
      <c r="K1329" t="s">
        <v>49</v>
      </c>
      <c r="L1329" t="s">
        <v>1294</v>
      </c>
      <c r="M1329">
        <v>0.55000000000000004</v>
      </c>
      <c r="N1329" t="s">
        <v>8</v>
      </c>
      <c r="O1329" t="s">
        <v>35</v>
      </c>
      <c r="P1329" t="s">
        <v>66</v>
      </c>
      <c r="Q1329" t="s">
        <v>2088</v>
      </c>
      <c r="R1329">
        <v>91941</v>
      </c>
      <c r="S1329">
        <v>42125</v>
      </c>
      <c r="T1329">
        <v>42130</v>
      </c>
      <c r="U1329">
        <v>151.56540000000001</v>
      </c>
      <c r="V1329">
        <v>7</v>
      </c>
      <c r="W1329">
        <v>219.66</v>
      </c>
      <c r="X1329">
        <v>88411</v>
      </c>
      <c r="Y1329" t="s">
        <v>3218</v>
      </c>
    </row>
    <row r="1330" spans="1:25" x14ac:dyDescent="0.2">
      <c r="A1330">
        <v>1383</v>
      </c>
      <c r="B1330" t="s">
        <v>2342</v>
      </c>
      <c r="C1330" t="s">
        <v>92</v>
      </c>
      <c r="D1330">
        <v>0.03</v>
      </c>
      <c r="E1330">
        <v>2.23</v>
      </c>
      <c r="F1330">
        <v>4.57</v>
      </c>
      <c r="G1330" t="s">
        <v>14</v>
      </c>
      <c r="H1330" t="s">
        <v>15</v>
      </c>
      <c r="I1330" t="s">
        <v>4</v>
      </c>
      <c r="J1330" t="s">
        <v>102</v>
      </c>
      <c r="K1330" t="s">
        <v>18</v>
      </c>
      <c r="L1330" t="s">
        <v>2343</v>
      </c>
      <c r="M1330">
        <v>0.41</v>
      </c>
      <c r="N1330" t="s">
        <v>8</v>
      </c>
      <c r="O1330" t="s">
        <v>35</v>
      </c>
      <c r="P1330" t="s">
        <v>122</v>
      </c>
      <c r="Q1330" t="s">
        <v>1208</v>
      </c>
      <c r="R1330">
        <v>84120</v>
      </c>
      <c r="S1330">
        <v>42125</v>
      </c>
      <c r="T1330">
        <v>42126</v>
      </c>
      <c r="U1330">
        <v>-93.25</v>
      </c>
      <c r="V1330">
        <v>12</v>
      </c>
      <c r="W1330">
        <v>28.66</v>
      </c>
      <c r="X1330">
        <v>89406</v>
      </c>
      <c r="Y1330" t="s">
        <v>3218</v>
      </c>
    </row>
    <row r="1331" spans="1:25" x14ac:dyDescent="0.2">
      <c r="A1331">
        <v>381</v>
      </c>
      <c r="B1331" t="s">
        <v>2344</v>
      </c>
      <c r="C1331" t="s">
        <v>46</v>
      </c>
      <c r="D1331">
        <v>7.0000000000000007E-2</v>
      </c>
      <c r="E1331">
        <v>415.88</v>
      </c>
      <c r="F1331">
        <v>11.37</v>
      </c>
      <c r="G1331" t="s">
        <v>14</v>
      </c>
      <c r="H1331" t="s">
        <v>70</v>
      </c>
      <c r="I1331" t="s">
        <v>24</v>
      </c>
      <c r="J1331" t="s">
        <v>54</v>
      </c>
      <c r="K1331" t="s">
        <v>49</v>
      </c>
      <c r="L1331" t="s">
        <v>1357</v>
      </c>
      <c r="M1331">
        <v>0.56999999999999995</v>
      </c>
      <c r="N1331" t="s">
        <v>8</v>
      </c>
      <c r="O1331" t="s">
        <v>28</v>
      </c>
      <c r="P1331" t="s">
        <v>79</v>
      </c>
      <c r="Q1331" t="s">
        <v>1823</v>
      </c>
      <c r="R1331">
        <v>61701</v>
      </c>
      <c r="S1331">
        <v>42125</v>
      </c>
      <c r="T1331">
        <v>42125</v>
      </c>
      <c r="U1331">
        <v>-539.59</v>
      </c>
      <c r="V1331">
        <v>1</v>
      </c>
      <c r="W1331">
        <v>394.51</v>
      </c>
      <c r="X1331">
        <v>88929</v>
      </c>
      <c r="Y1331" t="s">
        <v>3217</v>
      </c>
    </row>
    <row r="1332" spans="1:25" x14ac:dyDescent="0.2">
      <c r="A1332">
        <v>1193</v>
      </c>
      <c r="B1332" t="s">
        <v>1327</v>
      </c>
      <c r="C1332" t="s">
        <v>46</v>
      </c>
      <c r="D1332">
        <v>0.03</v>
      </c>
      <c r="E1332">
        <v>5.98</v>
      </c>
      <c r="F1332">
        <v>1.49</v>
      </c>
      <c r="G1332" t="s">
        <v>14</v>
      </c>
      <c r="H1332" t="s">
        <v>3</v>
      </c>
      <c r="I1332" t="s">
        <v>24</v>
      </c>
      <c r="J1332" t="s">
        <v>48</v>
      </c>
      <c r="K1332" t="s">
        <v>49</v>
      </c>
      <c r="L1332" t="s">
        <v>1563</v>
      </c>
      <c r="M1332">
        <v>0.39</v>
      </c>
      <c r="N1332" t="s">
        <v>8</v>
      </c>
      <c r="O1332" t="s">
        <v>87</v>
      </c>
      <c r="P1332" t="s">
        <v>350</v>
      </c>
      <c r="Q1332" t="s">
        <v>42</v>
      </c>
      <c r="R1332">
        <v>20016</v>
      </c>
      <c r="S1332">
        <v>42125</v>
      </c>
      <c r="T1332">
        <v>42127</v>
      </c>
      <c r="U1332">
        <v>38.08</v>
      </c>
      <c r="V1332">
        <v>85</v>
      </c>
      <c r="W1332">
        <v>517.85</v>
      </c>
      <c r="X1332">
        <v>38852</v>
      </c>
      <c r="Y1332" t="s">
        <v>3219</v>
      </c>
    </row>
    <row r="1333" spans="1:25" x14ac:dyDescent="0.2">
      <c r="A1333">
        <v>1194</v>
      </c>
      <c r="B1333" t="s">
        <v>2345</v>
      </c>
      <c r="C1333" t="s">
        <v>46</v>
      </c>
      <c r="D1333">
        <v>0.03</v>
      </c>
      <c r="E1333">
        <v>5.98</v>
      </c>
      <c r="F1333">
        <v>1.49</v>
      </c>
      <c r="G1333" t="s">
        <v>14</v>
      </c>
      <c r="H1333" t="s">
        <v>3</v>
      </c>
      <c r="I1333" t="s">
        <v>24</v>
      </c>
      <c r="J1333" t="s">
        <v>48</v>
      </c>
      <c r="K1333" t="s">
        <v>49</v>
      </c>
      <c r="L1333" t="s">
        <v>1563</v>
      </c>
      <c r="M1333">
        <v>0.39</v>
      </c>
      <c r="N1333" t="s">
        <v>8</v>
      </c>
      <c r="O1333" t="s">
        <v>9</v>
      </c>
      <c r="P1333" t="s">
        <v>99</v>
      </c>
      <c r="Q1333" t="s">
        <v>2346</v>
      </c>
      <c r="R1333">
        <v>34142</v>
      </c>
      <c r="S1333">
        <v>42125</v>
      </c>
      <c r="T1333">
        <v>42127</v>
      </c>
      <c r="U1333">
        <v>20.495999999999999</v>
      </c>
      <c r="V1333">
        <v>21</v>
      </c>
      <c r="W1333">
        <v>127.94</v>
      </c>
      <c r="X1333">
        <v>87586</v>
      </c>
      <c r="Y1333" t="s">
        <v>3216</v>
      </c>
    </row>
    <row r="1334" spans="1:25" x14ac:dyDescent="0.2">
      <c r="A1334">
        <v>3139</v>
      </c>
      <c r="B1334" t="s">
        <v>2347</v>
      </c>
      <c r="C1334" t="s">
        <v>1</v>
      </c>
      <c r="D1334">
        <v>0.09</v>
      </c>
      <c r="E1334">
        <v>280.98</v>
      </c>
      <c r="F1334">
        <v>57</v>
      </c>
      <c r="G1334" t="s">
        <v>2</v>
      </c>
      <c r="H1334" t="s">
        <v>47</v>
      </c>
      <c r="I1334" t="s">
        <v>4</v>
      </c>
      <c r="J1334" t="s">
        <v>85</v>
      </c>
      <c r="K1334" t="s">
        <v>33</v>
      </c>
      <c r="L1334" t="s">
        <v>838</v>
      </c>
      <c r="M1334">
        <v>0.78</v>
      </c>
      <c r="N1334" t="s">
        <v>8</v>
      </c>
      <c r="O1334" t="s">
        <v>87</v>
      </c>
      <c r="P1334" t="s">
        <v>373</v>
      </c>
      <c r="Q1334" t="s">
        <v>2348</v>
      </c>
      <c r="R1334">
        <v>7016</v>
      </c>
      <c r="S1334">
        <v>42126</v>
      </c>
      <c r="T1334">
        <v>42129</v>
      </c>
      <c r="U1334">
        <v>252.488</v>
      </c>
      <c r="V1334">
        <v>31</v>
      </c>
      <c r="W1334">
        <v>7974.21</v>
      </c>
      <c r="X1334">
        <v>86793</v>
      </c>
      <c r="Y1334" t="s">
        <v>3219</v>
      </c>
    </row>
    <row r="1335" spans="1:25" x14ac:dyDescent="0.2">
      <c r="A1335">
        <v>3367</v>
      </c>
      <c r="B1335" t="s">
        <v>2349</v>
      </c>
      <c r="C1335" t="s">
        <v>1</v>
      </c>
      <c r="D1335">
        <v>0.08</v>
      </c>
      <c r="E1335">
        <v>30.97</v>
      </c>
      <c r="F1335">
        <v>4</v>
      </c>
      <c r="G1335" t="s">
        <v>14</v>
      </c>
      <c r="H1335" t="s">
        <v>47</v>
      </c>
      <c r="I1335" t="s">
        <v>16</v>
      </c>
      <c r="J1335" t="s">
        <v>17</v>
      </c>
      <c r="K1335" t="s">
        <v>49</v>
      </c>
      <c r="L1335" t="s">
        <v>2138</v>
      </c>
      <c r="M1335">
        <v>0.74</v>
      </c>
      <c r="N1335" t="s">
        <v>8</v>
      </c>
      <c r="O1335" t="s">
        <v>87</v>
      </c>
      <c r="P1335" t="s">
        <v>293</v>
      </c>
      <c r="Q1335" t="s">
        <v>2350</v>
      </c>
      <c r="R1335">
        <v>43221</v>
      </c>
      <c r="S1335">
        <v>42126</v>
      </c>
      <c r="T1335">
        <v>42127</v>
      </c>
      <c r="U1335">
        <v>10.68</v>
      </c>
      <c r="V1335">
        <v>26</v>
      </c>
      <c r="W1335">
        <v>758.97</v>
      </c>
      <c r="X1335">
        <v>90502</v>
      </c>
      <c r="Y1335" t="s">
        <v>3219</v>
      </c>
    </row>
    <row r="1336" spans="1:25" x14ac:dyDescent="0.2">
      <c r="A1336">
        <v>3367</v>
      </c>
      <c r="B1336" t="s">
        <v>2349</v>
      </c>
      <c r="C1336" t="s">
        <v>1</v>
      </c>
      <c r="D1336">
        <v>0.1</v>
      </c>
      <c r="E1336">
        <v>4.13</v>
      </c>
      <c r="F1336">
        <v>0.5</v>
      </c>
      <c r="G1336" t="s">
        <v>63</v>
      </c>
      <c r="H1336" t="s">
        <v>47</v>
      </c>
      <c r="I1336" t="s">
        <v>24</v>
      </c>
      <c r="J1336" t="s">
        <v>128</v>
      </c>
      <c r="K1336" t="s">
        <v>49</v>
      </c>
      <c r="L1336" t="s">
        <v>2351</v>
      </c>
      <c r="M1336">
        <v>0.39</v>
      </c>
      <c r="N1336" t="s">
        <v>8</v>
      </c>
      <c r="O1336" t="s">
        <v>87</v>
      </c>
      <c r="P1336" t="s">
        <v>293</v>
      </c>
      <c r="Q1336" t="s">
        <v>2350</v>
      </c>
      <c r="R1336">
        <v>43221</v>
      </c>
      <c r="S1336">
        <v>42126</v>
      </c>
      <c r="T1336">
        <v>42128</v>
      </c>
      <c r="U1336">
        <v>58.263599999999997</v>
      </c>
      <c r="V1336">
        <v>18</v>
      </c>
      <c r="W1336">
        <v>84.44</v>
      </c>
      <c r="X1336">
        <v>90502</v>
      </c>
      <c r="Y1336" t="s">
        <v>3219</v>
      </c>
    </row>
    <row r="1337" spans="1:25" x14ac:dyDescent="0.2">
      <c r="A1337">
        <v>408</v>
      </c>
      <c r="B1337" t="s">
        <v>2352</v>
      </c>
      <c r="C1337" t="s">
        <v>23</v>
      </c>
      <c r="D1337">
        <v>7.0000000000000007E-2</v>
      </c>
      <c r="E1337">
        <v>29.17</v>
      </c>
      <c r="F1337">
        <v>6.27</v>
      </c>
      <c r="G1337" t="s">
        <v>14</v>
      </c>
      <c r="H1337" t="s">
        <v>70</v>
      </c>
      <c r="I1337" t="s">
        <v>24</v>
      </c>
      <c r="J1337" t="s">
        <v>48</v>
      </c>
      <c r="K1337" t="s">
        <v>49</v>
      </c>
      <c r="L1337" t="s">
        <v>50</v>
      </c>
      <c r="M1337">
        <v>0.37</v>
      </c>
      <c r="N1337" t="s">
        <v>8</v>
      </c>
      <c r="O1337" t="s">
        <v>28</v>
      </c>
      <c r="P1337" t="s">
        <v>163</v>
      </c>
      <c r="Q1337" t="s">
        <v>2353</v>
      </c>
      <c r="R1337">
        <v>78589</v>
      </c>
      <c r="S1337">
        <v>42126</v>
      </c>
      <c r="T1337">
        <v>42130</v>
      </c>
      <c r="U1337">
        <v>236.2371</v>
      </c>
      <c r="V1337">
        <v>14</v>
      </c>
      <c r="W1337">
        <v>400.47</v>
      </c>
      <c r="X1337">
        <v>89639</v>
      </c>
      <c r="Y1337" t="s">
        <v>3217</v>
      </c>
    </row>
    <row r="1338" spans="1:25" x14ac:dyDescent="0.2">
      <c r="A1338">
        <v>2426</v>
      </c>
      <c r="B1338" t="s">
        <v>1626</v>
      </c>
      <c r="C1338" t="s">
        <v>23</v>
      </c>
      <c r="D1338">
        <v>0.08</v>
      </c>
      <c r="E1338">
        <v>4.4800000000000004</v>
      </c>
      <c r="F1338">
        <v>49</v>
      </c>
      <c r="G1338" t="s">
        <v>14</v>
      </c>
      <c r="H1338" t="s">
        <v>3</v>
      </c>
      <c r="I1338" t="s">
        <v>24</v>
      </c>
      <c r="J1338" t="s">
        <v>71</v>
      </c>
      <c r="K1338" t="s">
        <v>40</v>
      </c>
      <c r="L1338" t="s">
        <v>444</v>
      </c>
      <c r="M1338">
        <v>0.6</v>
      </c>
      <c r="N1338" t="s">
        <v>8</v>
      </c>
      <c r="O1338" t="s">
        <v>28</v>
      </c>
      <c r="P1338" t="s">
        <v>163</v>
      </c>
      <c r="Q1338" t="s">
        <v>1628</v>
      </c>
      <c r="R1338">
        <v>75061</v>
      </c>
      <c r="S1338">
        <v>42126</v>
      </c>
      <c r="T1338">
        <v>42126</v>
      </c>
      <c r="U1338">
        <v>139.58009999999999</v>
      </c>
      <c r="V1338">
        <v>37</v>
      </c>
      <c r="W1338">
        <v>202.29</v>
      </c>
      <c r="X1338">
        <v>90861</v>
      </c>
      <c r="Y1338" t="s">
        <v>3217</v>
      </c>
    </row>
    <row r="1339" spans="1:25" x14ac:dyDescent="0.2">
      <c r="A1339">
        <v>2426</v>
      </c>
      <c r="B1339" t="s">
        <v>1626</v>
      </c>
      <c r="C1339" t="s">
        <v>23</v>
      </c>
      <c r="D1339">
        <v>0</v>
      </c>
      <c r="E1339">
        <v>17.670000000000002</v>
      </c>
      <c r="F1339">
        <v>8.99</v>
      </c>
      <c r="G1339" t="s">
        <v>14</v>
      </c>
      <c r="H1339" t="s">
        <v>3</v>
      </c>
      <c r="I1339" t="s">
        <v>4</v>
      </c>
      <c r="J1339" t="s">
        <v>102</v>
      </c>
      <c r="K1339" t="s">
        <v>18</v>
      </c>
      <c r="L1339" t="s">
        <v>2032</v>
      </c>
      <c r="M1339">
        <v>0.47</v>
      </c>
      <c r="N1339" t="s">
        <v>8</v>
      </c>
      <c r="O1339" t="s">
        <v>28</v>
      </c>
      <c r="P1339" t="s">
        <v>163</v>
      </c>
      <c r="Q1339" t="s">
        <v>1628</v>
      </c>
      <c r="R1339">
        <v>75061</v>
      </c>
      <c r="S1339">
        <v>42126</v>
      </c>
      <c r="T1339">
        <v>42133</v>
      </c>
      <c r="U1339">
        <v>109.67</v>
      </c>
      <c r="V1339">
        <v>9</v>
      </c>
      <c r="W1339">
        <v>168.71</v>
      </c>
      <c r="X1339">
        <v>90861</v>
      </c>
      <c r="Y1339" t="s">
        <v>3217</v>
      </c>
    </row>
    <row r="1340" spans="1:25" x14ac:dyDescent="0.2">
      <c r="A1340">
        <v>2578</v>
      </c>
      <c r="B1340" t="s">
        <v>2354</v>
      </c>
      <c r="C1340" t="s">
        <v>23</v>
      </c>
      <c r="D1340">
        <v>0.04</v>
      </c>
      <c r="E1340">
        <v>8.6</v>
      </c>
      <c r="F1340">
        <v>6.19</v>
      </c>
      <c r="G1340" t="s">
        <v>14</v>
      </c>
      <c r="H1340" t="s">
        <v>47</v>
      </c>
      <c r="I1340" t="s">
        <v>24</v>
      </c>
      <c r="J1340" t="s">
        <v>48</v>
      </c>
      <c r="K1340" t="s">
        <v>49</v>
      </c>
      <c r="L1340" t="s">
        <v>508</v>
      </c>
      <c r="M1340">
        <v>0.38</v>
      </c>
      <c r="N1340" t="s">
        <v>8</v>
      </c>
      <c r="O1340" t="s">
        <v>9</v>
      </c>
      <c r="P1340" t="s">
        <v>140</v>
      </c>
      <c r="Q1340" t="s">
        <v>2355</v>
      </c>
      <c r="R1340">
        <v>36801</v>
      </c>
      <c r="S1340">
        <v>42126</v>
      </c>
      <c r="T1340">
        <v>42128</v>
      </c>
      <c r="U1340">
        <v>309.71159999999998</v>
      </c>
      <c r="V1340">
        <v>5</v>
      </c>
      <c r="W1340">
        <v>46.85</v>
      </c>
      <c r="X1340">
        <v>88298</v>
      </c>
      <c r="Y1340" t="s">
        <v>3216</v>
      </c>
    </row>
    <row r="1341" spans="1:25" x14ac:dyDescent="0.2">
      <c r="A1341">
        <v>2578</v>
      </c>
      <c r="B1341" t="s">
        <v>2354</v>
      </c>
      <c r="C1341" t="s">
        <v>23</v>
      </c>
      <c r="D1341">
        <v>0.01</v>
      </c>
      <c r="E1341">
        <v>3.58</v>
      </c>
      <c r="F1341">
        <v>1.63</v>
      </c>
      <c r="G1341" t="s">
        <v>14</v>
      </c>
      <c r="H1341" t="s">
        <v>47</v>
      </c>
      <c r="I1341" t="s">
        <v>24</v>
      </c>
      <c r="J1341" t="s">
        <v>152</v>
      </c>
      <c r="K1341" t="s">
        <v>26</v>
      </c>
      <c r="L1341" t="s">
        <v>2197</v>
      </c>
      <c r="M1341">
        <v>0.36</v>
      </c>
      <c r="N1341" t="s">
        <v>8</v>
      </c>
      <c r="O1341" t="s">
        <v>9</v>
      </c>
      <c r="P1341" t="s">
        <v>140</v>
      </c>
      <c r="Q1341" t="s">
        <v>2355</v>
      </c>
      <c r="R1341">
        <v>36801</v>
      </c>
      <c r="S1341">
        <v>42126</v>
      </c>
      <c r="T1341">
        <v>42130</v>
      </c>
      <c r="U1341">
        <v>-128.85599999999999</v>
      </c>
      <c r="V1341">
        <v>26</v>
      </c>
      <c r="W1341">
        <v>93.57</v>
      </c>
      <c r="X1341">
        <v>88298</v>
      </c>
      <c r="Y1341" t="s">
        <v>3216</v>
      </c>
    </row>
    <row r="1342" spans="1:25" x14ac:dyDescent="0.2">
      <c r="A1342">
        <v>2578</v>
      </c>
      <c r="B1342" t="s">
        <v>2354</v>
      </c>
      <c r="C1342" t="s">
        <v>23</v>
      </c>
      <c r="D1342">
        <v>0.08</v>
      </c>
      <c r="E1342">
        <v>105.49</v>
      </c>
      <c r="F1342">
        <v>41.64</v>
      </c>
      <c r="G1342" t="s">
        <v>2</v>
      </c>
      <c r="H1342" t="s">
        <v>47</v>
      </c>
      <c r="I1342" t="s">
        <v>4</v>
      </c>
      <c r="J1342" t="s">
        <v>5</v>
      </c>
      <c r="K1342" t="s">
        <v>6</v>
      </c>
      <c r="L1342" t="s">
        <v>2356</v>
      </c>
      <c r="M1342">
        <v>0.75</v>
      </c>
      <c r="N1342" t="s">
        <v>8</v>
      </c>
      <c r="O1342" t="s">
        <v>9</v>
      </c>
      <c r="P1342" t="s">
        <v>140</v>
      </c>
      <c r="Q1342" t="s">
        <v>2355</v>
      </c>
      <c r="R1342">
        <v>36801</v>
      </c>
      <c r="S1342">
        <v>42126</v>
      </c>
      <c r="T1342">
        <v>42133</v>
      </c>
      <c r="U1342">
        <v>-36.945999999999998</v>
      </c>
      <c r="V1342">
        <v>34</v>
      </c>
      <c r="W1342">
        <v>2694.49</v>
      </c>
      <c r="X1342">
        <v>88298</v>
      </c>
      <c r="Y1342" t="s">
        <v>3216</v>
      </c>
    </row>
    <row r="1343" spans="1:25" x14ac:dyDescent="0.2">
      <c r="A1343">
        <v>2531</v>
      </c>
      <c r="B1343" t="s">
        <v>2357</v>
      </c>
      <c r="C1343" t="s">
        <v>92</v>
      </c>
      <c r="D1343">
        <v>0.08</v>
      </c>
      <c r="E1343">
        <v>4</v>
      </c>
      <c r="F1343">
        <v>1.3</v>
      </c>
      <c r="G1343" t="s">
        <v>14</v>
      </c>
      <c r="H1343" t="s">
        <v>3</v>
      </c>
      <c r="I1343" t="s">
        <v>24</v>
      </c>
      <c r="J1343" t="s">
        <v>64</v>
      </c>
      <c r="K1343" t="s">
        <v>26</v>
      </c>
      <c r="L1343" t="s">
        <v>347</v>
      </c>
      <c r="M1343">
        <v>0.37</v>
      </c>
      <c r="N1343" t="s">
        <v>8</v>
      </c>
      <c r="O1343" t="s">
        <v>35</v>
      </c>
      <c r="P1343" t="s">
        <v>66</v>
      </c>
      <c r="Q1343" t="s">
        <v>2358</v>
      </c>
      <c r="R1343">
        <v>93422</v>
      </c>
      <c r="S1343">
        <v>42126</v>
      </c>
      <c r="T1343">
        <v>42128</v>
      </c>
      <c r="U1343">
        <v>28.4</v>
      </c>
      <c r="V1343">
        <v>14</v>
      </c>
      <c r="W1343">
        <v>51.99</v>
      </c>
      <c r="X1343">
        <v>87452</v>
      </c>
      <c r="Y1343" t="s">
        <v>3218</v>
      </c>
    </row>
    <row r="1344" spans="1:25" x14ac:dyDescent="0.2">
      <c r="A1344">
        <v>27</v>
      </c>
      <c r="B1344" t="s">
        <v>2359</v>
      </c>
      <c r="C1344" t="s">
        <v>46</v>
      </c>
      <c r="D1344">
        <v>0.04</v>
      </c>
      <c r="E1344">
        <v>4.1399999999999997</v>
      </c>
      <c r="F1344">
        <v>6.6</v>
      </c>
      <c r="G1344" t="s">
        <v>14</v>
      </c>
      <c r="H1344" t="s">
        <v>70</v>
      </c>
      <c r="I1344" t="s">
        <v>4</v>
      </c>
      <c r="J1344" t="s">
        <v>102</v>
      </c>
      <c r="K1344" t="s">
        <v>49</v>
      </c>
      <c r="L1344" t="s">
        <v>388</v>
      </c>
      <c r="M1344">
        <v>0.49</v>
      </c>
      <c r="N1344" t="s">
        <v>8</v>
      </c>
      <c r="O1344" t="s">
        <v>35</v>
      </c>
      <c r="P1344" t="s">
        <v>66</v>
      </c>
      <c r="Q1344" t="s">
        <v>1939</v>
      </c>
      <c r="R1344">
        <v>90712</v>
      </c>
      <c r="S1344">
        <v>42126</v>
      </c>
      <c r="T1344">
        <v>42128</v>
      </c>
      <c r="U1344">
        <v>8.8940000000000001</v>
      </c>
      <c r="V1344">
        <v>12</v>
      </c>
      <c r="W1344">
        <v>54.78</v>
      </c>
      <c r="X1344">
        <v>87652</v>
      </c>
      <c r="Y1344" t="s">
        <v>3218</v>
      </c>
    </row>
    <row r="1345" spans="1:25" x14ac:dyDescent="0.2">
      <c r="A1345">
        <v>3386</v>
      </c>
      <c r="B1345" t="s">
        <v>2360</v>
      </c>
      <c r="C1345" t="s">
        <v>1</v>
      </c>
      <c r="D1345">
        <v>0</v>
      </c>
      <c r="E1345">
        <v>2.61</v>
      </c>
      <c r="F1345">
        <v>0.5</v>
      </c>
      <c r="G1345" t="s">
        <v>14</v>
      </c>
      <c r="H1345" t="s">
        <v>70</v>
      </c>
      <c r="I1345" t="s">
        <v>24</v>
      </c>
      <c r="J1345" t="s">
        <v>128</v>
      </c>
      <c r="K1345" t="s">
        <v>49</v>
      </c>
      <c r="L1345" t="s">
        <v>1343</v>
      </c>
      <c r="M1345">
        <v>0.39</v>
      </c>
      <c r="N1345" t="s">
        <v>8</v>
      </c>
      <c r="O1345" t="s">
        <v>87</v>
      </c>
      <c r="P1345" t="s">
        <v>293</v>
      </c>
      <c r="Q1345" t="s">
        <v>2174</v>
      </c>
      <c r="R1345">
        <v>43402</v>
      </c>
      <c r="S1345">
        <v>42127</v>
      </c>
      <c r="T1345">
        <v>42129</v>
      </c>
      <c r="U1345">
        <v>19.554600000000001</v>
      </c>
      <c r="V1345">
        <v>10</v>
      </c>
      <c r="W1345">
        <v>28.34</v>
      </c>
      <c r="X1345">
        <v>88746</v>
      </c>
      <c r="Y1345" t="s">
        <v>3219</v>
      </c>
    </row>
    <row r="1346" spans="1:25" x14ac:dyDescent="0.2">
      <c r="A1346">
        <v>3386</v>
      </c>
      <c r="B1346" t="s">
        <v>2360</v>
      </c>
      <c r="C1346" t="s">
        <v>1</v>
      </c>
      <c r="D1346">
        <v>0.04</v>
      </c>
      <c r="E1346">
        <v>25.38</v>
      </c>
      <c r="F1346">
        <v>8.99</v>
      </c>
      <c r="G1346" t="s">
        <v>63</v>
      </c>
      <c r="H1346" t="s">
        <v>70</v>
      </c>
      <c r="I1346" t="s">
        <v>4</v>
      </c>
      <c r="J1346" t="s">
        <v>102</v>
      </c>
      <c r="K1346" t="s">
        <v>18</v>
      </c>
      <c r="L1346" t="s">
        <v>2361</v>
      </c>
      <c r="M1346">
        <v>0.5</v>
      </c>
      <c r="N1346" t="s">
        <v>8</v>
      </c>
      <c r="O1346" t="s">
        <v>87</v>
      </c>
      <c r="P1346" t="s">
        <v>293</v>
      </c>
      <c r="Q1346" t="s">
        <v>2174</v>
      </c>
      <c r="R1346">
        <v>43402</v>
      </c>
      <c r="S1346">
        <v>42127</v>
      </c>
      <c r="T1346">
        <v>42130</v>
      </c>
      <c r="U1346">
        <v>152.482</v>
      </c>
      <c r="V1346">
        <v>35</v>
      </c>
      <c r="W1346">
        <v>861.3</v>
      </c>
      <c r="X1346">
        <v>88746</v>
      </c>
      <c r="Y1346" t="s">
        <v>3219</v>
      </c>
    </row>
    <row r="1347" spans="1:25" x14ac:dyDescent="0.2">
      <c r="A1347">
        <v>2157</v>
      </c>
      <c r="B1347" t="s">
        <v>1657</v>
      </c>
      <c r="C1347" t="s">
        <v>13</v>
      </c>
      <c r="D1347">
        <v>7.0000000000000007E-2</v>
      </c>
      <c r="E1347">
        <v>30.93</v>
      </c>
      <c r="F1347">
        <v>3.92</v>
      </c>
      <c r="G1347" t="s">
        <v>14</v>
      </c>
      <c r="H1347" t="s">
        <v>47</v>
      </c>
      <c r="I1347" t="s">
        <v>4</v>
      </c>
      <c r="J1347" t="s">
        <v>102</v>
      </c>
      <c r="K1347" t="s">
        <v>18</v>
      </c>
      <c r="L1347" t="s">
        <v>1627</v>
      </c>
      <c r="M1347">
        <v>0.44</v>
      </c>
      <c r="N1347" t="s">
        <v>8</v>
      </c>
      <c r="O1347" t="s">
        <v>28</v>
      </c>
      <c r="P1347" t="s">
        <v>265</v>
      </c>
      <c r="Q1347" t="s">
        <v>1659</v>
      </c>
      <c r="R1347">
        <v>48093</v>
      </c>
      <c r="S1347">
        <v>42127</v>
      </c>
      <c r="T1347">
        <v>42128</v>
      </c>
      <c r="U1347">
        <v>398.30250000000001</v>
      </c>
      <c r="V1347">
        <v>19</v>
      </c>
      <c r="W1347">
        <v>577.25</v>
      </c>
      <c r="X1347">
        <v>90386</v>
      </c>
      <c r="Y1347" t="s">
        <v>3217</v>
      </c>
    </row>
    <row r="1348" spans="1:25" x14ac:dyDescent="0.2">
      <c r="A1348">
        <v>2157</v>
      </c>
      <c r="B1348" t="s">
        <v>1657</v>
      </c>
      <c r="C1348" t="s">
        <v>13</v>
      </c>
      <c r="D1348">
        <v>0.05</v>
      </c>
      <c r="E1348">
        <v>297.48</v>
      </c>
      <c r="F1348">
        <v>18.059999999999999</v>
      </c>
      <c r="G1348" t="s">
        <v>2</v>
      </c>
      <c r="H1348" t="s">
        <v>47</v>
      </c>
      <c r="I1348" t="s">
        <v>16</v>
      </c>
      <c r="J1348" t="s">
        <v>32</v>
      </c>
      <c r="K1348" t="s">
        <v>33</v>
      </c>
      <c r="L1348" t="s">
        <v>363</v>
      </c>
      <c r="M1348">
        <v>0.6</v>
      </c>
      <c r="N1348" t="s">
        <v>8</v>
      </c>
      <c r="O1348" t="s">
        <v>28</v>
      </c>
      <c r="P1348" t="s">
        <v>265</v>
      </c>
      <c r="Q1348" t="s">
        <v>1659</v>
      </c>
      <c r="R1348">
        <v>48093</v>
      </c>
      <c r="S1348">
        <v>42127</v>
      </c>
      <c r="T1348">
        <v>42128</v>
      </c>
      <c r="U1348">
        <v>709.85199999999998</v>
      </c>
      <c r="V1348">
        <v>14</v>
      </c>
      <c r="W1348">
        <v>4075.18</v>
      </c>
      <c r="X1348">
        <v>90386</v>
      </c>
      <c r="Y1348" t="s">
        <v>3217</v>
      </c>
    </row>
    <row r="1349" spans="1:25" x14ac:dyDescent="0.2">
      <c r="A1349">
        <v>2157</v>
      </c>
      <c r="B1349" t="s">
        <v>1657</v>
      </c>
      <c r="C1349" t="s">
        <v>13</v>
      </c>
      <c r="D1349">
        <v>7.0000000000000007E-2</v>
      </c>
      <c r="E1349">
        <v>296.18</v>
      </c>
      <c r="F1349">
        <v>54.12</v>
      </c>
      <c r="G1349" t="s">
        <v>2</v>
      </c>
      <c r="H1349" t="s">
        <v>47</v>
      </c>
      <c r="I1349" t="s">
        <v>4</v>
      </c>
      <c r="J1349" t="s">
        <v>5</v>
      </c>
      <c r="K1349" t="s">
        <v>6</v>
      </c>
      <c r="L1349" t="s">
        <v>1055</v>
      </c>
      <c r="M1349">
        <v>0.76</v>
      </c>
      <c r="N1349" t="s">
        <v>8</v>
      </c>
      <c r="O1349" t="s">
        <v>28</v>
      </c>
      <c r="P1349" t="s">
        <v>265</v>
      </c>
      <c r="Q1349" t="s">
        <v>1659</v>
      </c>
      <c r="R1349">
        <v>48093</v>
      </c>
      <c r="S1349">
        <v>42127</v>
      </c>
      <c r="T1349">
        <v>42129</v>
      </c>
      <c r="U1349">
        <v>80.809200000000004</v>
      </c>
      <c r="V1349">
        <v>6</v>
      </c>
      <c r="W1349">
        <v>1798.23</v>
      </c>
      <c r="X1349">
        <v>90386</v>
      </c>
      <c r="Y1349" t="s">
        <v>3217</v>
      </c>
    </row>
    <row r="1350" spans="1:25" x14ac:dyDescent="0.2">
      <c r="A1350">
        <v>1391</v>
      </c>
      <c r="B1350" t="s">
        <v>2268</v>
      </c>
      <c r="C1350" t="s">
        <v>23</v>
      </c>
      <c r="D1350">
        <v>7.0000000000000007E-2</v>
      </c>
      <c r="E1350">
        <v>12.28</v>
      </c>
      <c r="F1350">
        <v>6.13</v>
      </c>
      <c r="G1350" t="s">
        <v>14</v>
      </c>
      <c r="H1350" t="s">
        <v>3</v>
      </c>
      <c r="I1350" t="s">
        <v>24</v>
      </c>
      <c r="J1350" t="s">
        <v>54</v>
      </c>
      <c r="K1350" t="s">
        <v>49</v>
      </c>
      <c r="L1350" t="s">
        <v>2362</v>
      </c>
      <c r="M1350">
        <v>0.56999999999999995</v>
      </c>
      <c r="N1350" t="s">
        <v>8</v>
      </c>
      <c r="O1350" t="s">
        <v>35</v>
      </c>
      <c r="P1350" t="s">
        <v>66</v>
      </c>
      <c r="Q1350" t="s">
        <v>2269</v>
      </c>
      <c r="R1350">
        <v>94086</v>
      </c>
      <c r="S1350">
        <v>42127</v>
      </c>
      <c r="T1350">
        <v>42134</v>
      </c>
      <c r="U1350">
        <v>15.236000000000001</v>
      </c>
      <c r="V1350">
        <v>33</v>
      </c>
      <c r="W1350">
        <v>389.59</v>
      </c>
      <c r="X1350">
        <v>88730</v>
      </c>
      <c r="Y1350" t="s">
        <v>3218</v>
      </c>
    </row>
    <row r="1351" spans="1:25" x14ac:dyDescent="0.2">
      <c r="A1351">
        <v>1680</v>
      </c>
      <c r="B1351" t="s">
        <v>2363</v>
      </c>
      <c r="C1351" t="s">
        <v>23</v>
      </c>
      <c r="D1351">
        <v>0.09</v>
      </c>
      <c r="E1351">
        <v>30.98</v>
      </c>
      <c r="F1351">
        <v>19.510000000000002</v>
      </c>
      <c r="G1351" t="s">
        <v>14</v>
      </c>
      <c r="H1351" t="s">
        <v>15</v>
      </c>
      <c r="I1351" t="s">
        <v>24</v>
      </c>
      <c r="J1351" t="s">
        <v>321</v>
      </c>
      <c r="K1351" t="s">
        <v>49</v>
      </c>
      <c r="L1351" t="s">
        <v>2364</v>
      </c>
      <c r="M1351">
        <v>0.36</v>
      </c>
      <c r="N1351" t="s">
        <v>8</v>
      </c>
      <c r="O1351" t="s">
        <v>87</v>
      </c>
      <c r="P1351" t="s">
        <v>293</v>
      </c>
      <c r="Q1351" t="s">
        <v>740</v>
      </c>
      <c r="R1351">
        <v>45014</v>
      </c>
      <c r="S1351">
        <v>42127</v>
      </c>
      <c r="T1351">
        <v>42129</v>
      </c>
      <c r="U1351">
        <v>-163.53</v>
      </c>
      <c r="V1351">
        <v>18</v>
      </c>
      <c r="W1351">
        <v>514.62</v>
      </c>
      <c r="X1351">
        <v>86645</v>
      </c>
      <c r="Y1351" t="s">
        <v>3219</v>
      </c>
    </row>
    <row r="1352" spans="1:25" x14ac:dyDescent="0.2">
      <c r="A1352">
        <v>1680</v>
      </c>
      <c r="B1352" t="s">
        <v>2363</v>
      </c>
      <c r="C1352" t="s">
        <v>23</v>
      </c>
      <c r="D1352">
        <v>0.03</v>
      </c>
      <c r="E1352">
        <v>49.34</v>
      </c>
      <c r="F1352">
        <v>10.25</v>
      </c>
      <c r="G1352" t="s">
        <v>14</v>
      </c>
      <c r="H1352" t="s">
        <v>15</v>
      </c>
      <c r="I1352" t="s">
        <v>4</v>
      </c>
      <c r="J1352" t="s">
        <v>102</v>
      </c>
      <c r="K1352" t="s">
        <v>40</v>
      </c>
      <c r="L1352" t="s">
        <v>2365</v>
      </c>
      <c r="M1352">
        <v>0.56999999999999995</v>
      </c>
      <c r="N1352" t="s">
        <v>8</v>
      </c>
      <c r="O1352" t="s">
        <v>87</v>
      </c>
      <c r="P1352" t="s">
        <v>293</v>
      </c>
      <c r="Q1352" t="s">
        <v>740</v>
      </c>
      <c r="R1352">
        <v>45014</v>
      </c>
      <c r="S1352">
        <v>42127</v>
      </c>
      <c r="T1352">
        <v>42129</v>
      </c>
      <c r="U1352">
        <v>554.77</v>
      </c>
      <c r="V1352">
        <v>17</v>
      </c>
      <c r="W1352">
        <v>817.32</v>
      </c>
      <c r="X1352">
        <v>86645</v>
      </c>
      <c r="Y1352" t="s">
        <v>3219</v>
      </c>
    </row>
    <row r="1353" spans="1:25" x14ac:dyDescent="0.2">
      <c r="A1353">
        <v>94</v>
      </c>
      <c r="B1353" t="s">
        <v>2366</v>
      </c>
      <c r="C1353" t="s">
        <v>46</v>
      </c>
      <c r="D1353">
        <v>0.04</v>
      </c>
      <c r="E1353">
        <v>160.97999999999999</v>
      </c>
      <c r="F1353">
        <v>30</v>
      </c>
      <c r="G1353" t="s">
        <v>2</v>
      </c>
      <c r="H1353" t="s">
        <v>47</v>
      </c>
      <c r="I1353" t="s">
        <v>4</v>
      </c>
      <c r="J1353" t="s">
        <v>85</v>
      </c>
      <c r="K1353" t="s">
        <v>33</v>
      </c>
      <c r="L1353" t="s">
        <v>868</v>
      </c>
      <c r="M1353">
        <v>0.62</v>
      </c>
      <c r="N1353" t="s">
        <v>8</v>
      </c>
      <c r="O1353" t="s">
        <v>28</v>
      </c>
      <c r="P1353" t="s">
        <v>79</v>
      </c>
      <c r="Q1353" t="s">
        <v>509</v>
      </c>
      <c r="R1353">
        <v>60601</v>
      </c>
      <c r="S1353">
        <v>42127</v>
      </c>
      <c r="T1353">
        <v>42129</v>
      </c>
      <c r="U1353">
        <v>116.1</v>
      </c>
      <c r="V1353">
        <v>37</v>
      </c>
      <c r="W1353">
        <v>6276.34</v>
      </c>
      <c r="X1353">
        <v>44231</v>
      </c>
      <c r="Y1353" t="s">
        <v>3217</v>
      </c>
    </row>
    <row r="1354" spans="1:25" x14ac:dyDescent="0.2">
      <c r="A1354">
        <v>94</v>
      </c>
      <c r="B1354" t="s">
        <v>2366</v>
      </c>
      <c r="C1354" t="s">
        <v>46</v>
      </c>
      <c r="D1354">
        <v>0.01</v>
      </c>
      <c r="E1354">
        <v>17.98</v>
      </c>
      <c r="F1354">
        <v>4</v>
      </c>
      <c r="G1354" t="s">
        <v>14</v>
      </c>
      <c r="H1354" t="s">
        <v>47</v>
      </c>
      <c r="I1354" t="s">
        <v>16</v>
      </c>
      <c r="J1354" t="s">
        <v>17</v>
      </c>
      <c r="K1354" t="s">
        <v>49</v>
      </c>
      <c r="L1354" t="s">
        <v>1633</v>
      </c>
      <c r="M1354">
        <v>0.79</v>
      </c>
      <c r="N1354" t="s">
        <v>8</v>
      </c>
      <c r="O1354" t="s">
        <v>28</v>
      </c>
      <c r="P1354" t="s">
        <v>79</v>
      </c>
      <c r="Q1354" t="s">
        <v>509</v>
      </c>
      <c r="R1354">
        <v>60601</v>
      </c>
      <c r="S1354">
        <v>42127</v>
      </c>
      <c r="T1354">
        <v>42129</v>
      </c>
      <c r="U1354">
        <v>-87.96</v>
      </c>
      <c r="V1354">
        <v>146</v>
      </c>
      <c r="W1354">
        <v>2664.4</v>
      </c>
      <c r="X1354">
        <v>44231</v>
      </c>
      <c r="Y1354" t="s">
        <v>3217</v>
      </c>
    </row>
    <row r="1355" spans="1:25" x14ac:dyDescent="0.2">
      <c r="A1355">
        <v>97</v>
      </c>
      <c r="B1355" t="s">
        <v>2367</v>
      </c>
      <c r="C1355" t="s">
        <v>46</v>
      </c>
      <c r="D1355">
        <v>0.04</v>
      </c>
      <c r="E1355">
        <v>160.97999999999999</v>
      </c>
      <c r="F1355">
        <v>30</v>
      </c>
      <c r="G1355" t="s">
        <v>2</v>
      </c>
      <c r="H1355" t="s">
        <v>47</v>
      </c>
      <c r="I1355" t="s">
        <v>4</v>
      </c>
      <c r="J1355" t="s">
        <v>85</v>
      </c>
      <c r="K1355" t="s">
        <v>33</v>
      </c>
      <c r="L1355" t="s">
        <v>868</v>
      </c>
      <c r="M1355">
        <v>0.62</v>
      </c>
      <c r="N1355" t="s">
        <v>8</v>
      </c>
      <c r="O1355" t="s">
        <v>28</v>
      </c>
      <c r="P1355" t="s">
        <v>513</v>
      </c>
      <c r="Q1355" t="s">
        <v>2368</v>
      </c>
      <c r="R1355">
        <v>66502</v>
      </c>
      <c r="S1355">
        <v>42127</v>
      </c>
      <c r="T1355">
        <v>42129</v>
      </c>
      <c r="U1355">
        <v>255.42</v>
      </c>
      <c r="V1355">
        <v>9</v>
      </c>
      <c r="W1355">
        <v>1526.68</v>
      </c>
      <c r="X1355">
        <v>87306</v>
      </c>
      <c r="Y1355" t="s">
        <v>3217</v>
      </c>
    </row>
    <row r="1356" spans="1:25" x14ac:dyDescent="0.2">
      <c r="A1356">
        <v>97</v>
      </c>
      <c r="B1356" t="s">
        <v>2367</v>
      </c>
      <c r="C1356" t="s">
        <v>46</v>
      </c>
      <c r="D1356">
        <v>0.06</v>
      </c>
      <c r="E1356">
        <v>115.99</v>
      </c>
      <c r="F1356">
        <v>8.99</v>
      </c>
      <c r="G1356" t="s">
        <v>14</v>
      </c>
      <c r="H1356" t="s">
        <v>47</v>
      </c>
      <c r="I1356" t="s">
        <v>16</v>
      </c>
      <c r="J1356" t="s">
        <v>111</v>
      </c>
      <c r="K1356" t="s">
        <v>49</v>
      </c>
      <c r="L1356" t="s">
        <v>2085</v>
      </c>
      <c r="M1356">
        <v>0.57999999999999996</v>
      </c>
      <c r="N1356" t="s">
        <v>8</v>
      </c>
      <c r="O1356" t="s">
        <v>28</v>
      </c>
      <c r="P1356" t="s">
        <v>513</v>
      </c>
      <c r="Q1356" t="s">
        <v>2368</v>
      </c>
      <c r="R1356">
        <v>66502</v>
      </c>
      <c r="S1356">
        <v>42127</v>
      </c>
      <c r="T1356">
        <v>42128</v>
      </c>
      <c r="U1356">
        <v>685.6146</v>
      </c>
      <c r="V1356">
        <v>20</v>
      </c>
      <c r="W1356">
        <v>1952.56</v>
      </c>
      <c r="X1356">
        <v>87306</v>
      </c>
      <c r="Y1356" t="s">
        <v>3217</v>
      </c>
    </row>
    <row r="1357" spans="1:25" x14ac:dyDescent="0.2">
      <c r="A1357">
        <v>1869</v>
      </c>
      <c r="B1357" t="s">
        <v>2369</v>
      </c>
      <c r="C1357" t="s">
        <v>46</v>
      </c>
      <c r="D1357">
        <v>0.08</v>
      </c>
      <c r="E1357">
        <v>8.09</v>
      </c>
      <c r="F1357">
        <v>7.96</v>
      </c>
      <c r="G1357" t="s">
        <v>14</v>
      </c>
      <c r="H1357" t="s">
        <v>15</v>
      </c>
      <c r="I1357" t="s">
        <v>4</v>
      </c>
      <c r="J1357" t="s">
        <v>102</v>
      </c>
      <c r="K1357" t="s">
        <v>49</v>
      </c>
      <c r="L1357" t="s">
        <v>498</v>
      </c>
      <c r="M1357">
        <v>0.49</v>
      </c>
      <c r="N1357" t="s">
        <v>8</v>
      </c>
      <c r="O1357" t="s">
        <v>35</v>
      </c>
      <c r="P1357" t="s">
        <v>616</v>
      </c>
      <c r="Q1357" t="s">
        <v>2370</v>
      </c>
      <c r="R1357">
        <v>88310</v>
      </c>
      <c r="S1357">
        <v>42127</v>
      </c>
      <c r="T1357">
        <v>42128</v>
      </c>
      <c r="U1357">
        <v>-88.82</v>
      </c>
      <c r="V1357">
        <v>10</v>
      </c>
      <c r="W1357">
        <v>80.349999999999994</v>
      </c>
      <c r="X1357">
        <v>89209</v>
      </c>
      <c r="Y1357" t="s">
        <v>3218</v>
      </c>
    </row>
    <row r="1358" spans="1:25" x14ac:dyDescent="0.2">
      <c r="A1358">
        <v>335</v>
      </c>
      <c r="B1358" t="s">
        <v>2371</v>
      </c>
      <c r="C1358" t="s">
        <v>1</v>
      </c>
      <c r="D1358">
        <v>0.09</v>
      </c>
      <c r="E1358">
        <v>6.28</v>
      </c>
      <c r="F1358">
        <v>5.29</v>
      </c>
      <c r="G1358" t="s">
        <v>14</v>
      </c>
      <c r="H1358" t="s">
        <v>70</v>
      </c>
      <c r="I1358" t="s">
        <v>4</v>
      </c>
      <c r="J1358" t="s">
        <v>102</v>
      </c>
      <c r="K1358" t="s">
        <v>49</v>
      </c>
      <c r="L1358" t="s">
        <v>1551</v>
      </c>
      <c r="M1358">
        <v>0.43</v>
      </c>
      <c r="N1358" t="s">
        <v>8</v>
      </c>
      <c r="O1358" t="s">
        <v>35</v>
      </c>
      <c r="P1358" t="s">
        <v>115</v>
      </c>
      <c r="Q1358" t="s">
        <v>2372</v>
      </c>
      <c r="R1358">
        <v>97504</v>
      </c>
      <c r="S1358">
        <v>42128</v>
      </c>
      <c r="T1358">
        <v>42128</v>
      </c>
      <c r="U1358">
        <v>-5.2</v>
      </c>
      <c r="V1358">
        <v>1</v>
      </c>
      <c r="W1358">
        <v>8.5299999999999994</v>
      </c>
      <c r="X1358">
        <v>87277</v>
      </c>
      <c r="Y1358" t="s">
        <v>3218</v>
      </c>
    </row>
    <row r="1359" spans="1:25" x14ac:dyDescent="0.2">
      <c r="A1359">
        <v>342</v>
      </c>
      <c r="B1359" t="s">
        <v>2373</v>
      </c>
      <c r="C1359" t="s">
        <v>1</v>
      </c>
      <c r="D1359">
        <v>0.01</v>
      </c>
      <c r="E1359">
        <v>3.26</v>
      </c>
      <c r="F1359">
        <v>1.86</v>
      </c>
      <c r="G1359" t="s">
        <v>14</v>
      </c>
      <c r="H1359" t="s">
        <v>70</v>
      </c>
      <c r="I1359" t="s">
        <v>24</v>
      </c>
      <c r="J1359" t="s">
        <v>25</v>
      </c>
      <c r="K1359" t="s">
        <v>26</v>
      </c>
      <c r="L1359" t="s">
        <v>2374</v>
      </c>
      <c r="M1359">
        <v>0.41</v>
      </c>
      <c r="N1359" t="s">
        <v>8</v>
      </c>
      <c r="O1359" t="s">
        <v>9</v>
      </c>
      <c r="P1359" t="s">
        <v>99</v>
      </c>
      <c r="Q1359" t="s">
        <v>104</v>
      </c>
      <c r="R1359">
        <v>33181</v>
      </c>
      <c r="S1359">
        <v>42128</v>
      </c>
      <c r="T1359">
        <v>42130</v>
      </c>
      <c r="U1359">
        <v>-4.6683000000000003</v>
      </c>
      <c r="V1359">
        <v>20</v>
      </c>
      <c r="W1359">
        <v>73.97</v>
      </c>
      <c r="X1359">
        <v>3332</v>
      </c>
      <c r="Y1359" t="s">
        <v>3216</v>
      </c>
    </row>
    <row r="1360" spans="1:25" x14ac:dyDescent="0.2">
      <c r="A1360">
        <v>344</v>
      </c>
      <c r="B1360" t="s">
        <v>2375</v>
      </c>
      <c r="C1360" t="s">
        <v>1</v>
      </c>
      <c r="D1360">
        <v>0.01</v>
      </c>
      <c r="E1360">
        <v>3.26</v>
      </c>
      <c r="F1360">
        <v>1.86</v>
      </c>
      <c r="G1360" t="s">
        <v>14</v>
      </c>
      <c r="H1360" t="s">
        <v>70</v>
      </c>
      <c r="I1360" t="s">
        <v>24</v>
      </c>
      <c r="J1360" t="s">
        <v>25</v>
      </c>
      <c r="K1360" t="s">
        <v>26</v>
      </c>
      <c r="L1360" t="s">
        <v>2374</v>
      </c>
      <c r="M1360">
        <v>0.41</v>
      </c>
      <c r="N1360" t="s">
        <v>8</v>
      </c>
      <c r="O1360" t="s">
        <v>87</v>
      </c>
      <c r="P1360" t="s">
        <v>307</v>
      </c>
      <c r="Q1360" t="s">
        <v>2376</v>
      </c>
      <c r="R1360">
        <v>4101</v>
      </c>
      <c r="S1360">
        <v>42128</v>
      </c>
      <c r="T1360">
        <v>42130</v>
      </c>
      <c r="U1360">
        <v>0.70199999999999996</v>
      </c>
      <c r="V1360">
        <v>5</v>
      </c>
      <c r="W1360">
        <v>18.489999999999998</v>
      </c>
      <c r="X1360">
        <v>88152</v>
      </c>
      <c r="Y1360" t="s">
        <v>3219</v>
      </c>
    </row>
    <row r="1361" spans="1:25" x14ac:dyDescent="0.2">
      <c r="A1361">
        <v>2289</v>
      </c>
      <c r="B1361" t="s">
        <v>2377</v>
      </c>
      <c r="C1361" t="s">
        <v>1</v>
      </c>
      <c r="D1361">
        <v>0.01</v>
      </c>
      <c r="E1361">
        <v>7.59</v>
      </c>
      <c r="F1361">
        <v>4</v>
      </c>
      <c r="G1361" t="s">
        <v>14</v>
      </c>
      <c r="H1361" t="s">
        <v>47</v>
      </c>
      <c r="I1361" t="s">
        <v>4</v>
      </c>
      <c r="J1361" t="s">
        <v>102</v>
      </c>
      <c r="K1361" t="s">
        <v>26</v>
      </c>
      <c r="L1361" t="s">
        <v>1663</v>
      </c>
      <c r="M1361">
        <v>0.42</v>
      </c>
      <c r="N1361" t="s">
        <v>8</v>
      </c>
      <c r="O1361" t="s">
        <v>28</v>
      </c>
      <c r="P1361" t="s">
        <v>60</v>
      </c>
      <c r="Q1361" t="s">
        <v>939</v>
      </c>
      <c r="R1361">
        <v>55337</v>
      </c>
      <c r="S1361">
        <v>42128</v>
      </c>
      <c r="T1361">
        <v>42128</v>
      </c>
      <c r="U1361">
        <v>2.97</v>
      </c>
      <c r="V1361">
        <v>17</v>
      </c>
      <c r="W1361">
        <v>136.25</v>
      </c>
      <c r="X1361">
        <v>88165</v>
      </c>
      <c r="Y1361" t="s">
        <v>3217</v>
      </c>
    </row>
    <row r="1362" spans="1:25" x14ac:dyDescent="0.2">
      <c r="A1362">
        <v>2650</v>
      </c>
      <c r="B1362" t="s">
        <v>2378</v>
      </c>
      <c r="C1362" t="s">
        <v>1</v>
      </c>
      <c r="D1362">
        <v>0.05</v>
      </c>
      <c r="E1362">
        <v>35.99</v>
      </c>
      <c r="F1362">
        <v>5.99</v>
      </c>
      <c r="G1362" t="s">
        <v>14</v>
      </c>
      <c r="H1362" t="s">
        <v>70</v>
      </c>
      <c r="I1362" t="s">
        <v>16</v>
      </c>
      <c r="J1362" t="s">
        <v>111</v>
      </c>
      <c r="K1362" t="s">
        <v>26</v>
      </c>
      <c r="L1362" t="s">
        <v>1348</v>
      </c>
      <c r="M1362">
        <v>0.38</v>
      </c>
      <c r="N1362" t="s">
        <v>8</v>
      </c>
      <c r="O1362" t="s">
        <v>87</v>
      </c>
      <c r="P1362" t="s">
        <v>296</v>
      </c>
      <c r="Q1362" t="s">
        <v>2379</v>
      </c>
      <c r="R1362">
        <v>15234</v>
      </c>
      <c r="S1362">
        <v>42128</v>
      </c>
      <c r="T1362">
        <v>42129</v>
      </c>
      <c r="U1362">
        <v>524.31719999999996</v>
      </c>
      <c r="V1362">
        <v>26</v>
      </c>
      <c r="W1362">
        <v>759.88</v>
      </c>
      <c r="X1362">
        <v>88815</v>
      </c>
      <c r="Y1362" t="s">
        <v>3219</v>
      </c>
    </row>
    <row r="1363" spans="1:25" x14ac:dyDescent="0.2">
      <c r="A1363">
        <v>2689</v>
      </c>
      <c r="B1363" t="s">
        <v>2380</v>
      </c>
      <c r="C1363" t="s">
        <v>1</v>
      </c>
      <c r="D1363">
        <v>0.09</v>
      </c>
      <c r="E1363">
        <v>3.75</v>
      </c>
      <c r="F1363">
        <v>0.5</v>
      </c>
      <c r="G1363" t="s">
        <v>14</v>
      </c>
      <c r="H1363" t="s">
        <v>47</v>
      </c>
      <c r="I1363" t="s">
        <v>24</v>
      </c>
      <c r="J1363" t="s">
        <v>128</v>
      </c>
      <c r="K1363" t="s">
        <v>49</v>
      </c>
      <c r="L1363" t="s">
        <v>2381</v>
      </c>
      <c r="M1363">
        <v>0.37</v>
      </c>
      <c r="N1363" t="s">
        <v>8</v>
      </c>
      <c r="O1363" t="s">
        <v>87</v>
      </c>
      <c r="P1363" t="s">
        <v>373</v>
      </c>
      <c r="Q1363" t="s">
        <v>2382</v>
      </c>
      <c r="R1363">
        <v>7011</v>
      </c>
      <c r="S1363">
        <v>42128</v>
      </c>
      <c r="T1363">
        <v>42130</v>
      </c>
      <c r="U1363">
        <v>51.218699999999998</v>
      </c>
      <c r="V1363">
        <v>21</v>
      </c>
      <c r="W1363">
        <v>74.23</v>
      </c>
      <c r="X1363">
        <v>90624</v>
      </c>
      <c r="Y1363" t="s">
        <v>3219</v>
      </c>
    </row>
    <row r="1364" spans="1:25" x14ac:dyDescent="0.2">
      <c r="A1364">
        <v>2693</v>
      </c>
      <c r="B1364" t="s">
        <v>2383</v>
      </c>
      <c r="C1364" t="s">
        <v>1</v>
      </c>
      <c r="D1364">
        <v>0.01</v>
      </c>
      <c r="E1364">
        <v>30.98</v>
      </c>
      <c r="F1364">
        <v>9.18</v>
      </c>
      <c r="G1364" t="s">
        <v>14</v>
      </c>
      <c r="H1364" t="s">
        <v>47</v>
      </c>
      <c r="I1364" t="s">
        <v>24</v>
      </c>
      <c r="J1364" t="s">
        <v>64</v>
      </c>
      <c r="K1364" t="s">
        <v>49</v>
      </c>
      <c r="L1364" t="s">
        <v>2225</v>
      </c>
      <c r="M1364">
        <v>0.4</v>
      </c>
      <c r="N1364" t="s">
        <v>8</v>
      </c>
      <c r="O1364" t="s">
        <v>87</v>
      </c>
      <c r="P1364" t="s">
        <v>609</v>
      </c>
      <c r="Q1364" t="s">
        <v>1606</v>
      </c>
      <c r="R1364">
        <v>5201</v>
      </c>
      <c r="S1364">
        <v>42128</v>
      </c>
      <c r="T1364">
        <v>42128</v>
      </c>
      <c r="U1364">
        <v>380.46800000000002</v>
      </c>
      <c r="V1364">
        <v>20</v>
      </c>
      <c r="W1364">
        <v>627.19000000000005</v>
      </c>
      <c r="X1364">
        <v>90624</v>
      </c>
      <c r="Y1364" t="s">
        <v>3219</v>
      </c>
    </row>
    <row r="1365" spans="1:25" x14ac:dyDescent="0.2">
      <c r="A1365">
        <v>411</v>
      </c>
      <c r="B1365" t="s">
        <v>2384</v>
      </c>
      <c r="C1365" t="s">
        <v>13</v>
      </c>
      <c r="D1365">
        <v>0.05</v>
      </c>
      <c r="E1365">
        <v>178.47</v>
      </c>
      <c r="F1365">
        <v>19.989999999999998</v>
      </c>
      <c r="G1365" t="s">
        <v>63</v>
      </c>
      <c r="H1365" t="s">
        <v>15</v>
      </c>
      <c r="I1365" t="s">
        <v>24</v>
      </c>
      <c r="J1365" t="s">
        <v>54</v>
      </c>
      <c r="K1365" t="s">
        <v>49</v>
      </c>
      <c r="L1365" t="s">
        <v>987</v>
      </c>
      <c r="M1365">
        <v>0.55000000000000004</v>
      </c>
      <c r="N1365" t="s">
        <v>8</v>
      </c>
      <c r="O1365" t="s">
        <v>35</v>
      </c>
      <c r="P1365" t="s">
        <v>66</v>
      </c>
      <c r="Q1365" t="s">
        <v>2112</v>
      </c>
      <c r="R1365">
        <v>94601</v>
      </c>
      <c r="S1365">
        <v>42128</v>
      </c>
      <c r="T1365">
        <v>42131</v>
      </c>
      <c r="U1365">
        <v>943</v>
      </c>
      <c r="V1365">
        <v>9</v>
      </c>
      <c r="W1365">
        <v>1531.31</v>
      </c>
      <c r="X1365">
        <v>87905</v>
      </c>
      <c r="Y1365" t="s">
        <v>3218</v>
      </c>
    </row>
    <row r="1366" spans="1:25" x14ac:dyDescent="0.2">
      <c r="A1366">
        <v>3176</v>
      </c>
      <c r="B1366" t="s">
        <v>2385</v>
      </c>
      <c r="C1366" t="s">
        <v>13</v>
      </c>
      <c r="D1366">
        <v>0.06</v>
      </c>
      <c r="E1366">
        <v>10.97</v>
      </c>
      <c r="F1366">
        <v>6.5</v>
      </c>
      <c r="G1366" t="s">
        <v>14</v>
      </c>
      <c r="H1366" t="s">
        <v>15</v>
      </c>
      <c r="I1366" t="s">
        <v>16</v>
      </c>
      <c r="J1366" t="s">
        <v>17</v>
      </c>
      <c r="K1366" t="s">
        <v>49</v>
      </c>
      <c r="L1366" t="s">
        <v>2386</v>
      </c>
      <c r="M1366">
        <v>0.64</v>
      </c>
      <c r="N1366" t="s">
        <v>8</v>
      </c>
      <c r="O1366" t="s">
        <v>9</v>
      </c>
      <c r="P1366" t="s">
        <v>99</v>
      </c>
      <c r="Q1366" t="s">
        <v>2387</v>
      </c>
      <c r="R1366">
        <v>32216</v>
      </c>
      <c r="S1366">
        <v>42128</v>
      </c>
      <c r="T1366">
        <v>42130</v>
      </c>
      <c r="U1366">
        <v>65.597999999999999</v>
      </c>
      <c r="V1366">
        <v>19</v>
      </c>
      <c r="W1366">
        <v>215.25</v>
      </c>
      <c r="X1366">
        <v>90820</v>
      </c>
      <c r="Y1366" t="s">
        <v>3216</v>
      </c>
    </row>
    <row r="1367" spans="1:25" x14ac:dyDescent="0.2">
      <c r="A1367">
        <v>3356</v>
      </c>
      <c r="B1367" t="s">
        <v>2388</v>
      </c>
      <c r="C1367" t="s">
        <v>92</v>
      </c>
      <c r="D1367">
        <v>7.0000000000000007E-2</v>
      </c>
      <c r="E1367">
        <v>5.34</v>
      </c>
      <c r="F1367">
        <v>5.63</v>
      </c>
      <c r="G1367" t="s">
        <v>14</v>
      </c>
      <c r="H1367" t="s">
        <v>70</v>
      </c>
      <c r="I1367" t="s">
        <v>24</v>
      </c>
      <c r="J1367" t="s">
        <v>48</v>
      </c>
      <c r="K1367" t="s">
        <v>49</v>
      </c>
      <c r="L1367" t="s">
        <v>1699</v>
      </c>
      <c r="M1367">
        <v>0.39</v>
      </c>
      <c r="N1367" t="s">
        <v>8</v>
      </c>
      <c r="O1367" t="s">
        <v>35</v>
      </c>
      <c r="P1367" t="s">
        <v>466</v>
      </c>
      <c r="Q1367" t="s">
        <v>2389</v>
      </c>
      <c r="R1367">
        <v>83616</v>
      </c>
      <c r="S1367">
        <v>42128</v>
      </c>
      <c r="T1367">
        <v>42130</v>
      </c>
      <c r="U1367">
        <v>-116.3455</v>
      </c>
      <c r="V1367">
        <v>13</v>
      </c>
      <c r="W1367">
        <v>66.650000000000006</v>
      </c>
      <c r="X1367">
        <v>88588</v>
      </c>
      <c r="Y1367" t="s">
        <v>3218</v>
      </c>
    </row>
    <row r="1368" spans="1:25" x14ac:dyDescent="0.2">
      <c r="A1368">
        <v>3356</v>
      </c>
      <c r="B1368" t="s">
        <v>2388</v>
      </c>
      <c r="C1368" t="s">
        <v>92</v>
      </c>
      <c r="D1368">
        <v>0.03</v>
      </c>
      <c r="E1368">
        <v>160.97999999999999</v>
      </c>
      <c r="F1368">
        <v>30</v>
      </c>
      <c r="G1368" t="s">
        <v>2</v>
      </c>
      <c r="H1368" t="s">
        <v>70</v>
      </c>
      <c r="I1368" t="s">
        <v>4</v>
      </c>
      <c r="J1368" t="s">
        <v>85</v>
      </c>
      <c r="K1368" t="s">
        <v>33</v>
      </c>
      <c r="L1368" t="s">
        <v>868</v>
      </c>
      <c r="M1368">
        <v>0.62</v>
      </c>
      <c r="N1368" t="s">
        <v>8</v>
      </c>
      <c r="O1368" t="s">
        <v>35</v>
      </c>
      <c r="P1368" t="s">
        <v>466</v>
      </c>
      <c r="Q1368" t="s">
        <v>2389</v>
      </c>
      <c r="R1368">
        <v>83616</v>
      </c>
      <c r="S1368">
        <v>42128</v>
      </c>
      <c r="T1368">
        <v>42129</v>
      </c>
      <c r="U1368">
        <v>1304.9000000000001</v>
      </c>
      <c r="V1368">
        <v>18</v>
      </c>
      <c r="W1368">
        <v>2934.16</v>
      </c>
      <c r="X1368">
        <v>88588</v>
      </c>
      <c r="Y1368" t="s">
        <v>3218</v>
      </c>
    </row>
    <row r="1369" spans="1:25" x14ac:dyDescent="0.2">
      <c r="A1369">
        <v>3356</v>
      </c>
      <c r="B1369" t="s">
        <v>2388</v>
      </c>
      <c r="C1369" t="s">
        <v>92</v>
      </c>
      <c r="D1369">
        <v>0.04</v>
      </c>
      <c r="E1369">
        <v>65.989999999999995</v>
      </c>
      <c r="F1369">
        <v>5.63</v>
      </c>
      <c r="G1369" t="s">
        <v>63</v>
      </c>
      <c r="H1369" t="s">
        <v>70</v>
      </c>
      <c r="I1369" t="s">
        <v>16</v>
      </c>
      <c r="J1369" t="s">
        <v>111</v>
      </c>
      <c r="K1369" t="s">
        <v>49</v>
      </c>
      <c r="L1369" t="s">
        <v>2390</v>
      </c>
      <c r="M1369">
        <v>0.56000000000000005</v>
      </c>
      <c r="N1369" t="s">
        <v>8</v>
      </c>
      <c r="O1369" t="s">
        <v>35</v>
      </c>
      <c r="P1369" t="s">
        <v>466</v>
      </c>
      <c r="Q1369" t="s">
        <v>2389</v>
      </c>
      <c r="R1369">
        <v>83616</v>
      </c>
      <c r="S1369">
        <v>42128</v>
      </c>
      <c r="T1369">
        <v>42128</v>
      </c>
      <c r="U1369">
        <v>605.04719999999998</v>
      </c>
      <c r="V1369">
        <v>15</v>
      </c>
      <c r="W1369">
        <v>876.88</v>
      </c>
      <c r="X1369">
        <v>88588</v>
      </c>
      <c r="Y1369" t="s">
        <v>3218</v>
      </c>
    </row>
    <row r="1370" spans="1:25" x14ac:dyDescent="0.2">
      <c r="A1370">
        <v>1765</v>
      </c>
      <c r="B1370" t="s">
        <v>2391</v>
      </c>
      <c r="C1370" t="s">
        <v>46</v>
      </c>
      <c r="D1370">
        <v>0</v>
      </c>
      <c r="E1370">
        <v>5.77</v>
      </c>
      <c r="F1370">
        <v>4.97</v>
      </c>
      <c r="G1370" t="s">
        <v>14</v>
      </c>
      <c r="H1370" t="s">
        <v>15</v>
      </c>
      <c r="I1370" t="s">
        <v>24</v>
      </c>
      <c r="J1370" t="s">
        <v>48</v>
      </c>
      <c r="K1370" t="s">
        <v>49</v>
      </c>
      <c r="L1370" t="s">
        <v>2392</v>
      </c>
      <c r="M1370">
        <v>0.35</v>
      </c>
      <c r="N1370" t="s">
        <v>8</v>
      </c>
      <c r="O1370" t="s">
        <v>28</v>
      </c>
      <c r="P1370" t="s">
        <v>56</v>
      </c>
      <c r="Q1370" t="s">
        <v>2393</v>
      </c>
      <c r="R1370">
        <v>63141</v>
      </c>
      <c r="S1370">
        <v>42128</v>
      </c>
      <c r="T1370">
        <v>42129</v>
      </c>
      <c r="U1370">
        <v>3.5581</v>
      </c>
      <c r="V1370">
        <v>8</v>
      </c>
      <c r="W1370">
        <v>52.43</v>
      </c>
      <c r="X1370">
        <v>89777</v>
      </c>
      <c r="Y1370" t="s">
        <v>3217</v>
      </c>
    </row>
    <row r="1371" spans="1:25" x14ac:dyDescent="0.2">
      <c r="A1371">
        <v>693</v>
      </c>
      <c r="B1371" t="s">
        <v>1525</v>
      </c>
      <c r="C1371" t="s">
        <v>13</v>
      </c>
      <c r="D1371">
        <v>0</v>
      </c>
      <c r="E1371">
        <v>230.98</v>
      </c>
      <c r="F1371">
        <v>23.78</v>
      </c>
      <c r="G1371" t="s">
        <v>2</v>
      </c>
      <c r="H1371" t="s">
        <v>3</v>
      </c>
      <c r="I1371" t="s">
        <v>4</v>
      </c>
      <c r="J1371" t="s">
        <v>5</v>
      </c>
      <c r="K1371" t="s">
        <v>6</v>
      </c>
      <c r="L1371" t="s">
        <v>1504</v>
      </c>
      <c r="M1371">
        <v>0.6</v>
      </c>
      <c r="N1371" t="s">
        <v>8</v>
      </c>
      <c r="O1371" t="s">
        <v>35</v>
      </c>
      <c r="P1371" t="s">
        <v>36</v>
      </c>
      <c r="Q1371" t="s">
        <v>1526</v>
      </c>
      <c r="R1371">
        <v>80229</v>
      </c>
      <c r="S1371">
        <v>42129</v>
      </c>
      <c r="T1371">
        <v>42131</v>
      </c>
      <c r="U1371">
        <v>6095.8602000000001</v>
      </c>
      <c r="V1371">
        <v>36</v>
      </c>
      <c r="W1371">
        <v>8834.58</v>
      </c>
      <c r="X1371">
        <v>87813</v>
      </c>
      <c r="Y1371" t="s">
        <v>3218</v>
      </c>
    </row>
    <row r="1372" spans="1:25" x14ac:dyDescent="0.2">
      <c r="A1372">
        <v>2273</v>
      </c>
      <c r="B1372" t="s">
        <v>2394</v>
      </c>
      <c r="C1372" t="s">
        <v>23</v>
      </c>
      <c r="D1372">
        <v>0.04</v>
      </c>
      <c r="E1372">
        <v>120.98</v>
      </c>
      <c r="F1372">
        <v>3.99</v>
      </c>
      <c r="G1372" t="s">
        <v>14</v>
      </c>
      <c r="H1372" t="s">
        <v>70</v>
      </c>
      <c r="I1372" t="s">
        <v>24</v>
      </c>
      <c r="J1372" t="s">
        <v>71</v>
      </c>
      <c r="K1372" t="s">
        <v>49</v>
      </c>
      <c r="L1372" t="s">
        <v>2395</v>
      </c>
      <c r="M1372">
        <v>0.6</v>
      </c>
      <c r="N1372" t="s">
        <v>8</v>
      </c>
      <c r="O1372" t="s">
        <v>28</v>
      </c>
      <c r="P1372" t="s">
        <v>163</v>
      </c>
      <c r="Q1372" t="s">
        <v>2396</v>
      </c>
      <c r="R1372">
        <v>78550</v>
      </c>
      <c r="S1372">
        <v>42129</v>
      </c>
      <c r="T1372">
        <v>42129</v>
      </c>
      <c r="U1372">
        <v>1389.5771999999999</v>
      </c>
      <c r="V1372">
        <v>17</v>
      </c>
      <c r="W1372">
        <v>2013.88</v>
      </c>
      <c r="X1372">
        <v>90109</v>
      </c>
      <c r="Y1372" t="s">
        <v>3217</v>
      </c>
    </row>
    <row r="1373" spans="1:25" x14ac:dyDescent="0.2">
      <c r="A1373">
        <v>2273</v>
      </c>
      <c r="B1373" t="s">
        <v>2394</v>
      </c>
      <c r="C1373" t="s">
        <v>23</v>
      </c>
      <c r="D1373">
        <v>0.02</v>
      </c>
      <c r="E1373">
        <v>55.99</v>
      </c>
      <c r="F1373">
        <v>5</v>
      </c>
      <c r="G1373" t="s">
        <v>14</v>
      </c>
      <c r="H1373" t="s">
        <v>70</v>
      </c>
      <c r="I1373" t="s">
        <v>16</v>
      </c>
      <c r="J1373" t="s">
        <v>111</v>
      </c>
      <c r="K1373" t="s">
        <v>18</v>
      </c>
      <c r="L1373" t="s">
        <v>1914</v>
      </c>
      <c r="M1373">
        <v>0.83</v>
      </c>
      <c r="N1373" t="s">
        <v>8</v>
      </c>
      <c r="O1373" t="s">
        <v>28</v>
      </c>
      <c r="P1373" t="s">
        <v>163</v>
      </c>
      <c r="Q1373" t="s">
        <v>2396</v>
      </c>
      <c r="R1373">
        <v>78550</v>
      </c>
      <c r="S1373">
        <v>42129</v>
      </c>
      <c r="T1373">
        <v>42129</v>
      </c>
      <c r="U1373">
        <v>-222.816</v>
      </c>
      <c r="V1373">
        <v>4</v>
      </c>
      <c r="W1373">
        <v>201.32</v>
      </c>
      <c r="X1373">
        <v>90109</v>
      </c>
      <c r="Y1373" t="s">
        <v>3217</v>
      </c>
    </row>
    <row r="1374" spans="1:25" x14ac:dyDescent="0.2">
      <c r="A1374">
        <v>2274</v>
      </c>
      <c r="B1374" t="s">
        <v>2397</v>
      </c>
      <c r="C1374" t="s">
        <v>23</v>
      </c>
      <c r="D1374">
        <v>0.05</v>
      </c>
      <c r="E1374">
        <v>23.99</v>
      </c>
      <c r="F1374">
        <v>15.68</v>
      </c>
      <c r="G1374" t="s">
        <v>2</v>
      </c>
      <c r="H1374" t="s">
        <v>70</v>
      </c>
      <c r="I1374" t="s">
        <v>4</v>
      </c>
      <c r="J1374" t="s">
        <v>102</v>
      </c>
      <c r="K1374" t="s">
        <v>33</v>
      </c>
      <c r="L1374" t="s">
        <v>2398</v>
      </c>
      <c r="M1374">
        <v>0.62</v>
      </c>
      <c r="N1374" t="s">
        <v>8</v>
      </c>
      <c r="O1374" t="s">
        <v>28</v>
      </c>
      <c r="P1374" t="s">
        <v>163</v>
      </c>
      <c r="Q1374" t="s">
        <v>1729</v>
      </c>
      <c r="R1374">
        <v>77036</v>
      </c>
      <c r="S1374">
        <v>42129</v>
      </c>
      <c r="T1374">
        <v>42133</v>
      </c>
      <c r="U1374">
        <v>-133.71</v>
      </c>
      <c r="V1374">
        <v>12</v>
      </c>
      <c r="W1374">
        <v>298.51</v>
      </c>
      <c r="X1374">
        <v>90109</v>
      </c>
      <c r="Y1374" t="s">
        <v>3217</v>
      </c>
    </row>
    <row r="1375" spans="1:25" x14ac:dyDescent="0.2">
      <c r="A1375">
        <v>2379</v>
      </c>
      <c r="B1375" t="s">
        <v>2399</v>
      </c>
      <c r="C1375" t="s">
        <v>23</v>
      </c>
      <c r="D1375">
        <v>0.06</v>
      </c>
      <c r="E1375">
        <v>122.99</v>
      </c>
      <c r="F1375">
        <v>19.989999999999998</v>
      </c>
      <c r="G1375" t="s">
        <v>14</v>
      </c>
      <c r="H1375" t="s">
        <v>3</v>
      </c>
      <c r="I1375" t="s">
        <v>24</v>
      </c>
      <c r="J1375" t="s">
        <v>48</v>
      </c>
      <c r="K1375" t="s">
        <v>49</v>
      </c>
      <c r="L1375" t="s">
        <v>2400</v>
      </c>
      <c r="M1375">
        <v>0.37</v>
      </c>
      <c r="N1375" t="s">
        <v>8</v>
      </c>
      <c r="O1375" t="s">
        <v>28</v>
      </c>
      <c r="P1375" t="s">
        <v>265</v>
      </c>
      <c r="Q1375" t="s">
        <v>2041</v>
      </c>
      <c r="R1375">
        <v>48135</v>
      </c>
      <c r="S1375">
        <v>42129</v>
      </c>
      <c r="T1375">
        <v>42131</v>
      </c>
      <c r="U1375">
        <v>1019.7096</v>
      </c>
      <c r="V1375">
        <v>12</v>
      </c>
      <c r="W1375">
        <v>1477.84</v>
      </c>
      <c r="X1375">
        <v>86655</v>
      </c>
      <c r="Y1375" t="s">
        <v>3217</v>
      </c>
    </row>
    <row r="1376" spans="1:25" x14ac:dyDescent="0.2">
      <c r="A1376">
        <v>2380</v>
      </c>
      <c r="B1376" t="s">
        <v>2280</v>
      </c>
      <c r="C1376" t="s">
        <v>23</v>
      </c>
      <c r="D1376">
        <v>0.08</v>
      </c>
      <c r="E1376">
        <v>68.81</v>
      </c>
      <c r="F1376">
        <v>60</v>
      </c>
      <c r="G1376" t="s">
        <v>2</v>
      </c>
      <c r="H1376" t="s">
        <v>3</v>
      </c>
      <c r="I1376" t="s">
        <v>24</v>
      </c>
      <c r="J1376" t="s">
        <v>71</v>
      </c>
      <c r="K1376" t="s">
        <v>33</v>
      </c>
      <c r="L1376" t="s">
        <v>1652</v>
      </c>
      <c r="M1376">
        <v>0.41</v>
      </c>
      <c r="N1376" t="s">
        <v>8</v>
      </c>
      <c r="O1376" t="s">
        <v>28</v>
      </c>
      <c r="P1376" t="s">
        <v>265</v>
      </c>
      <c r="Q1376" t="s">
        <v>2281</v>
      </c>
      <c r="R1376">
        <v>49505</v>
      </c>
      <c r="S1376">
        <v>42129</v>
      </c>
      <c r="T1376">
        <v>42131</v>
      </c>
      <c r="U1376">
        <v>-1069.72</v>
      </c>
      <c r="V1376">
        <v>17</v>
      </c>
      <c r="W1376">
        <v>1162.46</v>
      </c>
      <c r="X1376">
        <v>86655</v>
      </c>
      <c r="Y1376" t="s">
        <v>3217</v>
      </c>
    </row>
    <row r="1377" spans="1:25" x14ac:dyDescent="0.2">
      <c r="A1377">
        <v>2382</v>
      </c>
      <c r="B1377" t="s">
        <v>2282</v>
      </c>
      <c r="C1377" t="s">
        <v>23</v>
      </c>
      <c r="D1377">
        <v>0.06</v>
      </c>
      <c r="E1377">
        <v>122.99</v>
      </c>
      <c r="F1377">
        <v>19.989999999999998</v>
      </c>
      <c r="G1377" t="s">
        <v>14</v>
      </c>
      <c r="H1377" t="s">
        <v>3</v>
      </c>
      <c r="I1377" t="s">
        <v>24</v>
      </c>
      <c r="J1377" t="s">
        <v>48</v>
      </c>
      <c r="K1377" t="s">
        <v>49</v>
      </c>
      <c r="L1377" t="s">
        <v>2400</v>
      </c>
      <c r="M1377">
        <v>0.37</v>
      </c>
      <c r="N1377" t="s">
        <v>8</v>
      </c>
      <c r="O1377" t="s">
        <v>87</v>
      </c>
      <c r="P1377" t="s">
        <v>88</v>
      </c>
      <c r="Q1377" t="s">
        <v>89</v>
      </c>
      <c r="R1377">
        <v>10024</v>
      </c>
      <c r="S1377">
        <v>42129</v>
      </c>
      <c r="T1377">
        <v>42131</v>
      </c>
      <c r="U1377">
        <v>1408.1865</v>
      </c>
      <c r="V1377">
        <v>48</v>
      </c>
      <c r="W1377">
        <v>5911.35</v>
      </c>
      <c r="X1377">
        <v>962</v>
      </c>
      <c r="Y1377" t="s">
        <v>3219</v>
      </c>
    </row>
    <row r="1378" spans="1:25" x14ac:dyDescent="0.2">
      <c r="A1378">
        <v>2382</v>
      </c>
      <c r="B1378" t="s">
        <v>2282</v>
      </c>
      <c r="C1378" t="s">
        <v>23</v>
      </c>
      <c r="D1378">
        <v>0.08</v>
      </c>
      <c r="E1378">
        <v>68.81</v>
      </c>
      <c r="F1378">
        <v>60</v>
      </c>
      <c r="G1378" t="s">
        <v>2</v>
      </c>
      <c r="H1378" t="s">
        <v>3</v>
      </c>
      <c r="I1378" t="s">
        <v>24</v>
      </c>
      <c r="J1378" t="s">
        <v>71</v>
      </c>
      <c r="K1378" t="s">
        <v>33</v>
      </c>
      <c r="L1378" t="s">
        <v>1652</v>
      </c>
      <c r="M1378">
        <v>0.41</v>
      </c>
      <c r="N1378" t="s">
        <v>8</v>
      </c>
      <c r="O1378" t="s">
        <v>87</v>
      </c>
      <c r="P1378" t="s">
        <v>88</v>
      </c>
      <c r="Q1378" t="s">
        <v>89</v>
      </c>
      <c r="R1378">
        <v>10024</v>
      </c>
      <c r="S1378">
        <v>42129</v>
      </c>
      <c r="T1378">
        <v>42131</v>
      </c>
      <c r="U1378">
        <v>-1069.72</v>
      </c>
      <c r="V1378">
        <v>68</v>
      </c>
      <c r="W1378">
        <v>4649.8500000000004</v>
      </c>
      <c r="X1378">
        <v>962</v>
      </c>
      <c r="Y1378" t="s">
        <v>3219</v>
      </c>
    </row>
    <row r="1379" spans="1:25" x14ac:dyDescent="0.2">
      <c r="A1379">
        <v>1101</v>
      </c>
      <c r="B1379" t="s">
        <v>2401</v>
      </c>
      <c r="C1379" t="s">
        <v>92</v>
      </c>
      <c r="D1379">
        <v>0.02</v>
      </c>
      <c r="E1379">
        <v>15.14</v>
      </c>
      <c r="F1379">
        <v>4.53</v>
      </c>
      <c r="G1379" t="s">
        <v>14</v>
      </c>
      <c r="H1379" t="s">
        <v>3</v>
      </c>
      <c r="I1379" t="s">
        <v>24</v>
      </c>
      <c r="J1379" t="s">
        <v>54</v>
      </c>
      <c r="K1379" t="s">
        <v>49</v>
      </c>
      <c r="L1379" t="s">
        <v>1331</v>
      </c>
      <c r="M1379">
        <v>0.81</v>
      </c>
      <c r="N1379" t="s">
        <v>8</v>
      </c>
      <c r="O1379" t="s">
        <v>35</v>
      </c>
      <c r="P1379" t="s">
        <v>66</v>
      </c>
      <c r="Q1379" t="s">
        <v>1231</v>
      </c>
      <c r="R1379">
        <v>93030</v>
      </c>
      <c r="S1379">
        <v>42129</v>
      </c>
      <c r="T1379">
        <v>42130</v>
      </c>
      <c r="U1379">
        <v>5.8840000000000003</v>
      </c>
      <c r="V1379">
        <v>3</v>
      </c>
      <c r="W1379">
        <v>51.02</v>
      </c>
      <c r="X1379">
        <v>91488</v>
      </c>
      <c r="Y1379" t="s">
        <v>3218</v>
      </c>
    </row>
    <row r="1380" spans="1:25" x14ac:dyDescent="0.2">
      <c r="A1380">
        <v>2509</v>
      </c>
      <c r="B1380" t="s">
        <v>2402</v>
      </c>
      <c r="C1380" t="s">
        <v>92</v>
      </c>
      <c r="D1380">
        <v>0.05</v>
      </c>
      <c r="E1380">
        <v>30.98</v>
      </c>
      <c r="F1380">
        <v>9.18</v>
      </c>
      <c r="G1380" t="s">
        <v>14</v>
      </c>
      <c r="H1380" t="s">
        <v>47</v>
      </c>
      <c r="I1380" t="s">
        <v>24</v>
      </c>
      <c r="J1380" t="s">
        <v>64</v>
      </c>
      <c r="K1380" t="s">
        <v>49</v>
      </c>
      <c r="L1380" t="s">
        <v>2225</v>
      </c>
      <c r="M1380">
        <v>0.4</v>
      </c>
      <c r="N1380" t="s">
        <v>8</v>
      </c>
      <c r="O1380" t="s">
        <v>87</v>
      </c>
      <c r="P1380" t="s">
        <v>307</v>
      </c>
      <c r="Q1380" t="s">
        <v>2403</v>
      </c>
      <c r="R1380">
        <v>4106</v>
      </c>
      <c r="S1380">
        <v>42129</v>
      </c>
      <c r="T1380">
        <v>42129</v>
      </c>
      <c r="U1380">
        <v>308.67</v>
      </c>
      <c r="V1380">
        <v>15</v>
      </c>
      <c r="W1380">
        <v>462.57</v>
      </c>
      <c r="X1380">
        <v>87029</v>
      </c>
      <c r="Y1380" t="s">
        <v>3219</v>
      </c>
    </row>
    <row r="1381" spans="1:25" x14ac:dyDescent="0.2">
      <c r="A1381">
        <v>1979</v>
      </c>
      <c r="B1381" t="s">
        <v>2404</v>
      </c>
      <c r="C1381" t="s">
        <v>46</v>
      </c>
      <c r="D1381">
        <v>0.05</v>
      </c>
      <c r="E1381">
        <v>20.99</v>
      </c>
      <c r="F1381">
        <v>3.3</v>
      </c>
      <c r="G1381" t="s">
        <v>14</v>
      </c>
      <c r="H1381" t="s">
        <v>70</v>
      </c>
      <c r="I1381" t="s">
        <v>16</v>
      </c>
      <c r="J1381" t="s">
        <v>111</v>
      </c>
      <c r="K1381" t="s">
        <v>18</v>
      </c>
      <c r="L1381" t="s">
        <v>1559</v>
      </c>
      <c r="M1381">
        <v>0.81</v>
      </c>
      <c r="N1381" t="s">
        <v>8</v>
      </c>
      <c r="O1381" t="s">
        <v>35</v>
      </c>
      <c r="P1381" t="s">
        <v>36</v>
      </c>
      <c r="Q1381" t="s">
        <v>2405</v>
      </c>
      <c r="R1381">
        <v>80122</v>
      </c>
      <c r="S1381">
        <v>42129</v>
      </c>
      <c r="T1381">
        <v>42130</v>
      </c>
      <c r="U1381">
        <v>21.883400000000002</v>
      </c>
      <c r="V1381">
        <v>4</v>
      </c>
      <c r="W1381">
        <v>72.75</v>
      </c>
      <c r="X1381">
        <v>87757</v>
      </c>
      <c r="Y1381" t="s">
        <v>3218</v>
      </c>
    </row>
    <row r="1382" spans="1:25" x14ac:dyDescent="0.2">
      <c r="A1382">
        <v>1416</v>
      </c>
      <c r="B1382" t="s">
        <v>2406</v>
      </c>
      <c r="C1382" t="s">
        <v>1</v>
      </c>
      <c r="D1382">
        <v>0.02</v>
      </c>
      <c r="E1382">
        <v>417.4</v>
      </c>
      <c r="F1382">
        <v>75.23</v>
      </c>
      <c r="G1382" t="s">
        <v>2</v>
      </c>
      <c r="H1382" t="s">
        <v>3</v>
      </c>
      <c r="I1382" t="s">
        <v>4</v>
      </c>
      <c r="J1382" t="s">
        <v>5</v>
      </c>
      <c r="K1382" t="s">
        <v>6</v>
      </c>
      <c r="L1382" t="s">
        <v>1171</v>
      </c>
      <c r="M1382">
        <v>0.79</v>
      </c>
      <c r="N1382" t="s">
        <v>8</v>
      </c>
      <c r="O1382" t="s">
        <v>28</v>
      </c>
      <c r="P1382" t="s">
        <v>29</v>
      </c>
      <c r="Q1382" t="s">
        <v>1488</v>
      </c>
      <c r="R1382">
        <v>46203</v>
      </c>
      <c r="S1382">
        <v>42130</v>
      </c>
      <c r="T1382">
        <v>42131</v>
      </c>
      <c r="U1382">
        <v>-634.86540000000002</v>
      </c>
      <c r="V1382">
        <v>1</v>
      </c>
      <c r="W1382">
        <v>471.21</v>
      </c>
      <c r="X1382">
        <v>90538</v>
      </c>
      <c r="Y1382" t="s">
        <v>3217</v>
      </c>
    </row>
    <row r="1383" spans="1:25" x14ac:dyDescent="0.2">
      <c r="A1383">
        <v>2420</v>
      </c>
      <c r="B1383" t="s">
        <v>2407</v>
      </c>
      <c r="C1383" t="s">
        <v>13</v>
      </c>
      <c r="D1383">
        <v>0.04</v>
      </c>
      <c r="E1383">
        <v>9.11</v>
      </c>
      <c r="F1383">
        <v>2.15</v>
      </c>
      <c r="G1383" t="s">
        <v>14</v>
      </c>
      <c r="H1383" t="s">
        <v>15</v>
      </c>
      <c r="I1383" t="s">
        <v>24</v>
      </c>
      <c r="J1383" t="s">
        <v>64</v>
      </c>
      <c r="K1383" t="s">
        <v>26</v>
      </c>
      <c r="L1383" t="s">
        <v>65</v>
      </c>
      <c r="M1383">
        <v>0.4</v>
      </c>
      <c r="N1383" t="s">
        <v>8</v>
      </c>
      <c r="O1383" t="s">
        <v>9</v>
      </c>
      <c r="P1383" t="s">
        <v>218</v>
      </c>
      <c r="Q1383" t="s">
        <v>2408</v>
      </c>
      <c r="R1383">
        <v>23223</v>
      </c>
      <c r="S1383">
        <v>42130</v>
      </c>
      <c r="T1383">
        <v>42130</v>
      </c>
      <c r="U1383">
        <v>-23.071999999999999</v>
      </c>
      <c r="V1383">
        <v>11</v>
      </c>
      <c r="W1383">
        <v>100.87</v>
      </c>
      <c r="X1383">
        <v>86752</v>
      </c>
      <c r="Y1383" t="s">
        <v>3216</v>
      </c>
    </row>
    <row r="1384" spans="1:25" x14ac:dyDescent="0.2">
      <c r="A1384">
        <v>1986</v>
      </c>
      <c r="B1384" t="s">
        <v>2409</v>
      </c>
      <c r="C1384" t="s">
        <v>46</v>
      </c>
      <c r="D1384">
        <v>0.01</v>
      </c>
      <c r="E1384">
        <v>15.31</v>
      </c>
      <c r="F1384">
        <v>8.7799999999999994</v>
      </c>
      <c r="G1384" t="s">
        <v>14</v>
      </c>
      <c r="H1384" t="s">
        <v>47</v>
      </c>
      <c r="I1384" t="s">
        <v>24</v>
      </c>
      <c r="J1384" t="s">
        <v>54</v>
      </c>
      <c r="K1384" t="s">
        <v>49</v>
      </c>
      <c r="L1384" t="s">
        <v>2410</v>
      </c>
      <c r="M1384">
        <v>0.56999999999999995</v>
      </c>
      <c r="N1384" t="s">
        <v>8</v>
      </c>
      <c r="O1384" t="s">
        <v>28</v>
      </c>
      <c r="P1384" t="s">
        <v>163</v>
      </c>
      <c r="Q1384" t="s">
        <v>1480</v>
      </c>
      <c r="R1384">
        <v>79701</v>
      </c>
      <c r="S1384">
        <v>42130</v>
      </c>
      <c r="T1384">
        <v>42131</v>
      </c>
      <c r="U1384">
        <v>12.146000000000001</v>
      </c>
      <c r="V1384">
        <v>23</v>
      </c>
      <c r="W1384">
        <v>377</v>
      </c>
      <c r="X1384">
        <v>90888</v>
      </c>
      <c r="Y1384" t="s">
        <v>3217</v>
      </c>
    </row>
    <row r="1385" spans="1:25" x14ac:dyDescent="0.2">
      <c r="A1385">
        <v>1986</v>
      </c>
      <c r="B1385" t="s">
        <v>2409</v>
      </c>
      <c r="C1385" t="s">
        <v>46</v>
      </c>
      <c r="D1385">
        <v>0.05</v>
      </c>
      <c r="E1385">
        <v>7.99</v>
      </c>
      <c r="F1385">
        <v>5.03</v>
      </c>
      <c r="G1385" t="s">
        <v>63</v>
      </c>
      <c r="H1385" t="s">
        <v>47</v>
      </c>
      <c r="I1385" t="s">
        <v>16</v>
      </c>
      <c r="J1385" t="s">
        <v>111</v>
      </c>
      <c r="K1385" t="s">
        <v>120</v>
      </c>
      <c r="L1385" t="s">
        <v>441</v>
      </c>
      <c r="M1385">
        <v>0.6</v>
      </c>
      <c r="N1385" t="s">
        <v>8</v>
      </c>
      <c r="O1385" t="s">
        <v>28</v>
      </c>
      <c r="P1385" t="s">
        <v>163</v>
      </c>
      <c r="Q1385" t="s">
        <v>1480</v>
      </c>
      <c r="R1385">
        <v>79701</v>
      </c>
      <c r="S1385">
        <v>42130</v>
      </c>
      <c r="T1385">
        <v>42132</v>
      </c>
      <c r="U1385">
        <v>5.6870000000000003</v>
      </c>
      <c r="V1385">
        <v>4</v>
      </c>
      <c r="W1385">
        <v>42.99</v>
      </c>
      <c r="X1385">
        <v>90888</v>
      </c>
      <c r="Y1385" t="s">
        <v>3217</v>
      </c>
    </row>
    <row r="1386" spans="1:25" x14ac:dyDescent="0.2">
      <c r="A1386">
        <v>1261</v>
      </c>
      <c r="B1386" t="s">
        <v>2411</v>
      </c>
      <c r="C1386" t="s">
        <v>1</v>
      </c>
      <c r="D1386">
        <v>0.02</v>
      </c>
      <c r="E1386">
        <v>73.98</v>
      </c>
      <c r="F1386">
        <v>14.52</v>
      </c>
      <c r="G1386" t="s">
        <v>14</v>
      </c>
      <c r="H1386" t="s">
        <v>47</v>
      </c>
      <c r="I1386" t="s">
        <v>16</v>
      </c>
      <c r="J1386" t="s">
        <v>17</v>
      </c>
      <c r="K1386" t="s">
        <v>49</v>
      </c>
      <c r="L1386" t="s">
        <v>284</v>
      </c>
      <c r="M1386">
        <v>0.65</v>
      </c>
      <c r="N1386" t="s">
        <v>8</v>
      </c>
      <c r="O1386" t="s">
        <v>35</v>
      </c>
      <c r="P1386" t="s">
        <v>36</v>
      </c>
      <c r="Q1386" t="s">
        <v>2412</v>
      </c>
      <c r="R1386">
        <v>80020</v>
      </c>
      <c r="S1386">
        <v>42131</v>
      </c>
      <c r="T1386">
        <v>42134</v>
      </c>
      <c r="U1386">
        <v>43.537999999999997</v>
      </c>
      <c r="V1386">
        <v>5</v>
      </c>
      <c r="W1386">
        <v>378.23</v>
      </c>
      <c r="X1386">
        <v>89730</v>
      </c>
      <c r="Y1386" t="s">
        <v>3218</v>
      </c>
    </row>
    <row r="1387" spans="1:25" x14ac:dyDescent="0.2">
      <c r="A1387">
        <v>1502</v>
      </c>
      <c r="B1387" t="s">
        <v>2413</v>
      </c>
      <c r="C1387" t="s">
        <v>1</v>
      </c>
      <c r="D1387">
        <v>0.08</v>
      </c>
      <c r="E1387">
        <v>3.69</v>
      </c>
      <c r="F1387">
        <v>0.5</v>
      </c>
      <c r="G1387" t="s">
        <v>14</v>
      </c>
      <c r="H1387" t="s">
        <v>3</v>
      </c>
      <c r="I1387" t="s">
        <v>24</v>
      </c>
      <c r="J1387" t="s">
        <v>128</v>
      </c>
      <c r="K1387" t="s">
        <v>49</v>
      </c>
      <c r="L1387" t="s">
        <v>1870</v>
      </c>
      <c r="M1387">
        <v>0.38</v>
      </c>
      <c r="N1387" t="s">
        <v>8</v>
      </c>
      <c r="O1387" t="s">
        <v>9</v>
      </c>
      <c r="P1387" t="s">
        <v>99</v>
      </c>
      <c r="Q1387" t="s">
        <v>2414</v>
      </c>
      <c r="R1387">
        <v>33065</v>
      </c>
      <c r="S1387">
        <v>42131</v>
      </c>
      <c r="T1387">
        <v>42134</v>
      </c>
      <c r="U1387">
        <v>-3.6547000000000001</v>
      </c>
      <c r="V1387">
        <v>38</v>
      </c>
      <c r="W1387">
        <v>129.43</v>
      </c>
      <c r="X1387">
        <v>89193</v>
      </c>
      <c r="Y1387" t="s">
        <v>3216</v>
      </c>
    </row>
    <row r="1388" spans="1:25" x14ac:dyDescent="0.2">
      <c r="A1388">
        <v>1725</v>
      </c>
      <c r="B1388" t="s">
        <v>2415</v>
      </c>
      <c r="C1388" t="s">
        <v>13</v>
      </c>
      <c r="D1388">
        <v>0.05</v>
      </c>
      <c r="E1388">
        <v>35.99</v>
      </c>
      <c r="F1388">
        <v>1.1000000000000001</v>
      </c>
      <c r="G1388" t="s">
        <v>14</v>
      </c>
      <c r="H1388" t="s">
        <v>70</v>
      </c>
      <c r="I1388" t="s">
        <v>16</v>
      </c>
      <c r="J1388" t="s">
        <v>111</v>
      </c>
      <c r="K1388" t="s">
        <v>49</v>
      </c>
      <c r="L1388" t="s">
        <v>250</v>
      </c>
      <c r="M1388">
        <v>0.55000000000000004</v>
      </c>
      <c r="N1388" t="s">
        <v>8</v>
      </c>
      <c r="O1388" t="s">
        <v>87</v>
      </c>
      <c r="P1388" t="s">
        <v>293</v>
      </c>
      <c r="Q1388" t="s">
        <v>2416</v>
      </c>
      <c r="R1388">
        <v>43026</v>
      </c>
      <c r="S1388">
        <v>42131</v>
      </c>
      <c r="T1388">
        <v>42133</v>
      </c>
      <c r="U1388">
        <v>149.166</v>
      </c>
      <c r="V1388">
        <v>9</v>
      </c>
      <c r="W1388">
        <v>261.56</v>
      </c>
      <c r="X1388">
        <v>87193</v>
      </c>
      <c r="Y1388" t="s">
        <v>3219</v>
      </c>
    </row>
    <row r="1389" spans="1:25" x14ac:dyDescent="0.2">
      <c r="A1389">
        <v>2962</v>
      </c>
      <c r="B1389" t="s">
        <v>2417</v>
      </c>
      <c r="C1389" t="s">
        <v>13</v>
      </c>
      <c r="D1389">
        <v>7.0000000000000007E-2</v>
      </c>
      <c r="E1389">
        <v>4.76</v>
      </c>
      <c r="F1389">
        <v>0.88</v>
      </c>
      <c r="G1389" t="s">
        <v>63</v>
      </c>
      <c r="H1389" t="s">
        <v>15</v>
      </c>
      <c r="I1389" t="s">
        <v>24</v>
      </c>
      <c r="J1389" t="s">
        <v>64</v>
      </c>
      <c r="K1389" t="s">
        <v>26</v>
      </c>
      <c r="L1389" t="s">
        <v>2418</v>
      </c>
      <c r="M1389">
        <v>0.39</v>
      </c>
      <c r="N1389" t="s">
        <v>8</v>
      </c>
      <c r="O1389" t="s">
        <v>35</v>
      </c>
      <c r="P1389" t="s">
        <v>36</v>
      </c>
      <c r="Q1389" t="s">
        <v>1289</v>
      </c>
      <c r="R1389">
        <v>80027</v>
      </c>
      <c r="S1389">
        <v>42131</v>
      </c>
      <c r="T1389">
        <v>42133</v>
      </c>
      <c r="U1389">
        <v>33.347700000000003</v>
      </c>
      <c r="V1389">
        <v>10</v>
      </c>
      <c r="W1389">
        <v>48.33</v>
      </c>
      <c r="X1389">
        <v>88611</v>
      </c>
      <c r="Y1389" t="s">
        <v>3218</v>
      </c>
    </row>
    <row r="1390" spans="1:25" x14ac:dyDescent="0.2">
      <c r="A1390">
        <v>3248</v>
      </c>
      <c r="B1390" t="s">
        <v>2419</v>
      </c>
      <c r="C1390" t="s">
        <v>13</v>
      </c>
      <c r="D1390">
        <v>7.0000000000000007E-2</v>
      </c>
      <c r="E1390">
        <v>2.78</v>
      </c>
      <c r="F1390">
        <v>1.49</v>
      </c>
      <c r="G1390" t="s">
        <v>14</v>
      </c>
      <c r="H1390" t="s">
        <v>3</v>
      </c>
      <c r="I1390" t="s">
        <v>24</v>
      </c>
      <c r="J1390" t="s">
        <v>48</v>
      </c>
      <c r="K1390" t="s">
        <v>49</v>
      </c>
      <c r="L1390" t="s">
        <v>2160</v>
      </c>
      <c r="M1390">
        <v>0.36</v>
      </c>
      <c r="N1390" t="s">
        <v>8</v>
      </c>
      <c r="O1390" t="s">
        <v>9</v>
      </c>
      <c r="P1390" t="s">
        <v>144</v>
      </c>
      <c r="Q1390" t="s">
        <v>2420</v>
      </c>
      <c r="R1390">
        <v>70458</v>
      </c>
      <c r="S1390">
        <v>42131</v>
      </c>
      <c r="T1390">
        <v>42132</v>
      </c>
      <c r="U1390">
        <v>-340.53109999999998</v>
      </c>
      <c r="V1390">
        <v>17</v>
      </c>
      <c r="W1390">
        <v>47.12</v>
      </c>
      <c r="X1390">
        <v>87297</v>
      </c>
      <c r="Y1390" t="s">
        <v>3216</v>
      </c>
    </row>
    <row r="1391" spans="1:25" x14ac:dyDescent="0.2">
      <c r="A1391">
        <v>3338</v>
      </c>
      <c r="B1391" t="s">
        <v>2421</v>
      </c>
      <c r="C1391" t="s">
        <v>13</v>
      </c>
      <c r="D1391">
        <v>0.08</v>
      </c>
      <c r="E1391">
        <v>6.48</v>
      </c>
      <c r="F1391">
        <v>8.4</v>
      </c>
      <c r="G1391" t="s">
        <v>14</v>
      </c>
      <c r="H1391" t="s">
        <v>15</v>
      </c>
      <c r="I1391" t="s">
        <v>24</v>
      </c>
      <c r="J1391" t="s">
        <v>64</v>
      </c>
      <c r="K1391" t="s">
        <v>49</v>
      </c>
      <c r="L1391" t="s">
        <v>1919</v>
      </c>
      <c r="M1391">
        <v>0.37</v>
      </c>
      <c r="N1391" t="s">
        <v>8</v>
      </c>
      <c r="O1391" t="s">
        <v>9</v>
      </c>
      <c r="P1391" t="s">
        <v>99</v>
      </c>
      <c r="Q1391" t="s">
        <v>2422</v>
      </c>
      <c r="R1391">
        <v>33614</v>
      </c>
      <c r="S1391">
        <v>42131</v>
      </c>
      <c r="T1391">
        <v>42131</v>
      </c>
      <c r="U1391">
        <v>58.811999999999998</v>
      </c>
      <c r="V1391">
        <v>7</v>
      </c>
      <c r="W1391">
        <v>45</v>
      </c>
      <c r="X1391">
        <v>85979</v>
      </c>
      <c r="Y1391" t="s">
        <v>3216</v>
      </c>
    </row>
    <row r="1392" spans="1:25" x14ac:dyDescent="0.2">
      <c r="A1392">
        <v>1997</v>
      </c>
      <c r="B1392" t="s">
        <v>750</v>
      </c>
      <c r="C1392" t="s">
        <v>92</v>
      </c>
      <c r="D1392">
        <v>0.01</v>
      </c>
      <c r="E1392">
        <v>16.48</v>
      </c>
      <c r="F1392">
        <v>1.99</v>
      </c>
      <c r="G1392" t="s">
        <v>14</v>
      </c>
      <c r="H1392" t="s">
        <v>15</v>
      </c>
      <c r="I1392" t="s">
        <v>16</v>
      </c>
      <c r="J1392" t="s">
        <v>17</v>
      </c>
      <c r="K1392" t="s">
        <v>18</v>
      </c>
      <c r="L1392" t="s">
        <v>577</v>
      </c>
      <c r="M1392">
        <v>0.42</v>
      </c>
      <c r="N1392" t="s">
        <v>8</v>
      </c>
      <c r="O1392" t="s">
        <v>9</v>
      </c>
      <c r="P1392" t="s">
        <v>247</v>
      </c>
      <c r="Q1392" t="s">
        <v>248</v>
      </c>
      <c r="R1392">
        <v>29915</v>
      </c>
      <c r="S1392">
        <v>42131</v>
      </c>
      <c r="T1392">
        <v>42132</v>
      </c>
      <c r="U1392">
        <v>739.67399999999998</v>
      </c>
      <c r="V1392">
        <v>7</v>
      </c>
      <c r="W1392">
        <v>122.93</v>
      </c>
      <c r="X1392">
        <v>90334</v>
      </c>
      <c r="Y1392" t="s">
        <v>3216</v>
      </c>
    </row>
    <row r="1393" spans="1:25" x14ac:dyDescent="0.2">
      <c r="A1393">
        <v>3077</v>
      </c>
      <c r="B1393" t="s">
        <v>2423</v>
      </c>
      <c r="C1393" t="s">
        <v>92</v>
      </c>
      <c r="D1393">
        <v>7.0000000000000007E-2</v>
      </c>
      <c r="E1393">
        <v>300.97000000000003</v>
      </c>
      <c r="F1393">
        <v>7.18</v>
      </c>
      <c r="G1393" t="s">
        <v>14</v>
      </c>
      <c r="H1393" t="s">
        <v>3</v>
      </c>
      <c r="I1393" t="s">
        <v>16</v>
      </c>
      <c r="J1393" t="s">
        <v>17</v>
      </c>
      <c r="K1393" t="s">
        <v>49</v>
      </c>
      <c r="L1393" t="s">
        <v>2185</v>
      </c>
      <c r="M1393">
        <v>0.48</v>
      </c>
      <c r="N1393" t="s">
        <v>8</v>
      </c>
      <c r="O1393" t="s">
        <v>87</v>
      </c>
      <c r="P1393" t="s">
        <v>293</v>
      </c>
      <c r="Q1393" t="s">
        <v>2424</v>
      </c>
      <c r="R1393">
        <v>44136</v>
      </c>
      <c r="S1393">
        <v>42131</v>
      </c>
      <c r="T1393">
        <v>42133</v>
      </c>
      <c r="U1393">
        <v>-807.59</v>
      </c>
      <c r="V1393">
        <v>2</v>
      </c>
      <c r="W1393">
        <v>582.20000000000005</v>
      </c>
      <c r="X1393">
        <v>88239</v>
      </c>
      <c r="Y1393" t="s">
        <v>3219</v>
      </c>
    </row>
    <row r="1394" spans="1:25" x14ac:dyDescent="0.2">
      <c r="A1394">
        <v>3079</v>
      </c>
      <c r="B1394" t="s">
        <v>295</v>
      </c>
      <c r="C1394" t="s">
        <v>92</v>
      </c>
      <c r="D1394">
        <v>7.0000000000000007E-2</v>
      </c>
      <c r="E1394">
        <v>300.97000000000003</v>
      </c>
      <c r="F1394">
        <v>7.18</v>
      </c>
      <c r="G1394" t="s">
        <v>14</v>
      </c>
      <c r="H1394" t="s">
        <v>3</v>
      </c>
      <c r="I1394" t="s">
        <v>16</v>
      </c>
      <c r="J1394" t="s">
        <v>17</v>
      </c>
      <c r="K1394" t="s">
        <v>49</v>
      </c>
      <c r="L1394" t="s">
        <v>2185</v>
      </c>
      <c r="M1394">
        <v>0.48</v>
      </c>
      <c r="N1394" t="s">
        <v>8</v>
      </c>
      <c r="O1394" t="s">
        <v>87</v>
      </c>
      <c r="P1394" t="s">
        <v>296</v>
      </c>
      <c r="Q1394" t="s">
        <v>297</v>
      </c>
      <c r="R1394">
        <v>19112</v>
      </c>
      <c r="S1394">
        <v>42131</v>
      </c>
      <c r="T1394">
        <v>42133</v>
      </c>
      <c r="U1394">
        <v>-807.59</v>
      </c>
      <c r="V1394">
        <v>7</v>
      </c>
      <c r="W1394">
        <v>2037.69</v>
      </c>
      <c r="X1394">
        <v>41253</v>
      </c>
      <c r="Y1394" t="s">
        <v>3219</v>
      </c>
    </row>
    <row r="1395" spans="1:25" x14ac:dyDescent="0.2">
      <c r="A1395">
        <v>2187</v>
      </c>
      <c r="B1395" t="s">
        <v>2425</v>
      </c>
      <c r="C1395" t="s">
        <v>13</v>
      </c>
      <c r="D1395">
        <v>0.09</v>
      </c>
      <c r="E1395">
        <v>16.98</v>
      </c>
      <c r="F1395">
        <v>12.39</v>
      </c>
      <c r="G1395" t="s">
        <v>14</v>
      </c>
      <c r="H1395" t="s">
        <v>70</v>
      </c>
      <c r="I1395" t="s">
        <v>24</v>
      </c>
      <c r="J1395" t="s">
        <v>321</v>
      </c>
      <c r="K1395" t="s">
        <v>49</v>
      </c>
      <c r="L1395" t="s">
        <v>2426</v>
      </c>
      <c r="M1395">
        <v>0.35</v>
      </c>
      <c r="N1395" t="s">
        <v>8</v>
      </c>
      <c r="O1395" t="s">
        <v>28</v>
      </c>
      <c r="P1395" t="s">
        <v>56</v>
      </c>
      <c r="Q1395" t="s">
        <v>2427</v>
      </c>
      <c r="R1395">
        <v>64055</v>
      </c>
      <c r="S1395">
        <v>42132</v>
      </c>
      <c r="T1395">
        <v>42134</v>
      </c>
      <c r="U1395">
        <v>-48.57</v>
      </c>
      <c r="V1395">
        <v>5</v>
      </c>
      <c r="W1395">
        <v>86.8</v>
      </c>
      <c r="X1395">
        <v>89440</v>
      </c>
      <c r="Y1395" t="s">
        <v>3217</v>
      </c>
    </row>
    <row r="1396" spans="1:25" x14ac:dyDescent="0.2">
      <c r="A1396">
        <v>2189</v>
      </c>
      <c r="B1396" t="s">
        <v>2428</v>
      </c>
      <c r="C1396" t="s">
        <v>13</v>
      </c>
      <c r="D1396">
        <v>0.09</v>
      </c>
      <c r="E1396">
        <v>16.98</v>
      </c>
      <c r="F1396">
        <v>12.39</v>
      </c>
      <c r="G1396" t="s">
        <v>14</v>
      </c>
      <c r="H1396" t="s">
        <v>70</v>
      </c>
      <c r="I1396" t="s">
        <v>24</v>
      </c>
      <c r="J1396" t="s">
        <v>321</v>
      </c>
      <c r="K1396" t="s">
        <v>49</v>
      </c>
      <c r="L1396" t="s">
        <v>2426</v>
      </c>
      <c r="M1396">
        <v>0.35</v>
      </c>
      <c r="N1396" t="s">
        <v>8</v>
      </c>
      <c r="O1396" t="s">
        <v>87</v>
      </c>
      <c r="P1396" t="s">
        <v>88</v>
      </c>
      <c r="Q1396" t="s">
        <v>89</v>
      </c>
      <c r="R1396">
        <v>10177</v>
      </c>
      <c r="S1396">
        <v>42132</v>
      </c>
      <c r="T1396">
        <v>42134</v>
      </c>
      <c r="U1396">
        <v>-48.57</v>
      </c>
      <c r="V1396">
        <v>22</v>
      </c>
      <c r="W1396">
        <v>381.91</v>
      </c>
      <c r="X1396">
        <v>7364</v>
      </c>
      <c r="Y1396" t="s">
        <v>3219</v>
      </c>
    </row>
    <row r="1397" spans="1:25" x14ac:dyDescent="0.2">
      <c r="A1397">
        <v>2063</v>
      </c>
      <c r="B1397" t="s">
        <v>2429</v>
      </c>
      <c r="C1397" t="s">
        <v>23</v>
      </c>
      <c r="D1397">
        <v>0.06</v>
      </c>
      <c r="E1397">
        <v>300.97000000000003</v>
      </c>
      <c r="F1397">
        <v>7.18</v>
      </c>
      <c r="G1397" t="s">
        <v>14</v>
      </c>
      <c r="H1397" t="s">
        <v>70</v>
      </c>
      <c r="I1397" t="s">
        <v>16</v>
      </c>
      <c r="J1397" t="s">
        <v>17</v>
      </c>
      <c r="K1397" t="s">
        <v>49</v>
      </c>
      <c r="L1397" t="s">
        <v>2185</v>
      </c>
      <c r="M1397">
        <v>0.48</v>
      </c>
      <c r="N1397" t="s">
        <v>8</v>
      </c>
      <c r="O1397" t="s">
        <v>9</v>
      </c>
      <c r="P1397" t="s">
        <v>218</v>
      </c>
      <c r="Q1397" t="s">
        <v>2430</v>
      </c>
      <c r="R1397">
        <v>23602</v>
      </c>
      <c r="S1397">
        <v>42132</v>
      </c>
      <c r="T1397">
        <v>42132</v>
      </c>
      <c r="U1397">
        <v>-729.98800000000006</v>
      </c>
      <c r="V1397">
        <v>1</v>
      </c>
      <c r="W1397">
        <v>291.39999999999998</v>
      </c>
      <c r="X1397">
        <v>87147</v>
      </c>
      <c r="Y1397" t="s">
        <v>3216</v>
      </c>
    </row>
    <row r="1398" spans="1:25" x14ac:dyDescent="0.2">
      <c r="A1398">
        <v>2880</v>
      </c>
      <c r="B1398" t="s">
        <v>1879</v>
      </c>
      <c r="C1398" t="s">
        <v>23</v>
      </c>
      <c r="D1398">
        <v>0.09</v>
      </c>
      <c r="E1398">
        <v>243.98</v>
      </c>
      <c r="F1398">
        <v>43.32</v>
      </c>
      <c r="G1398" t="s">
        <v>2</v>
      </c>
      <c r="H1398" t="s">
        <v>3</v>
      </c>
      <c r="I1398" t="s">
        <v>4</v>
      </c>
      <c r="J1398" t="s">
        <v>85</v>
      </c>
      <c r="K1398" t="s">
        <v>33</v>
      </c>
      <c r="L1398" t="s">
        <v>211</v>
      </c>
      <c r="M1398">
        <v>0.55000000000000004</v>
      </c>
      <c r="N1398" t="s">
        <v>8</v>
      </c>
      <c r="O1398" t="s">
        <v>9</v>
      </c>
      <c r="P1398" t="s">
        <v>99</v>
      </c>
      <c r="Q1398" t="s">
        <v>1880</v>
      </c>
      <c r="R1398">
        <v>33160</v>
      </c>
      <c r="S1398">
        <v>42132</v>
      </c>
      <c r="T1398">
        <v>42137</v>
      </c>
      <c r="U1398">
        <v>1059.288</v>
      </c>
      <c r="V1398">
        <v>25</v>
      </c>
      <c r="W1398">
        <v>5587.89</v>
      </c>
      <c r="X1398">
        <v>88627</v>
      </c>
      <c r="Y1398" t="s">
        <v>3216</v>
      </c>
    </row>
    <row r="1399" spans="1:25" x14ac:dyDescent="0.2">
      <c r="A1399">
        <v>2991</v>
      </c>
      <c r="B1399" t="s">
        <v>2431</v>
      </c>
      <c r="C1399" t="s">
        <v>23</v>
      </c>
      <c r="D1399">
        <v>0.05</v>
      </c>
      <c r="E1399">
        <v>70.97</v>
      </c>
      <c r="F1399">
        <v>3.5</v>
      </c>
      <c r="G1399" t="s">
        <v>14</v>
      </c>
      <c r="H1399" t="s">
        <v>47</v>
      </c>
      <c r="I1399" t="s">
        <v>24</v>
      </c>
      <c r="J1399" t="s">
        <v>71</v>
      </c>
      <c r="K1399" t="s">
        <v>49</v>
      </c>
      <c r="L1399" t="s">
        <v>2153</v>
      </c>
      <c r="M1399">
        <v>0.59</v>
      </c>
      <c r="N1399" t="s">
        <v>8</v>
      </c>
      <c r="O1399" t="s">
        <v>28</v>
      </c>
      <c r="P1399" t="s">
        <v>333</v>
      </c>
      <c r="Q1399" t="s">
        <v>2432</v>
      </c>
      <c r="R1399">
        <v>53402</v>
      </c>
      <c r="S1399">
        <v>42132</v>
      </c>
      <c r="T1399">
        <v>42137</v>
      </c>
      <c r="U1399">
        <v>18.218</v>
      </c>
      <c r="V1399">
        <v>2</v>
      </c>
      <c r="W1399">
        <v>141.59</v>
      </c>
      <c r="X1399">
        <v>91466</v>
      </c>
      <c r="Y1399" t="s">
        <v>3217</v>
      </c>
    </row>
    <row r="1400" spans="1:25" x14ac:dyDescent="0.2">
      <c r="A1400">
        <v>2992</v>
      </c>
      <c r="B1400" t="s">
        <v>2433</v>
      </c>
      <c r="C1400" t="s">
        <v>23</v>
      </c>
      <c r="D1400">
        <v>0</v>
      </c>
      <c r="E1400">
        <v>5.28</v>
      </c>
      <c r="F1400">
        <v>6.26</v>
      </c>
      <c r="G1400" t="s">
        <v>14</v>
      </c>
      <c r="H1400" t="s">
        <v>47</v>
      </c>
      <c r="I1400" t="s">
        <v>24</v>
      </c>
      <c r="J1400" t="s">
        <v>64</v>
      </c>
      <c r="K1400" t="s">
        <v>49</v>
      </c>
      <c r="L1400" t="s">
        <v>2434</v>
      </c>
      <c r="M1400">
        <v>0.4</v>
      </c>
      <c r="N1400" t="s">
        <v>8</v>
      </c>
      <c r="O1400" t="s">
        <v>28</v>
      </c>
      <c r="P1400" t="s">
        <v>333</v>
      </c>
      <c r="Q1400" t="s">
        <v>2435</v>
      </c>
      <c r="R1400">
        <v>53081</v>
      </c>
      <c r="S1400">
        <v>42132</v>
      </c>
      <c r="T1400">
        <v>42139</v>
      </c>
      <c r="U1400">
        <v>25.058</v>
      </c>
      <c r="V1400">
        <v>36</v>
      </c>
      <c r="W1400">
        <v>203.05</v>
      </c>
      <c r="X1400">
        <v>91466</v>
      </c>
      <c r="Y1400" t="s">
        <v>3217</v>
      </c>
    </row>
    <row r="1401" spans="1:25" x14ac:dyDescent="0.2">
      <c r="A1401">
        <v>453</v>
      </c>
      <c r="B1401" t="s">
        <v>2436</v>
      </c>
      <c r="C1401" t="s">
        <v>46</v>
      </c>
      <c r="D1401">
        <v>0.03</v>
      </c>
      <c r="E1401">
        <v>29.34</v>
      </c>
      <c r="F1401">
        <v>7.87</v>
      </c>
      <c r="G1401" t="s">
        <v>14</v>
      </c>
      <c r="H1401" t="s">
        <v>70</v>
      </c>
      <c r="I1401" t="s">
        <v>4</v>
      </c>
      <c r="J1401" t="s">
        <v>102</v>
      </c>
      <c r="K1401" t="s">
        <v>49</v>
      </c>
      <c r="L1401" t="s">
        <v>1636</v>
      </c>
      <c r="M1401">
        <v>0.54</v>
      </c>
      <c r="N1401" t="s">
        <v>8</v>
      </c>
      <c r="O1401" t="s">
        <v>35</v>
      </c>
      <c r="P1401" t="s">
        <v>66</v>
      </c>
      <c r="Q1401" t="s">
        <v>2437</v>
      </c>
      <c r="R1401">
        <v>95032</v>
      </c>
      <c r="S1401">
        <v>42132</v>
      </c>
      <c r="T1401">
        <v>42134</v>
      </c>
      <c r="U1401">
        <v>-41.32</v>
      </c>
      <c r="V1401">
        <v>1</v>
      </c>
      <c r="W1401">
        <v>32.4</v>
      </c>
      <c r="X1401">
        <v>86011</v>
      </c>
      <c r="Y1401" t="s">
        <v>3218</v>
      </c>
    </row>
    <row r="1402" spans="1:25" x14ac:dyDescent="0.2">
      <c r="A1402">
        <v>1028</v>
      </c>
      <c r="B1402" t="s">
        <v>1888</v>
      </c>
      <c r="C1402" t="s">
        <v>46</v>
      </c>
      <c r="D1402">
        <v>0.05</v>
      </c>
      <c r="E1402">
        <v>83.1</v>
      </c>
      <c r="F1402">
        <v>6.13</v>
      </c>
      <c r="G1402" t="s">
        <v>63</v>
      </c>
      <c r="H1402" t="s">
        <v>3</v>
      </c>
      <c r="I1402" t="s">
        <v>16</v>
      </c>
      <c r="J1402" t="s">
        <v>17</v>
      </c>
      <c r="K1402" t="s">
        <v>49</v>
      </c>
      <c r="L1402" t="s">
        <v>2438</v>
      </c>
      <c r="M1402">
        <v>0.45</v>
      </c>
      <c r="N1402" t="s">
        <v>8</v>
      </c>
      <c r="O1402" t="s">
        <v>87</v>
      </c>
      <c r="P1402" t="s">
        <v>88</v>
      </c>
      <c r="Q1402" t="s">
        <v>1890</v>
      </c>
      <c r="R1402">
        <v>11725</v>
      </c>
      <c r="S1402">
        <v>42132</v>
      </c>
      <c r="T1402">
        <v>42133</v>
      </c>
      <c r="U1402">
        <v>1152.5277000000001</v>
      </c>
      <c r="V1402">
        <v>20</v>
      </c>
      <c r="W1402">
        <v>1670.33</v>
      </c>
      <c r="X1402">
        <v>89007</v>
      </c>
      <c r="Y1402" t="s">
        <v>3219</v>
      </c>
    </row>
    <row r="1403" spans="1:25" x14ac:dyDescent="0.2">
      <c r="A1403">
        <v>1080</v>
      </c>
      <c r="B1403" t="s">
        <v>2439</v>
      </c>
      <c r="C1403" t="s">
        <v>46</v>
      </c>
      <c r="D1403">
        <v>0.08</v>
      </c>
      <c r="E1403">
        <v>13.9</v>
      </c>
      <c r="F1403">
        <v>7.59</v>
      </c>
      <c r="G1403" t="s">
        <v>14</v>
      </c>
      <c r="H1403" t="s">
        <v>70</v>
      </c>
      <c r="I1403" t="s">
        <v>24</v>
      </c>
      <c r="J1403" t="s">
        <v>544</v>
      </c>
      <c r="K1403" t="s">
        <v>18</v>
      </c>
      <c r="L1403" t="s">
        <v>2440</v>
      </c>
      <c r="M1403">
        <v>0.56000000000000005</v>
      </c>
      <c r="N1403" t="s">
        <v>8</v>
      </c>
      <c r="O1403" t="s">
        <v>28</v>
      </c>
      <c r="P1403" t="s">
        <v>79</v>
      </c>
      <c r="Q1403" t="s">
        <v>2441</v>
      </c>
      <c r="R1403">
        <v>60174</v>
      </c>
      <c r="S1403">
        <v>42132</v>
      </c>
      <c r="T1403">
        <v>42133</v>
      </c>
      <c r="U1403">
        <v>9.8620000000000001</v>
      </c>
      <c r="V1403">
        <v>14</v>
      </c>
      <c r="W1403">
        <v>196.41</v>
      </c>
      <c r="X1403">
        <v>88461</v>
      </c>
      <c r="Y1403" t="s">
        <v>3217</v>
      </c>
    </row>
    <row r="1404" spans="1:25" x14ac:dyDescent="0.2">
      <c r="A1404">
        <v>2882</v>
      </c>
      <c r="B1404" t="s">
        <v>647</v>
      </c>
      <c r="C1404" t="s">
        <v>1</v>
      </c>
      <c r="D1404">
        <v>0.05</v>
      </c>
      <c r="E1404">
        <v>6.48</v>
      </c>
      <c r="F1404">
        <v>8.73</v>
      </c>
      <c r="G1404" t="s">
        <v>14</v>
      </c>
      <c r="H1404" t="s">
        <v>15</v>
      </c>
      <c r="I1404" t="s">
        <v>24</v>
      </c>
      <c r="J1404" t="s">
        <v>64</v>
      </c>
      <c r="K1404" t="s">
        <v>49</v>
      </c>
      <c r="L1404" t="s">
        <v>134</v>
      </c>
      <c r="M1404">
        <v>0.37</v>
      </c>
      <c r="N1404" t="s">
        <v>8</v>
      </c>
      <c r="O1404" t="s">
        <v>9</v>
      </c>
      <c r="P1404" t="s">
        <v>73</v>
      </c>
      <c r="Q1404" t="s">
        <v>649</v>
      </c>
      <c r="R1404">
        <v>28206</v>
      </c>
      <c r="S1404">
        <v>42133</v>
      </c>
      <c r="T1404">
        <v>42133</v>
      </c>
      <c r="U1404">
        <v>-160.38470000000001</v>
      </c>
      <c r="V1404">
        <v>35</v>
      </c>
      <c r="W1404">
        <v>232.5</v>
      </c>
      <c r="X1404">
        <v>4839</v>
      </c>
      <c r="Y1404" t="s">
        <v>3216</v>
      </c>
    </row>
    <row r="1405" spans="1:25" x14ac:dyDescent="0.2">
      <c r="A1405">
        <v>2883</v>
      </c>
      <c r="B1405" t="s">
        <v>2442</v>
      </c>
      <c r="C1405" t="s">
        <v>1</v>
      </c>
      <c r="D1405">
        <v>0.05</v>
      </c>
      <c r="E1405">
        <v>6.48</v>
      </c>
      <c r="F1405">
        <v>8.73</v>
      </c>
      <c r="G1405" t="s">
        <v>14</v>
      </c>
      <c r="H1405" t="s">
        <v>15</v>
      </c>
      <c r="I1405" t="s">
        <v>24</v>
      </c>
      <c r="J1405" t="s">
        <v>64</v>
      </c>
      <c r="K1405" t="s">
        <v>49</v>
      </c>
      <c r="L1405" t="s">
        <v>134</v>
      </c>
      <c r="M1405">
        <v>0.37</v>
      </c>
      <c r="N1405" t="s">
        <v>8</v>
      </c>
      <c r="O1405" t="s">
        <v>87</v>
      </c>
      <c r="P1405" t="s">
        <v>293</v>
      </c>
      <c r="Q1405" t="s">
        <v>1451</v>
      </c>
      <c r="R1405">
        <v>44070</v>
      </c>
      <c r="S1405">
        <v>42133</v>
      </c>
      <c r="T1405">
        <v>42133</v>
      </c>
      <c r="U1405">
        <v>-120.59</v>
      </c>
      <c r="V1405">
        <v>9</v>
      </c>
      <c r="W1405">
        <v>59.79</v>
      </c>
      <c r="X1405">
        <v>87632</v>
      </c>
      <c r="Y1405" t="s">
        <v>3219</v>
      </c>
    </row>
    <row r="1406" spans="1:25" x14ac:dyDescent="0.2">
      <c r="A1406">
        <v>62</v>
      </c>
      <c r="B1406" t="s">
        <v>2443</v>
      </c>
      <c r="C1406" t="s">
        <v>13</v>
      </c>
      <c r="D1406">
        <v>0.02</v>
      </c>
      <c r="E1406">
        <v>5.98</v>
      </c>
      <c r="F1406">
        <v>5.15</v>
      </c>
      <c r="G1406" t="s">
        <v>14</v>
      </c>
      <c r="H1406" t="s">
        <v>70</v>
      </c>
      <c r="I1406" t="s">
        <v>24</v>
      </c>
      <c r="J1406" t="s">
        <v>64</v>
      </c>
      <c r="K1406" t="s">
        <v>49</v>
      </c>
      <c r="L1406" t="s">
        <v>2444</v>
      </c>
      <c r="M1406">
        <v>0.36</v>
      </c>
      <c r="N1406" t="s">
        <v>8</v>
      </c>
      <c r="O1406" t="s">
        <v>28</v>
      </c>
      <c r="P1406" t="s">
        <v>163</v>
      </c>
      <c r="Q1406" t="s">
        <v>2445</v>
      </c>
      <c r="R1406">
        <v>78664</v>
      </c>
      <c r="S1406">
        <v>42133</v>
      </c>
      <c r="T1406">
        <v>42135</v>
      </c>
      <c r="U1406">
        <v>2.14</v>
      </c>
      <c r="V1406">
        <v>3</v>
      </c>
      <c r="W1406">
        <v>22.85</v>
      </c>
      <c r="X1406">
        <v>87407</v>
      </c>
      <c r="Y1406" t="s">
        <v>3217</v>
      </c>
    </row>
    <row r="1407" spans="1:25" x14ac:dyDescent="0.2">
      <c r="A1407">
        <v>1650</v>
      </c>
      <c r="B1407" t="s">
        <v>2446</v>
      </c>
      <c r="C1407" t="s">
        <v>13</v>
      </c>
      <c r="D1407">
        <v>0.05</v>
      </c>
      <c r="E1407">
        <v>6.48</v>
      </c>
      <c r="F1407">
        <v>2.74</v>
      </c>
      <c r="G1407" t="s">
        <v>14</v>
      </c>
      <c r="H1407" t="s">
        <v>70</v>
      </c>
      <c r="I1407" t="s">
        <v>16</v>
      </c>
      <c r="J1407" t="s">
        <v>17</v>
      </c>
      <c r="K1407" t="s">
        <v>18</v>
      </c>
      <c r="L1407" t="s">
        <v>2447</v>
      </c>
      <c r="M1407">
        <v>0.71</v>
      </c>
      <c r="N1407" t="s">
        <v>8</v>
      </c>
      <c r="O1407" t="s">
        <v>9</v>
      </c>
      <c r="P1407" t="s">
        <v>73</v>
      </c>
      <c r="Q1407" t="s">
        <v>2448</v>
      </c>
      <c r="R1407">
        <v>27203</v>
      </c>
      <c r="S1407">
        <v>42133</v>
      </c>
      <c r="T1407">
        <v>42133</v>
      </c>
      <c r="U1407">
        <v>15.096</v>
      </c>
      <c r="V1407">
        <v>15</v>
      </c>
      <c r="W1407">
        <v>94.27</v>
      </c>
      <c r="X1407">
        <v>91042</v>
      </c>
      <c r="Y1407" t="s">
        <v>3216</v>
      </c>
    </row>
    <row r="1408" spans="1:25" x14ac:dyDescent="0.2">
      <c r="A1408">
        <v>1650</v>
      </c>
      <c r="B1408" t="s">
        <v>2446</v>
      </c>
      <c r="C1408" t="s">
        <v>13</v>
      </c>
      <c r="D1408">
        <v>0.09</v>
      </c>
      <c r="E1408">
        <v>12.53</v>
      </c>
      <c r="F1408">
        <v>0.5</v>
      </c>
      <c r="G1408" t="s">
        <v>14</v>
      </c>
      <c r="H1408" t="s">
        <v>70</v>
      </c>
      <c r="I1408" t="s">
        <v>24</v>
      </c>
      <c r="J1408" t="s">
        <v>128</v>
      </c>
      <c r="K1408" t="s">
        <v>49</v>
      </c>
      <c r="L1408" t="s">
        <v>2043</v>
      </c>
      <c r="M1408">
        <v>0.38</v>
      </c>
      <c r="N1408" t="s">
        <v>8</v>
      </c>
      <c r="O1408" t="s">
        <v>9</v>
      </c>
      <c r="P1408" t="s">
        <v>73</v>
      </c>
      <c r="Q1408" t="s">
        <v>2448</v>
      </c>
      <c r="R1408">
        <v>27203</v>
      </c>
      <c r="S1408">
        <v>42133</v>
      </c>
      <c r="T1408">
        <v>42134</v>
      </c>
      <c r="U1408">
        <v>14.9124</v>
      </c>
      <c r="V1408">
        <v>7</v>
      </c>
      <c r="W1408">
        <v>82.21</v>
      </c>
      <c r="X1408">
        <v>91042</v>
      </c>
      <c r="Y1408" t="s">
        <v>3216</v>
      </c>
    </row>
    <row r="1409" spans="1:25" x14ac:dyDescent="0.2">
      <c r="A1409">
        <v>1650</v>
      </c>
      <c r="B1409" t="s">
        <v>2446</v>
      </c>
      <c r="C1409" t="s">
        <v>13</v>
      </c>
      <c r="D1409">
        <v>0.08</v>
      </c>
      <c r="E1409">
        <v>65.989999999999995</v>
      </c>
      <c r="F1409">
        <v>8.99</v>
      </c>
      <c r="G1409" t="s">
        <v>63</v>
      </c>
      <c r="H1409" t="s">
        <v>70</v>
      </c>
      <c r="I1409" t="s">
        <v>16</v>
      </c>
      <c r="J1409" t="s">
        <v>111</v>
      </c>
      <c r="K1409" t="s">
        <v>49</v>
      </c>
      <c r="L1409" t="s">
        <v>1588</v>
      </c>
      <c r="M1409">
        <v>0.55000000000000004</v>
      </c>
      <c r="N1409" t="s">
        <v>8</v>
      </c>
      <c r="O1409" t="s">
        <v>9</v>
      </c>
      <c r="P1409" t="s">
        <v>73</v>
      </c>
      <c r="Q1409" t="s">
        <v>2448</v>
      </c>
      <c r="R1409">
        <v>27203</v>
      </c>
      <c r="S1409">
        <v>42133</v>
      </c>
      <c r="T1409">
        <v>42135</v>
      </c>
      <c r="U1409">
        <v>-135.226</v>
      </c>
      <c r="V1409">
        <v>8</v>
      </c>
      <c r="W1409">
        <v>417.47</v>
      </c>
      <c r="X1409">
        <v>91042</v>
      </c>
      <c r="Y1409" t="s">
        <v>3216</v>
      </c>
    </row>
    <row r="1410" spans="1:25" x14ac:dyDescent="0.2">
      <c r="A1410">
        <v>43</v>
      </c>
      <c r="B1410" t="s">
        <v>2449</v>
      </c>
      <c r="C1410" t="s">
        <v>13</v>
      </c>
      <c r="D1410">
        <v>0</v>
      </c>
      <c r="E1410">
        <v>99.99</v>
      </c>
      <c r="F1410">
        <v>19.989999999999998</v>
      </c>
      <c r="G1410" t="s">
        <v>14</v>
      </c>
      <c r="H1410" t="s">
        <v>15</v>
      </c>
      <c r="I1410" t="s">
        <v>16</v>
      </c>
      <c r="J1410" t="s">
        <v>32</v>
      </c>
      <c r="K1410" t="s">
        <v>49</v>
      </c>
      <c r="L1410" t="s">
        <v>1538</v>
      </c>
      <c r="M1410">
        <v>0.52</v>
      </c>
      <c r="N1410" t="s">
        <v>8</v>
      </c>
      <c r="O1410" t="s">
        <v>35</v>
      </c>
      <c r="P1410" t="s">
        <v>42</v>
      </c>
      <c r="Q1410" t="s">
        <v>818</v>
      </c>
      <c r="R1410">
        <v>98052</v>
      </c>
      <c r="S1410">
        <v>42134</v>
      </c>
      <c r="T1410">
        <v>42135</v>
      </c>
      <c r="U1410">
        <v>25.913820000000001</v>
      </c>
      <c r="V1410">
        <v>6</v>
      </c>
      <c r="W1410">
        <v>647.07000000000005</v>
      </c>
      <c r="X1410">
        <v>91454</v>
      </c>
      <c r="Y1410" t="s">
        <v>3218</v>
      </c>
    </row>
    <row r="1411" spans="1:25" x14ac:dyDescent="0.2">
      <c r="A1411">
        <v>1778</v>
      </c>
      <c r="B1411" t="s">
        <v>2450</v>
      </c>
      <c r="C1411" t="s">
        <v>13</v>
      </c>
      <c r="D1411">
        <v>0.06</v>
      </c>
      <c r="E1411">
        <v>13.99</v>
      </c>
      <c r="F1411">
        <v>7.51</v>
      </c>
      <c r="G1411" t="s">
        <v>14</v>
      </c>
      <c r="H1411" t="s">
        <v>15</v>
      </c>
      <c r="I1411" t="s">
        <v>16</v>
      </c>
      <c r="J1411" t="s">
        <v>32</v>
      </c>
      <c r="K1411" t="s">
        <v>120</v>
      </c>
      <c r="L1411" t="s">
        <v>1052</v>
      </c>
      <c r="M1411">
        <v>0.39</v>
      </c>
      <c r="N1411" t="s">
        <v>8</v>
      </c>
      <c r="O1411" t="s">
        <v>28</v>
      </c>
      <c r="P1411" t="s">
        <v>29</v>
      </c>
      <c r="Q1411" t="s">
        <v>2451</v>
      </c>
      <c r="R1411">
        <v>47906</v>
      </c>
      <c r="S1411">
        <v>42134</v>
      </c>
      <c r="T1411">
        <v>42136</v>
      </c>
      <c r="U1411">
        <v>6.4832400000000003</v>
      </c>
      <c r="V1411">
        <v>21</v>
      </c>
      <c r="W1411">
        <v>287.99</v>
      </c>
      <c r="X1411">
        <v>89943</v>
      </c>
      <c r="Y1411" t="s">
        <v>3217</v>
      </c>
    </row>
    <row r="1412" spans="1:25" x14ac:dyDescent="0.2">
      <c r="A1412">
        <v>1778</v>
      </c>
      <c r="B1412" t="s">
        <v>2450</v>
      </c>
      <c r="C1412" t="s">
        <v>13</v>
      </c>
      <c r="D1412">
        <v>0.06</v>
      </c>
      <c r="E1412">
        <v>15.04</v>
      </c>
      <c r="F1412">
        <v>1.97</v>
      </c>
      <c r="G1412" t="s">
        <v>14</v>
      </c>
      <c r="H1412" t="s">
        <v>15</v>
      </c>
      <c r="I1412" t="s">
        <v>24</v>
      </c>
      <c r="J1412" t="s">
        <v>64</v>
      </c>
      <c r="K1412" t="s">
        <v>26</v>
      </c>
      <c r="L1412" t="s">
        <v>68</v>
      </c>
      <c r="M1412">
        <v>0.39</v>
      </c>
      <c r="N1412" t="s">
        <v>8</v>
      </c>
      <c r="O1412" t="s">
        <v>28</v>
      </c>
      <c r="P1412" t="s">
        <v>29</v>
      </c>
      <c r="Q1412" t="s">
        <v>2451</v>
      </c>
      <c r="R1412">
        <v>47906</v>
      </c>
      <c r="S1412">
        <v>42134</v>
      </c>
      <c r="T1412">
        <v>42134</v>
      </c>
      <c r="U1412">
        <v>2.3319999999999999</v>
      </c>
      <c r="V1412">
        <v>3</v>
      </c>
      <c r="W1412">
        <v>46.86</v>
      </c>
      <c r="X1412">
        <v>89943</v>
      </c>
      <c r="Y1412" t="s">
        <v>3217</v>
      </c>
    </row>
    <row r="1413" spans="1:25" x14ac:dyDescent="0.2">
      <c r="A1413">
        <v>3283</v>
      </c>
      <c r="B1413" t="s">
        <v>2220</v>
      </c>
      <c r="C1413" t="s">
        <v>13</v>
      </c>
      <c r="D1413">
        <v>0.03</v>
      </c>
      <c r="E1413">
        <v>17.48</v>
      </c>
      <c r="F1413">
        <v>1.99</v>
      </c>
      <c r="G1413" t="s">
        <v>14</v>
      </c>
      <c r="H1413" t="s">
        <v>70</v>
      </c>
      <c r="I1413" t="s">
        <v>16</v>
      </c>
      <c r="J1413" t="s">
        <v>17</v>
      </c>
      <c r="K1413" t="s">
        <v>18</v>
      </c>
      <c r="L1413" t="s">
        <v>98</v>
      </c>
      <c r="M1413">
        <v>0.45</v>
      </c>
      <c r="N1413" t="s">
        <v>8</v>
      </c>
      <c r="O1413" t="s">
        <v>9</v>
      </c>
      <c r="P1413" t="s">
        <v>99</v>
      </c>
      <c r="Q1413" t="s">
        <v>2221</v>
      </c>
      <c r="R1413">
        <v>33156</v>
      </c>
      <c r="S1413">
        <v>42134</v>
      </c>
      <c r="T1413">
        <v>42135</v>
      </c>
      <c r="U1413">
        <v>710.80740000000003</v>
      </c>
      <c r="V1413">
        <v>31</v>
      </c>
      <c r="W1413">
        <v>537.79999999999995</v>
      </c>
      <c r="X1413">
        <v>90753</v>
      </c>
      <c r="Y1413" t="s">
        <v>3216</v>
      </c>
    </row>
    <row r="1414" spans="1:25" x14ac:dyDescent="0.2">
      <c r="A1414">
        <v>995</v>
      </c>
      <c r="B1414" t="s">
        <v>2452</v>
      </c>
      <c r="C1414" t="s">
        <v>23</v>
      </c>
      <c r="D1414">
        <v>0.09</v>
      </c>
      <c r="E1414">
        <v>7.64</v>
      </c>
      <c r="F1414">
        <v>5.83</v>
      </c>
      <c r="G1414" t="s">
        <v>14</v>
      </c>
      <c r="H1414" t="s">
        <v>3</v>
      </c>
      <c r="I1414" t="s">
        <v>24</v>
      </c>
      <c r="J1414" t="s">
        <v>64</v>
      </c>
      <c r="K1414" t="s">
        <v>26</v>
      </c>
      <c r="L1414" t="s">
        <v>208</v>
      </c>
      <c r="M1414">
        <v>0.36</v>
      </c>
      <c r="N1414" t="s">
        <v>8</v>
      </c>
      <c r="O1414" t="s">
        <v>87</v>
      </c>
      <c r="P1414" t="s">
        <v>307</v>
      </c>
      <c r="Q1414" t="s">
        <v>2453</v>
      </c>
      <c r="R1414">
        <v>4070</v>
      </c>
      <c r="S1414">
        <v>42134</v>
      </c>
      <c r="T1414">
        <v>42139</v>
      </c>
      <c r="U1414">
        <v>4.032</v>
      </c>
      <c r="V1414">
        <v>9</v>
      </c>
      <c r="W1414">
        <v>72.83</v>
      </c>
      <c r="X1414">
        <v>89434</v>
      </c>
      <c r="Y1414" t="s">
        <v>3219</v>
      </c>
    </row>
    <row r="1415" spans="1:25" x14ac:dyDescent="0.2">
      <c r="A1415">
        <v>2820</v>
      </c>
      <c r="B1415" t="s">
        <v>471</v>
      </c>
      <c r="C1415" t="s">
        <v>23</v>
      </c>
      <c r="D1415">
        <v>0.08</v>
      </c>
      <c r="E1415">
        <v>6.48</v>
      </c>
      <c r="F1415">
        <v>2.74</v>
      </c>
      <c r="G1415" t="s">
        <v>14</v>
      </c>
      <c r="H1415" t="s">
        <v>47</v>
      </c>
      <c r="I1415" t="s">
        <v>16</v>
      </c>
      <c r="J1415" t="s">
        <v>17</v>
      </c>
      <c r="K1415" t="s">
        <v>18</v>
      </c>
      <c r="L1415" t="s">
        <v>2447</v>
      </c>
      <c r="M1415">
        <v>0.71</v>
      </c>
      <c r="N1415" t="s">
        <v>8</v>
      </c>
      <c r="O1415" t="s">
        <v>28</v>
      </c>
      <c r="P1415" t="s">
        <v>56</v>
      </c>
      <c r="Q1415" t="s">
        <v>473</v>
      </c>
      <c r="R1415">
        <v>63129</v>
      </c>
      <c r="S1415">
        <v>42134</v>
      </c>
      <c r="T1415">
        <v>42136</v>
      </c>
      <c r="U1415">
        <v>-82.64</v>
      </c>
      <c r="V1415">
        <v>18</v>
      </c>
      <c r="W1415">
        <v>113.68</v>
      </c>
      <c r="X1415">
        <v>87899</v>
      </c>
      <c r="Y1415" t="s">
        <v>3217</v>
      </c>
    </row>
    <row r="1416" spans="1:25" x14ac:dyDescent="0.2">
      <c r="A1416">
        <v>1709</v>
      </c>
      <c r="B1416" t="s">
        <v>660</v>
      </c>
      <c r="C1416" t="s">
        <v>92</v>
      </c>
      <c r="D1416">
        <v>0.04</v>
      </c>
      <c r="E1416">
        <v>95.43</v>
      </c>
      <c r="F1416">
        <v>19.989999999999998</v>
      </c>
      <c r="G1416" t="s">
        <v>14</v>
      </c>
      <c r="H1416" t="s">
        <v>3</v>
      </c>
      <c r="I1416" t="s">
        <v>24</v>
      </c>
      <c r="J1416" t="s">
        <v>54</v>
      </c>
      <c r="K1416" t="s">
        <v>49</v>
      </c>
      <c r="L1416" t="s">
        <v>1413</v>
      </c>
      <c r="M1416">
        <v>0.79</v>
      </c>
      <c r="N1416" t="s">
        <v>8</v>
      </c>
      <c r="O1416" t="s">
        <v>87</v>
      </c>
      <c r="P1416" t="s">
        <v>296</v>
      </c>
      <c r="Q1416" t="s">
        <v>662</v>
      </c>
      <c r="R1416">
        <v>19464</v>
      </c>
      <c r="S1416">
        <v>42134</v>
      </c>
      <c r="T1416">
        <v>42136</v>
      </c>
      <c r="U1416">
        <v>13.536</v>
      </c>
      <c r="V1416">
        <v>33</v>
      </c>
      <c r="W1416">
        <v>3251.76</v>
      </c>
      <c r="X1416">
        <v>88783</v>
      </c>
      <c r="Y1416" t="s">
        <v>3219</v>
      </c>
    </row>
    <row r="1417" spans="1:25" x14ac:dyDescent="0.2">
      <c r="A1417">
        <v>1595</v>
      </c>
      <c r="B1417" t="s">
        <v>2454</v>
      </c>
      <c r="C1417" t="s">
        <v>13</v>
      </c>
      <c r="D1417">
        <v>0.01</v>
      </c>
      <c r="E1417">
        <v>500.98</v>
      </c>
      <c r="F1417">
        <v>26</v>
      </c>
      <c r="G1417" t="s">
        <v>2</v>
      </c>
      <c r="H1417" t="s">
        <v>70</v>
      </c>
      <c r="I1417" t="s">
        <v>4</v>
      </c>
      <c r="J1417" t="s">
        <v>85</v>
      </c>
      <c r="K1417" t="s">
        <v>33</v>
      </c>
      <c r="L1417" t="s">
        <v>2272</v>
      </c>
      <c r="M1417">
        <v>0.6</v>
      </c>
      <c r="N1417" t="s">
        <v>8</v>
      </c>
      <c r="O1417" t="s">
        <v>87</v>
      </c>
      <c r="P1417" t="s">
        <v>879</v>
      </c>
      <c r="Q1417" t="s">
        <v>2455</v>
      </c>
      <c r="R1417">
        <v>25705</v>
      </c>
      <c r="S1417">
        <v>42135</v>
      </c>
      <c r="T1417">
        <v>42136</v>
      </c>
      <c r="U1417">
        <v>5078.5379999999996</v>
      </c>
      <c r="V1417">
        <v>14</v>
      </c>
      <c r="W1417">
        <v>7360.2</v>
      </c>
      <c r="X1417">
        <v>90796</v>
      </c>
      <c r="Y1417" t="s">
        <v>3219</v>
      </c>
    </row>
    <row r="1418" spans="1:25" x14ac:dyDescent="0.2">
      <c r="A1418">
        <v>1595</v>
      </c>
      <c r="B1418" t="s">
        <v>2454</v>
      </c>
      <c r="C1418" t="s">
        <v>13</v>
      </c>
      <c r="D1418">
        <v>0.08</v>
      </c>
      <c r="E1418">
        <v>9.77</v>
      </c>
      <c r="F1418">
        <v>6.02</v>
      </c>
      <c r="G1418" t="s">
        <v>14</v>
      </c>
      <c r="H1418" t="s">
        <v>70</v>
      </c>
      <c r="I1418" t="s">
        <v>4</v>
      </c>
      <c r="J1418" t="s">
        <v>102</v>
      </c>
      <c r="K1418" t="s">
        <v>120</v>
      </c>
      <c r="L1418" t="s">
        <v>2095</v>
      </c>
      <c r="M1418">
        <v>0.48</v>
      </c>
      <c r="N1418" t="s">
        <v>8</v>
      </c>
      <c r="O1418" t="s">
        <v>87</v>
      </c>
      <c r="P1418" t="s">
        <v>879</v>
      </c>
      <c r="Q1418" t="s">
        <v>2455</v>
      </c>
      <c r="R1418">
        <v>25705</v>
      </c>
      <c r="S1418">
        <v>42135</v>
      </c>
      <c r="T1418">
        <v>42136</v>
      </c>
      <c r="U1418">
        <v>23.276</v>
      </c>
      <c r="V1418">
        <v>9</v>
      </c>
      <c r="W1418">
        <v>89.06</v>
      </c>
      <c r="X1418">
        <v>90796</v>
      </c>
      <c r="Y1418" t="s">
        <v>3219</v>
      </c>
    </row>
    <row r="1419" spans="1:25" x14ac:dyDescent="0.2">
      <c r="A1419">
        <v>1595</v>
      </c>
      <c r="B1419" t="s">
        <v>2454</v>
      </c>
      <c r="C1419" t="s">
        <v>13</v>
      </c>
      <c r="D1419">
        <v>0.09</v>
      </c>
      <c r="E1419">
        <v>3.28</v>
      </c>
      <c r="F1419">
        <v>0.98</v>
      </c>
      <c r="G1419" t="s">
        <v>14</v>
      </c>
      <c r="H1419" t="s">
        <v>70</v>
      </c>
      <c r="I1419" t="s">
        <v>24</v>
      </c>
      <c r="J1419" t="s">
        <v>25</v>
      </c>
      <c r="K1419" t="s">
        <v>26</v>
      </c>
      <c r="L1419" t="s">
        <v>2456</v>
      </c>
      <c r="M1419">
        <v>0.59</v>
      </c>
      <c r="N1419" t="s">
        <v>8</v>
      </c>
      <c r="O1419" t="s">
        <v>87</v>
      </c>
      <c r="P1419" t="s">
        <v>879</v>
      </c>
      <c r="Q1419" t="s">
        <v>2455</v>
      </c>
      <c r="R1419">
        <v>25705</v>
      </c>
      <c r="S1419">
        <v>42135</v>
      </c>
      <c r="T1419">
        <v>42137</v>
      </c>
      <c r="U1419">
        <v>17.754000000000001</v>
      </c>
      <c r="V1419">
        <v>42</v>
      </c>
      <c r="W1419">
        <v>134.97</v>
      </c>
      <c r="X1419">
        <v>90796</v>
      </c>
      <c r="Y1419" t="s">
        <v>3219</v>
      </c>
    </row>
    <row r="1420" spans="1:25" x14ac:dyDescent="0.2">
      <c r="A1420">
        <v>1609</v>
      </c>
      <c r="B1420" t="s">
        <v>2457</v>
      </c>
      <c r="C1420" t="s">
        <v>13</v>
      </c>
      <c r="D1420">
        <v>0.03</v>
      </c>
      <c r="E1420">
        <v>2.16</v>
      </c>
      <c r="F1420">
        <v>6.05</v>
      </c>
      <c r="G1420" t="s">
        <v>14</v>
      </c>
      <c r="H1420" t="s">
        <v>15</v>
      </c>
      <c r="I1420" t="s">
        <v>24</v>
      </c>
      <c r="J1420" t="s">
        <v>48</v>
      </c>
      <c r="K1420" t="s">
        <v>49</v>
      </c>
      <c r="L1420" t="s">
        <v>872</v>
      </c>
      <c r="M1420">
        <v>0.37</v>
      </c>
      <c r="N1420" t="s">
        <v>8</v>
      </c>
      <c r="O1420" t="s">
        <v>35</v>
      </c>
      <c r="P1420" t="s">
        <v>66</v>
      </c>
      <c r="Q1420" t="s">
        <v>2458</v>
      </c>
      <c r="R1420">
        <v>95823</v>
      </c>
      <c r="S1420">
        <v>42135</v>
      </c>
      <c r="T1420">
        <v>42136</v>
      </c>
      <c r="U1420">
        <v>-90.585499999999996</v>
      </c>
      <c r="V1420">
        <v>7</v>
      </c>
      <c r="W1420">
        <v>17.309999999999999</v>
      </c>
      <c r="X1420">
        <v>87824</v>
      </c>
      <c r="Y1420" t="s">
        <v>3218</v>
      </c>
    </row>
    <row r="1421" spans="1:25" x14ac:dyDescent="0.2">
      <c r="A1421">
        <v>1609</v>
      </c>
      <c r="B1421" t="s">
        <v>2457</v>
      </c>
      <c r="C1421" t="s">
        <v>13</v>
      </c>
      <c r="D1421">
        <v>0.03</v>
      </c>
      <c r="E1421">
        <v>9.7100000000000009</v>
      </c>
      <c r="F1421">
        <v>9.4499999999999993</v>
      </c>
      <c r="G1421" t="s">
        <v>14</v>
      </c>
      <c r="H1421" t="s">
        <v>15</v>
      </c>
      <c r="I1421" t="s">
        <v>24</v>
      </c>
      <c r="J1421" t="s">
        <v>54</v>
      </c>
      <c r="K1421" t="s">
        <v>49</v>
      </c>
      <c r="L1421" t="s">
        <v>1179</v>
      </c>
      <c r="M1421">
        <v>0.6</v>
      </c>
      <c r="N1421" t="s">
        <v>8</v>
      </c>
      <c r="O1421" t="s">
        <v>35</v>
      </c>
      <c r="P1421" t="s">
        <v>66</v>
      </c>
      <c r="Q1421" t="s">
        <v>2458</v>
      </c>
      <c r="R1421">
        <v>95823</v>
      </c>
      <c r="S1421">
        <v>42135</v>
      </c>
      <c r="T1421">
        <v>42135</v>
      </c>
      <c r="U1421">
        <v>-36.9</v>
      </c>
      <c r="V1421">
        <v>2</v>
      </c>
      <c r="W1421">
        <v>23.56</v>
      </c>
      <c r="X1421">
        <v>87824</v>
      </c>
      <c r="Y1421" t="s">
        <v>3218</v>
      </c>
    </row>
    <row r="1422" spans="1:25" x14ac:dyDescent="0.2">
      <c r="A1422">
        <v>2464</v>
      </c>
      <c r="B1422" t="s">
        <v>631</v>
      </c>
      <c r="C1422" t="s">
        <v>13</v>
      </c>
      <c r="D1422">
        <v>0.09</v>
      </c>
      <c r="E1422">
        <v>1.74</v>
      </c>
      <c r="F1422">
        <v>4.08</v>
      </c>
      <c r="G1422" t="s">
        <v>63</v>
      </c>
      <c r="H1422" t="s">
        <v>15</v>
      </c>
      <c r="I1422" t="s">
        <v>4</v>
      </c>
      <c r="J1422" t="s">
        <v>102</v>
      </c>
      <c r="K1422" t="s">
        <v>18</v>
      </c>
      <c r="L1422" t="s">
        <v>746</v>
      </c>
      <c r="M1422">
        <v>0.53</v>
      </c>
      <c r="N1422" t="s">
        <v>8</v>
      </c>
      <c r="O1422" t="s">
        <v>9</v>
      </c>
      <c r="P1422" t="s">
        <v>144</v>
      </c>
      <c r="Q1422" t="s">
        <v>633</v>
      </c>
      <c r="R1422">
        <v>71111</v>
      </c>
      <c r="S1422">
        <v>42135</v>
      </c>
      <c r="T1422">
        <v>42137</v>
      </c>
      <c r="U1422">
        <v>608.26199999999994</v>
      </c>
      <c r="V1422">
        <v>4</v>
      </c>
      <c r="W1422">
        <v>10.41</v>
      </c>
      <c r="X1422">
        <v>88713</v>
      </c>
      <c r="Y1422" t="s">
        <v>3216</v>
      </c>
    </row>
    <row r="1423" spans="1:25" x14ac:dyDescent="0.2">
      <c r="A1423">
        <v>2464</v>
      </c>
      <c r="B1423" t="s">
        <v>631</v>
      </c>
      <c r="C1423" t="s">
        <v>13</v>
      </c>
      <c r="D1423">
        <v>0.08</v>
      </c>
      <c r="E1423">
        <v>227.55</v>
      </c>
      <c r="F1423">
        <v>32.479999999999997</v>
      </c>
      <c r="G1423" t="s">
        <v>2</v>
      </c>
      <c r="H1423" t="s">
        <v>15</v>
      </c>
      <c r="I1423" t="s">
        <v>4</v>
      </c>
      <c r="J1423" t="s">
        <v>5</v>
      </c>
      <c r="K1423" t="s">
        <v>6</v>
      </c>
      <c r="L1423" t="s">
        <v>2459</v>
      </c>
      <c r="M1423">
        <v>0.68</v>
      </c>
      <c r="N1423" t="s">
        <v>8</v>
      </c>
      <c r="O1423" t="s">
        <v>9</v>
      </c>
      <c r="P1423" t="s">
        <v>144</v>
      </c>
      <c r="Q1423" t="s">
        <v>633</v>
      </c>
      <c r="R1423">
        <v>71111</v>
      </c>
      <c r="S1423">
        <v>42135</v>
      </c>
      <c r="T1423">
        <v>42135</v>
      </c>
      <c r="U1423">
        <v>-570.16959999999995</v>
      </c>
      <c r="V1423">
        <v>16</v>
      </c>
      <c r="W1423">
        <v>2849.64</v>
      </c>
      <c r="X1423">
        <v>88713</v>
      </c>
      <c r="Y1423" t="s">
        <v>3216</v>
      </c>
    </row>
    <row r="1424" spans="1:25" x14ac:dyDescent="0.2">
      <c r="A1424">
        <v>1693</v>
      </c>
      <c r="B1424" t="s">
        <v>714</v>
      </c>
      <c r="C1424" t="s">
        <v>23</v>
      </c>
      <c r="D1424">
        <v>0.01</v>
      </c>
      <c r="E1424">
        <v>15.67</v>
      </c>
      <c r="F1424">
        <v>1.39</v>
      </c>
      <c r="G1424" t="s">
        <v>63</v>
      </c>
      <c r="H1424" t="s">
        <v>15</v>
      </c>
      <c r="I1424" t="s">
        <v>24</v>
      </c>
      <c r="J1424" t="s">
        <v>321</v>
      </c>
      <c r="K1424" t="s">
        <v>49</v>
      </c>
      <c r="L1424" t="s">
        <v>2460</v>
      </c>
      <c r="M1424">
        <v>0.38</v>
      </c>
      <c r="N1424" t="s">
        <v>8</v>
      </c>
      <c r="O1424" t="s">
        <v>9</v>
      </c>
      <c r="P1424" t="s">
        <v>218</v>
      </c>
      <c r="Q1424" t="s">
        <v>716</v>
      </c>
      <c r="R1424">
        <v>20190</v>
      </c>
      <c r="S1424">
        <v>42135</v>
      </c>
      <c r="T1424">
        <v>42135</v>
      </c>
      <c r="U1424">
        <v>-273.98</v>
      </c>
      <c r="V1424">
        <v>11</v>
      </c>
      <c r="W1424">
        <v>188.09</v>
      </c>
      <c r="X1424">
        <v>90190</v>
      </c>
      <c r="Y1424" t="s">
        <v>3216</v>
      </c>
    </row>
    <row r="1425" spans="1:25" x14ac:dyDescent="0.2">
      <c r="A1425">
        <v>2935</v>
      </c>
      <c r="B1425" t="s">
        <v>2461</v>
      </c>
      <c r="C1425" t="s">
        <v>23</v>
      </c>
      <c r="D1425">
        <v>0.02</v>
      </c>
      <c r="E1425">
        <v>3.8</v>
      </c>
      <c r="F1425">
        <v>1.49</v>
      </c>
      <c r="G1425" t="s">
        <v>14</v>
      </c>
      <c r="H1425" t="s">
        <v>3</v>
      </c>
      <c r="I1425" t="s">
        <v>24</v>
      </c>
      <c r="J1425" t="s">
        <v>48</v>
      </c>
      <c r="K1425" t="s">
        <v>49</v>
      </c>
      <c r="L1425" t="s">
        <v>1168</v>
      </c>
      <c r="M1425">
        <v>0.38</v>
      </c>
      <c r="N1425" t="s">
        <v>8</v>
      </c>
      <c r="O1425" t="s">
        <v>87</v>
      </c>
      <c r="P1425" t="s">
        <v>379</v>
      </c>
      <c r="Q1425" t="s">
        <v>764</v>
      </c>
      <c r="R1425">
        <v>2215</v>
      </c>
      <c r="S1425">
        <v>42135</v>
      </c>
      <c r="T1425">
        <v>42139</v>
      </c>
      <c r="U1425">
        <v>7.31</v>
      </c>
      <c r="V1425">
        <v>5</v>
      </c>
      <c r="W1425">
        <v>20.46</v>
      </c>
      <c r="X1425">
        <v>87617</v>
      </c>
      <c r="Y1425" t="s">
        <v>3219</v>
      </c>
    </row>
    <row r="1426" spans="1:25" x14ac:dyDescent="0.2">
      <c r="A1426">
        <v>1671</v>
      </c>
      <c r="B1426" t="s">
        <v>1042</v>
      </c>
      <c r="C1426" t="s">
        <v>1</v>
      </c>
      <c r="D1426">
        <v>0.03</v>
      </c>
      <c r="E1426">
        <v>223.98</v>
      </c>
      <c r="F1426">
        <v>15.01</v>
      </c>
      <c r="G1426" t="s">
        <v>14</v>
      </c>
      <c r="H1426" t="s">
        <v>3</v>
      </c>
      <c r="I1426" t="s">
        <v>24</v>
      </c>
      <c r="J1426" t="s">
        <v>48</v>
      </c>
      <c r="K1426" t="s">
        <v>49</v>
      </c>
      <c r="L1426" t="s">
        <v>2462</v>
      </c>
      <c r="M1426">
        <v>0.38</v>
      </c>
      <c r="N1426" t="s">
        <v>8</v>
      </c>
      <c r="O1426" t="s">
        <v>9</v>
      </c>
      <c r="P1426" t="s">
        <v>218</v>
      </c>
      <c r="Q1426" t="s">
        <v>1043</v>
      </c>
      <c r="R1426">
        <v>22015</v>
      </c>
      <c r="S1426">
        <v>42136</v>
      </c>
      <c r="T1426">
        <v>42137</v>
      </c>
      <c r="U1426">
        <v>0.69599999999999995</v>
      </c>
      <c r="V1426">
        <v>21</v>
      </c>
      <c r="W1426">
        <v>4881.84</v>
      </c>
      <c r="X1426">
        <v>86725</v>
      </c>
      <c r="Y1426" t="s">
        <v>3216</v>
      </c>
    </row>
    <row r="1427" spans="1:25" x14ac:dyDescent="0.2">
      <c r="A1427">
        <v>14</v>
      </c>
      <c r="B1427" t="s">
        <v>2463</v>
      </c>
      <c r="C1427" t="s">
        <v>92</v>
      </c>
      <c r="D1427">
        <v>0.09</v>
      </c>
      <c r="E1427">
        <v>78.69</v>
      </c>
      <c r="F1427">
        <v>19.989999999999998</v>
      </c>
      <c r="G1427" t="s">
        <v>14</v>
      </c>
      <c r="H1427" t="s">
        <v>3</v>
      </c>
      <c r="I1427" t="s">
        <v>4</v>
      </c>
      <c r="J1427" t="s">
        <v>102</v>
      </c>
      <c r="K1427" t="s">
        <v>49</v>
      </c>
      <c r="L1427" t="s">
        <v>1189</v>
      </c>
      <c r="M1427">
        <v>0.43</v>
      </c>
      <c r="N1427" t="s">
        <v>8</v>
      </c>
      <c r="O1427" t="s">
        <v>28</v>
      </c>
      <c r="P1427" t="s">
        <v>60</v>
      </c>
      <c r="Q1427" t="s">
        <v>61</v>
      </c>
      <c r="R1427">
        <v>55372</v>
      </c>
      <c r="S1427">
        <v>42136</v>
      </c>
      <c r="T1427">
        <v>42138</v>
      </c>
      <c r="U1427">
        <v>803.47050000000002</v>
      </c>
      <c r="V1427">
        <v>16</v>
      </c>
      <c r="W1427">
        <v>1164.45</v>
      </c>
      <c r="X1427">
        <v>86838</v>
      </c>
      <c r="Y1427" t="s">
        <v>3217</v>
      </c>
    </row>
    <row r="1428" spans="1:25" x14ac:dyDescent="0.2">
      <c r="A1428">
        <v>14</v>
      </c>
      <c r="B1428" t="s">
        <v>2463</v>
      </c>
      <c r="C1428" t="s">
        <v>92</v>
      </c>
      <c r="D1428">
        <v>0.08</v>
      </c>
      <c r="E1428">
        <v>3.28</v>
      </c>
      <c r="F1428">
        <v>2.31</v>
      </c>
      <c r="G1428" t="s">
        <v>14</v>
      </c>
      <c r="H1428" t="s">
        <v>3</v>
      </c>
      <c r="I1428" t="s">
        <v>24</v>
      </c>
      <c r="J1428" t="s">
        <v>25</v>
      </c>
      <c r="K1428" t="s">
        <v>26</v>
      </c>
      <c r="L1428" t="s">
        <v>2464</v>
      </c>
      <c r="M1428">
        <v>0.56000000000000005</v>
      </c>
      <c r="N1428" t="s">
        <v>8</v>
      </c>
      <c r="O1428" t="s">
        <v>28</v>
      </c>
      <c r="P1428" t="s">
        <v>60</v>
      </c>
      <c r="Q1428" t="s">
        <v>61</v>
      </c>
      <c r="R1428">
        <v>55372</v>
      </c>
      <c r="S1428">
        <v>42136</v>
      </c>
      <c r="T1428">
        <v>42137</v>
      </c>
      <c r="U1428">
        <v>-24.03</v>
      </c>
      <c r="V1428">
        <v>7</v>
      </c>
      <c r="W1428">
        <v>22.23</v>
      </c>
      <c r="X1428">
        <v>86838</v>
      </c>
      <c r="Y1428" t="s">
        <v>3217</v>
      </c>
    </row>
    <row r="1429" spans="1:25" x14ac:dyDescent="0.2">
      <c r="A1429">
        <v>14</v>
      </c>
      <c r="B1429" t="s">
        <v>2463</v>
      </c>
      <c r="C1429" t="s">
        <v>92</v>
      </c>
      <c r="D1429">
        <v>0.05</v>
      </c>
      <c r="E1429">
        <v>3.28</v>
      </c>
      <c r="F1429">
        <v>4.2</v>
      </c>
      <c r="G1429" t="s">
        <v>14</v>
      </c>
      <c r="H1429" t="s">
        <v>3</v>
      </c>
      <c r="I1429" t="s">
        <v>24</v>
      </c>
      <c r="J1429" t="s">
        <v>25</v>
      </c>
      <c r="K1429" t="s">
        <v>26</v>
      </c>
      <c r="L1429" t="s">
        <v>2465</v>
      </c>
      <c r="M1429">
        <v>0.56000000000000005</v>
      </c>
      <c r="N1429" t="s">
        <v>8</v>
      </c>
      <c r="O1429" t="s">
        <v>28</v>
      </c>
      <c r="P1429" t="s">
        <v>60</v>
      </c>
      <c r="Q1429" t="s">
        <v>61</v>
      </c>
      <c r="R1429">
        <v>55372</v>
      </c>
      <c r="S1429">
        <v>42136</v>
      </c>
      <c r="T1429">
        <v>42137</v>
      </c>
      <c r="U1429">
        <v>-37.03</v>
      </c>
      <c r="V1429">
        <v>4</v>
      </c>
      <c r="W1429">
        <v>13.99</v>
      </c>
      <c r="X1429">
        <v>86838</v>
      </c>
      <c r="Y1429" t="s">
        <v>3217</v>
      </c>
    </row>
    <row r="1430" spans="1:25" x14ac:dyDescent="0.2">
      <c r="A1430">
        <v>14</v>
      </c>
      <c r="B1430" t="s">
        <v>2463</v>
      </c>
      <c r="C1430" t="s">
        <v>92</v>
      </c>
      <c r="D1430">
        <v>0.05</v>
      </c>
      <c r="E1430">
        <v>3.58</v>
      </c>
      <c r="F1430">
        <v>1.63</v>
      </c>
      <c r="G1430" t="s">
        <v>14</v>
      </c>
      <c r="H1430" t="s">
        <v>3</v>
      </c>
      <c r="I1430" t="s">
        <v>24</v>
      </c>
      <c r="J1430" t="s">
        <v>152</v>
      </c>
      <c r="K1430" t="s">
        <v>26</v>
      </c>
      <c r="L1430" t="s">
        <v>2197</v>
      </c>
      <c r="M1430">
        <v>0.36</v>
      </c>
      <c r="N1430" t="s">
        <v>8</v>
      </c>
      <c r="O1430" t="s">
        <v>28</v>
      </c>
      <c r="P1430" t="s">
        <v>60</v>
      </c>
      <c r="Q1430" t="s">
        <v>61</v>
      </c>
      <c r="R1430">
        <v>55372</v>
      </c>
      <c r="S1430">
        <v>42136</v>
      </c>
      <c r="T1430">
        <v>42137</v>
      </c>
      <c r="U1430">
        <v>-0.71</v>
      </c>
      <c r="V1430">
        <v>4</v>
      </c>
      <c r="W1430">
        <v>14.26</v>
      </c>
      <c r="X1430">
        <v>86838</v>
      </c>
      <c r="Y1430" t="s">
        <v>3217</v>
      </c>
    </row>
    <row r="1431" spans="1:25" x14ac:dyDescent="0.2">
      <c r="A1431">
        <v>1826</v>
      </c>
      <c r="B1431" t="s">
        <v>2180</v>
      </c>
      <c r="C1431" t="s">
        <v>92</v>
      </c>
      <c r="D1431">
        <v>0</v>
      </c>
      <c r="E1431">
        <v>9.27</v>
      </c>
      <c r="F1431">
        <v>4.3899999999999997</v>
      </c>
      <c r="G1431" t="s">
        <v>14</v>
      </c>
      <c r="H1431" t="s">
        <v>70</v>
      </c>
      <c r="I1431" t="s">
        <v>24</v>
      </c>
      <c r="J1431" t="s">
        <v>64</v>
      </c>
      <c r="K1431" t="s">
        <v>26</v>
      </c>
      <c r="L1431" t="s">
        <v>2466</v>
      </c>
      <c r="M1431">
        <v>0.38</v>
      </c>
      <c r="N1431" t="s">
        <v>8</v>
      </c>
      <c r="O1431" t="s">
        <v>28</v>
      </c>
      <c r="P1431" t="s">
        <v>189</v>
      </c>
      <c r="Q1431" t="s">
        <v>2182</v>
      </c>
      <c r="R1431">
        <v>52722</v>
      </c>
      <c r="S1431">
        <v>42136</v>
      </c>
      <c r="T1431">
        <v>42138</v>
      </c>
      <c r="U1431">
        <v>-7.61</v>
      </c>
      <c r="V1431">
        <v>1</v>
      </c>
      <c r="W1431">
        <v>10.65</v>
      </c>
      <c r="X1431">
        <v>86959</v>
      </c>
      <c r="Y1431" t="s">
        <v>3217</v>
      </c>
    </row>
    <row r="1432" spans="1:25" x14ac:dyDescent="0.2">
      <c r="A1432">
        <v>1267</v>
      </c>
      <c r="B1432" t="s">
        <v>1051</v>
      </c>
      <c r="C1432" t="s">
        <v>46</v>
      </c>
      <c r="D1432">
        <v>0.04</v>
      </c>
      <c r="E1432">
        <v>5.98</v>
      </c>
      <c r="F1432">
        <v>4.38</v>
      </c>
      <c r="G1432" t="s">
        <v>14</v>
      </c>
      <c r="H1432" t="s">
        <v>70</v>
      </c>
      <c r="I1432" t="s">
        <v>16</v>
      </c>
      <c r="J1432" t="s">
        <v>17</v>
      </c>
      <c r="K1432" t="s">
        <v>18</v>
      </c>
      <c r="L1432" t="s">
        <v>2467</v>
      </c>
      <c r="M1432">
        <v>0.75</v>
      </c>
      <c r="N1432" t="s">
        <v>8</v>
      </c>
      <c r="O1432" t="s">
        <v>9</v>
      </c>
      <c r="P1432" t="s">
        <v>99</v>
      </c>
      <c r="Q1432" t="s">
        <v>1053</v>
      </c>
      <c r="R1432">
        <v>33433</v>
      </c>
      <c r="S1432">
        <v>42136</v>
      </c>
      <c r="T1432">
        <v>42138</v>
      </c>
      <c r="U1432">
        <v>-1522.3040000000001</v>
      </c>
      <c r="V1432">
        <v>11</v>
      </c>
      <c r="W1432">
        <v>69.75</v>
      </c>
      <c r="X1432">
        <v>89515</v>
      </c>
      <c r="Y1432" t="s">
        <v>3216</v>
      </c>
    </row>
    <row r="1433" spans="1:25" x14ac:dyDescent="0.2">
      <c r="A1433">
        <v>1389</v>
      </c>
      <c r="B1433" t="s">
        <v>745</v>
      </c>
      <c r="C1433" t="s">
        <v>13</v>
      </c>
      <c r="D1433">
        <v>0.08</v>
      </c>
      <c r="E1433">
        <v>2.62</v>
      </c>
      <c r="F1433">
        <v>0.8</v>
      </c>
      <c r="G1433" t="s">
        <v>63</v>
      </c>
      <c r="H1433" t="s">
        <v>3</v>
      </c>
      <c r="I1433" t="s">
        <v>24</v>
      </c>
      <c r="J1433" t="s">
        <v>152</v>
      </c>
      <c r="K1433" t="s">
        <v>26</v>
      </c>
      <c r="L1433" t="s">
        <v>2100</v>
      </c>
      <c r="M1433">
        <v>0.39</v>
      </c>
      <c r="N1433" t="s">
        <v>8</v>
      </c>
      <c r="O1433" t="s">
        <v>35</v>
      </c>
      <c r="P1433" t="s">
        <v>66</v>
      </c>
      <c r="Q1433" t="s">
        <v>747</v>
      </c>
      <c r="R1433">
        <v>94025</v>
      </c>
      <c r="S1433">
        <v>42137</v>
      </c>
      <c r="T1433">
        <v>42139</v>
      </c>
      <c r="U1433">
        <v>21.769500000000001</v>
      </c>
      <c r="V1433">
        <v>12</v>
      </c>
      <c r="W1433">
        <v>31.55</v>
      </c>
      <c r="X1433">
        <v>88728</v>
      </c>
      <c r="Y1433" t="s">
        <v>3218</v>
      </c>
    </row>
    <row r="1434" spans="1:25" x14ac:dyDescent="0.2">
      <c r="A1434">
        <v>578</v>
      </c>
      <c r="B1434" t="s">
        <v>2468</v>
      </c>
      <c r="C1434" t="s">
        <v>92</v>
      </c>
      <c r="D1434">
        <v>0.03</v>
      </c>
      <c r="E1434">
        <v>162.93</v>
      </c>
      <c r="F1434">
        <v>19.989999999999998</v>
      </c>
      <c r="G1434" t="s">
        <v>14</v>
      </c>
      <c r="H1434" t="s">
        <v>70</v>
      </c>
      <c r="I1434" t="s">
        <v>24</v>
      </c>
      <c r="J1434" t="s">
        <v>321</v>
      </c>
      <c r="K1434" t="s">
        <v>49</v>
      </c>
      <c r="L1434" t="s">
        <v>2469</v>
      </c>
      <c r="M1434">
        <v>0.39</v>
      </c>
      <c r="N1434" t="s">
        <v>8</v>
      </c>
      <c r="O1434" t="s">
        <v>87</v>
      </c>
      <c r="P1434" t="s">
        <v>224</v>
      </c>
      <c r="Q1434" t="s">
        <v>2470</v>
      </c>
      <c r="R1434">
        <v>6770</v>
      </c>
      <c r="S1434">
        <v>42137</v>
      </c>
      <c r="T1434">
        <v>42138</v>
      </c>
      <c r="U1434">
        <v>293.14</v>
      </c>
      <c r="V1434">
        <v>3</v>
      </c>
      <c r="W1434">
        <v>515.88</v>
      </c>
      <c r="X1434">
        <v>88644</v>
      </c>
      <c r="Y1434" t="s">
        <v>3219</v>
      </c>
    </row>
    <row r="1435" spans="1:25" x14ac:dyDescent="0.2">
      <c r="A1435">
        <v>579</v>
      </c>
      <c r="B1435" t="s">
        <v>2471</v>
      </c>
      <c r="C1435" t="s">
        <v>92</v>
      </c>
      <c r="D1435">
        <v>0.01</v>
      </c>
      <c r="E1435">
        <v>11.58</v>
      </c>
      <c r="F1435">
        <v>5.72</v>
      </c>
      <c r="G1435" t="s">
        <v>14</v>
      </c>
      <c r="H1435" t="s">
        <v>70</v>
      </c>
      <c r="I1435" t="s">
        <v>24</v>
      </c>
      <c r="J1435" t="s">
        <v>321</v>
      </c>
      <c r="K1435" t="s">
        <v>49</v>
      </c>
      <c r="L1435" t="s">
        <v>600</v>
      </c>
      <c r="M1435">
        <v>0.35</v>
      </c>
      <c r="N1435" t="s">
        <v>8</v>
      </c>
      <c r="O1435" t="s">
        <v>87</v>
      </c>
      <c r="P1435" t="s">
        <v>224</v>
      </c>
      <c r="Q1435" t="s">
        <v>1724</v>
      </c>
      <c r="R1435">
        <v>6478</v>
      </c>
      <c r="S1435">
        <v>42137</v>
      </c>
      <c r="T1435">
        <v>42139</v>
      </c>
      <c r="U1435">
        <v>-6.61</v>
      </c>
      <c r="V1435">
        <v>2</v>
      </c>
      <c r="W1435">
        <v>25.06</v>
      </c>
      <c r="X1435">
        <v>88644</v>
      </c>
      <c r="Y1435" t="s">
        <v>3219</v>
      </c>
    </row>
    <row r="1436" spans="1:25" x14ac:dyDescent="0.2">
      <c r="A1436">
        <v>580</v>
      </c>
      <c r="B1436" t="s">
        <v>2472</v>
      </c>
      <c r="C1436" t="s">
        <v>92</v>
      </c>
      <c r="D1436">
        <v>0.01</v>
      </c>
      <c r="E1436">
        <v>55.99</v>
      </c>
      <c r="F1436">
        <v>5</v>
      </c>
      <c r="G1436" t="s">
        <v>14</v>
      </c>
      <c r="H1436" t="s">
        <v>70</v>
      </c>
      <c r="I1436" t="s">
        <v>16</v>
      </c>
      <c r="J1436" t="s">
        <v>111</v>
      </c>
      <c r="K1436" t="s">
        <v>18</v>
      </c>
      <c r="L1436" t="s">
        <v>1907</v>
      </c>
      <c r="M1436">
        <v>0.8</v>
      </c>
      <c r="N1436" t="s">
        <v>8</v>
      </c>
      <c r="O1436" t="s">
        <v>87</v>
      </c>
      <c r="P1436" t="s">
        <v>307</v>
      </c>
      <c r="Q1436" t="s">
        <v>1180</v>
      </c>
      <c r="R1436">
        <v>4210</v>
      </c>
      <c r="S1436">
        <v>42137</v>
      </c>
      <c r="T1436">
        <v>42138</v>
      </c>
      <c r="U1436">
        <v>-57.540999999999997</v>
      </c>
      <c r="V1436">
        <v>12</v>
      </c>
      <c r="W1436">
        <v>578.24</v>
      </c>
      <c r="X1436">
        <v>88644</v>
      </c>
      <c r="Y1436" t="s">
        <v>3219</v>
      </c>
    </row>
    <row r="1437" spans="1:25" x14ac:dyDescent="0.2">
      <c r="A1437">
        <v>585</v>
      </c>
      <c r="B1437" t="s">
        <v>2473</v>
      </c>
      <c r="C1437" t="s">
        <v>92</v>
      </c>
      <c r="D1437">
        <v>0.06</v>
      </c>
      <c r="E1437">
        <v>13.9</v>
      </c>
      <c r="F1437">
        <v>7.59</v>
      </c>
      <c r="G1437" t="s">
        <v>14</v>
      </c>
      <c r="H1437" t="s">
        <v>70</v>
      </c>
      <c r="I1437" t="s">
        <v>24</v>
      </c>
      <c r="J1437" t="s">
        <v>544</v>
      </c>
      <c r="K1437" t="s">
        <v>18</v>
      </c>
      <c r="L1437" t="s">
        <v>2440</v>
      </c>
      <c r="M1437">
        <v>0.56000000000000005</v>
      </c>
      <c r="N1437" t="s">
        <v>8</v>
      </c>
      <c r="O1437" t="s">
        <v>87</v>
      </c>
      <c r="P1437" t="s">
        <v>1332</v>
      </c>
      <c r="Q1437" t="s">
        <v>429</v>
      </c>
      <c r="R1437">
        <v>3301</v>
      </c>
      <c r="S1437">
        <v>42137</v>
      </c>
      <c r="T1437">
        <v>42138</v>
      </c>
      <c r="U1437">
        <v>-67.59</v>
      </c>
      <c r="V1437">
        <v>12</v>
      </c>
      <c r="W1437">
        <v>170.45</v>
      </c>
      <c r="X1437">
        <v>88644</v>
      </c>
      <c r="Y1437" t="s">
        <v>3219</v>
      </c>
    </row>
    <row r="1438" spans="1:25" x14ac:dyDescent="0.2">
      <c r="A1438">
        <v>3257</v>
      </c>
      <c r="B1438" t="s">
        <v>2474</v>
      </c>
      <c r="C1438" t="s">
        <v>92</v>
      </c>
      <c r="D1438">
        <v>0</v>
      </c>
      <c r="E1438">
        <v>25.38</v>
      </c>
      <c r="F1438">
        <v>8.99</v>
      </c>
      <c r="G1438" t="s">
        <v>14</v>
      </c>
      <c r="H1438" t="s">
        <v>15</v>
      </c>
      <c r="I1438" t="s">
        <v>4</v>
      </c>
      <c r="J1438" t="s">
        <v>102</v>
      </c>
      <c r="K1438" t="s">
        <v>18</v>
      </c>
      <c r="L1438" t="s">
        <v>2361</v>
      </c>
      <c r="M1438">
        <v>0.5</v>
      </c>
      <c r="N1438" t="s">
        <v>8</v>
      </c>
      <c r="O1438" t="s">
        <v>35</v>
      </c>
      <c r="P1438" t="s">
        <v>42</v>
      </c>
      <c r="Q1438" t="s">
        <v>2475</v>
      </c>
      <c r="R1438">
        <v>98632</v>
      </c>
      <c r="S1438">
        <v>42137</v>
      </c>
      <c r="T1438">
        <v>42139</v>
      </c>
      <c r="U1438">
        <v>470.33800000000002</v>
      </c>
      <c r="V1438">
        <v>26</v>
      </c>
      <c r="W1438">
        <v>700.41</v>
      </c>
      <c r="X1438">
        <v>88826</v>
      </c>
      <c r="Y1438" t="s">
        <v>3218</v>
      </c>
    </row>
    <row r="1439" spans="1:25" x14ac:dyDescent="0.2">
      <c r="A1439">
        <v>1085</v>
      </c>
      <c r="B1439" t="s">
        <v>207</v>
      </c>
      <c r="C1439" t="s">
        <v>46</v>
      </c>
      <c r="D1439">
        <v>0.06</v>
      </c>
      <c r="E1439">
        <v>30.42</v>
      </c>
      <c r="F1439">
        <v>8.65</v>
      </c>
      <c r="G1439" t="s">
        <v>14</v>
      </c>
      <c r="H1439" t="s">
        <v>70</v>
      </c>
      <c r="I1439" t="s">
        <v>16</v>
      </c>
      <c r="J1439" t="s">
        <v>17</v>
      </c>
      <c r="K1439" t="s">
        <v>49</v>
      </c>
      <c r="L1439" t="s">
        <v>360</v>
      </c>
      <c r="M1439">
        <v>0.74</v>
      </c>
      <c r="N1439" t="s">
        <v>8</v>
      </c>
      <c r="O1439" t="s">
        <v>87</v>
      </c>
      <c r="P1439" t="s">
        <v>88</v>
      </c>
      <c r="Q1439" t="s">
        <v>209</v>
      </c>
      <c r="R1439">
        <v>11729</v>
      </c>
      <c r="S1439">
        <v>42137</v>
      </c>
      <c r="T1439">
        <v>42139</v>
      </c>
      <c r="U1439">
        <v>-159.25</v>
      </c>
      <c r="V1439">
        <v>10</v>
      </c>
      <c r="W1439">
        <v>309.05</v>
      </c>
      <c r="X1439">
        <v>86124</v>
      </c>
      <c r="Y1439" t="s">
        <v>3219</v>
      </c>
    </row>
    <row r="1440" spans="1:25" x14ac:dyDescent="0.2">
      <c r="A1440">
        <v>1085</v>
      </c>
      <c r="B1440" t="s">
        <v>207</v>
      </c>
      <c r="C1440" t="s">
        <v>46</v>
      </c>
      <c r="D1440">
        <v>0.02</v>
      </c>
      <c r="E1440">
        <v>37.94</v>
      </c>
      <c r="F1440">
        <v>5.08</v>
      </c>
      <c r="G1440" t="s">
        <v>14</v>
      </c>
      <c r="H1440" t="s">
        <v>70</v>
      </c>
      <c r="I1440" t="s">
        <v>24</v>
      </c>
      <c r="J1440" t="s">
        <v>64</v>
      </c>
      <c r="K1440" t="s">
        <v>26</v>
      </c>
      <c r="L1440" t="s">
        <v>1089</v>
      </c>
      <c r="M1440">
        <v>0.38</v>
      </c>
      <c r="N1440" t="s">
        <v>8</v>
      </c>
      <c r="O1440" t="s">
        <v>87</v>
      </c>
      <c r="P1440" t="s">
        <v>88</v>
      </c>
      <c r="Q1440" t="s">
        <v>209</v>
      </c>
      <c r="R1440">
        <v>11729</v>
      </c>
      <c r="S1440">
        <v>42137</v>
      </c>
      <c r="T1440">
        <v>42138</v>
      </c>
      <c r="U1440">
        <v>206.517</v>
      </c>
      <c r="V1440">
        <v>8</v>
      </c>
      <c r="W1440">
        <v>299.3</v>
      </c>
      <c r="X1440">
        <v>86124</v>
      </c>
      <c r="Y1440" t="s">
        <v>3219</v>
      </c>
    </row>
    <row r="1441" spans="1:25" x14ac:dyDescent="0.2">
      <c r="A1441">
        <v>156</v>
      </c>
      <c r="B1441" t="s">
        <v>748</v>
      </c>
      <c r="C1441" t="s">
        <v>1</v>
      </c>
      <c r="D1441">
        <v>0.01</v>
      </c>
      <c r="E1441">
        <v>95.99</v>
      </c>
      <c r="F1441">
        <v>4.9000000000000004</v>
      </c>
      <c r="G1441" t="s">
        <v>14</v>
      </c>
      <c r="H1441" t="s">
        <v>70</v>
      </c>
      <c r="I1441" t="s">
        <v>16</v>
      </c>
      <c r="J1441" t="s">
        <v>111</v>
      </c>
      <c r="K1441" t="s">
        <v>49</v>
      </c>
      <c r="L1441" t="s">
        <v>744</v>
      </c>
      <c r="M1441">
        <v>0.56000000000000005</v>
      </c>
      <c r="N1441" t="s">
        <v>8</v>
      </c>
      <c r="O1441" t="s">
        <v>35</v>
      </c>
      <c r="P1441" t="s">
        <v>36</v>
      </c>
      <c r="Q1441" t="s">
        <v>37</v>
      </c>
      <c r="R1441">
        <v>80525</v>
      </c>
      <c r="S1441">
        <v>42138</v>
      </c>
      <c r="T1441">
        <v>42139</v>
      </c>
      <c r="U1441">
        <v>713.88</v>
      </c>
      <c r="V1441">
        <v>13</v>
      </c>
      <c r="W1441">
        <v>1050.08</v>
      </c>
      <c r="X1441">
        <v>87671</v>
      </c>
      <c r="Y1441" t="s">
        <v>3218</v>
      </c>
    </row>
    <row r="1442" spans="1:25" x14ac:dyDescent="0.2">
      <c r="A1442">
        <v>497</v>
      </c>
      <c r="B1442" t="s">
        <v>2476</v>
      </c>
      <c r="C1442" t="s">
        <v>1</v>
      </c>
      <c r="D1442">
        <v>7.0000000000000007E-2</v>
      </c>
      <c r="E1442">
        <v>152.47999999999999</v>
      </c>
      <c r="F1442">
        <v>6.5</v>
      </c>
      <c r="G1442" t="s">
        <v>14</v>
      </c>
      <c r="H1442" t="s">
        <v>3</v>
      </c>
      <c r="I1442" t="s">
        <v>16</v>
      </c>
      <c r="J1442" t="s">
        <v>17</v>
      </c>
      <c r="K1442" t="s">
        <v>49</v>
      </c>
      <c r="L1442" t="s">
        <v>1769</v>
      </c>
      <c r="M1442">
        <v>0.74</v>
      </c>
      <c r="N1442" t="s">
        <v>8</v>
      </c>
      <c r="O1442" t="s">
        <v>9</v>
      </c>
      <c r="P1442" t="s">
        <v>376</v>
      </c>
      <c r="Q1442" t="s">
        <v>528</v>
      </c>
      <c r="R1442">
        <v>37130</v>
      </c>
      <c r="S1442">
        <v>42138</v>
      </c>
      <c r="T1442">
        <v>42140</v>
      </c>
      <c r="U1442">
        <v>171.83879999999999</v>
      </c>
      <c r="V1442">
        <v>35</v>
      </c>
      <c r="W1442">
        <v>5062.49</v>
      </c>
      <c r="X1442">
        <v>90706</v>
      </c>
      <c r="Y1442" t="s">
        <v>3216</v>
      </c>
    </row>
    <row r="1443" spans="1:25" x14ac:dyDescent="0.2">
      <c r="A1443">
        <v>910</v>
      </c>
      <c r="B1443" t="s">
        <v>2477</v>
      </c>
      <c r="C1443" t="s">
        <v>1</v>
      </c>
      <c r="D1443">
        <v>0</v>
      </c>
      <c r="E1443">
        <v>5.28</v>
      </c>
      <c r="F1443">
        <v>5.61</v>
      </c>
      <c r="G1443" t="s">
        <v>14</v>
      </c>
      <c r="H1443" t="s">
        <v>70</v>
      </c>
      <c r="I1443" t="s">
        <v>24</v>
      </c>
      <c r="J1443" t="s">
        <v>64</v>
      </c>
      <c r="K1443" t="s">
        <v>49</v>
      </c>
      <c r="L1443" t="s">
        <v>2251</v>
      </c>
      <c r="M1443">
        <v>0.4</v>
      </c>
      <c r="N1443" t="s">
        <v>8</v>
      </c>
      <c r="O1443" t="s">
        <v>9</v>
      </c>
      <c r="P1443" t="s">
        <v>20</v>
      </c>
      <c r="Q1443" t="s">
        <v>1291</v>
      </c>
      <c r="R1443">
        <v>71854</v>
      </c>
      <c r="S1443">
        <v>42138</v>
      </c>
      <c r="T1443">
        <v>42138</v>
      </c>
      <c r="U1443">
        <v>-149.21199999999999</v>
      </c>
      <c r="V1443">
        <v>15</v>
      </c>
      <c r="W1443">
        <v>85.26</v>
      </c>
      <c r="X1443">
        <v>90187</v>
      </c>
      <c r="Y1443" t="s">
        <v>3216</v>
      </c>
    </row>
    <row r="1444" spans="1:25" x14ac:dyDescent="0.2">
      <c r="A1444">
        <v>353</v>
      </c>
      <c r="B1444" t="s">
        <v>2478</v>
      </c>
      <c r="C1444" t="s">
        <v>23</v>
      </c>
      <c r="D1444">
        <v>0.08</v>
      </c>
      <c r="E1444">
        <v>4.8899999999999997</v>
      </c>
      <c r="F1444">
        <v>4.93</v>
      </c>
      <c r="G1444" t="s">
        <v>63</v>
      </c>
      <c r="H1444" t="s">
        <v>47</v>
      </c>
      <c r="I1444" t="s">
        <v>16</v>
      </c>
      <c r="J1444" t="s">
        <v>17</v>
      </c>
      <c r="K1444" t="s">
        <v>18</v>
      </c>
      <c r="L1444" t="s">
        <v>999</v>
      </c>
      <c r="M1444">
        <v>0.66</v>
      </c>
      <c r="N1444" t="s">
        <v>8</v>
      </c>
      <c r="O1444" t="s">
        <v>35</v>
      </c>
      <c r="P1444" t="s">
        <v>564</v>
      </c>
      <c r="Q1444" t="s">
        <v>2479</v>
      </c>
      <c r="R1444">
        <v>85301</v>
      </c>
      <c r="S1444">
        <v>42138</v>
      </c>
      <c r="T1444">
        <v>42138</v>
      </c>
      <c r="U1444">
        <v>-165.45</v>
      </c>
      <c r="V1444">
        <v>17</v>
      </c>
      <c r="W1444">
        <v>84.76</v>
      </c>
      <c r="X1444">
        <v>89647</v>
      </c>
      <c r="Y1444" t="s">
        <v>3218</v>
      </c>
    </row>
    <row r="1445" spans="1:25" x14ac:dyDescent="0.2">
      <c r="A1445">
        <v>353</v>
      </c>
      <c r="B1445" t="s">
        <v>2478</v>
      </c>
      <c r="C1445" t="s">
        <v>23</v>
      </c>
      <c r="D1445">
        <v>7.0000000000000007E-2</v>
      </c>
      <c r="E1445">
        <v>6.68</v>
      </c>
      <c r="F1445">
        <v>6.92</v>
      </c>
      <c r="G1445" t="s">
        <v>14</v>
      </c>
      <c r="H1445" t="s">
        <v>47</v>
      </c>
      <c r="I1445" t="s">
        <v>24</v>
      </c>
      <c r="J1445" t="s">
        <v>64</v>
      </c>
      <c r="K1445" t="s">
        <v>49</v>
      </c>
      <c r="L1445" t="s">
        <v>2480</v>
      </c>
      <c r="M1445">
        <v>0.37</v>
      </c>
      <c r="N1445" t="s">
        <v>8</v>
      </c>
      <c r="O1445" t="s">
        <v>35</v>
      </c>
      <c r="P1445" t="s">
        <v>564</v>
      </c>
      <c r="Q1445" t="s">
        <v>2479</v>
      </c>
      <c r="R1445">
        <v>85301</v>
      </c>
      <c r="S1445">
        <v>42138</v>
      </c>
      <c r="T1445">
        <v>42145</v>
      </c>
      <c r="U1445">
        <v>-141.12</v>
      </c>
      <c r="V1445">
        <v>16</v>
      </c>
      <c r="W1445">
        <v>104.84</v>
      </c>
      <c r="X1445">
        <v>89647</v>
      </c>
      <c r="Y1445" t="s">
        <v>3218</v>
      </c>
    </row>
    <row r="1446" spans="1:25" x14ac:dyDescent="0.2">
      <c r="A1446">
        <v>539</v>
      </c>
      <c r="B1446" t="s">
        <v>2481</v>
      </c>
      <c r="C1446" t="s">
        <v>92</v>
      </c>
      <c r="D1446">
        <v>0.05</v>
      </c>
      <c r="E1446">
        <v>59.78</v>
      </c>
      <c r="F1446">
        <v>10.29</v>
      </c>
      <c r="G1446" t="s">
        <v>14</v>
      </c>
      <c r="H1446" t="s">
        <v>3</v>
      </c>
      <c r="I1446" t="s">
        <v>24</v>
      </c>
      <c r="J1446" t="s">
        <v>48</v>
      </c>
      <c r="K1446" t="s">
        <v>49</v>
      </c>
      <c r="L1446" t="s">
        <v>2482</v>
      </c>
      <c r="M1446">
        <v>0.39</v>
      </c>
      <c r="N1446" t="s">
        <v>8</v>
      </c>
      <c r="O1446" t="s">
        <v>28</v>
      </c>
      <c r="P1446" t="s">
        <v>79</v>
      </c>
      <c r="Q1446" t="s">
        <v>2483</v>
      </c>
      <c r="R1446">
        <v>61801</v>
      </c>
      <c r="S1446">
        <v>42138</v>
      </c>
      <c r="T1446">
        <v>42139</v>
      </c>
      <c r="U1446">
        <v>159.52969999999999</v>
      </c>
      <c r="V1446">
        <v>7</v>
      </c>
      <c r="W1446">
        <v>414.49</v>
      </c>
      <c r="X1446">
        <v>91174</v>
      </c>
      <c r="Y1446" t="s">
        <v>3217</v>
      </c>
    </row>
    <row r="1447" spans="1:25" x14ac:dyDescent="0.2">
      <c r="A1447">
        <v>540</v>
      </c>
      <c r="B1447" t="s">
        <v>2484</v>
      </c>
      <c r="C1447" t="s">
        <v>92</v>
      </c>
      <c r="D1447">
        <v>0.08</v>
      </c>
      <c r="E1447">
        <v>20.99</v>
      </c>
      <c r="F1447">
        <v>1.25</v>
      </c>
      <c r="G1447" t="s">
        <v>14</v>
      </c>
      <c r="H1447" t="s">
        <v>3</v>
      </c>
      <c r="I1447" t="s">
        <v>16</v>
      </c>
      <c r="J1447" t="s">
        <v>111</v>
      </c>
      <c r="K1447" t="s">
        <v>18</v>
      </c>
      <c r="L1447" t="s">
        <v>2485</v>
      </c>
      <c r="M1447">
        <v>0.83</v>
      </c>
      <c r="N1447" t="s">
        <v>8</v>
      </c>
      <c r="O1447" t="s">
        <v>28</v>
      </c>
      <c r="P1447" t="s">
        <v>79</v>
      </c>
      <c r="Q1447" t="s">
        <v>2486</v>
      </c>
      <c r="R1447">
        <v>60061</v>
      </c>
      <c r="S1447">
        <v>42138</v>
      </c>
      <c r="T1447">
        <v>42140</v>
      </c>
      <c r="U1447">
        <v>15.3714</v>
      </c>
      <c r="V1447">
        <v>28</v>
      </c>
      <c r="W1447">
        <v>469.69</v>
      </c>
      <c r="X1447">
        <v>91174</v>
      </c>
      <c r="Y1447" t="s">
        <v>3217</v>
      </c>
    </row>
    <row r="1448" spans="1:25" x14ac:dyDescent="0.2">
      <c r="A1448">
        <v>1069</v>
      </c>
      <c r="B1448" t="s">
        <v>2487</v>
      </c>
      <c r="C1448" t="s">
        <v>92</v>
      </c>
      <c r="D1448">
        <v>0.02</v>
      </c>
      <c r="E1448">
        <v>15.94</v>
      </c>
      <c r="F1448">
        <v>5.45</v>
      </c>
      <c r="G1448" t="s">
        <v>14</v>
      </c>
      <c r="H1448" t="s">
        <v>47</v>
      </c>
      <c r="I1448" t="s">
        <v>24</v>
      </c>
      <c r="J1448" t="s">
        <v>25</v>
      </c>
      <c r="K1448" t="s">
        <v>18</v>
      </c>
      <c r="L1448" t="s">
        <v>2488</v>
      </c>
      <c r="M1448">
        <v>0.55000000000000004</v>
      </c>
      <c r="N1448" t="s">
        <v>8</v>
      </c>
      <c r="O1448" t="s">
        <v>28</v>
      </c>
      <c r="P1448" t="s">
        <v>79</v>
      </c>
      <c r="Q1448" t="s">
        <v>2489</v>
      </c>
      <c r="R1448">
        <v>62901</v>
      </c>
      <c r="S1448">
        <v>42138</v>
      </c>
      <c r="T1448">
        <v>42139</v>
      </c>
      <c r="U1448">
        <v>139.61199999999999</v>
      </c>
      <c r="V1448">
        <v>41</v>
      </c>
      <c r="W1448">
        <v>664.34</v>
      </c>
      <c r="X1448">
        <v>87110</v>
      </c>
      <c r="Y1448" t="s">
        <v>3217</v>
      </c>
    </row>
    <row r="1449" spans="1:25" x14ac:dyDescent="0.2">
      <c r="A1449">
        <v>1023</v>
      </c>
      <c r="B1449" t="s">
        <v>2490</v>
      </c>
      <c r="C1449" t="s">
        <v>1</v>
      </c>
      <c r="D1449">
        <v>0.02</v>
      </c>
      <c r="E1449">
        <v>39.06</v>
      </c>
      <c r="F1449">
        <v>10.55</v>
      </c>
      <c r="G1449" t="s">
        <v>14</v>
      </c>
      <c r="H1449" t="s">
        <v>3</v>
      </c>
      <c r="I1449" t="s">
        <v>24</v>
      </c>
      <c r="J1449" t="s">
        <v>48</v>
      </c>
      <c r="K1449" t="s">
        <v>49</v>
      </c>
      <c r="L1449" t="s">
        <v>231</v>
      </c>
      <c r="M1449">
        <v>0.37</v>
      </c>
      <c r="N1449" t="s">
        <v>8</v>
      </c>
      <c r="O1449" t="s">
        <v>87</v>
      </c>
      <c r="P1449" t="s">
        <v>296</v>
      </c>
      <c r="Q1449" t="s">
        <v>2491</v>
      </c>
      <c r="R1449">
        <v>15221</v>
      </c>
      <c r="S1449">
        <v>42139</v>
      </c>
      <c r="T1449">
        <v>42139</v>
      </c>
      <c r="U1449">
        <v>442.0899</v>
      </c>
      <c r="V1449">
        <v>16</v>
      </c>
      <c r="W1449">
        <v>640.71</v>
      </c>
      <c r="X1449">
        <v>88633</v>
      </c>
      <c r="Y1449" t="s">
        <v>3219</v>
      </c>
    </row>
    <row r="1450" spans="1:25" x14ac:dyDescent="0.2">
      <c r="A1450">
        <v>1023</v>
      </c>
      <c r="B1450" t="s">
        <v>2490</v>
      </c>
      <c r="C1450" t="s">
        <v>1</v>
      </c>
      <c r="D1450">
        <v>0.1</v>
      </c>
      <c r="E1450">
        <v>37.700000000000003</v>
      </c>
      <c r="F1450">
        <v>2.99</v>
      </c>
      <c r="G1450" t="s">
        <v>14</v>
      </c>
      <c r="H1450" t="s">
        <v>3</v>
      </c>
      <c r="I1450" t="s">
        <v>24</v>
      </c>
      <c r="J1450" t="s">
        <v>48</v>
      </c>
      <c r="K1450" t="s">
        <v>49</v>
      </c>
      <c r="L1450" t="s">
        <v>2492</v>
      </c>
      <c r="M1450">
        <v>0.35</v>
      </c>
      <c r="N1450" t="s">
        <v>8</v>
      </c>
      <c r="O1450" t="s">
        <v>87</v>
      </c>
      <c r="P1450" t="s">
        <v>296</v>
      </c>
      <c r="Q1450" t="s">
        <v>2491</v>
      </c>
      <c r="R1450">
        <v>15221</v>
      </c>
      <c r="S1450">
        <v>42139</v>
      </c>
      <c r="T1450">
        <v>42140</v>
      </c>
      <c r="U1450">
        <v>455.12400000000002</v>
      </c>
      <c r="V1450">
        <v>18</v>
      </c>
      <c r="W1450">
        <v>659.6</v>
      </c>
      <c r="X1450">
        <v>88633</v>
      </c>
      <c r="Y1450" t="s">
        <v>3219</v>
      </c>
    </row>
    <row r="1451" spans="1:25" x14ac:dyDescent="0.2">
      <c r="A1451">
        <v>18</v>
      </c>
      <c r="B1451" t="s">
        <v>2493</v>
      </c>
      <c r="C1451" t="s">
        <v>13</v>
      </c>
      <c r="D1451">
        <v>0.05</v>
      </c>
      <c r="E1451">
        <v>26.48</v>
      </c>
      <c r="F1451">
        <v>6.93</v>
      </c>
      <c r="G1451" t="s">
        <v>14</v>
      </c>
      <c r="H1451" t="s">
        <v>3</v>
      </c>
      <c r="I1451" t="s">
        <v>4</v>
      </c>
      <c r="J1451" t="s">
        <v>102</v>
      </c>
      <c r="K1451" t="s">
        <v>49</v>
      </c>
      <c r="L1451" t="s">
        <v>2494</v>
      </c>
      <c r="M1451">
        <v>0.49</v>
      </c>
      <c r="N1451" t="s">
        <v>8</v>
      </c>
      <c r="O1451" t="s">
        <v>35</v>
      </c>
      <c r="P1451" t="s">
        <v>253</v>
      </c>
      <c r="Q1451" t="s">
        <v>2495</v>
      </c>
      <c r="R1451">
        <v>59601</v>
      </c>
      <c r="S1451">
        <v>42139</v>
      </c>
      <c r="T1451">
        <v>42140</v>
      </c>
      <c r="U1451">
        <v>314.48129999999998</v>
      </c>
      <c r="V1451">
        <v>17</v>
      </c>
      <c r="W1451">
        <v>455.77</v>
      </c>
      <c r="X1451">
        <v>90031</v>
      </c>
      <c r="Y1451" t="s">
        <v>3218</v>
      </c>
    </row>
    <row r="1452" spans="1:25" x14ac:dyDescent="0.2">
      <c r="A1452">
        <v>21</v>
      </c>
      <c r="B1452" t="s">
        <v>2496</v>
      </c>
      <c r="C1452" t="s">
        <v>13</v>
      </c>
      <c r="D1452">
        <v>0.05</v>
      </c>
      <c r="E1452">
        <v>26.48</v>
      </c>
      <c r="F1452">
        <v>6.93</v>
      </c>
      <c r="G1452" t="s">
        <v>14</v>
      </c>
      <c r="H1452" t="s">
        <v>3</v>
      </c>
      <c r="I1452" t="s">
        <v>4</v>
      </c>
      <c r="J1452" t="s">
        <v>102</v>
      </c>
      <c r="K1452" t="s">
        <v>49</v>
      </c>
      <c r="L1452" t="s">
        <v>2494</v>
      </c>
      <c r="M1452">
        <v>0.49</v>
      </c>
      <c r="N1452" t="s">
        <v>8</v>
      </c>
      <c r="O1452" t="s">
        <v>87</v>
      </c>
      <c r="P1452" t="s">
        <v>88</v>
      </c>
      <c r="Q1452" t="s">
        <v>89</v>
      </c>
      <c r="R1452">
        <v>10012</v>
      </c>
      <c r="S1452">
        <v>42139</v>
      </c>
      <c r="T1452">
        <v>42140</v>
      </c>
      <c r="U1452">
        <v>384.38</v>
      </c>
      <c r="V1452">
        <v>70</v>
      </c>
      <c r="W1452">
        <v>1876.69</v>
      </c>
      <c r="X1452">
        <v>41793</v>
      </c>
      <c r="Y1452" t="s">
        <v>3219</v>
      </c>
    </row>
    <row r="1453" spans="1:25" x14ac:dyDescent="0.2">
      <c r="A1453">
        <v>1989</v>
      </c>
      <c r="B1453" t="s">
        <v>669</v>
      </c>
      <c r="C1453" t="s">
        <v>13</v>
      </c>
      <c r="D1453">
        <v>0.01</v>
      </c>
      <c r="E1453">
        <v>30.98</v>
      </c>
      <c r="F1453">
        <v>6.5</v>
      </c>
      <c r="G1453" t="s">
        <v>14</v>
      </c>
      <c r="H1453" t="s">
        <v>70</v>
      </c>
      <c r="I1453" t="s">
        <v>16</v>
      </c>
      <c r="J1453" t="s">
        <v>17</v>
      </c>
      <c r="K1453" t="s">
        <v>49</v>
      </c>
      <c r="L1453" t="s">
        <v>2497</v>
      </c>
      <c r="M1453">
        <v>0.64</v>
      </c>
      <c r="N1453" t="s">
        <v>8</v>
      </c>
      <c r="O1453" t="s">
        <v>35</v>
      </c>
      <c r="P1453" t="s">
        <v>122</v>
      </c>
      <c r="Q1453" t="s">
        <v>671</v>
      </c>
      <c r="R1453">
        <v>84117</v>
      </c>
      <c r="S1453">
        <v>42139</v>
      </c>
      <c r="T1453">
        <v>42140</v>
      </c>
      <c r="U1453">
        <v>46.29</v>
      </c>
      <c r="V1453">
        <v>11</v>
      </c>
      <c r="W1453">
        <v>363.37</v>
      </c>
      <c r="X1453">
        <v>90001</v>
      </c>
      <c r="Y1453" t="s">
        <v>3218</v>
      </c>
    </row>
    <row r="1454" spans="1:25" x14ac:dyDescent="0.2">
      <c r="A1454">
        <v>1989</v>
      </c>
      <c r="B1454" t="s">
        <v>669</v>
      </c>
      <c r="C1454" t="s">
        <v>13</v>
      </c>
      <c r="D1454">
        <v>0.01</v>
      </c>
      <c r="E1454">
        <v>40.99</v>
      </c>
      <c r="F1454">
        <v>19.989999999999998</v>
      </c>
      <c r="G1454" t="s">
        <v>14</v>
      </c>
      <c r="H1454" t="s">
        <v>70</v>
      </c>
      <c r="I1454" t="s">
        <v>24</v>
      </c>
      <c r="J1454" t="s">
        <v>64</v>
      </c>
      <c r="K1454" t="s">
        <v>49</v>
      </c>
      <c r="L1454" t="s">
        <v>1210</v>
      </c>
      <c r="M1454">
        <v>0.36</v>
      </c>
      <c r="N1454" t="s">
        <v>8</v>
      </c>
      <c r="O1454" t="s">
        <v>35</v>
      </c>
      <c r="P1454" t="s">
        <v>122</v>
      </c>
      <c r="Q1454" t="s">
        <v>671</v>
      </c>
      <c r="R1454">
        <v>84117</v>
      </c>
      <c r="S1454">
        <v>42139</v>
      </c>
      <c r="T1454">
        <v>42142</v>
      </c>
      <c r="U1454">
        <v>177.79</v>
      </c>
      <c r="V1454">
        <v>11</v>
      </c>
      <c r="W1454">
        <v>480.75</v>
      </c>
      <c r="X1454">
        <v>90001</v>
      </c>
      <c r="Y1454" t="s">
        <v>3218</v>
      </c>
    </row>
    <row r="1455" spans="1:25" x14ac:dyDescent="0.2">
      <c r="A1455">
        <v>266</v>
      </c>
      <c r="B1455" t="s">
        <v>2498</v>
      </c>
      <c r="C1455" t="s">
        <v>92</v>
      </c>
      <c r="D1455">
        <v>0.08</v>
      </c>
      <c r="E1455">
        <v>6.48</v>
      </c>
      <c r="F1455">
        <v>7.03</v>
      </c>
      <c r="G1455" t="s">
        <v>14</v>
      </c>
      <c r="H1455" t="s">
        <v>70</v>
      </c>
      <c r="I1455" t="s">
        <v>24</v>
      </c>
      <c r="J1455" t="s">
        <v>64</v>
      </c>
      <c r="K1455" t="s">
        <v>49</v>
      </c>
      <c r="L1455" t="s">
        <v>2499</v>
      </c>
      <c r="M1455">
        <v>0.37</v>
      </c>
      <c r="N1455" t="s">
        <v>8</v>
      </c>
      <c r="O1455" t="s">
        <v>28</v>
      </c>
      <c r="P1455" t="s">
        <v>163</v>
      </c>
      <c r="Q1455" t="s">
        <v>2500</v>
      </c>
      <c r="R1455">
        <v>78207</v>
      </c>
      <c r="S1455">
        <v>42139</v>
      </c>
      <c r="T1455">
        <v>42140</v>
      </c>
      <c r="U1455">
        <v>8.9320000000000004</v>
      </c>
      <c r="V1455">
        <v>10</v>
      </c>
      <c r="W1455">
        <v>67.86</v>
      </c>
      <c r="X1455">
        <v>90594</v>
      </c>
      <c r="Y1455" t="s">
        <v>3217</v>
      </c>
    </row>
    <row r="1456" spans="1:25" x14ac:dyDescent="0.2">
      <c r="A1456">
        <v>266</v>
      </c>
      <c r="B1456" t="s">
        <v>2498</v>
      </c>
      <c r="C1456" t="s">
        <v>92</v>
      </c>
      <c r="D1456">
        <v>0.01</v>
      </c>
      <c r="E1456">
        <v>20.34</v>
      </c>
      <c r="F1456">
        <v>35</v>
      </c>
      <c r="G1456" t="s">
        <v>14</v>
      </c>
      <c r="H1456" t="s">
        <v>70</v>
      </c>
      <c r="I1456" t="s">
        <v>24</v>
      </c>
      <c r="J1456" t="s">
        <v>54</v>
      </c>
      <c r="K1456" t="s">
        <v>40</v>
      </c>
      <c r="L1456" t="s">
        <v>236</v>
      </c>
      <c r="M1456">
        <v>0.84</v>
      </c>
      <c r="N1456" t="s">
        <v>8</v>
      </c>
      <c r="O1456" t="s">
        <v>28</v>
      </c>
      <c r="P1456" t="s">
        <v>163</v>
      </c>
      <c r="Q1456" t="s">
        <v>2500</v>
      </c>
      <c r="R1456">
        <v>78207</v>
      </c>
      <c r="S1456">
        <v>42139</v>
      </c>
      <c r="T1456">
        <v>42140</v>
      </c>
      <c r="U1456">
        <v>229.63800000000001</v>
      </c>
      <c r="V1456">
        <v>33</v>
      </c>
      <c r="W1456">
        <v>747.28</v>
      </c>
      <c r="X1456">
        <v>90594</v>
      </c>
      <c r="Y1456" t="s">
        <v>3217</v>
      </c>
    </row>
    <row r="1457" spans="1:25" x14ac:dyDescent="0.2">
      <c r="A1457">
        <v>491</v>
      </c>
      <c r="B1457" t="s">
        <v>1049</v>
      </c>
      <c r="C1457" t="s">
        <v>92</v>
      </c>
      <c r="D1457">
        <v>0.08</v>
      </c>
      <c r="E1457">
        <v>2.94</v>
      </c>
      <c r="F1457">
        <v>0.96</v>
      </c>
      <c r="G1457" t="s">
        <v>14</v>
      </c>
      <c r="H1457" t="s">
        <v>15</v>
      </c>
      <c r="I1457" t="s">
        <v>24</v>
      </c>
      <c r="J1457" t="s">
        <v>25</v>
      </c>
      <c r="K1457" t="s">
        <v>26</v>
      </c>
      <c r="L1457" t="s">
        <v>805</v>
      </c>
      <c r="M1457">
        <v>0.57999999999999996</v>
      </c>
      <c r="N1457" t="s">
        <v>8</v>
      </c>
      <c r="O1457" t="s">
        <v>87</v>
      </c>
      <c r="P1457" t="s">
        <v>88</v>
      </c>
      <c r="Q1457" t="s">
        <v>89</v>
      </c>
      <c r="R1457">
        <v>10154</v>
      </c>
      <c r="S1457">
        <v>42139</v>
      </c>
      <c r="T1457">
        <v>42141</v>
      </c>
      <c r="U1457">
        <v>-2.12</v>
      </c>
      <c r="V1457">
        <v>23</v>
      </c>
      <c r="W1457">
        <v>66.7</v>
      </c>
      <c r="X1457">
        <v>8353</v>
      </c>
      <c r="Y1457" t="s">
        <v>3219</v>
      </c>
    </row>
    <row r="1458" spans="1:25" x14ac:dyDescent="0.2">
      <c r="A1458">
        <v>494</v>
      </c>
      <c r="B1458" t="s">
        <v>1050</v>
      </c>
      <c r="C1458" t="s">
        <v>92</v>
      </c>
      <c r="D1458">
        <v>0.06</v>
      </c>
      <c r="E1458">
        <v>8.32</v>
      </c>
      <c r="F1458">
        <v>2.38</v>
      </c>
      <c r="G1458" t="s">
        <v>14</v>
      </c>
      <c r="H1458" t="s">
        <v>15</v>
      </c>
      <c r="I1458" t="s">
        <v>16</v>
      </c>
      <c r="J1458" t="s">
        <v>17</v>
      </c>
      <c r="K1458" t="s">
        <v>18</v>
      </c>
      <c r="L1458" t="s">
        <v>1401</v>
      </c>
      <c r="M1458">
        <v>0.74</v>
      </c>
      <c r="N1458" t="s">
        <v>8</v>
      </c>
      <c r="O1458" t="s">
        <v>35</v>
      </c>
      <c r="P1458" t="s">
        <v>42</v>
      </c>
      <c r="Q1458" t="s">
        <v>118</v>
      </c>
      <c r="R1458">
        <v>98115</v>
      </c>
      <c r="S1458">
        <v>42139</v>
      </c>
      <c r="T1458">
        <v>42141</v>
      </c>
      <c r="U1458">
        <v>-36.630000000000003</v>
      </c>
      <c r="V1458">
        <v>12</v>
      </c>
      <c r="W1458">
        <v>101.26</v>
      </c>
      <c r="X1458">
        <v>88905</v>
      </c>
      <c r="Y1458" t="s">
        <v>3218</v>
      </c>
    </row>
    <row r="1459" spans="1:25" x14ac:dyDescent="0.2">
      <c r="A1459">
        <v>494</v>
      </c>
      <c r="B1459" t="s">
        <v>1050</v>
      </c>
      <c r="C1459" t="s">
        <v>92</v>
      </c>
      <c r="D1459">
        <v>0.08</v>
      </c>
      <c r="E1459">
        <v>2.94</v>
      </c>
      <c r="F1459">
        <v>0.96</v>
      </c>
      <c r="G1459" t="s">
        <v>14</v>
      </c>
      <c r="H1459" t="s">
        <v>15</v>
      </c>
      <c r="I1459" t="s">
        <v>24</v>
      </c>
      <c r="J1459" t="s">
        <v>25</v>
      </c>
      <c r="K1459" t="s">
        <v>26</v>
      </c>
      <c r="L1459" t="s">
        <v>805</v>
      </c>
      <c r="M1459">
        <v>0.57999999999999996</v>
      </c>
      <c r="N1459" t="s">
        <v>8</v>
      </c>
      <c r="O1459" t="s">
        <v>35</v>
      </c>
      <c r="P1459" t="s">
        <v>42</v>
      </c>
      <c r="Q1459" t="s">
        <v>118</v>
      </c>
      <c r="R1459">
        <v>98115</v>
      </c>
      <c r="S1459">
        <v>42139</v>
      </c>
      <c r="T1459">
        <v>42141</v>
      </c>
      <c r="U1459">
        <v>-2.12</v>
      </c>
      <c r="V1459">
        <v>6</v>
      </c>
      <c r="W1459">
        <v>17.399999999999999</v>
      </c>
      <c r="X1459">
        <v>88905</v>
      </c>
      <c r="Y1459" t="s">
        <v>3218</v>
      </c>
    </row>
    <row r="1460" spans="1:25" x14ac:dyDescent="0.2">
      <c r="A1460">
        <v>3041</v>
      </c>
      <c r="B1460" t="s">
        <v>2501</v>
      </c>
      <c r="C1460" t="s">
        <v>46</v>
      </c>
      <c r="D1460">
        <v>0.08</v>
      </c>
      <c r="E1460">
        <v>73.98</v>
      </c>
      <c r="F1460">
        <v>4</v>
      </c>
      <c r="G1460" t="s">
        <v>14</v>
      </c>
      <c r="H1460" t="s">
        <v>70</v>
      </c>
      <c r="I1460" t="s">
        <v>16</v>
      </c>
      <c r="J1460" t="s">
        <v>17</v>
      </c>
      <c r="K1460" t="s">
        <v>49</v>
      </c>
      <c r="L1460" t="s">
        <v>709</v>
      </c>
      <c r="M1460">
        <v>0.77</v>
      </c>
      <c r="N1460" t="s">
        <v>8</v>
      </c>
      <c r="O1460" t="s">
        <v>28</v>
      </c>
      <c r="P1460" t="s">
        <v>513</v>
      </c>
      <c r="Q1460" t="s">
        <v>2041</v>
      </c>
      <c r="R1460">
        <v>67846</v>
      </c>
      <c r="S1460">
        <v>42139</v>
      </c>
      <c r="T1460">
        <v>42142</v>
      </c>
      <c r="U1460">
        <v>97.16</v>
      </c>
      <c r="V1460">
        <v>17</v>
      </c>
      <c r="W1460">
        <v>1181.67</v>
      </c>
      <c r="X1460">
        <v>86102</v>
      </c>
      <c r="Y1460" t="s">
        <v>3217</v>
      </c>
    </row>
    <row r="1461" spans="1:25" x14ac:dyDescent="0.2">
      <c r="A1461">
        <v>3041</v>
      </c>
      <c r="B1461" t="s">
        <v>2501</v>
      </c>
      <c r="C1461" t="s">
        <v>46</v>
      </c>
      <c r="D1461">
        <v>0.02</v>
      </c>
      <c r="E1461">
        <v>3.68</v>
      </c>
      <c r="F1461">
        <v>1.32</v>
      </c>
      <c r="G1461" t="s">
        <v>14</v>
      </c>
      <c r="H1461" t="s">
        <v>70</v>
      </c>
      <c r="I1461" t="s">
        <v>24</v>
      </c>
      <c r="J1461" t="s">
        <v>544</v>
      </c>
      <c r="K1461" t="s">
        <v>26</v>
      </c>
      <c r="L1461" t="s">
        <v>2502</v>
      </c>
      <c r="M1461">
        <v>0.83</v>
      </c>
      <c r="N1461" t="s">
        <v>8</v>
      </c>
      <c r="O1461" t="s">
        <v>28</v>
      </c>
      <c r="P1461" t="s">
        <v>513</v>
      </c>
      <c r="Q1461" t="s">
        <v>2041</v>
      </c>
      <c r="R1461">
        <v>67846</v>
      </c>
      <c r="S1461">
        <v>42139</v>
      </c>
      <c r="T1461">
        <v>42141</v>
      </c>
      <c r="U1461">
        <v>-20.65</v>
      </c>
      <c r="V1461">
        <v>8</v>
      </c>
      <c r="W1461">
        <v>29.93</v>
      </c>
      <c r="X1461">
        <v>86102</v>
      </c>
      <c r="Y1461" t="s">
        <v>3217</v>
      </c>
    </row>
    <row r="1462" spans="1:25" x14ac:dyDescent="0.2">
      <c r="A1462">
        <v>136</v>
      </c>
      <c r="B1462" t="s">
        <v>2503</v>
      </c>
      <c r="C1462" t="s">
        <v>1</v>
      </c>
      <c r="D1462">
        <v>0.04</v>
      </c>
      <c r="E1462">
        <v>18.97</v>
      </c>
      <c r="F1462">
        <v>9.5399999999999991</v>
      </c>
      <c r="G1462" t="s">
        <v>14</v>
      </c>
      <c r="H1462" t="s">
        <v>3</v>
      </c>
      <c r="I1462" t="s">
        <v>24</v>
      </c>
      <c r="J1462" t="s">
        <v>64</v>
      </c>
      <c r="K1462" t="s">
        <v>49</v>
      </c>
      <c r="L1462" t="s">
        <v>455</v>
      </c>
      <c r="M1462">
        <v>0.37</v>
      </c>
      <c r="N1462" t="s">
        <v>8</v>
      </c>
      <c r="O1462" t="s">
        <v>35</v>
      </c>
      <c r="P1462" t="s">
        <v>66</v>
      </c>
      <c r="Q1462" t="s">
        <v>2504</v>
      </c>
      <c r="R1462">
        <v>94952</v>
      </c>
      <c r="S1462">
        <v>42140</v>
      </c>
      <c r="T1462">
        <v>42141</v>
      </c>
      <c r="U1462">
        <v>3.04</v>
      </c>
      <c r="V1462">
        <v>5</v>
      </c>
      <c r="W1462">
        <v>101.74</v>
      </c>
      <c r="X1462">
        <v>88534</v>
      </c>
      <c r="Y1462" t="s">
        <v>3218</v>
      </c>
    </row>
    <row r="1463" spans="1:25" x14ac:dyDescent="0.2">
      <c r="A1463">
        <v>136</v>
      </c>
      <c r="B1463" t="s">
        <v>2503</v>
      </c>
      <c r="C1463" t="s">
        <v>1</v>
      </c>
      <c r="D1463">
        <v>0.09</v>
      </c>
      <c r="E1463">
        <v>10.98</v>
      </c>
      <c r="F1463">
        <v>3.37</v>
      </c>
      <c r="G1463" t="s">
        <v>14</v>
      </c>
      <c r="H1463" t="s">
        <v>3</v>
      </c>
      <c r="I1463" t="s">
        <v>24</v>
      </c>
      <c r="J1463" t="s">
        <v>544</v>
      </c>
      <c r="K1463" t="s">
        <v>18</v>
      </c>
      <c r="L1463" t="s">
        <v>2105</v>
      </c>
      <c r="M1463">
        <v>0.56999999999999995</v>
      </c>
      <c r="N1463" t="s">
        <v>8</v>
      </c>
      <c r="O1463" t="s">
        <v>35</v>
      </c>
      <c r="P1463" t="s">
        <v>66</v>
      </c>
      <c r="Q1463" t="s">
        <v>2504</v>
      </c>
      <c r="R1463">
        <v>94952</v>
      </c>
      <c r="S1463">
        <v>42140</v>
      </c>
      <c r="T1463">
        <v>42141</v>
      </c>
      <c r="U1463">
        <v>2.706</v>
      </c>
      <c r="V1463">
        <v>8</v>
      </c>
      <c r="W1463">
        <v>84.52</v>
      </c>
      <c r="X1463">
        <v>88534</v>
      </c>
      <c r="Y1463" t="s">
        <v>3218</v>
      </c>
    </row>
    <row r="1464" spans="1:25" x14ac:dyDescent="0.2">
      <c r="A1464">
        <v>688</v>
      </c>
      <c r="B1464" t="s">
        <v>1497</v>
      </c>
      <c r="C1464" t="s">
        <v>1</v>
      </c>
      <c r="D1464">
        <v>7.0000000000000007E-2</v>
      </c>
      <c r="E1464">
        <v>279.48</v>
      </c>
      <c r="F1464">
        <v>35</v>
      </c>
      <c r="G1464" t="s">
        <v>14</v>
      </c>
      <c r="H1464" t="s">
        <v>3</v>
      </c>
      <c r="I1464" t="s">
        <v>24</v>
      </c>
      <c r="J1464" t="s">
        <v>54</v>
      </c>
      <c r="K1464" t="s">
        <v>40</v>
      </c>
      <c r="L1464" t="s">
        <v>201</v>
      </c>
      <c r="M1464">
        <v>0.8</v>
      </c>
      <c r="N1464" t="s">
        <v>8</v>
      </c>
      <c r="O1464" t="s">
        <v>28</v>
      </c>
      <c r="P1464" t="s">
        <v>56</v>
      </c>
      <c r="Q1464" t="s">
        <v>1499</v>
      </c>
      <c r="R1464">
        <v>63116</v>
      </c>
      <c r="S1464">
        <v>42140</v>
      </c>
      <c r="T1464">
        <v>42140</v>
      </c>
      <c r="U1464">
        <v>-207.28</v>
      </c>
      <c r="V1464">
        <v>10</v>
      </c>
      <c r="W1464">
        <v>2716.09</v>
      </c>
      <c r="X1464">
        <v>88503</v>
      </c>
      <c r="Y1464" t="s">
        <v>3217</v>
      </c>
    </row>
    <row r="1465" spans="1:25" x14ac:dyDescent="0.2">
      <c r="A1465">
        <v>1042</v>
      </c>
      <c r="B1465" t="s">
        <v>2505</v>
      </c>
      <c r="C1465" t="s">
        <v>1</v>
      </c>
      <c r="D1465">
        <v>0</v>
      </c>
      <c r="E1465">
        <v>14.42</v>
      </c>
      <c r="F1465">
        <v>6.75</v>
      </c>
      <c r="G1465" t="s">
        <v>63</v>
      </c>
      <c r="H1465" t="s">
        <v>3</v>
      </c>
      <c r="I1465" t="s">
        <v>24</v>
      </c>
      <c r="J1465" t="s">
        <v>71</v>
      </c>
      <c r="K1465" t="s">
        <v>120</v>
      </c>
      <c r="L1465" t="s">
        <v>385</v>
      </c>
      <c r="M1465">
        <v>0.52</v>
      </c>
      <c r="N1465" t="s">
        <v>8</v>
      </c>
      <c r="O1465" t="s">
        <v>35</v>
      </c>
      <c r="P1465" t="s">
        <v>66</v>
      </c>
      <c r="Q1465" t="s">
        <v>2506</v>
      </c>
      <c r="R1465">
        <v>95991</v>
      </c>
      <c r="S1465">
        <v>42140</v>
      </c>
      <c r="T1465">
        <v>42141</v>
      </c>
      <c r="U1465">
        <v>9.33</v>
      </c>
      <c r="V1465">
        <v>6</v>
      </c>
      <c r="W1465">
        <v>98.96</v>
      </c>
      <c r="X1465">
        <v>87847</v>
      </c>
      <c r="Y1465" t="s">
        <v>3218</v>
      </c>
    </row>
    <row r="1466" spans="1:25" x14ac:dyDescent="0.2">
      <c r="A1466">
        <v>1390</v>
      </c>
      <c r="B1466" t="s">
        <v>2507</v>
      </c>
      <c r="C1466" t="s">
        <v>1</v>
      </c>
      <c r="D1466">
        <v>0.1</v>
      </c>
      <c r="E1466">
        <v>8.17</v>
      </c>
      <c r="F1466">
        <v>1.69</v>
      </c>
      <c r="G1466" t="s">
        <v>14</v>
      </c>
      <c r="H1466" t="s">
        <v>70</v>
      </c>
      <c r="I1466" t="s">
        <v>24</v>
      </c>
      <c r="J1466" t="s">
        <v>64</v>
      </c>
      <c r="K1466" t="s">
        <v>26</v>
      </c>
      <c r="L1466" t="s">
        <v>2508</v>
      </c>
      <c r="M1466">
        <v>0.38</v>
      </c>
      <c r="N1466" t="s">
        <v>8</v>
      </c>
      <c r="O1466" t="s">
        <v>35</v>
      </c>
      <c r="P1466" t="s">
        <v>66</v>
      </c>
      <c r="Q1466" t="s">
        <v>2509</v>
      </c>
      <c r="R1466">
        <v>95207</v>
      </c>
      <c r="S1466">
        <v>42140</v>
      </c>
      <c r="T1466">
        <v>42140</v>
      </c>
      <c r="U1466">
        <v>100.2984</v>
      </c>
      <c r="V1466">
        <v>19</v>
      </c>
      <c r="W1466">
        <v>145.36000000000001</v>
      </c>
      <c r="X1466">
        <v>88731</v>
      </c>
      <c r="Y1466" t="s">
        <v>3218</v>
      </c>
    </row>
    <row r="1467" spans="1:25" x14ac:dyDescent="0.2">
      <c r="A1467">
        <v>1390</v>
      </c>
      <c r="B1467" t="s">
        <v>2507</v>
      </c>
      <c r="C1467" t="s">
        <v>1</v>
      </c>
      <c r="D1467">
        <v>0.03</v>
      </c>
      <c r="E1467">
        <v>110.99</v>
      </c>
      <c r="F1467">
        <v>2.5</v>
      </c>
      <c r="G1467" t="s">
        <v>14</v>
      </c>
      <c r="H1467" t="s">
        <v>70</v>
      </c>
      <c r="I1467" t="s">
        <v>16</v>
      </c>
      <c r="J1467" t="s">
        <v>111</v>
      </c>
      <c r="K1467" t="s">
        <v>49</v>
      </c>
      <c r="L1467" t="s">
        <v>112</v>
      </c>
      <c r="M1467">
        <v>0.56999999999999995</v>
      </c>
      <c r="N1467" t="s">
        <v>8</v>
      </c>
      <c r="O1467" t="s">
        <v>35</v>
      </c>
      <c r="P1467" t="s">
        <v>66</v>
      </c>
      <c r="Q1467" t="s">
        <v>2509</v>
      </c>
      <c r="R1467">
        <v>95207</v>
      </c>
      <c r="S1467">
        <v>42140</v>
      </c>
      <c r="T1467">
        <v>42142</v>
      </c>
      <c r="U1467">
        <v>2495.3987999999999</v>
      </c>
      <c r="V1467">
        <v>38</v>
      </c>
      <c r="W1467">
        <v>3616.52</v>
      </c>
      <c r="X1467">
        <v>88731</v>
      </c>
      <c r="Y1467" t="s">
        <v>3218</v>
      </c>
    </row>
    <row r="1468" spans="1:25" x14ac:dyDescent="0.2">
      <c r="A1468">
        <v>1721</v>
      </c>
      <c r="B1468" t="s">
        <v>2510</v>
      </c>
      <c r="C1468" t="s">
        <v>13</v>
      </c>
      <c r="D1468">
        <v>0.04</v>
      </c>
      <c r="E1468">
        <v>12.44</v>
      </c>
      <c r="F1468">
        <v>6.27</v>
      </c>
      <c r="G1468" t="s">
        <v>14</v>
      </c>
      <c r="H1468" t="s">
        <v>70</v>
      </c>
      <c r="I1468" t="s">
        <v>24</v>
      </c>
      <c r="J1468" t="s">
        <v>54</v>
      </c>
      <c r="K1468" t="s">
        <v>120</v>
      </c>
      <c r="L1468" t="s">
        <v>2511</v>
      </c>
      <c r="M1468">
        <v>0.56999999999999995</v>
      </c>
      <c r="N1468" t="s">
        <v>8</v>
      </c>
      <c r="O1468" t="s">
        <v>9</v>
      </c>
      <c r="P1468" t="s">
        <v>20</v>
      </c>
      <c r="Q1468" t="s">
        <v>2512</v>
      </c>
      <c r="R1468">
        <v>72401</v>
      </c>
      <c r="S1468">
        <v>42140</v>
      </c>
      <c r="T1468">
        <v>42141</v>
      </c>
      <c r="U1468">
        <v>-258.56599999999997</v>
      </c>
      <c r="V1468">
        <v>37</v>
      </c>
      <c r="W1468">
        <v>464.94</v>
      </c>
      <c r="X1468">
        <v>90787</v>
      </c>
      <c r="Y1468" t="s">
        <v>3216</v>
      </c>
    </row>
    <row r="1469" spans="1:25" x14ac:dyDescent="0.2">
      <c r="A1469">
        <v>1723</v>
      </c>
      <c r="B1469" t="s">
        <v>864</v>
      </c>
      <c r="C1469" t="s">
        <v>13</v>
      </c>
      <c r="D1469">
        <v>0.04</v>
      </c>
      <c r="E1469">
        <v>12.44</v>
      </c>
      <c r="F1469">
        <v>6.27</v>
      </c>
      <c r="G1469" t="s">
        <v>14</v>
      </c>
      <c r="H1469" t="s">
        <v>70</v>
      </c>
      <c r="I1469" t="s">
        <v>24</v>
      </c>
      <c r="J1469" t="s">
        <v>54</v>
      </c>
      <c r="K1469" t="s">
        <v>120</v>
      </c>
      <c r="L1469" t="s">
        <v>2511</v>
      </c>
      <c r="M1469">
        <v>0.56999999999999995</v>
      </c>
      <c r="N1469" t="s">
        <v>8</v>
      </c>
      <c r="O1469" t="s">
        <v>35</v>
      </c>
      <c r="P1469" t="s">
        <v>66</v>
      </c>
      <c r="Q1469" t="s">
        <v>866</v>
      </c>
      <c r="R1469">
        <v>92037</v>
      </c>
      <c r="S1469">
        <v>42140</v>
      </c>
      <c r="T1469">
        <v>42141</v>
      </c>
      <c r="U1469">
        <v>-59.06</v>
      </c>
      <c r="V1469">
        <v>146</v>
      </c>
      <c r="W1469">
        <v>1834.61</v>
      </c>
      <c r="X1469">
        <v>32710</v>
      </c>
      <c r="Y1469" t="s">
        <v>3218</v>
      </c>
    </row>
    <row r="1470" spans="1:25" x14ac:dyDescent="0.2">
      <c r="A1470">
        <v>2610</v>
      </c>
      <c r="B1470" t="s">
        <v>2513</v>
      </c>
      <c r="C1470" t="s">
        <v>13</v>
      </c>
      <c r="D1470">
        <v>0.09</v>
      </c>
      <c r="E1470">
        <v>5.4</v>
      </c>
      <c r="F1470">
        <v>7.78</v>
      </c>
      <c r="G1470" t="s">
        <v>14</v>
      </c>
      <c r="H1470" t="s">
        <v>70</v>
      </c>
      <c r="I1470" t="s">
        <v>24</v>
      </c>
      <c r="J1470" t="s">
        <v>48</v>
      </c>
      <c r="K1470" t="s">
        <v>49</v>
      </c>
      <c r="L1470" t="s">
        <v>1460</v>
      </c>
      <c r="M1470">
        <v>0.37</v>
      </c>
      <c r="N1470" t="s">
        <v>8</v>
      </c>
      <c r="O1470" t="s">
        <v>35</v>
      </c>
      <c r="P1470" t="s">
        <v>66</v>
      </c>
      <c r="Q1470" t="s">
        <v>2271</v>
      </c>
      <c r="R1470">
        <v>95616</v>
      </c>
      <c r="S1470">
        <v>42140</v>
      </c>
      <c r="T1470">
        <v>42141</v>
      </c>
      <c r="U1470">
        <v>-136.25200000000001</v>
      </c>
      <c r="V1470">
        <v>9</v>
      </c>
      <c r="W1470">
        <v>49.24</v>
      </c>
      <c r="X1470">
        <v>86118</v>
      </c>
      <c r="Y1470" t="s">
        <v>3218</v>
      </c>
    </row>
    <row r="1471" spans="1:25" x14ac:dyDescent="0.2">
      <c r="A1471">
        <v>3354</v>
      </c>
      <c r="B1471" t="s">
        <v>1869</v>
      </c>
      <c r="C1471" t="s">
        <v>13</v>
      </c>
      <c r="D1471">
        <v>0.03</v>
      </c>
      <c r="E1471">
        <v>28.53</v>
      </c>
      <c r="F1471">
        <v>1.49</v>
      </c>
      <c r="G1471" t="s">
        <v>14</v>
      </c>
      <c r="H1471" t="s">
        <v>70</v>
      </c>
      <c r="I1471" t="s">
        <v>24</v>
      </c>
      <c r="J1471" t="s">
        <v>48</v>
      </c>
      <c r="K1471" t="s">
        <v>49</v>
      </c>
      <c r="L1471" t="s">
        <v>1808</v>
      </c>
      <c r="M1471">
        <v>0.38</v>
      </c>
      <c r="N1471" t="s">
        <v>8</v>
      </c>
      <c r="O1471" t="s">
        <v>35</v>
      </c>
      <c r="P1471" t="s">
        <v>66</v>
      </c>
      <c r="Q1471" t="s">
        <v>1871</v>
      </c>
      <c r="R1471">
        <v>92231</v>
      </c>
      <c r="S1471">
        <v>42140</v>
      </c>
      <c r="T1471">
        <v>42141</v>
      </c>
      <c r="U1471">
        <v>137.67570000000001</v>
      </c>
      <c r="V1471">
        <v>7</v>
      </c>
      <c r="W1471">
        <v>199.53</v>
      </c>
      <c r="X1471">
        <v>88589</v>
      </c>
      <c r="Y1471" t="s">
        <v>3218</v>
      </c>
    </row>
    <row r="1472" spans="1:25" x14ac:dyDescent="0.2">
      <c r="A1472">
        <v>3354</v>
      </c>
      <c r="B1472" t="s">
        <v>1869</v>
      </c>
      <c r="C1472" t="s">
        <v>13</v>
      </c>
      <c r="D1472">
        <v>7.0000000000000007E-2</v>
      </c>
      <c r="E1472">
        <v>5.98</v>
      </c>
      <c r="F1472">
        <v>7.15</v>
      </c>
      <c r="G1472" t="s">
        <v>14</v>
      </c>
      <c r="H1472" t="s">
        <v>70</v>
      </c>
      <c r="I1472" t="s">
        <v>24</v>
      </c>
      <c r="J1472" t="s">
        <v>64</v>
      </c>
      <c r="K1472" t="s">
        <v>49</v>
      </c>
      <c r="L1472" t="s">
        <v>2514</v>
      </c>
      <c r="M1472">
        <v>0.36</v>
      </c>
      <c r="N1472" t="s">
        <v>8</v>
      </c>
      <c r="O1472" t="s">
        <v>35</v>
      </c>
      <c r="P1472" t="s">
        <v>66</v>
      </c>
      <c r="Q1472" t="s">
        <v>1871</v>
      </c>
      <c r="R1472">
        <v>92231</v>
      </c>
      <c r="S1472">
        <v>42140</v>
      </c>
      <c r="T1472">
        <v>42142</v>
      </c>
      <c r="U1472">
        <v>-62</v>
      </c>
      <c r="V1472">
        <v>6</v>
      </c>
      <c r="W1472">
        <v>37.049999999999997</v>
      </c>
      <c r="X1472">
        <v>88589</v>
      </c>
      <c r="Y1472" t="s">
        <v>3218</v>
      </c>
    </row>
    <row r="1473" spans="1:25" x14ac:dyDescent="0.2">
      <c r="A1473">
        <v>2070</v>
      </c>
      <c r="B1473" t="s">
        <v>2515</v>
      </c>
      <c r="C1473" t="s">
        <v>23</v>
      </c>
      <c r="D1473">
        <v>7.0000000000000007E-2</v>
      </c>
      <c r="E1473">
        <v>35.99</v>
      </c>
      <c r="F1473">
        <v>5.99</v>
      </c>
      <c r="G1473" t="s">
        <v>14</v>
      </c>
      <c r="H1473" t="s">
        <v>70</v>
      </c>
      <c r="I1473" t="s">
        <v>16</v>
      </c>
      <c r="J1473" t="s">
        <v>111</v>
      </c>
      <c r="K1473" t="s">
        <v>26</v>
      </c>
      <c r="L1473" t="s">
        <v>1348</v>
      </c>
      <c r="M1473">
        <v>0.38</v>
      </c>
      <c r="N1473" t="s">
        <v>8</v>
      </c>
      <c r="O1473" t="s">
        <v>28</v>
      </c>
      <c r="P1473" t="s">
        <v>265</v>
      </c>
      <c r="Q1473" t="s">
        <v>2516</v>
      </c>
      <c r="R1473">
        <v>48021</v>
      </c>
      <c r="S1473">
        <v>42140</v>
      </c>
      <c r="T1473">
        <v>42144</v>
      </c>
      <c r="U1473">
        <v>17.8398</v>
      </c>
      <c r="V1473">
        <v>5</v>
      </c>
      <c r="W1473">
        <v>153.61000000000001</v>
      </c>
      <c r="X1473">
        <v>88558</v>
      </c>
      <c r="Y1473" t="s">
        <v>3217</v>
      </c>
    </row>
    <row r="1474" spans="1:25" x14ac:dyDescent="0.2">
      <c r="A1474">
        <v>2071</v>
      </c>
      <c r="B1474" t="s">
        <v>893</v>
      </c>
      <c r="C1474" t="s">
        <v>23</v>
      </c>
      <c r="D1474">
        <v>0.08</v>
      </c>
      <c r="E1474">
        <v>65.989999999999995</v>
      </c>
      <c r="F1474">
        <v>5.92</v>
      </c>
      <c r="G1474" t="s">
        <v>63</v>
      </c>
      <c r="H1474" t="s">
        <v>70</v>
      </c>
      <c r="I1474" t="s">
        <v>16</v>
      </c>
      <c r="J1474" t="s">
        <v>111</v>
      </c>
      <c r="K1474" t="s">
        <v>49</v>
      </c>
      <c r="L1474" t="s">
        <v>1032</v>
      </c>
      <c r="M1474">
        <v>0.57999999999999996</v>
      </c>
      <c r="N1474" t="s">
        <v>8</v>
      </c>
      <c r="O1474" t="s">
        <v>28</v>
      </c>
      <c r="P1474" t="s">
        <v>265</v>
      </c>
      <c r="Q1474" t="s">
        <v>895</v>
      </c>
      <c r="R1474">
        <v>48336</v>
      </c>
      <c r="S1474">
        <v>42140</v>
      </c>
      <c r="T1474">
        <v>42147</v>
      </c>
      <c r="U1474">
        <v>183.84299999999999</v>
      </c>
      <c r="V1474">
        <v>20</v>
      </c>
      <c r="W1474">
        <v>1063.81</v>
      </c>
      <c r="X1474">
        <v>88558</v>
      </c>
      <c r="Y1474" t="s">
        <v>3217</v>
      </c>
    </row>
    <row r="1475" spans="1:25" x14ac:dyDescent="0.2">
      <c r="A1475">
        <v>1984</v>
      </c>
      <c r="B1475" t="s">
        <v>2517</v>
      </c>
      <c r="C1475" t="s">
        <v>46</v>
      </c>
      <c r="D1475">
        <v>0.1</v>
      </c>
      <c r="E1475">
        <v>7.37</v>
      </c>
      <c r="F1475">
        <v>5.53</v>
      </c>
      <c r="G1475" t="s">
        <v>14</v>
      </c>
      <c r="H1475" t="s">
        <v>15</v>
      </c>
      <c r="I1475" t="s">
        <v>16</v>
      </c>
      <c r="J1475" t="s">
        <v>17</v>
      </c>
      <c r="K1475" t="s">
        <v>18</v>
      </c>
      <c r="L1475" t="s">
        <v>525</v>
      </c>
      <c r="M1475">
        <v>0.69</v>
      </c>
      <c r="N1475" t="s">
        <v>8</v>
      </c>
      <c r="O1475" t="s">
        <v>9</v>
      </c>
      <c r="P1475" t="s">
        <v>247</v>
      </c>
      <c r="Q1475" t="s">
        <v>248</v>
      </c>
      <c r="R1475">
        <v>29915</v>
      </c>
      <c r="S1475">
        <v>42140</v>
      </c>
      <c r="T1475">
        <v>42140</v>
      </c>
      <c r="U1475">
        <v>290.202</v>
      </c>
      <c r="V1475">
        <v>38</v>
      </c>
      <c r="W1475">
        <v>269.33</v>
      </c>
      <c r="X1475">
        <v>91258</v>
      </c>
      <c r="Y1475" t="s">
        <v>3216</v>
      </c>
    </row>
    <row r="1476" spans="1:25" x14ac:dyDescent="0.2">
      <c r="A1476">
        <v>91</v>
      </c>
      <c r="B1476" t="s">
        <v>1222</v>
      </c>
      <c r="C1476" t="s">
        <v>13</v>
      </c>
      <c r="D1476">
        <v>7.0000000000000007E-2</v>
      </c>
      <c r="E1476">
        <v>19.84</v>
      </c>
      <c r="F1476">
        <v>4.0999999999999996</v>
      </c>
      <c r="G1476" t="s">
        <v>14</v>
      </c>
      <c r="H1476" t="s">
        <v>47</v>
      </c>
      <c r="I1476" t="s">
        <v>24</v>
      </c>
      <c r="J1476" t="s">
        <v>25</v>
      </c>
      <c r="K1476" t="s">
        <v>26</v>
      </c>
      <c r="L1476" t="s">
        <v>2518</v>
      </c>
      <c r="M1476">
        <v>0.44</v>
      </c>
      <c r="N1476" t="s">
        <v>8</v>
      </c>
      <c r="O1476" t="s">
        <v>35</v>
      </c>
      <c r="P1476" t="s">
        <v>66</v>
      </c>
      <c r="Q1476" t="s">
        <v>1223</v>
      </c>
      <c r="R1476">
        <v>94591</v>
      </c>
      <c r="S1476">
        <v>42141</v>
      </c>
      <c r="T1476">
        <v>42142</v>
      </c>
      <c r="U1476">
        <v>117.852</v>
      </c>
      <c r="V1476">
        <v>9</v>
      </c>
      <c r="W1476">
        <v>170.8</v>
      </c>
      <c r="X1476">
        <v>87175</v>
      </c>
      <c r="Y1476" t="s">
        <v>3218</v>
      </c>
    </row>
    <row r="1477" spans="1:25" x14ac:dyDescent="0.2">
      <c r="A1477">
        <v>92</v>
      </c>
      <c r="B1477" t="s">
        <v>2519</v>
      </c>
      <c r="C1477" t="s">
        <v>13</v>
      </c>
      <c r="D1477">
        <v>7.0000000000000007E-2</v>
      </c>
      <c r="E1477">
        <v>8.34</v>
      </c>
      <c r="F1477">
        <v>1.43</v>
      </c>
      <c r="G1477" t="s">
        <v>14</v>
      </c>
      <c r="H1477" t="s">
        <v>47</v>
      </c>
      <c r="I1477" t="s">
        <v>24</v>
      </c>
      <c r="J1477" t="s">
        <v>64</v>
      </c>
      <c r="K1477" t="s">
        <v>26</v>
      </c>
      <c r="L1477" t="s">
        <v>2520</v>
      </c>
      <c r="M1477">
        <v>0.35</v>
      </c>
      <c r="N1477" t="s">
        <v>8</v>
      </c>
      <c r="O1477" t="s">
        <v>9</v>
      </c>
      <c r="P1477" t="s">
        <v>144</v>
      </c>
      <c r="Q1477" t="s">
        <v>2521</v>
      </c>
      <c r="R1477">
        <v>70056</v>
      </c>
      <c r="S1477">
        <v>42141</v>
      </c>
      <c r="T1477">
        <v>42143</v>
      </c>
      <c r="U1477">
        <v>-190.68</v>
      </c>
      <c r="V1477">
        <v>16</v>
      </c>
      <c r="W1477">
        <v>132.08000000000001</v>
      </c>
      <c r="X1477">
        <v>87175</v>
      </c>
      <c r="Y1477" t="s">
        <v>3216</v>
      </c>
    </row>
    <row r="1478" spans="1:25" x14ac:dyDescent="0.2">
      <c r="A1478">
        <v>92</v>
      </c>
      <c r="B1478" t="s">
        <v>2519</v>
      </c>
      <c r="C1478" t="s">
        <v>13</v>
      </c>
      <c r="D1478">
        <v>0.09</v>
      </c>
      <c r="E1478">
        <v>4.9800000000000004</v>
      </c>
      <c r="F1478">
        <v>6.07</v>
      </c>
      <c r="G1478" t="s">
        <v>14</v>
      </c>
      <c r="H1478" t="s">
        <v>47</v>
      </c>
      <c r="I1478" t="s">
        <v>24</v>
      </c>
      <c r="J1478" t="s">
        <v>64</v>
      </c>
      <c r="K1478" t="s">
        <v>49</v>
      </c>
      <c r="L1478" t="s">
        <v>763</v>
      </c>
      <c r="M1478">
        <v>0.36</v>
      </c>
      <c r="N1478" t="s">
        <v>8</v>
      </c>
      <c r="O1478" t="s">
        <v>9</v>
      </c>
      <c r="P1478" t="s">
        <v>144</v>
      </c>
      <c r="Q1478" t="s">
        <v>2521</v>
      </c>
      <c r="R1478">
        <v>70056</v>
      </c>
      <c r="S1478">
        <v>42141</v>
      </c>
      <c r="T1478">
        <v>42142</v>
      </c>
      <c r="U1478">
        <v>325.39800000000002</v>
      </c>
      <c r="V1478">
        <v>9</v>
      </c>
      <c r="W1478">
        <v>45.34</v>
      </c>
      <c r="X1478">
        <v>87175</v>
      </c>
      <c r="Y1478" t="s">
        <v>3216</v>
      </c>
    </row>
    <row r="1479" spans="1:25" x14ac:dyDescent="0.2">
      <c r="A1479">
        <v>772</v>
      </c>
      <c r="B1479" t="s">
        <v>452</v>
      </c>
      <c r="C1479" t="s">
        <v>23</v>
      </c>
      <c r="D1479">
        <v>0.02</v>
      </c>
      <c r="E1479">
        <v>4.0599999999999996</v>
      </c>
      <c r="F1479">
        <v>6.89</v>
      </c>
      <c r="G1479" t="s">
        <v>63</v>
      </c>
      <c r="H1479" t="s">
        <v>3</v>
      </c>
      <c r="I1479" t="s">
        <v>24</v>
      </c>
      <c r="J1479" t="s">
        <v>71</v>
      </c>
      <c r="K1479" t="s">
        <v>49</v>
      </c>
      <c r="L1479" t="s">
        <v>1247</v>
      </c>
      <c r="M1479">
        <v>0.6</v>
      </c>
      <c r="N1479" t="s">
        <v>8</v>
      </c>
      <c r="O1479" t="s">
        <v>87</v>
      </c>
      <c r="P1479" t="s">
        <v>296</v>
      </c>
      <c r="Q1479" t="s">
        <v>454</v>
      </c>
      <c r="R1479">
        <v>18103</v>
      </c>
      <c r="S1479">
        <v>42141</v>
      </c>
      <c r="T1479">
        <v>42145</v>
      </c>
      <c r="U1479">
        <v>12.706</v>
      </c>
      <c r="V1479">
        <v>12</v>
      </c>
      <c r="W1479">
        <v>64.41</v>
      </c>
      <c r="X1479">
        <v>88668</v>
      </c>
      <c r="Y1479" t="s">
        <v>3219</v>
      </c>
    </row>
    <row r="1480" spans="1:25" x14ac:dyDescent="0.2">
      <c r="A1480">
        <v>772</v>
      </c>
      <c r="B1480" t="s">
        <v>452</v>
      </c>
      <c r="C1480" t="s">
        <v>23</v>
      </c>
      <c r="D1480">
        <v>7.0000000000000007E-2</v>
      </c>
      <c r="E1480">
        <v>9.49</v>
      </c>
      <c r="F1480">
        <v>5.76</v>
      </c>
      <c r="G1480" t="s">
        <v>14</v>
      </c>
      <c r="H1480" t="s">
        <v>3</v>
      </c>
      <c r="I1480" t="s">
        <v>16</v>
      </c>
      <c r="J1480" t="s">
        <v>32</v>
      </c>
      <c r="K1480" t="s">
        <v>120</v>
      </c>
      <c r="L1480" t="s">
        <v>2522</v>
      </c>
      <c r="M1480">
        <v>0.39</v>
      </c>
      <c r="N1480" t="s">
        <v>8</v>
      </c>
      <c r="O1480" t="s">
        <v>87</v>
      </c>
      <c r="P1480" t="s">
        <v>296</v>
      </c>
      <c r="Q1480" t="s">
        <v>454</v>
      </c>
      <c r="R1480">
        <v>18103</v>
      </c>
      <c r="S1480">
        <v>42141</v>
      </c>
      <c r="T1480">
        <v>42145</v>
      </c>
      <c r="U1480">
        <v>7.71516</v>
      </c>
      <c r="V1480">
        <v>37</v>
      </c>
      <c r="W1480">
        <v>344.57</v>
      </c>
      <c r="X1480">
        <v>88668</v>
      </c>
      <c r="Y1480" t="s">
        <v>3219</v>
      </c>
    </row>
    <row r="1481" spans="1:25" x14ac:dyDescent="0.2">
      <c r="A1481">
        <v>1906</v>
      </c>
      <c r="B1481" t="s">
        <v>2523</v>
      </c>
      <c r="C1481" t="s">
        <v>23</v>
      </c>
      <c r="D1481">
        <v>7.0000000000000007E-2</v>
      </c>
      <c r="E1481">
        <v>172.99</v>
      </c>
      <c r="F1481">
        <v>19.989999999999998</v>
      </c>
      <c r="G1481" t="s">
        <v>14</v>
      </c>
      <c r="H1481" t="s">
        <v>70</v>
      </c>
      <c r="I1481" t="s">
        <v>24</v>
      </c>
      <c r="J1481" t="s">
        <v>48</v>
      </c>
      <c r="K1481" t="s">
        <v>49</v>
      </c>
      <c r="L1481" t="s">
        <v>2524</v>
      </c>
      <c r="M1481">
        <v>0.39</v>
      </c>
      <c r="N1481" t="s">
        <v>8</v>
      </c>
      <c r="O1481" t="s">
        <v>87</v>
      </c>
      <c r="P1481" t="s">
        <v>293</v>
      </c>
      <c r="Q1481" t="s">
        <v>1995</v>
      </c>
      <c r="R1481">
        <v>45801</v>
      </c>
      <c r="S1481">
        <v>42141</v>
      </c>
      <c r="T1481">
        <v>42141</v>
      </c>
      <c r="U1481">
        <v>2502.6851999999999</v>
      </c>
      <c r="V1481">
        <v>22</v>
      </c>
      <c r="W1481">
        <v>3627.08</v>
      </c>
      <c r="X1481">
        <v>86500</v>
      </c>
      <c r="Y1481" t="s">
        <v>3219</v>
      </c>
    </row>
    <row r="1482" spans="1:25" x14ac:dyDescent="0.2">
      <c r="A1482">
        <v>1907</v>
      </c>
      <c r="B1482" t="s">
        <v>2525</v>
      </c>
      <c r="C1482" t="s">
        <v>23</v>
      </c>
      <c r="D1482">
        <v>0.09</v>
      </c>
      <c r="E1482">
        <v>7.64</v>
      </c>
      <c r="F1482">
        <v>1.39</v>
      </c>
      <c r="G1482" t="s">
        <v>14</v>
      </c>
      <c r="H1482" t="s">
        <v>70</v>
      </c>
      <c r="I1482" t="s">
        <v>24</v>
      </c>
      <c r="J1482" t="s">
        <v>321</v>
      </c>
      <c r="K1482" t="s">
        <v>49</v>
      </c>
      <c r="L1482" t="s">
        <v>1534</v>
      </c>
      <c r="M1482">
        <v>0.36</v>
      </c>
      <c r="N1482" t="s">
        <v>8</v>
      </c>
      <c r="O1482" t="s">
        <v>87</v>
      </c>
      <c r="P1482" t="s">
        <v>293</v>
      </c>
      <c r="Q1482" t="s">
        <v>2526</v>
      </c>
      <c r="R1482">
        <v>44052</v>
      </c>
      <c r="S1482">
        <v>42141</v>
      </c>
      <c r="T1482">
        <v>42150</v>
      </c>
      <c r="U1482">
        <v>0.68799999999999994</v>
      </c>
      <c r="V1482">
        <v>1</v>
      </c>
      <c r="W1482">
        <v>8.34</v>
      </c>
      <c r="X1482">
        <v>86500</v>
      </c>
      <c r="Y1482" t="s">
        <v>3219</v>
      </c>
    </row>
    <row r="1483" spans="1:25" x14ac:dyDescent="0.2">
      <c r="A1483">
        <v>2858</v>
      </c>
      <c r="B1483" t="s">
        <v>2527</v>
      </c>
      <c r="C1483" t="s">
        <v>92</v>
      </c>
      <c r="D1483">
        <v>0.06</v>
      </c>
      <c r="E1483">
        <v>2.94</v>
      </c>
      <c r="F1483">
        <v>0.96</v>
      </c>
      <c r="G1483" t="s">
        <v>14</v>
      </c>
      <c r="H1483" t="s">
        <v>70</v>
      </c>
      <c r="I1483" t="s">
        <v>24</v>
      </c>
      <c r="J1483" t="s">
        <v>25</v>
      </c>
      <c r="K1483" t="s">
        <v>26</v>
      </c>
      <c r="L1483" t="s">
        <v>805</v>
      </c>
      <c r="M1483">
        <v>0.57999999999999996</v>
      </c>
      <c r="N1483" t="s">
        <v>8</v>
      </c>
      <c r="O1483" t="s">
        <v>9</v>
      </c>
      <c r="P1483" t="s">
        <v>99</v>
      </c>
      <c r="Q1483" t="s">
        <v>1339</v>
      </c>
      <c r="R1483">
        <v>32259</v>
      </c>
      <c r="S1483">
        <v>42141</v>
      </c>
      <c r="T1483">
        <v>42142</v>
      </c>
      <c r="U1483">
        <v>-8.8759999999999994</v>
      </c>
      <c r="V1483">
        <v>3</v>
      </c>
      <c r="W1483">
        <v>8.7899999999999991</v>
      </c>
      <c r="X1483">
        <v>88279</v>
      </c>
      <c r="Y1483" t="s">
        <v>3216</v>
      </c>
    </row>
    <row r="1484" spans="1:25" x14ac:dyDescent="0.2">
      <c r="A1484">
        <v>3132</v>
      </c>
      <c r="B1484" t="s">
        <v>2528</v>
      </c>
      <c r="C1484" t="s">
        <v>92</v>
      </c>
      <c r="D1484">
        <v>0.04</v>
      </c>
      <c r="E1484">
        <v>62.05</v>
      </c>
      <c r="F1484">
        <v>3.99</v>
      </c>
      <c r="G1484" t="s">
        <v>14</v>
      </c>
      <c r="H1484" t="s">
        <v>70</v>
      </c>
      <c r="I1484" t="s">
        <v>24</v>
      </c>
      <c r="J1484" t="s">
        <v>71</v>
      </c>
      <c r="K1484" t="s">
        <v>49</v>
      </c>
      <c r="L1484" t="s">
        <v>2529</v>
      </c>
      <c r="M1484">
        <v>0.55000000000000004</v>
      </c>
      <c r="N1484" t="s">
        <v>8</v>
      </c>
      <c r="O1484" t="s">
        <v>28</v>
      </c>
      <c r="P1484" t="s">
        <v>79</v>
      </c>
      <c r="Q1484" t="s">
        <v>2530</v>
      </c>
      <c r="R1484">
        <v>60060</v>
      </c>
      <c r="S1484">
        <v>42141</v>
      </c>
      <c r="T1484">
        <v>42142</v>
      </c>
      <c r="U1484">
        <v>1644.0768</v>
      </c>
      <c r="V1484">
        <v>40</v>
      </c>
      <c r="W1484">
        <v>2382.7199999999998</v>
      </c>
      <c r="X1484">
        <v>86794</v>
      </c>
      <c r="Y1484" t="s">
        <v>3217</v>
      </c>
    </row>
    <row r="1485" spans="1:25" x14ac:dyDescent="0.2">
      <c r="A1485">
        <v>3113</v>
      </c>
      <c r="B1485" t="s">
        <v>2531</v>
      </c>
      <c r="C1485" t="s">
        <v>46</v>
      </c>
      <c r="D1485">
        <v>7.0000000000000007E-2</v>
      </c>
      <c r="E1485">
        <v>34.54</v>
      </c>
      <c r="F1485">
        <v>14.72</v>
      </c>
      <c r="G1485" t="s">
        <v>14</v>
      </c>
      <c r="H1485" t="s">
        <v>70</v>
      </c>
      <c r="I1485" t="s">
        <v>24</v>
      </c>
      <c r="J1485" t="s">
        <v>48</v>
      </c>
      <c r="K1485" t="s">
        <v>49</v>
      </c>
      <c r="L1485" t="s">
        <v>2532</v>
      </c>
      <c r="M1485">
        <v>0.37</v>
      </c>
      <c r="N1485" t="s">
        <v>8</v>
      </c>
      <c r="O1485" t="s">
        <v>9</v>
      </c>
      <c r="P1485" t="s">
        <v>144</v>
      </c>
      <c r="Q1485" t="s">
        <v>2533</v>
      </c>
      <c r="R1485">
        <v>70560</v>
      </c>
      <c r="S1485">
        <v>42141</v>
      </c>
      <c r="T1485">
        <v>42142</v>
      </c>
      <c r="U1485">
        <v>-20.182259999999999</v>
      </c>
      <c r="V1485">
        <v>17</v>
      </c>
      <c r="W1485">
        <v>574.97</v>
      </c>
      <c r="X1485">
        <v>86860</v>
      </c>
      <c r="Y1485" t="s">
        <v>3216</v>
      </c>
    </row>
    <row r="1486" spans="1:25" x14ac:dyDescent="0.2">
      <c r="A1486">
        <v>3113</v>
      </c>
      <c r="B1486" t="s">
        <v>2531</v>
      </c>
      <c r="C1486" t="s">
        <v>46</v>
      </c>
      <c r="D1486">
        <v>0.02</v>
      </c>
      <c r="E1486">
        <v>12.28</v>
      </c>
      <c r="F1486">
        <v>6.47</v>
      </c>
      <c r="G1486" t="s">
        <v>14</v>
      </c>
      <c r="H1486" t="s">
        <v>70</v>
      </c>
      <c r="I1486" t="s">
        <v>24</v>
      </c>
      <c r="J1486" t="s">
        <v>64</v>
      </c>
      <c r="K1486" t="s">
        <v>49</v>
      </c>
      <c r="L1486" t="s">
        <v>2534</v>
      </c>
      <c r="M1486">
        <v>0.38</v>
      </c>
      <c r="N1486" t="s">
        <v>8</v>
      </c>
      <c r="O1486" t="s">
        <v>9</v>
      </c>
      <c r="P1486" t="s">
        <v>144</v>
      </c>
      <c r="Q1486" t="s">
        <v>2533</v>
      </c>
      <c r="R1486">
        <v>70560</v>
      </c>
      <c r="S1486">
        <v>42141</v>
      </c>
      <c r="T1486">
        <v>42141</v>
      </c>
      <c r="U1486">
        <v>-156.97219999999999</v>
      </c>
      <c r="V1486">
        <v>9</v>
      </c>
      <c r="W1486">
        <v>115.22</v>
      </c>
      <c r="X1486">
        <v>86860</v>
      </c>
      <c r="Y1486" t="s">
        <v>3216</v>
      </c>
    </row>
    <row r="1487" spans="1:25" x14ac:dyDescent="0.2">
      <c r="A1487">
        <v>3113</v>
      </c>
      <c r="B1487" t="s">
        <v>2531</v>
      </c>
      <c r="C1487" t="s">
        <v>46</v>
      </c>
      <c r="D1487">
        <v>0.06</v>
      </c>
      <c r="E1487">
        <v>34.58</v>
      </c>
      <c r="F1487">
        <v>8.99</v>
      </c>
      <c r="G1487" t="s">
        <v>63</v>
      </c>
      <c r="H1487" t="s">
        <v>70</v>
      </c>
      <c r="I1487" t="s">
        <v>24</v>
      </c>
      <c r="J1487" t="s">
        <v>25</v>
      </c>
      <c r="K1487" t="s">
        <v>18</v>
      </c>
      <c r="L1487" t="s">
        <v>2535</v>
      </c>
      <c r="M1487">
        <v>0.56000000000000005</v>
      </c>
      <c r="N1487" t="s">
        <v>8</v>
      </c>
      <c r="O1487" t="s">
        <v>9</v>
      </c>
      <c r="P1487" t="s">
        <v>144</v>
      </c>
      <c r="Q1487" t="s">
        <v>2533</v>
      </c>
      <c r="R1487">
        <v>70560</v>
      </c>
      <c r="S1487">
        <v>42141</v>
      </c>
      <c r="T1487">
        <v>42143</v>
      </c>
      <c r="U1487">
        <v>384.5043</v>
      </c>
      <c r="V1487">
        <v>13</v>
      </c>
      <c r="W1487">
        <v>456.58</v>
      </c>
      <c r="X1487">
        <v>86860</v>
      </c>
      <c r="Y1487" t="s">
        <v>3216</v>
      </c>
    </row>
    <row r="1488" spans="1:25" x14ac:dyDescent="0.2">
      <c r="A1488">
        <v>2035</v>
      </c>
      <c r="B1488" t="s">
        <v>2536</v>
      </c>
      <c r="C1488" t="s">
        <v>1</v>
      </c>
      <c r="D1488">
        <v>0.1</v>
      </c>
      <c r="E1488">
        <v>1.89</v>
      </c>
      <c r="F1488">
        <v>0.76</v>
      </c>
      <c r="G1488" t="s">
        <v>14</v>
      </c>
      <c r="H1488" t="s">
        <v>15</v>
      </c>
      <c r="I1488" t="s">
        <v>24</v>
      </c>
      <c r="J1488" t="s">
        <v>152</v>
      </c>
      <c r="K1488" t="s">
        <v>26</v>
      </c>
      <c r="L1488" t="s">
        <v>2537</v>
      </c>
      <c r="M1488">
        <v>0.83</v>
      </c>
      <c r="N1488" t="s">
        <v>8</v>
      </c>
      <c r="O1488" t="s">
        <v>9</v>
      </c>
      <c r="P1488" t="s">
        <v>99</v>
      </c>
      <c r="Q1488" t="s">
        <v>580</v>
      </c>
      <c r="R1488">
        <v>33403</v>
      </c>
      <c r="S1488">
        <v>42142</v>
      </c>
      <c r="T1488">
        <v>42144</v>
      </c>
      <c r="U1488">
        <v>-40.432000000000002</v>
      </c>
      <c r="V1488">
        <v>20</v>
      </c>
      <c r="W1488">
        <v>36.72</v>
      </c>
      <c r="X1488">
        <v>87117</v>
      </c>
      <c r="Y1488" t="s">
        <v>3216</v>
      </c>
    </row>
    <row r="1489" spans="1:25" x14ac:dyDescent="0.2">
      <c r="A1489">
        <v>1554</v>
      </c>
      <c r="B1489" t="s">
        <v>1124</v>
      </c>
      <c r="C1489" t="s">
        <v>13</v>
      </c>
      <c r="D1489">
        <v>0.04</v>
      </c>
      <c r="E1489">
        <v>10.98</v>
      </c>
      <c r="F1489">
        <v>3.99</v>
      </c>
      <c r="G1489" t="s">
        <v>14</v>
      </c>
      <c r="H1489" t="s">
        <v>3</v>
      </c>
      <c r="I1489" t="s">
        <v>24</v>
      </c>
      <c r="J1489" t="s">
        <v>71</v>
      </c>
      <c r="K1489" t="s">
        <v>49</v>
      </c>
      <c r="L1489" t="s">
        <v>1669</v>
      </c>
      <c r="M1489">
        <v>0.57999999999999996</v>
      </c>
      <c r="N1489" t="s">
        <v>8</v>
      </c>
      <c r="O1489" t="s">
        <v>9</v>
      </c>
      <c r="P1489" t="s">
        <v>10</v>
      </c>
      <c r="Q1489" t="s">
        <v>1126</v>
      </c>
      <c r="R1489">
        <v>39503</v>
      </c>
      <c r="S1489">
        <v>42142</v>
      </c>
      <c r="T1489">
        <v>42142</v>
      </c>
      <c r="U1489">
        <v>481.03199999999998</v>
      </c>
      <c r="V1489">
        <v>15</v>
      </c>
      <c r="W1489">
        <v>172.22</v>
      </c>
      <c r="X1489">
        <v>87485</v>
      </c>
      <c r="Y1489" t="s">
        <v>3216</v>
      </c>
    </row>
    <row r="1490" spans="1:25" x14ac:dyDescent="0.2">
      <c r="A1490">
        <v>3086</v>
      </c>
      <c r="B1490" t="s">
        <v>2538</v>
      </c>
      <c r="C1490" t="s">
        <v>13</v>
      </c>
      <c r="D1490">
        <v>0.05</v>
      </c>
      <c r="E1490">
        <v>39.99</v>
      </c>
      <c r="F1490">
        <v>10.25</v>
      </c>
      <c r="G1490" t="s">
        <v>63</v>
      </c>
      <c r="H1490" t="s">
        <v>15</v>
      </c>
      <c r="I1490" t="s">
        <v>16</v>
      </c>
      <c r="J1490" t="s">
        <v>17</v>
      </c>
      <c r="K1490" t="s">
        <v>49</v>
      </c>
      <c r="L1490" t="s">
        <v>2539</v>
      </c>
      <c r="M1490">
        <v>0.55000000000000004</v>
      </c>
      <c r="N1490" t="s">
        <v>8</v>
      </c>
      <c r="O1490" t="s">
        <v>9</v>
      </c>
      <c r="P1490" t="s">
        <v>99</v>
      </c>
      <c r="Q1490" t="s">
        <v>2540</v>
      </c>
      <c r="R1490">
        <v>34287</v>
      </c>
      <c r="S1490">
        <v>42142</v>
      </c>
      <c r="T1490">
        <v>42143</v>
      </c>
      <c r="U1490">
        <v>4.29</v>
      </c>
      <c r="V1490">
        <v>3</v>
      </c>
      <c r="W1490">
        <v>130.91</v>
      </c>
      <c r="X1490">
        <v>88380</v>
      </c>
      <c r="Y1490" t="s">
        <v>3216</v>
      </c>
    </row>
    <row r="1491" spans="1:25" x14ac:dyDescent="0.2">
      <c r="A1491">
        <v>487</v>
      </c>
      <c r="B1491" t="s">
        <v>2541</v>
      </c>
      <c r="C1491" t="s">
        <v>92</v>
      </c>
      <c r="D1491">
        <v>0.1</v>
      </c>
      <c r="E1491">
        <v>3.36</v>
      </c>
      <c r="F1491">
        <v>6.27</v>
      </c>
      <c r="G1491" t="s">
        <v>63</v>
      </c>
      <c r="H1491" t="s">
        <v>70</v>
      </c>
      <c r="I1491" t="s">
        <v>24</v>
      </c>
      <c r="J1491" t="s">
        <v>48</v>
      </c>
      <c r="K1491" t="s">
        <v>49</v>
      </c>
      <c r="L1491" t="s">
        <v>162</v>
      </c>
      <c r="M1491">
        <v>0.4</v>
      </c>
      <c r="N1491" t="s">
        <v>8</v>
      </c>
      <c r="O1491" t="s">
        <v>87</v>
      </c>
      <c r="P1491" t="s">
        <v>307</v>
      </c>
      <c r="Q1491" t="s">
        <v>308</v>
      </c>
      <c r="R1491">
        <v>4073</v>
      </c>
      <c r="S1491">
        <v>42142</v>
      </c>
      <c r="T1491">
        <v>42143</v>
      </c>
      <c r="U1491">
        <v>-67.0565</v>
      </c>
      <c r="V1491">
        <v>5</v>
      </c>
      <c r="W1491">
        <v>20.87</v>
      </c>
      <c r="X1491">
        <v>91063</v>
      </c>
      <c r="Y1491" t="s">
        <v>3219</v>
      </c>
    </row>
    <row r="1492" spans="1:25" x14ac:dyDescent="0.2">
      <c r="A1492">
        <v>488</v>
      </c>
      <c r="B1492" t="s">
        <v>2542</v>
      </c>
      <c r="C1492" t="s">
        <v>92</v>
      </c>
      <c r="D1492">
        <v>7.0000000000000007E-2</v>
      </c>
      <c r="E1492">
        <v>12.28</v>
      </c>
      <c r="F1492">
        <v>4.8600000000000003</v>
      </c>
      <c r="G1492" t="s">
        <v>14</v>
      </c>
      <c r="H1492" t="s">
        <v>70</v>
      </c>
      <c r="I1492" t="s">
        <v>24</v>
      </c>
      <c r="J1492" t="s">
        <v>64</v>
      </c>
      <c r="K1492" t="s">
        <v>49</v>
      </c>
      <c r="L1492" t="s">
        <v>1836</v>
      </c>
      <c r="M1492">
        <v>0.38</v>
      </c>
      <c r="N1492" t="s">
        <v>8</v>
      </c>
      <c r="O1492" t="s">
        <v>87</v>
      </c>
      <c r="P1492" t="s">
        <v>307</v>
      </c>
      <c r="Q1492" t="s">
        <v>2403</v>
      </c>
      <c r="R1492">
        <v>4106</v>
      </c>
      <c r="S1492">
        <v>42142</v>
      </c>
      <c r="T1492">
        <v>42144</v>
      </c>
      <c r="U1492">
        <v>-7.94</v>
      </c>
      <c r="V1492">
        <v>2</v>
      </c>
      <c r="W1492">
        <v>25.7</v>
      </c>
      <c r="X1492">
        <v>91063</v>
      </c>
      <c r="Y1492" t="s">
        <v>3219</v>
      </c>
    </row>
    <row r="1493" spans="1:25" x14ac:dyDescent="0.2">
      <c r="A1493">
        <v>489</v>
      </c>
      <c r="B1493" t="s">
        <v>2543</v>
      </c>
      <c r="C1493" t="s">
        <v>92</v>
      </c>
      <c r="D1493">
        <v>0.09</v>
      </c>
      <c r="E1493">
        <v>20.99</v>
      </c>
      <c r="F1493">
        <v>0.99</v>
      </c>
      <c r="G1493" t="s">
        <v>14</v>
      </c>
      <c r="H1493" t="s">
        <v>70</v>
      </c>
      <c r="I1493" t="s">
        <v>16</v>
      </c>
      <c r="J1493" t="s">
        <v>111</v>
      </c>
      <c r="K1493" t="s">
        <v>26</v>
      </c>
      <c r="L1493" t="s">
        <v>2307</v>
      </c>
      <c r="M1493">
        <v>0.56999999999999995</v>
      </c>
      <c r="N1493" t="s">
        <v>8</v>
      </c>
      <c r="O1493" t="s">
        <v>87</v>
      </c>
      <c r="P1493" t="s">
        <v>379</v>
      </c>
      <c r="Q1493" t="s">
        <v>2544</v>
      </c>
      <c r="R1493">
        <v>2062</v>
      </c>
      <c r="S1493">
        <v>42142</v>
      </c>
      <c r="T1493">
        <v>42142</v>
      </c>
      <c r="U1493">
        <v>122.292</v>
      </c>
      <c r="V1493">
        <v>14</v>
      </c>
      <c r="W1493">
        <v>229.57</v>
      </c>
      <c r="X1493">
        <v>91063</v>
      </c>
      <c r="Y1493" t="s">
        <v>3219</v>
      </c>
    </row>
    <row r="1494" spans="1:25" x14ac:dyDescent="0.2">
      <c r="A1494">
        <v>266</v>
      </c>
      <c r="B1494" t="s">
        <v>2498</v>
      </c>
      <c r="C1494" t="s">
        <v>46</v>
      </c>
      <c r="D1494">
        <v>0</v>
      </c>
      <c r="E1494">
        <v>73.98</v>
      </c>
      <c r="F1494">
        <v>12.14</v>
      </c>
      <c r="G1494" t="s">
        <v>63</v>
      </c>
      <c r="H1494" t="s">
        <v>70</v>
      </c>
      <c r="I1494" t="s">
        <v>16</v>
      </c>
      <c r="J1494" t="s">
        <v>17</v>
      </c>
      <c r="K1494" t="s">
        <v>49</v>
      </c>
      <c r="L1494" t="s">
        <v>709</v>
      </c>
      <c r="M1494">
        <v>0.67</v>
      </c>
      <c r="N1494" t="s">
        <v>8</v>
      </c>
      <c r="O1494" t="s">
        <v>28</v>
      </c>
      <c r="P1494" t="s">
        <v>163</v>
      </c>
      <c r="Q1494" t="s">
        <v>2500</v>
      </c>
      <c r="R1494">
        <v>78207</v>
      </c>
      <c r="S1494">
        <v>42142</v>
      </c>
      <c r="T1494">
        <v>42144</v>
      </c>
      <c r="U1494">
        <v>326.25</v>
      </c>
      <c r="V1494">
        <v>17</v>
      </c>
      <c r="W1494">
        <v>1300.81</v>
      </c>
      <c r="X1494">
        <v>90593</v>
      </c>
      <c r="Y1494" t="s">
        <v>3217</v>
      </c>
    </row>
    <row r="1495" spans="1:25" x14ac:dyDescent="0.2">
      <c r="A1495">
        <v>1433</v>
      </c>
      <c r="B1495" t="s">
        <v>1489</v>
      </c>
      <c r="C1495" t="s">
        <v>13</v>
      </c>
      <c r="D1495">
        <v>7.0000000000000007E-2</v>
      </c>
      <c r="E1495">
        <v>300.98</v>
      </c>
      <c r="F1495">
        <v>64.73</v>
      </c>
      <c r="G1495" t="s">
        <v>2</v>
      </c>
      <c r="H1495" t="s">
        <v>70</v>
      </c>
      <c r="I1495" t="s">
        <v>4</v>
      </c>
      <c r="J1495" t="s">
        <v>85</v>
      </c>
      <c r="K1495" t="s">
        <v>33</v>
      </c>
      <c r="L1495" t="s">
        <v>1316</v>
      </c>
      <c r="M1495">
        <v>0.56000000000000005</v>
      </c>
      <c r="N1495" t="s">
        <v>8</v>
      </c>
      <c r="O1495" t="s">
        <v>28</v>
      </c>
      <c r="P1495" t="s">
        <v>29</v>
      </c>
      <c r="Q1495" t="s">
        <v>1490</v>
      </c>
      <c r="R1495">
        <v>47130</v>
      </c>
      <c r="S1495">
        <v>42143</v>
      </c>
      <c r="T1495">
        <v>42145</v>
      </c>
      <c r="U1495">
        <v>1399.64</v>
      </c>
      <c r="V1495">
        <v>14</v>
      </c>
      <c r="W1495">
        <v>4285.5600000000004</v>
      </c>
      <c r="X1495">
        <v>86828</v>
      </c>
      <c r="Y1495" t="s">
        <v>3217</v>
      </c>
    </row>
    <row r="1496" spans="1:25" x14ac:dyDescent="0.2">
      <c r="A1496">
        <v>1433</v>
      </c>
      <c r="B1496" t="s">
        <v>1489</v>
      </c>
      <c r="C1496" t="s">
        <v>13</v>
      </c>
      <c r="D1496">
        <v>0.01</v>
      </c>
      <c r="E1496">
        <v>20.98</v>
      </c>
      <c r="F1496">
        <v>45</v>
      </c>
      <c r="G1496" t="s">
        <v>2</v>
      </c>
      <c r="H1496" t="s">
        <v>70</v>
      </c>
      <c r="I1496" t="s">
        <v>24</v>
      </c>
      <c r="J1496" t="s">
        <v>54</v>
      </c>
      <c r="K1496" t="s">
        <v>33</v>
      </c>
      <c r="L1496" t="s">
        <v>2545</v>
      </c>
      <c r="M1496">
        <v>0.61</v>
      </c>
      <c r="N1496" t="s">
        <v>8</v>
      </c>
      <c r="O1496" t="s">
        <v>28</v>
      </c>
      <c r="P1496" t="s">
        <v>29</v>
      </c>
      <c r="Q1496" t="s">
        <v>1490</v>
      </c>
      <c r="R1496">
        <v>47130</v>
      </c>
      <c r="S1496">
        <v>42143</v>
      </c>
      <c r="T1496">
        <v>42143</v>
      </c>
      <c r="U1496">
        <v>232.642</v>
      </c>
      <c r="V1496">
        <v>28</v>
      </c>
      <c r="W1496">
        <v>631.37</v>
      </c>
      <c r="X1496">
        <v>86828</v>
      </c>
      <c r="Y1496" t="s">
        <v>3217</v>
      </c>
    </row>
    <row r="1497" spans="1:25" x14ac:dyDescent="0.2">
      <c r="A1497">
        <v>2431</v>
      </c>
      <c r="B1497" t="s">
        <v>2546</v>
      </c>
      <c r="C1497" t="s">
        <v>13</v>
      </c>
      <c r="D1497">
        <v>7.0000000000000007E-2</v>
      </c>
      <c r="E1497">
        <v>155.06</v>
      </c>
      <c r="F1497">
        <v>7.07</v>
      </c>
      <c r="G1497" t="s">
        <v>14</v>
      </c>
      <c r="H1497" t="s">
        <v>15</v>
      </c>
      <c r="I1497" t="s">
        <v>24</v>
      </c>
      <c r="J1497" t="s">
        <v>54</v>
      </c>
      <c r="K1497" t="s">
        <v>49</v>
      </c>
      <c r="L1497" t="s">
        <v>82</v>
      </c>
      <c r="M1497">
        <v>0.59</v>
      </c>
      <c r="N1497" t="s">
        <v>8</v>
      </c>
      <c r="O1497" t="s">
        <v>35</v>
      </c>
      <c r="P1497" t="s">
        <v>66</v>
      </c>
      <c r="Q1497" t="s">
        <v>76</v>
      </c>
      <c r="R1497">
        <v>90004</v>
      </c>
      <c r="S1497">
        <v>42143</v>
      </c>
      <c r="T1497">
        <v>42143</v>
      </c>
      <c r="U1497">
        <v>-121.75</v>
      </c>
      <c r="V1497">
        <v>14</v>
      </c>
      <c r="W1497">
        <v>2039.07</v>
      </c>
      <c r="X1497">
        <v>5920</v>
      </c>
      <c r="Y1497" t="s">
        <v>3218</v>
      </c>
    </row>
    <row r="1498" spans="1:25" x14ac:dyDescent="0.2">
      <c r="A1498">
        <v>2432</v>
      </c>
      <c r="B1498" t="s">
        <v>2547</v>
      </c>
      <c r="C1498" t="s">
        <v>13</v>
      </c>
      <c r="D1498">
        <v>7.0000000000000007E-2</v>
      </c>
      <c r="E1498">
        <v>155.06</v>
      </c>
      <c r="F1498">
        <v>7.07</v>
      </c>
      <c r="G1498" t="s">
        <v>14</v>
      </c>
      <c r="H1498" t="s">
        <v>15</v>
      </c>
      <c r="I1498" t="s">
        <v>24</v>
      </c>
      <c r="J1498" t="s">
        <v>54</v>
      </c>
      <c r="K1498" t="s">
        <v>49</v>
      </c>
      <c r="L1498" t="s">
        <v>82</v>
      </c>
      <c r="M1498">
        <v>0.59</v>
      </c>
      <c r="N1498" t="s">
        <v>8</v>
      </c>
      <c r="O1498" t="s">
        <v>28</v>
      </c>
      <c r="P1498" t="s">
        <v>183</v>
      </c>
      <c r="Q1498" t="s">
        <v>2548</v>
      </c>
      <c r="R1498">
        <v>73110</v>
      </c>
      <c r="S1498">
        <v>42143</v>
      </c>
      <c r="T1498">
        <v>42143</v>
      </c>
      <c r="U1498">
        <v>24.35</v>
      </c>
      <c r="V1498">
        <v>3</v>
      </c>
      <c r="W1498">
        <v>436.94</v>
      </c>
      <c r="X1498">
        <v>89096</v>
      </c>
      <c r="Y1498" t="s">
        <v>3217</v>
      </c>
    </row>
    <row r="1499" spans="1:25" x14ac:dyDescent="0.2">
      <c r="A1499">
        <v>3264</v>
      </c>
      <c r="B1499" t="s">
        <v>2549</v>
      </c>
      <c r="C1499" t="s">
        <v>92</v>
      </c>
      <c r="D1499">
        <v>0.04</v>
      </c>
      <c r="E1499">
        <v>9.99</v>
      </c>
      <c r="F1499">
        <v>11.59</v>
      </c>
      <c r="G1499" t="s">
        <v>14</v>
      </c>
      <c r="H1499" t="s">
        <v>70</v>
      </c>
      <c r="I1499" t="s">
        <v>24</v>
      </c>
      <c r="J1499" t="s">
        <v>64</v>
      </c>
      <c r="K1499" t="s">
        <v>49</v>
      </c>
      <c r="L1499" t="s">
        <v>2176</v>
      </c>
      <c r="M1499">
        <v>0.4</v>
      </c>
      <c r="N1499" t="s">
        <v>8</v>
      </c>
      <c r="O1499" t="s">
        <v>35</v>
      </c>
      <c r="P1499" t="s">
        <v>66</v>
      </c>
      <c r="Q1499" t="s">
        <v>2550</v>
      </c>
      <c r="R1499">
        <v>95501</v>
      </c>
      <c r="S1499">
        <v>42143</v>
      </c>
      <c r="T1499">
        <v>42145</v>
      </c>
      <c r="U1499">
        <v>-92.32</v>
      </c>
      <c r="V1499">
        <v>5</v>
      </c>
      <c r="W1499">
        <v>52.09</v>
      </c>
      <c r="X1499">
        <v>89835</v>
      </c>
      <c r="Y1499" t="s">
        <v>3218</v>
      </c>
    </row>
    <row r="1500" spans="1:25" x14ac:dyDescent="0.2">
      <c r="A1500">
        <v>918</v>
      </c>
      <c r="B1500" t="s">
        <v>2120</v>
      </c>
      <c r="C1500" t="s">
        <v>1</v>
      </c>
      <c r="D1500">
        <v>0.09</v>
      </c>
      <c r="E1500">
        <v>58.14</v>
      </c>
      <c r="F1500">
        <v>36.61</v>
      </c>
      <c r="G1500" t="s">
        <v>2</v>
      </c>
      <c r="H1500" t="s">
        <v>70</v>
      </c>
      <c r="I1500" t="s">
        <v>4</v>
      </c>
      <c r="J1500" t="s">
        <v>93</v>
      </c>
      <c r="K1500" t="s">
        <v>6</v>
      </c>
      <c r="L1500" t="s">
        <v>2551</v>
      </c>
      <c r="M1500">
        <v>0.61</v>
      </c>
      <c r="N1500" t="s">
        <v>8</v>
      </c>
      <c r="O1500" t="s">
        <v>35</v>
      </c>
      <c r="P1500" t="s">
        <v>66</v>
      </c>
      <c r="Q1500" t="s">
        <v>2122</v>
      </c>
      <c r="R1500">
        <v>91730</v>
      </c>
      <c r="S1500">
        <v>42144</v>
      </c>
      <c r="T1500">
        <v>42145</v>
      </c>
      <c r="U1500">
        <v>187.41200000000001</v>
      </c>
      <c r="V1500">
        <v>39</v>
      </c>
      <c r="W1500">
        <v>2115.06</v>
      </c>
      <c r="X1500">
        <v>90493</v>
      </c>
      <c r="Y1500" t="s">
        <v>3218</v>
      </c>
    </row>
    <row r="1501" spans="1:25" x14ac:dyDescent="0.2">
      <c r="A1501">
        <v>2973</v>
      </c>
      <c r="B1501" t="s">
        <v>2137</v>
      </c>
      <c r="C1501" t="s">
        <v>1</v>
      </c>
      <c r="D1501">
        <v>0.1</v>
      </c>
      <c r="E1501">
        <v>442.14</v>
      </c>
      <c r="F1501">
        <v>14.7</v>
      </c>
      <c r="G1501" t="s">
        <v>2</v>
      </c>
      <c r="H1501" t="s">
        <v>47</v>
      </c>
      <c r="I1501" t="s">
        <v>16</v>
      </c>
      <c r="J1501" t="s">
        <v>32</v>
      </c>
      <c r="K1501" t="s">
        <v>33</v>
      </c>
      <c r="L1501" t="s">
        <v>1288</v>
      </c>
      <c r="M1501">
        <v>0.56000000000000005</v>
      </c>
      <c r="N1501" t="s">
        <v>8</v>
      </c>
      <c r="O1501" t="s">
        <v>28</v>
      </c>
      <c r="P1501" t="s">
        <v>333</v>
      </c>
      <c r="Q1501" t="s">
        <v>2139</v>
      </c>
      <c r="R1501">
        <v>53151</v>
      </c>
      <c r="S1501">
        <v>42144</v>
      </c>
      <c r="T1501">
        <v>42145</v>
      </c>
      <c r="U1501">
        <v>137.68794</v>
      </c>
      <c r="V1501">
        <v>6</v>
      </c>
      <c r="W1501">
        <v>2411.4299999999998</v>
      </c>
      <c r="X1501">
        <v>87187</v>
      </c>
      <c r="Y1501" t="s">
        <v>3217</v>
      </c>
    </row>
    <row r="1502" spans="1:25" x14ac:dyDescent="0.2">
      <c r="A1502">
        <v>1159</v>
      </c>
      <c r="B1502" t="s">
        <v>2552</v>
      </c>
      <c r="C1502" t="s">
        <v>13</v>
      </c>
      <c r="D1502">
        <v>0.04</v>
      </c>
      <c r="E1502">
        <v>100.98</v>
      </c>
      <c r="F1502">
        <v>35.840000000000003</v>
      </c>
      <c r="G1502" t="s">
        <v>2</v>
      </c>
      <c r="H1502" t="s">
        <v>15</v>
      </c>
      <c r="I1502" t="s">
        <v>4</v>
      </c>
      <c r="J1502" t="s">
        <v>93</v>
      </c>
      <c r="K1502" t="s">
        <v>6</v>
      </c>
      <c r="L1502" t="s">
        <v>94</v>
      </c>
      <c r="M1502">
        <v>0.62</v>
      </c>
      <c r="N1502" t="s">
        <v>8</v>
      </c>
      <c r="O1502" t="s">
        <v>87</v>
      </c>
      <c r="P1502" t="s">
        <v>373</v>
      </c>
      <c r="Q1502" t="s">
        <v>2553</v>
      </c>
      <c r="R1502">
        <v>7086</v>
      </c>
      <c r="S1502">
        <v>42144</v>
      </c>
      <c r="T1502">
        <v>42145</v>
      </c>
      <c r="U1502">
        <v>-152.76</v>
      </c>
      <c r="V1502">
        <v>1</v>
      </c>
      <c r="W1502">
        <v>110.75</v>
      </c>
      <c r="X1502">
        <v>90854</v>
      </c>
      <c r="Y1502" t="s">
        <v>3219</v>
      </c>
    </row>
    <row r="1503" spans="1:25" x14ac:dyDescent="0.2">
      <c r="A1503">
        <v>2346</v>
      </c>
      <c r="B1503" t="s">
        <v>362</v>
      </c>
      <c r="C1503" t="s">
        <v>13</v>
      </c>
      <c r="D1503">
        <v>0.1</v>
      </c>
      <c r="E1503">
        <v>218.75</v>
      </c>
      <c r="F1503">
        <v>69.64</v>
      </c>
      <c r="G1503" t="s">
        <v>2</v>
      </c>
      <c r="H1503" t="s">
        <v>70</v>
      </c>
      <c r="I1503" t="s">
        <v>4</v>
      </c>
      <c r="J1503" t="s">
        <v>5</v>
      </c>
      <c r="K1503" t="s">
        <v>6</v>
      </c>
      <c r="L1503" t="s">
        <v>850</v>
      </c>
      <c r="M1503">
        <v>0.77</v>
      </c>
      <c r="N1503" t="s">
        <v>8</v>
      </c>
      <c r="O1503" t="s">
        <v>9</v>
      </c>
      <c r="P1503" t="s">
        <v>364</v>
      </c>
      <c r="Q1503" t="s">
        <v>365</v>
      </c>
      <c r="R1503">
        <v>40258</v>
      </c>
      <c r="S1503">
        <v>42144</v>
      </c>
      <c r="T1503">
        <v>42145</v>
      </c>
      <c r="U1503">
        <v>62.298000000000002</v>
      </c>
      <c r="V1503">
        <v>17</v>
      </c>
      <c r="W1503">
        <v>2805.18</v>
      </c>
      <c r="X1503">
        <v>89505</v>
      </c>
      <c r="Y1503" t="s">
        <v>3216</v>
      </c>
    </row>
    <row r="1504" spans="1:25" x14ac:dyDescent="0.2">
      <c r="A1504">
        <v>2825</v>
      </c>
      <c r="B1504" t="s">
        <v>2554</v>
      </c>
      <c r="C1504" t="s">
        <v>23</v>
      </c>
      <c r="D1504">
        <v>0.02</v>
      </c>
      <c r="E1504">
        <v>27.48</v>
      </c>
      <c r="F1504">
        <v>4</v>
      </c>
      <c r="G1504" t="s">
        <v>14</v>
      </c>
      <c r="H1504" t="s">
        <v>15</v>
      </c>
      <c r="I1504" t="s">
        <v>16</v>
      </c>
      <c r="J1504" t="s">
        <v>17</v>
      </c>
      <c r="K1504" t="s">
        <v>49</v>
      </c>
      <c r="L1504" t="s">
        <v>2037</v>
      </c>
      <c r="M1504">
        <v>0.75</v>
      </c>
      <c r="N1504" t="s">
        <v>8</v>
      </c>
      <c r="O1504" t="s">
        <v>35</v>
      </c>
      <c r="P1504" t="s">
        <v>466</v>
      </c>
      <c r="Q1504" t="s">
        <v>2555</v>
      </c>
      <c r="R1504">
        <v>83701</v>
      </c>
      <c r="S1504">
        <v>42144</v>
      </c>
      <c r="T1504">
        <v>42151</v>
      </c>
      <c r="U1504">
        <v>19.308</v>
      </c>
      <c r="V1504">
        <v>3</v>
      </c>
      <c r="W1504">
        <v>87.21</v>
      </c>
      <c r="X1504">
        <v>89497</v>
      </c>
      <c r="Y1504" t="s">
        <v>3218</v>
      </c>
    </row>
    <row r="1505" spans="1:25" x14ac:dyDescent="0.2">
      <c r="A1505">
        <v>2825</v>
      </c>
      <c r="B1505" t="s">
        <v>2554</v>
      </c>
      <c r="C1505" t="s">
        <v>23</v>
      </c>
      <c r="D1505">
        <v>0.08</v>
      </c>
      <c r="E1505">
        <v>10.06</v>
      </c>
      <c r="F1505">
        <v>2.06</v>
      </c>
      <c r="G1505" t="s">
        <v>14</v>
      </c>
      <c r="H1505" t="s">
        <v>15</v>
      </c>
      <c r="I1505" t="s">
        <v>24</v>
      </c>
      <c r="J1505" t="s">
        <v>64</v>
      </c>
      <c r="K1505" t="s">
        <v>26</v>
      </c>
      <c r="L1505" t="s">
        <v>149</v>
      </c>
      <c r="M1505">
        <v>0.39</v>
      </c>
      <c r="N1505" t="s">
        <v>8</v>
      </c>
      <c r="O1505" t="s">
        <v>35</v>
      </c>
      <c r="P1505" t="s">
        <v>466</v>
      </c>
      <c r="Q1505" t="s">
        <v>2555</v>
      </c>
      <c r="R1505">
        <v>83701</v>
      </c>
      <c r="S1505">
        <v>42144</v>
      </c>
      <c r="T1505">
        <v>42148</v>
      </c>
      <c r="U1505">
        <v>0.33</v>
      </c>
      <c r="V1505">
        <v>4</v>
      </c>
      <c r="W1505">
        <v>40.15</v>
      </c>
      <c r="X1505">
        <v>89497</v>
      </c>
      <c r="Y1505" t="s">
        <v>3218</v>
      </c>
    </row>
    <row r="1506" spans="1:25" x14ac:dyDescent="0.2">
      <c r="A1506">
        <v>699</v>
      </c>
      <c r="B1506" t="s">
        <v>837</v>
      </c>
      <c r="C1506" t="s">
        <v>92</v>
      </c>
      <c r="D1506">
        <v>0.1</v>
      </c>
      <c r="E1506">
        <v>4.26</v>
      </c>
      <c r="F1506">
        <v>1.2</v>
      </c>
      <c r="G1506" t="s">
        <v>14</v>
      </c>
      <c r="H1506" t="s">
        <v>15</v>
      </c>
      <c r="I1506" t="s">
        <v>24</v>
      </c>
      <c r="J1506" t="s">
        <v>25</v>
      </c>
      <c r="K1506" t="s">
        <v>26</v>
      </c>
      <c r="L1506" t="s">
        <v>114</v>
      </c>
      <c r="M1506">
        <v>0.44</v>
      </c>
      <c r="N1506" t="s">
        <v>8</v>
      </c>
      <c r="O1506" t="s">
        <v>35</v>
      </c>
      <c r="P1506" t="s">
        <v>66</v>
      </c>
      <c r="Q1506" t="s">
        <v>76</v>
      </c>
      <c r="R1506">
        <v>90041</v>
      </c>
      <c r="S1506">
        <v>42144</v>
      </c>
      <c r="T1506">
        <v>42145</v>
      </c>
      <c r="U1506">
        <v>15.42</v>
      </c>
      <c r="V1506">
        <v>88</v>
      </c>
      <c r="W1506">
        <v>351.56</v>
      </c>
      <c r="X1506">
        <v>3042</v>
      </c>
      <c r="Y1506" t="s">
        <v>3218</v>
      </c>
    </row>
    <row r="1507" spans="1:25" x14ac:dyDescent="0.2">
      <c r="A1507">
        <v>700</v>
      </c>
      <c r="B1507" t="s">
        <v>2556</v>
      </c>
      <c r="C1507" t="s">
        <v>92</v>
      </c>
      <c r="D1507">
        <v>0.1</v>
      </c>
      <c r="E1507">
        <v>4.26</v>
      </c>
      <c r="F1507">
        <v>1.2</v>
      </c>
      <c r="G1507" t="s">
        <v>14</v>
      </c>
      <c r="H1507" t="s">
        <v>15</v>
      </c>
      <c r="I1507" t="s">
        <v>24</v>
      </c>
      <c r="J1507" t="s">
        <v>25</v>
      </c>
      <c r="K1507" t="s">
        <v>26</v>
      </c>
      <c r="L1507" t="s">
        <v>114</v>
      </c>
      <c r="M1507">
        <v>0.44</v>
      </c>
      <c r="N1507" t="s">
        <v>8</v>
      </c>
      <c r="O1507" t="s">
        <v>35</v>
      </c>
      <c r="P1507" t="s">
        <v>66</v>
      </c>
      <c r="Q1507" t="s">
        <v>1160</v>
      </c>
      <c r="R1507">
        <v>93454</v>
      </c>
      <c r="S1507">
        <v>42144</v>
      </c>
      <c r="T1507">
        <v>42145</v>
      </c>
      <c r="U1507">
        <v>33.923999999999999</v>
      </c>
      <c r="V1507">
        <v>22</v>
      </c>
      <c r="W1507">
        <v>87.89</v>
      </c>
      <c r="X1507">
        <v>87980</v>
      </c>
      <c r="Y1507" t="s">
        <v>3218</v>
      </c>
    </row>
    <row r="1508" spans="1:25" x14ac:dyDescent="0.2">
      <c r="A1508">
        <v>1106</v>
      </c>
      <c r="B1508" t="s">
        <v>2557</v>
      </c>
      <c r="C1508" t="s">
        <v>92</v>
      </c>
      <c r="D1508">
        <v>0.04</v>
      </c>
      <c r="E1508">
        <v>6.35</v>
      </c>
      <c r="F1508">
        <v>1.02</v>
      </c>
      <c r="G1508" t="s">
        <v>14</v>
      </c>
      <c r="H1508" t="s">
        <v>3</v>
      </c>
      <c r="I1508" t="s">
        <v>24</v>
      </c>
      <c r="J1508" t="s">
        <v>64</v>
      </c>
      <c r="K1508" t="s">
        <v>26</v>
      </c>
      <c r="L1508" t="s">
        <v>503</v>
      </c>
      <c r="M1508">
        <v>0.39</v>
      </c>
      <c r="N1508" t="s">
        <v>8</v>
      </c>
      <c r="O1508" t="s">
        <v>28</v>
      </c>
      <c r="P1508" t="s">
        <v>163</v>
      </c>
      <c r="Q1508" t="s">
        <v>530</v>
      </c>
      <c r="R1508">
        <v>75220</v>
      </c>
      <c r="S1508">
        <v>42144</v>
      </c>
      <c r="T1508">
        <v>42147</v>
      </c>
      <c r="U1508">
        <v>81.91</v>
      </c>
      <c r="V1508">
        <v>52</v>
      </c>
      <c r="W1508">
        <v>318.47000000000003</v>
      </c>
      <c r="X1508">
        <v>20261</v>
      </c>
      <c r="Y1508" t="s">
        <v>3217</v>
      </c>
    </row>
    <row r="1509" spans="1:25" x14ac:dyDescent="0.2">
      <c r="A1509">
        <v>1108</v>
      </c>
      <c r="B1509" t="s">
        <v>2558</v>
      </c>
      <c r="C1509" t="s">
        <v>92</v>
      </c>
      <c r="D1509">
        <v>0.09</v>
      </c>
      <c r="E1509">
        <v>31.74</v>
      </c>
      <c r="F1509">
        <v>12.62</v>
      </c>
      <c r="G1509" t="s">
        <v>63</v>
      </c>
      <c r="H1509" t="s">
        <v>3</v>
      </c>
      <c r="I1509" t="s">
        <v>24</v>
      </c>
      <c r="J1509" t="s">
        <v>48</v>
      </c>
      <c r="K1509" t="s">
        <v>49</v>
      </c>
      <c r="L1509" t="s">
        <v>1508</v>
      </c>
      <c r="M1509">
        <v>0.37</v>
      </c>
      <c r="N1509" t="s">
        <v>8</v>
      </c>
      <c r="O1509" t="s">
        <v>28</v>
      </c>
      <c r="P1509" t="s">
        <v>163</v>
      </c>
      <c r="Q1509" t="s">
        <v>2010</v>
      </c>
      <c r="R1509">
        <v>75146</v>
      </c>
      <c r="S1509">
        <v>42144</v>
      </c>
      <c r="T1509">
        <v>42144</v>
      </c>
      <c r="U1509">
        <v>67.107500000000002</v>
      </c>
      <c r="V1509">
        <v>9</v>
      </c>
      <c r="W1509">
        <v>270.55</v>
      </c>
      <c r="X1509">
        <v>86409</v>
      </c>
      <c r="Y1509" t="s">
        <v>3217</v>
      </c>
    </row>
    <row r="1510" spans="1:25" x14ac:dyDescent="0.2">
      <c r="A1510">
        <v>1108</v>
      </c>
      <c r="B1510" t="s">
        <v>2558</v>
      </c>
      <c r="C1510" t="s">
        <v>92</v>
      </c>
      <c r="D1510">
        <v>0.04</v>
      </c>
      <c r="E1510">
        <v>6.35</v>
      </c>
      <c r="F1510">
        <v>1.02</v>
      </c>
      <c r="G1510" t="s">
        <v>14</v>
      </c>
      <c r="H1510" t="s">
        <v>3</v>
      </c>
      <c r="I1510" t="s">
        <v>24</v>
      </c>
      <c r="J1510" t="s">
        <v>64</v>
      </c>
      <c r="K1510" t="s">
        <v>26</v>
      </c>
      <c r="L1510" t="s">
        <v>503</v>
      </c>
      <c r="M1510">
        <v>0.39</v>
      </c>
      <c r="N1510" t="s">
        <v>8</v>
      </c>
      <c r="O1510" t="s">
        <v>28</v>
      </c>
      <c r="P1510" t="s">
        <v>163</v>
      </c>
      <c r="Q1510" t="s">
        <v>2010</v>
      </c>
      <c r="R1510">
        <v>75146</v>
      </c>
      <c r="S1510">
        <v>42144</v>
      </c>
      <c r="T1510">
        <v>42147</v>
      </c>
      <c r="U1510">
        <v>54.937800000000003</v>
      </c>
      <c r="V1510">
        <v>13</v>
      </c>
      <c r="W1510">
        <v>79.62</v>
      </c>
      <c r="X1510">
        <v>86409</v>
      </c>
      <c r="Y1510" t="s">
        <v>3217</v>
      </c>
    </row>
    <row r="1511" spans="1:25" x14ac:dyDescent="0.2">
      <c r="A1511">
        <v>1108</v>
      </c>
      <c r="B1511" t="s">
        <v>2558</v>
      </c>
      <c r="C1511" t="s">
        <v>92</v>
      </c>
      <c r="D1511">
        <v>0.02</v>
      </c>
      <c r="E1511">
        <v>65.989999999999995</v>
      </c>
      <c r="F1511">
        <v>8.99</v>
      </c>
      <c r="G1511" t="s">
        <v>63</v>
      </c>
      <c r="H1511" t="s">
        <v>3</v>
      </c>
      <c r="I1511" t="s">
        <v>16</v>
      </c>
      <c r="J1511" t="s">
        <v>111</v>
      </c>
      <c r="K1511" t="s">
        <v>49</v>
      </c>
      <c r="L1511" t="s">
        <v>1840</v>
      </c>
      <c r="M1511">
        <v>0.56000000000000005</v>
      </c>
      <c r="N1511" t="s">
        <v>8</v>
      </c>
      <c r="O1511" t="s">
        <v>28</v>
      </c>
      <c r="P1511" t="s">
        <v>163</v>
      </c>
      <c r="Q1511" t="s">
        <v>2010</v>
      </c>
      <c r="R1511">
        <v>75146</v>
      </c>
      <c r="S1511">
        <v>42144</v>
      </c>
      <c r="T1511">
        <v>42145</v>
      </c>
      <c r="U1511">
        <v>168.23699999999999</v>
      </c>
      <c r="V1511">
        <v>8</v>
      </c>
      <c r="W1511">
        <v>479.79</v>
      </c>
      <c r="X1511">
        <v>86409</v>
      </c>
      <c r="Y1511" t="s">
        <v>3217</v>
      </c>
    </row>
    <row r="1512" spans="1:25" x14ac:dyDescent="0.2">
      <c r="A1512">
        <v>1974</v>
      </c>
      <c r="B1512" t="s">
        <v>2559</v>
      </c>
      <c r="C1512" t="s">
        <v>92</v>
      </c>
      <c r="D1512">
        <v>0.09</v>
      </c>
      <c r="E1512">
        <v>20.48</v>
      </c>
      <c r="F1512">
        <v>6.32</v>
      </c>
      <c r="G1512" t="s">
        <v>14</v>
      </c>
      <c r="H1512" t="s">
        <v>15</v>
      </c>
      <c r="I1512" t="s">
        <v>24</v>
      </c>
      <c r="J1512" t="s">
        <v>71</v>
      </c>
      <c r="K1512" t="s">
        <v>49</v>
      </c>
      <c r="L1512" t="s">
        <v>1015</v>
      </c>
      <c r="M1512">
        <v>0.57999999999999996</v>
      </c>
      <c r="N1512" t="s">
        <v>8</v>
      </c>
      <c r="O1512" t="s">
        <v>28</v>
      </c>
      <c r="P1512" t="s">
        <v>265</v>
      </c>
      <c r="Q1512" t="s">
        <v>2560</v>
      </c>
      <c r="R1512">
        <v>48127</v>
      </c>
      <c r="S1512">
        <v>42144</v>
      </c>
      <c r="T1512">
        <v>42145</v>
      </c>
      <c r="U1512">
        <v>-16.89</v>
      </c>
      <c r="V1512">
        <v>5</v>
      </c>
      <c r="W1512">
        <v>99.02</v>
      </c>
      <c r="X1512">
        <v>89040</v>
      </c>
      <c r="Y1512" t="s">
        <v>3217</v>
      </c>
    </row>
    <row r="1513" spans="1:25" x14ac:dyDescent="0.2">
      <c r="A1513">
        <v>1974</v>
      </c>
      <c r="B1513" t="s">
        <v>2559</v>
      </c>
      <c r="C1513" t="s">
        <v>92</v>
      </c>
      <c r="D1513">
        <v>0.06</v>
      </c>
      <c r="E1513">
        <v>15.67</v>
      </c>
      <c r="F1513">
        <v>1.39</v>
      </c>
      <c r="G1513" t="s">
        <v>14</v>
      </c>
      <c r="H1513" t="s">
        <v>15</v>
      </c>
      <c r="I1513" t="s">
        <v>24</v>
      </c>
      <c r="J1513" t="s">
        <v>321</v>
      </c>
      <c r="K1513" t="s">
        <v>49</v>
      </c>
      <c r="L1513" t="s">
        <v>2460</v>
      </c>
      <c r="M1513">
        <v>0.38</v>
      </c>
      <c r="N1513" t="s">
        <v>8</v>
      </c>
      <c r="O1513" t="s">
        <v>28</v>
      </c>
      <c r="P1513" t="s">
        <v>265</v>
      </c>
      <c r="Q1513" t="s">
        <v>2560</v>
      </c>
      <c r="R1513">
        <v>48127</v>
      </c>
      <c r="S1513">
        <v>42144</v>
      </c>
      <c r="T1513">
        <v>42145</v>
      </c>
      <c r="U1513">
        <v>25.51</v>
      </c>
      <c r="V1513">
        <v>3</v>
      </c>
      <c r="W1513">
        <v>46.4</v>
      </c>
      <c r="X1513">
        <v>89040</v>
      </c>
      <c r="Y1513" t="s">
        <v>3217</v>
      </c>
    </row>
    <row r="1514" spans="1:25" x14ac:dyDescent="0.2">
      <c r="A1514">
        <v>2159</v>
      </c>
      <c r="B1514" t="s">
        <v>2561</v>
      </c>
      <c r="C1514" t="s">
        <v>92</v>
      </c>
      <c r="D1514">
        <v>0.08</v>
      </c>
      <c r="E1514">
        <v>30.98</v>
      </c>
      <c r="F1514">
        <v>8.74</v>
      </c>
      <c r="G1514" t="s">
        <v>14</v>
      </c>
      <c r="H1514" t="s">
        <v>70</v>
      </c>
      <c r="I1514" t="s">
        <v>24</v>
      </c>
      <c r="J1514" t="s">
        <v>64</v>
      </c>
      <c r="K1514" t="s">
        <v>49</v>
      </c>
      <c r="L1514" t="s">
        <v>2562</v>
      </c>
      <c r="M1514">
        <v>0.4</v>
      </c>
      <c r="N1514" t="s">
        <v>8</v>
      </c>
      <c r="O1514" t="s">
        <v>28</v>
      </c>
      <c r="P1514" t="s">
        <v>265</v>
      </c>
      <c r="Q1514" t="s">
        <v>2563</v>
      </c>
      <c r="R1514">
        <v>48185</v>
      </c>
      <c r="S1514">
        <v>42144</v>
      </c>
      <c r="T1514">
        <v>42145</v>
      </c>
      <c r="U1514">
        <v>371.27199999999999</v>
      </c>
      <c r="V1514">
        <v>25</v>
      </c>
      <c r="W1514">
        <v>727.2</v>
      </c>
      <c r="X1514">
        <v>90387</v>
      </c>
      <c r="Y1514" t="s">
        <v>3217</v>
      </c>
    </row>
    <row r="1515" spans="1:25" x14ac:dyDescent="0.2">
      <c r="A1515">
        <v>2162</v>
      </c>
      <c r="B1515" t="s">
        <v>2564</v>
      </c>
      <c r="C1515" t="s">
        <v>92</v>
      </c>
      <c r="D1515">
        <v>0.09</v>
      </c>
      <c r="E1515">
        <v>159.31</v>
      </c>
      <c r="F1515">
        <v>60</v>
      </c>
      <c r="G1515" t="s">
        <v>2</v>
      </c>
      <c r="H1515" t="s">
        <v>70</v>
      </c>
      <c r="I1515" t="s">
        <v>4</v>
      </c>
      <c r="J1515" t="s">
        <v>5</v>
      </c>
      <c r="K1515" t="s">
        <v>33</v>
      </c>
      <c r="L1515" t="s">
        <v>2565</v>
      </c>
      <c r="M1515">
        <v>0.55000000000000004</v>
      </c>
      <c r="N1515" t="s">
        <v>8</v>
      </c>
      <c r="O1515" t="s">
        <v>87</v>
      </c>
      <c r="P1515" t="s">
        <v>296</v>
      </c>
      <c r="Q1515" t="s">
        <v>2566</v>
      </c>
      <c r="R1515">
        <v>16146</v>
      </c>
      <c r="S1515">
        <v>42144</v>
      </c>
      <c r="T1515">
        <v>42146</v>
      </c>
      <c r="U1515">
        <v>77.000895400000005</v>
      </c>
      <c r="V1515">
        <v>41</v>
      </c>
      <c r="W1515">
        <v>6173.42</v>
      </c>
      <c r="X1515">
        <v>90387</v>
      </c>
      <c r="Y1515" t="s">
        <v>3219</v>
      </c>
    </row>
    <row r="1516" spans="1:25" x14ac:dyDescent="0.2">
      <c r="A1516">
        <v>2162</v>
      </c>
      <c r="B1516" t="s">
        <v>2564</v>
      </c>
      <c r="C1516" t="s">
        <v>92</v>
      </c>
      <c r="D1516">
        <v>0.06</v>
      </c>
      <c r="E1516">
        <v>55.99</v>
      </c>
      <c r="F1516">
        <v>5</v>
      </c>
      <c r="G1516" t="s">
        <v>14</v>
      </c>
      <c r="H1516" t="s">
        <v>70</v>
      </c>
      <c r="I1516" t="s">
        <v>16</v>
      </c>
      <c r="J1516" t="s">
        <v>111</v>
      </c>
      <c r="K1516" t="s">
        <v>18</v>
      </c>
      <c r="L1516" t="s">
        <v>1914</v>
      </c>
      <c r="M1516">
        <v>0.83</v>
      </c>
      <c r="N1516" t="s">
        <v>8</v>
      </c>
      <c r="O1516" t="s">
        <v>87</v>
      </c>
      <c r="P1516" t="s">
        <v>296</v>
      </c>
      <c r="Q1516" t="s">
        <v>2566</v>
      </c>
      <c r="R1516">
        <v>16146</v>
      </c>
      <c r="S1516">
        <v>42144</v>
      </c>
      <c r="T1516">
        <v>42146</v>
      </c>
      <c r="U1516">
        <v>27.968599999999999</v>
      </c>
      <c r="V1516">
        <v>33</v>
      </c>
      <c r="W1516">
        <v>1553.7</v>
      </c>
      <c r="X1516">
        <v>90387</v>
      </c>
      <c r="Y1516" t="s">
        <v>3219</v>
      </c>
    </row>
    <row r="1517" spans="1:25" x14ac:dyDescent="0.2">
      <c r="A1517">
        <v>871</v>
      </c>
      <c r="B1517" t="s">
        <v>1641</v>
      </c>
      <c r="C1517" t="s">
        <v>46</v>
      </c>
      <c r="D1517">
        <v>0.01</v>
      </c>
      <c r="E1517">
        <v>5.94</v>
      </c>
      <c r="F1517">
        <v>9.92</v>
      </c>
      <c r="G1517" t="s">
        <v>14</v>
      </c>
      <c r="H1517" t="s">
        <v>47</v>
      </c>
      <c r="I1517" t="s">
        <v>24</v>
      </c>
      <c r="J1517" t="s">
        <v>48</v>
      </c>
      <c r="K1517" t="s">
        <v>49</v>
      </c>
      <c r="L1517" t="s">
        <v>2567</v>
      </c>
      <c r="M1517">
        <v>0.38</v>
      </c>
      <c r="N1517" t="s">
        <v>8</v>
      </c>
      <c r="O1517" t="s">
        <v>35</v>
      </c>
      <c r="P1517" t="s">
        <v>272</v>
      </c>
      <c r="Q1517" t="s">
        <v>1642</v>
      </c>
      <c r="R1517">
        <v>89502</v>
      </c>
      <c r="S1517">
        <v>42144</v>
      </c>
      <c r="T1517">
        <v>42147</v>
      </c>
      <c r="U1517">
        <v>-239.315</v>
      </c>
      <c r="V1517">
        <v>12</v>
      </c>
      <c r="W1517">
        <v>74.77</v>
      </c>
      <c r="X1517">
        <v>90578</v>
      </c>
      <c r="Y1517" t="s">
        <v>3218</v>
      </c>
    </row>
    <row r="1518" spans="1:25" x14ac:dyDescent="0.2">
      <c r="A1518">
        <v>871</v>
      </c>
      <c r="B1518" t="s">
        <v>1641</v>
      </c>
      <c r="C1518" t="s">
        <v>46</v>
      </c>
      <c r="D1518">
        <v>0</v>
      </c>
      <c r="E1518">
        <v>6.48</v>
      </c>
      <c r="F1518">
        <v>5.1100000000000003</v>
      </c>
      <c r="G1518" t="s">
        <v>14</v>
      </c>
      <c r="H1518" t="s">
        <v>47</v>
      </c>
      <c r="I1518" t="s">
        <v>24</v>
      </c>
      <c r="J1518" t="s">
        <v>64</v>
      </c>
      <c r="K1518" t="s">
        <v>49</v>
      </c>
      <c r="L1518" t="s">
        <v>2568</v>
      </c>
      <c r="M1518">
        <v>0.37</v>
      </c>
      <c r="N1518" t="s">
        <v>8</v>
      </c>
      <c r="O1518" t="s">
        <v>35</v>
      </c>
      <c r="P1518" t="s">
        <v>272</v>
      </c>
      <c r="Q1518" t="s">
        <v>1642</v>
      </c>
      <c r="R1518">
        <v>89502</v>
      </c>
      <c r="S1518">
        <v>42144</v>
      </c>
      <c r="T1518">
        <v>42146</v>
      </c>
      <c r="U1518">
        <v>-33.31</v>
      </c>
      <c r="V1518">
        <v>18</v>
      </c>
      <c r="W1518">
        <v>127.81</v>
      </c>
      <c r="X1518">
        <v>90578</v>
      </c>
      <c r="Y1518" t="s">
        <v>3218</v>
      </c>
    </row>
    <row r="1519" spans="1:25" x14ac:dyDescent="0.2">
      <c r="A1519">
        <v>922</v>
      </c>
      <c r="B1519" t="s">
        <v>2569</v>
      </c>
      <c r="C1519" t="s">
        <v>46</v>
      </c>
      <c r="D1519">
        <v>0.01</v>
      </c>
      <c r="E1519">
        <v>65.989999999999995</v>
      </c>
      <c r="F1519">
        <v>8.99</v>
      </c>
      <c r="G1519" t="s">
        <v>63</v>
      </c>
      <c r="H1519" t="s">
        <v>3</v>
      </c>
      <c r="I1519" t="s">
        <v>16</v>
      </c>
      <c r="J1519" t="s">
        <v>111</v>
      </c>
      <c r="K1519" t="s">
        <v>49</v>
      </c>
      <c r="L1519" t="s">
        <v>2570</v>
      </c>
      <c r="M1519">
        <v>0.56000000000000005</v>
      </c>
      <c r="N1519" t="s">
        <v>8</v>
      </c>
      <c r="O1519" t="s">
        <v>35</v>
      </c>
      <c r="P1519" t="s">
        <v>66</v>
      </c>
      <c r="Q1519" t="s">
        <v>2122</v>
      </c>
      <c r="R1519">
        <v>91730</v>
      </c>
      <c r="S1519">
        <v>42144</v>
      </c>
      <c r="T1519">
        <v>42145</v>
      </c>
      <c r="U1519">
        <v>396.97199999999998</v>
      </c>
      <c r="V1519">
        <v>14</v>
      </c>
      <c r="W1519">
        <v>782</v>
      </c>
      <c r="X1519">
        <v>87135</v>
      </c>
      <c r="Y1519" t="s">
        <v>3218</v>
      </c>
    </row>
    <row r="1520" spans="1:25" x14ac:dyDescent="0.2">
      <c r="A1520">
        <v>1708</v>
      </c>
      <c r="B1520" t="s">
        <v>573</v>
      </c>
      <c r="C1520" t="s">
        <v>46</v>
      </c>
      <c r="D1520">
        <v>0.03</v>
      </c>
      <c r="E1520">
        <v>205.99</v>
      </c>
      <c r="F1520">
        <v>3</v>
      </c>
      <c r="G1520" t="s">
        <v>14</v>
      </c>
      <c r="H1520" t="s">
        <v>3</v>
      </c>
      <c r="I1520" t="s">
        <v>16</v>
      </c>
      <c r="J1520" t="s">
        <v>111</v>
      </c>
      <c r="K1520" t="s">
        <v>49</v>
      </c>
      <c r="L1520" t="s">
        <v>399</v>
      </c>
      <c r="M1520">
        <v>0.57999999999999996</v>
      </c>
      <c r="N1520" t="s">
        <v>8</v>
      </c>
      <c r="O1520" t="s">
        <v>87</v>
      </c>
      <c r="P1520" t="s">
        <v>293</v>
      </c>
      <c r="Q1520" t="s">
        <v>575</v>
      </c>
      <c r="R1520">
        <v>44118</v>
      </c>
      <c r="S1520">
        <v>42144</v>
      </c>
      <c r="T1520">
        <v>42145</v>
      </c>
      <c r="U1520">
        <v>3670.3515000000002</v>
      </c>
      <c r="V1520">
        <v>29</v>
      </c>
      <c r="W1520">
        <v>5319.35</v>
      </c>
      <c r="X1520">
        <v>88784</v>
      </c>
      <c r="Y1520" t="s">
        <v>3219</v>
      </c>
    </row>
    <row r="1521" spans="1:25" x14ac:dyDescent="0.2">
      <c r="A1521">
        <v>276</v>
      </c>
      <c r="B1521" t="s">
        <v>2571</v>
      </c>
      <c r="C1521" t="s">
        <v>1</v>
      </c>
      <c r="D1521">
        <v>0.04</v>
      </c>
      <c r="E1521">
        <v>1.98</v>
      </c>
      <c r="F1521">
        <v>0.7</v>
      </c>
      <c r="G1521" t="s">
        <v>63</v>
      </c>
      <c r="H1521" t="s">
        <v>70</v>
      </c>
      <c r="I1521" t="s">
        <v>24</v>
      </c>
      <c r="J1521" t="s">
        <v>152</v>
      </c>
      <c r="K1521" t="s">
        <v>26</v>
      </c>
      <c r="L1521" t="s">
        <v>417</v>
      </c>
      <c r="M1521">
        <v>0.83</v>
      </c>
      <c r="N1521" t="s">
        <v>8</v>
      </c>
      <c r="O1521" t="s">
        <v>87</v>
      </c>
      <c r="P1521" t="s">
        <v>224</v>
      </c>
      <c r="Q1521" t="s">
        <v>1365</v>
      </c>
      <c r="R1521">
        <v>6111</v>
      </c>
      <c r="S1521">
        <v>42145</v>
      </c>
      <c r="T1521">
        <v>42146</v>
      </c>
      <c r="U1521">
        <v>-1</v>
      </c>
      <c r="V1521">
        <v>3</v>
      </c>
      <c r="W1521">
        <v>8.3000000000000007</v>
      </c>
      <c r="X1521">
        <v>89291</v>
      </c>
      <c r="Y1521" t="s">
        <v>3219</v>
      </c>
    </row>
    <row r="1522" spans="1:25" x14ac:dyDescent="0.2">
      <c r="A1522">
        <v>282</v>
      </c>
      <c r="B1522" t="s">
        <v>2572</v>
      </c>
      <c r="C1522" t="s">
        <v>1</v>
      </c>
      <c r="D1522">
        <v>0.03</v>
      </c>
      <c r="E1522">
        <v>55.99</v>
      </c>
      <c r="F1522">
        <v>5</v>
      </c>
      <c r="G1522" t="s">
        <v>14</v>
      </c>
      <c r="H1522" t="s">
        <v>70</v>
      </c>
      <c r="I1522" t="s">
        <v>16</v>
      </c>
      <c r="J1522" t="s">
        <v>111</v>
      </c>
      <c r="K1522" t="s">
        <v>18</v>
      </c>
      <c r="L1522" t="s">
        <v>1914</v>
      </c>
      <c r="M1522">
        <v>0.83</v>
      </c>
      <c r="N1522" t="s">
        <v>8</v>
      </c>
      <c r="O1522" t="s">
        <v>87</v>
      </c>
      <c r="P1522" t="s">
        <v>373</v>
      </c>
      <c r="Q1522" t="s">
        <v>2573</v>
      </c>
      <c r="R1522">
        <v>7109</v>
      </c>
      <c r="S1522">
        <v>42145</v>
      </c>
      <c r="T1522">
        <v>42146</v>
      </c>
      <c r="U1522">
        <v>-221.25399999999999</v>
      </c>
      <c r="V1522">
        <v>9</v>
      </c>
      <c r="W1522">
        <v>416.95</v>
      </c>
      <c r="X1522">
        <v>89291</v>
      </c>
      <c r="Y1522" t="s">
        <v>3219</v>
      </c>
    </row>
    <row r="1523" spans="1:25" x14ac:dyDescent="0.2">
      <c r="A1523">
        <v>825</v>
      </c>
      <c r="B1523" t="s">
        <v>2574</v>
      </c>
      <c r="C1523" t="s">
        <v>1</v>
      </c>
      <c r="D1523">
        <v>0</v>
      </c>
      <c r="E1523">
        <v>11.97</v>
      </c>
      <c r="F1523">
        <v>4.9800000000000004</v>
      </c>
      <c r="G1523" t="s">
        <v>14</v>
      </c>
      <c r="H1523" t="s">
        <v>47</v>
      </c>
      <c r="I1523" t="s">
        <v>24</v>
      </c>
      <c r="J1523" t="s">
        <v>71</v>
      </c>
      <c r="K1523" t="s">
        <v>49</v>
      </c>
      <c r="L1523" t="s">
        <v>792</v>
      </c>
      <c r="M1523">
        <v>0.57999999999999996</v>
      </c>
      <c r="N1523" t="s">
        <v>8</v>
      </c>
      <c r="O1523" t="s">
        <v>28</v>
      </c>
      <c r="P1523" t="s">
        <v>163</v>
      </c>
      <c r="Q1523" t="s">
        <v>2575</v>
      </c>
      <c r="R1523">
        <v>79605</v>
      </c>
      <c r="S1523">
        <v>42145</v>
      </c>
      <c r="T1523">
        <v>42148</v>
      </c>
      <c r="U1523">
        <v>3.3839999999999999</v>
      </c>
      <c r="V1523">
        <v>4</v>
      </c>
      <c r="W1523">
        <v>53.3</v>
      </c>
      <c r="X1523">
        <v>89258</v>
      </c>
      <c r="Y1523" t="s">
        <v>3217</v>
      </c>
    </row>
    <row r="1524" spans="1:25" x14ac:dyDescent="0.2">
      <c r="A1524">
        <v>406</v>
      </c>
      <c r="B1524" t="s">
        <v>2576</v>
      </c>
      <c r="C1524" t="s">
        <v>13</v>
      </c>
      <c r="D1524">
        <v>0.03</v>
      </c>
      <c r="E1524">
        <v>4.9800000000000004</v>
      </c>
      <c r="F1524">
        <v>0.8</v>
      </c>
      <c r="G1524" t="s">
        <v>14</v>
      </c>
      <c r="H1524" t="s">
        <v>3</v>
      </c>
      <c r="I1524" t="s">
        <v>24</v>
      </c>
      <c r="J1524" t="s">
        <v>64</v>
      </c>
      <c r="K1524" t="s">
        <v>26</v>
      </c>
      <c r="L1524" t="s">
        <v>870</v>
      </c>
      <c r="M1524">
        <v>0.36</v>
      </c>
      <c r="N1524" t="s">
        <v>8</v>
      </c>
      <c r="O1524" t="s">
        <v>87</v>
      </c>
      <c r="P1524" t="s">
        <v>373</v>
      </c>
      <c r="Q1524" t="s">
        <v>2577</v>
      </c>
      <c r="R1524">
        <v>8360</v>
      </c>
      <c r="S1524">
        <v>42145</v>
      </c>
      <c r="T1524">
        <v>42146</v>
      </c>
      <c r="U1524">
        <v>50.2044</v>
      </c>
      <c r="V1524">
        <v>15</v>
      </c>
      <c r="W1524">
        <v>72.760000000000005</v>
      </c>
      <c r="X1524">
        <v>87804</v>
      </c>
      <c r="Y1524" t="s">
        <v>3219</v>
      </c>
    </row>
    <row r="1525" spans="1:25" x14ac:dyDescent="0.2">
      <c r="A1525">
        <v>1106</v>
      </c>
      <c r="B1525" t="s">
        <v>2557</v>
      </c>
      <c r="C1525" t="s">
        <v>13</v>
      </c>
      <c r="D1525">
        <v>0.01</v>
      </c>
      <c r="E1525">
        <v>9.31</v>
      </c>
      <c r="F1525">
        <v>3.98</v>
      </c>
      <c r="G1525" t="s">
        <v>14</v>
      </c>
      <c r="H1525" t="s">
        <v>3</v>
      </c>
      <c r="I1525" t="s">
        <v>24</v>
      </c>
      <c r="J1525" t="s">
        <v>544</v>
      </c>
      <c r="K1525" t="s">
        <v>18</v>
      </c>
      <c r="L1525" t="s">
        <v>2578</v>
      </c>
      <c r="M1525">
        <v>0.56000000000000005</v>
      </c>
      <c r="N1525" t="s">
        <v>8</v>
      </c>
      <c r="O1525" t="s">
        <v>28</v>
      </c>
      <c r="P1525" t="s">
        <v>163</v>
      </c>
      <c r="Q1525" t="s">
        <v>530</v>
      </c>
      <c r="R1525">
        <v>75220</v>
      </c>
      <c r="S1525">
        <v>42145</v>
      </c>
      <c r="T1525">
        <v>42146</v>
      </c>
      <c r="U1525">
        <v>-10.9</v>
      </c>
      <c r="V1525">
        <v>61</v>
      </c>
      <c r="W1525">
        <v>586.96</v>
      </c>
      <c r="X1525">
        <v>646</v>
      </c>
      <c r="Y1525" t="s">
        <v>3217</v>
      </c>
    </row>
    <row r="1526" spans="1:25" x14ac:dyDescent="0.2">
      <c r="A1526">
        <v>1107</v>
      </c>
      <c r="B1526" t="s">
        <v>2579</v>
      </c>
      <c r="C1526" t="s">
        <v>13</v>
      </c>
      <c r="D1526">
        <v>0.01</v>
      </c>
      <c r="E1526">
        <v>9.31</v>
      </c>
      <c r="F1526">
        <v>3.98</v>
      </c>
      <c r="G1526" t="s">
        <v>14</v>
      </c>
      <c r="H1526" t="s">
        <v>3</v>
      </c>
      <c r="I1526" t="s">
        <v>24</v>
      </c>
      <c r="J1526" t="s">
        <v>544</v>
      </c>
      <c r="K1526" t="s">
        <v>18</v>
      </c>
      <c r="L1526" t="s">
        <v>2578</v>
      </c>
      <c r="M1526">
        <v>0.56000000000000005</v>
      </c>
      <c r="N1526" t="s">
        <v>8</v>
      </c>
      <c r="O1526" t="s">
        <v>28</v>
      </c>
      <c r="P1526" t="s">
        <v>163</v>
      </c>
      <c r="Q1526" t="s">
        <v>2580</v>
      </c>
      <c r="R1526">
        <v>77566</v>
      </c>
      <c r="S1526">
        <v>42145</v>
      </c>
      <c r="T1526">
        <v>42146</v>
      </c>
      <c r="U1526">
        <v>2.1800000000000002</v>
      </c>
      <c r="V1526">
        <v>15</v>
      </c>
      <c r="W1526">
        <v>144.33000000000001</v>
      </c>
      <c r="X1526">
        <v>86411</v>
      </c>
      <c r="Y1526" t="s">
        <v>3217</v>
      </c>
    </row>
    <row r="1527" spans="1:25" x14ac:dyDescent="0.2">
      <c r="A1527">
        <v>820</v>
      </c>
      <c r="B1527" t="s">
        <v>2581</v>
      </c>
      <c r="C1527" t="s">
        <v>23</v>
      </c>
      <c r="D1527">
        <v>0.09</v>
      </c>
      <c r="E1527">
        <v>5.84</v>
      </c>
      <c r="F1527">
        <v>0.83</v>
      </c>
      <c r="G1527" t="s">
        <v>14</v>
      </c>
      <c r="H1527" t="s">
        <v>3</v>
      </c>
      <c r="I1527" t="s">
        <v>24</v>
      </c>
      <c r="J1527" t="s">
        <v>25</v>
      </c>
      <c r="K1527" t="s">
        <v>26</v>
      </c>
      <c r="L1527" t="s">
        <v>2582</v>
      </c>
      <c r="M1527">
        <v>0.49</v>
      </c>
      <c r="N1527" t="s">
        <v>8</v>
      </c>
      <c r="O1527" t="s">
        <v>35</v>
      </c>
      <c r="P1527" t="s">
        <v>42</v>
      </c>
      <c r="Q1527" t="s">
        <v>2583</v>
      </c>
      <c r="R1527">
        <v>99362</v>
      </c>
      <c r="S1527">
        <v>42145</v>
      </c>
      <c r="T1527">
        <v>42149</v>
      </c>
      <c r="U1527">
        <v>-2.87</v>
      </c>
      <c r="V1527">
        <v>1</v>
      </c>
      <c r="W1527">
        <v>5.9</v>
      </c>
      <c r="X1527">
        <v>90244</v>
      </c>
      <c r="Y1527" t="s">
        <v>3218</v>
      </c>
    </row>
    <row r="1528" spans="1:25" x14ac:dyDescent="0.2">
      <c r="A1528">
        <v>1527</v>
      </c>
      <c r="B1528" t="s">
        <v>314</v>
      </c>
      <c r="C1528" t="s">
        <v>23</v>
      </c>
      <c r="D1528">
        <v>0.09</v>
      </c>
      <c r="E1528">
        <v>50.98</v>
      </c>
      <c r="F1528">
        <v>6.5</v>
      </c>
      <c r="G1528" t="s">
        <v>14</v>
      </c>
      <c r="H1528" t="s">
        <v>47</v>
      </c>
      <c r="I1528" t="s">
        <v>16</v>
      </c>
      <c r="J1528" t="s">
        <v>17</v>
      </c>
      <c r="K1528" t="s">
        <v>49</v>
      </c>
      <c r="L1528" t="s">
        <v>1842</v>
      </c>
      <c r="M1528">
        <v>0.73</v>
      </c>
      <c r="N1528" t="s">
        <v>8</v>
      </c>
      <c r="O1528" t="s">
        <v>9</v>
      </c>
      <c r="P1528" t="s">
        <v>140</v>
      </c>
      <c r="Q1528" t="s">
        <v>316</v>
      </c>
      <c r="R1528">
        <v>35601</v>
      </c>
      <c r="S1528">
        <v>42145</v>
      </c>
      <c r="T1528">
        <v>42152</v>
      </c>
      <c r="U1528">
        <v>70.176000000000002</v>
      </c>
      <c r="V1528">
        <v>28</v>
      </c>
      <c r="W1528">
        <v>1395.41</v>
      </c>
      <c r="X1528">
        <v>86815</v>
      </c>
      <c r="Y1528" t="s">
        <v>3216</v>
      </c>
    </row>
    <row r="1529" spans="1:25" x14ac:dyDescent="0.2">
      <c r="A1529">
        <v>3319</v>
      </c>
      <c r="B1529" t="s">
        <v>2584</v>
      </c>
      <c r="C1529" t="s">
        <v>23</v>
      </c>
      <c r="D1529">
        <v>0.03</v>
      </c>
      <c r="E1529">
        <v>20.98</v>
      </c>
      <c r="F1529">
        <v>1.49</v>
      </c>
      <c r="G1529" t="s">
        <v>14</v>
      </c>
      <c r="H1529" t="s">
        <v>3</v>
      </c>
      <c r="I1529" t="s">
        <v>24</v>
      </c>
      <c r="J1529" t="s">
        <v>48</v>
      </c>
      <c r="K1529" t="s">
        <v>49</v>
      </c>
      <c r="L1529" t="s">
        <v>2585</v>
      </c>
      <c r="M1529">
        <v>0.35</v>
      </c>
      <c r="N1529" t="s">
        <v>8</v>
      </c>
      <c r="O1529" t="s">
        <v>9</v>
      </c>
      <c r="P1529" t="s">
        <v>376</v>
      </c>
      <c r="Q1529" t="s">
        <v>479</v>
      </c>
      <c r="R1529">
        <v>37075</v>
      </c>
      <c r="S1529">
        <v>42145</v>
      </c>
      <c r="T1529">
        <v>42145</v>
      </c>
      <c r="U1529">
        <v>30.024000000000001</v>
      </c>
      <c r="V1529">
        <v>20</v>
      </c>
      <c r="W1529">
        <v>431.43</v>
      </c>
      <c r="X1529">
        <v>90104</v>
      </c>
      <c r="Y1529" t="s">
        <v>3216</v>
      </c>
    </row>
    <row r="1530" spans="1:25" x14ac:dyDescent="0.2">
      <c r="A1530">
        <v>1129</v>
      </c>
      <c r="B1530" t="s">
        <v>762</v>
      </c>
      <c r="C1530" t="s">
        <v>92</v>
      </c>
      <c r="D1530">
        <v>0.02</v>
      </c>
      <c r="E1530">
        <v>7.64</v>
      </c>
      <c r="F1530">
        <v>1.39</v>
      </c>
      <c r="G1530" t="s">
        <v>14</v>
      </c>
      <c r="H1530" t="s">
        <v>47</v>
      </c>
      <c r="I1530" t="s">
        <v>24</v>
      </c>
      <c r="J1530" t="s">
        <v>321</v>
      </c>
      <c r="K1530" t="s">
        <v>49</v>
      </c>
      <c r="L1530" t="s">
        <v>1534</v>
      </c>
      <c r="M1530">
        <v>0.36</v>
      </c>
      <c r="N1530" t="s">
        <v>8</v>
      </c>
      <c r="O1530" t="s">
        <v>87</v>
      </c>
      <c r="P1530" t="s">
        <v>379</v>
      </c>
      <c r="Q1530" t="s">
        <v>764</v>
      </c>
      <c r="R1530">
        <v>2118</v>
      </c>
      <c r="S1530">
        <v>42145</v>
      </c>
      <c r="T1530">
        <v>42147</v>
      </c>
      <c r="U1530">
        <v>117.38</v>
      </c>
      <c r="V1530">
        <v>52</v>
      </c>
      <c r="W1530">
        <v>406.91</v>
      </c>
      <c r="X1530">
        <v>13735</v>
      </c>
      <c r="Y1530" t="s">
        <v>3219</v>
      </c>
    </row>
    <row r="1531" spans="1:25" x14ac:dyDescent="0.2">
      <c r="A1531">
        <v>1131</v>
      </c>
      <c r="B1531" t="s">
        <v>2586</v>
      </c>
      <c r="C1531" t="s">
        <v>92</v>
      </c>
      <c r="D1531">
        <v>0.02</v>
      </c>
      <c r="E1531">
        <v>7.64</v>
      </c>
      <c r="F1531">
        <v>1.39</v>
      </c>
      <c r="G1531" t="s">
        <v>14</v>
      </c>
      <c r="H1531" t="s">
        <v>47</v>
      </c>
      <c r="I1531" t="s">
        <v>24</v>
      </c>
      <c r="J1531" t="s">
        <v>321</v>
      </c>
      <c r="K1531" t="s">
        <v>49</v>
      </c>
      <c r="L1531" t="s">
        <v>1534</v>
      </c>
      <c r="M1531">
        <v>0.36</v>
      </c>
      <c r="N1531" t="s">
        <v>8</v>
      </c>
      <c r="O1531" t="s">
        <v>28</v>
      </c>
      <c r="P1531" t="s">
        <v>163</v>
      </c>
      <c r="Q1531" t="s">
        <v>2587</v>
      </c>
      <c r="R1531">
        <v>79907</v>
      </c>
      <c r="S1531">
        <v>42145</v>
      </c>
      <c r="T1531">
        <v>42147</v>
      </c>
      <c r="U1531">
        <v>70.193700000000007</v>
      </c>
      <c r="V1531">
        <v>13</v>
      </c>
      <c r="W1531">
        <v>101.73</v>
      </c>
      <c r="X1531">
        <v>88103</v>
      </c>
      <c r="Y1531" t="s">
        <v>3217</v>
      </c>
    </row>
    <row r="1532" spans="1:25" x14ac:dyDescent="0.2">
      <c r="A1532">
        <v>1254</v>
      </c>
      <c r="B1532" t="s">
        <v>1566</v>
      </c>
      <c r="C1532" t="s">
        <v>92</v>
      </c>
      <c r="D1532">
        <v>0.04</v>
      </c>
      <c r="E1532">
        <v>2.08</v>
      </c>
      <c r="F1532">
        <v>1.49</v>
      </c>
      <c r="G1532" t="s">
        <v>14</v>
      </c>
      <c r="H1532" t="s">
        <v>47</v>
      </c>
      <c r="I1532" t="s">
        <v>24</v>
      </c>
      <c r="J1532" t="s">
        <v>48</v>
      </c>
      <c r="K1532" t="s">
        <v>49</v>
      </c>
      <c r="L1532" t="s">
        <v>1386</v>
      </c>
      <c r="M1532">
        <v>0.36</v>
      </c>
      <c r="N1532" t="s">
        <v>8</v>
      </c>
      <c r="O1532" t="s">
        <v>28</v>
      </c>
      <c r="P1532" t="s">
        <v>163</v>
      </c>
      <c r="Q1532" t="s">
        <v>1567</v>
      </c>
      <c r="R1532">
        <v>77530</v>
      </c>
      <c r="S1532">
        <v>42145</v>
      </c>
      <c r="T1532">
        <v>42147</v>
      </c>
      <c r="U1532">
        <v>-11.281499999999999</v>
      </c>
      <c r="V1532">
        <v>16</v>
      </c>
      <c r="W1532">
        <v>33.770000000000003</v>
      </c>
      <c r="X1532">
        <v>89982</v>
      </c>
      <c r="Y1532" t="s">
        <v>3217</v>
      </c>
    </row>
    <row r="1533" spans="1:25" x14ac:dyDescent="0.2">
      <c r="A1533">
        <v>19</v>
      </c>
      <c r="B1533" t="s">
        <v>2588</v>
      </c>
      <c r="C1533" t="s">
        <v>46</v>
      </c>
      <c r="D1533">
        <v>7.0000000000000007E-2</v>
      </c>
      <c r="E1533">
        <v>12.99</v>
      </c>
      <c r="F1533">
        <v>9.44</v>
      </c>
      <c r="G1533" t="s">
        <v>14</v>
      </c>
      <c r="H1533" t="s">
        <v>3</v>
      </c>
      <c r="I1533" t="s">
        <v>16</v>
      </c>
      <c r="J1533" t="s">
        <v>32</v>
      </c>
      <c r="K1533" t="s">
        <v>120</v>
      </c>
      <c r="L1533" t="s">
        <v>2589</v>
      </c>
      <c r="M1533">
        <v>0.39</v>
      </c>
      <c r="N1533" t="s">
        <v>8</v>
      </c>
      <c r="O1533" t="s">
        <v>35</v>
      </c>
      <c r="P1533" t="s">
        <v>253</v>
      </c>
      <c r="Q1533" t="s">
        <v>2590</v>
      </c>
      <c r="R1533">
        <v>59801</v>
      </c>
      <c r="S1533">
        <v>42145</v>
      </c>
      <c r="T1533">
        <v>42147</v>
      </c>
      <c r="U1533">
        <v>-114.6399</v>
      </c>
      <c r="V1533">
        <v>18</v>
      </c>
      <c r="W1533">
        <v>231.79</v>
      </c>
      <c r="X1533">
        <v>90032</v>
      </c>
      <c r="Y1533" t="s">
        <v>3218</v>
      </c>
    </row>
    <row r="1534" spans="1:25" x14ac:dyDescent="0.2">
      <c r="A1534">
        <v>21</v>
      </c>
      <c r="B1534" t="s">
        <v>2496</v>
      </c>
      <c r="C1534" t="s">
        <v>46</v>
      </c>
      <c r="D1534">
        <v>0.08</v>
      </c>
      <c r="E1534">
        <v>5</v>
      </c>
      <c r="F1534">
        <v>3.39</v>
      </c>
      <c r="G1534" t="s">
        <v>14</v>
      </c>
      <c r="H1534" t="s">
        <v>3</v>
      </c>
      <c r="I1534" t="s">
        <v>24</v>
      </c>
      <c r="J1534" t="s">
        <v>152</v>
      </c>
      <c r="K1534" t="s">
        <v>26</v>
      </c>
      <c r="L1534" t="s">
        <v>2591</v>
      </c>
      <c r="M1534">
        <v>0.37</v>
      </c>
      <c r="N1534" t="s">
        <v>8</v>
      </c>
      <c r="O1534" t="s">
        <v>87</v>
      </c>
      <c r="P1534" t="s">
        <v>88</v>
      </c>
      <c r="Q1534" t="s">
        <v>89</v>
      </c>
      <c r="R1534">
        <v>10012</v>
      </c>
      <c r="S1534">
        <v>42145</v>
      </c>
      <c r="T1534">
        <v>42146</v>
      </c>
      <c r="U1534">
        <v>-17.489999999999998</v>
      </c>
      <c r="V1534">
        <v>58</v>
      </c>
      <c r="W1534">
        <v>293.06</v>
      </c>
      <c r="X1534">
        <v>42949</v>
      </c>
      <c r="Y1534" t="s">
        <v>3219</v>
      </c>
    </row>
    <row r="1535" spans="1:25" x14ac:dyDescent="0.2">
      <c r="A1535">
        <v>21</v>
      </c>
      <c r="B1535" t="s">
        <v>2496</v>
      </c>
      <c r="C1535" t="s">
        <v>46</v>
      </c>
      <c r="D1535">
        <v>7.0000000000000007E-2</v>
      </c>
      <c r="E1535">
        <v>12.99</v>
      </c>
      <c r="F1535">
        <v>9.44</v>
      </c>
      <c r="G1535" t="s">
        <v>14</v>
      </c>
      <c r="H1535" t="s">
        <v>3</v>
      </c>
      <c r="I1535" t="s">
        <v>16</v>
      </c>
      <c r="J1535" t="s">
        <v>32</v>
      </c>
      <c r="K1535" t="s">
        <v>120</v>
      </c>
      <c r="L1535" t="s">
        <v>2589</v>
      </c>
      <c r="M1535">
        <v>0.39</v>
      </c>
      <c r="N1535" t="s">
        <v>8</v>
      </c>
      <c r="O1535" t="s">
        <v>87</v>
      </c>
      <c r="P1535" t="s">
        <v>88</v>
      </c>
      <c r="Q1535" t="s">
        <v>89</v>
      </c>
      <c r="R1535">
        <v>10012</v>
      </c>
      <c r="S1535">
        <v>42145</v>
      </c>
      <c r="T1535">
        <v>42147</v>
      </c>
      <c r="U1535">
        <v>-114.6399</v>
      </c>
      <c r="V1535">
        <v>71</v>
      </c>
      <c r="W1535">
        <v>914.29</v>
      </c>
      <c r="X1535">
        <v>42949</v>
      </c>
      <c r="Y1535" t="s">
        <v>3219</v>
      </c>
    </row>
    <row r="1536" spans="1:25" x14ac:dyDescent="0.2">
      <c r="A1536">
        <v>3206</v>
      </c>
      <c r="B1536" t="s">
        <v>1902</v>
      </c>
      <c r="C1536" t="s">
        <v>46</v>
      </c>
      <c r="D1536">
        <v>0.06</v>
      </c>
      <c r="E1536">
        <v>218.08</v>
      </c>
      <c r="F1536">
        <v>18.059999999999999</v>
      </c>
      <c r="G1536" t="s">
        <v>63</v>
      </c>
      <c r="H1536" t="s">
        <v>15</v>
      </c>
      <c r="I1536" t="s">
        <v>4</v>
      </c>
      <c r="J1536" t="s">
        <v>85</v>
      </c>
      <c r="K1536" t="s">
        <v>40</v>
      </c>
      <c r="L1536" t="s">
        <v>2592</v>
      </c>
      <c r="M1536">
        <v>0.56999999999999995</v>
      </c>
      <c r="N1536" t="s">
        <v>8</v>
      </c>
      <c r="O1536" t="s">
        <v>35</v>
      </c>
      <c r="P1536" t="s">
        <v>466</v>
      </c>
      <c r="Q1536" t="s">
        <v>1904</v>
      </c>
      <c r="R1536">
        <v>83301</v>
      </c>
      <c r="S1536">
        <v>42145</v>
      </c>
      <c r="T1536">
        <v>42147</v>
      </c>
      <c r="U1536">
        <v>969.42</v>
      </c>
      <c r="V1536">
        <v>7</v>
      </c>
      <c r="W1536">
        <v>1488.51</v>
      </c>
      <c r="X1536">
        <v>87934</v>
      </c>
      <c r="Y1536" t="s">
        <v>3218</v>
      </c>
    </row>
    <row r="1537" spans="1:25" x14ac:dyDescent="0.2">
      <c r="A1537">
        <v>2385</v>
      </c>
      <c r="B1537" t="s">
        <v>2593</v>
      </c>
      <c r="C1537" t="s">
        <v>1</v>
      </c>
      <c r="D1537">
        <v>0.1</v>
      </c>
      <c r="E1537">
        <v>130.97999999999999</v>
      </c>
      <c r="F1537">
        <v>30</v>
      </c>
      <c r="G1537" t="s">
        <v>2</v>
      </c>
      <c r="H1537" t="s">
        <v>3</v>
      </c>
      <c r="I1537" t="s">
        <v>4</v>
      </c>
      <c r="J1537" t="s">
        <v>85</v>
      </c>
      <c r="K1537" t="s">
        <v>33</v>
      </c>
      <c r="L1537" t="s">
        <v>2175</v>
      </c>
      <c r="M1537">
        <v>0.78</v>
      </c>
      <c r="N1537" t="s">
        <v>8</v>
      </c>
      <c r="O1537" t="s">
        <v>35</v>
      </c>
      <c r="P1537" t="s">
        <v>616</v>
      </c>
      <c r="Q1537" t="s">
        <v>2594</v>
      </c>
      <c r="R1537">
        <v>88001</v>
      </c>
      <c r="S1537">
        <v>42146</v>
      </c>
      <c r="T1537">
        <v>42148</v>
      </c>
      <c r="U1537">
        <v>2000.11</v>
      </c>
      <c r="V1537">
        <v>18</v>
      </c>
      <c r="W1537">
        <v>2259.9899999999998</v>
      </c>
      <c r="X1537">
        <v>89184</v>
      </c>
      <c r="Y1537" t="s">
        <v>3218</v>
      </c>
    </row>
    <row r="1538" spans="1:25" x14ac:dyDescent="0.2">
      <c r="A1538">
        <v>2699</v>
      </c>
      <c r="B1538" t="s">
        <v>2065</v>
      </c>
      <c r="C1538" t="s">
        <v>1</v>
      </c>
      <c r="D1538">
        <v>0.06</v>
      </c>
      <c r="E1538">
        <v>4.9800000000000004</v>
      </c>
      <c r="F1538">
        <v>4.95</v>
      </c>
      <c r="G1538" t="s">
        <v>14</v>
      </c>
      <c r="H1538" t="s">
        <v>70</v>
      </c>
      <c r="I1538" t="s">
        <v>24</v>
      </c>
      <c r="J1538" t="s">
        <v>48</v>
      </c>
      <c r="K1538" t="s">
        <v>49</v>
      </c>
      <c r="L1538" t="s">
        <v>2595</v>
      </c>
      <c r="M1538">
        <v>0.37</v>
      </c>
      <c r="N1538" t="s">
        <v>8</v>
      </c>
      <c r="O1538" t="s">
        <v>35</v>
      </c>
      <c r="P1538" t="s">
        <v>564</v>
      </c>
      <c r="Q1538" t="s">
        <v>2067</v>
      </c>
      <c r="R1538">
        <v>86442</v>
      </c>
      <c r="S1538">
        <v>42146</v>
      </c>
      <c r="T1538">
        <v>42148</v>
      </c>
      <c r="U1538">
        <v>-103.224</v>
      </c>
      <c r="V1538">
        <v>16</v>
      </c>
      <c r="W1538">
        <v>78.989999999999995</v>
      </c>
      <c r="X1538">
        <v>87677</v>
      </c>
      <c r="Y1538" t="s">
        <v>3218</v>
      </c>
    </row>
    <row r="1539" spans="1:25" x14ac:dyDescent="0.2">
      <c r="A1539">
        <v>181</v>
      </c>
      <c r="B1539" t="s">
        <v>1263</v>
      </c>
      <c r="C1539" t="s">
        <v>13</v>
      </c>
      <c r="D1539">
        <v>7.0000000000000007E-2</v>
      </c>
      <c r="E1539">
        <v>1.68</v>
      </c>
      <c r="F1539">
        <v>1.57</v>
      </c>
      <c r="G1539" t="s">
        <v>14</v>
      </c>
      <c r="H1539" t="s">
        <v>70</v>
      </c>
      <c r="I1539" t="s">
        <v>24</v>
      </c>
      <c r="J1539" t="s">
        <v>25</v>
      </c>
      <c r="K1539" t="s">
        <v>26</v>
      </c>
      <c r="L1539" t="s">
        <v>550</v>
      </c>
      <c r="M1539">
        <v>0.59</v>
      </c>
      <c r="N1539" t="s">
        <v>8</v>
      </c>
      <c r="O1539" t="s">
        <v>35</v>
      </c>
      <c r="P1539" t="s">
        <v>66</v>
      </c>
      <c r="Q1539" t="s">
        <v>917</v>
      </c>
      <c r="R1539">
        <v>94122</v>
      </c>
      <c r="S1539">
        <v>42146</v>
      </c>
      <c r="T1539">
        <v>42147</v>
      </c>
      <c r="U1539">
        <v>-35.75</v>
      </c>
      <c r="V1539">
        <v>116</v>
      </c>
      <c r="W1539">
        <v>186.59</v>
      </c>
      <c r="X1539">
        <v>3585</v>
      </c>
      <c r="Y1539" t="s">
        <v>3218</v>
      </c>
    </row>
    <row r="1540" spans="1:25" x14ac:dyDescent="0.2">
      <c r="A1540">
        <v>188</v>
      </c>
      <c r="B1540" t="s">
        <v>2596</v>
      </c>
      <c r="C1540" t="s">
        <v>13</v>
      </c>
      <c r="D1540">
        <v>7.0000000000000007E-2</v>
      </c>
      <c r="E1540">
        <v>10.06</v>
      </c>
      <c r="F1540">
        <v>2.06</v>
      </c>
      <c r="G1540" t="s">
        <v>14</v>
      </c>
      <c r="H1540" t="s">
        <v>70</v>
      </c>
      <c r="I1540" t="s">
        <v>24</v>
      </c>
      <c r="J1540" t="s">
        <v>64</v>
      </c>
      <c r="K1540" t="s">
        <v>26</v>
      </c>
      <c r="L1540" t="s">
        <v>149</v>
      </c>
      <c r="M1540">
        <v>0.39</v>
      </c>
      <c r="N1540" t="s">
        <v>8</v>
      </c>
      <c r="O1540" t="s">
        <v>28</v>
      </c>
      <c r="P1540" t="s">
        <v>163</v>
      </c>
      <c r="Q1540" t="s">
        <v>1933</v>
      </c>
      <c r="R1540">
        <v>76240</v>
      </c>
      <c r="S1540">
        <v>42146</v>
      </c>
      <c r="T1540">
        <v>42146</v>
      </c>
      <c r="U1540">
        <v>152.65559999999999</v>
      </c>
      <c r="V1540">
        <v>23</v>
      </c>
      <c r="W1540">
        <v>221.24</v>
      </c>
      <c r="X1540">
        <v>88361</v>
      </c>
      <c r="Y1540" t="s">
        <v>3217</v>
      </c>
    </row>
    <row r="1541" spans="1:25" x14ac:dyDescent="0.2">
      <c r="A1541">
        <v>188</v>
      </c>
      <c r="B1541" t="s">
        <v>2596</v>
      </c>
      <c r="C1541" t="s">
        <v>13</v>
      </c>
      <c r="D1541">
        <v>7.0000000000000007E-2</v>
      </c>
      <c r="E1541">
        <v>1.68</v>
      </c>
      <c r="F1541">
        <v>1.57</v>
      </c>
      <c r="G1541" t="s">
        <v>14</v>
      </c>
      <c r="H1541" t="s">
        <v>70</v>
      </c>
      <c r="I1541" t="s">
        <v>24</v>
      </c>
      <c r="J1541" t="s">
        <v>25</v>
      </c>
      <c r="K1541" t="s">
        <v>26</v>
      </c>
      <c r="L1541" t="s">
        <v>550</v>
      </c>
      <c r="M1541">
        <v>0.59</v>
      </c>
      <c r="N1541" t="s">
        <v>8</v>
      </c>
      <c r="O1541" t="s">
        <v>28</v>
      </c>
      <c r="P1541" t="s">
        <v>163</v>
      </c>
      <c r="Q1541" t="s">
        <v>1933</v>
      </c>
      <c r="R1541">
        <v>76240</v>
      </c>
      <c r="S1541">
        <v>42146</v>
      </c>
      <c r="T1541">
        <v>42147</v>
      </c>
      <c r="U1541">
        <v>7.15</v>
      </c>
      <c r="V1541">
        <v>29</v>
      </c>
      <c r="W1541">
        <v>46.65</v>
      </c>
      <c r="X1541">
        <v>88361</v>
      </c>
      <c r="Y1541" t="s">
        <v>3217</v>
      </c>
    </row>
    <row r="1542" spans="1:25" x14ac:dyDescent="0.2">
      <c r="A1542">
        <v>1246</v>
      </c>
      <c r="B1542" t="s">
        <v>1987</v>
      </c>
      <c r="C1542" t="s">
        <v>23</v>
      </c>
      <c r="D1542">
        <v>0.03</v>
      </c>
      <c r="E1542">
        <v>256.99</v>
      </c>
      <c r="F1542">
        <v>11.25</v>
      </c>
      <c r="G1542" t="s">
        <v>14</v>
      </c>
      <c r="H1542" t="s">
        <v>47</v>
      </c>
      <c r="I1542" t="s">
        <v>16</v>
      </c>
      <c r="J1542" t="s">
        <v>17</v>
      </c>
      <c r="K1542" t="s">
        <v>49</v>
      </c>
      <c r="L1542" t="s">
        <v>2597</v>
      </c>
      <c r="M1542">
        <v>0.51</v>
      </c>
      <c r="N1542" t="s">
        <v>8</v>
      </c>
      <c r="O1542" t="s">
        <v>87</v>
      </c>
      <c r="P1542" t="s">
        <v>88</v>
      </c>
      <c r="Q1542" t="s">
        <v>89</v>
      </c>
      <c r="R1542">
        <v>10009</v>
      </c>
      <c r="S1542">
        <v>42146</v>
      </c>
      <c r="T1542">
        <v>42146</v>
      </c>
      <c r="U1542">
        <v>1489.8</v>
      </c>
      <c r="V1542">
        <v>32</v>
      </c>
      <c r="W1542">
        <v>8216.2800000000007</v>
      </c>
      <c r="X1542">
        <v>46853</v>
      </c>
      <c r="Y1542" t="s">
        <v>3219</v>
      </c>
    </row>
    <row r="1543" spans="1:25" x14ac:dyDescent="0.2">
      <c r="A1543">
        <v>1257</v>
      </c>
      <c r="B1543" t="s">
        <v>2257</v>
      </c>
      <c r="C1543" t="s">
        <v>92</v>
      </c>
      <c r="D1543">
        <v>0.01</v>
      </c>
      <c r="E1543">
        <v>115.99</v>
      </c>
      <c r="F1543">
        <v>56.14</v>
      </c>
      <c r="G1543" t="s">
        <v>2</v>
      </c>
      <c r="H1543" t="s">
        <v>47</v>
      </c>
      <c r="I1543" t="s">
        <v>16</v>
      </c>
      <c r="J1543" t="s">
        <v>32</v>
      </c>
      <c r="K1543" t="s">
        <v>33</v>
      </c>
      <c r="L1543" t="s">
        <v>456</v>
      </c>
      <c r="M1543">
        <v>0.4</v>
      </c>
      <c r="N1543" t="s">
        <v>8</v>
      </c>
      <c r="O1543" t="s">
        <v>35</v>
      </c>
      <c r="P1543" t="s">
        <v>36</v>
      </c>
      <c r="Q1543" t="s">
        <v>1099</v>
      </c>
      <c r="R1543">
        <v>80013</v>
      </c>
      <c r="S1543">
        <v>42146</v>
      </c>
      <c r="T1543">
        <v>42147</v>
      </c>
      <c r="U1543">
        <v>-164.39519999999999</v>
      </c>
      <c r="V1543">
        <v>5</v>
      </c>
      <c r="W1543">
        <v>604.35</v>
      </c>
      <c r="X1543">
        <v>86535</v>
      </c>
      <c r="Y1543" t="s">
        <v>3218</v>
      </c>
    </row>
    <row r="1544" spans="1:25" x14ac:dyDescent="0.2">
      <c r="A1544">
        <v>2976</v>
      </c>
      <c r="B1544" t="s">
        <v>2598</v>
      </c>
      <c r="C1544" t="s">
        <v>92</v>
      </c>
      <c r="D1544">
        <v>0.01</v>
      </c>
      <c r="E1544">
        <v>35.99</v>
      </c>
      <c r="F1544">
        <v>0.99</v>
      </c>
      <c r="G1544" t="s">
        <v>14</v>
      </c>
      <c r="H1544" t="s">
        <v>3</v>
      </c>
      <c r="I1544" t="s">
        <v>16</v>
      </c>
      <c r="J1544" t="s">
        <v>111</v>
      </c>
      <c r="K1544" t="s">
        <v>18</v>
      </c>
      <c r="L1544" t="s">
        <v>1961</v>
      </c>
      <c r="M1544">
        <v>0.35</v>
      </c>
      <c r="N1544" t="s">
        <v>8</v>
      </c>
      <c r="O1544" t="s">
        <v>28</v>
      </c>
      <c r="P1544" t="s">
        <v>333</v>
      </c>
      <c r="Q1544" t="s">
        <v>2599</v>
      </c>
      <c r="R1544">
        <v>53154</v>
      </c>
      <c r="S1544">
        <v>42146</v>
      </c>
      <c r="T1544">
        <v>42147</v>
      </c>
      <c r="U1544">
        <v>882.48239999999998</v>
      </c>
      <c r="V1544">
        <v>41</v>
      </c>
      <c r="W1544">
        <v>1278.96</v>
      </c>
      <c r="X1544">
        <v>89047</v>
      </c>
      <c r="Y1544" t="s">
        <v>3217</v>
      </c>
    </row>
    <row r="1545" spans="1:25" x14ac:dyDescent="0.2">
      <c r="A1545">
        <v>2198</v>
      </c>
      <c r="B1545" t="s">
        <v>2600</v>
      </c>
      <c r="C1545" t="s">
        <v>46</v>
      </c>
      <c r="D1545">
        <v>0.03</v>
      </c>
      <c r="E1545">
        <v>25.98</v>
      </c>
      <c r="F1545">
        <v>4.08</v>
      </c>
      <c r="G1545" t="s">
        <v>14</v>
      </c>
      <c r="H1545" t="s">
        <v>3</v>
      </c>
      <c r="I1545" t="s">
        <v>24</v>
      </c>
      <c r="J1545" t="s">
        <v>25</v>
      </c>
      <c r="K1545" t="s">
        <v>18</v>
      </c>
      <c r="L1545" t="s">
        <v>2601</v>
      </c>
      <c r="M1545">
        <v>0.56999999999999995</v>
      </c>
      <c r="N1545" t="s">
        <v>8</v>
      </c>
      <c r="O1545" t="s">
        <v>87</v>
      </c>
      <c r="P1545" t="s">
        <v>88</v>
      </c>
      <c r="Q1545" t="s">
        <v>2602</v>
      </c>
      <c r="R1545">
        <v>11757</v>
      </c>
      <c r="S1545">
        <v>42146</v>
      </c>
      <c r="T1545">
        <v>42149</v>
      </c>
      <c r="U1545">
        <v>295.90649999999999</v>
      </c>
      <c r="V1545">
        <v>16</v>
      </c>
      <c r="W1545">
        <v>428.85</v>
      </c>
      <c r="X1545">
        <v>89174</v>
      </c>
      <c r="Y1545" t="s">
        <v>3219</v>
      </c>
    </row>
    <row r="1546" spans="1:25" x14ac:dyDescent="0.2">
      <c r="A1546">
        <v>2198</v>
      </c>
      <c r="B1546" t="s">
        <v>2600</v>
      </c>
      <c r="C1546" t="s">
        <v>46</v>
      </c>
      <c r="D1546">
        <v>0.1</v>
      </c>
      <c r="E1546">
        <v>20.98</v>
      </c>
      <c r="F1546">
        <v>53.03</v>
      </c>
      <c r="G1546" t="s">
        <v>2</v>
      </c>
      <c r="H1546" t="s">
        <v>3</v>
      </c>
      <c r="I1546" t="s">
        <v>24</v>
      </c>
      <c r="J1546" t="s">
        <v>54</v>
      </c>
      <c r="K1546" t="s">
        <v>33</v>
      </c>
      <c r="L1546" t="s">
        <v>1066</v>
      </c>
      <c r="M1546">
        <v>0.78</v>
      </c>
      <c r="N1546" t="s">
        <v>8</v>
      </c>
      <c r="O1546" t="s">
        <v>87</v>
      </c>
      <c r="P1546" t="s">
        <v>88</v>
      </c>
      <c r="Q1546" t="s">
        <v>2602</v>
      </c>
      <c r="R1546">
        <v>11757</v>
      </c>
      <c r="S1546">
        <v>42146</v>
      </c>
      <c r="T1546">
        <v>42146</v>
      </c>
      <c r="U1546">
        <v>-2111.36</v>
      </c>
      <c r="V1546">
        <v>16</v>
      </c>
      <c r="W1546">
        <v>342.54</v>
      </c>
      <c r="X1546">
        <v>89174</v>
      </c>
      <c r="Y1546" t="s">
        <v>3219</v>
      </c>
    </row>
    <row r="1547" spans="1:25" x14ac:dyDescent="0.2">
      <c r="A1547">
        <v>2526</v>
      </c>
      <c r="B1547" t="s">
        <v>2603</v>
      </c>
      <c r="C1547" t="s">
        <v>1</v>
      </c>
      <c r="D1547">
        <v>0.01</v>
      </c>
      <c r="E1547">
        <v>2.16</v>
      </c>
      <c r="F1547">
        <v>6.05</v>
      </c>
      <c r="G1547" t="s">
        <v>14</v>
      </c>
      <c r="H1547" t="s">
        <v>70</v>
      </c>
      <c r="I1547" t="s">
        <v>24</v>
      </c>
      <c r="J1547" t="s">
        <v>48</v>
      </c>
      <c r="K1547" t="s">
        <v>49</v>
      </c>
      <c r="L1547" t="s">
        <v>872</v>
      </c>
      <c r="M1547">
        <v>0.37</v>
      </c>
      <c r="N1547" t="s">
        <v>8</v>
      </c>
      <c r="O1547" t="s">
        <v>9</v>
      </c>
      <c r="P1547" t="s">
        <v>144</v>
      </c>
      <c r="Q1547" t="s">
        <v>2005</v>
      </c>
      <c r="R1547">
        <v>70506</v>
      </c>
      <c r="S1547">
        <v>42147</v>
      </c>
      <c r="T1547">
        <v>42149</v>
      </c>
      <c r="U1547">
        <v>395.76</v>
      </c>
      <c r="V1547">
        <v>24</v>
      </c>
      <c r="W1547">
        <v>58.05</v>
      </c>
      <c r="X1547">
        <v>87208</v>
      </c>
      <c r="Y1547" t="s">
        <v>3216</v>
      </c>
    </row>
    <row r="1548" spans="1:25" x14ac:dyDescent="0.2">
      <c r="A1548">
        <v>2527</v>
      </c>
      <c r="B1548" t="s">
        <v>2604</v>
      </c>
      <c r="C1548" t="s">
        <v>1</v>
      </c>
      <c r="D1548">
        <v>7.0000000000000007E-2</v>
      </c>
      <c r="E1548">
        <v>21.38</v>
      </c>
      <c r="F1548">
        <v>8.99</v>
      </c>
      <c r="G1548" t="s">
        <v>14</v>
      </c>
      <c r="H1548" t="s">
        <v>70</v>
      </c>
      <c r="I1548" t="s">
        <v>24</v>
      </c>
      <c r="J1548" t="s">
        <v>25</v>
      </c>
      <c r="K1548" t="s">
        <v>18</v>
      </c>
      <c r="L1548" t="s">
        <v>1653</v>
      </c>
      <c r="M1548">
        <v>0.59</v>
      </c>
      <c r="N1548" t="s">
        <v>8</v>
      </c>
      <c r="O1548" t="s">
        <v>9</v>
      </c>
      <c r="P1548" t="s">
        <v>144</v>
      </c>
      <c r="Q1548" t="s">
        <v>2605</v>
      </c>
      <c r="R1548">
        <v>70601</v>
      </c>
      <c r="S1548">
        <v>42147</v>
      </c>
      <c r="T1548">
        <v>42149</v>
      </c>
      <c r="U1548">
        <v>-39.396000000000001</v>
      </c>
      <c r="V1548">
        <v>3</v>
      </c>
      <c r="W1548">
        <v>68.64</v>
      </c>
      <c r="X1548">
        <v>87208</v>
      </c>
      <c r="Y1548" t="s">
        <v>3216</v>
      </c>
    </row>
    <row r="1549" spans="1:25" x14ac:dyDescent="0.2">
      <c r="A1549">
        <v>1182</v>
      </c>
      <c r="B1549" t="s">
        <v>2606</v>
      </c>
      <c r="C1549" t="s">
        <v>13</v>
      </c>
      <c r="D1549">
        <v>7.0000000000000007E-2</v>
      </c>
      <c r="E1549">
        <v>2.61</v>
      </c>
      <c r="F1549">
        <v>0.5</v>
      </c>
      <c r="G1549" t="s">
        <v>14</v>
      </c>
      <c r="H1549" t="s">
        <v>47</v>
      </c>
      <c r="I1549" t="s">
        <v>24</v>
      </c>
      <c r="J1549" t="s">
        <v>128</v>
      </c>
      <c r="K1549" t="s">
        <v>49</v>
      </c>
      <c r="L1549" t="s">
        <v>1343</v>
      </c>
      <c r="M1549">
        <v>0.39</v>
      </c>
      <c r="N1549" t="s">
        <v>8</v>
      </c>
      <c r="O1549" t="s">
        <v>35</v>
      </c>
      <c r="P1549" t="s">
        <v>122</v>
      </c>
      <c r="Q1549" t="s">
        <v>2607</v>
      </c>
      <c r="R1549">
        <v>84660</v>
      </c>
      <c r="S1549">
        <v>42147</v>
      </c>
      <c r="T1549">
        <v>42147</v>
      </c>
      <c r="U1549">
        <v>27.013500000000001</v>
      </c>
      <c r="V1549">
        <v>15</v>
      </c>
      <c r="W1549">
        <v>39.15</v>
      </c>
      <c r="X1549">
        <v>86913</v>
      </c>
      <c r="Y1549" t="s">
        <v>3218</v>
      </c>
    </row>
    <row r="1550" spans="1:25" x14ac:dyDescent="0.2">
      <c r="A1550">
        <v>3249</v>
      </c>
      <c r="B1550" t="s">
        <v>2608</v>
      </c>
      <c r="C1550" t="s">
        <v>13</v>
      </c>
      <c r="D1550">
        <v>0.03</v>
      </c>
      <c r="E1550">
        <v>42.8</v>
      </c>
      <c r="F1550">
        <v>2.99</v>
      </c>
      <c r="G1550" t="s">
        <v>14</v>
      </c>
      <c r="H1550" t="s">
        <v>70</v>
      </c>
      <c r="I1550" t="s">
        <v>24</v>
      </c>
      <c r="J1550" t="s">
        <v>48</v>
      </c>
      <c r="K1550" t="s">
        <v>49</v>
      </c>
      <c r="L1550" t="s">
        <v>2609</v>
      </c>
      <c r="M1550">
        <v>0.36</v>
      </c>
      <c r="N1550" t="s">
        <v>8</v>
      </c>
      <c r="O1550" t="s">
        <v>87</v>
      </c>
      <c r="P1550" t="s">
        <v>394</v>
      </c>
      <c r="Q1550" t="s">
        <v>2610</v>
      </c>
      <c r="R1550">
        <v>21403</v>
      </c>
      <c r="S1550">
        <v>42147</v>
      </c>
      <c r="T1550">
        <v>42148</v>
      </c>
      <c r="U1550">
        <v>462.92099999999999</v>
      </c>
      <c r="V1550">
        <v>16</v>
      </c>
      <c r="W1550">
        <v>670.9</v>
      </c>
      <c r="X1550">
        <v>87298</v>
      </c>
      <c r="Y1550" t="s">
        <v>3219</v>
      </c>
    </row>
    <row r="1551" spans="1:25" x14ac:dyDescent="0.2">
      <c r="A1551">
        <v>460</v>
      </c>
      <c r="B1551" t="s">
        <v>2611</v>
      </c>
      <c r="C1551" t="s">
        <v>23</v>
      </c>
      <c r="D1551">
        <v>7.0000000000000007E-2</v>
      </c>
      <c r="E1551">
        <v>16.91</v>
      </c>
      <c r="F1551">
        <v>6.25</v>
      </c>
      <c r="G1551" t="s">
        <v>14</v>
      </c>
      <c r="H1551" t="s">
        <v>47</v>
      </c>
      <c r="I1551" t="s">
        <v>24</v>
      </c>
      <c r="J1551" t="s">
        <v>54</v>
      </c>
      <c r="K1551" t="s">
        <v>49</v>
      </c>
      <c r="L1551" t="s">
        <v>2612</v>
      </c>
      <c r="M1551">
        <v>0.57999999999999996</v>
      </c>
      <c r="N1551" t="s">
        <v>8</v>
      </c>
      <c r="O1551" t="s">
        <v>87</v>
      </c>
      <c r="P1551" t="s">
        <v>373</v>
      </c>
      <c r="Q1551" t="s">
        <v>2613</v>
      </c>
      <c r="R1551">
        <v>8332</v>
      </c>
      <c r="S1551">
        <v>42147</v>
      </c>
      <c r="T1551">
        <v>42154</v>
      </c>
      <c r="U1551">
        <v>7.9</v>
      </c>
      <c r="V1551">
        <v>31</v>
      </c>
      <c r="W1551">
        <v>492.9</v>
      </c>
      <c r="X1551">
        <v>86014</v>
      </c>
      <c r="Y1551" t="s">
        <v>3219</v>
      </c>
    </row>
    <row r="1552" spans="1:25" x14ac:dyDescent="0.2">
      <c r="A1552">
        <v>2858</v>
      </c>
      <c r="B1552" t="s">
        <v>2527</v>
      </c>
      <c r="C1552" t="s">
        <v>23</v>
      </c>
      <c r="D1552">
        <v>0.04</v>
      </c>
      <c r="E1552">
        <v>67.28</v>
      </c>
      <c r="F1552">
        <v>19.989999999999998</v>
      </c>
      <c r="G1552" t="s">
        <v>14</v>
      </c>
      <c r="H1552" t="s">
        <v>70</v>
      </c>
      <c r="I1552" t="s">
        <v>24</v>
      </c>
      <c r="J1552" t="s">
        <v>48</v>
      </c>
      <c r="K1552" t="s">
        <v>49</v>
      </c>
      <c r="L1552" t="s">
        <v>1927</v>
      </c>
      <c r="M1552">
        <v>0.4</v>
      </c>
      <c r="N1552" t="s">
        <v>8</v>
      </c>
      <c r="O1552" t="s">
        <v>9</v>
      </c>
      <c r="P1552" t="s">
        <v>99</v>
      </c>
      <c r="Q1552" t="s">
        <v>1339</v>
      </c>
      <c r="R1552">
        <v>32259</v>
      </c>
      <c r="S1552">
        <v>42147</v>
      </c>
      <c r="T1552">
        <v>42152</v>
      </c>
      <c r="U1552">
        <v>14.754</v>
      </c>
      <c r="V1552">
        <v>30</v>
      </c>
      <c r="W1552">
        <v>2051.6799999999998</v>
      </c>
      <c r="X1552">
        <v>88282</v>
      </c>
      <c r="Y1552" t="s">
        <v>3216</v>
      </c>
    </row>
    <row r="1553" spans="1:25" x14ac:dyDescent="0.2">
      <c r="A1553">
        <v>2858</v>
      </c>
      <c r="B1553" t="s">
        <v>2527</v>
      </c>
      <c r="C1553" t="s">
        <v>23</v>
      </c>
      <c r="D1553">
        <v>0.1</v>
      </c>
      <c r="E1553">
        <v>130.97999999999999</v>
      </c>
      <c r="F1553">
        <v>54.74</v>
      </c>
      <c r="G1553" t="s">
        <v>2</v>
      </c>
      <c r="H1553" t="s">
        <v>70</v>
      </c>
      <c r="I1553" t="s">
        <v>4</v>
      </c>
      <c r="J1553" t="s">
        <v>93</v>
      </c>
      <c r="K1553" t="s">
        <v>6</v>
      </c>
      <c r="L1553" t="s">
        <v>1379</v>
      </c>
      <c r="M1553">
        <v>0.69</v>
      </c>
      <c r="N1553" t="s">
        <v>8</v>
      </c>
      <c r="O1553" t="s">
        <v>9</v>
      </c>
      <c r="P1553" t="s">
        <v>99</v>
      </c>
      <c r="Q1553" t="s">
        <v>1339</v>
      </c>
      <c r="R1553">
        <v>32259</v>
      </c>
      <c r="S1553">
        <v>42147</v>
      </c>
      <c r="T1553">
        <v>42147</v>
      </c>
      <c r="U1553">
        <v>669.61199999999997</v>
      </c>
      <c r="V1553">
        <v>42</v>
      </c>
      <c r="W1553">
        <v>5295.03</v>
      </c>
      <c r="X1553">
        <v>88282</v>
      </c>
      <c r="Y1553" t="s">
        <v>3216</v>
      </c>
    </row>
    <row r="1554" spans="1:25" x14ac:dyDescent="0.2">
      <c r="A1554">
        <v>2858</v>
      </c>
      <c r="B1554" t="s">
        <v>2527</v>
      </c>
      <c r="C1554" t="s">
        <v>23</v>
      </c>
      <c r="D1554">
        <v>0.04</v>
      </c>
      <c r="E1554">
        <v>2.78</v>
      </c>
      <c r="F1554">
        <v>1.25</v>
      </c>
      <c r="G1554" t="s">
        <v>14</v>
      </c>
      <c r="H1554" t="s">
        <v>70</v>
      </c>
      <c r="I1554" t="s">
        <v>24</v>
      </c>
      <c r="J1554" t="s">
        <v>25</v>
      </c>
      <c r="K1554" t="s">
        <v>26</v>
      </c>
      <c r="L1554" t="s">
        <v>358</v>
      </c>
      <c r="M1554">
        <v>0.59</v>
      </c>
      <c r="N1554" t="s">
        <v>8</v>
      </c>
      <c r="O1554" t="s">
        <v>9</v>
      </c>
      <c r="P1554" t="s">
        <v>99</v>
      </c>
      <c r="Q1554" t="s">
        <v>1339</v>
      </c>
      <c r="R1554">
        <v>32259</v>
      </c>
      <c r="S1554">
        <v>42147</v>
      </c>
      <c r="T1554">
        <v>42147</v>
      </c>
      <c r="U1554">
        <v>213</v>
      </c>
      <c r="V1554">
        <v>28</v>
      </c>
      <c r="W1554">
        <v>80.27</v>
      </c>
      <c r="X1554">
        <v>88282</v>
      </c>
      <c r="Y1554" t="s">
        <v>3216</v>
      </c>
    </row>
    <row r="1555" spans="1:25" x14ac:dyDescent="0.2">
      <c r="A1555">
        <v>398</v>
      </c>
      <c r="B1555" t="s">
        <v>2614</v>
      </c>
      <c r="C1555" t="s">
        <v>92</v>
      </c>
      <c r="D1555">
        <v>0.05</v>
      </c>
      <c r="E1555">
        <v>63.94</v>
      </c>
      <c r="F1555">
        <v>14.48</v>
      </c>
      <c r="G1555" t="s">
        <v>14</v>
      </c>
      <c r="H1555" t="s">
        <v>70</v>
      </c>
      <c r="I1555" t="s">
        <v>4</v>
      </c>
      <c r="J1555" t="s">
        <v>102</v>
      </c>
      <c r="K1555" t="s">
        <v>49</v>
      </c>
      <c r="L1555" t="s">
        <v>1970</v>
      </c>
      <c r="M1555">
        <v>0.46</v>
      </c>
      <c r="N1555" t="s">
        <v>8</v>
      </c>
      <c r="O1555" t="s">
        <v>87</v>
      </c>
      <c r="P1555" t="s">
        <v>293</v>
      </c>
      <c r="Q1555" t="s">
        <v>2615</v>
      </c>
      <c r="R1555">
        <v>45406</v>
      </c>
      <c r="S1555">
        <v>42147</v>
      </c>
      <c r="T1555">
        <v>42149</v>
      </c>
      <c r="U1555">
        <v>1372.6307999999999</v>
      </c>
      <c r="V1555">
        <v>31</v>
      </c>
      <c r="W1555">
        <v>1989.32</v>
      </c>
      <c r="X1555">
        <v>89320</v>
      </c>
      <c r="Y1555" t="s">
        <v>3219</v>
      </c>
    </row>
    <row r="1556" spans="1:25" x14ac:dyDescent="0.2">
      <c r="A1556">
        <v>540</v>
      </c>
      <c r="B1556" t="s">
        <v>2484</v>
      </c>
      <c r="C1556" t="s">
        <v>92</v>
      </c>
      <c r="D1556">
        <v>0.05</v>
      </c>
      <c r="E1556">
        <v>204.1</v>
      </c>
      <c r="F1556">
        <v>13.99</v>
      </c>
      <c r="G1556" t="s">
        <v>14</v>
      </c>
      <c r="H1556" t="s">
        <v>3</v>
      </c>
      <c r="I1556" t="s">
        <v>16</v>
      </c>
      <c r="J1556" t="s">
        <v>32</v>
      </c>
      <c r="K1556" t="s">
        <v>120</v>
      </c>
      <c r="L1556" t="s">
        <v>2616</v>
      </c>
      <c r="M1556">
        <v>0.37</v>
      </c>
      <c r="N1556" t="s">
        <v>8</v>
      </c>
      <c r="O1556" t="s">
        <v>28</v>
      </c>
      <c r="P1556" t="s">
        <v>79</v>
      </c>
      <c r="Q1556" t="s">
        <v>2486</v>
      </c>
      <c r="R1556">
        <v>60061</v>
      </c>
      <c r="S1556">
        <v>42147</v>
      </c>
      <c r="T1556">
        <v>42149</v>
      </c>
      <c r="U1556">
        <v>5924.1122999999998</v>
      </c>
      <c r="V1556">
        <v>41</v>
      </c>
      <c r="W1556">
        <v>8585.67</v>
      </c>
      <c r="X1556">
        <v>91175</v>
      </c>
      <c r="Y1556" t="s">
        <v>3217</v>
      </c>
    </row>
    <row r="1557" spans="1:25" x14ac:dyDescent="0.2">
      <c r="A1557">
        <v>2458</v>
      </c>
      <c r="B1557" t="s">
        <v>133</v>
      </c>
      <c r="C1557" t="s">
        <v>92</v>
      </c>
      <c r="D1557">
        <v>0.05</v>
      </c>
      <c r="E1557">
        <v>12.88</v>
      </c>
      <c r="F1557">
        <v>4.59</v>
      </c>
      <c r="G1557" t="s">
        <v>14</v>
      </c>
      <c r="H1557" t="s">
        <v>47</v>
      </c>
      <c r="I1557" t="s">
        <v>24</v>
      </c>
      <c r="J1557" t="s">
        <v>544</v>
      </c>
      <c r="K1557" t="s">
        <v>26</v>
      </c>
      <c r="L1557" t="s">
        <v>2007</v>
      </c>
      <c r="M1557">
        <v>0.82</v>
      </c>
      <c r="N1557" t="s">
        <v>8</v>
      </c>
      <c r="O1557" t="s">
        <v>28</v>
      </c>
      <c r="P1557" t="s">
        <v>60</v>
      </c>
      <c r="Q1557" t="s">
        <v>135</v>
      </c>
      <c r="R1557">
        <v>55410</v>
      </c>
      <c r="S1557">
        <v>42147</v>
      </c>
      <c r="T1557">
        <v>42149</v>
      </c>
      <c r="U1557">
        <v>5.98</v>
      </c>
      <c r="V1557">
        <v>3</v>
      </c>
      <c r="W1557">
        <v>42.35</v>
      </c>
      <c r="X1557">
        <v>91286</v>
      </c>
      <c r="Y1557" t="s">
        <v>3217</v>
      </c>
    </row>
    <row r="1558" spans="1:25" x14ac:dyDescent="0.2">
      <c r="A1558">
        <v>1814</v>
      </c>
      <c r="B1558" t="s">
        <v>2617</v>
      </c>
      <c r="C1558" t="s">
        <v>46</v>
      </c>
      <c r="D1558">
        <v>0.09</v>
      </c>
      <c r="E1558">
        <v>77.510000000000005</v>
      </c>
      <c r="F1558">
        <v>4</v>
      </c>
      <c r="G1558" t="s">
        <v>63</v>
      </c>
      <c r="H1558" t="s">
        <v>47</v>
      </c>
      <c r="I1558" t="s">
        <v>16</v>
      </c>
      <c r="J1558" t="s">
        <v>17</v>
      </c>
      <c r="K1558" t="s">
        <v>49</v>
      </c>
      <c r="L1558" t="s">
        <v>2025</v>
      </c>
      <c r="M1558">
        <v>0.76</v>
      </c>
      <c r="N1558" t="s">
        <v>8</v>
      </c>
      <c r="O1558" t="s">
        <v>9</v>
      </c>
      <c r="P1558" t="s">
        <v>10</v>
      </c>
      <c r="Q1558" t="s">
        <v>2618</v>
      </c>
      <c r="R1558">
        <v>38654</v>
      </c>
      <c r="S1558">
        <v>42147</v>
      </c>
      <c r="T1558">
        <v>42149</v>
      </c>
      <c r="U1558">
        <v>-986.524</v>
      </c>
      <c r="V1558">
        <v>17</v>
      </c>
      <c r="W1558">
        <v>1300.54</v>
      </c>
      <c r="X1558">
        <v>90524</v>
      </c>
      <c r="Y1558" t="s">
        <v>3216</v>
      </c>
    </row>
    <row r="1559" spans="1:25" x14ac:dyDescent="0.2">
      <c r="A1559">
        <v>1814</v>
      </c>
      <c r="B1559" t="s">
        <v>2617</v>
      </c>
      <c r="C1559" t="s">
        <v>46</v>
      </c>
      <c r="D1559">
        <v>0</v>
      </c>
      <c r="E1559">
        <v>2.88</v>
      </c>
      <c r="F1559">
        <v>0.7</v>
      </c>
      <c r="G1559" t="s">
        <v>14</v>
      </c>
      <c r="H1559" t="s">
        <v>47</v>
      </c>
      <c r="I1559" t="s">
        <v>24</v>
      </c>
      <c r="J1559" t="s">
        <v>25</v>
      </c>
      <c r="K1559" t="s">
        <v>26</v>
      </c>
      <c r="L1559" t="s">
        <v>615</v>
      </c>
      <c r="M1559">
        <v>0.56000000000000005</v>
      </c>
      <c r="N1559" t="s">
        <v>8</v>
      </c>
      <c r="O1559" t="s">
        <v>9</v>
      </c>
      <c r="P1559" t="s">
        <v>10</v>
      </c>
      <c r="Q1559" t="s">
        <v>2618</v>
      </c>
      <c r="R1559">
        <v>38654</v>
      </c>
      <c r="S1559">
        <v>42147</v>
      </c>
      <c r="T1559">
        <v>42149</v>
      </c>
      <c r="U1559">
        <v>-141.666</v>
      </c>
      <c r="V1559">
        <v>13</v>
      </c>
      <c r="W1559">
        <v>38.06</v>
      </c>
      <c r="X1559">
        <v>90524</v>
      </c>
      <c r="Y1559" t="s">
        <v>3216</v>
      </c>
    </row>
    <row r="1560" spans="1:25" x14ac:dyDescent="0.2">
      <c r="A1560">
        <v>2450</v>
      </c>
      <c r="B1560" t="s">
        <v>2619</v>
      </c>
      <c r="C1560" t="s">
        <v>46</v>
      </c>
      <c r="D1560">
        <v>0.08</v>
      </c>
      <c r="E1560">
        <v>4.13</v>
      </c>
      <c r="F1560">
        <v>1.17</v>
      </c>
      <c r="G1560" t="s">
        <v>14</v>
      </c>
      <c r="H1560" t="s">
        <v>47</v>
      </c>
      <c r="I1560" t="s">
        <v>24</v>
      </c>
      <c r="J1560" t="s">
        <v>25</v>
      </c>
      <c r="K1560" t="s">
        <v>26</v>
      </c>
      <c r="L1560" t="s">
        <v>2620</v>
      </c>
      <c r="M1560">
        <v>0.56999999999999995</v>
      </c>
      <c r="N1560" t="s">
        <v>8</v>
      </c>
      <c r="O1560" t="s">
        <v>28</v>
      </c>
      <c r="P1560" t="s">
        <v>333</v>
      </c>
      <c r="Q1560" t="s">
        <v>2621</v>
      </c>
      <c r="R1560">
        <v>53545</v>
      </c>
      <c r="S1560">
        <v>42147</v>
      </c>
      <c r="T1560">
        <v>42149</v>
      </c>
      <c r="U1560">
        <v>-5.54</v>
      </c>
      <c r="V1560">
        <v>1</v>
      </c>
      <c r="W1560">
        <v>4.21</v>
      </c>
      <c r="X1560">
        <v>90322</v>
      </c>
      <c r="Y1560" t="s">
        <v>3217</v>
      </c>
    </row>
    <row r="1561" spans="1:25" x14ac:dyDescent="0.2">
      <c r="A1561">
        <v>357</v>
      </c>
      <c r="B1561" t="s">
        <v>2622</v>
      </c>
      <c r="C1561" t="s">
        <v>1</v>
      </c>
      <c r="D1561">
        <v>7.0000000000000007E-2</v>
      </c>
      <c r="E1561">
        <v>124.49</v>
      </c>
      <c r="F1561">
        <v>51.94</v>
      </c>
      <c r="G1561" t="s">
        <v>2</v>
      </c>
      <c r="H1561" t="s">
        <v>70</v>
      </c>
      <c r="I1561" t="s">
        <v>4</v>
      </c>
      <c r="J1561" t="s">
        <v>5</v>
      </c>
      <c r="K1561" t="s">
        <v>6</v>
      </c>
      <c r="L1561" t="s">
        <v>1125</v>
      </c>
      <c r="M1561">
        <v>0.63</v>
      </c>
      <c r="N1561" t="s">
        <v>8</v>
      </c>
      <c r="O1561" t="s">
        <v>35</v>
      </c>
      <c r="P1561" t="s">
        <v>564</v>
      </c>
      <c r="Q1561" t="s">
        <v>2623</v>
      </c>
      <c r="R1561">
        <v>86401</v>
      </c>
      <c r="S1561">
        <v>42148</v>
      </c>
      <c r="T1561">
        <v>42149</v>
      </c>
      <c r="U1561">
        <v>1074.44</v>
      </c>
      <c r="V1561">
        <v>14</v>
      </c>
      <c r="W1561">
        <v>1714.93</v>
      </c>
      <c r="X1561">
        <v>91131</v>
      </c>
      <c r="Y1561" t="s">
        <v>3218</v>
      </c>
    </row>
    <row r="1562" spans="1:25" x14ac:dyDescent="0.2">
      <c r="A1562">
        <v>885</v>
      </c>
      <c r="B1562" t="s">
        <v>2624</v>
      </c>
      <c r="C1562" t="s">
        <v>1</v>
      </c>
      <c r="D1562">
        <v>0.06</v>
      </c>
      <c r="E1562">
        <v>25.98</v>
      </c>
      <c r="F1562">
        <v>14.36</v>
      </c>
      <c r="G1562" t="s">
        <v>2</v>
      </c>
      <c r="H1562" t="s">
        <v>70</v>
      </c>
      <c r="I1562" t="s">
        <v>4</v>
      </c>
      <c r="J1562" t="s">
        <v>85</v>
      </c>
      <c r="K1562" t="s">
        <v>33</v>
      </c>
      <c r="L1562" t="s">
        <v>760</v>
      </c>
      <c r="M1562">
        <v>0.6</v>
      </c>
      <c r="N1562" t="s">
        <v>8</v>
      </c>
      <c r="O1562" t="s">
        <v>28</v>
      </c>
      <c r="P1562" t="s">
        <v>163</v>
      </c>
      <c r="Q1562" t="s">
        <v>2625</v>
      </c>
      <c r="R1562">
        <v>79109</v>
      </c>
      <c r="S1562">
        <v>42148</v>
      </c>
      <c r="T1562">
        <v>42149</v>
      </c>
      <c r="U1562">
        <v>55.887999999999998</v>
      </c>
      <c r="V1562">
        <v>41</v>
      </c>
      <c r="W1562">
        <v>1033.56</v>
      </c>
      <c r="X1562">
        <v>89537</v>
      </c>
      <c r="Y1562" t="s">
        <v>3217</v>
      </c>
    </row>
    <row r="1563" spans="1:25" x14ac:dyDescent="0.2">
      <c r="A1563">
        <v>1623</v>
      </c>
      <c r="B1563" t="s">
        <v>2626</v>
      </c>
      <c r="C1563" t="s">
        <v>13</v>
      </c>
      <c r="D1563">
        <v>0.06</v>
      </c>
      <c r="E1563">
        <v>15.01</v>
      </c>
      <c r="F1563">
        <v>8.4</v>
      </c>
      <c r="G1563" t="s">
        <v>14</v>
      </c>
      <c r="H1563" t="s">
        <v>3</v>
      </c>
      <c r="I1563" t="s">
        <v>24</v>
      </c>
      <c r="J1563" t="s">
        <v>48</v>
      </c>
      <c r="K1563" t="s">
        <v>49</v>
      </c>
      <c r="L1563" t="s">
        <v>2627</v>
      </c>
      <c r="M1563">
        <v>0.39</v>
      </c>
      <c r="N1563" t="s">
        <v>8</v>
      </c>
      <c r="O1563" t="s">
        <v>28</v>
      </c>
      <c r="P1563" t="s">
        <v>29</v>
      </c>
      <c r="Q1563" t="s">
        <v>2628</v>
      </c>
      <c r="R1563">
        <v>46375</v>
      </c>
      <c r="S1563">
        <v>42148</v>
      </c>
      <c r="T1563">
        <v>42150</v>
      </c>
      <c r="U1563">
        <v>1.6169</v>
      </c>
      <c r="V1563">
        <v>22</v>
      </c>
      <c r="W1563">
        <v>333.04</v>
      </c>
      <c r="X1563">
        <v>87611</v>
      </c>
      <c r="Y1563" t="s">
        <v>3217</v>
      </c>
    </row>
    <row r="1564" spans="1:25" x14ac:dyDescent="0.2">
      <c r="A1564">
        <v>1623</v>
      </c>
      <c r="B1564" t="s">
        <v>2626</v>
      </c>
      <c r="C1564" t="s">
        <v>13</v>
      </c>
      <c r="D1564">
        <v>0.09</v>
      </c>
      <c r="E1564">
        <v>40.479999999999997</v>
      </c>
      <c r="F1564">
        <v>19.989999999999998</v>
      </c>
      <c r="G1564" t="s">
        <v>14</v>
      </c>
      <c r="H1564" t="s">
        <v>3</v>
      </c>
      <c r="I1564" t="s">
        <v>16</v>
      </c>
      <c r="J1564" t="s">
        <v>17</v>
      </c>
      <c r="K1564" t="s">
        <v>49</v>
      </c>
      <c r="L1564" t="s">
        <v>2030</v>
      </c>
      <c r="M1564">
        <v>0.77</v>
      </c>
      <c r="N1564" t="s">
        <v>8</v>
      </c>
      <c r="O1564" t="s">
        <v>28</v>
      </c>
      <c r="P1564" t="s">
        <v>29</v>
      </c>
      <c r="Q1564" t="s">
        <v>2628</v>
      </c>
      <c r="R1564">
        <v>46375</v>
      </c>
      <c r="S1564">
        <v>42148</v>
      </c>
      <c r="T1564">
        <v>42150</v>
      </c>
      <c r="U1564">
        <v>65.394000000000005</v>
      </c>
      <c r="V1564">
        <v>12</v>
      </c>
      <c r="W1564">
        <v>472.44</v>
      </c>
      <c r="X1564">
        <v>87611</v>
      </c>
      <c r="Y1564" t="s">
        <v>3217</v>
      </c>
    </row>
    <row r="1565" spans="1:25" x14ac:dyDescent="0.2">
      <c r="A1565">
        <v>1623</v>
      </c>
      <c r="B1565" t="s">
        <v>2626</v>
      </c>
      <c r="C1565" t="s">
        <v>13</v>
      </c>
      <c r="D1565">
        <v>0.05</v>
      </c>
      <c r="E1565">
        <v>12.28</v>
      </c>
      <c r="F1565">
        <v>6.13</v>
      </c>
      <c r="G1565" t="s">
        <v>14</v>
      </c>
      <c r="H1565" t="s">
        <v>3</v>
      </c>
      <c r="I1565" t="s">
        <v>24</v>
      </c>
      <c r="J1565" t="s">
        <v>54</v>
      </c>
      <c r="K1565" t="s">
        <v>49</v>
      </c>
      <c r="L1565" t="s">
        <v>2362</v>
      </c>
      <c r="M1565">
        <v>0.56999999999999995</v>
      </c>
      <c r="N1565" t="s">
        <v>8</v>
      </c>
      <c r="O1565" t="s">
        <v>28</v>
      </c>
      <c r="P1565" t="s">
        <v>29</v>
      </c>
      <c r="Q1565" t="s">
        <v>2628</v>
      </c>
      <c r="R1565">
        <v>46375</v>
      </c>
      <c r="S1565">
        <v>42148</v>
      </c>
      <c r="T1565">
        <v>42149</v>
      </c>
      <c r="U1565">
        <v>1.3360000000000001</v>
      </c>
      <c r="V1565">
        <v>1</v>
      </c>
      <c r="W1565">
        <v>18.73</v>
      </c>
      <c r="X1565">
        <v>87611</v>
      </c>
      <c r="Y1565" t="s">
        <v>3217</v>
      </c>
    </row>
    <row r="1566" spans="1:25" x14ac:dyDescent="0.2">
      <c r="A1566">
        <v>3096</v>
      </c>
      <c r="B1566" t="s">
        <v>2629</v>
      </c>
      <c r="C1566" t="s">
        <v>13</v>
      </c>
      <c r="D1566">
        <v>0.08</v>
      </c>
      <c r="E1566">
        <v>40.98</v>
      </c>
      <c r="F1566">
        <v>7.2</v>
      </c>
      <c r="G1566" t="s">
        <v>63</v>
      </c>
      <c r="H1566" t="s">
        <v>15</v>
      </c>
      <c r="I1566" t="s">
        <v>24</v>
      </c>
      <c r="J1566" t="s">
        <v>71</v>
      </c>
      <c r="K1566" t="s">
        <v>49</v>
      </c>
      <c r="L1566" t="s">
        <v>2630</v>
      </c>
      <c r="M1566">
        <v>0.6</v>
      </c>
      <c r="N1566" t="s">
        <v>8</v>
      </c>
      <c r="O1566" t="s">
        <v>87</v>
      </c>
      <c r="P1566" t="s">
        <v>293</v>
      </c>
      <c r="Q1566" t="s">
        <v>2416</v>
      </c>
      <c r="R1566">
        <v>43026</v>
      </c>
      <c r="S1566">
        <v>42148</v>
      </c>
      <c r="T1566">
        <v>42149</v>
      </c>
      <c r="U1566">
        <v>-16.64</v>
      </c>
      <c r="V1566">
        <v>3</v>
      </c>
      <c r="W1566">
        <v>119.86</v>
      </c>
      <c r="X1566">
        <v>86221</v>
      </c>
      <c r="Y1566" t="s">
        <v>3219</v>
      </c>
    </row>
    <row r="1567" spans="1:25" x14ac:dyDescent="0.2">
      <c r="A1567">
        <v>3096</v>
      </c>
      <c r="B1567" t="s">
        <v>2629</v>
      </c>
      <c r="C1567" t="s">
        <v>13</v>
      </c>
      <c r="D1567">
        <v>0.08</v>
      </c>
      <c r="E1567">
        <v>8.1199999999999992</v>
      </c>
      <c r="F1567">
        <v>2.83</v>
      </c>
      <c r="G1567" t="s">
        <v>63</v>
      </c>
      <c r="H1567" t="s">
        <v>15</v>
      </c>
      <c r="I1567" t="s">
        <v>16</v>
      </c>
      <c r="J1567" t="s">
        <v>17</v>
      </c>
      <c r="K1567" t="s">
        <v>18</v>
      </c>
      <c r="L1567" t="s">
        <v>1674</v>
      </c>
      <c r="M1567">
        <v>0.77</v>
      </c>
      <c r="N1567" t="s">
        <v>8</v>
      </c>
      <c r="O1567" t="s">
        <v>87</v>
      </c>
      <c r="P1567" t="s">
        <v>293</v>
      </c>
      <c r="Q1567" t="s">
        <v>2416</v>
      </c>
      <c r="R1567">
        <v>43026</v>
      </c>
      <c r="S1567">
        <v>42148</v>
      </c>
      <c r="T1567">
        <v>42149</v>
      </c>
      <c r="U1567">
        <v>-59.73</v>
      </c>
      <c r="V1567">
        <v>12</v>
      </c>
      <c r="W1567">
        <v>98.77</v>
      </c>
      <c r="X1567">
        <v>86221</v>
      </c>
      <c r="Y1567" t="s">
        <v>3219</v>
      </c>
    </row>
    <row r="1568" spans="1:25" x14ac:dyDescent="0.2">
      <c r="A1568">
        <v>3096</v>
      </c>
      <c r="B1568" t="s">
        <v>2629</v>
      </c>
      <c r="C1568" t="s">
        <v>13</v>
      </c>
      <c r="D1568">
        <v>0.02</v>
      </c>
      <c r="E1568">
        <v>262.11</v>
      </c>
      <c r="F1568">
        <v>62.74</v>
      </c>
      <c r="G1568" t="s">
        <v>2</v>
      </c>
      <c r="H1568" t="s">
        <v>15</v>
      </c>
      <c r="I1568" t="s">
        <v>4</v>
      </c>
      <c r="J1568" t="s">
        <v>5</v>
      </c>
      <c r="K1568" t="s">
        <v>6</v>
      </c>
      <c r="L1568" t="s">
        <v>2631</v>
      </c>
      <c r="M1568">
        <v>0.75</v>
      </c>
      <c r="N1568" t="s">
        <v>8</v>
      </c>
      <c r="O1568" t="s">
        <v>87</v>
      </c>
      <c r="P1568" t="s">
        <v>293</v>
      </c>
      <c r="Q1568" t="s">
        <v>2416</v>
      </c>
      <c r="R1568">
        <v>43026</v>
      </c>
      <c r="S1568">
        <v>42148</v>
      </c>
      <c r="T1568">
        <v>42149</v>
      </c>
      <c r="U1568">
        <v>-633.441237</v>
      </c>
      <c r="V1568">
        <v>9</v>
      </c>
      <c r="W1568">
        <v>2495.35</v>
      </c>
      <c r="X1568">
        <v>86221</v>
      </c>
      <c r="Y1568" t="s">
        <v>3219</v>
      </c>
    </row>
    <row r="1569" spans="1:25" x14ac:dyDescent="0.2">
      <c r="A1569">
        <v>3366</v>
      </c>
      <c r="B1569" t="s">
        <v>2632</v>
      </c>
      <c r="C1569" t="s">
        <v>23</v>
      </c>
      <c r="D1569">
        <v>0.1</v>
      </c>
      <c r="E1569">
        <v>80.97</v>
      </c>
      <c r="F1569">
        <v>33.6</v>
      </c>
      <c r="G1569" t="s">
        <v>2</v>
      </c>
      <c r="H1569" t="s">
        <v>47</v>
      </c>
      <c r="I1569" t="s">
        <v>16</v>
      </c>
      <c r="J1569" t="s">
        <v>32</v>
      </c>
      <c r="K1569" t="s">
        <v>33</v>
      </c>
      <c r="L1569" t="s">
        <v>885</v>
      </c>
      <c r="M1569">
        <v>0.37</v>
      </c>
      <c r="N1569" t="s">
        <v>8</v>
      </c>
      <c r="O1569" t="s">
        <v>87</v>
      </c>
      <c r="P1569" t="s">
        <v>293</v>
      </c>
      <c r="Q1569" t="s">
        <v>557</v>
      </c>
      <c r="R1569">
        <v>45373</v>
      </c>
      <c r="S1569">
        <v>42148</v>
      </c>
      <c r="T1569">
        <v>42153</v>
      </c>
      <c r="U1569">
        <v>66.22</v>
      </c>
      <c r="V1569">
        <v>11</v>
      </c>
      <c r="W1569">
        <v>837.57</v>
      </c>
      <c r="X1569">
        <v>90501</v>
      </c>
      <c r="Y1569" t="s">
        <v>3219</v>
      </c>
    </row>
    <row r="1570" spans="1:25" x14ac:dyDescent="0.2">
      <c r="A1570">
        <v>3366</v>
      </c>
      <c r="B1570" t="s">
        <v>2632</v>
      </c>
      <c r="C1570" t="s">
        <v>23</v>
      </c>
      <c r="D1570">
        <v>0.02</v>
      </c>
      <c r="E1570">
        <v>6.48</v>
      </c>
      <c r="F1570">
        <v>5.1100000000000003</v>
      </c>
      <c r="G1570" t="s">
        <v>14</v>
      </c>
      <c r="H1570" t="s">
        <v>47</v>
      </c>
      <c r="I1570" t="s">
        <v>24</v>
      </c>
      <c r="J1570" t="s">
        <v>64</v>
      </c>
      <c r="K1570" t="s">
        <v>49</v>
      </c>
      <c r="L1570" t="s">
        <v>2568</v>
      </c>
      <c r="M1570">
        <v>0.37</v>
      </c>
      <c r="N1570" t="s">
        <v>8</v>
      </c>
      <c r="O1570" t="s">
        <v>87</v>
      </c>
      <c r="P1570" t="s">
        <v>293</v>
      </c>
      <c r="Q1570" t="s">
        <v>557</v>
      </c>
      <c r="R1570">
        <v>45373</v>
      </c>
      <c r="S1570">
        <v>42148</v>
      </c>
      <c r="T1570">
        <v>42152</v>
      </c>
      <c r="U1570">
        <v>-23.53</v>
      </c>
      <c r="V1570">
        <v>8</v>
      </c>
      <c r="W1570">
        <v>56.22</v>
      </c>
      <c r="X1570">
        <v>90501</v>
      </c>
      <c r="Y1570" t="s">
        <v>3219</v>
      </c>
    </row>
    <row r="1571" spans="1:25" x14ac:dyDescent="0.2">
      <c r="A1571">
        <v>1450</v>
      </c>
      <c r="B1571" t="s">
        <v>2633</v>
      </c>
      <c r="C1571" t="s">
        <v>92</v>
      </c>
      <c r="D1571">
        <v>0.1</v>
      </c>
      <c r="E1571">
        <v>218.08</v>
      </c>
      <c r="F1571">
        <v>18.059999999999999</v>
      </c>
      <c r="G1571" t="s">
        <v>63</v>
      </c>
      <c r="H1571" t="s">
        <v>15</v>
      </c>
      <c r="I1571" t="s">
        <v>4</v>
      </c>
      <c r="J1571" t="s">
        <v>85</v>
      </c>
      <c r="K1571" t="s">
        <v>40</v>
      </c>
      <c r="L1571" t="s">
        <v>2592</v>
      </c>
      <c r="M1571">
        <v>0.56999999999999995</v>
      </c>
      <c r="N1571" t="s">
        <v>8</v>
      </c>
      <c r="O1571" t="s">
        <v>35</v>
      </c>
      <c r="P1571" t="s">
        <v>66</v>
      </c>
      <c r="Q1571" t="s">
        <v>2634</v>
      </c>
      <c r="R1571">
        <v>96150</v>
      </c>
      <c r="S1571">
        <v>42148</v>
      </c>
      <c r="T1571">
        <v>42149</v>
      </c>
      <c r="U1571">
        <v>1318.83</v>
      </c>
      <c r="V1571">
        <v>12</v>
      </c>
      <c r="W1571">
        <v>2366.5100000000002</v>
      </c>
      <c r="X1571">
        <v>86735</v>
      </c>
      <c r="Y1571" t="s">
        <v>3218</v>
      </c>
    </row>
    <row r="1572" spans="1:25" x14ac:dyDescent="0.2">
      <c r="A1572">
        <v>2422</v>
      </c>
      <c r="B1572" t="s">
        <v>701</v>
      </c>
      <c r="C1572" t="s">
        <v>46</v>
      </c>
      <c r="D1572">
        <v>0.05</v>
      </c>
      <c r="E1572">
        <v>150.97999999999999</v>
      </c>
      <c r="F1572">
        <v>43.71</v>
      </c>
      <c r="G1572" t="s">
        <v>2</v>
      </c>
      <c r="H1572" t="s">
        <v>47</v>
      </c>
      <c r="I1572" t="s">
        <v>4</v>
      </c>
      <c r="J1572" t="s">
        <v>85</v>
      </c>
      <c r="K1572" t="s">
        <v>33</v>
      </c>
      <c r="L1572" t="s">
        <v>2635</v>
      </c>
      <c r="M1572">
        <v>0.55000000000000004</v>
      </c>
      <c r="N1572" t="s">
        <v>8</v>
      </c>
      <c r="O1572" t="s">
        <v>28</v>
      </c>
      <c r="P1572" t="s">
        <v>163</v>
      </c>
      <c r="Q1572" t="s">
        <v>703</v>
      </c>
      <c r="R1572">
        <v>77340</v>
      </c>
      <c r="S1572">
        <v>42148</v>
      </c>
      <c r="T1572">
        <v>42149</v>
      </c>
      <c r="U1572">
        <v>650.29999999999995</v>
      </c>
      <c r="V1572">
        <v>12</v>
      </c>
      <c r="W1572">
        <v>1857.08</v>
      </c>
      <c r="X1572">
        <v>89053</v>
      </c>
      <c r="Y1572" t="s">
        <v>3217</v>
      </c>
    </row>
    <row r="1573" spans="1:25" x14ac:dyDescent="0.2">
      <c r="A1573">
        <v>3063</v>
      </c>
      <c r="B1573" t="s">
        <v>1367</v>
      </c>
      <c r="C1573" t="s">
        <v>46</v>
      </c>
      <c r="D1573">
        <v>0.03</v>
      </c>
      <c r="E1573">
        <v>20.99</v>
      </c>
      <c r="F1573">
        <v>0.99</v>
      </c>
      <c r="G1573" t="s">
        <v>14</v>
      </c>
      <c r="H1573" t="s">
        <v>15</v>
      </c>
      <c r="I1573" t="s">
        <v>16</v>
      </c>
      <c r="J1573" t="s">
        <v>111</v>
      </c>
      <c r="K1573" t="s">
        <v>26</v>
      </c>
      <c r="L1573" t="s">
        <v>2307</v>
      </c>
      <c r="M1573">
        <v>0.56999999999999995</v>
      </c>
      <c r="N1573" t="s">
        <v>8</v>
      </c>
      <c r="O1573" t="s">
        <v>35</v>
      </c>
      <c r="P1573" t="s">
        <v>42</v>
      </c>
      <c r="Q1573" t="s">
        <v>1368</v>
      </c>
      <c r="R1573">
        <v>98034</v>
      </c>
      <c r="S1573">
        <v>42148</v>
      </c>
      <c r="T1573">
        <v>42150</v>
      </c>
      <c r="U1573">
        <v>4.1821999999999999</v>
      </c>
      <c r="V1573">
        <v>9</v>
      </c>
      <c r="W1573">
        <v>158.87</v>
      </c>
      <c r="X1573">
        <v>88449</v>
      </c>
      <c r="Y1573" t="s">
        <v>3218</v>
      </c>
    </row>
    <row r="1574" spans="1:25" x14ac:dyDescent="0.2">
      <c r="A1574">
        <v>444</v>
      </c>
      <c r="B1574" t="s">
        <v>2636</v>
      </c>
      <c r="C1574" t="s">
        <v>1</v>
      </c>
      <c r="D1574">
        <v>0</v>
      </c>
      <c r="E1574">
        <v>7.59</v>
      </c>
      <c r="F1574">
        <v>4</v>
      </c>
      <c r="G1574" t="s">
        <v>14</v>
      </c>
      <c r="H1574" t="s">
        <v>3</v>
      </c>
      <c r="I1574" t="s">
        <v>4</v>
      </c>
      <c r="J1574" t="s">
        <v>102</v>
      </c>
      <c r="K1574" t="s">
        <v>26</v>
      </c>
      <c r="L1574" t="s">
        <v>1663</v>
      </c>
      <c r="M1574">
        <v>0.42</v>
      </c>
      <c r="N1574" t="s">
        <v>8</v>
      </c>
      <c r="O1574" t="s">
        <v>28</v>
      </c>
      <c r="P1574" t="s">
        <v>79</v>
      </c>
      <c r="Q1574" t="s">
        <v>2483</v>
      </c>
      <c r="R1574">
        <v>61801</v>
      </c>
      <c r="S1574">
        <v>42149</v>
      </c>
      <c r="T1574">
        <v>42152</v>
      </c>
      <c r="U1574">
        <v>86.438000000000002</v>
      </c>
      <c r="V1574">
        <v>43</v>
      </c>
      <c r="W1574">
        <v>355.92</v>
      </c>
      <c r="X1574">
        <v>88085</v>
      </c>
      <c r="Y1574" t="s">
        <v>3217</v>
      </c>
    </row>
    <row r="1575" spans="1:25" x14ac:dyDescent="0.2">
      <c r="A1575">
        <v>526</v>
      </c>
      <c r="B1575" t="s">
        <v>588</v>
      </c>
      <c r="C1575" t="s">
        <v>13</v>
      </c>
      <c r="D1575">
        <v>0.09</v>
      </c>
      <c r="E1575">
        <v>17.98</v>
      </c>
      <c r="F1575">
        <v>8.51</v>
      </c>
      <c r="G1575" t="s">
        <v>14</v>
      </c>
      <c r="H1575" t="s">
        <v>47</v>
      </c>
      <c r="I1575" t="s">
        <v>16</v>
      </c>
      <c r="J1575" t="s">
        <v>32</v>
      </c>
      <c r="K1575" t="s">
        <v>120</v>
      </c>
      <c r="L1575" t="s">
        <v>1856</v>
      </c>
      <c r="M1575">
        <v>0.4</v>
      </c>
      <c r="N1575" t="s">
        <v>8</v>
      </c>
      <c r="O1575" t="s">
        <v>35</v>
      </c>
      <c r="P1575" t="s">
        <v>564</v>
      </c>
      <c r="Q1575" t="s">
        <v>590</v>
      </c>
      <c r="R1575">
        <v>85204</v>
      </c>
      <c r="S1575">
        <v>42149</v>
      </c>
      <c r="T1575">
        <v>42151</v>
      </c>
      <c r="U1575">
        <v>-6.6120000000000001</v>
      </c>
      <c r="V1575">
        <v>12</v>
      </c>
      <c r="W1575">
        <v>211.13</v>
      </c>
      <c r="X1575">
        <v>90026</v>
      </c>
      <c r="Y1575" t="s">
        <v>3218</v>
      </c>
    </row>
    <row r="1576" spans="1:25" x14ac:dyDescent="0.2">
      <c r="A1576">
        <v>1008</v>
      </c>
      <c r="B1576" t="s">
        <v>2637</v>
      </c>
      <c r="C1576" t="s">
        <v>13</v>
      </c>
      <c r="D1576">
        <v>0.01</v>
      </c>
      <c r="E1576">
        <v>3.15</v>
      </c>
      <c r="F1576">
        <v>0.49</v>
      </c>
      <c r="G1576" t="s">
        <v>14</v>
      </c>
      <c r="H1576" t="s">
        <v>47</v>
      </c>
      <c r="I1576" t="s">
        <v>24</v>
      </c>
      <c r="J1576" t="s">
        <v>128</v>
      </c>
      <c r="K1576" t="s">
        <v>49</v>
      </c>
      <c r="L1576" t="s">
        <v>2638</v>
      </c>
      <c r="M1576">
        <v>0.37</v>
      </c>
      <c r="N1576" t="s">
        <v>8</v>
      </c>
      <c r="O1576" t="s">
        <v>87</v>
      </c>
      <c r="P1576" t="s">
        <v>307</v>
      </c>
      <c r="Q1576" t="s">
        <v>2639</v>
      </c>
      <c r="R1576">
        <v>4038</v>
      </c>
      <c r="S1576">
        <v>42149</v>
      </c>
      <c r="T1576">
        <v>42151</v>
      </c>
      <c r="U1576">
        <v>17.505299999999998</v>
      </c>
      <c r="V1576">
        <v>8</v>
      </c>
      <c r="W1576">
        <v>25.37</v>
      </c>
      <c r="X1576">
        <v>88371</v>
      </c>
      <c r="Y1576" t="s">
        <v>3219</v>
      </c>
    </row>
    <row r="1577" spans="1:25" x14ac:dyDescent="0.2">
      <c r="A1577">
        <v>744</v>
      </c>
      <c r="B1577" t="s">
        <v>562</v>
      </c>
      <c r="C1577" t="s">
        <v>23</v>
      </c>
      <c r="D1577">
        <v>0.09</v>
      </c>
      <c r="E1577">
        <v>125.99</v>
      </c>
      <c r="F1577">
        <v>8.99</v>
      </c>
      <c r="G1577" t="s">
        <v>14</v>
      </c>
      <c r="H1577" t="s">
        <v>15</v>
      </c>
      <c r="I1577" t="s">
        <v>16</v>
      </c>
      <c r="J1577" t="s">
        <v>111</v>
      </c>
      <c r="K1577" t="s">
        <v>49</v>
      </c>
      <c r="L1577" t="s">
        <v>1630</v>
      </c>
      <c r="M1577">
        <v>0.55000000000000004</v>
      </c>
      <c r="N1577" t="s">
        <v>8</v>
      </c>
      <c r="O1577" t="s">
        <v>35</v>
      </c>
      <c r="P1577" t="s">
        <v>564</v>
      </c>
      <c r="Q1577" t="s">
        <v>565</v>
      </c>
      <c r="R1577">
        <v>85737</v>
      </c>
      <c r="S1577">
        <v>42149</v>
      </c>
      <c r="T1577">
        <v>42157</v>
      </c>
      <c r="U1577">
        <v>916.68060000000003</v>
      </c>
      <c r="V1577">
        <v>20</v>
      </c>
      <c r="W1577">
        <v>2104.9899999999998</v>
      </c>
      <c r="X1577">
        <v>87727</v>
      </c>
      <c r="Y1577" t="s">
        <v>3218</v>
      </c>
    </row>
    <row r="1578" spans="1:25" x14ac:dyDescent="0.2">
      <c r="A1578">
        <v>3287</v>
      </c>
      <c r="B1578" t="s">
        <v>2640</v>
      </c>
      <c r="C1578" t="s">
        <v>23</v>
      </c>
      <c r="D1578">
        <v>0.08</v>
      </c>
      <c r="E1578">
        <v>30.56</v>
      </c>
      <c r="F1578">
        <v>2.99</v>
      </c>
      <c r="G1578" t="s">
        <v>14</v>
      </c>
      <c r="H1578" t="s">
        <v>3</v>
      </c>
      <c r="I1578" t="s">
        <v>24</v>
      </c>
      <c r="J1578" t="s">
        <v>48</v>
      </c>
      <c r="K1578" t="s">
        <v>49</v>
      </c>
      <c r="L1578" t="s">
        <v>1029</v>
      </c>
      <c r="M1578">
        <v>0.35</v>
      </c>
      <c r="N1578" t="s">
        <v>8</v>
      </c>
      <c r="O1578" t="s">
        <v>35</v>
      </c>
      <c r="P1578" t="s">
        <v>66</v>
      </c>
      <c r="Q1578" t="s">
        <v>2641</v>
      </c>
      <c r="R1578">
        <v>95746</v>
      </c>
      <c r="S1578">
        <v>42149</v>
      </c>
      <c r="T1578">
        <v>42151</v>
      </c>
      <c r="U1578">
        <v>352.87979999999999</v>
      </c>
      <c r="V1578">
        <v>17</v>
      </c>
      <c r="W1578">
        <v>511.42</v>
      </c>
      <c r="X1578">
        <v>89897</v>
      </c>
      <c r="Y1578" t="s">
        <v>3218</v>
      </c>
    </row>
    <row r="1579" spans="1:25" x14ac:dyDescent="0.2">
      <c r="A1579">
        <v>827</v>
      </c>
      <c r="B1579" t="s">
        <v>2642</v>
      </c>
      <c r="C1579" t="s">
        <v>92</v>
      </c>
      <c r="D1579">
        <v>0.01</v>
      </c>
      <c r="E1579">
        <v>6.98</v>
      </c>
      <c r="F1579">
        <v>1.6</v>
      </c>
      <c r="G1579" t="s">
        <v>14</v>
      </c>
      <c r="H1579" t="s">
        <v>47</v>
      </c>
      <c r="I1579" t="s">
        <v>24</v>
      </c>
      <c r="J1579" t="s">
        <v>64</v>
      </c>
      <c r="K1579" t="s">
        <v>26</v>
      </c>
      <c r="L1579" t="s">
        <v>698</v>
      </c>
      <c r="M1579">
        <v>0.38</v>
      </c>
      <c r="N1579" t="s">
        <v>8</v>
      </c>
      <c r="O1579" t="s">
        <v>28</v>
      </c>
      <c r="P1579" t="s">
        <v>163</v>
      </c>
      <c r="Q1579" t="s">
        <v>2625</v>
      </c>
      <c r="R1579">
        <v>79109</v>
      </c>
      <c r="S1579">
        <v>42149</v>
      </c>
      <c r="T1579">
        <v>42150</v>
      </c>
      <c r="U1579">
        <v>0.34599999999999997</v>
      </c>
      <c r="V1579">
        <v>3</v>
      </c>
      <c r="W1579">
        <v>21.93</v>
      </c>
      <c r="X1579">
        <v>89259</v>
      </c>
      <c r="Y1579" t="s">
        <v>3217</v>
      </c>
    </row>
    <row r="1580" spans="1:25" x14ac:dyDescent="0.2">
      <c r="A1580">
        <v>1237</v>
      </c>
      <c r="B1580" t="s">
        <v>1892</v>
      </c>
      <c r="C1580" t="s">
        <v>92</v>
      </c>
      <c r="D1580">
        <v>0.05</v>
      </c>
      <c r="E1580">
        <v>300.98</v>
      </c>
      <c r="F1580">
        <v>13.99</v>
      </c>
      <c r="G1580" t="s">
        <v>14</v>
      </c>
      <c r="H1580" t="s">
        <v>70</v>
      </c>
      <c r="I1580" t="s">
        <v>16</v>
      </c>
      <c r="J1580" t="s">
        <v>32</v>
      </c>
      <c r="K1580" t="s">
        <v>120</v>
      </c>
      <c r="L1580" t="s">
        <v>2643</v>
      </c>
      <c r="M1580">
        <v>0.39</v>
      </c>
      <c r="N1580" t="s">
        <v>8</v>
      </c>
      <c r="O1580" t="s">
        <v>28</v>
      </c>
      <c r="P1580" t="s">
        <v>163</v>
      </c>
      <c r="Q1580" t="s">
        <v>1894</v>
      </c>
      <c r="R1580">
        <v>75007</v>
      </c>
      <c r="S1580">
        <v>42149</v>
      </c>
      <c r="T1580">
        <v>42150</v>
      </c>
      <c r="U1580">
        <v>3985.3089</v>
      </c>
      <c r="V1580">
        <v>20</v>
      </c>
      <c r="W1580">
        <v>5775.81</v>
      </c>
      <c r="X1580">
        <v>86077</v>
      </c>
      <c r="Y1580" t="s">
        <v>3217</v>
      </c>
    </row>
    <row r="1581" spans="1:25" x14ac:dyDescent="0.2">
      <c r="A1581">
        <v>1237</v>
      </c>
      <c r="B1581" t="s">
        <v>1892</v>
      </c>
      <c r="C1581" t="s">
        <v>92</v>
      </c>
      <c r="D1581">
        <v>0.04</v>
      </c>
      <c r="E1581">
        <v>205.99</v>
      </c>
      <c r="F1581">
        <v>5</v>
      </c>
      <c r="G1581" t="s">
        <v>63</v>
      </c>
      <c r="H1581" t="s">
        <v>70</v>
      </c>
      <c r="I1581" t="s">
        <v>16</v>
      </c>
      <c r="J1581" t="s">
        <v>111</v>
      </c>
      <c r="K1581" t="s">
        <v>49</v>
      </c>
      <c r="L1581" t="s">
        <v>2644</v>
      </c>
      <c r="M1581">
        <v>0.59</v>
      </c>
      <c r="N1581" t="s">
        <v>8</v>
      </c>
      <c r="O1581" t="s">
        <v>28</v>
      </c>
      <c r="P1581" t="s">
        <v>163</v>
      </c>
      <c r="Q1581" t="s">
        <v>1894</v>
      </c>
      <c r="R1581">
        <v>75007</v>
      </c>
      <c r="S1581">
        <v>42149</v>
      </c>
      <c r="T1581">
        <v>42150</v>
      </c>
      <c r="U1581">
        <v>13.956799999999999</v>
      </c>
      <c r="V1581">
        <v>11</v>
      </c>
      <c r="W1581">
        <v>1878.24</v>
      </c>
      <c r="X1581">
        <v>86077</v>
      </c>
      <c r="Y1581" t="s">
        <v>3217</v>
      </c>
    </row>
    <row r="1582" spans="1:25" x14ac:dyDescent="0.2">
      <c r="A1582">
        <v>1472</v>
      </c>
      <c r="B1582" t="s">
        <v>2645</v>
      </c>
      <c r="C1582" t="s">
        <v>92</v>
      </c>
      <c r="D1582">
        <v>0.05</v>
      </c>
      <c r="E1582">
        <v>20.27</v>
      </c>
      <c r="F1582">
        <v>3.99</v>
      </c>
      <c r="G1582" t="s">
        <v>14</v>
      </c>
      <c r="H1582" t="s">
        <v>47</v>
      </c>
      <c r="I1582" t="s">
        <v>24</v>
      </c>
      <c r="J1582" t="s">
        <v>71</v>
      </c>
      <c r="K1582" t="s">
        <v>49</v>
      </c>
      <c r="L1582" t="s">
        <v>1776</v>
      </c>
      <c r="M1582">
        <v>0.56999999999999995</v>
      </c>
      <c r="N1582" t="s">
        <v>8</v>
      </c>
      <c r="O1582" t="s">
        <v>87</v>
      </c>
      <c r="P1582" t="s">
        <v>293</v>
      </c>
      <c r="Q1582" t="s">
        <v>2646</v>
      </c>
      <c r="R1582">
        <v>44145</v>
      </c>
      <c r="S1582">
        <v>42149</v>
      </c>
      <c r="T1582">
        <v>42150</v>
      </c>
      <c r="U1582">
        <v>309.25400000000002</v>
      </c>
      <c r="V1582">
        <v>30</v>
      </c>
      <c r="W1582">
        <v>621.55999999999995</v>
      </c>
      <c r="X1582">
        <v>87079</v>
      </c>
      <c r="Y1582" t="s">
        <v>3219</v>
      </c>
    </row>
    <row r="1583" spans="1:25" x14ac:dyDescent="0.2">
      <c r="A1583">
        <v>2339</v>
      </c>
      <c r="B1583" t="s">
        <v>2647</v>
      </c>
      <c r="C1583" t="s">
        <v>92</v>
      </c>
      <c r="D1583">
        <v>0.05</v>
      </c>
      <c r="E1583">
        <v>11.58</v>
      </c>
      <c r="F1583">
        <v>6.97</v>
      </c>
      <c r="G1583" t="s">
        <v>14</v>
      </c>
      <c r="H1583" t="s">
        <v>47</v>
      </c>
      <c r="I1583" t="s">
        <v>24</v>
      </c>
      <c r="J1583" t="s">
        <v>321</v>
      </c>
      <c r="K1583" t="s">
        <v>49</v>
      </c>
      <c r="L1583" t="s">
        <v>600</v>
      </c>
      <c r="M1583">
        <v>0.35</v>
      </c>
      <c r="N1583" t="s">
        <v>8</v>
      </c>
      <c r="O1583" t="s">
        <v>28</v>
      </c>
      <c r="P1583" t="s">
        <v>163</v>
      </c>
      <c r="Q1583" t="s">
        <v>2648</v>
      </c>
      <c r="R1583">
        <v>77015</v>
      </c>
      <c r="S1583">
        <v>42149</v>
      </c>
      <c r="T1583">
        <v>42152</v>
      </c>
      <c r="U1583">
        <v>2.806</v>
      </c>
      <c r="V1583">
        <v>6</v>
      </c>
      <c r="W1583">
        <v>73.959999999999994</v>
      </c>
      <c r="X1583">
        <v>91482</v>
      </c>
      <c r="Y1583" t="s">
        <v>3217</v>
      </c>
    </row>
    <row r="1584" spans="1:25" x14ac:dyDescent="0.2">
      <c r="A1584">
        <v>2652</v>
      </c>
      <c r="B1584" t="s">
        <v>2649</v>
      </c>
      <c r="C1584" t="s">
        <v>92</v>
      </c>
      <c r="D1584">
        <v>0.06</v>
      </c>
      <c r="E1584">
        <v>47.9</v>
      </c>
      <c r="F1584">
        <v>5.86</v>
      </c>
      <c r="G1584" t="s">
        <v>14</v>
      </c>
      <c r="H1584" t="s">
        <v>15</v>
      </c>
      <c r="I1584" t="s">
        <v>24</v>
      </c>
      <c r="J1584" t="s">
        <v>64</v>
      </c>
      <c r="K1584" t="s">
        <v>49</v>
      </c>
      <c r="L1584" t="s">
        <v>1285</v>
      </c>
      <c r="M1584">
        <v>0.37</v>
      </c>
      <c r="N1584" t="s">
        <v>8</v>
      </c>
      <c r="O1584" t="s">
        <v>35</v>
      </c>
      <c r="P1584" t="s">
        <v>66</v>
      </c>
      <c r="Q1584" t="s">
        <v>1670</v>
      </c>
      <c r="R1584">
        <v>93309</v>
      </c>
      <c r="S1584">
        <v>42149</v>
      </c>
      <c r="T1584">
        <v>42151</v>
      </c>
      <c r="U1584">
        <v>21.78</v>
      </c>
      <c r="V1584">
        <v>2</v>
      </c>
      <c r="W1584">
        <v>94.2</v>
      </c>
      <c r="X1584">
        <v>89361</v>
      </c>
      <c r="Y1584" t="s">
        <v>3218</v>
      </c>
    </row>
    <row r="1585" spans="1:25" x14ac:dyDescent="0.2">
      <c r="A1585">
        <v>129</v>
      </c>
      <c r="B1585" t="s">
        <v>807</v>
      </c>
      <c r="C1585" t="s">
        <v>46</v>
      </c>
      <c r="D1585">
        <v>7.0000000000000007E-2</v>
      </c>
      <c r="E1585">
        <v>15.74</v>
      </c>
      <c r="F1585">
        <v>1.39</v>
      </c>
      <c r="G1585" t="s">
        <v>14</v>
      </c>
      <c r="H1585" t="s">
        <v>3</v>
      </c>
      <c r="I1585" t="s">
        <v>24</v>
      </c>
      <c r="J1585" t="s">
        <v>321</v>
      </c>
      <c r="K1585" t="s">
        <v>49</v>
      </c>
      <c r="L1585" t="s">
        <v>2650</v>
      </c>
      <c r="M1585">
        <v>0.4</v>
      </c>
      <c r="N1585" t="s">
        <v>8</v>
      </c>
      <c r="O1585" t="s">
        <v>28</v>
      </c>
      <c r="P1585" t="s">
        <v>79</v>
      </c>
      <c r="Q1585" t="s">
        <v>808</v>
      </c>
      <c r="R1585">
        <v>62002</v>
      </c>
      <c r="S1585">
        <v>42149</v>
      </c>
      <c r="T1585">
        <v>42150</v>
      </c>
      <c r="U1585">
        <v>149.8887</v>
      </c>
      <c r="V1585">
        <v>14</v>
      </c>
      <c r="W1585">
        <v>217.23</v>
      </c>
      <c r="X1585">
        <v>86694</v>
      </c>
      <c r="Y1585" t="s">
        <v>3217</v>
      </c>
    </row>
    <row r="1586" spans="1:25" x14ac:dyDescent="0.2">
      <c r="A1586">
        <v>1054</v>
      </c>
      <c r="B1586" t="s">
        <v>2651</v>
      </c>
      <c r="C1586" t="s">
        <v>46</v>
      </c>
      <c r="D1586">
        <v>0.03</v>
      </c>
      <c r="E1586">
        <v>5.44</v>
      </c>
      <c r="F1586">
        <v>7.46</v>
      </c>
      <c r="G1586" t="s">
        <v>63</v>
      </c>
      <c r="H1586" t="s">
        <v>70</v>
      </c>
      <c r="I1586" t="s">
        <v>24</v>
      </c>
      <c r="J1586" t="s">
        <v>48</v>
      </c>
      <c r="K1586" t="s">
        <v>49</v>
      </c>
      <c r="L1586" t="s">
        <v>1218</v>
      </c>
      <c r="M1586">
        <v>0.36</v>
      </c>
      <c r="N1586" t="s">
        <v>8</v>
      </c>
      <c r="O1586" t="s">
        <v>35</v>
      </c>
      <c r="P1586" t="s">
        <v>564</v>
      </c>
      <c r="Q1586" t="s">
        <v>2652</v>
      </c>
      <c r="R1586">
        <v>85374</v>
      </c>
      <c r="S1586">
        <v>42149</v>
      </c>
      <c r="T1586">
        <v>42151</v>
      </c>
      <c r="U1586">
        <v>-51.704000000000001</v>
      </c>
      <c r="V1586">
        <v>4</v>
      </c>
      <c r="W1586">
        <v>26.31</v>
      </c>
      <c r="X1586">
        <v>90069</v>
      </c>
      <c r="Y1586" t="s">
        <v>3218</v>
      </c>
    </row>
    <row r="1587" spans="1:25" x14ac:dyDescent="0.2">
      <c r="A1587">
        <v>1054</v>
      </c>
      <c r="B1587" t="s">
        <v>2651</v>
      </c>
      <c r="C1587" t="s">
        <v>46</v>
      </c>
      <c r="D1587">
        <v>0.08</v>
      </c>
      <c r="E1587">
        <v>26.38</v>
      </c>
      <c r="F1587">
        <v>5.58</v>
      </c>
      <c r="G1587" t="s">
        <v>14</v>
      </c>
      <c r="H1587" t="s">
        <v>70</v>
      </c>
      <c r="I1587" t="s">
        <v>24</v>
      </c>
      <c r="J1587" t="s">
        <v>64</v>
      </c>
      <c r="K1587" t="s">
        <v>49</v>
      </c>
      <c r="L1587" t="s">
        <v>2653</v>
      </c>
      <c r="M1587">
        <v>0.39</v>
      </c>
      <c r="N1587" t="s">
        <v>8</v>
      </c>
      <c r="O1587" t="s">
        <v>35</v>
      </c>
      <c r="P1587" t="s">
        <v>564</v>
      </c>
      <c r="Q1587" t="s">
        <v>2652</v>
      </c>
      <c r="R1587">
        <v>85374</v>
      </c>
      <c r="S1587">
        <v>42149</v>
      </c>
      <c r="T1587">
        <v>42150</v>
      </c>
      <c r="U1587">
        <v>144.7482</v>
      </c>
      <c r="V1587">
        <v>8</v>
      </c>
      <c r="W1587">
        <v>209.78</v>
      </c>
      <c r="X1587">
        <v>90069</v>
      </c>
      <c r="Y1587" t="s">
        <v>3218</v>
      </c>
    </row>
    <row r="1588" spans="1:25" x14ac:dyDescent="0.2">
      <c r="A1588">
        <v>1054</v>
      </c>
      <c r="B1588" t="s">
        <v>2651</v>
      </c>
      <c r="C1588" t="s">
        <v>46</v>
      </c>
      <c r="D1588">
        <v>0.06</v>
      </c>
      <c r="E1588">
        <v>20.99</v>
      </c>
      <c r="F1588">
        <v>2.5</v>
      </c>
      <c r="G1588" t="s">
        <v>14</v>
      </c>
      <c r="H1588" t="s">
        <v>70</v>
      </c>
      <c r="I1588" t="s">
        <v>16</v>
      </c>
      <c r="J1588" t="s">
        <v>111</v>
      </c>
      <c r="K1588" t="s">
        <v>26</v>
      </c>
      <c r="L1588" t="s">
        <v>1177</v>
      </c>
      <c r="M1588">
        <v>0.81</v>
      </c>
      <c r="N1588" t="s">
        <v>8</v>
      </c>
      <c r="O1588" t="s">
        <v>35</v>
      </c>
      <c r="P1588" t="s">
        <v>564</v>
      </c>
      <c r="Q1588" t="s">
        <v>2652</v>
      </c>
      <c r="R1588">
        <v>85374</v>
      </c>
      <c r="S1588">
        <v>42149</v>
      </c>
      <c r="T1588">
        <v>42151</v>
      </c>
      <c r="U1588">
        <v>-112.18899999999999</v>
      </c>
      <c r="V1588">
        <v>1</v>
      </c>
      <c r="W1588">
        <v>17.829999999999998</v>
      </c>
      <c r="X1588">
        <v>90069</v>
      </c>
      <c r="Y1588" t="s">
        <v>3218</v>
      </c>
    </row>
    <row r="1589" spans="1:25" x14ac:dyDescent="0.2">
      <c r="A1589">
        <v>2391</v>
      </c>
      <c r="B1589" t="s">
        <v>2654</v>
      </c>
      <c r="C1589" t="s">
        <v>46</v>
      </c>
      <c r="D1589">
        <v>0.06</v>
      </c>
      <c r="E1589">
        <v>4.7699999999999996</v>
      </c>
      <c r="F1589">
        <v>2.39</v>
      </c>
      <c r="G1589" t="s">
        <v>14</v>
      </c>
      <c r="H1589" t="s">
        <v>70</v>
      </c>
      <c r="I1589" t="s">
        <v>16</v>
      </c>
      <c r="J1589" t="s">
        <v>17</v>
      </c>
      <c r="K1589" t="s">
        <v>18</v>
      </c>
      <c r="L1589" t="s">
        <v>2655</v>
      </c>
      <c r="M1589">
        <v>0.72</v>
      </c>
      <c r="N1589" t="s">
        <v>8</v>
      </c>
      <c r="O1589" t="s">
        <v>87</v>
      </c>
      <c r="P1589" t="s">
        <v>88</v>
      </c>
      <c r="Q1589" t="s">
        <v>2656</v>
      </c>
      <c r="R1589">
        <v>11572</v>
      </c>
      <c r="S1589">
        <v>42149</v>
      </c>
      <c r="T1589">
        <v>42150</v>
      </c>
      <c r="U1589">
        <v>-45.64</v>
      </c>
      <c r="V1589">
        <v>9</v>
      </c>
      <c r="W1589">
        <v>42.46</v>
      </c>
      <c r="X1589">
        <v>91122</v>
      </c>
      <c r="Y1589" t="s">
        <v>3219</v>
      </c>
    </row>
    <row r="1590" spans="1:25" x14ac:dyDescent="0.2">
      <c r="A1590">
        <v>2391</v>
      </c>
      <c r="B1590" t="s">
        <v>2654</v>
      </c>
      <c r="C1590" t="s">
        <v>46</v>
      </c>
      <c r="D1590">
        <v>0.1</v>
      </c>
      <c r="E1590">
        <v>27.18</v>
      </c>
      <c r="F1590">
        <v>8.23</v>
      </c>
      <c r="G1590" t="s">
        <v>14</v>
      </c>
      <c r="H1590" t="s">
        <v>70</v>
      </c>
      <c r="I1590" t="s">
        <v>24</v>
      </c>
      <c r="J1590" t="s">
        <v>321</v>
      </c>
      <c r="K1590" t="s">
        <v>49</v>
      </c>
      <c r="L1590" t="s">
        <v>2657</v>
      </c>
      <c r="M1590">
        <v>0.38</v>
      </c>
      <c r="N1590" t="s">
        <v>8</v>
      </c>
      <c r="O1590" t="s">
        <v>87</v>
      </c>
      <c r="P1590" t="s">
        <v>88</v>
      </c>
      <c r="Q1590" t="s">
        <v>2656</v>
      </c>
      <c r="R1590">
        <v>11572</v>
      </c>
      <c r="S1590">
        <v>42149</v>
      </c>
      <c r="T1590">
        <v>42151</v>
      </c>
      <c r="U1590">
        <v>204.49</v>
      </c>
      <c r="V1590">
        <v>12</v>
      </c>
      <c r="W1590">
        <v>314.06</v>
      </c>
      <c r="X1590">
        <v>91122</v>
      </c>
      <c r="Y1590" t="s">
        <v>3219</v>
      </c>
    </row>
    <row r="1591" spans="1:25" x14ac:dyDescent="0.2">
      <c r="A1591">
        <v>2868</v>
      </c>
      <c r="B1591" t="s">
        <v>298</v>
      </c>
      <c r="C1591" t="s">
        <v>46</v>
      </c>
      <c r="D1591">
        <v>0.08</v>
      </c>
      <c r="E1591">
        <v>15.99</v>
      </c>
      <c r="F1591">
        <v>13.18</v>
      </c>
      <c r="G1591" t="s">
        <v>63</v>
      </c>
      <c r="H1591" t="s">
        <v>70</v>
      </c>
      <c r="I1591" t="s">
        <v>24</v>
      </c>
      <c r="J1591" t="s">
        <v>48</v>
      </c>
      <c r="K1591" t="s">
        <v>49</v>
      </c>
      <c r="L1591" t="s">
        <v>271</v>
      </c>
      <c r="M1591">
        <v>0.37</v>
      </c>
      <c r="N1591" t="s">
        <v>8</v>
      </c>
      <c r="O1591" t="s">
        <v>35</v>
      </c>
      <c r="P1591" t="s">
        <v>42</v>
      </c>
      <c r="Q1591" t="s">
        <v>300</v>
      </c>
      <c r="R1591">
        <v>98026</v>
      </c>
      <c r="S1591">
        <v>42149</v>
      </c>
      <c r="T1591">
        <v>42151</v>
      </c>
      <c r="U1591">
        <v>-66.584999999999994</v>
      </c>
      <c r="V1591">
        <v>4</v>
      </c>
      <c r="W1591">
        <v>66.02</v>
      </c>
      <c r="X1591">
        <v>85828</v>
      </c>
      <c r="Y1591" t="s">
        <v>3218</v>
      </c>
    </row>
    <row r="1592" spans="1:25" x14ac:dyDescent="0.2">
      <c r="A1592">
        <v>2266</v>
      </c>
      <c r="B1592" t="s">
        <v>2658</v>
      </c>
      <c r="C1592" t="s">
        <v>1</v>
      </c>
      <c r="D1592">
        <v>0.02</v>
      </c>
      <c r="E1592">
        <v>11.33</v>
      </c>
      <c r="F1592">
        <v>6.12</v>
      </c>
      <c r="G1592" t="s">
        <v>14</v>
      </c>
      <c r="H1592" t="s">
        <v>70</v>
      </c>
      <c r="I1592" t="s">
        <v>24</v>
      </c>
      <c r="J1592" t="s">
        <v>71</v>
      </c>
      <c r="K1592" t="s">
        <v>120</v>
      </c>
      <c r="L1592" t="s">
        <v>1929</v>
      </c>
      <c r="M1592">
        <v>0.42</v>
      </c>
      <c r="N1592" t="s">
        <v>8</v>
      </c>
      <c r="O1592" t="s">
        <v>28</v>
      </c>
      <c r="P1592" t="s">
        <v>56</v>
      </c>
      <c r="Q1592" t="s">
        <v>2659</v>
      </c>
      <c r="R1592">
        <v>63122</v>
      </c>
      <c r="S1592">
        <v>42150</v>
      </c>
      <c r="T1592">
        <v>42152</v>
      </c>
      <c r="U1592">
        <v>-14.52</v>
      </c>
      <c r="V1592">
        <v>3</v>
      </c>
      <c r="W1592">
        <v>35.35</v>
      </c>
      <c r="X1592">
        <v>86610</v>
      </c>
      <c r="Y1592" t="s">
        <v>3217</v>
      </c>
    </row>
    <row r="1593" spans="1:25" x14ac:dyDescent="0.2">
      <c r="A1593">
        <v>2266</v>
      </c>
      <c r="B1593" t="s">
        <v>2658</v>
      </c>
      <c r="C1593" t="s">
        <v>1</v>
      </c>
      <c r="D1593">
        <v>0.01</v>
      </c>
      <c r="E1593">
        <v>15.67</v>
      </c>
      <c r="F1593">
        <v>1.39</v>
      </c>
      <c r="G1593" t="s">
        <v>14</v>
      </c>
      <c r="H1593" t="s">
        <v>70</v>
      </c>
      <c r="I1593" t="s">
        <v>24</v>
      </c>
      <c r="J1593" t="s">
        <v>321</v>
      </c>
      <c r="K1593" t="s">
        <v>49</v>
      </c>
      <c r="L1593" t="s">
        <v>2460</v>
      </c>
      <c r="M1593">
        <v>0.38</v>
      </c>
      <c r="N1593" t="s">
        <v>8</v>
      </c>
      <c r="O1593" t="s">
        <v>28</v>
      </c>
      <c r="P1593" t="s">
        <v>56</v>
      </c>
      <c r="Q1593" t="s">
        <v>2659</v>
      </c>
      <c r="R1593">
        <v>63122</v>
      </c>
      <c r="S1593">
        <v>42150</v>
      </c>
      <c r="T1593">
        <v>42151</v>
      </c>
      <c r="U1593">
        <v>171.26490000000001</v>
      </c>
      <c r="V1593">
        <v>16</v>
      </c>
      <c r="W1593">
        <v>248.21</v>
      </c>
      <c r="X1593">
        <v>86610</v>
      </c>
      <c r="Y1593" t="s">
        <v>3217</v>
      </c>
    </row>
    <row r="1594" spans="1:25" x14ac:dyDescent="0.2">
      <c r="A1594">
        <v>2928</v>
      </c>
      <c r="B1594" t="s">
        <v>2660</v>
      </c>
      <c r="C1594" t="s">
        <v>1</v>
      </c>
      <c r="D1594">
        <v>0.02</v>
      </c>
      <c r="E1594">
        <v>5.58</v>
      </c>
      <c r="F1594">
        <v>2.99</v>
      </c>
      <c r="G1594" t="s">
        <v>14</v>
      </c>
      <c r="H1594" t="s">
        <v>15</v>
      </c>
      <c r="I1594" t="s">
        <v>24</v>
      </c>
      <c r="J1594" t="s">
        <v>48</v>
      </c>
      <c r="K1594" t="s">
        <v>49</v>
      </c>
      <c r="L1594" t="s">
        <v>2661</v>
      </c>
      <c r="M1594">
        <v>0.37</v>
      </c>
      <c r="N1594" t="s">
        <v>8</v>
      </c>
      <c r="O1594" t="s">
        <v>9</v>
      </c>
      <c r="P1594" t="s">
        <v>247</v>
      </c>
      <c r="Q1594" t="s">
        <v>2662</v>
      </c>
      <c r="R1594">
        <v>29418</v>
      </c>
      <c r="S1594">
        <v>42150</v>
      </c>
      <c r="T1594">
        <v>42152</v>
      </c>
      <c r="U1594">
        <v>689.32799999999997</v>
      </c>
      <c r="V1594">
        <v>42</v>
      </c>
      <c r="W1594">
        <v>236.83</v>
      </c>
      <c r="X1594">
        <v>90218</v>
      </c>
      <c r="Y1594" t="s">
        <v>3216</v>
      </c>
    </row>
    <row r="1595" spans="1:25" x14ac:dyDescent="0.2">
      <c r="A1595">
        <v>2928</v>
      </c>
      <c r="B1595" t="s">
        <v>2660</v>
      </c>
      <c r="C1595" t="s">
        <v>1</v>
      </c>
      <c r="D1595">
        <v>0.02</v>
      </c>
      <c r="E1595">
        <v>54.1</v>
      </c>
      <c r="F1595">
        <v>19.989999999999998</v>
      </c>
      <c r="G1595" t="s">
        <v>14</v>
      </c>
      <c r="H1595" t="s">
        <v>15</v>
      </c>
      <c r="I1595" t="s">
        <v>24</v>
      </c>
      <c r="J1595" t="s">
        <v>54</v>
      </c>
      <c r="K1595" t="s">
        <v>49</v>
      </c>
      <c r="L1595" t="s">
        <v>1240</v>
      </c>
      <c r="M1595">
        <v>0.59</v>
      </c>
      <c r="N1595" t="s">
        <v>8</v>
      </c>
      <c r="O1595" t="s">
        <v>9</v>
      </c>
      <c r="P1595" t="s">
        <v>247</v>
      </c>
      <c r="Q1595" t="s">
        <v>2662</v>
      </c>
      <c r="R1595">
        <v>29418</v>
      </c>
      <c r="S1595">
        <v>42150</v>
      </c>
      <c r="T1595">
        <v>42151</v>
      </c>
      <c r="U1595">
        <v>-33.585999999999999</v>
      </c>
      <c r="V1595">
        <v>36</v>
      </c>
      <c r="W1595">
        <v>1944.87</v>
      </c>
      <c r="X1595">
        <v>90218</v>
      </c>
      <c r="Y1595" t="s">
        <v>3216</v>
      </c>
    </row>
    <row r="1596" spans="1:25" x14ac:dyDescent="0.2">
      <c r="A1596">
        <v>2941</v>
      </c>
      <c r="B1596" t="s">
        <v>2663</v>
      </c>
      <c r="C1596" t="s">
        <v>1</v>
      </c>
      <c r="D1596">
        <v>0.05</v>
      </c>
      <c r="E1596">
        <v>2.62</v>
      </c>
      <c r="F1596">
        <v>0.8</v>
      </c>
      <c r="G1596" t="s">
        <v>14</v>
      </c>
      <c r="H1596" t="s">
        <v>3</v>
      </c>
      <c r="I1596" t="s">
        <v>24</v>
      </c>
      <c r="J1596" t="s">
        <v>152</v>
      </c>
      <c r="K1596" t="s">
        <v>26</v>
      </c>
      <c r="L1596" t="s">
        <v>2100</v>
      </c>
      <c r="M1596">
        <v>0.39</v>
      </c>
      <c r="N1596" t="s">
        <v>8</v>
      </c>
      <c r="O1596" t="s">
        <v>87</v>
      </c>
      <c r="P1596" t="s">
        <v>373</v>
      </c>
      <c r="Q1596" t="s">
        <v>1617</v>
      </c>
      <c r="R1596">
        <v>7960</v>
      </c>
      <c r="S1596">
        <v>42150</v>
      </c>
      <c r="T1596">
        <v>42151</v>
      </c>
      <c r="U1596">
        <v>12.71</v>
      </c>
      <c r="V1596">
        <v>8</v>
      </c>
      <c r="W1596">
        <v>21.41</v>
      </c>
      <c r="X1596">
        <v>87618</v>
      </c>
      <c r="Y1596" t="s">
        <v>3219</v>
      </c>
    </row>
    <row r="1597" spans="1:25" x14ac:dyDescent="0.2">
      <c r="A1597">
        <v>241</v>
      </c>
      <c r="B1597" t="s">
        <v>2216</v>
      </c>
      <c r="C1597" t="s">
        <v>23</v>
      </c>
      <c r="D1597">
        <v>0.01</v>
      </c>
      <c r="E1597">
        <v>5.94</v>
      </c>
      <c r="F1597">
        <v>9.92</v>
      </c>
      <c r="G1597" t="s">
        <v>14</v>
      </c>
      <c r="H1597" t="s">
        <v>3</v>
      </c>
      <c r="I1597" t="s">
        <v>24</v>
      </c>
      <c r="J1597" t="s">
        <v>48</v>
      </c>
      <c r="K1597" t="s">
        <v>49</v>
      </c>
      <c r="L1597" t="s">
        <v>2567</v>
      </c>
      <c r="M1597">
        <v>0.38</v>
      </c>
      <c r="N1597" t="s">
        <v>8</v>
      </c>
      <c r="O1597" t="s">
        <v>35</v>
      </c>
      <c r="P1597" t="s">
        <v>36</v>
      </c>
      <c r="Q1597" t="s">
        <v>2217</v>
      </c>
      <c r="R1597">
        <v>81503</v>
      </c>
      <c r="S1597">
        <v>42150</v>
      </c>
      <c r="T1597">
        <v>42157</v>
      </c>
      <c r="U1597">
        <v>-256.51900000000001</v>
      </c>
      <c r="V1597">
        <v>13</v>
      </c>
      <c r="W1597">
        <v>79.930000000000007</v>
      </c>
      <c r="X1597">
        <v>90480</v>
      </c>
      <c r="Y1597" t="s">
        <v>3218</v>
      </c>
    </row>
    <row r="1598" spans="1:25" x14ac:dyDescent="0.2">
      <c r="A1598">
        <v>241</v>
      </c>
      <c r="B1598" t="s">
        <v>2216</v>
      </c>
      <c r="C1598" t="s">
        <v>23</v>
      </c>
      <c r="D1598">
        <v>0.02</v>
      </c>
      <c r="E1598">
        <v>125.99</v>
      </c>
      <c r="F1598">
        <v>3</v>
      </c>
      <c r="G1598" t="s">
        <v>14</v>
      </c>
      <c r="H1598" t="s">
        <v>3</v>
      </c>
      <c r="I1598" t="s">
        <v>16</v>
      </c>
      <c r="J1598" t="s">
        <v>111</v>
      </c>
      <c r="K1598" t="s">
        <v>49</v>
      </c>
      <c r="L1598" t="s">
        <v>2664</v>
      </c>
      <c r="M1598">
        <v>0.59</v>
      </c>
      <c r="N1598" t="s">
        <v>8</v>
      </c>
      <c r="O1598" t="s">
        <v>35</v>
      </c>
      <c r="P1598" t="s">
        <v>36</v>
      </c>
      <c r="Q1598" t="s">
        <v>2217</v>
      </c>
      <c r="R1598">
        <v>81503</v>
      </c>
      <c r="S1598">
        <v>42150</v>
      </c>
      <c r="T1598">
        <v>42150</v>
      </c>
      <c r="U1598">
        <v>398.358</v>
      </c>
      <c r="V1598">
        <v>8</v>
      </c>
      <c r="W1598">
        <v>873.18</v>
      </c>
      <c r="X1598">
        <v>90480</v>
      </c>
      <c r="Y1598" t="s">
        <v>3218</v>
      </c>
    </row>
    <row r="1599" spans="1:25" x14ac:dyDescent="0.2">
      <c r="A1599">
        <v>451</v>
      </c>
      <c r="B1599" t="s">
        <v>195</v>
      </c>
      <c r="C1599" t="s">
        <v>1</v>
      </c>
      <c r="D1599">
        <v>0.04</v>
      </c>
      <c r="E1599">
        <v>37.700000000000003</v>
      </c>
      <c r="F1599">
        <v>2.99</v>
      </c>
      <c r="G1599" t="s">
        <v>14</v>
      </c>
      <c r="H1599" t="s">
        <v>47</v>
      </c>
      <c r="I1599" t="s">
        <v>24</v>
      </c>
      <c r="J1599" t="s">
        <v>48</v>
      </c>
      <c r="K1599" t="s">
        <v>49</v>
      </c>
      <c r="L1599" t="s">
        <v>2492</v>
      </c>
      <c r="M1599">
        <v>0.35</v>
      </c>
      <c r="N1599" t="s">
        <v>8</v>
      </c>
      <c r="O1599" t="s">
        <v>35</v>
      </c>
      <c r="P1599" t="s">
        <v>66</v>
      </c>
      <c r="Q1599" t="s">
        <v>197</v>
      </c>
      <c r="R1599">
        <v>94024</v>
      </c>
      <c r="S1599">
        <v>42151</v>
      </c>
      <c r="T1599">
        <v>42152</v>
      </c>
      <c r="U1599">
        <v>299.6739</v>
      </c>
      <c r="V1599">
        <v>12</v>
      </c>
      <c r="W1599">
        <v>434.31</v>
      </c>
      <c r="X1599">
        <v>86012</v>
      </c>
      <c r="Y1599" t="s">
        <v>3218</v>
      </c>
    </row>
    <row r="1600" spans="1:25" x14ac:dyDescent="0.2">
      <c r="A1600">
        <v>452</v>
      </c>
      <c r="B1600" t="s">
        <v>2665</v>
      </c>
      <c r="C1600" t="s">
        <v>1</v>
      </c>
      <c r="D1600">
        <v>0.01</v>
      </c>
      <c r="E1600">
        <v>55.99</v>
      </c>
      <c r="F1600">
        <v>5</v>
      </c>
      <c r="G1600" t="s">
        <v>14</v>
      </c>
      <c r="H1600" t="s">
        <v>47</v>
      </c>
      <c r="I1600" t="s">
        <v>16</v>
      </c>
      <c r="J1600" t="s">
        <v>111</v>
      </c>
      <c r="K1600" t="s">
        <v>18</v>
      </c>
      <c r="L1600" t="s">
        <v>1914</v>
      </c>
      <c r="M1600">
        <v>0.83</v>
      </c>
      <c r="N1600" t="s">
        <v>8</v>
      </c>
      <c r="O1600" t="s">
        <v>35</v>
      </c>
      <c r="P1600" t="s">
        <v>66</v>
      </c>
      <c r="Q1600" t="s">
        <v>2666</v>
      </c>
      <c r="R1600">
        <v>93635</v>
      </c>
      <c r="S1600">
        <v>42151</v>
      </c>
      <c r="T1600">
        <v>42152</v>
      </c>
      <c r="U1600">
        <v>-235.89500000000001</v>
      </c>
      <c r="V1600">
        <v>1</v>
      </c>
      <c r="W1600">
        <v>51.83</v>
      </c>
      <c r="X1600">
        <v>86012</v>
      </c>
      <c r="Y1600" t="s">
        <v>3218</v>
      </c>
    </row>
    <row r="1601" spans="1:25" x14ac:dyDescent="0.2">
      <c r="A1601">
        <v>865</v>
      </c>
      <c r="B1601" t="s">
        <v>1362</v>
      </c>
      <c r="C1601" t="s">
        <v>1</v>
      </c>
      <c r="D1601">
        <v>0.03</v>
      </c>
      <c r="E1601">
        <v>14.2</v>
      </c>
      <c r="F1601">
        <v>5.3</v>
      </c>
      <c r="G1601" t="s">
        <v>14</v>
      </c>
      <c r="H1601" t="s">
        <v>70</v>
      </c>
      <c r="I1601" t="s">
        <v>4</v>
      </c>
      <c r="J1601" t="s">
        <v>102</v>
      </c>
      <c r="K1601" t="s">
        <v>26</v>
      </c>
      <c r="L1601" t="s">
        <v>264</v>
      </c>
      <c r="M1601">
        <v>0.46</v>
      </c>
      <c r="N1601" t="s">
        <v>8</v>
      </c>
      <c r="O1601" t="s">
        <v>28</v>
      </c>
      <c r="P1601" t="s">
        <v>29</v>
      </c>
      <c r="Q1601" t="s">
        <v>1018</v>
      </c>
      <c r="R1601">
        <v>46312</v>
      </c>
      <c r="S1601">
        <v>42151</v>
      </c>
      <c r="T1601">
        <v>42152</v>
      </c>
      <c r="U1601">
        <v>122.21</v>
      </c>
      <c r="V1601">
        <v>18</v>
      </c>
      <c r="W1601">
        <v>267.2</v>
      </c>
      <c r="X1601">
        <v>90674</v>
      </c>
      <c r="Y1601" t="s">
        <v>3217</v>
      </c>
    </row>
    <row r="1602" spans="1:25" x14ac:dyDescent="0.2">
      <c r="A1602">
        <v>370</v>
      </c>
      <c r="B1602" t="s">
        <v>2667</v>
      </c>
      <c r="C1602" t="s">
        <v>46</v>
      </c>
      <c r="D1602">
        <v>0.02</v>
      </c>
      <c r="E1602">
        <v>20.99</v>
      </c>
      <c r="F1602">
        <v>4.8099999999999996</v>
      </c>
      <c r="G1602" t="s">
        <v>14</v>
      </c>
      <c r="H1602" t="s">
        <v>70</v>
      </c>
      <c r="I1602" t="s">
        <v>16</v>
      </c>
      <c r="J1602" t="s">
        <v>111</v>
      </c>
      <c r="K1602" t="s">
        <v>120</v>
      </c>
      <c r="L1602" t="s">
        <v>1407</v>
      </c>
      <c r="M1602">
        <v>0.57999999999999996</v>
      </c>
      <c r="N1602" t="s">
        <v>8</v>
      </c>
      <c r="O1602" t="s">
        <v>87</v>
      </c>
      <c r="P1602" t="s">
        <v>307</v>
      </c>
      <c r="Q1602" t="s">
        <v>1634</v>
      </c>
      <c r="R1602">
        <v>4240</v>
      </c>
      <c r="S1602">
        <v>42151</v>
      </c>
      <c r="T1602">
        <v>42153</v>
      </c>
      <c r="U1602">
        <v>49.787999999999997</v>
      </c>
      <c r="V1602">
        <v>15</v>
      </c>
      <c r="W1602">
        <v>266.39</v>
      </c>
      <c r="X1602">
        <v>90291</v>
      </c>
      <c r="Y1602" t="s">
        <v>3219</v>
      </c>
    </row>
    <row r="1603" spans="1:25" x14ac:dyDescent="0.2">
      <c r="A1603">
        <v>371</v>
      </c>
      <c r="B1603" t="s">
        <v>2668</v>
      </c>
      <c r="C1603" t="s">
        <v>46</v>
      </c>
      <c r="D1603">
        <v>0.05</v>
      </c>
      <c r="E1603">
        <v>5.4</v>
      </c>
      <c r="F1603">
        <v>7.78</v>
      </c>
      <c r="G1603" t="s">
        <v>63</v>
      </c>
      <c r="H1603" t="s">
        <v>70</v>
      </c>
      <c r="I1603" t="s">
        <v>24</v>
      </c>
      <c r="J1603" t="s">
        <v>48</v>
      </c>
      <c r="K1603" t="s">
        <v>49</v>
      </c>
      <c r="L1603" t="s">
        <v>1460</v>
      </c>
      <c r="M1603">
        <v>0.37</v>
      </c>
      <c r="N1603" t="s">
        <v>8</v>
      </c>
      <c r="O1603" t="s">
        <v>87</v>
      </c>
      <c r="P1603" t="s">
        <v>379</v>
      </c>
      <c r="Q1603" t="s">
        <v>2669</v>
      </c>
      <c r="R1603">
        <v>2149</v>
      </c>
      <c r="S1603">
        <v>42151</v>
      </c>
      <c r="T1603">
        <v>42153</v>
      </c>
      <c r="U1603">
        <v>-132.62950000000001</v>
      </c>
      <c r="V1603">
        <v>9</v>
      </c>
      <c r="W1603">
        <v>51.82</v>
      </c>
      <c r="X1603">
        <v>90291</v>
      </c>
      <c r="Y1603" t="s">
        <v>3219</v>
      </c>
    </row>
    <row r="1604" spans="1:25" x14ac:dyDescent="0.2">
      <c r="A1604">
        <v>250</v>
      </c>
      <c r="B1604" t="s">
        <v>2670</v>
      </c>
      <c r="C1604" t="s">
        <v>1</v>
      </c>
      <c r="D1604">
        <v>0.02</v>
      </c>
      <c r="E1604">
        <v>2.58</v>
      </c>
      <c r="F1604">
        <v>1.3</v>
      </c>
      <c r="G1604" t="s">
        <v>63</v>
      </c>
      <c r="H1604" t="s">
        <v>70</v>
      </c>
      <c r="I1604" t="s">
        <v>24</v>
      </c>
      <c r="J1604" t="s">
        <v>25</v>
      </c>
      <c r="K1604" t="s">
        <v>26</v>
      </c>
      <c r="L1604" t="s">
        <v>2671</v>
      </c>
      <c r="M1604">
        <v>0.59</v>
      </c>
      <c r="N1604" t="s">
        <v>8</v>
      </c>
      <c r="O1604" t="s">
        <v>28</v>
      </c>
      <c r="P1604" t="s">
        <v>60</v>
      </c>
      <c r="Q1604" t="s">
        <v>2672</v>
      </c>
      <c r="R1604">
        <v>55423</v>
      </c>
      <c r="S1604">
        <v>42152</v>
      </c>
      <c r="T1604">
        <v>42153</v>
      </c>
      <c r="U1604">
        <v>1.1080000000000001</v>
      </c>
      <c r="V1604">
        <v>39</v>
      </c>
      <c r="W1604">
        <v>109.74</v>
      </c>
      <c r="X1604">
        <v>87214</v>
      </c>
      <c r="Y1604" t="s">
        <v>3217</v>
      </c>
    </row>
    <row r="1605" spans="1:25" x14ac:dyDescent="0.2">
      <c r="A1605">
        <v>250</v>
      </c>
      <c r="B1605" t="s">
        <v>2670</v>
      </c>
      <c r="C1605" t="s">
        <v>1</v>
      </c>
      <c r="D1605">
        <v>0.02</v>
      </c>
      <c r="E1605">
        <v>65.989999999999995</v>
      </c>
      <c r="F1605">
        <v>3.9</v>
      </c>
      <c r="G1605" t="s">
        <v>14</v>
      </c>
      <c r="H1605" t="s">
        <v>70</v>
      </c>
      <c r="I1605" t="s">
        <v>16</v>
      </c>
      <c r="J1605" t="s">
        <v>111</v>
      </c>
      <c r="K1605" t="s">
        <v>49</v>
      </c>
      <c r="L1605" t="s">
        <v>2673</v>
      </c>
      <c r="M1605">
        <v>0.55000000000000004</v>
      </c>
      <c r="N1605" t="s">
        <v>8</v>
      </c>
      <c r="O1605" t="s">
        <v>28</v>
      </c>
      <c r="P1605" t="s">
        <v>60</v>
      </c>
      <c r="Q1605" t="s">
        <v>2672</v>
      </c>
      <c r="R1605">
        <v>55423</v>
      </c>
      <c r="S1605">
        <v>42152</v>
      </c>
      <c r="T1605">
        <v>42153</v>
      </c>
      <c r="U1605">
        <v>1061.3789999999999</v>
      </c>
      <c r="V1605">
        <v>27</v>
      </c>
      <c r="W1605">
        <v>1543.55</v>
      </c>
      <c r="X1605">
        <v>87214</v>
      </c>
      <c r="Y1605" t="s">
        <v>3217</v>
      </c>
    </row>
    <row r="1606" spans="1:25" x14ac:dyDescent="0.2">
      <c r="A1606">
        <v>3011</v>
      </c>
      <c r="B1606" t="s">
        <v>2290</v>
      </c>
      <c r="C1606" t="s">
        <v>1</v>
      </c>
      <c r="D1606">
        <v>0.03</v>
      </c>
      <c r="E1606">
        <v>5.98</v>
      </c>
      <c r="F1606">
        <v>5.35</v>
      </c>
      <c r="G1606" t="s">
        <v>14</v>
      </c>
      <c r="H1606" t="s">
        <v>70</v>
      </c>
      <c r="I1606" t="s">
        <v>24</v>
      </c>
      <c r="J1606" t="s">
        <v>64</v>
      </c>
      <c r="K1606" t="s">
        <v>49</v>
      </c>
      <c r="L1606" t="s">
        <v>785</v>
      </c>
      <c r="M1606">
        <v>0.4</v>
      </c>
      <c r="N1606" t="s">
        <v>8</v>
      </c>
      <c r="O1606" t="s">
        <v>87</v>
      </c>
      <c r="P1606" t="s">
        <v>379</v>
      </c>
      <c r="Q1606" t="s">
        <v>764</v>
      </c>
      <c r="R1606">
        <v>2113</v>
      </c>
      <c r="S1606">
        <v>42152</v>
      </c>
      <c r="T1606">
        <v>42153</v>
      </c>
      <c r="U1606">
        <v>-23.5</v>
      </c>
      <c r="V1606">
        <v>16</v>
      </c>
      <c r="W1606">
        <v>107.08</v>
      </c>
      <c r="X1606">
        <v>56486</v>
      </c>
      <c r="Y1606" t="s">
        <v>3219</v>
      </c>
    </row>
    <row r="1607" spans="1:25" x14ac:dyDescent="0.2">
      <c r="A1607">
        <v>3154</v>
      </c>
      <c r="B1607" t="s">
        <v>757</v>
      </c>
      <c r="C1607" t="s">
        <v>1</v>
      </c>
      <c r="D1607">
        <v>0.03</v>
      </c>
      <c r="E1607">
        <v>17.7</v>
      </c>
      <c r="F1607">
        <v>9.4700000000000006</v>
      </c>
      <c r="G1607" t="s">
        <v>14</v>
      </c>
      <c r="H1607" t="s">
        <v>15</v>
      </c>
      <c r="I1607" t="s">
        <v>24</v>
      </c>
      <c r="J1607" t="s">
        <v>54</v>
      </c>
      <c r="K1607" t="s">
        <v>49</v>
      </c>
      <c r="L1607" t="s">
        <v>1027</v>
      </c>
      <c r="M1607">
        <v>0.59</v>
      </c>
      <c r="N1607" t="s">
        <v>8</v>
      </c>
      <c r="O1607" t="s">
        <v>9</v>
      </c>
      <c r="P1607" t="s">
        <v>99</v>
      </c>
      <c r="Q1607" t="s">
        <v>759</v>
      </c>
      <c r="R1607">
        <v>33710</v>
      </c>
      <c r="S1607">
        <v>42152</v>
      </c>
      <c r="T1607">
        <v>42154</v>
      </c>
      <c r="U1607">
        <v>28.182600000000001</v>
      </c>
      <c r="V1607">
        <v>11</v>
      </c>
      <c r="W1607">
        <v>201.77</v>
      </c>
      <c r="X1607">
        <v>86900</v>
      </c>
      <c r="Y1607" t="s">
        <v>3216</v>
      </c>
    </row>
    <row r="1608" spans="1:25" x14ac:dyDescent="0.2">
      <c r="A1608">
        <v>1627</v>
      </c>
      <c r="B1608" t="s">
        <v>2674</v>
      </c>
      <c r="C1608" t="s">
        <v>13</v>
      </c>
      <c r="D1608">
        <v>0.06</v>
      </c>
      <c r="E1608">
        <v>43.57</v>
      </c>
      <c r="F1608">
        <v>16.36</v>
      </c>
      <c r="G1608" t="s">
        <v>14</v>
      </c>
      <c r="H1608" t="s">
        <v>70</v>
      </c>
      <c r="I1608" t="s">
        <v>24</v>
      </c>
      <c r="J1608" t="s">
        <v>54</v>
      </c>
      <c r="K1608" t="s">
        <v>49</v>
      </c>
      <c r="L1608" t="s">
        <v>2675</v>
      </c>
      <c r="M1608">
        <v>0.55000000000000004</v>
      </c>
      <c r="N1608" t="s">
        <v>8</v>
      </c>
      <c r="O1608" t="s">
        <v>9</v>
      </c>
      <c r="P1608" t="s">
        <v>376</v>
      </c>
      <c r="Q1608" t="s">
        <v>2676</v>
      </c>
      <c r="R1608">
        <v>37743</v>
      </c>
      <c r="S1608">
        <v>42152</v>
      </c>
      <c r="T1608">
        <v>42154</v>
      </c>
      <c r="U1608">
        <v>-38.808</v>
      </c>
      <c r="V1608">
        <v>17</v>
      </c>
      <c r="W1608">
        <v>710.16</v>
      </c>
      <c r="X1608">
        <v>90602</v>
      </c>
      <c r="Y1608" t="s">
        <v>3216</v>
      </c>
    </row>
    <row r="1609" spans="1:25" x14ac:dyDescent="0.2">
      <c r="A1609">
        <v>2765</v>
      </c>
      <c r="B1609" t="s">
        <v>2677</v>
      </c>
      <c r="C1609" t="s">
        <v>23</v>
      </c>
      <c r="D1609">
        <v>0.03</v>
      </c>
      <c r="E1609">
        <v>5.85</v>
      </c>
      <c r="F1609">
        <v>2.27</v>
      </c>
      <c r="G1609" t="s">
        <v>14</v>
      </c>
      <c r="H1609" t="s">
        <v>70</v>
      </c>
      <c r="I1609" t="s">
        <v>24</v>
      </c>
      <c r="J1609" t="s">
        <v>25</v>
      </c>
      <c r="K1609" t="s">
        <v>26</v>
      </c>
      <c r="L1609" t="s">
        <v>2678</v>
      </c>
      <c r="M1609">
        <v>0.56000000000000005</v>
      </c>
      <c r="N1609" t="s">
        <v>8</v>
      </c>
      <c r="O1609" t="s">
        <v>87</v>
      </c>
      <c r="P1609" t="s">
        <v>373</v>
      </c>
      <c r="Q1609" t="s">
        <v>2679</v>
      </c>
      <c r="R1609">
        <v>8021</v>
      </c>
      <c r="S1609">
        <v>42152</v>
      </c>
      <c r="T1609">
        <v>42154</v>
      </c>
      <c r="U1609">
        <v>-5.08</v>
      </c>
      <c r="V1609">
        <v>7</v>
      </c>
      <c r="W1609">
        <v>41.4</v>
      </c>
      <c r="X1609">
        <v>90725</v>
      </c>
      <c r="Y1609" t="s">
        <v>3219</v>
      </c>
    </row>
    <row r="1610" spans="1:25" x14ac:dyDescent="0.2">
      <c r="A1610">
        <v>15</v>
      </c>
      <c r="B1610" t="s">
        <v>2047</v>
      </c>
      <c r="C1610" t="s">
        <v>92</v>
      </c>
      <c r="D1610">
        <v>0.01</v>
      </c>
      <c r="E1610">
        <v>35.94</v>
      </c>
      <c r="F1610">
        <v>6.66</v>
      </c>
      <c r="G1610" t="s">
        <v>14</v>
      </c>
      <c r="H1610" t="s">
        <v>3</v>
      </c>
      <c r="I1610" t="s">
        <v>24</v>
      </c>
      <c r="J1610" t="s">
        <v>321</v>
      </c>
      <c r="K1610" t="s">
        <v>49</v>
      </c>
      <c r="L1610" t="s">
        <v>2098</v>
      </c>
      <c r="M1610">
        <v>0.4</v>
      </c>
      <c r="N1610" t="s">
        <v>8</v>
      </c>
      <c r="O1610" t="s">
        <v>87</v>
      </c>
      <c r="P1610" t="s">
        <v>88</v>
      </c>
      <c r="Q1610" t="s">
        <v>2049</v>
      </c>
      <c r="R1610">
        <v>11787</v>
      </c>
      <c r="S1610">
        <v>42152</v>
      </c>
      <c r="T1610">
        <v>42152</v>
      </c>
      <c r="U1610">
        <v>261.87569999999999</v>
      </c>
      <c r="V1610">
        <v>10</v>
      </c>
      <c r="W1610">
        <v>379.53</v>
      </c>
      <c r="X1610">
        <v>86839</v>
      </c>
      <c r="Y1610" t="s">
        <v>3219</v>
      </c>
    </row>
    <row r="1611" spans="1:25" x14ac:dyDescent="0.2">
      <c r="A1611">
        <v>2709</v>
      </c>
      <c r="B1611" t="s">
        <v>2680</v>
      </c>
      <c r="C1611" t="s">
        <v>92</v>
      </c>
      <c r="D1611">
        <v>7.0000000000000007E-2</v>
      </c>
      <c r="E1611">
        <v>60.97</v>
      </c>
      <c r="F1611">
        <v>4.5</v>
      </c>
      <c r="G1611" t="s">
        <v>14</v>
      </c>
      <c r="H1611" t="s">
        <v>15</v>
      </c>
      <c r="I1611" t="s">
        <v>24</v>
      </c>
      <c r="J1611" t="s">
        <v>71</v>
      </c>
      <c r="K1611" t="s">
        <v>49</v>
      </c>
      <c r="L1611" t="s">
        <v>72</v>
      </c>
      <c r="M1611">
        <v>0.56000000000000005</v>
      </c>
      <c r="N1611" t="s">
        <v>8</v>
      </c>
      <c r="O1611" t="s">
        <v>87</v>
      </c>
      <c r="P1611" t="s">
        <v>394</v>
      </c>
      <c r="Q1611" t="s">
        <v>2681</v>
      </c>
      <c r="R1611">
        <v>21042</v>
      </c>
      <c r="S1611">
        <v>42152</v>
      </c>
      <c r="T1611">
        <v>42154</v>
      </c>
      <c r="U1611">
        <v>-41.77</v>
      </c>
      <c r="V1611">
        <v>1</v>
      </c>
      <c r="W1611">
        <v>57.84</v>
      </c>
      <c r="X1611">
        <v>89240</v>
      </c>
      <c r="Y1611" t="s">
        <v>3219</v>
      </c>
    </row>
    <row r="1612" spans="1:25" x14ac:dyDescent="0.2">
      <c r="A1612">
        <v>2709</v>
      </c>
      <c r="B1612" t="s">
        <v>2680</v>
      </c>
      <c r="C1612" t="s">
        <v>92</v>
      </c>
      <c r="D1612">
        <v>0</v>
      </c>
      <c r="E1612">
        <v>90.98</v>
      </c>
      <c r="F1612">
        <v>56.2</v>
      </c>
      <c r="G1612" t="s">
        <v>14</v>
      </c>
      <c r="H1612" t="s">
        <v>15</v>
      </c>
      <c r="I1612" t="s">
        <v>4</v>
      </c>
      <c r="J1612" t="s">
        <v>102</v>
      </c>
      <c r="K1612" t="s">
        <v>120</v>
      </c>
      <c r="L1612" t="s">
        <v>783</v>
      </c>
      <c r="M1612">
        <v>0.74</v>
      </c>
      <c r="N1612" t="s">
        <v>8</v>
      </c>
      <c r="O1612" t="s">
        <v>87</v>
      </c>
      <c r="P1612" t="s">
        <v>394</v>
      </c>
      <c r="Q1612" t="s">
        <v>2681</v>
      </c>
      <c r="R1612">
        <v>21042</v>
      </c>
      <c r="S1612">
        <v>42152</v>
      </c>
      <c r="T1612">
        <v>42154</v>
      </c>
      <c r="U1612">
        <v>-1014.11</v>
      </c>
      <c r="V1612">
        <v>15</v>
      </c>
      <c r="W1612">
        <v>1425.71</v>
      </c>
      <c r="X1612">
        <v>89240</v>
      </c>
      <c r="Y1612" t="s">
        <v>3219</v>
      </c>
    </row>
    <row r="1613" spans="1:25" x14ac:dyDescent="0.2">
      <c r="A1613">
        <v>3206</v>
      </c>
      <c r="B1613" t="s">
        <v>1902</v>
      </c>
      <c r="C1613" t="s">
        <v>46</v>
      </c>
      <c r="D1613">
        <v>0.05</v>
      </c>
      <c r="E1613">
        <v>35.44</v>
      </c>
      <c r="F1613">
        <v>5.09</v>
      </c>
      <c r="G1613" t="s">
        <v>14</v>
      </c>
      <c r="H1613" t="s">
        <v>15</v>
      </c>
      <c r="I1613" t="s">
        <v>24</v>
      </c>
      <c r="J1613" t="s">
        <v>64</v>
      </c>
      <c r="K1613" t="s">
        <v>49</v>
      </c>
      <c r="L1613" t="s">
        <v>2054</v>
      </c>
      <c r="M1613">
        <v>0.38</v>
      </c>
      <c r="N1613" t="s">
        <v>8</v>
      </c>
      <c r="O1613" t="s">
        <v>35</v>
      </c>
      <c r="P1613" t="s">
        <v>466</v>
      </c>
      <c r="Q1613" t="s">
        <v>1904</v>
      </c>
      <c r="R1613">
        <v>83301</v>
      </c>
      <c r="S1613">
        <v>42152</v>
      </c>
      <c r="T1613">
        <v>42153</v>
      </c>
      <c r="U1613">
        <v>553.33169999999996</v>
      </c>
      <c r="V1613">
        <v>23</v>
      </c>
      <c r="W1613">
        <v>801.93</v>
      </c>
      <c r="X1613">
        <v>87935</v>
      </c>
      <c r="Y1613" t="s">
        <v>3218</v>
      </c>
    </row>
    <row r="1614" spans="1:25" x14ac:dyDescent="0.2">
      <c r="A1614">
        <v>663</v>
      </c>
      <c r="B1614" t="s">
        <v>2682</v>
      </c>
      <c r="C1614" t="s">
        <v>1</v>
      </c>
      <c r="D1614">
        <v>0.02</v>
      </c>
      <c r="E1614">
        <v>14.58</v>
      </c>
      <c r="F1614">
        <v>7.4</v>
      </c>
      <c r="G1614" t="s">
        <v>14</v>
      </c>
      <c r="H1614" t="s">
        <v>47</v>
      </c>
      <c r="I1614" t="s">
        <v>4</v>
      </c>
      <c r="J1614" t="s">
        <v>102</v>
      </c>
      <c r="K1614" t="s">
        <v>49</v>
      </c>
      <c r="L1614" t="s">
        <v>2683</v>
      </c>
      <c r="M1614">
        <v>0.48</v>
      </c>
      <c r="N1614" t="s">
        <v>8</v>
      </c>
      <c r="O1614" t="s">
        <v>87</v>
      </c>
      <c r="P1614" t="s">
        <v>293</v>
      </c>
      <c r="Q1614" t="s">
        <v>2230</v>
      </c>
      <c r="R1614">
        <v>43952</v>
      </c>
      <c r="S1614">
        <v>42153</v>
      </c>
      <c r="T1614">
        <v>42156</v>
      </c>
      <c r="U1614">
        <v>10.802</v>
      </c>
      <c r="V1614">
        <v>17</v>
      </c>
      <c r="W1614">
        <v>261.33999999999997</v>
      </c>
      <c r="X1614">
        <v>90922</v>
      </c>
      <c r="Y1614" t="s">
        <v>3219</v>
      </c>
    </row>
    <row r="1615" spans="1:25" x14ac:dyDescent="0.2">
      <c r="A1615">
        <v>1026</v>
      </c>
      <c r="B1615" t="s">
        <v>1031</v>
      </c>
      <c r="C1615" t="s">
        <v>13</v>
      </c>
      <c r="D1615">
        <v>0.1</v>
      </c>
      <c r="E1615">
        <v>5.98</v>
      </c>
      <c r="F1615">
        <v>3.85</v>
      </c>
      <c r="G1615" t="s">
        <v>14</v>
      </c>
      <c r="H1615" t="s">
        <v>3</v>
      </c>
      <c r="I1615" t="s">
        <v>16</v>
      </c>
      <c r="J1615" t="s">
        <v>17</v>
      </c>
      <c r="K1615" t="s">
        <v>18</v>
      </c>
      <c r="L1615" t="s">
        <v>1074</v>
      </c>
      <c r="M1615">
        <v>0.68</v>
      </c>
      <c r="N1615" t="s">
        <v>8</v>
      </c>
      <c r="O1615" t="s">
        <v>87</v>
      </c>
      <c r="P1615" t="s">
        <v>88</v>
      </c>
      <c r="Q1615" t="s">
        <v>1033</v>
      </c>
      <c r="R1615">
        <v>11722</v>
      </c>
      <c r="S1615">
        <v>42153</v>
      </c>
      <c r="T1615">
        <v>42154</v>
      </c>
      <c r="U1615">
        <v>18.922000000000001</v>
      </c>
      <c r="V1615">
        <v>26</v>
      </c>
      <c r="W1615">
        <v>151.55000000000001</v>
      </c>
      <c r="X1615">
        <v>89008</v>
      </c>
      <c r="Y1615" t="s">
        <v>3219</v>
      </c>
    </row>
    <row r="1616" spans="1:25" x14ac:dyDescent="0.2">
      <c r="A1616">
        <v>1026</v>
      </c>
      <c r="B1616" t="s">
        <v>1031</v>
      </c>
      <c r="C1616" t="s">
        <v>13</v>
      </c>
      <c r="D1616">
        <v>7.0000000000000007E-2</v>
      </c>
      <c r="E1616">
        <v>2.61</v>
      </c>
      <c r="F1616">
        <v>0.5</v>
      </c>
      <c r="G1616" t="s">
        <v>14</v>
      </c>
      <c r="H1616" t="s">
        <v>3</v>
      </c>
      <c r="I1616" t="s">
        <v>24</v>
      </c>
      <c r="J1616" t="s">
        <v>128</v>
      </c>
      <c r="K1616" t="s">
        <v>49</v>
      </c>
      <c r="L1616" t="s">
        <v>1343</v>
      </c>
      <c r="M1616">
        <v>0.39</v>
      </c>
      <c r="N1616" t="s">
        <v>8</v>
      </c>
      <c r="O1616" t="s">
        <v>87</v>
      </c>
      <c r="P1616" t="s">
        <v>88</v>
      </c>
      <c r="Q1616" t="s">
        <v>1033</v>
      </c>
      <c r="R1616">
        <v>11722</v>
      </c>
      <c r="S1616">
        <v>42153</v>
      </c>
      <c r="T1616">
        <v>42156</v>
      </c>
      <c r="U1616">
        <v>39.350700000000003</v>
      </c>
      <c r="V1616">
        <v>22</v>
      </c>
      <c r="W1616">
        <v>57.03</v>
      </c>
      <c r="X1616">
        <v>89008</v>
      </c>
      <c r="Y1616" t="s">
        <v>3219</v>
      </c>
    </row>
    <row r="1617" spans="1:25" x14ac:dyDescent="0.2">
      <c r="A1617">
        <v>1713</v>
      </c>
      <c r="B1617" t="s">
        <v>2684</v>
      </c>
      <c r="C1617" t="s">
        <v>13</v>
      </c>
      <c r="D1617">
        <v>0.01</v>
      </c>
      <c r="E1617">
        <v>23.99</v>
      </c>
      <c r="F1617">
        <v>6.3</v>
      </c>
      <c r="G1617" t="s">
        <v>14</v>
      </c>
      <c r="H1617" t="s">
        <v>70</v>
      </c>
      <c r="I1617" t="s">
        <v>16</v>
      </c>
      <c r="J1617" t="s">
        <v>32</v>
      </c>
      <c r="K1617" t="s">
        <v>120</v>
      </c>
      <c r="L1617" t="s">
        <v>2685</v>
      </c>
      <c r="M1617">
        <v>0.38</v>
      </c>
      <c r="N1617" t="s">
        <v>8</v>
      </c>
      <c r="O1617" t="s">
        <v>9</v>
      </c>
      <c r="P1617" t="s">
        <v>51</v>
      </c>
      <c r="Q1617" t="s">
        <v>1843</v>
      </c>
      <c r="R1617">
        <v>30265</v>
      </c>
      <c r="S1617">
        <v>42153</v>
      </c>
      <c r="T1617">
        <v>42155</v>
      </c>
      <c r="U1617">
        <v>-6.202</v>
      </c>
      <c r="V1617">
        <v>11</v>
      </c>
      <c r="W1617">
        <v>284.39</v>
      </c>
      <c r="X1617">
        <v>87748</v>
      </c>
      <c r="Y1617" t="s">
        <v>3216</v>
      </c>
    </row>
    <row r="1618" spans="1:25" x14ac:dyDescent="0.2">
      <c r="A1618">
        <v>2670</v>
      </c>
      <c r="B1618" t="s">
        <v>2686</v>
      </c>
      <c r="C1618" t="s">
        <v>13</v>
      </c>
      <c r="D1618">
        <v>0.05</v>
      </c>
      <c r="E1618">
        <v>165.2</v>
      </c>
      <c r="F1618">
        <v>19.989999999999998</v>
      </c>
      <c r="G1618" t="s">
        <v>14</v>
      </c>
      <c r="H1618" t="s">
        <v>47</v>
      </c>
      <c r="I1618" t="s">
        <v>24</v>
      </c>
      <c r="J1618" t="s">
        <v>54</v>
      </c>
      <c r="K1618" t="s">
        <v>49</v>
      </c>
      <c r="L1618" t="s">
        <v>459</v>
      </c>
      <c r="M1618">
        <v>0.59</v>
      </c>
      <c r="N1618" t="s">
        <v>8</v>
      </c>
      <c r="O1618" t="s">
        <v>35</v>
      </c>
      <c r="P1618" t="s">
        <v>66</v>
      </c>
      <c r="Q1618" t="s">
        <v>76</v>
      </c>
      <c r="R1618">
        <v>90049</v>
      </c>
      <c r="S1618">
        <v>42153</v>
      </c>
      <c r="T1618">
        <v>42153</v>
      </c>
      <c r="U1618">
        <v>2008.71</v>
      </c>
      <c r="V1618">
        <v>167</v>
      </c>
      <c r="W1618">
        <v>27587.55</v>
      </c>
      <c r="X1618">
        <v>37924</v>
      </c>
      <c r="Y1618" t="s">
        <v>3218</v>
      </c>
    </row>
    <row r="1619" spans="1:25" x14ac:dyDescent="0.2">
      <c r="A1619">
        <v>2670</v>
      </c>
      <c r="B1619" t="s">
        <v>2686</v>
      </c>
      <c r="C1619" t="s">
        <v>13</v>
      </c>
      <c r="D1619">
        <v>0.09</v>
      </c>
      <c r="E1619">
        <v>17.989999999999998</v>
      </c>
      <c r="F1619">
        <v>8.65</v>
      </c>
      <c r="G1619" t="s">
        <v>14</v>
      </c>
      <c r="H1619" t="s">
        <v>47</v>
      </c>
      <c r="I1619" t="s">
        <v>24</v>
      </c>
      <c r="J1619" t="s">
        <v>25</v>
      </c>
      <c r="K1619" t="s">
        <v>49</v>
      </c>
      <c r="L1619" t="s">
        <v>2687</v>
      </c>
      <c r="M1619">
        <v>0.56999999999999995</v>
      </c>
      <c r="N1619" t="s">
        <v>8</v>
      </c>
      <c r="O1619" t="s">
        <v>35</v>
      </c>
      <c r="P1619" t="s">
        <v>66</v>
      </c>
      <c r="Q1619" t="s">
        <v>76</v>
      </c>
      <c r="R1619">
        <v>90049</v>
      </c>
      <c r="S1619">
        <v>42153</v>
      </c>
      <c r="T1619">
        <v>42153</v>
      </c>
      <c r="U1619">
        <v>-80.53</v>
      </c>
      <c r="V1619">
        <v>71</v>
      </c>
      <c r="W1619">
        <v>1191.58</v>
      </c>
      <c r="X1619">
        <v>37924</v>
      </c>
      <c r="Y1619" t="s">
        <v>3218</v>
      </c>
    </row>
    <row r="1620" spans="1:25" x14ac:dyDescent="0.2">
      <c r="A1620">
        <v>2671</v>
      </c>
      <c r="B1620" t="s">
        <v>2688</v>
      </c>
      <c r="C1620" t="s">
        <v>13</v>
      </c>
      <c r="D1620">
        <v>0.05</v>
      </c>
      <c r="E1620">
        <v>165.2</v>
      </c>
      <c r="F1620">
        <v>19.989999999999998</v>
      </c>
      <c r="G1620" t="s">
        <v>14</v>
      </c>
      <c r="H1620" t="s">
        <v>47</v>
      </c>
      <c r="I1620" t="s">
        <v>24</v>
      </c>
      <c r="J1620" t="s">
        <v>54</v>
      </c>
      <c r="K1620" t="s">
        <v>49</v>
      </c>
      <c r="L1620" t="s">
        <v>459</v>
      </c>
      <c r="M1620">
        <v>0.59</v>
      </c>
      <c r="N1620" t="s">
        <v>8</v>
      </c>
      <c r="O1620" t="s">
        <v>9</v>
      </c>
      <c r="P1620" t="s">
        <v>376</v>
      </c>
      <c r="Q1620" t="s">
        <v>1712</v>
      </c>
      <c r="R1620">
        <v>37027</v>
      </c>
      <c r="S1620">
        <v>42153</v>
      </c>
      <c r="T1620">
        <v>42153</v>
      </c>
      <c r="U1620">
        <v>-48.957999999999998</v>
      </c>
      <c r="V1620">
        <v>42</v>
      </c>
      <c r="W1620">
        <v>6938.19</v>
      </c>
      <c r="X1620">
        <v>90551</v>
      </c>
      <c r="Y1620" t="s">
        <v>3216</v>
      </c>
    </row>
    <row r="1621" spans="1:25" x14ac:dyDescent="0.2">
      <c r="A1621">
        <v>759</v>
      </c>
      <c r="B1621" t="s">
        <v>2689</v>
      </c>
      <c r="C1621" t="s">
        <v>23</v>
      </c>
      <c r="D1621">
        <v>0</v>
      </c>
      <c r="E1621">
        <v>20.99</v>
      </c>
      <c r="F1621">
        <v>3.3</v>
      </c>
      <c r="G1621" t="s">
        <v>14</v>
      </c>
      <c r="H1621" t="s">
        <v>3</v>
      </c>
      <c r="I1621" t="s">
        <v>16</v>
      </c>
      <c r="J1621" t="s">
        <v>111</v>
      </c>
      <c r="K1621" t="s">
        <v>18</v>
      </c>
      <c r="L1621" t="s">
        <v>1559</v>
      </c>
      <c r="M1621">
        <v>0.81</v>
      </c>
      <c r="N1621" t="s">
        <v>8</v>
      </c>
      <c r="O1621" t="s">
        <v>28</v>
      </c>
      <c r="P1621" t="s">
        <v>79</v>
      </c>
      <c r="Q1621" t="s">
        <v>2690</v>
      </c>
      <c r="R1621">
        <v>62301</v>
      </c>
      <c r="S1621">
        <v>42153</v>
      </c>
      <c r="T1621">
        <v>42160</v>
      </c>
      <c r="U1621">
        <v>-92.960999999999999</v>
      </c>
      <c r="V1621">
        <v>5</v>
      </c>
      <c r="W1621">
        <v>92.96</v>
      </c>
      <c r="X1621">
        <v>86639</v>
      </c>
      <c r="Y1621" t="s">
        <v>3217</v>
      </c>
    </row>
    <row r="1622" spans="1:25" x14ac:dyDescent="0.2">
      <c r="A1622">
        <v>649</v>
      </c>
      <c r="B1622" t="s">
        <v>2691</v>
      </c>
      <c r="C1622" t="s">
        <v>92</v>
      </c>
      <c r="D1622">
        <v>0.02</v>
      </c>
      <c r="E1622">
        <v>3.78</v>
      </c>
      <c r="F1622">
        <v>0.71</v>
      </c>
      <c r="G1622" t="s">
        <v>14</v>
      </c>
      <c r="H1622" t="s">
        <v>47</v>
      </c>
      <c r="I1622" t="s">
        <v>24</v>
      </c>
      <c r="J1622" t="s">
        <v>152</v>
      </c>
      <c r="K1622" t="s">
        <v>26</v>
      </c>
      <c r="L1622" t="s">
        <v>2692</v>
      </c>
      <c r="M1622">
        <v>0.39</v>
      </c>
      <c r="N1622" t="s">
        <v>8</v>
      </c>
      <c r="O1622" t="s">
        <v>28</v>
      </c>
      <c r="P1622" t="s">
        <v>79</v>
      </c>
      <c r="Q1622" t="s">
        <v>1375</v>
      </c>
      <c r="R1622">
        <v>60089</v>
      </c>
      <c r="S1622">
        <v>42153</v>
      </c>
      <c r="T1622">
        <v>42154</v>
      </c>
      <c r="U1622">
        <v>106.7499</v>
      </c>
      <c r="V1622">
        <v>40</v>
      </c>
      <c r="W1622">
        <v>154.71</v>
      </c>
      <c r="X1622">
        <v>91366</v>
      </c>
      <c r="Y1622" t="s">
        <v>3217</v>
      </c>
    </row>
    <row r="1623" spans="1:25" x14ac:dyDescent="0.2">
      <c r="A1623">
        <v>2393</v>
      </c>
      <c r="B1623" t="s">
        <v>169</v>
      </c>
      <c r="C1623" t="s">
        <v>92</v>
      </c>
      <c r="D1623">
        <v>0.02</v>
      </c>
      <c r="E1623">
        <v>6.48</v>
      </c>
      <c r="F1623">
        <v>7.91</v>
      </c>
      <c r="G1623" t="s">
        <v>14</v>
      </c>
      <c r="H1623" t="s">
        <v>70</v>
      </c>
      <c r="I1623" t="s">
        <v>24</v>
      </c>
      <c r="J1623" t="s">
        <v>64</v>
      </c>
      <c r="K1623" t="s">
        <v>49</v>
      </c>
      <c r="L1623" t="s">
        <v>1596</v>
      </c>
      <c r="M1623">
        <v>0.37</v>
      </c>
      <c r="N1623" t="s">
        <v>8</v>
      </c>
      <c r="O1623" t="s">
        <v>9</v>
      </c>
      <c r="P1623" t="s">
        <v>51</v>
      </c>
      <c r="Q1623" t="s">
        <v>171</v>
      </c>
      <c r="R1623">
        <v>30076</v>
      </c>
      <c r="S1623">
        <v>42153</v>
      </c>
      <c r="T1623">
        <v>42155</v>
      </c>
      <c r="U1623">
        <v>-1191.5260000000001</v>
      </c>
      <c r="V1623">
        <v>2</v>
      </c>
      <c r="W1623">
        <v>16.5</v>
      </c>
      <c r="X1623">
        <v>86950</v>
      </c>
      <c r="Y1623" t="s">
        <v>3216</v>
      </c>
    </row>
    <row r="1624" spans="1:25" x14ac:dyDescent="0.2">
      <c r="A1624">
        <v>1060</v>
      </c>
      <c r="B1624" t="s">
        <v>1801</v>
      </c>
      <c r="C1624" t="s">
        <v>23</v>
      </c>
      <c r="D1624">
        <v>7.0000000000000007E-2</v>
      </c>
      <c r="E1624">
        <v>6.3</v>
      </c>
      <c r="F1624">
        <v>0.5</v>
      </c>
      <c r="G1624" t="s">
        <v>14</v>
      </c>
      <c r="H1624" t="s">
        <v>3</v>
      </c>
      <c r="I1624" t="s">
        <v>24</v>
      </c>
      <c r="J1624" t="s">
        <v>128</v>
      </c>
      <c r="K1624" t="s">
        <v>49</v>
      </c>
      <c r="L1624" t="s">
        <v>398</v>
      </c>
      <c r="M1624">
        <v>0.39</v>
      </c>
      <c r="N1624" t="s">
        <v>8</v>
      </c>
      <c r="O1624" t="s">
        <v>9</v>
      </c>
      <c r="P1624" t="s">
        <v>51</v>
      </c>
      <c r="Q1624" t="s">
        <v>337</v>
      </c>
      <c r="R1624">
        <v>30318</v>
      </c>
      <c r="S1624">
        <v>42154</v>
      </c>
      <c r="T1624">
        <v>42154</v>
      </c>
      <c r="U1624">
        <v>4.1673999999999998</v>
      </c>
      <c r="V1624">
        <v>20</v>
      </c>
      <c r="W1624">
        <v>121.87</v>
      </c>
      <c r="X1624">
        <v>57061</v>
      </c>
      <c r="Y1624" t="s">
        <v>3216</v>
      </c>
    </row>
    <row r="1625" spans="1:25" x14ac:dyDescent="0.2">
      <c r="A1625">
        <v>1062</v>
      </c>
      <c r="B1625" t="s">
        <v>1803</v>
      </c>
      <c r="C1625" t="s">
        <v>23</v>
      </c>
      <c r="D1625">
        <v>0.04</v>
      </c>
      <c r="E1625">
        <v>22.38</v>
      </c>
      <c r="F1625">
        <v>15.1</v>
      </c>
      <c r="G1625" t="s">
        <v>14</v>
      </c>
      <c r="H1625" t="s">
        <v>3</v>
      </c>
      <c r="I1625" t="s">
        <v>24</v>
      </c>
      <c r="J1625" t="s">
        <v>48</v>
      </c>
      <c r="K1625" t="s">
        <v>49</v>
      </c>
      <c r="L1625" t="s">
        <v>1061</v>
      </c>
      <c r="M1625">
        <v>0.38</v>
      </c>
      <c r="N1625" t="s">
        <v>8</v>
      </c>
      <c r="O1625" t="s">
        <v>87</v>
      </c>
      <c r="P1625" t="s">
        <v>88</v>
      </c>
      <c r="Q1625" t="s">
        <v>1804</v>
      </c>
      <c r="R1625">
        <v>11727</v>
      </c>
      <c r="S1625">
        <v>42154</v>
      </c>
      <c r="T1625">
        <v>42162</v>
      </c>
      <c r="U1625">
        <v>16.021799999999999</v>
      </c>
      <c r="V1625">
        <v>18</v>
      </c>
      <c r="W1625">
        <v>403.53</v>
      </c>
      <c r="X1625">
        <v>91355</v>
      </c>
      <c r="Y1625" t="s">
        <v>3219</v>
      </c>
    </row>
    <row r="1626" spans="1:25" x14ac:dyDescent="0.2">
      <c r="A1626">
        <v>1062</v>
      </c>
      <c r="B1626" t="s">
        <v>1803</v>
      </c>
      <c r="C1626" t="s">
        <v>23</v>
      </c>
      <c r="D1626">
        <v>0.06</v>
      </c>
      <c r="E1626">
        <v>17.78</v>
      </c>
      <c r="F1626">
        <v>5.03</v>
      </c>
      <c r="G1626" t="s">
        <v>14</v>
      </c>
      <c r="H1626" t="s">
        <v>3</v>
      </c>
      <c r="I1626" t="s">
        <v>4</v>
      </c>
      <c r="J1626" t="s">
        <v>102</v>
      </c>
      <c r="K1626" t="s">
        <v>49</v>
      </c>
      <c r="L1626" t="s">
        <v>2693</v>
      </c>
      <c r="M1626">
        <v>0.54</v>
      </c>
      <c r="N1626" t="s">
        <v>8</v>
      </c>
      <c r="O1626" t="s">
        <v>87</v>
      </c>
      <c r="P1626" t="s">
        <v>88</v>
      </c>
      <c r="Q1626" t="s">
        <v>1804</v>
      </c>
      <c r="R1626">
        <v>11727</v>
      </c>
      <c r="S1626">
        <v>42154</v>
      </c>
      <c r="T1626">
        <v>42157</v>
      </c>
      <c r="U1626">
        <v>38.067300000000003</v>
      </c>
      <c r="V1626">
        <v>3</v>
      </c>
      <c r="W1626">
        <v>55.17</v>
      </c>
      <c r="X1626">
        <v>91355</v>
      </c>
      <c r="Y1626" t="s">
        <v>3219</v>
      </c>
    </row>
    <row r="1627" spans="1:25" x14ac:dyDescent="0.2">
      <c r="A1627">
        <v>1934</v>
      </c>
      <c r="B1627" t="s">
        <v>2694</v>
      </c>
      <c r="C1627" t="s">
        <v>23</v>
      </c>
      <c r="D1627">
        <v>0.04</v>
      </c>
      <c r="E1627">
        <v>180.98</v>
      </c>
      <c r="F1627">
        <v>30</v>
      </c>
      <c r="G1627" t="s">
        <v>2</v>
      </c>
      <c r="H1627" t="s">
        <v>47</v>
      </c>
      <c r="I1627" t="s">
        <v>4</v>
      </c>
      <c r="J1627" t="s">
        <v>85</v>
      </c>
      <c r="K1627" t="s">
        <v>33</v>
      </c>
      <c r="L1627" t="s">
        <v>921</v>
      </c>
      <c r="M1627">
        <v>0.69</v>
      </c>
      <c r="N1627" t="s">
        <v>8</v>
      </c>
      <c r="O1627" t="s">
        <v>28</v>
      </c>
      <c r="P1627" t="s">
        <v>163</v>
      </c>
      <c r="Q1627" t="s">
        <v>1380</v>
      </c>
      <c r="R1627">
        <v>78626</v>
      </c>
      <c r="S1627">
        <v>42154</v>
      </c>
      <c r="T1627">
        <v>42154</v>
      </c>
      <c r="U1627">
        <v>52.988</v>
      </c>
      <c r="V1627">
        <v>3</v>
      </c>
      <c r="W1627">
        <v>561.65</v>
      </c>
      <c r="X1627">
        <v>86688</v>
      </c>
      <c r="Y1627" t="s">
        <v>3217</v>
      </c>
    </row>
    <row r="1628" spans="1:25" x14ac:dyDescent="0.2">
      <c r="A1628">
        <v>1935</v>
      </c>
      <c r="B1628" t="s">
        <v>2050</v>
      </c>
      <c r="C1628" t="s">
        <v>23</v>
      </c>
      <c r="D1628">
        <v>0.06</v>
      </c>
      <c r="E1628">
        <v>3.25</v>
      </c>
      <c r="F1628">
        <v>49</v>
      </c>
      <c r="G1628" t="s">
        <v>14</v>
      </c>
      <c r="H1628" t="s">
        <v>47</v>
      </c>
      <c r="I1628" t="s">
        <v>24</v>
      </c>
      <c r="J1628" t="s">
        <v>71</v>
      </c>
      <c r="K1628" t="s">
        <v>40</v>
      </c>
      <c r="L1628" t="s">
        <v>2695</v>
      </c>
      <c r="M1628">
        <v>0.56000000000000005</v>
      </c>
      <c r="N1628" t="s">
        <v>8</v>
      </c>
      <c r="O1628" t="s">
        <v>28</v>
      </c>
      <c r="P1628" t="s">
        <v>163</v>
      </c>
      <c r="Q1628" t="s">
        <v>2051</v>
      </c>
      <c r="R1628">
        <v>75051</v>
      </c>
      <c r="S1628">
        <v>42154</v>
      </c>
      <c r="T1628">
        <v>42160</v>
      </c>
      <c r="U1628">
        <v>10.507999999999999</v>
      </c>
      <c r="V1628">
        <v>2</v>
      </c>
      <c r="W1628">
        <v>55.6</v>
      </c>
      <c r="X1628">
        <v>86688</v>
      </c>
      <c r="Y1628" t="s">
        <v>3217</v>
      </c>
    </row>
    <row r="1629" spans="1:25" x14ac:dyDescent="0.2">
      <c r="A1629">
        <v>1935</v>
      </c>
      <c r="B1629" t="s">
        <v>2050</v>
      </c>
      <c r="C1629" t="s">
        <v>23</v>
      </c>
      <c r="D1629">
        <v>0.01</v>
      </c>
      <c r="E1629">
        <v>110.98</v>
      </c>
      <c r="F1629">
        <v>13.99</v>
      </c>
      <c r="G1629" t="s">
        <v>14</v>
      </c>
      <c r="H1629" t="s">
        <v>47</v>
      </c>
      <c r="I1629" t="s">
        <v>4</v>
      </c>
      <c r="J1629" t="s">
        <v>102</v>
      </c>
      <c r="K1629" t="s">
        <v>120</v>
      </c>
      <c r="L1629" t="s">
        <v>521</v>
      </c>
      <c r="M1629">
        <v>0.69</v>
      </c>
      <c r="N1629" t="s">
        <v>8</v>
      </c>
      <c r="O1629" t="s">
        <v>28</v>
      </c>
      <c r="P1629" t="s">
        <v>163</v>
      </c>
      <c r="Q1629" t="s">
        <v>2051</v>
      </c>
      <c r="R1629">
        <v>75051</v>
      </c>
      <c r="S1629">
        <v>42154</v>
      </c>
      <c r="T1629">
        <v>42159</v>
      </c>
      <c r="U1629">
        <v>1448.7309</v>
      </c>
      <c r="V1629">
        <v>19</v>
      </c>
      <c r="W1629">
        <v>2099.61</v>
      </c>
      <c r="X1629">
        <v>86688</v>
      </c>
      <c r="Y1629" t="s">
        <v>3217</v>
      </c>
    </row>
    <row r="1630" spans="1:25" x14ac:dyDescent="0.2">
      <c r="A1630">
        <v>1935</v>
      </c>
      <c r="B1630" t="s">
        <v>2050</v>
      </c>
      <c r="C1630" t="s">
        <v>23</v>
      </c>
      <c r="D1630">
        <v>0.05</v>
      </c>
      <c r="E1630">
        <v>3.95</v>
      </c>
      <c r="F1630">
        <v>2</v>
      </c>
      <c r="G1630" t="s">
        <v>63</v>
      </c>
      <c r="H1630" t="s">
        <v>47</v>
      </c>
      <c r="I1630" t="s">
        <v>24</v>
      </c>
      <c r="J1630" t="s">
        <v>152</v>
      </c>
      <c r="K1630" t="s">
        <v>26</v>
      </c>
      <c r="L1630" t="s">
        <v>1805</v>
      </c>
      <c r="M1630">
        <v>0.53</v>
      </c>
      <c r="N1630" t="s">
        <v>8</v>
      </c>
      <c r="O1630" t="s">
        <v>28</v>
      </c>
      <c r="P1630" t="s">
        <v>163</v>
      </c>
      <c r="Q1630" t="s">
        <v>2051</v>
      </c>
      <c r="R1630">
        <v>75051</v>
      </c>
      <c r="S1630">
        <v>42154</v>
      </c>
      <c r="T1630">
        <v>42162</v>
      </c>
      <c r="U1630">
        <v>1.004</v>
      </c>
      <c r="V1630">
        <v>23</v>
      </c>
      <c r="W1630">
        <v>96.6</v>
      </c>
      <c r="X1630">
        <v>86688</v>
      </c>
      <c r="Y1630" t="s">
        <v>3217</v>
      </c>
    </row>
    <row r="1631" spans="1:25" x14ac:dyDescent="0.2">
      <c r="A1631">
        <v>2980</v>
      </c>
      <c r="B1631" t="s">
        <v>797</v>
      </c>
      <c r="C1631" t="s">
        <v>23</v>
      </c>
      <c r="D1631">
        <v>0.04</v>
      </c>
      <c r="E1631">
        <v>2.88</v>
      </c>
      <c r="F1631">
        <v>1.01</v>
      </c>
      <c r="G1631" t="s">
        <v>14</v>
      </c>
      <c r="H1631" t="s">
        <v>70</v>
      </c>
      <c r="I1631" t="s">
        <v>24</v>
      </c>
      <c r="J1631" t="s">
        <v>25</v>
      </c>
      <c r="K1631" t="s">
        <v>26</v>
      </c>
      <c r="L1631" t="s">
        <v>967</v>
      </c>
      <c r="M1631">
        <v>0.55000000000000004</v>
      </c>
      <c r="N1631" t="s">
        <v>8</v>
      </c>
      <c r="O1631" t="s">
        <v>87</v>
      </c>
      <c r="P1631" t="s">
        <v>293</v>
      </c>
      <c r="Q1631" t="s">
        <v>799</v>
      </c>
      <c r="R1631">
        <v>44870</v>
      </c>
      <c r="S1631">
        <v>42154</v>
      </c>
      <c r="T1631">
        <v>42159</v>
      </c>
      <c r="U1631">
        <v>15.246</v>
      </c>
      <c r="V1631">
        <v>39</v>
      </c>
      <c r="W1631">
        <v>111.92</v>
      </c>
      <c r="X1631">
        <v>86548</v>
      </c>
      <c r="Y1631" t="s">
        <v>3219</v>
      </c>
    </row>
    <row r="1632" spans="1:25" x14ac:dyDescent="0.2">
      <c r="A1632">
        <v>3124</v>
      </c>
      <c r="B1632" t="s">
        <v>2696</v>
      </c>
      <c r="C1632" t="s">
        <v>46</v>
      </c>
      <c r="D1632">
        <v>0.05</v>
      </c>
      <c r="E1632">
        <v>120.98</v>
      </c>
      <c r="F1632">
        <v>9.07</v>
      </c>
      <c r="G1632" t="s">
        <v>14</v>
      </c>
      <c r="H1632" t="s">
        <v>47</v>
      </c>
      <c r="I1632" t="s">
        <v>24</v>
      </c>
      <c r="J1632" t="s">
        <v>48</v>
      </c>
      <c r="K1632" t="s">
        <v>49</v>
      </c>
      <c r="L1632" t="s">
        <v>1399</v>
      </c>
      <c r="M1632">
        <v>0.35</v>
      </c>
      <c r="N1632" t="s">
        <v>8</v>
      </c>
      <c r="O1632" t="s">
        <v>28</v>
      </c>
      <c r="P1632" t="s">
        <v>79</v>
      </c>
      <c r="Q1632" t="s">
        <v>2697</v>
      </c>
      <c r="R1632">
        <v>61265</v>
      </c>
      <c r="S1632">
        <v>42154</v>
      </c>
      <c r="T1632">
        <v>42155</v>
      </c>
      <c r="U1632">
        <v>881.04719999999998</v>
      </c>
      <c r="V1632">
        <v>11</v>
      </c>
      <c r="W1632">
        <v>1276.8800000000001</v>
      </c>
      <c r="X1632">
        <v>87286</v>
      </c>
      <c r="Y1632" t="s">
        <v>3217</v>
      </c>
    </row>
    <row r="1633" spans="1:25" x14ac:dyDescent="0.2">
      <c r="A1633">
        <v>1802</v>
      </c>
      <c r="B1633" t="s">
        <v>2698</v>
      </c>
      <c r="C1633" t="s">
        <v>1</v>
      </c>
      <c r="D1633">
        <v>0.04</v>
      </c>
      <c r="E1633">
        <v>3.68</v>
      </c>
      <c r="F1633">
        <v>1.32</v>
      </c>
      <c r="G1633" t="s">
        <v>14</v>
      </c>
      <c r="H1633" t="s">
        <v>70</v>
      </c>
      <c r="I1633" t="s">
        <v>24</v>
      </c>
      <c r="J1633" t="s">
        <v>544</v>
      </c>
      <c r="K1633" t="s">
        <v>26</v>
      </c>
      <c r="L1633" t="s">
        <v>2502</v>
      </c>
      <c r="M1633">
        <v>0.83</v>
      </c>
      <c r="N1633" t="s">
        <v>8</v>
      </c>
      <c r="O1633" t="s">
        <v>9</v>
      </c>
      <c r="P1633" t="s">
        <v>99</v>
      </c>
      <c r="Q1633" t="s">
        <v>689</v>
      </c>
      <c r="R1633">
        <v>34698</v>
      </c>
      <c r="S1633">
        <v>42156</v>
      </c>
      <c r="T1633">
        <v>42157</v>
      </c>
      <c r="U1633">
        <v>300.92579999999998</v>
      </c>
      <c r="V1633">
        <v>11</v>
      </c>
      <c r="W1633">
        <v>41.29</v>
      </c>
      <c r="X1633">
        <v>91543</v>
      </c>
      <c r="Y1633" t="s">
        <v>3216</v>
      </c>
    </row>
    <row r="1634" spans="1:25" x14ac:dyDescent="0.2">
      <c r="A1634">
        <v>2817</v>
      </c>
      <c r="B1634" t="s">
        <v>2699</v>
      </c>
      <c r="C1634" t="s">
        <v>13</v>
      </c>
      <c r="D1634">
        <v>0.05</v>
      </c>
      <c r="E1634">
        <v>4.71</v>
      </c>
      <c r="F1634">
        <v>0.7</v>
      </c>
      <c r="G1634" t="s">
        <v>63</v>
      </c>
      <c r="H1634" t="s">
        <v>70</v>
      </c>
      <c r="I1634" t="s">
        <v>24</v>
      </c>
      <c r="J1634" t="s">
        <v>152</v>
      </c>
      <c r="K1634" t="s">
        <v>26</v>
      </c>
      <c r="L1634" t="s">
        <v>2700</v>
      </c>
      <c r="M1634">
        <v>0.8</v>
      </c>
      <c r="N1634" t="s">
        <v>8</v>
      </c>
      <c r="O1634" t="s">
        <v>87</v>
      </c>
      <c r="P1634" t="s">
        <v>293</v>
      </c>
      <c r="Q1634" t="s">
        <v>2701</v>
      </c>
      <c r="R1634">
        <v>43055</v>
      </c>
      <c r="S1634">
        <v>42156</v>
      </c>
      <c r="T1634">
        <v>42157</v>
      </c>
      <c r="U1634">
        <v>-2.3759999999999999</v>
      </c>
      <c r="V1634">
        <v>2</v>
      </c>
      <c r="W1634">
        <v>12.16</v>
      </c>
      <c r="X1634">
        <v>89743</v>
      </c>
      <c r="Y1634" t="s">
        <v>3219</v>
      </c>
    </row>
    <row r="1635" spans="1:25" x14ac:dyDescent="0.2">
      <c r="A1635">
        <v>2817</v>
      </c>
      <c r="B1635" t="s">
        <v>2699</v>
      </c>
      <c r="C1635" t="s">
        <v>13</v>
      </c>
      <c r="D1635">
        <v>0.04</v>
      </c>
      <c r="E1635">
        <v>55.99</v>
      </c>
      <c r="F1635">
        <v>1.25</v>
      </c>
      <c r="G1635" t="s">
        <v>63</v>
      </c>
      <c r="H1635" t="s">
        <v>70</v>
      </c>
      <c r="I1635" t="s">
        <v>16</v>
      </c>
      <c r="J1635" t="s">
        <v>111</v>
      </c>
      <c r="K1635" t="s">
        <v>18</v>
      </c>
      <c r="L1635" t="s">
        <v>2702</v>
      </c>
      <c r="M1635">
        <v>0.35</v>
      </c>
      <c r="N1635" t="s">
        <v>8</v>
      </c>
      <c r="O1635" t="s">
        <v>87</v>
      </c>
      <c r="P1635" t="s">
        <v>293</v>
      </c>
      <c r="Q1635" t="s">
        <v>2701</v>
      </c>
      <c r="R1635">
        <v>43055</v>
      </c>
      <c r="S1635">
        <v>42156</v>
      </c>
      <c r="T1635">
        <v>42157</v>
      </c>
      <c r="U1635">
        <v>-18.3216</v>
      </c>
      <c r="V1635">
        <v>3</v>
      </c>
      <c r="W1635">
        <v>147.56</v>
      </c>
      <c r="X1635">
        <v>89743</v>
      </c>
      <c r="Y1635" t="s">
        <v>3219</v>
      </c>
    </row>
    <row r="1636" spans="1:25" x14ac:dyDescent="0.2">
      <c r="A1636">
        <v>3069</v>
      </c>
      <c r="B1636" t="s">
        <v>1144</v>
      </c>
      <c r="C1636" t="s">
        <v>13</v>
      </c>
      <c r="D1636">
        <v>0.03</v>
      </c>
      <c r="E1636">
        <v>120.98</v>
      </c>
      <c r="F1636">
        <v>30</v>
      </c>
      <c r="G1636" t="s">
        <v>2</v>
      </c>
      <c r="H1636" t="s">
        <v>15</v>
      </c>
      <c r="I1636" t="s">
        <v>4</v>
      </c>
      <c r="J1636" t="s">
        <v>85</v>
      </c>
      <c r="K1636" t="s">
        <v>33</v>
      </c>
      <c r="L1636" t="s">
        <v>1101</v>
      </c>
      <c r="M1636">
        <v>0.64</v>
      </c>
      <c r="N1636" t="s">
        <v>8</v>
      </c>
      <c r="O1636" t="s">
        <v>28</v>
      </c>
      <c r="P1636" t="s">
        <v>60</v>
      </c>
      <c r="Q1636" t="s">
        <v>1146</v>
      </c>
      <c r="R1636">
        <v>55128</v>
      </c>
      <c r="S1636">
        <v>42156</v>
      </c>
      <c r="T1636">
        <v>42158</v>
      </c>
      <c r="U1636">
        <v>638.02800000000002</v>
      </c>
      <c r="V1636">
        <v>15</v>
      </c>
      <c r="W1636">
        <v>1894.45</v>
      </c>
      <c r="X1636">
        <v>88191</v>
      </c>
      <c r="Y1636" t="s">
        <v>3217</v>
      </c>
    </row>
    <row r="1637" spans="1:25" x14ac:dyDescent="0.2">
      <c r="A1637">
        <v>3069</v>
      </c>
      <c r="B1637" t="s">
        <v>1144</v>
      </c>
      <c r="C1637" t="s">
        <v>13</v>
      </c>
      <c r="D1637">
        <v>0.01</v>
      </c>
      <c r="E1637">
        <v>15.68</v>
      </c>
      <c r="F1637">
        <v>3.73</v>
      </c>
      <c r="G1637" t="s">
        <v>14</v>
      </c>
      <c r="H1637" t="s">
        <v>15</v>
      </c>
      <c r="I1637" t="s">
        <v>4</v>
      </c>
      <c r="J1637" t="s">
        <v>102</v>
      </c>
      <c r="K1637" t="s">
        <v>18</v>
      </c>
      <c r="L1637" t="s">
        <v>2703</v>
      </c>
      <c r="M1637">
        <v>0.46</v>
      </c>
      <c r="N1637" t="s">
        <v>8</v>
      </c>
      <c r="O1637" t="s">
        <v>28</v>
      </c>
      <c r="P1637" t="s">
        <v>60</v>
      </c>
      <c r="Q1637" t="s">
        <v>1146</v>
      </c>
      <c r="R1637">
        <v>55128</v>
      </c>
      <c r="S1637">
        <v>42156</v>
      </c>
      <c r="T1637">
        <v>42158</v>
      </c>
      <c r="U1637">
        <v>138.49680000000001</v>
      </c>
      <c r="V1637">
        <v>12</v>
      </c>
      <c r="W1637">
        <v>200.72</v>
      </c>
      <c r="X1637">
        <v>88191</v>
      </c>
      <c r="Y1637" t="s">
        <v>3217</v>
      </c>
    </row>
    <row r="1638" spans="1:25" x14ac:dyDescent="0.2">
      <c r="A1638">
        <v>3141</v>
      </c>
      <c r="B1638" t="s">
        <v>2704</v>
      </c>
      <c r="C1638" t="s">
        <v>23</v>
      </c>
      <c r="D1638">
        <v>0.09</v>
      </c>
      <c r="E1638">
        <v>6.84</v>
      </c>
      <c r="F1638">
        <v>8.3699999999999992</v>
      </c>
      <c r="G1638" t="s">
        <v>14</v>
      </c>
      <c r="H1638" t="s">
        <v>15</v>
      </c>
      <c r="I1638" t="s">
        <v>24</v>
      </c>
      <c r="J1638" t="s">
        <v>544</v>
      </c>
      <c r="K1638" t="s">
        <v>18</v>
      </c>
      <c r="L1638" t="s">
        <v>712</v>
      </c>
      <c r="M1638">
        <v>0.57999999999999996</v>
      </c>
      <c r="N1638" t="s">
        <v>8</v>
      </c>
      <c r="O1638" t="s">
        <v>28</v>
      </c>
      <c r="P1638" t="s">
        <v>163</v>
      </c>
      <c r="Q1638" t="s">
        <v>342</v>
      </c>
      <c r="R1638">
        <v>77506</v>
      </c>
      <c r="S1638">
        <v>42156</v>
      </c>
      <c r="T1638">
        <v>42163</v>
      </c>
      <c r="U1638">
        <v>-88.584999999999994</v>
      </c>
      <c r="V1638">
        <v>13</v>
      </c>
      <c r="W1638">
        <v>87.1</v>
      </c>
      <c r="X1638">
        <v>86369</v>
      </c>
      <c r="Y1638" t="s">
        <v>3217</v>
      </c>
    </row>
    <row r="1639" spans="1:25" x14ac:dyDescent="0.2">
      <c r="A1639">
        <v>3141</v>
      </c>
      <c r="B1639" t="s">
        <v>2704</v>
      </c>
      <c r="C1639" t="s">
        <v>23</v>
      </c>
      <c r="D1639">
        <v>7.0000000000000007E-2</v>
      </c>
      <c r="E1639">
        <v>48.91</v>
      </c>
      <c r="F1639">
        <v>35</v>
      </c>
      <c r="G1639" t="s">
        <v>63</v>
      </c>
      <c r="H1639" t="s">
        <v>15</v>
      </c>
      <c r="I1639" t="s">
        <v>24</v>
      </c>
      <c r="J1639" t="s">
        <v>54</v>
      </c>
      <c r="K1639" t="s">
        <v>40</v>
      </c>
      <c r="L1639" t="s">
        <v>1797</v>
      </c>
      <c r="M1639">
        <v>0.83</v>
      </c>
      <c r="N1639" t="s">
        <v>8</v>
      </c>
      <c r="O1639" t="s">
        <v>28</v>
      </c>
      <c r="P1639" t="s">
        <v>163</v>
      </c>
      <c r="Q1639" t="s">
        <v>342</v>
      </c>
      <c r="R1639">
        <v>77506</v>
      </c>
      <c r="S1639">
        <v>42156</v>
      </c>
      <c r="T1639">
        <v>42158</v>
      </c>
      <c r="U1639">
        <v>-485.68</v>
      </c>
      <c r="V1639">
        <v>15</v>
      </c>
      <c r="W1639">
        <v>736.86</v>
      </c>
      <c r="X1639">
        <v>86369</v>
      </c>
      <c r="Y1639" t="s">
        <v>3217</v>
      </c>
    </row>
    <row r="1640" spans="1:25" x14ac:dyDescent="0.2">
      <c r="A1640">
        <v>2737</v>
      </c>
      <c r="B1640" t="s">
        <v>2246</v>
      </c>
      <c r="C1640" t="s">
        <v>92</v>
      </c>
      <c r="D1640">
        <v>0.03</v>
      </c>
      <c r="E1640">
        <v>15.31</v>
      </c>
      <c r="F1640">
        <v>8.7799999999999994</v>
      </c>
      <c r="G1640" t="s">
        <v>14</v>
      </c>
      <c r="H1640" t="s">
        <v>3</v>
      </c>
      <c r="I1640" t="s">
        <v>24</v>
      </c>
      <c r="J1640" t="s">
        <v>54</v>
      </c>
      <c r="K1640" t="s">
        <v>49</v>
      </c>
      <c r="L1640" t="s">
        <v>2410</v>
      </c>
      <c r="M1640">
        <v>0.56999999999999995</v>
      </c>
      <c r="N1640" t="s">
        <v>8</v>
      </c>
      <c r="O1640" t="s">
        <v>87</v>
      </c>
      <c r="P1640" t="s">
        <v>609</v>
      </c>
      <c r="Q1640" t="s">
        <v>1922</v>
      </c>
      <c r="R1640">
        <v>5701</v>
      </c>
      <c r="S1640">
        <v>42156</v>
      </c>
      <c r="T1640">
        <v>42157</v>
      </c>
      <c r="U1640">
        <v>-57.56</v>
      </c>
      <c r="V1640">
        <v>12</v>
      </c>
      <c r="W1640">
        <v>194.08</v>
      </c>
      <c r="X1640">
        <v>89019</v>
      </c>
      <c r="Y1640" t="s">
        <v>3219</v>
      </c>
    </row>
    <row r="1641" spans="1:25" x14ac:dyDescent="0.2">
      <c r="A1641">
        <v>2828</v>
      </c>
      <c r="B1641" t="s">
        <v>1235</v>
      </c>
      <c r="C1641" t="s">
        <v>92</v>
      </c>
      <c r="D1641">
        <v>7.0000000000000007E-2</v>
      </c>
      <c r="E1641">
        <v>39.479999999999997</v>
      </c>
      <c r="F1641">
        <v>1.99</v>
      </c>
      <c r="G1641" t="s">
        <v>14</v>
      </c>
      <c r="H1641" t="s">
        <v>70</v>
      </c>
      <c r="I1641" t="s">
        <v>16</v>
      </c>
      <c r="J1641" t="s">
        <v>17</v>
      </c>
      <c r="K1641" t="s">
        <v>18</v>
      </c>
      <c r="L1641" t="s">
        <v>1233</v>
      </c>
      <c r="M1641">
        <v>0.54</v>
      </c>
      <c r="N1641" t="s">
        <v>8</v>
      </c>
      <c r="O1641" t="s">
        <v>35</v>
      </c>
      <c r="P1641" t="s">
        <v>66</v>
      </c>
      <c r="Q1641" t="s">
        <v>1237</v>
      </c>
      <c r="R1641">
        <v>92243</v>
      </c>
      <c r="S1641">
        <v>42156</v>
      </c>
      <c r="T1641">
        <v>42157</v>
      </c>
      <c r="U1641">
        <v>322.25069999999999</v>
      </c>
      <c r="V1641">
        <v>12</v>
      </c>
      <c r="W1641">
        <v>467.03</v>
      </c>
      <c r="X1641">
        <v>87721</v>
      </c>
      <c r="Y1641" t="s">
        <v>3218</v>
      </c>
    </row>
    <row r="1642" spans="1:25" x14ac:dyDescent="0.2">
      <c r="A1642">
        <v>797</v>
      </c>
      <c r="B1642" t="s">
        <v>1500</v>
      </c>
      <c r="C1642" t="s">
        <v>46</v>
      </c>
      <c r="D1642">
        <v>0.04</v>
      </c>
      <c r="E1642">
        <v>9.11</v>
      </c>
      <c r="F1642">
        <v>2.25</v>
      </c>
      <c r="G1642" t="s">
        <v>14</v>
      </c>
      <c r="H1642" t="s">
        <v>70</v>
      </c>
      <c r="I1642" t="s">
        <v>24</v>
      </c>
      <c r="J1642" t="s">
        <v>25</v>
      </c>
      <c r="K1642" t="s">
        <v>26</v>
      </c>
      <c r="L1642" t="s">
        <v>2705</v>
      </c>
      <c r="M1642">
        <v>0.52</v>
      </c>
      <c r="N1642" t="s">
        <v>8</v>
      </c>
      <c r="O1642" t="s">
        <v>35</v>
      </c>
      <c r="P1642" t="s">
        <v>122</v>
      </c>
      <c r="Q1642" t="s">
        <v>1502</v>
      </c>
      <c r="R1642">
        <v>84067</v>
      </c>
      <c r="S1642">
        <v>42156</v>
      </c>
      <c r="T1642">
        <v>42159</v>
      </c>
      <c r="U1642">
        <v>-3.496</v>
      </c>
      <c r="V1642">
        <v>2</v>
      </c>
      <c r="W1642">
        <v>18.59</v>
      </c>
      <c r="X1642">
        <v>86868</v>
      </c>
      <c r="Y1642" t="s">
        <v>3218</v>
      </c>
    </row>
    <row r="1643" spans="1:25" x14ac:dyDescent="0.2">
      <c r="A1643">
        <v>797</v>
      </c>
      <c r="B1643" t="s">
        <v>1500</v>
      </c>
      <c r="C1643" t="s">
        <v>46</v>
      </c>
      <c r="D1643">
        <v>7.0000000000000007E-2</v>
      </c>
      <c r="E1643">
        <v>64.650000000000006</v>
      </c>
      <c r="F1643">
        <v>35</v>
      </c>
      <c r="G1643" t="s">
        <v>14</v>
      </c>
      <c r="H1643" t="s">
        <v>70</v>
      </c>
      <c r="I1643" t="s">
        <v>24</v>
      </c>
      <c r="J1643" t="s">
        <v>54</v>
      </c>
      <c r="K1643" t="s">
        <v>40</v>
      </c>
      <c r="L1643" t="s">
        <v>989</v>
      </c>
      <c r="M1643">
        <v>0.8</v>
      </c>
      <c r="N1643" t="s">
        <v>8</v>
      </c>
      <c r="O1643" t="s">
        <v>35</v>
      </c>
      <c r="P1643" t="s">
        <v>122</v>
      </c>
      <c r="Q1643" t="s">
        <v>1502</v>
      </c>
      <c r="R1643">
        <v>84067</v>
      </c>
      <c r="S1643">
        <v>42156</v>
      </c>
      <c r="T1643">
        <v>42158</v>
      </c>
      <c r="U1643">
        <v>-717.072</v>
      </c>
      <c r="V1643">
        <v>13</v>
      </c>
      <c r="W1643">
        <v>834.08</v>
      </c>
      <c r="X1643">
        <v>86868</v>
      </c>
      <c r="Y1643" t="s">
        <v>3218</v>
      </c>
    </row>
    <row r="1644" spans="1:25" x14ac:dyDescent="0.2">
      <c r="A1644">
        <v>1556</v>
      </c>
      <c r="B1644" t="s">
        <v>2706</v>
      </c>
      <c r="C1644" t="s">
        <v>46</v>
      </c>
      <c r="D1644">
        <v>0.06</v>
      </c>
      <c r="E1644">
        <v>2.89</v>
      </c>
      <c r="F1644">
        <v>0.99</v>
      </c>
      <c r="G1644" t="s">
        <v>14</v>
      </c>
      <c r="H1644" t="s">
        <v>15</v>
      </c>
      <c r="I1644" t="s">
        <v>24</v>
      </c>
      <c r="J1644" t="s">
        <v>128</v>
      </c>
      <c r="K1644" t="s">
        <v>49</v>
      </c>
      <c r="L1644" t="s">
        <v>2707</v>
      </c>
      <c r="M1644">
        <v>0.38</v>
      </c>
      <c r="N1644" t="s">
        <v>8</v>
      </c>
      <c r="O1644" t="s">
        <v>9</v>
      </c>
      <c r="P1644" t="s">
        <v>218</v>
      </c>
      <c r="Q1644" t="s">
        <v>2708</v>
      </c>
      <c r="R1644">
        <v>22304</v>
      </c>
      <c r="S1644">
        <v>42156</v>
      </c>
      <c r="T1644">
        <v>42158</v>
      </c>
      <c r="U1644">
        <v>-2.0097</v>
      </c>
      <c r="V1644">
        <v>6</v>
      </c>
      <c r="W1644">
        <v>16.670000000000002</v>
      </c>
      <c r="X1644">
        <v>87425</v>
      </c>
      <c r="Y1644" t="s">
        <v>3216</v>
      </c>
    </row>
    <row r="1645" spans="1:25" x14ac:dyDescent="0.2">
      <c r="A1645">
        <v>1556</v>
      </c>
      <c r="B1645" t="s">
        <v>2706</v>
      </c>
      <c r="C1645" t="s">
        <v>46</v>
      </c>
      <c r="D1645">
        <v>0.08</v>
      </c>
      <c r="E1645">
        <v>22.84</v>
      </c>
      <c r="F1645">
        <v>11.54</v>
      </c>
      <c r="G1645" t="s">
        <v>14</v>
      </c>
      <c r="H1645" t="s">
        <v>15</v>
      </c>
      <c r="I1645" t="s">
        <v>24</v>
      </c>
      <c r="J1645" t="s">
        <v>64</v>
      </c>
      <c r="K1645" t="s">
        <v>49</v>
      </c>
      <c r="L1645" t="s">
        <v>1817</v>
      </c>
      <c r="M1645">
        <v>0.39</v>
      </c>
      <c r="N1645" t="s">
        <v>8</v>
      </c>
      <c r="O1645" t="s">
        <v>9</v>
      </c>
      <c r="P1645" t="s">
        <v>218</v>
      </c>
      <c r="Q1645" t="s">
        <v>2708</v>
      </c>
      <c r="R1645">
        <v>22304</v>
      </c>
      <c r="S1645">
        <v>42156</v>
      </c>
      <c r="T1645">
        <v>42158</v>
      </c>
      <c r="U1645">
        <v>-477.37200000000001</v>
      </c>
      <c r="V1645">
        <v>9</v>
      </c>
      <c r="W1645">
        <v>195.16</v>
      </c>
      <c r="X1645">
        <v>87425</v>
      </c>
      <c r="Y1645" t="s">
        <v>3216</v>
      </c>
    </row>
    <row r="1646" spans="1:25" x14ac:dyDescent="0.2">
      <c r="A1646">
        <v>1690</v>
      </c>
      <c r="B1646" t="s">
        <v>726</v>
      </c>
      <c r="C1646" t="s">
        <v>46</v>
      </c>
      <c r="D1646">
        <v>0.09</v>
      </c>
      <c r="E1646">
        <v>95.43</v>
      </c>
      <c r="F1646">
        <v>19.989999999999998</v>
      </c>
      <c r="G1646" t="s">
        <v>14</v>
      </c>
      <c r="H1646" t="s">
        <v>70</v>
      </c>
      <c r="I1646" t="s">
        <v>24</v>
      </c>
      <c r="J1646" t="s">
        <v>54</v>
      </c>
      <c r="K1646" t="s">
        <v>49</v>
      </c>
      <c r="L1646" t="s">
        <v>1413</v>
      </c>
      <c r="M1646">
        <v>0.79</v>
      </c>
      <c r="N1646" t="s">
        <v>8</v>
      </c>
      <c r="O1646" t="s">
        <v>87</v>
      </c>
      <c r="P1646" t="s">
        <v>296</v>
      </c>
      <c r="Q1646" t="s">
        <v>728</v>
      </c>
      <c r="R1646">
        <v>17112</v>
      </c>
      <c r="S1646">
        <v>42156</v>
      </c>
      <c r="T1646">
        <v>42157</v>
      </c>
      <c r="U1646">
        <v>-143.23500000000001</v>
      </c>
      <c r="V1646">
        <v>22</v>
      </c>
      <c r="W1646">
        <v>2053.6</v>
      </c>
      <c r="X1646">
        <v>91078</v>
      </c>
      <c r="Y1646" t="s">
        <v>3219</v>
      </c>
    </row>
    <row r="1647" spans="1:25" x14ac:dyDescent="0.2">
      <c r="A1647">
        <v>2443</v>
      </c>
      <c r="B1647" t="s">
        <v>597</v>
      </c>
      <c r="C1647" t="s">
        <v>46</v>
      </c>
      <c r="D1647">
        <v>0.06</v>
      </c>
      <c r="E1647">
        <v>2.2799999999999998</v>
      </c>
      <c r="F1647">
        <v>5.2</v>
      </c>
      <c r="G1647" t="s">
        <v>14</v>
      </c>
      <c r="H1647" t="s">
        <v>70</v>
      </c>
      <c r="I1647" t="s">
        <v>24</v>
      </c>
      <c r="J1647" t="s">
        <v>25</v>
      </c>
      <c r="K1647" t="s">
        <v>26</v>
      </c>
      <c r="L1647" t="s">
        <v>2709</v>
      </c>
      <c r="M1647">
        <v>0.41</v>
      </c>
      <c r="N1647" t="s">
        <v>8</v>
      </c>
      <c r="O1647" t="s">
        <v>9</v>
      </c>
      <c r="P1647" t="s">
        <v>99</v>
      </c>
      <c r="Q1647" t="s">
        <v>104</v>
      </c>
      <c r="R1647">
        <v>33142</v>
      </c>
      <c r="S1647">
        <v>42156</v>
      </c>
      <c r="T1647">
        <v>42158</v>
      </c>
      <c r="U1647">
        <v>-2002.6314</v>
      </c>
      <c r="V1647">
        <v>13</v>
      </c>
      <c r="W1647">
        <v>30.47</v>
      </c>
      <c r="X1647">
        <v>89301</v>
      </c>
      <c r="Y1647" t="s">
        <v>3216</v>
      </c>
    </row>
    <row r="1648" spans="1:25" x14ac:dyDescent="0.2">
      <c r="A1648">
        <v>142</v>
      </c>
      <c r="B1648" t="s">
        <v>2710</v>
      </c>
      <c r="C1648" t="s">
        <v>1</v>
      </c>
      <c r="D1648">
        <v>0.03</v>
      </c>
      <c r="E1648">
        <v>22.84</v>
      </c>
      <c r="F1648">
        <v>11.54</v>
      </c>
      <c r="G1648" t="s">
        <v>14</v>
      </c>
      <c r="H1648" t="s">
        <v>3</v>
      </c>
      <c r="I1648" t="s">
        <v>24</v>
      </c>
      <c r="J1648" t="s">
        <v>64</v>
      </c>
      <c r="K1648" t="s">
        <v>49</v>
      </c>
      <c r="L1648" t="s">
        <v>1817</v>
      </c>
      <c r="M1648">
        <v>0.39</v>
      </c>
      <c r="N1648" t="s">
        <v>8</v>
      </c>
      <c r="O1648" t="s">
        <v>87</v>
      </c>
      <c r="P1648" t="s">
        <v>224</v>
      </c>
      <c r="Q1648" t="s">
        <v>2711</v>
      </c>
      <c r="R1648">
        <v>6401</v>
      </c>
      <c r="S1648">
        <v>42157</v>
      </c>
      <c r="T1648">
        <v>42158</v>
      </c>
      <c r="U1648">
        <v>91.956000000000003</v>
      </c>
      <c r="V1648">
        <v>13</v>
      </c>
      <c r="W1648">
        <v>312.58999999999997</v>
      </c>
      <c r="X1648">
        <v>91087</v>
      </c>
      <c r="Y1648" t="s">
        <v>3219</v>
      </c>
    </row>
    <row r="1649" spans="1:25" x14ac:dyDescent="0.2">
      <c r="A1649">
        <v>144</v>
      </c>
      <c r="B1649" t="s">
        <v>2712</v>
      </c>
      <c r="C1649" t="s">
        <v>1</v>
      </c>
      <c r="D1649">
        <v>0.05</v>
      </c>
      <c r="E1649">
        <v>10.98</v>
      </c>
      <c r="F1649">
        <v>3.37</v>
      </c>
      <c r="G1649" t="s">
        <v>14</v>
      </c>
      <c r="H1649" t="s">
        <v>3</v>
      </c>
      <c r="I1649" t="s">
        <v>24</v>
      </c>
      <c r="J1649" t="s">
        <v>544</v>
      </c>
      <c r="K1649" t="s">
        <v>18</v>
      </c>
      <c r="L1649" t="s">
        <v>2105</v>
      </c>
      <c r="M1649">
        <v>0.56999999999999995</v>
      </c>
      <c r="N1649" t="s">
        <v>8</v>
      </c>
      <c r="O1649" t="s">
        <v>87</v>
      </c>
      <c r="P1649" t="s">
        <v>379</v>
      </c>
      <c r="Q1649" t="s">
        <v>2713</v>
      </c>
      <c r="R1649">
        <v>2664</v>
      </c>
      <c r="S1649">
        <v>42157</v>
      </c>
      <c r="T1649">
        <v>42158</v>
      </c>
      <c r="U1649">
        <v>-2.544</v>
      </c>
      <c r="V1649">
        <v>6</v>
      </c>
      <c r="W1649">
        <v>64.400000000000006</v>
      </c>
      <c r="X1649">
        <v>91087</v>
      </c>
      <c r="Y1649" t="s">
        <v>3219</v>
      </c>
    </row>
    <row r="1650" spans="1:25" x14ac:dyDescent="0.2">
      <c r="A1650">
        <v>1461</v>
      </c>
      <c r="B1650" t="s">
        <v>2714</v>
      </c>
      <c r="C1650" t="s">
        <v>13</v>
      </c>
      <c r="D1650">
        <v>0.05</v>
      </c>
      <c r="E1650">
        <v>12.95</v>
      </c>
      <c r="F1650">
        <v>4.9800000000000004</v>
      </c>
      <c r="G1650" t="s">
        <v>14</v>
      </c>
      <c r="H1650" t="s">
        <v>15</v>
      </c>
      <c r="I1650" t="s">
        <v>24</v>
      </c>
      <c r="J1650" t="s">
        <v>48</v>
      </c>
      <c r="K1650" t="s">
        <v>49</v>
      </c>
      <c r="L1650" t="s">
        <v>2715</v>
      </c>
      <c r="M1650">
        <v>0.4</v>
      </c>
      <c r="N1650" t="s">
        <v>8</v>
      </c>
      <c r="O1650" t="s">
        <v>28</v>
      </c>
      <c r="P1650" t="s">
        <v>29</v>
      </c>
      <c r="Q1650" t="s">
        <v>2005</v>
      </c>
      <c r="R1650">
        <v>47905</v>
      </c>
      <c r="S1650">
        <v>42157</v>
      </c>
      <c r="T1650">
        <v>42159</v>
      </c>
      <c r="U1650">
        <v>134.16825</v>
      </c>
      <c r="V1650">
        <v>19</v>
      </c>
      <c r="W1650">
        <v>252.36</v>
      </c>
      <c r="X1650">
        <v>86397</v>
      </c>
      <c r="Y1650" t="s">
        <v>3217</v>
      </c>
    </row>
    <row r="1651" spans="1:25" x14ac:dyDescent="0.2">
      <c r="A1651">
        <v>1997</v>
      </c>
      <c r="B1651" t="s">
        <v>750</v>
      </c>
      <c r="C1651" t="s">
        <v>23</v>
      </c>
      <c r="D1651">
        <v>0</v>
      </c>
      <c r="E1651">
        <v>24.92</v>
      </c>
      <c r="F1651">
        <v>12.98</v>
      </c>
      <c r="G1651" t="s">
        <v>14</v>
      </c>
      <c r="H1651" t="s">
        <v>15</v>
      </c>
      <c r="I1651" t="s">
        <v>24</v>
      </c>
      <c r="J1651" t="s">
        <v>48</v>
      </c>
      <c r="K1651" t="s">
        <v>49</v>
      </c>
      <c r="L1651" t="s">
        <v>1707</v>
      </c>
      <c r="M1651">
        <v>0.39</v>
      </c>
      <c r="N1651" t="s">
        <v>8</v>
      </c>
      <c r="O1651" t="s">
        <v>9</v>
      </c>
      <c r="P1651" t="s">
        <v>247</v>
      </c>
      <c r="Q1651" t="s">
        <v>248</v>
      </c>
      <c r="R1651">
        <v>29915</v>
      </c>
      <c r="S1651">
        <v>42157</v>
      </c>
      <c r="T1651">
        <v>42157</v>
      </c>
      <c r="U1651">
        <v>-23.155999999999999</v>
      </c>
      <c r="V1651">
        <v>1</v>
      </c>
      <c r="W1651">
        <v>32.659999999999997</v>
      </c>
      <c r="X1651">
        <v>90335</v>
      </c>
      <c r="Y1651" t="s">
        <v>3216</v>
      </c>
    </row>
    <row r="1652" spans="1:25" x14ac:dyDescent="0.2">
      <c r="A1652">
        <v>2334</v>
      </c>
      <c r="B1652" t="s">
        <v>2014</v>
      </c>
      <c r="C1652" t="s">
        <v>23</v>
      </c>
      <c r="D1652">
        <v>0.06</v>
      </c>
      <c r="E1652">
        <v>3.74</v>
      </c>
      <c r="F1652">
        <v>0.94</v>
      </c>
      <c r="G1652" t="s">
        <v>14</v>
      </c>
      <c r="H1652" t="s">
        <v>47</v>
      </c>
      <c r="I1652" t="s">
        <v>24</v>
      </c>
      <c r="J1652" t="s">
        <v>152</v>
      </c>
      <c r="K1652" t="s">
        <v>26</v>
      </c>
      <c r="L1652" t="s">
        <v>2716</v>
      </c>
      <c r="M1652">
        <v>0.83</v>
      </c>
      <c r="N1652" t="s">
        <v>8</v>
      </c>
      <c r="O1652" t="s">
        <v>28</v>
      </c>
      <c r="P1652" t="s">
        <v>333</v>
      </c>
      <c r="Q1652" t="s">
        <v>2015</v>
      </c>
      <c r="R1652">
        <v>53220</v>
      </c>
      <c r="S1652">
        <v>42157</v>
      </c>
      <c r="T1652">
        <v>42164</v>
      </c>
      <c r="U1652">
        <v>-7.6849999999999996</v>
      </c>
      <c r="V1652">
        <v>12</v>
      </c>
      <c r="W1652">
        <v>44.75</v>
      </c>
      <c r="X1652">
        <v>89610</v>
      </c>
      <c r="Y1652" t="s">
        <v>3217</v>
      </c>
    </row>
    <row r="1653" spans="1:25" x14ac:dyDescent="0.2">
      <c r="A1653">
        <v>210</v>
      </c>
      <c r="B1653" t="s">
        <v>555</v>
      </c>
      <c r="C1653" t="s">
        <v>92</v>
      </c>
      <c r="D1653">
        <v>0.09</v>
      </c>
      <c r="E1653">
        <v>5.4</v>
      </c>
      <c r="F1653">
        <v>7.78</v>
      </c>
      <c r="G1653" t="s">
        <v>63</v>
      </c>
      <c r="H1653" t="s">
        <v>47</v>
      </c>
      <c r="I1653" t="s">
        <v>24</v>
      </c>
      <c r="J1653" t="s">
        <v>48</v>
      </c>
      <c r="K1653" t="s">
        <v>49</v>
      </c>
      <c r="L1653" t="s">
        <v>1460</v>
      </c>
      <c r="M1653">
        <v>0.37</v>
      </c>
      <c r="N1653" t="s">
        <v>8</v>
      </c>
      <c r="O1653" t="s">
        <v>87</v>
      </c>
      <c r="P1653" t="s">
        <v>88</v>
      </c>
      <c r="Q1653" t="s">
        <v>557</v>
      </c>
      <c r="R1653">
        <v>12180</v>
      </c>
      <c r="S1653">
        <v>42157</v>
      </c>
      <c r="T1653">
        <v>42157</v>
      </c>
      <c r="U1653">
        <v>-21.487749999999998</v>
      </c>
      <c r="V1653">
        <v>4</v>
      </c>
      <c r="W1653">
        <v>27.3</v>
      </c>
      <c r="X1653">
        <v>85966</v>
      </c>
      <c r="Y1653" t="s">
        <v>3219</v>
      </c>
    </row>
    <row r="1654" spans="1:25" x14ac:dyDescent="0.2">
      <c r="A1654">
        <v>210</v>
      </c>
      <c r="B1654" t="s">
        <v>555</v>
      </c>
      <c r="C1654" t="s">
        <v>92</v>
      </c>
      <c r="D1654">
        <v>0.02</v>
      </c>
      <c r="E1654">
        <v>20.28</v>
      </c>
      <c r="F1654">
        <v>6.68</v>
      </c>
      <c r="G1654" t="s">
        <v>14</v>
      </c>
      <c r="H1654" t="s">
        <v>47</v>
      </c>
      <c r="I1654" t="s">
        <v>4</v>
      </c>
      <c r="J1654" t="s">
        <v>102</v>
      </c>
      <c r="K1654" t="s">
        <v>49</v>
      </c>
      <c r="L1654" t="s">
        <v>2717</v>
      </c>
      <c r="M1654">
        <v>0.53</v>
      </c>
      <c r="N1654" t="s">
        <v>8</v>
      </c>
      <c r="O1654" t="s">
        <v>87</v>
      </c>
      <c r="P1654" t="s">
        <v>88</v>
      </c>
      <c r="Q1654" t="s">
        <v>557</v>
      </c>
      <c r="R1654">
        <v>12180</v>
      </c>
      <c r="S1654">
        <v>42157</v>
      </c>
      <c r="T1654">
        <v>42157</v>
      </c>
      <c r="U1654">
        <v>44.677500000000002</v>
      </c>
      <c r="V1654">
        <v>3</v>
      </c>
      <c r="W1654">
        <v>64.75</v>
      </c>
      <c r="X1654">
        <v>85966</v>
      </c>
      <c r="Y1654" t="s">
        <v>3219</v>
      </c>
    </row>
    <row r="1655" spans="1:25" x14ac:dyDescent="0.2">
      <c r="A1655">
        <v>210</v>
      </c>
      <c r="B1655" t="s">
        <v>555</v>
      </c>
      <c r="C1655" t="s">
        <v>92</v>
      </c>
      <c r="D1655">
        <v>0</v>
      </c>
      <c r="E1655">
        <v>11.55</v>
      </c>
      <c r="F1655">
        <v>2.36</v>
      </c>
      <c r="G1655" t="s">
        <v>14</v>
      </c>
      <c r="H1655" t="s">
        <v>47</v>
      </c>
      <c r="I1655" t="s">
        <v>24</v>
      </c>
      <c r="J1655" t="s">
        <v>25</v>
      </c>
      <c r="K1655" t="s">
        <v>26</v>
      </c>
      <c r="L1655" t="s">
        <v>356</v>
      </c>
      <c r="M1655">
        <v>0.55000000000000004</v>
      </c>
      <c r="N1655" t="s">
        <v>8</v>
      </c>
      <c r="O1655" t="s">
        <v>87</v>
      </c>
      <c r="P1655" t="s">
        <v>88</v>
      </c>
      <c r="Q1655" t="s">
        <v>557</v>
      </c>
      <c r="R1655">
        <v>12180</v>
      </c>
      <c r="S1655">
        <v>42157</v>
      </c>
      <c r="T1655">
        <v>42158</v>
      </c>
      <c r="U1655">
        <v>23.594999999999999</v>
      </c>
      <c r="V1655">
        <v>5</v>
      </c>
      <c r="W1655">
        <v>62.98</v>
      </c>
      <c r="X1655">
        <v>85966</v>
      </c>
      <c r="Y1655" t="s">
        <v>3219</v>
      </c>
    </row>
    <row r="1656" spans="1:25" x14ac:dyDescent="0.2">
      <c r="A1656">
        <v>211</v>
      </c>
      <c r="B1656" t="s">
        <v>238</v>
      </c>
      <c r="C1656" t="s">
        <v>92</v>
      </c>
      <c r="D1656">
        <v>0.05</v>
      </c>
      <c r="E1656">
        <v>2.08</v>
      </c>
      <c r="F1656">
        <v>2.56</v>
      </c>
      <c r="G1656" t="s">
        <v>14</v>
      </c>
      <c r="H1656" t="s">
        <v>47</v>
      </c>
      <c r="I1656" t="s">
        <v>24</v>
      </c>
      <c r="J1656" t="s">
        <v>544</v>
      </c>
      <c r="K1656" t="s">
        <v>18</v>
      </c>
      <c r="L1656" t="s">
        <v>1143</v>
      </c>
      <c r="M1656">
        <v>0.55000000000000004</v>
      </c>
      <c r="N1656" t="s">
        <v>8</v>
      </c>
      <c r="O1656" t="s">
        <v>87</v>
      </c>
      <c r="P1656" t="s">
        <v>88</v>
      </c>
      <c r="Q1656" t="s">
        <v>239</v>
      </c>
      <c r="R1656">
        <v>13501</v>
      </c>
      <c r="S1656">
        <v>42157</v>
      </c>
      <c r="T1656">
        <v>42158</v>
      </c>
      <c r="U1656">
        <v>-36.25</v>
      </c>
      <c r="V1656">
        <v>20</v>
      </c>
      <c r="W1656">
        <v>42.29</v>
      </c>
      <c r="X1656">
        <v>85966</v>
      </c>
      <c r="Y1656" t="s">
        <v>3219</v>
      </c>
    </row>
    <row r="1657" spans="1:25" x14ac:dyDescent="0.2">
      <c r="A1657">
        <v>3374</v>
      </c>
      <c r="B1657" t="s">
        <v>2718</v>
      </c>
      <c r="C1657" t="s">
        <v>92</v>
      </c>
      <c r="D1657">
        <v>0.01</v>
      </c>
      <c r="E1657">
        <v>179.29</v>
      </c>
      <c r="F1657">
        <v>29.21</v>
      </c>
      <c r="G1657" t="s">
        <v>2</v>
      </c>
      <c r="H1657" t="s">
        <v>70</v>
      </c>
      <c r="I1657" t="s">
        <v>4</v>
      </c>
      <c r="J1657" t="s">
        <v>5</v>
      </c>
      <c r="K1657" t="s">
        <v>6</v>
      </c>
      <c r="L1657" t="s">
        <v>519</v>
      </c>
      <c r="M1657">
        <v>0.76</v>
      </c>
      <c r="N1657" t="s">
        <v>8</v>
      </c>
      <c r="O1657" t="s">
        <v>87</v>
      </c>
      <c r="P1657" t="s">
        <v>394</v>
      </c>
      <c r="Q1657" t="s">
        <v>2719</v>
      </c>
      <c r="R1657">
        <v>21113</v>
      </c>
      <c r="S1657">
        <v>42157</v>
      </c>
      <c r="T1657">
        <v>42159</v>
      </c>
      <c r="U1657">
        <v>66.362219999999994</v>
      </c>
      <c r="V1657">
        <v>8</v>
      </c>
      <c r="W1657">
        <v>1487.9</v>
      </c>
      <c r="X1657">
        <v>87473</v>
      </c>
      <c r="Y1657" t="s">
        <v>3219</v>
      </c>
    </row>
    <row r="1658" spans="1:25" x14ac:dyDescent="0.2">
      <c r="A1658">
        <v>1170</v>
      </c>
      <c r="B1658" t="s">
        <v>2720</v>
      </c>
      <c r="C1658" t="s">
        <v>46</v>
      </c>
      <c r="D1658">
        <v>0.09</v>
      </c>
      <c r="E1658">
        <v>9.7799999999999994</v>
      </c>
      <c r="F1658">
        <v>1.39</v>
      </c>
      <c r="G1658" t="s">
        <v>14</v>
      </c>
      <c r="H1658" t="s">
        <v>15</v>
      </c>
      <c r="I1658" t="s">
        <v>24</v>
      </c>
      <c r="J1658" t="s">
        <v>321</v>
      </c>
      <c r="K1658" t="s">
        <v>49</v>
      </c>
      <c r="L1658" t="s">
        <v>1487</v>
      </c>
      <c r="M1658">
        <v>0.39</v>
      </c>
      <c r="N1658" t="s">
        <v>8</v>
      </c>
      <c r="O1658" t="s">
        <v>87</v>
      </c>
      <c r="P1658" t="s">
        <v>1584</v>
      </c>
      <c r="Q1658" t="s">
        <v>2701</v>
      </c>
      <c r="R1658">
        <v>19711</v>
      </c>
      <c r="S1658">
        <v>42157</v>
      </c>
      <c r="T1658">
        <v>42158</v>
      </c>
      <c r="U1658">
        <v>125.20740000000001</v>
      </c>
      <c r="V1658">
        <v>19</v>
      </c>
      <c r="W1658">
        <v>181.46</v>
      </c>
      <c r="X1658">
        <v>87520</v>
      </c>
      <c r="Y1658" t="s">
        <v>3219</v>
      </c>
    </row>
    <row r="1659" spans="1:25" x14ac:dyDescent="0.2">
      <c r="A1659">
        <v>1170</v>
      </c>
      <c r="B1659" t="s">
        <v>2720</v>
      </c>
      <c r="C1659" t="s">
        <v>46</v>
      </c>
      <c r="D1659">
        <v>0</v>
      </c>
      <c r="E1659">
        <v>200.99</v>
      </c>
      <c r="F1659">
        <v>8.08</v>
      </c>
      <c r="G1659" t="s">
        <v>14</v>
      </c>
      <c r="H1659" t="s">
        <v>15</v>
      </c>
      <c r="I1659" t="s">
        <v>16</v>
      </c>
      <c r="J1659" t="s">
        <v>111</v>
      </c>
      <c r="K1659" t="s">
        <v>49</v>
      </c>
      <c r="L1659" t="s">
        <v>2721</v>
      </c>
      <c r="M1659">
        <v>0.59</v>
      </c>
      <c r="N1659" t="s">
        <v>8</v>
      </c>
      <c r="O1659" t="s">
        <v>87</v>
      </c>
      <c r="P1659" t="s">
        <v>1584</v>
      </c>
      <c r="Q1659" t="s">
        <v>2701</v>
      </c>
      <c r="R1659">
        <v>19711</v>
      </c>
      <c r="S1659">
        <v>42157</v>
      </c>
      <c r="T1659">
        <v>42159</v>
      </c>
      <c r="U1659">
        <v>281.53440000000001</v>
      </c>
      <c r="V1659">
        <v>6</v>
      </c>
      <c r="W1659">
        <v>1076.3</v>
      </c>
      <c r="X1659">
        <v>87520</v>
      </c>
      <c r="Y1659" t="s">
        <v>3219</v>
      </c>
    </row>
    <row r="1660" spans="1:25" x14ac:dyDescent="0.2">
      <c r="A1660">
        <v>2487</v>
      </c>
      <c r="B1660" t="s">
        <v>2722</v>
      </c>
      <c r="C1660" t="s">
        <v>46</v>
      </c>
      <c r="D1660">
        <v>0.02</v>
      </c>
      <c r="E1660">
        <v>136.97999999999999</v>
      </c>
      <c r="F1660">
        <v>24.49</v>
      </c>
      <c r="G1660" t="s">
        <v>63</v>
      </c>
      <c r="H1660" t="s">
        <v>3</v>
      </c>
      <c r="I1660" t="s">
        <v>4</v>
      </c>
      <c r="J1660" t="s">
        <v>102</v>
      </c>
      <c r="K1660" t="s">
        <v>40</v>
      </c>
      <c r="L1660" t="s">
        <v>405</v>
      </c>
      <c r="M1660">
        <v>0.59</v>
      </c>
      <c r="N1660" t="s">
        <v>8</v>
      </c>
      <c r="O1660" t="s">
        <v>9</v>
      </c>
      <c r="P1660" t="s">
        <v>51</v>
      </c>
      <c r="Q1660" t="s">
        <v>2723</v>
      </c>
      <c r="R1660">
        <v>30084</v>
      </c>
      <c r="S1660">
        <v>42157</v>
      </c>
      <c r="T1660">
        <v>42158</v>
      </c>
      <c r="U1660">
        <v>88.56</v>
      </c>
      <c r="V1660">
        <v>8</v>
      </c>
      <c r="W1660">
        <v>1140.95</v>
      </c>
      <c r="X1660">
        <v>91417</v>
      </c>
      <c r="Y1660" t="s">
        <v>3216</v>
      </c>
    </row>
    <row r="1661" spans="1:25" x14ac:dyDescent="0.2">
      <c r="A1661">
        <v>1389</v>
      </c>
      <c r="B1661" t="s">
        <v>745</v>
      </c>
      <c r="C1661" t="s">
        <v>13</v>
      </c>
      <c r="D1661">
        <v>0.09</v>
      </c>
      <c r="E1661">
        <v>2.61</v>
      </c>
      <c r="F1661">
        <v>0.5</v>
      </c>
      <c r="G1661" t="s">
        <v>14</v>
      </c>
      <c r="H1661" t="s">
        <v>15</v>
      </c>
      <c r="I1661" t="s">
        <v>24</v>
      </c>
      <c r="J1661" t="s">
        <v>128</v>
      </c>
      <c r="K1661" t="s">
        <v>49</v>
      </c>
      <c r="L1661" t="s">
        <v>1343</v>
      </c>
      <c r="M1661">
        <v>0.39</v>
      </c>
      <c r="N1661" t="s">
        <v>8</v>
      </c>
      <c r="O1661" t="s">
        <v>35</v>
      </c>
      <c r="P1661" t="s">
        <v>66</v>
      </c>
      <c r="Q1661" t="s">
        <v>747</v>
      </c>
      <c r="R1661">
        <v>94025</v>
      </c>
      <c r="S1661">
        <v>42158</v>
      </c>
      <c r="T1661">
        <v>42160</v>
      </c>
      <c r="U1661">
        <v>29.380199999999999</v>
      </c>
      <c r="V1661">
        <v>17</v>
      </c>
      <c r="W1661">
        <v>42.58</v>
      </c>
      <c r="X1661">
        <v>88729</v>
      </c>
      <c r="Y1661" t="s">
        <v>3218</v>
      </c>
    </row>
    <row r="1662" spans="1:25" x14ac:dyDescent="0.2">
      <c r="A1662">
        <v>87</v>
      </c>
      <c r="B1662" t="s">
        <v>1762</v>
      </c>
      <c r="C1662" t="s">
        <v>23</v>
      </c>
      <c r="D1662">
        <v>0.05</v>
      </c>
      <c r="E1662">
        <v>161.55000000000001</v>
      </c>
      <c r="F1662">
        <v>19.989999999999998</v>
      </c>
      <c r="G1662" t="s">
        <v>14</v>
      </c>
      <c r="H1662" t="s">
        <v>70</v>
      </c>
      <c r="I1662" t="s">
        <v>24</v>
      </c>
      <c r="J1662" t="s">
        <v>54</v>
      </c>
      <c r="K1662" t="s">
        <v>49</v>
      </c>
      <c r="L1662" t="s">
        <v>55</v>
      </c>
      <c r="M1662">
        <v>0.66</v>
      </c>
      <c r="N1662" t="s">
        <v>8</v>
      </c>
      <c r="O1662" t="s">
        <v>35</v>
      </c>
      <c r="P1662" t="s">
        <v>66</v>
      </c>
      <c r="Q1662" t="s">
        <v>1763</v>
      </c>
      <c r="R1662">
        <v>95687</v>
      </c>
      <c r="S1662">
        <v>42158</v>
      </c>
      <c r="T1662">
        <v>42163</v>
      </c>
      <c r="U1662">
        <v>1892.424</v>
      </c>
      <c r="V1662">
        <v>19</v>
      </c>
      <c r="W1662">
        <v>3127.69</v>
      </c>
      <c r="X1662">
        <v>90596</v>
      </c>
      <c r="Y1662" t="s">
        <v>3218</v>
      </c>
    </row>
    <row r="1663" spans="1:25" x14ac:dyDescent="0.2">
      <c r="A1663">
        <v>2268</v>
      </c>
      <c r="B1663" t="s">
        <v>2724</v>
      </c>
      <c r="C1663" t="s">
        <v>23</v>
      </c>
      <c r="D1663">
        <v>0.08</v>
      </c>
      <c r="E1663">
        <v>259.70999999999998</v>
      </c>
      <c r="F1663">
        <v>66.67</v>
      </c>
      <c r="G1663" t="s">
        <v>2</v>
      </c>
      <c r="H1663" t="s">
        <v>3</v>
      </c>
      <c r="I1663" t="s">
        <v>4</v>
      </c>
      <c r="J1663" t="s">
        <v>5</v>
      </c>
      <c r="K1663" t="s">
        <v>6</v>
      </c>
      <c r="L1663" t="s">
        <v>1002</v>
      </c>
      <c r="M1663">
        <v>0.61</v>
      </c>
      <c r="N1663" t="s">
        <v>8</v>
      </c>
      <c r="O1663" t="s">
        <v>9</v>
      </c>
      <c r="P1663" t="s">
        <v>99</v>
      </c>
      <c r="Q1663" t="s">
        <v>2725</v>
      </c>
      <c r="R1663">
        <v>34639</v>
      </c>
      <c r="S1663">
        <v>42158</v>
      </c>
      <c r="T1663">
        <v>42162</v>
      </c>
      <c r="U1663">
        <v>138.22200000000001</v>
      </c>
      <c r="V1663">
        <v>17</v>
      </c>
      <c r="W1663">
        <v>4086.5</v>
      </c>
      <c r="X1663">
        <v>89571</v>
      </c>
      <c r="Y1663" t="s">
        <v>3216</v>
      </c>
    </row>
    <row r="1664" spans="1:25" x14ac:dyDescent="0.2">
      <c r="A1664">
        <v>1357</v>
      </c>
      <c r="B1664" t="s">
        <v>2726</v>
      </c>
      <c r="C1664" t="s">
        <v>92</v>
      </c>
      <c r="D1664">
        <v>0.03</v>
      </c>
      <c r="E1664">
        <v>125.99</v>
      </c>
      <c r="F1664">
        <v>7.69</v>
      </c>
      <c r="G1664" t="s">
        <v>14</v>
      </c>
      <c r="H1664" t="s">
        <v>47</v>
      </c>
      <c r="I1664" t="s">
        <v>16</v>
      </c>
      <c r="J1664" t="s">
        <v>111</v>
      </c>
      <c r="K1664" t="s">
        <v>49</v>
      </c>
      <c r="L1664" t="s">
        <v>1025</v>
      </c>
      <c r="M1664">
        <v>0.57999999999999996</v>
      </c>
      <c r="N1664" t="s">
        <v>8</v>
      </c>
      <c r="O1664" t="s">
        <v>28</v>
      </c>
      <c r="P1664" t="s">
        <v>163</v>
      </c>
      <c r="Q1664" t="s">
        <v>2727</v>
      </c>
      <c r="R1664">
        <v>78596</v>
      </c>
      <c r="S1664">
        <v>42158</v>
      </c>
      <c r="T1664">
        <v>42160</v>
      </c>
      <c r="U1664">
        <v>500.95800000000003</v>
      </c>
      <c r="V1664">
        <v>9</v>
      </c>
      <c r="W1664">
        <v>981.65</v>
      </c>
      <c r="X1664">
        <v>88184</v>
      </c>
      <c r="Y1664" t="s">
        <v>3217</v>
      </c>
    </row>
    <row r="1665" spans="1:25" x14ac:dyDescent="0.2">
      <c r="A1665">
        <v>1737</v>
      </c>
      <c r="B1665" t="s">
        <v>2728</v>
      </c>
      <c r="C1665" t="s">
        <v>46</v>
      </c>
      <c r="D1665">
        <v>0.09</v>
      </c>
      <c r="E1665">
        <v>30.93</v>
      </c>
      <c r="F1665">
        <v>3.92</v>
      </c>
      <c r="G1665" t="s">
        <v>14</v>
      </c>
      <c r="H1665" t="s">
        <v>70</v>
      </c>
      <c r="I1665" t="s">
        <v>4</v>
      </c>
      <c r="J1665" t="s">
        <v>102</v>
      </c>
      <c r="K1665" t="s">
        <v>18</v>
      </c>
      <c r="L1665" t="s">
        <v>1627</v>
      </c>
      <c r="M1665">
        <v>0.44</v>
      </c>
      <c r="N1665" t="s">
        <v>8</v>
      </c>
      <c r="O1665" t="s">
        <v>9</v>
      </c>
      <c r="P1665" t="s">
        <v>73</v>
      </c>
      <c r="Q1665" t="s">
        <v>1530</v>
      </c>
      <c r="R1665">
        <v>27529</v>
      </c>
      <c r="S1665">
        <v>42158</v>
      </c>
      <c r="T1665">
        <v>42160</v>
      </c>
      <c r="U1665">
        <v>-130.42400000000001</v>
      </c>
      <c r="V1665">
        <v>16</v>
      </c>
      <c r="W1665">
        <v>451.83</v>
      </c>
      <c r="X1665">
        <v>85866</v>
      </c>
      <c r="Y1665" t="s">
        <v>3216</v>
      </c>
    </row>
    <row r="1666" spans="1:25" x14ac:dyDescent="0.2">
      <c r="A1666">
        <v>1737</v>
      </c>
      <c r="B1666" t="s">
        <v>2728</v>
      </c>
      <c r="C1666" t="s">
        <v>46</v>
      </c>
      <c r="D1666">
        <v>0.03</v>
      </c>
      <c r="E1666">
        <v>1.68</v>
      </c>
      <c r="F1666">
        <v>0.7</v>
      </c>
      <c r="G1666" t="s">
        <v>63</v>
      </c>
      <c r="H1666" t="s">
        <v>70</v>
      </c>
      <c r="I1666" t="s">
        <v>24</v>
      </c>
      <c r="J1666" t="s">
        <v>25</v>
      </c>
      <c r="K1666" t="s">
        <v>26</v>
      </c>
      <c r="L1666" t="s">
        <v>2729</v>
      </c>
      <c r="M1666">
        <v>0.6</v>
      </c>
      <c r="N1666" t="s">
        <v>8</v>
      </c>
      <c r="O1666" t="s">
        <v>9</v>
      </c>
      <c r="P1666" t="s">
        <v>73</v>
      </c>
      <c r="Q1666" t="s">
        <v>1530</v>
      </c>
      <c r="R1666">
        <v>27529</v>
      </c>
      <c r="S1666">
        <v>42158</v>
      </c>
      <c r="T1666">
        <v>42160</v>
      </c>
      <c r="U1666">
        <v>-106.42100000000001</v>
      </c>
      <c r="V1666">
        <v>11</v>
      </c>
      <c r="W1666">
        <v>20.239999999999998</v>
      </c>
      <c r="X1666">
        <v>85866</v>
      </c>
      <c r="Y1666" t="s">
        <v>3216</v>
      </c>
    </row>
    <row r="1667" spans="1:25" x14ac:dyDescent="0.2">
      <c r="A1667">
        <v>1998</v>
      </c>
      <c r="B1667" t="s">
        <v>2730</v>
      </c>
      <c r="C1667" t="s">
        <v>46</v>
      </c>
      <c r="D1667">
        <v>0.06</v>
      </c>
      <c r="E1667">
        <v>4.42</v>
      </c>
      <c r="F1667">
        <v>4.99</v>
      </c>
      <c r="G1667" t="s">
        <v>14</v>
      </c>
      <c r="H1667" t="s">
        <v>70</v>
      </c>
      <c r="I1667" t="s">
        <v>24</v>
      </c>
      <c r="J1667" t="s">
        <v>321</v>
      </c>
      <c r="K1667" t="s">
        <v>49</v>
      </c>
      <c r="L1667" t="s">
        <v>2048</v>
      </c>
      <c r="M1667">
        <v>0.38</v>
      </c>
      <c r="N1667" t="s">
        <v>8</v>
      </c>
      <c r="O1667" t="s">
        <v>87</v>
      </c>
      <c r="P1667" t="s">
        <v>88</v>
      </c>
      <c r="Q1667" t="s">
        <v>2731</v>
      </c>
      <c r="R1667">
        <v>11758</v>
      </c>
      <c r="S1667">
        <v>42158</v>
      </c>
      <c r="T1667">
        <v>42160</v>
      </c>
      <c r="U1667">
        <v>-10.435</v>
      </c>
      <c r="V1667">
        <v>3</v>
      </c>
      <c r="W1667">
        <v>14.85</v>
      </c>
      <c r="X1667">
        <v>90568</v>
      </c>
      <c r="Y1667" t="s">
        <v>3219</v>
      </c>
    </row>
    <row r="1668" spans="1:25" x14ac:dyDescent="0.2">
      <c r="A1668">
        <v>3151</v>
      </c>
      <c r="B1668" t="s">
        <v>929</v>
      </c>
      <c r="C1668" t="s">
        <v>46</v>
      </c>
      <c r="D1668">
        <v>0.01</v>
      </c>
      <c r="E1668">
        <v>145.97999999999999</v>
      </c>
      <c r="F1668">
        <v>46.2</v>
      </c>
      <c r="G1668" t="s">
        <v>2</v>
      </c>
      <c r="H1668" t="s">
        <v>70</v>
      </c>
      <c r="I1668" t="s">
        <v>4</v>
      </c>
      <c r="J1668" t="s">
        <v>5</v>
      </c>
      <c r="K1668" t="s">
        <v>6</v>
      </c>
      <c r="L1668" t="s">
        <v>2732</v>
      </c>
      <c r="M1668">
        <v>0.69</v>
      </c>
      <c r="N1668" t="s">
        <v>8</v>
      </c>
      <c r="O1668" t="s">
        <v>35</v>
      </c>
      <c r="P1668" t="s">
        <v>66</v>
      </c>
      <c r="Q1668" t="s">
        <v>930</v>
      </c>
      <c r="R1668">
        <v>92277</v>
      </c>
      <c r="S1668">
        <v>42158</v>
      </c>
      <c r="T1668">
        <v>42158</v>
      </c>
      <c r="U1668">
        <v>-134.512</v>
      </c>
      <c r="V1668">
        <v>9</v>
      </c>
      <c r="W1668">
        <v>1370.79</v>
      </c>
      <c r="X1668">
        <v>88543</v>
      </c>
      <c r="Y1668" t="s">
        <v>3218</v>
      </c>
    </row>
    <row r="1669" spans="1:25" x14ac:dyDescent="0.2">
      <c r="A1669">
        <v>754</v>
      </c>
      <c r="B1669" t="s">
        <v>2126</v>
      </c>
      <c r="C1669" t="s">
        <v>13</v>
      </c>
      <c r="D1669">
        <v>0.06</v>
      </c>
      <c r="E1669">
        <v>218.75</v>
      </c>
      <c r="F1669">
        <v>69.64</v>
      </c>
      <c r="G1669" t="s">
        <v>2</v>
      </c>
      <c r="H1669" t="s">
        <v>70</v>
      </c>
      <c r="I1669" t="s">
        <v>4</v>
      </c>
      <c r="J1669" t="s">
        <v>5</v>
      </c>
      <c r="K1669" t="s">
        <v>6</v>
      </c>
      <c r="L1669" t="s">
        <v>850</v>
      </c>
      <c r="M1669">
        <v>0.77</v>
      </c>
      <c r="N1669" t="s">
        <v>8</v>
      </c>
      <c r="O1669" t="s">
        <v>35</v>
      </c>
      <c r="P1669" t="s">
        <v>564</v>
      </c>
      <c r="Q1669" t="s">
        <v>2128</v>
      </c>
      <c r="R1669">
        <v>86314</v>
      </c>
      <c r="S1669">
        <v>42159</v>
      </c>
      <c r="T1669">
        <v>42160</v>
      </c>
      <c r="U1669">
        <v>-453.2</v>
      </c>
      <c r="V1669">
        <v>4</v>
      </c>
      <c r="W1669">
        <v>905.4</v>
      </c>
      <c r="X1669">
        <v>90437</v>
      </c>
      <c r="Y1669" t="s">
        <v>3218</v>
      </c>
    </row>
    <row r="1670" spans="1:25" x14ac:dyDescent="0.2">
      <c r="A1670">
        <v>1233</v>
      </c>
      <c r="B1670" t="s">
        <v>2073</v>
      </c>
      <c r="C1670" t="s">
        <v>13</v>
      </c>
      <c r="D1670">
        <v>0.09</v>
      </c>
      <c r="E1670">
        <v>99.99</v>
      </c>
      <c r="F1670">
        <v>19.989999999999998</v>
      </c>
      <c r="G1670" t="s">
        <v>14</v>
      </c>
      <c r="H1670" t="s">
        <v>15</v>
      </c>
      <c r="I1670" t="s">
        <v>16</v>
      </c>
      <c r="J1670" t="s">
        <v>17</v>
      </c>
      <c r="K1670" t="s">
        <v>49</v>
      </c>
      <c r="L1670" t="s">
        <v>1556</v>
      </c>
      <c r="M1670">
        <v>0.52</v>
      </c>
      <c r="N1670" t="s">
        <v>8</v>
      </c>
      <c r="O1670" t="s">
        <v>28</v>
      </c>
      <c r="P1670" t="s">
        <v>163</v>
      </c>
      <c r="Q1670" t="s">
        <v>2074</v>
      </c>
      <c r="R1670">
        <v>75028</v>
      </c>
      <c r="S1670">
        <v>42159</v>
      </c>
      <c r="T1670">
        <v>42161</v>
      </c>
      <c r="U1670">
        <v>-161.47499999999999</v>
      </c>
      <c r="V1670">
        <v>1</v>
      </c>
      <c r="W1670">
        <v>97.65</v>
      </c>
      <c r="X1670">
        <v>89376</v>
      </c>
      <c r="Y1670" t="s">
        <v>3217</v>
      </c>
    </row>
    <row r="1671" spans="1:25" x14ac:dyDescent="0.2">
      <c r="A1671">
        <v>1233</v>
      </c>
      <c r="B1671" t="s">
        <v>2073</v>
      </c>
      <c r="C1671" t="s">
        <v>13</v>
      </c>
      <c r="D1671">
        <v>0.04</v>
      </c>
      <c r="E1671">
        <v>205.99</v>
      </c>
      <c r="F1671">
        <v>5.26</v>
      </c>
      <c r="G1671" t="s">
        <v>14</v>
      </c>
      <c r="H1671" t="s">
        <v>15</v>
      </c>
      <c r="I1671" t="s">
        <v>16</v>
      </c>
      <c r="J1671" t="s">
        <v>111</v>
      </c>
      <c r="K1671" t="s">
        <v>49</v>
      </c>
      <c r="L1671" t="s">
        <v>1528</v>
      </c>
      <c r="M1671">
        <v>0.56000000000000005</v>
      </c>
      <c r="N1671" t="s">
        <v>8</v>
      </c>
      <c r="O1671" t="s">
        <v>28</v>
      </c>
      <c r="P1671" t="s">
        <v>163</v>
      </c>
      <c r="Q1671" t="s">
        <v>2074</v>
      </c>
      <c r="R1671">
        <v>75028</v>
      </c>
      <c r="S1671">
        <v>42159</v>
      </c>
      <c r="T1671">
        <v>42160</v>
      </c>
      <c r="U1671">
        <v>-0.81399999999999995</v>
      </c>
      <c r="V1671">
        <v>6</v>
      </c>
      <c r="W1671">
        <v>1018.61</v>
      </c>
      <c r="X1671">
        <v>89376</v>
      </c>
      <c r="Y1671" t="s">
        <v>3217</v>
      </c>
    </row>
    <row r="1672" spans="1:25" x14ac:dyDescent="0.2">
      <c r="A1672">
        <v>3238</v>
      </c>
      <c r="B1672" t="s">
        <v>2733</v>
      </c>
      <c r="C1672" t="s">
        <v>23</v>
      </c>
      <c r="D1672">
        <v>0.06</v>
      </c>
      <c r="E1672">
        <v>115.99</v>
      </c>
      <c r="F1672">
        <v>5.92</v>
      </c>
      <c r="G1672" t="s">
        <v>14</v>
      </c>
      <c r="H1672" t="s">
        <v>70</v>
      </c>
      <c r="I1672" t="s">
        <v>16</v>
      </c>
      <c r="J1672" t="s">
        <v>111</v>
      </c>
      <c r="K1672" t="s">
        <v>49</v>
      </c>
      <c r="L1672" t="s">
        <v>688</v>
      </c>
      <c r="M1672">
        <v>0.57999999999999996</v>
      </c>
      <c r="N1672" t="s">
        <v>8</v>
      </c>
      <c r="O1672" t="s">
        <v>35</v>
      </c>
      <c r="P1672" t="s">
        <v>115</v>
      </c>
      <c r="Q1672" t="s">
        <v>2734</v>
      </c>
      <c r="R1672">
        <v>97330</v>
      </c>
      <c r="S1672">
        <v>42159</v>
      </c>
      <c r="T1672">
        <v>42161</v>
      </c>
      <c r="U1672">
        <v>-13.068</v>
      </c>
      <c r="V1672">
        <v>5</v>
      </c>
      <c r="W1672">
        <v>495.82</v>
      </c>
      <c r="X1672">
        <v>89564</v>
      </c>
      <c r="Y1672" t="s">
        <v>3218</v>
      </c>
    </row>
    <row r="1673" spans="1:25" x14ac:dyDescent="0.2">
      <c r="A1673">
        <v>2391</v>
      </c>
      <c r="B1673" t="s">
        <v>2654</v>
      </c>
      <c r="C1673" t="s">
        <v>46</v>
      </c>
      <c r="D1673">
        <v>0</v>
      </c>
      <c r="E1673">
        <v>999.99</v>
      </c>
      <c r="F1673">
        <v>13.99</v>
      </c>
      <c r="G1673" t="s">
        <v>14</v>
      </c>
      <c r="H1673" t="s">
        <v>70</v>
      </c>
      <c r="I1673" t="s">
        <v>16</v>
      </c>
      <c r="J1673" t="s">
        <v>32</v>
      </c>
      <c r="K1673" t="s">
        <v>120</v>
      </c>
      <c r="L1673" t="s">
        <v>992</v>
      </c>
      <c r="M1673">
        <v>0.36</v>
      </c>
      <c r="N1673" t="s">
        <v>8</v>
      </c>
      <c r="O1673" t="s">
        <v>87</v>
      </c>
      <c r="P1673" t="s">
        <v>88</v>
      </c>
      <c r="Q1673" t="s">
        <v>2656</v>
      </c>
      <c r="R1673">
        <v>11572</v>
      </c>
      <c r="S1673">
        <v>42159</v>
      </c>
      <c r="T1673">
        <v>42161</v>
      </c>
      <c r="U1673">
        <v>-1455.9972</v>
      </c>
      <c r="V1673">
        <v>1</v>
      </c>
      <c r="W1673">
        <v>1009.99</v>
      </c>
      <c r="X1673">
        <v>91123</v>
      </c>
      <c r="Y1673" t="s">
        <v>3219</v>
      </c>
    </row>
    <row r="1674" spans="1:25" x14ac:dyDescent="0.2">
      <c r="A1674">
        <v>2391</v>
      </c>
      <c r="B1674" t="s">
        <v>2654</v>
      </c>
      <c r="C1674" t="s">
        <v>46</v>
      </c>
      <c r="D1674">
        <v>0.05</v>
      </c>
      <c r="E1674">
        <v>6.48</v>
      </c>
      <c r="F1674">
        <v>5.14</v>
      </c>
      <c r="G1674" t="s">
        <v>63</v>
      </c>
      <c r="H1674" t="s">
        <v>70</v>
      </c>
      <c r="I1674" t="s">
        <v>24</v>
      </c>
      <c r="J1674" t="s">
        <v>64</v>
      </c>
      <c r="K1674" t="s">
        <v>49</v>
      </c>
      <c r="L1674" t="s">
        <v>1721</v>
      </c>
      <c r="M1674">
        <v>0.37</v>
      </c>
      <c r="N1674" t="s">
        <v>8</v>
      </c>
      <c r="O1674" t="s">
        <v>87</v>
      </c>
      <c r="P1674" t="s">
        <v>88</v>
      </c>
      <c r="Q1674" t="s">
        <v>2656</v>
      </c>
      <c r="R1674">
        <v>11572</v>
      </c>
      <c r="S1674">
        <v>42159</v>
      </c>
      <c r="T1674">
        <v>42160</v>
      </c>
      <c r="U1674">
        <v>-22.56</v>
      </c>
      <c r="V1674">
        <v>13</v>
      </c>
      <c r="W1674">
        <v>92.16</v>
      </c>
      <c r="X1674">
        <v>91123</v>
      </c>
      <c r="Y1674" t="s">
        <v>3219</v>
      </c>
    </row>
    <row r="1675" spans="1:25" x14ac:dyDescent="0.2">
      <c r="A1675">
        <v>2548</v>
      </c>
      <c r="B1675" t="s">
        <v>1960</v>
      </c>
      <c r="C1675" t="s">
        <v>46</v>
      </c>
      <c r="D1675">
        <v>0.09</v>
      </c>
      <c r="E1675">
        <v>5.98</v>
      </c>
      <c r="F1675">
        <v>1.67</v>
      </c>
      <c r="G1675" t="s">
        <v>14</v>
      </c>
      <c r="H1675" t="s">
        <v>3</v>
      </c>
      <c r="I1675" t="s">
        <v>24</v>
      </c>
      <c r="J1675" t="s">
        <v>25</v>
      </c>
      <c r="K1675" t="s">
        <v>26</v>
      </c>
      <c r="L1675" t="s">
        <v>2735</v>
      </c>
      <c r="M1675">
        <v>0.51</v>
      </c>
      <c r="N1675" t="s">
        <v>8</v>
      </c>
      <c r="O1675" t="s">
        <v>35</v>
      </c>
      <c r="P1675" t="s">
        <v>66</v>
      </c>
      <c r="Q1675" t="s">
        <v>76</v>
      </c>
      <c r="R1675">
        <v>90068</v>
      </c>
      <c r="S1675">
        <v>42159</v>
      </c>
      <c r="T1675">
        <v>42162</v>
      </c>
      <c r="U1675">
        <v>23.87</v>
      </c>
      <c r="V1675">
        <v>81</v>
      </c>
      <c r="W1675">
        <v>448.26</v>
      </c>
      <c r="X1675">
        <v>29889</v>
      </c>
      <c r="Y1675" t="s">
        <v>3218</v>
      </c>
    </row>
    <row r="1676" spans="1:25" x14ac:dyDescent="0.2">
      <c r="A1676">
        <v>2549</v>
      </c>
      <c r="B1676" t="s">
        <v>2227</v>
      </c>
      <c r="C1676" t="s">
        <v>46</v>
      </c>
      <c r="D1676">
        <v>0.09</v>
      </c>
      <c r="E1676">
        <v>5.98</v>
      </c>
      <c r="F1676">
        <v>1.67</v>
      </c>
      <c r="G1676" t="s">
        <v>14</v>
      </c>
      <c r="H1676" t="s">
        <v>3</v>
      </c>
      <c r="I1676" t="s">
        <v>24</v>
      </c>
      <c r="J1676" t="s">
        <v>25</v>
      </c>
      <c r="K1676" t="s">
        <v>26</v>
      </c>
      <c r="L1676" t="s">
        <v>2735</v>
      </c>
      <c r="M1676">
        <v>0.51</v>
      </c>
      <c r="N1676" t="s">
        <v>8</v>
      </c>
      <c r="O1676" t="s">
        <v>87</v>
      </c>
      <c r="P1676" t="s">
        <v>293</v>
      </c>
      <c r="Q1676" t="s">
        <v>2228</v>
      </c>
      <c r="R1676">
        <v>43213</v>
      </c>
      <c r="S1676">
        <v>42159</v>
      </c>
      <c r="T1676">
        <v>42162</v>
      </c>
      <c r="U1676">
        <v>35.805</v>
      </c>
      <c r="V1676">
        <v>20</v>
      </c>
      <c r="W1676">
        <v>110.68</v>
      </c>
      <c r="X1676">
        <v>88658</v>
      </c>
      <c r="Y1676" t="s">
        <v>3219</v>
      </c>
    </row>
    <row r="1677" spans="1:25" x14ac:dyDescent="0.2">
      <c r="A1677">
        <v>2882</v>
      </c>
      <c r="B1677" t="s">
        <v>647</v>
      </c>
      <c r="C1677" t="s">
        <v>13</v>
      </c>
      <c r="D1677">
        <v>0.09</v>
      </c>
      <c r="E1677">
        <v>363.25</v>
      </c>
      <c r="F1677">
        <v>19.989999999999998</v>
      </c>
      <c r="G1677" t="s">
        <v>14</v>
      </c>
      <c r="H1677" t="s">
        <v>15</v>
      </c>
      <c r="I1677" t="s">
        <v>24</v>
      </c>
      <c r="J1677" t="s">
        <v>71</v>
      </c>
      <c r="K1677" t="s">
        <v>49</v>
      </c>
      <c r="L1677" t="s">
        <v>175</v>
      </c>
      <c r="M1677">
        <v>0.56999999999999995</v>
      </c>
      <c r="N1677" t="s">
        <v>8</v>
      </c>
      <c r="O1677" t="s">
        <v>9</v>
      </c>
      <c r="P1677" t="s">
        <v>73</v>
      </c>
      <c r="Q1677" t="s">
        <v>649</v>
      </c>
      <c r="R1677">
        <v>28206</v>
      </c>
      <c r="S1677">
        <v>42160</v>
      </c>
      <c r="T1677">
        <v>42161</v>
      </c>
      <c r="U1677">
        <v>732.26980000000003</v>
      </c>
      <c r="V1677">
        <v>21</v>
      </c>
      <c r="W1677">
        <v>7497.05</v>
      </c>
      <c r="X1677">
        <v>21958</v>
      </c>
      <c r="Y1677" t="s">
        <v>3216</v>
      </c>
    </row>
    <row r="1678" spans="1:25" x14ac:dyDescent="0.2">
      <c r="A1678">
        <v>2884</v>
      </c>
      <c r="B1678" t="s">
        <v>1716</v>
      </c>
      <c r="C1678" t="s">
        <v>13</v>
      </c>
      <c r="D1678">
        <v>0.09</v>
      </c>
      <c r="E1678">
        <v>363.25</v>
      </c>
      <c r="F1678">
        <v>19.989999999999998</v>
      </c>
      <c r="G1678" t="s">
        <v>14</v>
      </c>
      <c r="H1678" t="s">
        <v>15</v>
      </c>
      <c r="I1678" t="s">
        <v>24</v>
      </c>
      <c r="J1678" t="s">
        <v>71</v>
      </c>
      <c r="K1678" t="s">
        <v>49</v>
      </c>
      <c r="L1678" t="s">
        <v>175</v>
      </c>
      <c r="M1678">
        <v>0.56999999999999995</v>
      </c>
      <c r="N1678" t="s">
        <v>8</v>
      </c>
      <c r="O1678" t="s">
        <v>87</v>
      </c>
      <c r="P1678" t="s">
        <v>293</v>
      </c>
      <c r="Q1678" t="s">
        <v>1717</v>
      </c>
      <c r="R1678">
        <v>44039</v>
      </c>
      <c r="S1678">
        <v>42160</v>
      </c>
      <c r="T1678">
        <v>42161</v>
      </c>
      <c r="U1678">
        <v>1231.6569</v>
      </c>
      <c r="V1678">
        <v>5</v>
      </c>
      <c r="W1678">
        <v>1785.01</v>
      </c>
      <c r="X1678">
        <v>87633</v>
      </c>
      <c r="Y1678" t="s">
        <v>3219</v>
      </c>
    </row>
    <row r="1679" spans="1:25" x14ac:dyDescent="0.2">
      <c r="A1679">
        <v>269</v>
      </c>
      <c r="B1679" t="s">
        <v>2736</v>
      </c>
      <c r="C1679" t="s">
        <v>23</v>
      </c>
      <c r="D1679">
        <v>0.09</v>
      </c>
      <c r="E1679">
        <v>35.94</v>
      </c>
      <c r="F1679">
        <v>6.66</v>
      </c>
      <c r="G1679" t="s">
        <v>14</v>
      </c>
      <c r="H1679" t="s">
        <v>47</v>
      </c>
      <c r="I1679" t="s">
        <v>24</v>
      </c>
      <c r="J1679" t="s">
        <v>321</v>
      </c>
      <c r="K1679" t="s">
        <v>49</v>
      </c>
      <c r="L1679" t="s">
        <v>2098</v>
      </c>
      <c r="M1679">
        <v>0.4</v>
      </c>
      <c r="N1679" t="s">
        <v>8</v>
      </c>
      <c r="O1679" t="s">
        <v>35</v>
      </c>
      <c r="P1679" t="s">
        <v>564</v>
      </c>
      <c r="Q1679" t="s">
        <v>2737</v>
      </c>
      <c r="R1679">
        <v>85234</v>
      </c>
      <c r="S1679">
        <v>42160</v>
      </c>
      <c r="T1679">
        <v>42165</v>
      </c>
      <c r="U1679">
        <v>144.2928</v>
      </c>
      <c r="V1679">
        <v>6</v>
      </c>
      <c r="W1679">
        <v>209.12</v>
      </c>
      <c r="X1679">
        <v>88942</v>
      </c>
      <c r="Y1679" t="s">
        <v>3218</v>
      </c>
    </row>
    <row r="1680" spans="1:25" x14ac:dyDescent="0.2">
      <c r="A1680">
        <v>269</v>
      </c>
      <c r="B1680" t="s">
        <v>2736</v>
      </c>
      <c r="C1680" t="s">
        <v>23</v>
      </c>
      <c r="D1680">
        <v>0</v>
      </c>
      <c r="E1680">
        <v>170.98</v>
      </c>
      <c r="F1680">
        <v>13.99</v>
      </c>
      <c r="G1680" t="s">
        <v>14</v>
      </c>
      <c r="H1680" t="s">
        <v>47</v>
      </c>
      <c r="I1680" t="s">
        <v>4</v>
      </c>
      <c r="J1680" t="s">
        <v>102</v>
      </c>
      <c r="K1680" t="s">
        <v>120</v>
      </c>
      <c r="L1680" t="s">
        <v>2738</v>
      </c>
      <c r="M1680">
        <v>0.75</v>
      </c>
      <c r="N1680" t="s">
        <v>8</v>
      </c>
      <c r="O1680" t="s">
        <v>35</v>
      </c>
      <c r="P1680" t="s">
        <v>564</v>
      </c>
      <c r="Q1680" t="s">
        <v>2737</v>
      </c>
      <c r="R1680">
        <v>85234</v>
      </c>
      <c r="S1680">
        <v>42160</v>
      </c>
      <c r="T1680">
        <v>42167</v>
      </c>
      <c r="U1680">
        <v>888.14729999999997</v>
      </c>
      <c r="V1680">
        <v>7</v>
      </c>
      <c r="W1680">
        <v>1287.17</v>
      </c>
      <c r="X1680">
        <v>88942</v>
      </c>
      <c r="Y1680" t="s">
        <v>3218</v>
      </c>
    </row>
    <row r="1681" spans="1:25" x14ac:dyDescent="0.2">
      <c r="A1681">
        <v>269</v>
      </c>
      <c r="B1681" t="s">
        <v>2736</v>
      </c>
      <c r="C1681" t="s">
        <v>23</v>
      </c>
      <c r="D1681">
        <v>0.09</v>
      </c>
      <c r="E1681">
        <v>4.9800000000000004</v>
      </c>
      <c r="F1681">
        <v>7.44</v>
      </c>
      <c r="G1681" t="s">
        <v>14</v>
      </c>
      <c r="H1681" t="s">
        <v>47</v>
      </c>
      <c r="I1681" t="s">
        <v>24</v>
      </c>
      <c r="J1681" t="s">
        <v>64</v>
      </c>
      <c r="K1681" t="s">
        <v>49</v>
      </c>
      <c r="L1681" t="s">
        <v>2150</v>
      </c>
      <c r="M1681">
        <v>0.36</v>
      </c>
      <c r="N1681" t="s">
        <v>8</v>
      </c>
      <c r="O1681" t="s">
        <v>35</v>
      </c>
      <c r="P1681" t="s">
        <v>564</v>
      </c>
      <c r="Q1681" t="s">
        <v>2737</v>
      </c>
      <c r="R1681">
        <v>85234</v>
      </c>
      <c r="S1681">
        <v>42160</v>
      </c>
      <c r="T1681">
        <v>42162</v>
      </c>
      <c r="U1681">
        <v>-46.005000000000003</v>
      </c>
      <c r="V1681">
        <v>9</v>
      </c>
      <c r="W1681">
        <v>46.17</v>
      </c>
      <c r="X1681">
        <v>88942</v>
      </c>
      <c r="Y1681" t="s">
        <v>3218</v>
      </c>
    </row>
    <row r="1682" spans="1:25" x14ac:dyDescent="0.2">
      <c r="A1682">
        <v>272</v>
      </c>
      <c r="B1682" t="s">
        <v>2029</v>
      </c>
      <c r="C1682" t="s">
        <v>23</v>
      </c>
      <c r="D1682">
        <v>0.09</v>
      </c>
      <c r="E1682">
        <v>35.94</v>
      </c>
      <c r="F1682">
        <v>6.66</v>
      </c>
      <c r="G1682" t="s">
        <v>14</v>
      </c>
      <c r="H1682" t="s">
        <v>47</v>
      </c>
      <c r="I1682" t="s">
        <v>24</v>
      </c>
      <c r="J1682" t="s">
        <v>321</v>
      </c>
      <c r="K1682" t="s">
        <v>49</v>
      </c>
      <c r="L1682" t="s">
        <v>2098</v>
      </c>
      <c r="M1682">
        <v>0.4</v>
      </c>
      <c r="N1682" t="s">
        <v>8</v>
      </c>
      <c r="O1682" t="s">
        <v>9</v>
      </c>
      <c r="P1682" t="s">
        <v>73</v>
      </c>
      <c r="Q1682" t="s">
        <v>649</v>
      </c>
      <c r="R1682">
        <v>28204</v>
      </c>
      <c r="S1682">
        <v>42160</v>
      </c>
      <c r="T1682">
        <v>42165</v>
      </c>
      <c r="U1682">
        <v>72.1858</v>
      </c>
      <c r="V1682">
        <v>24</v>
      </c>
      <c r="W1682">
        <v>836.47</v>
      </c>
      <c r="X1682">
        <v>36069</v>
      </c>
      <c r="Y1682" t="s">
        <v>3216</v>
      </c>
    </row>
    <row r="1683" spans="1:25" x14ac:dyDescent="0.2">
      <c r="A1683">
        <v>272</v>
      </c>
      <c r="B1683" t="s">
        <v>2029</v>
      </c>
      <c r="C1683" t="s">
        <v>23</v>
      </c>
      <c r="D1683">
        <v>0.09</v>
      </c>
      <c r="E1683">
        <v>4.9800000000000004</v>
      </c>
      <c r="F1683">
        <v>7.44</v>
      </c>
      <c r="G1683" t="s">
        <v>14</v>
      </c>
      <c r="H1683" t="s">
        <v>47</v>
      </c>
      <c r="I1683" t="s">
        <v>24</v>
      </c>
      <c r="J1683" t="s">
        <v>64</v>
      </c>
      <c r="K1683" t="s">
        <v>49</v>
      </c>
      <c r="L1683" t="s">
        <v>2150</v>
      </c>
      <c r="M1683">
        <v>0.36</v>
      </c>
      <c r="N1683" t="s">
        <v>8</v>
      </c>
      <c r="O1683" t="s">
        <v>9</v>
      </c>
      <c r="P1683" t="s">
        <v>73</v>
      </c>
      <c r="Q1683" t="s">
        <v>649</v>
      </c>
      <c r="R1683">
        <v>28204</v>
      </c>
      <c r="S1683">
        <v>42160</v>
      </c>
      <c r="T1683">
        <v>42162</v>
      </c>
      <c r="U1683">
        <v>-122.3733</v>
      </c>
      <c r="V1683">
        <v>37</v>
      </c>
      <c r="W1683">
        <v>189.83</v>
      </c>
      <c r="X1683">
        <v>36069</v>
      </c>
      <c r="Y1683" t="s">
        <v>3216</v>
      </c>
    </row>
    <row r="1684" spans="1:25" x14ac:dyDescent="0.2">
      <c r="A1684">
        <v>518</v>
      </c>
      <c r="B1684" t="s">
        <v>2739</v>
      </c>
      <c r="C1684" t="s">
        <v>23</v>
      </c>
      <c r="D1684">
        <v>7.0000000000000007E-2</v>
      </c>
      <c r="E1684">
        <v>12.64</v>
      </c>
      <c r="F1684">
        <v>4.9800000000000004</v>
      </c>
      <c r="G1684" t="s">
        <v>14</v>
      </c>
      <c r="H1684" t="s">
        <v>47</v>
      </c>
      <c r="I1684" t="s">
        <v>4</v>
      </c>
      <c r="J1684" t="s">
        <v>102</v>
      </c>
      <c r="K1684" t="s">
        <v>18</v>
      </c>
      <c r="L1684" t="s">
        <v>1749</v>
      </c>
      <c r="M1684">
        <v>0.48</v>
      </c>
      <c r="N1684" t="s">
        <v>8</v>
      </c>
      <c r="O1684" t="s">
        <v>28</v>
      </c>
      <c r="P1684" t="s">
        <v>56</v>
      </c>
      <c r="Q1684" t="s">
        <v>1482</v>
      </c>
      <c r="R1684">
        <v>63105</v>
      </c>
      <c r="S1684">
        <v>42160</v>
      </c>
      <c r="T1684">
        <v>42167</v>
      </c>
      <c r="U1684">
        <v>113.41500000000001</v>
      </c>
      <c r="V1684">
        <v>16</v>
      </c>
      <c r="W1684">
        <v>199.76</v>
      </c>
      <c r="X1684">
        <v>90867</v>
      </c>
      <c r="Y1684" t="s">
        <v>3217</v>
      </c>
    </row>
    <row r="1685" spans="1:25" x14ac:dyDescent="0.2">
      <c r="A1685">
        <v>2506</v>
      </c>
      <c r="B1685" t="s">
        <v>2740</v>
      </c>
      <c r="C1685" t="s">
        <v>92</v>
      </c>
      <c r="D1685">
        <v>0.02</v>
      </c>
      <c r="E1685">
        <v>6.48</v>
      </c>
      <c r="F1685">
        <v>8.74</v>
      </c>
      <c r="G1685" t="s">
        <v>14</v>
      </c>
      <c r="H1685" t="s">
        <v>47</v>
      </c>
      <c r="I1685" t="s">
        <v>24</v>
      </c>
      <c r="J1685" t="s">
        <v>64</v>
      </c>
      <c r="K1685" t="s">
        <v>49</v>
      </c>
      <c r="L1685" t="s">
        <v>2741</v>
      </c>
      <c r="M1685">
        <v>0.36</v>
      </c>
      <c r="N1685" t="s">
        <v>8</v>
      </c>
      <c r="O1685" t="s">
        <v>87</v>
      </c>
      <c r="P1685" t="s">
        <v>224</v>
      </c>
      <c r="Q1685" t="s">
        <v>2742</v>
      </c>
      <c r="R1685">
        <v>6408</v>
      </c>
      <c r="S1685">
        <v>42160</v>
      </c>
      <c r="T1685">
        <v>42162</v>
      </c>
      <c r="U1685">
        <v>-6.835</v>
      </c>
      <c r="V1685">
        <v>1</v>
      </c>
      <c r="W1685">
        <v>10.72</v>
      </c>
      <c r="X1685">
        <v>87033</v>
      </c>
      <c r="Y1685" t="s">
        <v>3219</v>
      </c>
    </row>
    <row r="1686" spans="1:25" x14ac:dyDescent="0.2">
      <c r="A1686">
        <v>2507</v>
      </c>
      <c r="B1686" t="s">
        <v>2743</v>
      </c>
      <c r="C1686" t="s">
        <v>92</v>
      </c>
      <c r="D1686">
        <v>0.06</v>
      </c>
      <c r="E1686">
        <v>699.99</v>
      </c>
      <c r="F1686">
        <v>24.49</v>
      </c>
      <c r="G1686" t="s">
        <v>63</v>
      </c>
      <c r="H1686" t="s">
        <v>47</v>
      </c>
      <c r="I1686" t="s">
        <v>16</v>
      </c>
      <c r="J1686" t="s">
        <v>39</v>
      </c>
      <c r="K1686" t="s">
        <v>40</v>
      </c>
      <c r="L1686" t="s">
        <v>289</v>
      </c>
      <c r="M1686">
        <v>0.41</v>
      </c>
      <c r="N1686" t="s">
        <v>8</v>
      </c>
      <c r="O1686" t="s">
        <v>87</v>
      </c>
      <c r="P1686" t="s">
        <v>307</v>
      </c>
      <c r="Q1686" t="s">
        <v>863</v>
      </c>
      <c r="R1686">
        <v>4401</v>
      </c>
      <c r="S1686">
        <v>42160</v>
      </c>
      <c r="T1686">
        <v>42162</v>
      </c>
      <c r="U1686">
        <v>7024.2069000000001</v>
      </c>
      <c r="V1686">
        <v>15</v>
      </c>
      <c r="W1686">
        <v>10180.01</v>
      </c>
      <c r="X1686">
        <v>87033</v>
      </c>
      <c r="Y1686" t="s">
        <v>3219</v>
      </c>
    </row>
    <row r="1687" spans="1:25" x14ac:dyDescent="0.2">
      <c r="A1687">
        <v>2516</v>
      </c>
      <c r="B1687" t="s">
        <v>2744</v>
      </c>
      <c r="C1687" t="s">
        <v>92</v>
      </c>
      <c r="D1687">
        <v>0.02</v>
      </c>
      <c r="E1687">
        <v>17.149999999999999</v>
      </c>
      <c r="F1687">
        <v>4.96</v>
      </c>
      <c r="G1687" t="s">
        <v>14</v>
      </c>
      <c r="H1687" t="s">
        <v>47</v>
      </c>
      <c r="I1687" t="s">
        <v>24</v>
      </c>
      <c r="J1687" t="s">
        <v>54</v>
      </c>
      <c r="K1687" t="s">
        <v>49</v>
      </c>
      <c r="L1687" t="s">
        <v>626</v>
      </c>
      <c r="M1687">
        <v>0.57999999999999996</v>
      </c>
      <c r="N1687" t="s">
        <v>8</v>
      </c>
      <c r="O1687" t="s">
        <v>87</v>
      </c>
      <c r="P1687" t="s">
        <v>373</v>
      </c>
      <c r="Q1687" t="s">
        <v>415</v>
      </c>
      <c r="R1687">
        <v>7631</v>
      </c>
      <c r="S1687">
        <v>42160</v>
      </c>
      <c r="T1687">
        <v>42162</v>
      </c>
      <c r="U1687">
        <v>36.494999999999997</v>
      </c>
      <c r="V1687">
        <v>11</v>
      </c>
      <c r="W1687">
        <v>190.85</v>
      </c>
      <c r="X1687">
        <v>87033</v>
      </c>
      <c r="Y1687" t="s">
        <v>3219</v>
      </c>
    </row>
    <row r="1688" spans="1:25" x14ac:dyDescent="0.2">
      <c r="A1688">
        <v>2520</v>
      </c>
      <c r="B1688" t="s">
        <v>2745</v>
      </c>
      <c r="C1688" t="s">
        <v>92</v>
      </c>
      <c r="D1688">
        <v>7.0000000000000007E-2</v>
      </c>
      <c r="E1688">
        <v>30.98</v>
      </c>
      <c r="F1688">
        <v>8.74</v>
      </c>
      <c r="G1688" t="s">
        <v>14</v>
      </c>
      <c r="H1688" t="s">
        <v>47</v>
      </c>
      <c r="I1688" t="s">
        <v>24</v>
      </c>
      <c r="J1688" t="s">
        <v>64</v>
      </c>
      <c r="K1688" t="s">
        <v>49</v>
      </c>
      <c r="L1688" t="s">
        <v>2562</v>
      </c>
      <c r="M1688">
        <v>0.4</v>
      </c>
      <c r="N1688" t="s">
        <v>8</v>
      </c>
      <c r="O1688" t="s">
        <v>87</v>
      </c>
      <c r="P1688" t="s">
        <v>560</v>
      </c>
      <c r="Q1688" t="s">
        <v>2746</v>
      </c>
      <c r="R1688">
        <v>2908</v>
      </c>
      <c r="S1688">
        <v>42160</v>
      </c>
      <c r="T1688">
        <v>42161</v>
      </c>
      <c r="U1688">
        <v>255.76920000000001</v>
      </c>
      <c r="V1688">
        <v>12</v>
      </c>
      <c r="W1688">
        <v>370.68</v>
      </c>
      <c r="X1688">
        <v>87033</v>
      </c>
      <c r="Y1688" t="s">
        <v>3219</v>
      </c>
    </row>
    <row r="1689" spans="1:25" x14ac:dyDescent="0.2">
      <c r="A1689">
        <v>2522</v>
      </c>
      <c r="B1689" t="s">
        <v>2747</v>
      </c>
      <c r="C1689" t="s">
        <v>92</v>
      </c>
      <c r="D1689">
        <v>0.04</v>
      </c>
      <c r="E1689">
        <v>1360.14</v>
      </c>
      <c r="F1689">
        <v>14.7</v>
      </c>
      <c r="G1689" t="s">
        <v>2</v>
      </c>
      <c r="H1689" t="s">
        <v>47</v>
      </c>
      <c r="I1689" t="s">
        <v>16</v>
      </c>
      <c r="J1689" t="s">
        <v>32</v>
      </c>
      <c r="K1689" t="s">
        <v>33</v>
      </c>
      <c r="L1689" t="s">
        <v>2748</v>
      </c>
      <c r="M1689">
        <v>0.59</v>
      </c>
      <c r="N1689" t="s">
        <v>8</v>
      </c>
      <c r="O1689" t="s">
        <v>87</v>
      </c>
      <c r="P1689" t="s">
        <v>609</v>
      </c>
      <c r="Q1689" t="s">
        <v>904</v>
      </c>
      <c r="R1689">
        <v>5401</v>
      </c>
      <c r="S1689">
        <v>42160</v>
      </c>
      <c r="T1689">
        <v>42163</v>
      </c>
      <c r="U1689">
        <v>2639.01</v>
      </c>
      <c r="V1689">
        <v>6</v>
      </c>
      <c r="W1689">
        <v>7303.05</v>
      </c>
      <c r="X1689">
        <v>87033</v>
      </c>
      <c r="Y1689" t="s">
        <v>3219</v>
      </c>
    </row>
    <row r="1690" spans="1:25" x14ac:dyDescent="0.2">
      <c r="A1690">
        <v>699</v>
      </c>
      <c r="B1690" t="s">
        <v>837</v>
      </c>
      <c r="C1690" t="s">
        <v>1</v>
      </c>
      <c r="D1690">
        <v>0.02</v>
      </c>
      <c r="E1690">
        <v>6.47</v>
      </c>
      <c r="F1690">
        <v>1.22</v>
      </c>
      <c r="G1690" t="s">
        <v>14</v>
      </c>
      <c r="H1690" t="s">
        <v>15</v>
      </c>
      <c r="I1690" t="s">
        <v>24</v>
      </c>
      <c r="J1690" t="s">
        <v>25</v>
      </c>
      <c r="K1690" t="s">
        <v>26</v>
      </c>
      <c r="L1690" t="s">
        <v>2749</v>
      </c>
      <c r="M1690">
        <v>0.4</v>
      </c>
      <c r="N1690" t="s">
        <v>8</v>
      </c>
      <c r="O1690" t="s">
        <v>35</v>
      </c>
      <c r="P1690" t="s">
        <v>66</v>
      </c>
      <c r="Q1690" t="s">
        <v>76</v>
      </c>
      <c r="R1690">
        <v>90041</v>
      </c>
      <c r="S1690">
        <v>42161</v>
      </c>
      <c r="T1690">
        <v>42162</v>
      </c>
      <c r="U1690">
        <v>40.200000000000003</v>
      </c>
      <c r="V1690">
        <v>30</v>
      </c>
      <c r="W1690">
        <v>193.95</v>
      </c>
      <c r="X1690">
        <v>55392</v>
      </c>
      <c r="Y1690" t="s">
        <v>3218</v>
      </c>
    </row>
    <row r="1691" spans="1:25" x14ac:dyDescent="0.2">
      <c r="A1691">
        <v>699</v>
      </c>
      <c r="B1691" t="s">
        <v>837</v>
      </c>
      <c r="C1691" t="s">
        <v>1</v>
      </c>
      <c r="D1691">
        <v>7.0000000000000007E-2</v>
      </c>
      <c r="E1691">
        <v>2.84</v>
      </c>
      <c r="F1691">
        <v>0.93</v>
      </c>
      <c r="G1691" t="s">
        <v>14</v>
      </c>
      <c r="H1691" t="s">
        <v>15</v>
      </c>
      <c r="I1691" t="s">
        <v>24</v>
      </c>
      <c r="J1691" t="s">
        <v>25</v>
      </c>
      <c r="K1691" t="s">
        <v>26</v>
      </c>
      <c r="L1691" t="s">
        <v>268</v>
      </c>
      <c r="M1691">
        <v>0.54</v>
      </c>
      <c r="N1691" t="s">
        <v>8</v>
      </c>
      <c r="O1691" t="s">
        <v>35</v>
      </c>
      <c r="P1691" t="s">
        <v>66</v>
      </c>
      <c r="Q1691" t="s">
        <v>76</v>
      </c>
      <c r="R1691">
        <v>90041</v>
      </c>
      <c r="S1691">
        <v>42161</v>
      </c>
      <c r="T1691">
        <v>42163</v>
      </c>
      <c r="U1691">
        <v>3.21</v>
      </c>
      <c r="V1691">
        <v>59</v>
      </c>
      <c r="W1691">
        <v>158.80000000000001</v>
      </c>
      <c r="X1691">
        <v>55392</v>
      </c>
      <c r="Y1691" t="s">
        <v>3218</v>
      </c>
    </row>
    <row r="1692" spans="1:25" x14ac:dyDescent="0.2">
      <c r="A1692">
        <v>711</v>
      </c>
      <c r="B1692" t="s">
        <v>2750</v>
      </c>
      <c r="C1692" t="s">
        <v>1</v>
      </c>
      <c r="D1692">
        <v>7.0000000000000007E-2</v>
      </c>
      <c r="E1692">
        <v>2.84</v>
      </c>
      <c r="F1692">
        <v>0.93</v>
      </c>
      <c r="G1692" t="s">
        <v>14</v>
      </c>
      <c r="H1692" t="s">
        <v>15</v>
      </c>
      <c r="I1692" t="s">
        <v>24</v>
      </c>
      <c r="J1692" t="s">
        <v>25</v>
      </c>
      <c r="K1692" t="s">
        <v>26</v>
      </c>
      <c r="L1692" t="s">
        <v>268</v>
      </c>
      <c r="M1692">
        <v>0.54</v>
      </c>
      <c r="N1692" t="s">
        <v>8</v>
      </c>
      <c r="O1692" t="s">
        <v>87</v>
      </c>
      <c r="P1692" t="s">
        <v>379</v>
      </c>
      <c r="Q1692" t="s">
        <v>2751</v>
      </c>
      <c r="R1692">
        <v>2152</v>
      </c>
      <c r="S1692">
        <v>42161</v>
      </c>
      <c r="T1692">
        <v>42163</v>
      </c>
      <c r="U1692">
        <v>3.8519999999999999</v>
      </c>
      <c r="V1692">
        <v>15</v>
      </c>
      <c r="W1692">
        <v>40.369999999999997</v>
      </c>
      <c r="X1692">
        <v>87978</v>
      </c>
      <c r="Y1692" t="s">
        <v>3219</v>
      </c>
    </row>
    <row r="1693" spans="1:25" x14ac:dyDescent="0.2">
      <c r="A1693">
        <v>3045</v>
      </c>
      <c r="B1693" t="s">
        <v>2752</v>
      </c>
      <c r="C1693" t="s">
        <v>13</v>
      </c>
      <c r="D1693">
        <v>0</v>
      </c>
      <c r="E1693">
        <v>6.48</v>
      </c>
      <c r="F1693">
        <v>5.19</v>
      </c>
      <c r="G1693" t="s">
        <v>14</v>
      </c>
      <c r="H1693" t="s">
        <v>3</v>
      </c>
      <c r="I1693" t="s">
        <v>24</v>
      </c>
      <c r="J1693" t="s">
        <v>64</v>
      </c>
      <c r="K1693" t="s">
        <v>49</v>
      </c>
      <c r="L1693" t="s">
        <v>2753</v>
      </c>
      <c r="M1693">
        <v>0.37</v>
      </c>
      <c r="N1693" t="s">
        <v>8</v>
      </c>
      <c r="O1693" t="s">
        <v>28</v>
      </c>
      <c r="P1693" t="s">
        <v>513</v>
      </c>
      <c r="Q1693" t="s">
        <v>2754</v>
      </c>
      <c r="R1693">
        <v>66048</v>
      </c>
      <c r="S1693">
        <v>42161</v>
      </c>
      <c r="T1693">
        <v>42162</v>
      </c>
      <c r="U1693">
        <v>-14.074999999999999</v>
      </c>
      <c r="V1693">
        <v>12</v>
      </c>
      <c r="W1693">
        <v>84.04</v>
      </c>
      <c r="X1693">
        <v>86104</v>
      </c>
      <c r="Y1693" t="s">
        <v>3217</v>
      </c>
    </row>
    <row r="1694" spans="1:25" x14ac:dyDescent="0.2">
      <c r="A1694">
        <v>1142</v>
      </c>
      <c r="B1694" t="s">
        <v>174</v>
      </c>
      <c r="C1694" t="s">
        <v>92</v>
      </c>
      <c r="D1694">
        <v>0.01</v>
      </c>
      <c r="E1694">
        <v>18.97</v>
      </c>
      <c r="F1694">
        <v>9.5399999999999991</v>
      </c>
      <c r="G1694" t="s">
        <v>14</v>
      </c>
      <c r="H1694" t="s">
        <v>47</v>
      </c>
      <c r="I1694" t="s">
        <v>24</v>
      </c>
      <c r="J1694" t="s">
        <v>64</v>
      </c>
      <c r="K1694" t="s">
        <v>49</v>
      </c>
      <c r="L1694" t="s">
        <v>455</v>
      </c>
      <c r="M1694">
        <v>0.37</v>
      </c>
      <c r="N1694" t="s">
        <v>8</v>
      </c>
      <c r="O1694" t="s">
        <v>28</v>
      </c>
      <c r="P1694" t="s">
        <v>163</v>
      </c>
      <c r="Q1694" t="s">
        <v>176</v>
      </c>
      <c r="R1694">
        <v>76706</v>
      </c>
      <c r="S1694">
        <v>42161</v>
      </c>
      <c r="T1694">
        <v>42164</v>
      </c>
      <c r="U1694">
        <v>85.875</v>
      </c>
      <c r="V1694">
        <v>11</v>
      </c>
      <c r="W1694">
        <v>227.67</v>
      </c>
      <c r="X1694">
        <v>86575</v>
      </c>
      <c r="Y1694" t="s">
        <v>3217</v>
      </c>
    </row>
    <row r="1695" spans="1:25" x14ac:dyDescent="0.2">
      <c r="A1695">
        <v>2107</v>
      </c>
      <c r="B1695" t="s">
        <v>2755</v>
      </c>
      <c r="C1695" t="s">
        <v>92</v>
      </c>
      <c r="D1695">
        <v>0.05</v>
      </c>
      <c r="E1695">
        <v>399.98</v>
      </c>
      <c r="F1695">
        <v>12.06</v>
      </c>
      <c r="G1695" t="s">
        <v>2</v>
      </c>
      <c r="H1695" t="s">
        <v>70</v>
      </c>
      <c r="I1695" t="s">
        <v>16</v>
      </c>
      <c r="J1695" t="s">
        <v>32</v>
      </c>
      <c r="K1695" t="s">
        <v>6</v>
      </c>
      <c r="L1695" t="s">
        <v>159</v>
      </c>
      <c r="M1695">
        <v>0.56000000000000005</v>
      </c>
      <c r="N1695" t="s">
        <v>8</v>
      </c>
      <c r="O1695" t="s">
        <v>28</v>
      </c>
      <c r="P1695" t="s">
        <v>79</v>
      </c>
      <c r="Q1695" t="s">
        <v>509</v>
      </c>
      <c r="R1695">
        <v>60601</v>
      </c>
      <c r="S1695">
        <v>42161</v>
      </c>
      <c r="T1695">
        <v>42161</v>
      </c>
      <c r="U1695">
        <v>567.59</v>
      </c>
      <c r="V1695">
        <v>24</v>
      </c>
      <c r="W1695">
        <v>9666.7199999999993</v>
      </c>
      <c r="X1695">
        <v>39015</v>
      </c>
      <c r="Y1695" t="s">
        <v>3217</v>
      </c>
    </row>
    <row r="1696" spans="1:25" x14ac:dyDescent="0.2">
      <c r="A1696">
        <v>2107</v>
      </c>
      <c r="B1696" t="s">
        <v>2755</v>
      </c>
      <c r="C1696" t="s">
        <v>92</v>
      </c>
      <c r="D1696">
        <v>7.0000000000000007E-2</v>
      </c>
      <c r="E1696">
        <v>6.48</v>
      </c>
      <c r="F1696">
        <v>5.74</v>
      </c>
      <c r="G1696" t="s">
        <v>14</v>
      </c>
      <c r="H1696" t="s">
        <v>70</v>
      </c>
      <c r="I1696" t="s">
        <v>24</v>
      </c>
      <c r="J1696" t="s">
        <v>64</v>
      </c>
      <c r="K1696" t="s">
        <v>49</v>
      </c>
      <c r="L1696" t="s">
        <v>2756</v>
      </c>
      <c r="M1696">
        <v>0.37</v>
      </c>
      <c r="N1696" t="s">
        <v>8</v>
      </c>
      <c r="O1696" t="s">
        <v>28</v>
      </c>
      <c r="P1696" t="s">
        <v>79</v>
      </c>
      <c r="Q1696" t="s">
        <v>509</v>
      </c>
      <c r="R1696">
        <v>60601</v>
      </c>
      <c r="S1696">
        <v>42161</v>
      </c>
      <c r="T1696">
        <v>42161</v>
      </c>
      <c r="U1696">
        <v>-28.45</v>
      </c>
      <c r="V1696">
        <v>20</v>
      </c>
      <c r="W1696">
        <v>134.58000000000001</v>
      </c>
      <c r="X1696">
        <v>39015</v>
      </c>
      <c r="Y1696" t="s">
        <v>3217</v>
      </c>
    </row>
    <row r="1697" spans="1:25" x14ac:dyDescent="0.2">
      <c r="A1697">
        <v>2108</v>
      </c>
      <c r="B1697" t="s">
        <v>2757</v>
      </c>
      <c r="C1697" t="s">
        <v>92</v>
      </c>
      <c r="D1697">
        <v>7.0000000000000007E-2</v>
      </c>
      <c r="E1697">
        <v>6.48</v>
      </c>
      <c r="F1697">
        <v>5.74</v>
      </c>
      <c r="G1697" t="s">
        <v>14</v>
      </c>
      <c r="H1697" t="s">
        <v>70</v>
      </c>
      <c r="I1697" t="s">
        <v>24</v>
      </c>
      <c r="J1697" t="s">
        <v>64</v>
      </c>
      <c r="K1697" t="s">
        <v>49</v>
      </c>
      <c r="L1697" t="s">
        <v>2756</v>
      </c>
      <c r="M1697">
        <v>0.37</v>
      </c>
      <c r="N1697" t="s">
        <v>8</v>
      </c>
      <c r="O1697" t="s">
        <v>28</v>
      </c>
      <c r="P1697" t="s">
        <v>56</v>
      </c>
      <c r="Q1697" t="s">
        <v>2758</v>
      </c>
      <c r="R1697">
        <v>63129</v>
      </c>
      <c r="S1697">
        <v>42161</v>
      </c>
      <c r="T1697">
        <v>42161</v>
      </c>
      <c r="U1697">
        <v>-14.225</v>
      </c>
      <c r="V1697">
        <v>5</v>
      </c>
      <c r="W1697">
        <v>33.65</v>
      </c>
      <c r="X1697">
        <v>87862</v>
      </c>
      <c r="Y1697" t="s">
        <v>3217</v>
      </c>
    </row>
    <row r="1698" spans="1:25" x14ac:dyDescent="0.2">
      <c r="A1698">
        <v>2848</v>
      </c>
      <c r="B1698" t="s">
        <v>2759</v>
      </c>
      <c r="C1698" t="s">
        <v>92</v>
      </c>
      <c r="D1698">
        <v>0</v>
      </c>
      <c r="E1698">
        <v>49.99</v>
      </c>
      <c r="F1698">
        <v>19.989999999999998</v>
      </c>
      <c r="G1698" t="s">
        <v>14</v>
      </c>
      <c r="H1698" t="s">
        <v>70</v>
      </c>
      <c r="I1698" t="s">
        <v>16</v>
      </c>
      <c r="J1698" t="s">
        <v>17</v>
      </c>
      <c r="K1698" t="s">
        <v>49</v>
      </c>
      <c r="L1698" t="s">
        <v>1264</v>
      </c>
      <c r="M1698">
        <v>0.41</v>
      </c>
      <c r="N1698" t="s">
        <v>8</v>
      </c>
      <c r="O1698" t="s">
        <v>9</v>
      </c>
      <c r="P1698" t="s">
        <v>376</v>
      </c>
      <c r="Q1698" t="s">
        <v>1613</v>
      </c>
      <c r="R1698">
        <v>38401</v>
      </c>
      <c r="S1698">
        <v>42161</v>
      </c>
      <c r="T1698">
        <v>42163</v>
      </c>
      <c r="U1698">
        <v>38.886000000000003</v>
      </c>
      <c r="V1698">
        <v>16</v>
      </c>
      <c r="W1698">
        <v>832.97</v>
      </c>
      <c r="X1698">
        <v>85929</v>
      </c>
      <c r="Y1698" t="s">
        <v>3216</v>
      </c>
    </row>
    <row r="1699" spans="1:25" x14ac:dyDescent="0.2">
      <c r="A1699">
        <v>1106</v>
      </c>
      <c r="B1699" t="s">
        <v>2557</v>
      </c>
      <c r="C1699" t="s">
        <v>46</v>
      </c>
      <c r="D1699">
        <v>0.08</v>
      </c>
      <c r="E1699">
        <v>140.81</v>
      </c>
      <c r="F1699">
        <v>24.49</v>
      </c>
      <c r="G1699" t="s">
        <v>14</v>
      </c>
      <c r="H1699" t="s">
        <v>15</v>
      </c>
      <c r="I1699" t="s">
        <v>4</v>
      </c>
      <c r="J1699" t="s">
        <v>85</v>
      </c>
      <c r="K1699" t="s">
        <v>40</v>
      </c>
      <c r="L1699" t="s">
        <v>2760</v>
      </c>
      <c r="M1699">
        <v>0.56999999999999995</v>
      </c>
      <c r="N1699" t="s">
        <v>8</v>
      </c>
      <c r="O1699" t="s">
        <v>28</v>
      </c>
      <c r="P1699" t="s">
        <v>163</v>
      </c>
      <c r="Q1699" t="s">
        <v>530</v>
      </c>
      <c r="R1699">
        <v>75220</v>
      </c>
      <c r="S1699">
        <v>42161</v>
      </c>
      <c r="T1699">
        <v>42163</v>
      </c>
      <c r="U1699">
        <v>1232.79</v>
      </c>
      <c r="V1699">
        <v>81</v>
      </c>
      <c r="W1699">
        <v>11272.77</v>
      </c>
      <c r="X1699">
        <v>45824</v>
      </c>
      <c r="Y1699" t="s">
        <v>3217</v>
      </c>
    </row>
    <row r="1700" spans="1:25" x14ac:dyDescent="0.2">
      <c r="A1700">
        <v>1340</v>
      </c>
      <c r="B1700" t="s">
        <v>1060</v>
      </c>
      <c r="C1700" t="s">
        <v>46</v>
      </c>
      <c r="D1700">
        <v>7.0000000000000007E-2</v>
      </c>
      <c r="E1700">
        <v>3.98</v>
      </c>
      <c r="F1700">
        <v>0.83</v>
      </c>
      <c r="G1700" t="s">
        <v>14</v>
      </c>
      <c r="H1700" t="s">
        <v>47</v>
      </c>
      <c r="I1700" t="s">
        <v>24</v>
      </c>
      <c r="J1700" t="s">
        <v>25</v>
      </c>
      <c r="K1700" t="s">
        <v>26</v>
      </c>
      <c r="L1700" t="s">
        <v>2761</v>
      </c>
      <c r="M1700">
        <v>0.51</v>
      </c>
      <c r="N1700" t="s">
        <v>8</v>
      </c>
      <c r="O1700" t="s">
        <v>87</v>
      </c>
      <c r="P1700" t="s">
        <v>88</v>
      </c>
      <c r="Q1700" t="s">
        <v>89</v>
      </c>
      <c r="R1700">
        <v>10170</v>
      </c>
      <c r="S1700">
        <v>42161</v>
      </c>
      <c r="T1700">
        <v>42164</v>
      </c>
      <c r="U1700">
        <v>27.38</v>
      </c>
      <c r="V1700">
        <v>76</v>
      </c>
      <c r="W1700">
        <v>282.85000000000002</v>
      </c>
      <c r="X1700">
        <v>24455</v>
      </c>
      <c r="Y1700" t="s">
        <v>3219</v>
      </c>
    </row>
    <row r="1701" spans="1:25" x14ac:dyDescent="0.2">
      <c r="A1701">
        <v>1341</v>
      </c>
      <c r="B1701" t="s">
        <v>1062</v>
      </c>
      <c r="C1701" t="s">
        <v>46</v>
      </c>
      <c r="D1701">
        <v>0</v>
      </c>
      <c r="E1701">
        <v>20.89</v>
      </c>
      <c r="F1701">
        <v>1.99</v>
      </c>
      <c r="G1701" t="s">
        <v>14</v>
      </c>
      <c r="H1701" t="s">
        <v>47</v>
      </c>
      <c r="I1701" t="s">
        <v>16</v>
      </c>
      <c r="J1701" t="s">
        <v>17</v>
      </c>
      <c r="K1701" t="s">
        <v>18</v>
      </c>
      <c r="L1701" t="s">
        <v>2762</v>
      </c>
      <c r="M1701">
        <v>0.48</v>
      </c>
      <c r="N1701" t="s">
        <v>8</v>
      </c>
      <c r="O1701" t="s">
        <v>87</v>
      </c>
      <c r="P1701" t="s">
        <v>296</v>
      </c>
      <c r="Q1701" t="s">
        <v>1063</v>
      </c>
      <c r="R1701">
        <v>17201</v>
      </c>
      <c r="S1701">
        <v>42161</v>
      </c>
      <c r="T1701">
        <v>42163</v>
      </c>
      <c r="U1701">
        <v>-5.2949999999999999</v>
      </c>
      <c r="V1701">
        <v>4</v>
      </c>
      <c r="W1701">
        <v>84.56</v>
      </c>
      <c r="X1701">
        <v>91245</v>
      </c>
      <c r="Y1701" t="s">
        <v>3219</v>
      </c>
    </row>
    <row r="1702" spans="1:25" x14ac:dyDescent="0.2">
      <c r="A1702">
        <v>1341</v>
      </c>
      <c r="B1702" t="s">
        <v>1062</v>
      </c>
      <c r="C1702" t="s">
        <v>46</v>
      </c>
      <c r="D1702">
        <v>7.0000000000000007E-2</v>
      </c>
      <c r="E1702">
        <v>3.98</v>
      </c>
      <c r="F1702">
        <v>0.83</v>
      </c>
      <c r="G1702" t="s">
        <v>14</v>
      </c>
      <c r="H1702" t="s">
        <v>47</v>
      </c>
      <c r="I1702" t="s">
        <v>24</v>
      </c>
      <c r="J1702" t="s">
        <v>25</v>
      </c>
      <c r="K1702" t="s">
        <v>26</v>
      </c>
      <c r="L1702" t="s">
        <v>2761</v>
      </c>
      <c r="M1702">
        <v>0.51</v>
      </c>
      <c r="N1702" t="s">
        <v>8</v>
      </c>
      <c r="O1702" t="s">
        <v>87</v>
      </c>
      <c r="P1702" t="s">
        <v>296</v>
      </c>
      <c r="Q1702" t="s">
        <v>1063</v>
      </c>
      <c r="R1702">
        <v>17201</v>
      </c>
      <c r="S1702">
        <v>42161</v>
      </c>
      <c r="T1702">
        <v>42164</v>
      </c>
      <c r="U1702">
        <v>41.07</v>
      </c>
      <c r="V1702">
        <v>19</v>
      </c>
      <c r="W1702">
        <v>70.709999999999994</v>
      </c>
      <c r="X1702">
        <v>91245</v>
      </c>
      <c r="Y1702" t="s">
        <v>3219</v>
      </c>
    </row>
    <row r="1703" spans="1:25" x14ac:dyDescent="0.2">
      <c r="A1703">
        <v>2432</v>
      </c>
      <c r="B1703" t="s">
        <v>2547</v>
      </c>
      <c r="C1703" t="s">
        <v>46</v>
      </c>
      <c r="D1703">
        <v>0.09</v>
      </c>
      <c r="E1703">
        <v>5.4</v>
      </c>
      <c r="F1703">
        <v>7.78</v>
      </c>
      <c r="G1703" t="s">
        <v>63</v>
      </c>
      <c r="H1703" t="s">
        <v>15</v>
      </c>
      <c r="I1703" t="s">
        <v>24</v>
      </c>
      <c r="J1703" t="s">
        <v>48</v>
      </c>
      <c r="K1703" t="s">
        <v>49</v>
      </c>
      <c r="L1703" t="s">
        <v>1460</v>
      </c>
      <c r="M1703">
        <v>0.37</v>
      </c>
      <c r="N1703" t="s">
        <v>8</v>
      </c>
      <c r="O1703" t="s">
        <v>28</v>
      </c>
      <c r="P1703" t="s">
        <v>183</v>
      </c>
      <c r="Q1703" t="s">
        <v>2548</v>
      </c>
      <c r="R1703">
        <v>73110</v>
      </c>
      <c r="S1703">
        <v>42161</v>
      </c>
      <c r="T1703">
        <v>42163</v>
      </c>
      <c r="U1703">
        <v>-34.764499999999998</v>
      </c>
      <c r="V1703">
        <v>6</v>
      </c>
      <c r="W1703">
        <v>37.380000000000003</v>
      </c>
      <c r="X1703">
        <v>89097</v>
      </c>
      <c r="Y1703" t="s">
        <v>3217</v>
      </c>
    </row>
    <row r="1704" spans="1:25" x14ac:dyDescent="0.2">
      <c r="A1704">
        <v>1374</v>
      </c>
      <c r="B1704" t="s">
        <v>2763</v>
      </c>
      <c r="C1704" t="s">
        <v>1</v>
      </c>
      <c r="D1704">
        <v>0.06</v>
      </c>
      <c r="E1704">
        <v>44.01</v>
      </c>
      <c r="F1704">
        <v>3.5</v>
      </c>
      <c r="G1704" t="s">
        <v>14</v>
      </c>
      <c r="H1704" t="s">
        <v>47</v>
      </c>
      <c r="I1704" t="s">
        <v>24</v>
      </c>
      <c r="J1704" t="s">
        <v>71</v>
      </c>
      <c r="K1704" t="s">
        <v>49</v>
      </c>
      <c r="L1704" t="s">
        <v>2764</v>
      </c>
      <c r="M1704">
        <v>0.59</v>
      </c>
      <c r="N1704" t="s">
        <v>8</v>
      </c>
      <c r="O1704" t="s">
        <v>35</v>
      </c>
      <c r="P1704" t="s">
        <v>66</v>
      </c>
      <c r="Q1704" t="s">
        <v>2509</v>
      </c>
      <c r="R1704">
        <v>95207</v>
      </c>
      <c r="S1704">
        <v>42162</v>
      </c>
      <c r="T1704">
        <v>42163</v>
      </c>
      <c r="U1704">
        <v>-21.231999999999999</v>
      </c>
      <c r="V1704">
        <v>1</v>
      </c>
      <c r="W1704">
        <v>46.94</v>
      </c>
      <c r="X1704">
        <v>88212</v>
      </c>
      <c r="Y1704" t="s">
        <v>3218</v>
      </c>
    </row>
    <row r="1705" spans="1:25" x14ac:dyDescent="0.2">
      <c r="A1705">
        <v>2794</v>
      </c>
      <c r="B1705" t="s">
        <v>1745</v>
      </c>
      <c r="C1705" t="s">
        <v>13</v>
      </c>
      <c r="D1705">
        <v>7.0000000000000007E-2</v>
      </c>
      <c r="E1705">
        <v>4.76</v>
      </c>
      <c r="F1705">
        <v>0.88</v>
      </c>
      <c r="G1705" t="s">
        <v>14</v>
      </c>
      <c r="H1705" t="s">
        <v>70</v>
      </c>
      <c r="I1705" t="s">
        <v>24</v>
      </c>
      <c r="J1705" t="s">
        <v>64</v>
      </c>
      <c r="K1705" t="s">
        <v>26</v>
      </c>
      <c r="L1705" t="s">
        <v>2418</v>
      </c>
      <c r="M1705">
        <v>0.39</v>
      </c>
      <c r="N1705" t="s">
        <v>8</v>
      </c>
      <c r="O1705" t="s">
        <v>28</v>
      </c>
      <c r="P1705" t="s">
        <v>189</v>
      </c>
      <c r="Q1705" t="s">
        <v>1746</v>
      </c>
      <c r="R1705">
        <v>50158</v>
      </c>
      <c r="S1705">
        <v>42162</v>
      </c>
      <c r="T1705">
        <v>42162</v>
      </c>
      <c r="U1705">
        <v>15.8148</v>
      </c>
      <c r="V1705">
        <v>5</v>
      </c>
      <c r="W1705">
        <v>22.92</v>
      </c>
      <c r="X1705">
        <v>87555</v>
      </c>
      <c r="Y1705" t="s">
        <v>3217</v>
      </c>
    </row>
    <row r="1706" spans="1:25" x14ac:dyDescent="0.2">
      <c r="A1706">
        <v>737</v>
      </c>
      <c r="B1706" t="s">
        <v>2765</v>
      </c>
      <c r="C1706" t="s">
        <v>23</v>
      </c>
      <c r="D1706">
        <v>0.02</v>
      </c>
      <c r="E1706">
        <v>48.04</v>
      </c>
      <c r="F1706">
        <v>5.79</v>
      </c>
      <c r="G1706" t="s">
        <v>14</v>
      </c>
      <c r="H1706" t="s">
        <v>15</v>
      </c>
      <c r="I1706" t="s">
        <v>24</v>
      </c>
      <c r="J1706" t="s">
        <v>64</v>
      </c>
      <c r="K1706" t="s">
        <v>49</v>
      </c>
      <c r="L1706" t="s">
        <v>2177</v>
      </c>
      <c r="M1706">
        <v>0.37</v>
      </c>
      <c r="N1706" t="s">
        <v>8</v>
      </c>
      <c r="O1706" t="s">
        <v>87</v>
      </c>
      <c r="P1706" t="s">
        <v>373</v>
      </c>
      <c r="Q1706" t="s">
        <v>2766</v>
      </c>
      <c r="R1706">
        <v>7003</v>
      </c>
      <c r="S1706">
        <v>42162</v>
      </c>
      <c r="T1706">
        <v>42169</v>
      </c>
      <c r="U1706">
        <v>422.45249999999999</v>
      </c>
      <c r="V1706">
        <v>12</v>
      </c>
      <c r="W1706">
        <v>612.25</v>
      </c>
      <c r="X1706">
        <v>90360</v>
      </c>
      <c r="Y1706" t="s">
        <v>3219</v>
      </c>
    </row>
    <row r="1707" spans="1:25" x14ac:dyDescent="0.2">
      <c r="A1707">
        <v>1384</v>
      </c>
      <c r="B1707" t="s">
        <v>2767</v>
      </c>
      <c r="C1707" t="s">
        <v>23</v>
      </c>
      <c r="D1707">
        <v>0.02</v>
      </c>
      <c r="E1707">
        <v>70.97</v>
      </c>
      <c r="F1707">
        <v>3.5</v>
      </c>
      <c r="G1707" t="s">
        <v>14</v>
      </c>
      <c r="H1707" t="s">
        <v>15</v>
      </c>
      <c r="I1707" t="s">
        <v>24</v>
      </c>
      <c r="J1707" t="s">
        <v>71</v>
      </c>
      <c r="K1707" t="s">
        <v>49</v>
      </c>
      <c r="L1707" t="s">
        <v>2153</v>
      </c>
      <c r="M1707">
        <v>0.59</v>
      </c>
      <c r="N1707" t="s">
        <v>8</v>
      </c>
      <c r="O1707" t="s">
        <v>9</v>
      </c>
      <c r="P1707" t="s">
        <v>218</v>
      </c>
      <c r="Q1707" t="s">
        <v>2708</v>
      </c>
      <c r="R1707">
        <v>22304</v>
      </c>
      <c r="S1707">
        <v>42162</v>
      </c>
      <c r="T1707">
        <v>42169</v>
      </c>
      <c r="U1707">
        <v>23.616</v>
      </c>
      <c r="V1707">
        <v>21</v>
      </c>
      <c r="W1707">
        <v>1533.59</v>
      </c>
      <c r="X1707">
        <v>89408</v>
      </c>
      <c r="Y1707" t="s">
        <v>3216</v>
      </c>
    </row>
    <row r="1708" spans="1:25" x14ac:dyDescent="0.2">
      <c r="A1708">
        <v>1672</v>
      </c>
      <c r="B1708" t="s">
        <v>2768</v>
      </c>
      <c r="C1708" t="s">
        <v>23</v>
      </c>
      <c r="D1708">
        <v>0.02</v>
      </c>
      <c r="E1708">
        <v>284.98</v>
      </c>
      <c r="F1708">
        <v>69.55</v>
      </c>
      <c r="G1708" t="s">
        <v>2</v>
      </c>
      <c r="H1708" t="s">
        <v>3</v>
      </c>
      <c r="I1708" t="s">
        <v>4</v>
      </c>
      <c r="J1708" t="s">
        <v>85</v>
      </c>
      <c r="K1708" t="s">
        <v>33</v>
      </c>
      <c r="L1708" t="s">
        <v>1391</v>
      </c>
      <c r="M1708">
        <v>0.6</v>
      </c>
      <c r="N1708" t="s">
        <v>8</v>
      </c>
      <c r="O1708" t="s">
        <v>9</v>
      </c>
      <c r="P1708" t="s">
        <v>218</v>
      </c>
      <c r="Q1708" t="s">
        <v>2769</v>
      </c>
      <c r="R1708">
        <v>22901</v>
      </c>
      <c r="S1708">
        <v>42162</v>
      </c>
      <c r="T1708">
        <v>42167</v>
      </c>
      <c r="U1708">
        <v>15.528</v>
      </c>
      <c r="V1708">
        <v>3</v>
      </c>
      <c r="W1708">
        <v>926.3</v>
      </c>
      <c r="X1708">
        <v>86723</v>
      </c>
      <c r="Y1708" t="s">
        <v>3216</v>
      </c>
    </row>
    <row r="1709" spans="1:25" x14ac:dyDescent="0.2">
      <c r="A1709">
        <v>1672</v>
      </c>
      <c r="B1709" t="s">
        <v>2768</v>
      </c>
      <c r="C1709" t="s">
        <v>23</v>
      </c>
      <c r="D1709">
        <v>0.08</v>
      </c>
      <c r="E1709">
        <v>55.48</v>
      </c>
      <c r="F1709">
        <v>14.3</v>
      </c>
      <c r="G1709" t="s">
        <v>14</v>
      </c>
      <c r="H1709" t="s">
        <v>3</v>
      </c>
      <c r="I1709" t="s">
        <v>24</v>
      </c>
      <c r="J1709" t="s">
        <v>64</v>
      </c>
      <c r="K1709" t="s">
        <v>49</v>
      </c>
      <c r="L1709" t="s">
        <v>823</v>
      </c>
      <c r="M1709">
        <v>0.37</v>
      </c>
      <c r="N1709" t="s">
        <v>8</v>
      </c>
      <c r="O1709" t="s">
        <v>9</v>
      </c>
      <c r="P1709" t="s">
        <v>218</v>
      </c>
      <c r="Q1709" t="s">
        <v>2769</v>
      </c>
      <c r="R1709">
        <v>22901</v>
      </c>
      <c r="S1709">
        <v>42162</v>
      </c>
      <c r="T1709">
        <v>42164</v>
      </c>
      <c r="U1709">
        <v>-225.56379999999999</v>
      </c>
      <c r="V1709">
        <v>17</v>
      </c>
      <c r="W1709">
        <v>942.53</v>
      </c>
      <c r="X1709">
        <v>86723</v>
      </c>
      <c r="Y1709" t="s">
        <v>3216</v>
      </c>
    </row>
    <row r="1710" spans="1:25" x14ac:dyDescent="0.2">
      <c r="A1710">
        <v>3397</v>
      </c>
      <c r="B1710" t="s">
        <v>1560</v>
      </c>
      <c r="C1710" t="s">
        <v>23</v>
      </c>
      <c r="D1710">
        <v>0</v>
      </c>
      <c r="E1710">
        <v>1270.99</v>
      </c>
      <c r="F1710">
        <v>19.989999999999998</v>
      </c>
      <c r="G1710" t="s">
        <v>14</v>
      </c>
      <c r="H1710" t="s">
        <v>3</v>
      </c>
      <c r="I1710" t="s">
        <v>24</v>
      </c>
      <c r="J1710" t="s">
        <v>48</v>
      </c>
      <c r="K1710" t="s">
        <v>49</v>
      </c>
      <c r="L1710" t="s">
        <v>628</v>
      </c>
      <c r="M1710">
        <v>0.35</v>
      </c>
      <c r="N1710" t="s">
        <v>8</v>
      </c>
      <c r="O1710" t="s">
        <v>28</v>
      </c>
      <c r="P1710" t="s">
        <v>79</v>
      </c>
      <c r="Q1710" t="s">
        <v>1562</v>
      </c>
      <c r="R1710">
        <v>61832</v>
      </c>
      <c r="S1710">
        <v>42162</v>
      </c>
      <c r="T1710">
        <v>42164</v>
      </c>
      <c r="U1710">
        <v>6384.4389000000001</v>
      </c>
      <c r="V1710">
        <v>7</v>
      </c>
      <c r="W1710">
        <v>9252.81</v>
      </c>
      <c r="X1710">
        <v>87535</v>
      </c>
      <c r="Y1710" t="s">
        <v>3217</v>
      </c>
    </row>
    <row r="1711" spans="1:25" x14ac:dyDescent="0.2">
      <c r="A1711">
        <v>92</v>
      </c>
      <c r="B1711" t="s">
        <v>2519</v>
      </c>
      <c r="C1711" t="s">
        <v>92</v>
      </c>
      <c r="D1711">
        <v>0.04</v>
      </c>
      <c r="E1711">
        <v>12.98</v>
      </c>
      <c r="F1711">
        <v>3.14</v>
      </c>
      <c r="G1711" t="s">
        <v>63</v>
      </c>
      <c r="H1711" t="s">
        <v>70</v>
      </c>
      <c r="I1711" t="s">
        <v>24</v>
      </c>
      <c r="J1711" t="s">
        <v>544</v>
      </c>
      <c r="K1711" t="s">
        <v>18</v>
      </c>
      <c r="L1711" t="s">
        <v>545</v>
      </c>
      <c r="M1711">
        <v>0.6</v>
      </c>
      <c r="N1711" t="s">
        <v>8</v>
      </c>
      <c r="O1711" t="s">
        <v>9</v>
      </c>
      <c r="P1711" t="s">
        <v>144</v>
      </c>
      <c r="Q1711" t="s">
        <v>2521</v>
      </c>
      <c r="R1711">
        <v>70056</v>
      </c>
      <c r="S1711">
        <v>42162</v>
      </c>
      <c r="T1711">
        <v>42164</v>
      </c>
      <c r="U1711">
        <v>22.818000000000001</v>
      </c>
      <c r="V1711">
        <v>16</v>
      </c>
      <c r="W1711">
        <v>216.04</v>
      </c>
      <c r="X1711">
        <v>87178</v>
      </c>
      <c r="Y1711" t="s">
        <v>3216</v>
      </c>
    </row>
    <row r="1712" spans="1:25" x14ac:dyDescent="0.2">
      <c r="A1712">
        <v>2583</v>
      </c>
      <c r="B1712" t="s">
        <v>2770</v>
      </c>
      <c r="C1712" t="s">
        <v>92</v>
      </c>
      <c r="D1712">
        <v>0.04</v>
      </c>
      <c r="E1712">
        <v>510.14</v>
      </c>
      <c r="F1712">
        <v>14.7</v>
      </c>
      <c r="G1712" t="s">
        <v>2</v>
      </c>
      <c r="H1712" t="s">
        <v>47</v>
      </c>
      <c r="I1712" t="s">
        <v>16</v>
      </c>
      <c r="J1712" t="s">
        <v>32</v>
      </c>
      <c r="K1712" t="s">
        <v>33</v>
      </c>
      <c r="L1712" t="s">
        <v>2771</v>
      </c>
      <c r="M1712">
        <v>0.56000000000000005</v>
      </c>
      <c r="N1712" t="s">
        <v>8</v>
      </c>
      <c r="O1712" t="s">
        <v>28</v>
      </c>
      <c r="P1712" t="s">
        <v>265</v>
      </c>
      <c r="Q1712" t="s">
        <v>2772</v>
      </c>
      <c r="R1712">
        <v>49423</v>
      </c>
      <c r="S1712">
        <v>42162</v>
      </c>
      <c r="T1712">
        <v>42164</v>
      </c>
      <c r="U1712">
        <v>-251.40389999999999</v>
      </c>
      <c r="V1712">
        <v>3</v>
      </c>
      <c r="W1712">
        <v>1527.97</v>
      </c>
      <c r="X1712">
        <v>89657</v>
      </c>
      <c r="Y1712" t="s">
        <v>3217</v>
      </c>
    </row>
    <row r="1713" spans="1:25" x14ac:dyDescent="0.2">
      <c r="A1713">
        <v>2583</v>
      </c>
      <c r="B1713" t="s">
        <v>2770</v>
      </c>
      <c r="C1713" t="s">
        <v>92</v>
      </c>
      <c r="D1713">
        <v>0</v>
      </c>
      <c r="E1713">
        <v>4.76</v>
      </c>
      <c r="F1713">
        <v>3.01</v>
      </c>
      <c r="G1713" t="s">
        <v>14</v>
      </c>
      <c r="H1713" t="s">
        <v>47</v>
      </c>
      <c r="I1713" t="s">
        <v>24</v>
      </c>
      <c r="J1713" t="s">
        <v>64</v>
      </c>
      <c r="K1713" t="s">
        <v>26</v>
      </c>
      <c r="L1713" t="s">
        <v>2773</v>
      </c>
      <c r="M1713">
        <v>0.36</v>
      </c>
      <c r="N1713" t="s">
        <v>8</v>
      </c>
      <c r="O1713" t="s">
        <v>28</v>
      </c>
      <c r="P1713" t="s">
        <v>265</v>
      </c>
      <c r="Q1713" t="s">
        <v>2772</v>
      </c>
      <c r="R1713">
        <v>49423</v>
      </c>
      <c r="S1713">
        <v>42162</v>
      </c>
      <c r="T1713">
        <v>42164</v>
      </c>
      <c r="U1713">
        <v>-2.3450000000000002</v>
      </c>
      <c r="V1713">
        <v>23</v>
      </c>
      <c r="W1713">
        <v>110.86</v>
      </c>
      <c r="X1713">
        <v>89657</v>
      </c>
      <c r="Y1713" t="s">
        <v>3217</v>
      </c>
    </row>
    <row r="1714" spans="1:25" x14ac:dyDescent="0.2">
      <c r="A1714">
        <v>2920</v>
      </c>
      <c r="B1714" t="s">
        <v>2774</v>
      </c>
      <c r="C1714" t="s">
        <v>92</v>
      </c>
      <c r="D1714">
        <v>0.05</v>
      </c>
      <c r="E1714">
        <v>535.64</v>
      </c>
      <c r="F1714">
        <v>14.7</v>
      </c>
      <c r="G1714" t="s">
        <v>2</v>
      </c>
      <c r="H1714" t="s">
        <v>47</v>
      </c>
      <c r="I1714" t="s">
        <v>16</v>
      </c>
      <c r="J1714" t="s">
        <v>32</v>
      </c>
      <c r="K1714" t="s">
        <v>33</v>
      </c>
      <c r="L1714" t="s">
        <v>1442</v>
      </c>
      <c r="M1714">
        <v>0.59</v>
      </c>
      <c r="N1714" t="s">
        <v>8</v>
      </c>
      <c r="O1714" t="s">
        <v>28</v>
      </c>
      <c r="P1714" t="s">
        <v>79</v>
      </c>
      <c r="Q1714" t="s">
        <v>509</v>
      </c>
      <c r="R1714">
        <v>60603</v>
      </c>
      <c r="S1714">
        <v>42162</v>
      </c>
      <c r="T1714">
        <v>42164</v>
      </c>
      <c r="U1714">
        <v>-1220.9145000000001</v>
      </c>
      <c r="V1714">
        <v>2</v>
      </c>
      <c r="W1714">
        <v>1068.5999999999999</v>
      </c>
      <c r="X1714">
        <v>59365</v>
      </c>
      <c r="Y1714" t="s">
        <v>3217</v>
      </c>
    </row>
    <row r="1715" spans="1:25" x14ac:dyDescent="0.2">
      <c r="A1715">
        <v>3005</v>
      </c>
      <c r="B1715" t="s">
        <v>2775</v>
      </c>
      <c r="C1715" t="s">
        <v>1</v>
      </c>
      <c r="D1715">
        <v>0.05</v>
      </c>
      <c r="E1715">
        <v>122.99</v>
      </c>
      <c r="F1715">
        <v>19.989999999999998</v>
      </c>
      <c r="G1715" t="s">
        <v>63</v>
      </c>
      <c r="H1715" t="s">
        <v>70</v>
      </c>
      <c r="I1715" t="s">
        <v>24</v>
      </c>
      <c r="J1715" t="s">
        <v>48</v>
      </c>
      <c r="K1715" t="s">
        <v>49</v>
      </c>
      <c r="L1715" t="s">
        <v>2400</v>
      </c>
      <c r="M1715">
        <v>0.37</v>
      </c>
      <c r="N1715" t="s">
        <v>8</v>
      </c>
      <c r="O1715" t="s">
        <v>35</v>
      </c>
      <c r="P1715" t="s">
        <v>466</v>
      </c>
      <c r="Q1715" t="s">
        <v>1484</v>
      </c>
      <c r="R1715">
        <v>83814</v>
      </c>
      <c r="S1715">
        <v>42163</v>
      </c>
      <c r="T1715">
        <v>42166</v>
      </c>
      <c r="U1715">
        <v>1039.7541000000001</v>
      </c>
      <c r="V1715">
        <v>12</v>
      </c>
      <c r="W1715">
        <v>1506.89</v>
      </c>
      <c r="X1715">
        <v>91389</v>
      </c>
      <c r="Y1715" t="s">
        <v>3218</v>
      </c>
    </row>
    <row r="1716" spans="1:25" x14ac:dyDescent="0.2">
      <c r="A1716">
        <v>2638</v>
      </c>
      <c r="B1716" t="s">
        <v>2776</v>
      </c>
      <c r="C1716" t="s">
        <v>23</v>
      </c>
      <c r="D1716">
        <v>0.05</v>
      </c>
      <c r="E1716">
        <v>100.97</v>
      </c>
      <c r="F1716">
        <v>7.18</v>
      </c>
      <c r="G1716" t="s">
        <v>63</v>
      </c>
      <c r="H1716" t="s">
        <v>15</v>
      </c>
      <c r="I1716" t="s">
        <v>16</v>
      </c>
      <c r="J1716" t="s">
        <v>17</v>
      </c>
      <c r="K1716" t="s">
        <v>49</v>
      </c>
      <c r="L1716" t="s">
        <v>2777</v>
      </c>
      <c r="M1716">
        <v>0.46</v>
      </c>
      <c r="N1716" t="s">
        <v>8</v>
      </c>
      <c r="O1716" t="s">
        <v>35</v>
      </c>
      <c r="P1716" t="s">
        <v>466</v>
      </c>
      <c r="Q1716" t="s">
        <v>2555</v>
      </c>
      <c r="R1716">
        <v>83704</v>
      </c>
      <c r="S1716">
        <v>42163</v>
      </c>
      <c r="T1716">
        <v>42163</v>
      </c>
      <c r="U1716">
        <v>881.46810000000005</v>
      </c>
      <c r="V1716">
        <v>13</v>
      </c>
      <c r="W1716">
        <v>1277.49</v>
      </c>
      <c r="X1716">
        <v>90951</v>
      </c>
      <c r="Y1716" t="s">
        <v>3218</v>
      </c>
    </row>
    <row r="1717" spans="1:25" x14ac:dyDescent="0.2">
      <c r="A1717">
        <v>3137</v>
      </c>
      <c r="B1717" t="s">
        <v>2778</v>
      </c>
      <c r="C1717" t="s">
        <v>46</v>
      </c>
      <c r="D1717">
        <v>0.09</v>
      </c>
      <c r="E1717">
        <v>304.99</v>
      </c>
      <c r="F1717">
        <v>19.989999999999998</v>
      </c>
      <c r="G1717" t="s">
        <v>14</v>
      </c>
      <c r="H1717" t="s">
        <v>70</v>
      </c>
      <c r="I1717" t="s">
        <v>24</v>
      </c>
      <c r="J1717" t="s">
        <v>48</v>
      </c>
      <c r="K1717" t="s">
        <v>49</v>
      </c>
      <c r="L1717" t="s">
        <v>2779</v>
      </c>
      <c r="M1717">
        <v>0.4</v>
      </c>
      <c r="N1717" t="s">
        <v>8</v>
      </c>
      <c r="O1717" t="s">
        <v>87</v>
      </c>
      <c r="P1717" t="s">
        <v>1332</v>
      </c>
      <c r="Q1717" t="s">
        <v>2780</v>
      </c>
      <c r="R1717">
        <v>3246</v>
      </c>
      <c r="S1717">
        <v>42163</v>
      </c>
      <c r="T1717">
        <v>42164</v>
      </c>
      <c r="U1717">
        <v>1623.9494999999999</v>
      </c>
      <c r="V1717">
        <v>8</v>
      </c>
      <c r="W1717">
        <v>2353.5500000000002</v>
      </c>
      <c r="X1717">
        <v>86795</v>
      </c>
      <c r="Y1717" t="s">
        <v>3219</v>
      </c>
    </row>
    <row r="1718" spans="1:25" x14ac:dyDescent="0.2">
      <c r="A1718">
        <v>349</v>
      </c>
      <c r="B1718" t="s">
        <v>101</v>
      </c>
      <c r="C1718" t="s">
        <v>1</v>
      </c>
      <c r="D1718">
        <v>0</v>
      </c>
      <c r="E1718">
        <v>8.34</v>
      </c>
      <c r="F1718">
        <v>2.64</v>
      </c>
      <c r="G1718" t="s">
        <v>63</v>
      </c>
      <c r="H1718" t="s">
        <v>47</v>
      </c>
      <c r="I1718" t="s">
        <v>24</v>
      </c>
      <c r="J1718" t="s">
        <v>544</v>
      </c>
      <c r="K1718" t="s">
        <v>18</v>
      </c>
      <c r="L1718" t="s">
        <v>859</v>
      </c>
      <c r="M1718">
        <v>0.59</v>
      </c>
      <c r="N1718" t="s">
        <v>8</v>
      </c>
      <c r="O1718" t="s">
        <v>9</v>
      </c>
      <c r="P1718" t="s">
        <v>99</v>
      </c>
      <c r="Q1718" t="s">
        <v>104</v>
      </c>
      <c r="R1718">
        <v>33132</v>
      </c>
      <c r="S1718">
        <v>42164</v>
      </c>
      <c r="T1718">
        <v>42166</v>
      </c>
      <c r="U1718">
        <v>5.8624999999999998</v>
      </c>
      <c r="V1718">
        <v>23</v>
      </c>
      <c r="W1718">
        <v>212.89</v>
      </c>
      <c r="X1718">
        <v>17446</v>
      </c>
      <c r="Y1718" t="s">
        <v>3216</v>
      </c>
    </row>
    <row r="1719" spans="1:25" x14ac:dyDescent="0.2">
      <c r="A1719">
        <v>351</v>
      </c>
      <c r="B1719" t="s">
        <v>105</v>
      </c>
      <c r="C1719" t="s">
        <v>1</v>
      </c>
      <c r="D1719">
        <v>0</v>
      </c>
      <c r="E1719">
        <v>8.34</v>
      </c>
      <c r="F1719">
        <v>2.64</v>
      </c>
      <c r="G1719" t="s">
        <v>63</v>
      </c>
      <c r="H1719" t="s">
        <v>47</v>
      </c>
      <c r="I1719" t="s">
        <v>24</v>
      </c>
      <c r="J1719" t="s">
        <v>544</v>
      </c>
      <c r="K1719" t="s">
        <v>18</v>
      </c>
      <c r="L1719" t="s">
        <v>859</v>
      </c>
      <c r="M1719">
        <v>0.59</v>
      </c>
      <c r="N1719" t="s">
        <v>8</v>
      </c>
      <c r="O1719" t="s">
        <v>87</v>
      </c>
      <c r="P1719" t="s">
        <v>88</v>
      </c>
      <c r="Q1719" t="s">
        <v>106</v>
      </c>
      <c r="R1719">
        <v>13601</v>
      </c>
      <c r="S1719">
        <v>42164</v>
      </c>
      <c r="T1719">
        <v>42166</v>
      </c>
      <c r="U1719">
        <v>10.5</v>
      </c>
      <c r="V1719">
        <v>6</v>
      </c>
      <c r="W1719">
        <v>55.54</v>
      </c>
      <c r="X1719">
        <v>88685</v>
      </c>
      <c r="Y1719" t="s">
        <v>3219</v>
      </c>
    </row>
    <row r="1720" spans="1:25" x14ac:dyDescent="0.2">
      <c r="A1720">
        <v>2584</v>
      </c>
      <c r="B1720" t="s">
        <v>2781</v>
      </c>
      <c r="C1720" t="s">
        <v>1</v>
      </c>
      <c r="D1720">
        <v>0.04</v>
      </c>
      <c r="E1720">
        <v>6.3</v>
      </c>
      <c r="F1720">
        <v>0.5</v>
      </c>
      <c r="G1720" t="s">
        <v>14</v>
      </c>
      <c r="H1720" t="s">
        <v>47</v>
      </c>
      <c r="I1720" t="s">
        <v>24</v>
      </c>
      <c r="J1720" t="s">
        <v>128</v>
      </c>
      <c r="K1720" t="s">
        <v>49</v>
      </c>
      <c r="L1720" t="s">
        <v>802</v>
      </c>
      <c r="M1720">
        <v>0.39</v>
      </c>
      <c r="N1720" t="s">
        <v>8</v>
      </c>
      <c r="O1720" t="s">
        <v>28</v>
      </c>
      <c r="P1720" t="s">
        <v>265</v>
      </c>
      <c r="Q1720" t="s">
        <v>2782</v>
      </c>
      <c r="R1720">
        <v>48141</v>
      </c>
      <c r="S1720">
        <v>42164</v>
      </c>
      <c r="T1720">
        <v>42166</v>
      </c>
      <c r="U1720">
        <v>67.606200000000001</v>
      </c>
      <c r="V1720">
        <v>15</v>
      </c>
      <c r="W1720">
        <v>97.98</v>
      </c>
      <c r="X1720">
        <v>89658</v>
      </c>
      <c r="Y1720" t="s">
        <v>3217</v>
      </c>
    </row>
    <row r="1721" spans="1:25" x14ac:dyDescent="0.2">
      <c r="A1721">
        <v>1151</v>
      </c>
      <c r="B1721" t="s">
        <v>2783</v>
      </c>
      <c r="C1721" t="s">
        <v>23</v>
      </c>
      <c r="D1721">
        <v>0.05</v>
      </c>
      <c r="E1721">
        <v>7.59</v>
      </c>
      <c r="F1721">
        <v>4</v>
      </c>
      <c r="G1721" t="s">
        <v>14</v>
      </c>
      <c r="H1721" t="s">
        <v>70</v>
      </c>
      <c r="I1721" t="s">
        <v>4</v>
      </c>
      <c r="J1721" t="s">
        <v>102</v>
      </c>
      <c r="K1721" t="s">
        <v>26</v>
      </c>
      <c r="L1721" t="s">
        <v>1663</v>
      </c>
      <c r="M1721">
        <v>0.42</v>
      </c>
      <c r="N1721" t="s">
        <v>8</v>
      </c>
      <c r="O1721" t="s">
        <v>87</v>
      </c>
      <c r="P1721" t="s">
        <v>379</v>
      </c>
      <c r="Q1721" t="s">
        <v>2784</v>
      </c>
      <c r="R1721">
        <v>1075</v>
      </c>
      <c r="S1721">
        <v>42164</v>
      </c>
      <c r="T1721">
        <v>42164</v>
      </c>
      <c r="U1721">
        <v>6.0926999999999998</v>
      </c>
      <c r="V1721">
        <v>1</v>
      </c>
      <c r="W1721">
        <v>8.83</v>
      </c>
      <c r="X1721">
        <v>91344</v>
      </c>
      <c r="Y1721" t="s">
        <v>3219</v>
      </c>
    </row>
    <row r="1722" spans="1:25" x14ac:dyDescent="0.2">
      <c r="A1722">
        <v>218</v>
      </c>
      <c r="B1722" t="s">
        <v>2785</v>
      </c>
      <c r="C1722" t="s">
        <v>92</v>
      </c>
      <c r="D1722">
        <v>0.05</v>
      </c>
      <c r="E1722">
        <v>119.99</v>
      </c>
      <c r="F1722">
        <v>56.14</v>
      </c>
      <c r="G1722" t="s">
        <v>2</v>
      </c>
      <c r="H1722" t="s">
        <v>15</v>
      </c>
      <c r="I1722" t="s">
        <v>16</v>
      </c>
      <c r="J1722" t="s">
        <v>32</v>
      </c>
      <c r="K1722" t="s">
        <v>6</v>
      </c>
      <c r="L1722" t="s">
        <v>563</v>
      </c>
      <c r="M1722">
        <v>0.39</v>
      </c>
      <c r="N1722" t="s">
        <v>8</v>
      </c>
      <c r="O1722" t="s">
        <v>35</v>
      </c>
      <c r="P1722" t="s">
        <v>122</v>
      </c>
      <c r="Q1722" t="s">
        <v>925</v>
      </c>
      <c r="R1722">
        <v>84107</v>
      </c>
      <c r="S1722">
        <v>42164</v>
      </c>
      <c r="T1722">
        <v>42166</v>
      </c>
      <c r="U1722">
        <v>-102.5121</v>
      </c>
      <c r="V1722">
        <v>6</v>
      </c>
      <c r="W1722">
        <v>730.37</v>
      </c>
      <c r="X1722">
        <v>88048</v>
      </c>
      <c r="Y1722" t="s">
        <v>3218</v>
      </c>
    </row>
    <row r="1723" spans="1:25" x14ac:dyDescent="0.2">
      <c r="A1723">
        <v>3361</v>
      </c>
      <c r="B1723" t="s">
        <v>786</v>
      </c>
      <c r="C1723" t="s">
        <v>92</v>
      </c>
      <c r="D1723">
        <v>0.03</v>
      </c>
      <c r="E1723">
        <v>4.9800000000000004</v>
      </c>
      <c r="F1723">
        <v>4.95</v>
      </c>
      <c r="G1723" t="s">
        <v>14</v>
      </c>
      <c r="H1723" t="s">
        <v>47</v>
      </c>
      <c r="I1723" t="s">
        <v>24</v>
      </c>
      <c r="J1723" t="s">
        <v>48</v>
      </c>
      <c r="K1723" t="s">
        <v>49</v>
      </c>
      <c r="L1723" t="s">
        <v>2595</v>
      </c>
      <c r="M1723">
        <v>0.37</v>
      </c>
      <c r="N1723" t="s">
        <v>8</v>
      </c>
      <c r="O1723" t="s">
        <v>28</v>
      </c>
      <c r="P1723" t="s">
        <v>333</v>
      </c>
      <c r="Q1723" t="s">
        <v>788</v>
      </c>
      <c r="R1723">
        <v>53095</v>
      </c>
      <c r="S1723">
        <v>42164</v>
      </c>
      <c r="T1723">
        <v>42166</v>
      </c>
      <c r="U1723">
        <v>-47.995249999999999</v>
      </c>
      <c r="V1723">
        <v>19</v>
      </c>
      <c r="W1723">
        <v>95</v>
      </c>
      <c r="X1723">
        <v>91438</v>
      </c>
      <c r="Y1723" t="s">
        <v>3217</v>
      </c>
    </row>
    <row r="1724" spans="1:25" x14ac:dyDescent="0.2">
      <c r="A1724">
        <v>326</v>
      </c>
      <c r="B1724" t="s">
        <v>2786</v>
      </c>
      <c r="C1724" t="s">
        <v>46</v>
      </c>
      <c r="D1724">
        <v>0.06</v>
      </c>
      <c r="E1724">
        <v>7.99</v>
      </c>
      <c r="F1724">
        <v>5.03</v>
      </c>
      <c r="G1724" t="s">
        <v>14</v>
      </c>
      <c r="H1724" t="s">
        <v>15</v>
      </c>
      <c r="I1724" t="s">
        <v>16</v>
      </c>
      <c r="J1724" t="s">
        <v>111</v>
      </c>
      <c r="K1724" t="s">
        <v>120</v>
      </c>
      <c r="L1724" t="s">
        <v>441</v>
      </c>
      <c r="M1724">
        <v>0.6</v>
      </c>
      <c r="N1724" t="s">
        <v>8</v>
      </c>
      <c r="O1724" t="s">
        <v>28</v>
      </c>
      <c r="P1724" t="s">
        <v>79</v>
      </c>
      <c r="Q1724" t="s">
        <v>2171</v>
      </c>
      <c r="R1724">
        <v>60510</v>
      </c>
      <c r="S1724">
        <v>42164</v>
      </c>
      <c r="T1724">
        <v>42165</v>
      </c>
      <c r="U1724">
        <v>-29.172000000000001</v>
      </c>
      <c r="V1724">
        <v>4</v>
      </c>
      <c r="W1724">
        <v>28.46</v>
      </c>
      <c r="X1724">
        <v>90973</v>
      </c>
      <c r="Y1724" t="s">
        <v>3217</v>
      </c>
    </row>
    <row r="1725" spans="1:25" x14ac:dyDescent="0.2">
      <c r="A1725">
        <v>3079</v>
      </c>
      <c r="B1725" t="s">
        <v>295</v>
      </c>
      <c r="C1725" t="s">
        <v>1</v>
      </c>
      <c r="D1725">
        <v>0</v>
      </c>
      <c r="E1725">
        <v>2.21</v>
      </c>
      <c r="F1725">
        <v>1</v>
      </c>
      <c r="G1725" t="s">
        <v>63</v>
      </c>
      <c r="H1725" t="s">
        <v>3</v>
      </c>
      <c r="I1725" t="s">
        <v>24</v>
      </c>
      <c r="J1725" t="s">
        <v>25</v>
      </c>
      <c r="K1725" t="s">
        <v>26</v>
      </c>
      <c r="L1725" t="s">
        <v>2787</v>
      </c>
      <c r="M1725">
        <v>0.38</v>
      </c>
      <c r="N1725" t="s">
        <v>8</v>
      </c>
      <c r="O1725" t="s">
        <v>87</v>
      </c>
      <c r="P1725" t="s">
        <v>296</v>
      </c>
      <c r="Q1725" t="s">
        <v>297</v>
      </c>
      <c r="R1725">
        <v>19112</v>
      </c>
      <c r="S1725">
        <v>42165</v>
      </c>
      <c r="T1725">
        <v>42166</v>
      </c>
      <c r="U1725">
        <v>10.01</v>
      </c>
      <c r="V1725">
        <v>33</v>
      </c>
      <c r="W1725">
        <v>87.18</v>
      </c>
      <c r="X1725">
        <v>48483</v>
      </c>
      <c r="Y1725" t="s">
        <v>3219</v>
      </c>
    </row>
    <row r="1726" spans="1:25" x14ac:dyDescent="0.2">
      <c r="A1726">
        <v>3243</v>
      </c>
      <c r="B1726" t="s">
        <v>2788</v>
      </c>
      <c r="C1726" t="s">
        <v>13</v>
      </c>
      <c r="D1726">
        <v>0</v>
      </c>
      <c r="E1726">
        <v>7.28</v>
      </c>
      <c r="F1726">
        <v>3.52</v>
      </c>
      <c r="G1726" t="s">
        <v>14</v>
      </c>
      <c r="H1726" t="s">
        <v>3</v>
      </c>
      <c r="I1726" t="s">
        <v>16</v>
      </c>
      <c r="J1726" t="s">
        <v>17</v>
      </c>
      <c r="K1726" t="s">
        <v>18</v>
      </c>
      <c r="L1726" t="s">
        <v>2789</v>
      </c>
      <c r="M1726">
        <v>0.68</v>
      </c>
      <c r="N1726" t="s">
        <v>8</v>
      </c>
      <c r="O1726" t="s">
        <v>87</v>
      </c>
      <c r="P1726" t="s">
        <v>224</v>
      </c>
      <c r="Q1726" t="s">
        <v>225</v>
      </c>
      <c r="R1726">
        <v>6010</v>
      </c>
      <c r="S1726">
        <v>42165</v>
      </c>
      <c r="T1726">
        <v>42165</v>
      </c>
      <c r="U1726">
        <v>-25.103999999999999</v>
      </c>
      <c r="V1726">
        <v>3</v>
      </c>
      <c r="W1726">
        <v>24.44</v>
      </c>
      <c r="X1726">
        <v>88329</v>
      </c>
      <c r="Y1726" t="s">
        <v>3219</v>
      </c>
    </row>
    <row r="1727" spans="1:25" x14ac:dyDescent="0.2">
      <c r="A1727">
        <v>254</v>
      </c>
      <c r="B1727" t="s">
        <v>2790</v>
      </c>
      <c r="C1727" t="s">
        <v>92</v>
      </c>
      <c r="D1727">
        <v>0.1</v>
      </c>
      <c r="E1727">
        <v>280.98</v>
      </c>
      <c r="F1727">
        <v>35.67</v>
      </c>
      <c r="G1727" t="s">
        <v>2</v>
      </c>
      <c r="H1727" t="s">
        <v>47</v>
      </c>
      <c r="I1727" t="s">
        <v>4</v>
      </c>
      <c r="J1727" t="s">
        <v>5</v>
      </c>
      <c r="K1727" t="s">
        <v>6</v>
      </c>
      <c r="L1727" t="s">
        <v>2791</v>
      </c>
      <c r="M1727">
        <v>0.66</v>
      </c>
      <c r="N1727" t="s">
        <v>8</v>
      </c>
      <c r="O1727" t="s">
        <v>35</v>
      </c>
      <c r="P1727" t="s">
        <v>36</v>
      </c>
      <c r="Q1727" t="s">
        <v>2792</v>
      </c>
      <c r="R1727">
        <v>80126</v>
      </c>
      <c r="S1727">
        <v>42165</v>
      </c>
      <c r="T1727">
        <v>42166</v>
      </c>
      <c r="U1727">
        <v>-53.744999999999997</v>
      </c>
      <c r="V1727">
        <v>5</v>
      </c>
      <c r="W1727">
        <v>1332.82</v>
      </c>
      <c r="X1727">
        <v>86268</v>
      </c>
      <c r="Y1727" t="s">
        <v>3218</v>
      </c>
    </row>
    <row r="1728" spans="1:25" x14ac:dyDescent="0.2">
      <c r="A1728">
        <v>597</v>
      </c>
      <c r="B1728" t="s">
        <v>2793</v>
      </c>
      <c r="C1728" t="s">
        <v>46</v>
      </c>
      <c r="D1728">
        <v>0.1</v>
      </c>
      <c r="E1728">
        <v>6.48</v>
      </c>
      <c r="F1728">
        <v>5.9</v>
      </c>
      <c r="G1728" t="s">
        <v>14</v>
      </c>
      <c r="H1728" t="s">
        <v>3</v>
      </c>
      <c r="I1728" t="s">
        <v>24</v>
      </c>
      <c r="J1728" t="s">
        <v>64</v>
      </c>
      <c r="K1728" t="s">
        <v>49</v>
      </c>
      <c r="L1728" t="s">
        <v>1727</v>
      </c>
      <c r="M1728">
        <v>0.37</v>
      </c>
      <c r="N1728" t="s">
        <v>8</v>
      </c>
      <c r="O1728" t="s">
        <v>28</v>
      </c>
      <c r="P1728" t="s">
        <v>29</v>
      </c>
      <c r="Q1728" t="s">
        <v>1459</v>
      </c>
      <c r="R1728">
        <v>47201</v>
      </c>
      <c r="S1728">
        <v>42165</v>
      </c>
      <c r="T1728">
        <v>42165</v>
      </c>
      <c r="U1728">
        <v>-51.634999999999998</v>
      </c>
      <c r="V1728">
        <v>19</v>
      </c>
      <c r="W1728">
        <v>116.8</v>
      </c>
      <c r="X1728">
        <v>86310</v>
      </c>
      <c r="Y1728" t="s">
        <v>3217</v>
      </c>
    </row>
    <row r="1729" spans="1:25" x14ac:dyDescent="0.2">
      <c r="A1729">
        <v>2431</v>
      </c>
      <c r="B1729" t="s">
        <v>2546</v>
      </c>
      <c r="C1729" t="s">
        <v>46</v>
      </c>
      <c r="D1729">
        <v>0.05</v>
      </c>
      <c r="E1729">
        <v>8.85</v>
      </c>
      <c r="F1729">
        <v>5.6</v>
      </c>
      <c r="G1729" t="s">
        <v>14</v>
      </c>
      <c r="H1729" t="s">
        <v>15</v>
      </c>
      <c r="I1729" t="s">
        <v>24</v>
      </c>
      <c r="J1729" t="s">
        <v>48</v>
      </c>
      <c r="K1729" t="s">
        <v>49</v>
      </c>
      <c r="L1729" t="s">
        <v>2794</v>
      </c>
      <c r="M1729">
        <v>0.36</v>
      </c>
      <c r="N1729" t="s">
        <v>8</v>
      </c>
      <c r="O1729" t="s">
        <v>35</v>
      </c>
      <c r="P1729" t="s">
        <v>66</v>
      </c>
      <c r="Q1729" t="s">
        <v>76</v>
      </c>
      <c r="R1729">
        <v>90004</v>
      </c>
      <c r="S1729">
        <v>42165</v>
      </c>
      <c r="T1729">
        <v>42166</v>
      </c>
      <c r="U1729">
        <v>-9.1769999999999996</v>
      </c>
      <c r="V1729">
        <v>21</v>
      </c>
      <c r="W1729">
        <v>199.08</v>
      </c>
      <c r="X1729">
        <v>24869</v>
      </c>
      <c r="Y1729" t="s">
        <v>3218</v>
      </c>
    </row>
    <row r="1730" spans="1:25" x14ac:dyDescent="0.2">
      <c r="A1730">
        <v>2433</v>
      </c>
      <c r="B1730" t="s">
        <v>2795</v>
      </c>
      <c r="C1730" t="s">
        <v>46</v>
      </c>
      <c r="D1730">
        <v>0.05</v>
      </c>
      <c r="E1730">
        <v>8.85</v>
      </c>
      <c r="F1730">
        <v>5.6</v>
      </c>
      <c r="G1730" t="s">
        <v>14</v>
      </c>
      <c r="H1730" t="s">
        <v>15</v>
      </c>
      <c r="I1730" t="s">
        <v>24</v>
      </c>
      <c r="J1730" t="s">
        <v>48</v>
      </c>
      <c r="K1730" t="s">
        <v>49</v>
      </c>
      <c r="L1730" t="s">
        <v>2794</v>
      </c>
      <c r="M1730">
        <v>0.36</v>
      </c>
      <c r="N1730" t="s">
        <v>8</v>
      </c>
      <c r="O1730" t="s">
        <v>28</v>
      </c>
      <c r="P1730" t="s">
        <v>183</v>
      </c>
      <c r="Q1730" t="s">
        <v>587</v>
      </c>
      <c r="R1730">
        <v>73160</v>
      </c>
      <c r="S1730">
        <v>42165</v>
      </c>
      <c r="T1730">
        <v>42166</v>
      </c>
      <c r="U1730">
        <v>-7.3415999999999997</v>
      </c>
      <c r="V1730">
        <v>5</v>
      </c>
      <c r="W1730">
        <v>47.4</v>
      </c>
      <c r="X1730">
        <v>89095</v>
      </c>
      <c r="Y1730" t="s">
        <v>3217</v>
      </c>
    </row>
    <row r="1731" spans="1:25" x14ac:dyDescent="0.2">
      <c r="A1731">
        <v>1265</v>
      </c>
      <c r="B1731" t="s">
        <v>2796</v>
      </c>
      <c r="C1731" t="s">
        <v>1</v>
      </c>
      <c r="D1731">
        <v>0.05</v>
      </c>
      <c r="E1731">
        <v>5.28</v>
      </c>
      <c r="F1731">
        <v>6.26</v>
      </c>
      <c r="G1731" t="s">
        <v>14</v>
      </c>
      <c r="H1731" t="s">
        <v>47</v>
      </c>
      <c r="I1731" t="s">
        <v>24</v>
      </c>
      <c r="J1731" t="s">
        <v>64</v>
      </c>
      <c r="K1731" t="s">
        <v>49</v>
      </c>
      <c r="L1731" t="s">
        <v>2434</v>
      </c>
      <c r="M1731">
        <v>0.4</v>
      </c>
      <c r="N1731" t="s">
        <v>8</v>
      </c>
      <c r="O1731" t="s">
        <v>28</v>
      </c>
      <c r="P1731" t="s">
        <v>183</v>
      </c>
      <c r="Q1731" t="s">
        <v>2797</v>
      </c>
      <c r="R1731">
        <v>73521</v>
      </c>
      <c r="S1731">
        <v>42166</v>
      </c>
      <c r="T1731">
        <v>42167</v>
      </c>
      <c r="U1731">
        <v>-11.375999999999999</v>
      </c>
      <c r="V1731">
        <v>1</v>
      </c>
      <c r="W1731">
        <v>7.15</v>
      </c>
      <c r="X1731">
        <v>89729</v>
      </c>
      <c r="Y1731" t="s">
        <v>3217</v>
      </c>
    </row>
    <row r="1732" spans="1:25" x14ac:dyDescent="0.2">
      <c r="A1732">
        <v>2779</v>
      </c>
      <c r="B1732" t="s">
        <v>2798</v>
      </c>
      <c r="C1732" t="s">
        <v>1</v>
      </c>
      <c r="D1732">
        <v>0.01</v>
      </c>
      <c r="E1732">
        <v>35.99</v>
      </c>
      <c r="F1732">
        <v>5.99</v>
      </c>
      <c r="G1732" t="s">
        <v>14</v>
      </c>
      <c r="H1732" t="s">
        <v>70</v>
      </c>
      <c r="I1732" t="s">
        <v>16</v>
      </c>
      <c r="J1732" t="s">
        <v>111</v>
      </c>
      <c r="K1732" t="s">
        <v>26</v>
      </c>
      <c r="L1732" t="s">
        <v>1348</v>
      </c>
      <c r="M1732">
        <v>0.38</v>
      </c>
      <c r="N1732" t="s">
        <v>8</v>
      </c>
      <c r="O1732" t="s">
        <v>9</v>
      </c>
      <c r="P1732" t="s">
        <v>73</v>
      </c>
      <c r="Q1732" t="s">
        <v>2799</v>
      </c>
      <c r="R1732">
        <v>27893</v>
      </c>
      <c r="S1732">
        <v>42166</v>
      </c>
      <c r="T1732">
        <v>42167</v>
      </c>
      <c r="U1732">
        <v>-60.704000000000001</v>
      </c>
      <c r="V1732">
        <v>11</v>
      </c>
      <c r="W1732">
        <v>345.07</v>
      </c>
      <c r="X1732">
        <v>87161</v>
      </c>
      <c r="Y1732" t="s">
        <v>3216</v>
      </c>
    </row>
    <row r="1733" spans="1:25" x14ac:dyDescent="0.2">
      <c r="A1733">
        <v>3251</v>
      </c>
      <c r="B1733" t="s">
        <v>2800</v>
      </c>
      <c r="C1733" t="s">
        <v>1</v>
      </c>
      <c r="D1733">
        <v>0.02</v>
      </c>
      <c r="E1733">
        <v>5.28</v>
      </c>
      <c r="F1733">
        <v>6.26</v>
      </c>
      <c r="G1733" t="s">
        <v>14</v>
      </c>
      <c r="H1733" t="s">
        <v>70</v>
      </c>
      <c r="I1733" t="s">
        <v>24</v>
      </c>
      <c r="J1733" t="s">
        <v>64</v>
      </c>
      <c r="K1733" t="s">
        <v>49</v>
      </c>
      <c r="L1733" t="s">
        <v>2434</v>
      </c>
      <c r="M1733">
        <v>0.4</v>
      </c>
      <c r="N1733" t="s">
        <v>8</v>
      </c>
      <c r="O1733" t="s">
        <v>87</v>
      </c>
      <c r="P1733" t="s">
        <v>88</v>
      </c>
      <c r="Q1733" t="s">
        <v>89</v>
      </c>
      <c r="R1733">
        <v>10112</v>
      </c>
      <c r="S1733">
        <v>42166</v>
      </c>
      <c r="T1733">
        <v>42167</v>
      </c>
      <c r="U1733">
        <v>-131.16</v>
      </c>
      <c r="V1733">
        <v>76</v>
      </c>
      <c r="W1733">
        <v>412.72</v>
      </c>
      <c r="X1733">
        <v>39076</v>
      </c>
      <c r="Y1733" t="s">
        <v>3219</v>
      </c>
    </row>
    <row r="1734" spans="1:25" x14ac:dyDescent="0.2">
      <c r="A1734">
        <v>3252</v>
      </c>
      <c r="B1734" t="s">
        <v>1899</v>
      </c>
      <c r="C1734" t="s">
        <v>1</v>
      </c>
      <c r="D1734">
        <v>0.02</v>
      </c>
      <c r="E1734">
        <v>5.28</v>
      </c>
      <c r="F1734">
        <v>6.26</v>
      </c>
      <c r="G1734" t="s">
        <v>14</v>
      </c>
      <c r="H1734" t="s">
        <v>70</v>
      </c>
      <c r="I1734" t="s">
        <v>24</v>
      </c>
      <c r="J1734" t="s">
        <v>64</v>
      </c>
      <c r="K1734" t="s">
        <v>49</v>
      </c>
      <c r="L1734" t="s">
        <v>2434</v>
      </c>
      <c r="M1734">
        <v>0.4</v>
      </c>
      <c r="N1734" t="s">
        <v>8</v>
      </c>
      <c r="O1734" t="s">
        <v>87</v>
      </c>
      <c r="P1734" t="s">
        <v>88</v>
      </c>
      <c r="Q1734" t="s">
        <v>1900</v>
      </c>
      <c r="R1734">
        <v>12306</v>
      </c>
      <c r="S1734">
        <v>42166</v>
      </c>
      <c r="T1734">
        <v>42167</v>
      </c>
      <c r="U1734">
        <v>-65.58</v>
      </c>
      <c r="V1734">
        <v>19</v>
      </c>
      <c r="W1734">
        <v>103.18</v>
      </c>
      <c r="X1734">
        <v>87299</v>
      </c>
      <c r="Y1734" t="s">
        <v>3219</v>
      </c>
    </row>
    <row r="1735" spans="1:25" x14ac:dyDescent="0.2">
      <c r="A1735">
        <v>1466</v>
      </c>
      <c r="B1735" t="s">
        <v>2801</v>
      </c>
      <c r="C1735" t="s">
        <v>13</v>
      </c>
      <c r="D1735">
        <v>0</v>
      </c>
      <c r="E1735">
        <v>65.989999999999995</v>
      </c>
      <c r="F1735">
        <v>8.99</v>
      </c>
      <c r="G1735" t="s">
        <v>14</v>
      </c>
      <c r="H1735" t="s">
        <v>3</v>
      </c>
      <c r="I1735" t="s">
        <v>16</v>
      </c>
      <c r="J1735" t="s">
        <v>111</v>
      </c>
      <c r="K1735" t="s">
        <v>49</v>
      </c>
      <c r="L1735" t="s">
        <v>2570</v>
      </c>
      <c r="M1735">
        <v>0.56000000000000005</v>
      </c>
      <c r="N1735" t="s">
        <v>8</v>
      </c>
      <c r="O1735" t="s">
        <v>28</v>
      </c>
      <c r="P1735" t="s">
        <v>109</v>
      </c>
      <c r="Q1735" t="s">
        <v>1459</v>
      </c>
      <c r="R1735">
        <v>68601</v>
      </c>
      <c r="S1735">
        <v>42166</v>
      </c>
      <c r="T1735">
        <v>42168</v>
      </c>
      <c r="U1735">
        <v>253.3032</v>
      </c>
      <c r="V1735">
        <v>10</v>
      </c>
      <c r="W1735">
        <v>575.07000000000005</v>
      </c>
      <c r="X1735">
        <v>91115</v>
      </c>
      <c r="Y1735" t="s">
        <v>3217</v>
      </c>
    </row>
    <row r="1736" spans="1:25" x14ac:dyDescent="0.2">
      <c r="A1736">
        <v>2649</v>
      </c>
      <c r="B1736" t="s">
        <v>2802</v>
      </c>
      <c r="C1736" t="s">
        <v>13</v>
      </c>
      <c r="D1736">
        <v>0.01</v>
      </c>
      <c r="E1736">
        <v>39.979999999999997</v>
      </c>
      <c r="F1736">
        <v>4</v>
      </c>
      <c r="G1736" t="s">
        <v>14</v>
      </c>
      <c r="H1736" t="s">
        <v>70</v>
      </c>
      <c r="I1736" t="s">
        <v>16</v>
      </c>
      <c r="J1736" t="s">
        <v>17</v>
      </c>
      <c r="K1736" t="s">
        <v>49</v>
      </c>
      <c r="L1736" t="s">
        <v>1903</v>
      </c>
      <c r="M1736">
        <v>0.7</v>
      </c>
      <c r="N1736" t="s">
        <v>8</v>
      </c>
      <c r="O1736" t="s">
        <v>87</v>
      </c>
      <c r="P1736" t="s">
        <v>394</v>
      </c>
      <c r="Q1736" t="s">
        <v>2306</v>
      </c>
      <c r="R1736">
        <v>21040</v>
      </c>
      <c r="S1736">
        <v>42166</v>
      </c>
      <c r="T1736">
        <v>42167</v>
      </c>
      <c r="U1736">
        <v>-30.808</v>
      </c>
      <c r="V1736">
        <v>5</v>
      </c>
      <c r="W1736">
        <v>203.29</v>
      </c>
      <c r="X1736">
        <v>88814</v>
      </c>
      <c r="Y1736" t="s">
        <v>3219</v>
      </c>
    </row>
    <row r="1737" spans="1:25" x14ac:dyDescent="0.2">
      <c r="A1737">
        <v>3008</v>
      </c>
      <c r="B1737" t="s">
        <v>1494</v>
      </c>
      <c r="C1737" t="s">
        <v>13</v>
      </c>
      <c r="D1737">
        <v>0.01</v>
      </c>
      <c r="E1737">
        <v>12.28</v>
      </c>
      <c r="F1737">
        <v>6.47</v>
      </c>
      <c r="G1737" t="s">
        <v>14</v>
      </c>
      <c r="H1737" t="s">
        <v>47</v>
      </c>
      <c r="I1737" t="s">
        <v>24</v>
      </c>
      <c r="J1737" t="s">
        <v>64</v>
      </c>
      <c r="K1737" t="s">
        <v>49</v>
      </c>
      <c r="L1737" t="s">
        <v>2534</v>
      </c>
      <c r="M1737">
        <v>0.38</v>
      </c>
      <c r="N1737" t="s">
        <v>8</v>
      </c>
      <c r="O1737" t="s">
        <v>28</v>
      </c>
      <c r="P1737" t="s">
        <v>60</v>
      </c>
      <c r="Q1737" t="s">
        <v>1496</v>
      </c>
      <c r="R1737">
        <v>55343</v>
      </c>
      <c r="S1737">
        <v>42166</v>
      </c>
      <c r="T1737">
        <v>42167</v>
      </c>
      <c r="U1737">
        <v>47.61</v>
      </c>
      <c r="V1737">
        <v>12</v>
      </c>
      <c r="W1737">
        <v>160.66</v>
      </c>
      <c r="X1737">
        <v>89415</v>
      </c>
      <c r="Y1737" t="s">
        <v>3217</v>
      </c>
    </row>
    <row r="1738" spans="1:25" x14ac:dyDescent="0.2">
      <c r="A1738">
        <v>2543</v>
      </c>
      <c r="B1738" t="s">
        <v>2803</v>
      </c>
      <c r="C1738" t="s">
        <v>92</v>
      </c>
      <c r="D1738">
        <v>0.05</v>
      </c>
      <c r="E1738">
        <v>15.68</v>
      </c>
      <c r="F1738">
        <v>3.73</v>
      </c>
      <c r="G1738" t="s">
        <v>14</v>
      </c>
      <c r="H1738" t="s">
        <v>3</v>
      </c>
      <c r="I1738" t="s">
        <v>4</v>
      </c>
      <c r="J1738" t="s">
        <v>102</v>
      </c>
      <c r="K1738" t="s">
        <v>18</v>
      </c>
      <c r="L1738" t="s">
        <v>2703</v>
      </c>
      <c r="M1738">
        <v>0.46</v>
      </c>
      <c r="N1738" t="s">
        <v>8</v>
      </c>
      <c r="O1738" t="s">
        <v>9</v>
      </c>
      <c r="P1738" t="s">
        <v>218</v>
      </c>
      <c r="Q1738" t="s">
        <v>2408</v>
      </c>
      <c r="R1738">
        <v>23223</v>
      </c>
      <c r="S1738">
        <v>42166</v>
      </c>
      <c r="T1738">
        <v>42167</v>
      </c>
      <c r="U1738">
        <v>3.54</v>
      </c>
      <c r="V1738">
        <v>17</v>
      </c>
      <c r="W1738">
        <v>257.48</v>
      </c>
      <c r="X1738">
        <v>87917</v>
      </c>
      <c r="Y1738" t="s">
        <v>3216</v>
      </c>
    </row>
    <row r="1739" spans="1:25" x14ac:dyDescent="0.2">
      <c r="A1739">
        <v>2543</v>
      </c>
      <c r="B1739" t="s">
        <v>2803</v>
      </c>
      <c r="C1739" t="s">
        <v>92</v>
      </c>
      <c r="D1739">
        <v>0.02</v>
      </c>
      <c r="E1739">
        <v>195.99</v>
      </c>
      <c r="F1739">
        <v>4.2</v>
      </c>
      <c r="G1739" t="s">
        <v>14</v>
      </c>
      <c r="H1739" t="s">
        <v>3</v>
      </c>
      <c r="I1739" t="s">
        <v>16</v>
      </c>
      <c r="J1739" t="s">
        <v>111</v>
      </c>
      <c r="K1739" t="s">
        <v>49</v>
      </c>
      <c r="L1739" t="s">
        <v>2804</v>
      </c>
      <c r="M1739">
        <v>0.56000000000000005</v>
      </c>
      <c r="N1739" t="s">
        <v>8</v>
      </c>
      <c r="O1739" t="s">
        <v>9</v>
      </c>
      <c r="P1739" t="s">
        <v>218</v>
      </c>
      <c r="Q1739" t="s">
        <v>2408</v>
      </c>
      <c r="R1739">
        <v>23223</v>
      </c>
      <c r="S1739">
        <v>42166</v>
      </c>
      <c r="T1739">
        <v>42167</v>
      </c>
      <c r="U1739">
        <v>40.283999999999999</v>
      </c>
      <c r="V1739">
        <v>19</v>
      </c>
      <c r="W1739">
        <v>3194.99</v>
      </c>
      <c r="X1739">
        <v>87917</v>
      </c>
      <c r="Y1739" t="s">
        <v>3216</v>
      </c>
    </row>
    <row r="1740" spans="1:25" x14ac:dyDescent="0.2">
      <c r="A1740">
        <v>2840</v>
      </c>
      <c r="B1740" t="s">
        <v>1713</v>
      </c>
      <c r="C1740" t="s">
        <v>92</v>
      </c>
      <c r="D1740">
        <v>0.05</v>
      </c>
      <c r="E1740">
        <v>15.68</v>
      </c>
      <c r="F1740">
        <v>3.73</v>
      </c>
      <c r="G1740" t="s">
        <v>14</v>
      </c>
      <c r="H1740" t="s">
        <v>70</v>
      </c>
      <c r="I1740" t="s">
        <v>4</v>
      </c>
      <c r="J1740" t="s">
        <v>102</v>
      </c>
      <c r="K1740" t="s">
        <v>18</v>
      </c>
      <c r="L1740" t="s">
        <v>2703</v>
      </c>
      <c r="M1740">
        <v>0.46</v>
      </c>
      <c r="N1740" t="s">
        <v>8</v>
      </c>
      <c r="O1740" t="s">
        <v>9</v>
      </c>
      <c r="P1740" t="s">
        <v>99</v>
      </c>
      <c r="Q1740" t="s">
        <v>1715</v>
      </c>
      <c r="R1740">
        <v>33161</v>
      </c>
      <c r="S1740">
        <v>42166</v>
      </c>
      <c r="T1740">
        <v>42168</v>
      </c>
      <c r="U1740">
        <v>1166.6279999999999</v>
      </c>
      <c r="V1740">
        <v>17</v>
      </c>
      <c r="W1740">
        <v>260.01</v>
      </c>
      <c r="X1740">
        <v>87885</v>
      </c>
      <c r="Y1740" t="s">
        <v>3216</v>
      </c>
    </row>
    <row r="1741" spans="1:25" x14ac:dyDescent="0.2">
      <c r="A1741">
        <v>2840</v>
      </c>
      <c r="B1741" t="s">
        <v>1713</v>
      </c>
      <c r="C1741" t="s">
        <v>92</v>
      </c>
      <c r="D1741">
        <v>0</v>
      </c>
      <c r="E1741">
        <v>14.98</v>
      </c>
      <c r="F1741">
        <v>8.99</v>
      </c>
      <c r="G1741" t="s">
        <v>14</v>
      </c>
      <c r="H1741" t="s">
        <v>70</v>
      </c>
      <c r="I1741" t="s">
        <v>4</v>
      </c>
      <c r="J1741" t="s">
        <v>102</v>
      </c>
      <c r="K1741" t="s">
        <v>18</v>
      </c>
      <c r="L1741" t="s">
        <v>1462</v>
      </c>
      <c r="M1741">
        <v>0.39</v>
      </c>
      <c r="N1741" t="s">
        <v>8</v>
      </c>
      <c r="O1741" t="s">
        <v>9</v>
      </c>
      <c r="P1741" t="s">
        <v>99</v>
      </c>
      <c r="Q1741" t="s">
        <v>1715</v>
      </c>
      <c r="R1741">
        <v>33161</v>
      </c>
      <c r="S1741">
        <v>42166</v>
      </c>
      <c r="T1741">
        <v>42167</v>
      </c>
      <c r="U1741">
        <v>-40.604199999999999</v>
      </c>
      <c r="V1741">
        <v>18</v>
      </c>
      <c r="W1741">
        <v>273.79000000000002</v>
      </c>
      <c r="X1741">
        <v>87885</v>
      </c>
      <c r="Y1741" t="s">
        <v>3216</v>
      </c>
    </row>
    <row r="1742" spans="1:25" x14ac:dyDescent="0.2">
      <c r="A1742">
        <v>2840</v>
      </c>
      <c r="B1742" t="s">
        <v>1713</v>
      </c>
      <c r="C1742" t="s">
        <v>92</v>
      </c>
      <c r="D1742">
        <v>0.02</v>
      </c>
      <c r="E1742">
        <v>38.76</v>
      </c>
      <c r="F1742">
        <v>13.26</v>
      </c>
      <c r="G1742" t="s">
        <v>14</v>
      </c>
      <c r="H1742" t="s">
        <v>70</v>
      </c>
      <c r="I1742" t="s">
        <v>24</v>
      </c>
      <c r="J1742" t="s">
        <v>64</v>
      </c>
      <c r="K1742" t="s">
        <v>49</v>
      </c>
      <c r="L1742" t="s">
        <v>2805</v>
      </c>
      <c r="M1742">
        <v>0.36</v>
      </c>
      <c r="N1742" t="s">
        <v>8</v>
      </c>
      <c r="O1742" t="s">
        <v>9</v>
      </c>
      <c r="P1742" t="s">
        <v>99</v>
      </c>
      <c r="Q1742" t="s">
        <v>1715</v>
      </c>
      <c r="R1742">
        <v>33161</v>
      </c>
      <c r="S1742">
        <v>42166</v>
      </c>
      <c r="T1742">
        <v>42167</v>
      </c>
      <c r="U1742">
        <v>-294.084</v>
      </c>
      <c r="V1742">
        <v>1</v>
      </c>
      <c r="W1742">
        <v>44.62</v>
      </c>
      <c r="X1742">
        <v>87885</v>
      </c>
      <c r="Y1742" t="s">
        <v>3216</v>
      </c>
    </row>
    <row r="1743" spans="1:25" x14ac:dyDescent="0.2">
      <c r="A1743">
        <v>3078</v>
      </c>
      <c r="B1743" t="s">
        <v>2806</v>
      </c>
      <c r="C1743" t="s">
        <v>46</v>
      </c>
      <c r="D1743">
        <v>0.04</v>
      </c>
      <c r="E1743">
        <v>35.44</v>
      </c>
      <c r="F1743">
        <v>5.09</v>
      </c>
      <c r="G1743" t="s">
        <v>14</v>
      </c>
      <c r="H1743" t="s">
        <v>3</v>
      </c>
      <c r="I1743" t="s">
        <v>24</v>
      </c>
      <c r="J1743" t="s">
        <v>64</v>
      </c>
      <c r="K1743" t="s">
        <v>49</v>
      </c>
      <c r="L1743" t="s">
        <v>2054</v>
      </c>
      <c r="M1743">
        <v>0.38</v>
      </c>
      <c r="N1743" t="s">
        <v>8</v>
      </c>
      <c r="O1743" t="s">
        <v>87</v>
      </c>
      <c r="P1743" t="s">
        <v>293</v>
      </c>
      <c r="Q1743" t="s">
        <v>2807</v>
      </c>
      <c r="R1743">
        <v>43615</v>
      </c>
      <c r="S1743">
        <v>42166</v>
      </c>
      <c r="T1743">
        <v>42166</v>
      </c>
      <c r="U1743">
        <v>118.6317</v>
      </c>
      <c r="V1743">
        <v>5</v>
      </c>
      <c r="W1743">
        <v>171.93</v>
      </c>
      <c r="X1743">
        <v>88240</v>
      </c>
      <c r="Y1743" t="s">
        <v>3219</v>
      </c>
    </row>
    <row r="1744" spans="1:25" x14ac:dyDescent="0.2">
      <c r="A1744">
        <v>3078</v>
      </c>
      <c r="B1744" t="s">
        <v>2806</v>
      </c>
      <c r="C1744" t="s">
        <v>46</v>
      </c>
      <c r="D1744">
        <v>0.08</v>
      </c>
      <c r="E1744">
        <v>3.98</v>
      </c>
      <c r="F1744">
        <v>0.7</v>
      </c>
      <c r="G1744" t="s">
        <v>14</v>
      </c>
      <c r="H1744" t="s">
        <v>3</v>
      </c>
      <c r="I1744" t="s">
        <v>24</v>
      </c>
      <c r="J1744" t="s">
        <v>25</v>
      </c>
      <c r="K1744" t="s">
        <v>26</v>
      </c>
      <c r="L1744" t="s">
        <v>324</v>
      </c>
      <c r="M1744">
        <v>0.52</v>
      </c>
      <c r="N1744" t="s">
        <v>8</v>
      </c>
      <c r="O1744" t="s">
        <v>87</v>
      </c>
      <c r="P1744" t="s">
        <v>293</v>
      </c>
      <c r="Q1744" t="s">
        <v>2807</v>
      </c>
      <c r="R1744">
        <v>43615</v>
      </c>
      <c r="S1744">
        <v>42166</v>
      </c>
      <c r="T1744">
        <v>42169</v>
      </c>
      <c r="U1744">
        <v>23.303999999999998</v>
      </c>
      <c r="V1744">
        <v>9</v>
      </c>
      <c r="W1744">
        <v>35.19</v>
      </c>
      <c r="X1744">
        <v>88240</v>
      </c>
      <c r="Y1744" t="s">
        <v>3219</v>
      </c>
    </row>
    <row r="1745" spans="1:25" x14ac:dyDescent="0.2">
      <c r="A1745">
        <v>3079</v>
      </c>
      <c r="B1745" t="s">
        <v>295</v>
      </c>
      <c r="C1745" t="s">
        <v>46</v>
      </c>
      <c r="D1745">
        <v>0.04</v>
      </c>
      <c r="E1745">
        <v>35.44</v>
      </c>
      <c r="F1745">
        <v>5.09</v>
      </c>
      <c r="G1745" t="s">
        <v>14</v>
      </c>
      <c r="H1745" t="s">
        <v>3</v>
      </c>
      <c r="I1745" t="s">
        <v>24</v>
      </c>
      <c r="J1745" t="s">
        <v>64</v>
      </c>
      <c r="K1745" t="s">
        <v>49</v>
      </c>
      <c r="L1745" t="s">
        <v>2054</v>
      </c>
      <c r="M1745">
        <v>0.38</v>
      </c>
      <c r="N1745" t="s">
        <v>8</v>
      </c>
      <c r="O1745" t="s">
        <v>87</v>
      </c>
      <c r="P1745" t="s">
        <v>296</v>
      </c>
      <c r="Q1745" t="s">
        <v>297</v>
      </c>
      <c r="R1745">
        <v>19112</v>
      </c>
      <c r="S1745">
        <v>42166</v>
      </c>
      <c r="T1745">
        <v>42166</v>
      </c>
      <c r="U1745">
        <v>150.72</v>
      </c>
      <c r="V1745">
        <v>21</v>
      </c>
      <c r="W1745">
        <v>722.1</v>
      </c>
      <c r="X1745">
        <v>53476</v>
      </c>
      <c r="Y1745" t="s">
        <v>3219</v>
      </c>
    </row>
    <row r="1746" spans="1:25" x14ac:dyDescent="0.2">
      <c r="A1746">
        <v>3079</v>
      </c>
      <c r="B1746" t="s">
        <v>295</v>
      </c>
      <c r="C1746" t="s">
        <v>46</v>
      </c>
      <c r="D1746">
        <v>0.08</v>
      </c>
      <c r="E1746">
        <v>3.98</v>
      </c>
      <c r="F1746">
        <v>0.7</v>
      </c>
      <c r="G1746" t="s">
        <v>14</v>
      </c>
      <c r="H1746" t="s">
        <v>3</v>
      </c>
      <c r="I1746" t="s">
        <v>24</v>
      </c>
      <c r="J1746" t="s">
        <v>25</v>
      </c>
      <c r="K1746" t="s">
        <v>26</v>
      </c>
      <c r="L1746" t="s">
        <v>324</v>
      </c>
      <c r="M1746">
        <v>0.52</v>
      </c>
      <c r="N1746" t="s">
        <v>8</v>
      </c>
      <c r="O1746" t="s">
        <v>87</v>
      </c>
      <c r="P1746" t="s">
        <v>296</v>
      </c>
      <c r="Q1746" t="s">
        <v>297</v>
      </c>
      <c r="R1746">
        <v>19112</v>
      </c>
      <c r="S1746">
        <v>42166</v>
      </c>
      <c r="T1746">
        <v>42169</v>
      </c>
      <c r="U1746">
        <v>19.420000000000002</v>
      </c>
      <c r="V1746">
        <v>36</v>
      </c>
      <c r="W1746">
        <v>140.78</v>
      </c>
      <c r="X1746">
        <v>53476</v>
      </c>
      <c r="Y1746" t="s">
        <v>3219</v>
      </c>
    </row>
    <row r="1747" spans="1:25" x14ac:dyDescent="0.2">
      <c r="A1747">
        <v>3079</v>
      </c>
      <c r="B1747" t="s">
        <v>295</v>
      </c>
      <c r="C1747" t="s">
        <v>46</v>
      </c>
      <c r="D1747">
        <v>0.01</v>
      </c>
      <c r="E1747">
        <v>1.76</v>
      </c>
      <c r="F1747">
        <v>0.7</v>
      </c>
      <c r="G1747" t="s">
        <v>14</v>
      </c>
      <c r="H1747" t="s">
        <v>3</v>
      </c>
      <c r="I1747" t="s">
        <v>24</v>
      </c>
      <c r="J1747" t="s">
        <v>25</v>
      </c>
      <c r="K1747" t="s">
        <v>26</v>
      </c>
      <c r="L1747" t="s">
        <v>1639</v>
      </c>
      <c r="M1747">
        <v>0.56000000000000005</v>
      </c>
      <c r="N1747" t="s">
        <v>8</v>
      </c>
      <c r="O1747" t="s">
        <v>87</v>
      </c>
      <c r="P1747" t="s">
        <v>296</v>
      </c>
      <c r="Q1747" t="s">
        <v>297</v>
      </c>
      <c r="R1747">
        <v>19112</v>
      </c>
      <c r="S1747">
        <v>42166</v>
      </c>
      <c r="T1747">
        <v>42167</v>
      </c>
      <c r="U1747">
        <v>3.13</v>
      </c>
      <c r="V1747">
        <v>71</v>
      </c>
      <c r="W1747">
        <v>129.72</v>
      </c>
      <c r="X1747">
        <v>53476</v>
      </c>
      <c r="Y1747" t="s">
        <v>3219</v>
      </c>
    </row>
    <row r="1748" spans="1:25" x14ac:dyDescent="0.2">
      <c r="A1748">
        <v>3079</v>
      </c>
      <c r="B1748" t="s">
        <v>295</v>
      </c>
      <c r="C1748" t="s">
        <v>46</v>
      </c>
      <c r="D1748">
        <v>0.01</v>
      </c>
      <c r="E1748">
        <v>193.17</v>
      </c>
      <c r="F1748">
        <v>19.989999999999998</v>
      </c>
      <c r="G1748" t="s">
        <v>63</v>
      </c>
      <c r="H1748" t="s">
        <v>3</v>
      </c>
      <c r="I1748" t="s">
        <v>24</v>
      </c>
      <c r="J1748" t="s">
        <v>54</v>
      </c>
      <c r="K1748" t="s">
        <v>49</v>
      </c>
      <c r="L1748" t="s">
        <v>1558</v>
      </c>
      <c r="M1748">
        <v>0.71</v>
      </c>
      <c r="N1748" t="s">
        <v>8</v>
      </c>
      <c r="O1748" t="s">
        <v>87</v>
      </c>
      <c r="P1748" t="s">
        <v>296</v>
      </c>
      <c r="Q1748" t="s">
        <v>297</v>
      </c>
      <c r="R1748">
        <v>19112</v>
      </c>
      <c r="S1748">
        <v>42166</v>
      </c>
      <c r="T1748">
        <v>42166</v>
      </c>
      <c r="U1748">
        <v>1141.07</v>
      </c>
      <c r="V1748">
        <v>63</v>
      </c>
      <c r="W1748">
        <v>12190.98</v>
      </c>
      <c r="X1748">
        <v>53476</v>
      </c>
      <c r="Y1748" t="s">
        <v>3219</v>
      </c>
    </row>
    <row r="1749" spans="1:25" x14ac:dyDescent="0.2">
      <c r="A1749">
        <v>2046</v>
      </c>
      <c r="B1749" t="s">
        <v>2808</v>
      </c>
      <c r="C1749" t="s">
        <v>1</v>
      </c>
      <c r="D1749">
        <v>0.04</v>
      </c>
      <c r="E1749">
        <v>4.28</v>
      </c>
      <c r="F1749">
        <v>5.68</v>
      </c>
      <c r="G1749" t="s">
        <v>14</v>
      </c>
      <c r="H1749" t="s">
        <v>70</v>
      </c>
      <c r="I1749" t="s">
        <v>24</v>
      </c>
      <c r="J1749" t="s">
        <v>64</v>
      </c>
      <c r="K1749" t="s">
        <v>49</v>
      </c>
      <c r="L1749" t="s">
        <v>2809</v>
      </c>
      <c r="M1749">
        <v>0.4</v>
      </c>
      <c r="N1749" t="s">
        <v>8</v>
      </c>
      <c r="O1749" t="s">
        <v>28</v>
      </c>
      <c r="P1749" t="s">
        <v>513</v>
      </c>
      <c r="Q1749" t="s">
        <v>2810</v>
      </c>
      <c r="R1749">
        <v>67901</v>
      </c>
      <c r="S1749">
        <v>42167</v>
      </c>
      <c r="T1749">
        <v>42169</v>
      </c>
      <c r="U1749">
        <v>-27.375</v>
      </c>
      <c r="V1749">
        <v>7</v>
      </c>
      <c r="W1749">
        <v>31.54</v>
      </c>
      <c r="X1749">
        <v>88219</v>
      </c>
      <c r="Y1749" t="s">
        <v>3217</v>
      </c>
    </row>
    <row r="1750" spans="1:25" x14ac:dyDescent="0.2">
      <c r="A1750">
        <v>2046</v>
      </c>
      <c r="B1750" t="s">
        <v>2808</v>
      </c>
      <c r="C1750" t="s">
        <v>1</v>
      </c>
      <c r="D1750">
        <v>0.06</v>
      </c>
      <c r="E1750">
        <v>376.13</v>
      </c>
      <c r="F1750">
        <v>85.63</v>
      </c>
      <c r="G1750" t="s">
        <v>2</v>
      </c>
      <c r="H1750" t="s">
        <v>70</v>
      </c>
      <c r="I1750" t="s">
        <v>4</v>
      </c>
      <c r="J1750" t="s">
        <v>5</v>
      </c>
      <c r="K1750" t="s">
        <v>6</v>
      </c>
      <c r="L1750" t="s">
        <v>2811</v>
      </c>
      <c r="M1750">
        <v>0.74</v>
      </c>
      <c r="N1750" t="s">
        <v>8</v>
      </c>
      <c r="O1750" t="s">
        <v>28</v>
      </c>
      <c r="P1750" t="s">
        <v>513</v>
      </c>
      <c r="Q1750" t="s">
        <v>2810</v>
      </c>
      <c r="R1750">
        <v>67901</v>
      </c>
      <c r="S1750">
        <v>42167</v>
      </c>
      <c r="T1750">
        <v>42169</v>
      </c>
      <c r="U1750">
        <v>-435.75749999999999</v>
      </c>
      <c r="V1750">
        <v>13</v>
      </c>
      <c r="W1750">
        <v>4634.6899999999996</v>
      </c>
      <c r="X1750">
        <v>88219</v>
      </c>
      <c r="Y1750" t="s">
        <v>3217</v>
      </c>
    </row>
    <row r="1751" spans="1:25" x14ac:dyDescent="0.2">
      <c r="A1751">
        <v>2046</v>
      </c>
      <c r="B1751" t="s">
        <v>2808</v>
      </c>
      <c r="C1751" t="s">
        <v>1</v>
      </c>
      <c r="D1751">
        <v>0.06</v>
      </c>
      <c r="E1751">
        <v>424.21</v>
      </c>
      <c r="F1751">
        <v>110.2</v>
      </c>
      <c r="G1751" t="s">
        <v>2</v>
      </c>
      <c r="H1751" t="s">
        <v>70</v>
      </c>
      <c r="I1751" t="s">
        <v>4</v>
      </c>
      <c r="J1751" t="s">
        <v>5</v>
      </c>
      <c r="K1751" t="s">
        <v>6</v>
      </c>
      <c r="L1751" t="s">
        <v>891</v>
      </c>
      <c r="M1751">
        <v>0.67</v>
      </c>
      <c r="N1751" t="s">
        <v>8</v>
      </c>
      <c r="O1751" t="s">
        <v>28</v>
      </c>
      <c r="P1751" t="s">
        <v>513</v>
      </c>
      <c r="Q1751" t="s">
        <v>2810</v>
      </c>
      <c r="R1751">
        <v>67901</v>
      </c>
      <c r="S1751">
        <v>42167</v>
      </c>
      <c r="T1751">
        <v>42168</v>
      </c>
      <c r="U1751">
        <v>682.53</v>
      </c>
      <c r="V1751">
        <v>17</v>
      </c>
      <c r="W1751">
        <v>7304.03</v>
      </c>
      <c r="X1751">
        <v>88219</v>
      </c>
      <c r="Y1751" t="s">
        <v>3217</v>
      </c>
    </row>
    <row r="1752" spans="1:25" x14ac:dyDescent="0.2">
      <c r="A1752">
        <v>2046</v>
      </c>
      <c r="B1752" t="s">
        <v>2808</v>
      </c>
      <c r="C1752" t="s">
        <v>1</v>
      </c>
      <c r="D1752">
        <v>0.06</v>
      </c>
      <c r="E1752">
        <v>195.99</v>
      </c>
      <c r="F1752">
        <v>8.99</v>
      </c>
      <c r="G1752" t="s">
        <v>14</v>
      </c>
      <c r="H1752" t="s">
        <v>70</v>
      </c>
      <c r="I1752" t="s">
        <v>16</v>
      </c>
      <c r="J1752" t="s">
        <v>111</v>
      </c>
      <c r="K1752" t="s">
        <v>49</v>
      </c>
      <c r="L1752" t="s">
        <v>1319</v>
      </c>
      <c r="M1752">
        <v>0.6</v>
      </c>
      <c r="N1752" t="s">
        <v>8</v>
      </c>
      <c r="O1752" t="s">
        <v>28</v>
      </c>
      <c r="P1752" t="s">
        <v>513</v>
      </c>
      <c r="Q1752" t="s">
        <v>2810</v>
      </c>
      <c r="R1752">
        <v>67901</v>
      </c>
      <c r="S1752">
        <v>42167</v>
      </c>
      <c r="T1752">
        <v>42169</v>
      </c>
      <c r="U1752">
        <v>-277.22199999999998</v>
      </c>
      <c r="V1752">
        <v>4</v>
      </c>
      <c r="W1752">
        <v>632.65</v>
      </c>
      <c r="X1752">
        <v>88219</v>
      </c>
      <c r="Y1752" t="s">
        <v>3217</v>
      </c>
    </row>
    <row r="1753" spans="1:25" x14ac:dyDescent="0.2">
      <c r="A1753">
        <v>62</v>
      </c>
      <c r="B1753" t="s">
        <v>2443</v>
      </c>
      <c r="C1753" t="s">
        <v>13</v>
      </c>
      <c r="D1753">
        <v>0.04</v>
      </c>
      <c r="E1753">
        <v>29.14</v>
      </c>
      <c r="F1753">
        <v>4.8600000000000003</v>
      </c>
      <c r="G1753" t="s">
        <v>14</v>
      </c>
      <c r="H1753" t="s">
        <v>70</v>
      </c>
      <c r="I1753" t="s">
        <v>24</v>
      </c>
      <c r="J1753" t="s">
        <v>64</v>
      </c>
      <c r="K1753" t="s">
        <v>26</v>
      </c>
      <c r="L1753" t="s">
        <v>2812</v>
      </c>
      <c r="M1753">
        <v>0.38</v>
      </c>
      <c r="N1753" t="s">
        <v>8</v>
      </c>
      <c r="O1753" t="s">
        <v>28</v>
      </c>
      <c r="P1753" t="s">
        <v>163</v>
      </c>
      <c r="Q1753" t="s">
        <v>2445</v>
      </c>
      <c r="R1753">
        <v>78664</v>
      </c>
      <c r="S1753">
        <v>42167</v>
      </c>
      <c r="T1753">
        <v>42169</v>
      </c>
      <c r="U1753">
        <v>349.40910000000002</v>
      </c>
      <c r="V1753">
        <v>17</v>
      </c>
      <c r="W1753">
        <v>506.39</v>
      </c>
      <c r="X1753">
        <v>87408</v>
      </c>
      <c r="Y1753" t="s">
        <v>3217</v>
      </c>
    </row>
    <row r="1754" spans="1:25" x14ac:dyDescent="0.2">
      <c r="A1754">
        <v>387</v>
      </c>
      <c r="B1754" t="s">
        <v>2813</v>
      </c>
      <c r="C1754" t="s">
        <v>13</v>
      </c>
      <c r="D1754">
        <v>0.1</v>
      </c>
      <c r="E1754">
        <v>8.8800000000000008</v>
      </c>
      <c r="F1754">
        <v>6.28</v>
      </c>
      <c r="G1754" t="s">
        <v>63</v>
      </c>
      <c r="H1754" t="s">
        <v>70</v>
      </c>
      <c r="I1754" t="s">
        <v>24</v>
      </c>
      <c r="J1754" t="s">
        <v>48</v>
      </c>
      <c r="K1754" t="s">
        <v>49</v>
      </c>
      <c r="L1754" t="s">
        <v>196</v>
      </c>
      <c r="M1754">
        <v>0.35</v>
      </c>
      <c r="N1754" t="s">
        <v>8</v>
      </c>
      <c r="O1754" t="s">
        <v>28</v>
      </c>
      <c r="P1754" t="s">
        <v>109</v>
      </c>
      <c r="Q1754" t="s">
        <v>2814</v>
      </c>
      <c r="R1754">
        <v>68801</v>
      </c>
      <c r="S1754">
        <v>42167</v>
      </c>
      <c r="T1754">
        <v>42169</v>
      </c>
      <c r="U1754">
        <v>-27.283750000000001</v>
      </c>
      <c r="V1754">
        <v>15</v>
      </c>
      <c r="W1754">
        <v>126.9</v>
      </c>
      <c r="X1754">
        <v>90339</v>
      </c>
      <c r="Y1754" t="s">
        <v>3217</v>
      </c>
    </row>
    <row r="1755" spans="1:25" x14ac:dyDescent="0.2">
      <c r="A1755">
        <v>1016</v>
      </c>
      <c r="B1755" t="s">
        <v>2815</v>
      </c>
      <c r="C1755" t="s">
        <v>13</v>
      </c>
      <c r="D1755">
        <v>0.02</v>
      </c>
      <c r="E1755">
        <v>6.48</v>
      </c>
      <c r="F1755">
        <v>7.86</v>
      </c>
      <c r="G1755" t="s">
        <v>63</v>
      </c>
      <c r="H1755" t="s">
        <v>47</v>
      </c>
      <c r="I1755" t="s">
        <v>24</v>
      </c>
      <c r="J1755" t="s">
        <v>64</v>
      </c>
      <c r="K1755" t="s">
        <v>49</v>
      </c>
      <c r="L1755" t="s">
        <v>836</v>
      </c>
      <c r="M1755">
        <v>0.37</v>
      </c>
      <c r="N1755" t="s">
        <v>8</v>
      </c>
      <c r="O1755" t="s">
        <v>9</v>
      </c>
      <c r="P1755" t="s">
        <v>73</v>
      </c>
      <c r="Q1755" t="s">
        <v>2816</v>
      </c>
      <c r="R1755">
        <v>28806</v>
      </c>
      <c r="S1755">
        <v>42167</v>
      </c>
      <c r="T1755">
        <v>42168</v>
      </c>
      <c r="U1755">
        <v>111.22199999999999</v>
      </c>
      <c r="V1755">
        <v>1</v>
      </c>
      <c r="W1755">
        <v>11.41</v>
      </c>
      <c r="X1755">
        <v>88389</v>
      </c>
      <c r="Y1755" t="s">
        <v>3216</v>
      </c>
    </row>
    <row r="1756" spans="1:25" x14ac:dyDescent="0.2">
      <c r="A1756">
        <v>1745</v>
      </c>
      <c r="B1756" t="s">
        <v>335</v>
      </c>
      <c r="C1756" t="s">
        <v>13</v>
      </c>
      <c r="D1756">
        <v>0.04</v>
      </c>
      <c r="E1756">
        <v>124.49</v>
      </c>
      <c r="F1756">
        <v>51.94</v>
      </c>
      <c r="G1756" t="s">
        <v>2</v>
      </c>
      <c r="H1756" t="s">
        <v>15</v>
      </c>
      <c r="I1756" t="s">
        <v>4</v>
      </c>
      <c r="J1756" t="s">
        <v>5</v>
      </c>
      <c r="K1756" t="s">
        <v>6</v>
      </c>
      <c r="L1756" t="s">
        <v>1125</v>
      </c>
      <c r="M1756">
        <v>0.63</v>
      </c>
      <c r="N1756" t="s">
        <v>8</v>
      </c>
      <c r="O1756" t="s">
        <v>9</v>
      </c>
      <c r="P1756" t="s">
        <v>51</v>
      </c>
      <c r="Q1756" t="s">
        <v>337</v>
      </c>
      <c r="R1756">
        <v>30305</v>
      </c>
      <c r="S1756">
        <v>42167</v>
      </c>
      <c r="T1756">
        <v>42169</v>
      </c>
      <c r="U1756">
        <v>-247.55157</v>
      </c>
      <c r="V1756">
        <v>4</v>
      </c>
      <c r="W1756">
        <v>605.82000000000005</v>
      </c>
      <c r="X1756">
        <v>12224</v>
      </c>
      <c r="Y1756" t="s">
        <v>3216</v>
      </c>
    </row>
    <row r="1757" spans="1:25" x14ac:dyDescent="0.2">
      <c r="A1757">
        <v>1745</v>
      </c>
      <c r="B1757" t="s">
        <v>335</v>
      </c>
      <c r="C1757" t="s">
        <v>13</v>
      </c>
      <c r="D1757">
        <v>0.1</v>
      </c>
      <c r="E1757">
        <v>35.99</v>
      </c>
      <c r="F1757">
        <v>5</v>
      </c>
      <c r="G1757" t="s">
        <v>14</v>
      </c>
      <c r="H1757" t="s">
        <v>15</v>
      </c>
      <c r="I1757" t="s">
        <v>16</v>
      </c>
      <c r="J1757" t="s">
        <v>111</v>
      </c>
      <c r="K1757" t="s">
        <v>26</v>
      </c>
      <c r="L1757" t="s">
        <v>1825</v>
      </c>
      <c r="M1757">
        <v>0.82</v>
      </c>
      <c r="N1757" t="s">
        <v>8</v>
      </c>
      <c r="O1757" t="s">
        <v>9</v>
      </c>
      <c r="P1757" t="s">
        <v>51</v>
      </c>
      <c r="Q1757" t="s">
        <v>337</v>
      </c>
      <c r="R1757">
        <v>30305</v>
      </c>
      <c r="S1757">
        <v>42167</v>
      </c>
      <c r="T1757">
        <v>42167</v>
      </c>
      <c r="U1757">
        <v>-277.20924000000002</v>
      </c>
      <c r="V1757">
        <v>54</v>
      </c>
      <c r="W1757">
        <v>1569</v>
      </c>
      <c r="X1757">
        <v>12224</v>
      </c>
      <c r="Y1757" t="s">
        <v>3216</v>
      </c>
    </row>
    <row r="1758" spans="1:25" x14ac:dyDescent="0.2">
      <c r="A1758">
        <v>1748</v>
      </c>
      <c r="B1758" t="s">
        <v>2817</v>
      </c>
      <c r="C1758" t="s">
        <v>13</v>
      </c>
      <c r="D1758">
        <v>0.04</v>
      </c>
      <c r="E1758">
        <v>124.49</v>
      </c>
      <c r="F1758">
        <v>51.94</v>
      </c>
      <c r="G1758" t="s">
        <v>2</v>
      </c>
      <c r="H1758" t="s">
        <v>15</v>
      </c>
      <c r="I1758" t="s">
        <v>4</v>
      </c>
      <c r="J1758" t="s">
        <v>5</v>
      </c>
      <c r="K1758" t="s">
        <v>6</v>
      </c>
      <c r="L1758" t="s">
        <v>1125</v>
      </c>
      <c r="M1758">
        <v>0.63</v>
      </c>
      <c r="N1758" t="s">
        <v>8</v>
      </c>
      <c r="O1758" t="s">
        <v>28</v>
      </c>
      <c r="P1758" t="s">
        <v>183</v>
      </c>
      <c r="Q1758" t="s">
        <v>2818</v>
      </c>
      <c r="R1758">
        <v>73703</v>
      </c>
      <c r="S1758">
        <v>42167</v>
      </c>
      <c r="T1758">
        <v>42169</v>
      </c>
      <c r="U1758">
        <v>-93.064499999999995</v>
      </c>
      <c r="V1758">
        <v>1</v>
      </c>
      <c r="W1758">
        <v>151.46</v>
      </c>
      <c r="X1758">
        <v>87245</v>
      </c>
      <c r="Y1758" t="s">
        <v>3217</v>
      </c>
    </row>
    <row r="1759" spans="1:25" x14ac:dyDescent="0.2">
      <c r="A1759">
        <v>1781</v>
      </c>
      <c r="B1759" t="s">
        <v>275</v>
      </c>
      <c r="C1759" t="s">
        <v>13</v>
      </c>
      <c r="D1759">
        <v>0</v>
      </c>
      <c r="E1759">
        <v>55.48</v>
      </c>
      <c r="F1759">
        <v>14.3</v>
      </c>
      <c r="G1759" t="s">
        <v>14</v>
      </c>
      <c r="H1759" t="s">
        <v>70</v>
      </c>
      <c r="I1759" t="s">
        <v>24</v>
      </c>
      <c r="J1759" t="s">
        <v>64</v>
      </c>
      <c r="K1759" t="s">
        <v>49</v>
      </c>
      <c r="L1759" t="s">
        <v>823</v>
      </c>
      <c r="M1759">
        <v>0.37</v>
      </c>
      <c r="N1759" t="s">
        <v>8</v>
      </c>
      <c r="O1759" t="s">
        <v>35</v>
      </c>
      <c r="P1759" t="s">
        <v>66</v>
      </c>
      <c r="Q1759" t="s">
        <v>277</v>
      </c>
      <c r="R1759">
        <v>94070</v>
      </c>
      <c r="S1759">
        <v>42167</v>
      </c>
      <c r="T1759">
        <v>42169</v>
      </c>
      <c r="U1759">
        <v>454.44779999999997</v>
      </c>
      <c r="V1759">
        <v>11</v>
      </c>
      <c r="W1759">
        <v>658.62</v>
      </c>
      <c r="X1759">
        <v>89857</v>
      </c>
      <c r="Y1759" t="s">
        <v>3218</v>
      </c>
    </row>
    <row r="1760" spans="1:25" x14ac:dyDescent="0.2">
      <c r="A1760">
        <v>2257</v>
      </c>
      <c r="B1760" t="s">
        <v>2819</v>
      </c>
      <c r="C1760" t="s">
        <v>13</v>
      </c>
      <c r="D1760">
        <v>0.06</v>
      </c>
      <c r="E1760">
        <v>6.68</v>
      </c>
      <c r="F1760">
        <v>6.93</v>
      </c>
      <c r="G1760" t="s">
        <v>14</v>
      </c>
      <c r="H1760" t="s">
        <v>70</v>
      </c>
      <c r="I1760" t="s">
        <v>24</v>
      </c>
      <c r="J1760" t="s">
        <v>64</v>
      </c>
      <c r="K1760" t="s">
        <v>49</v>
      </c>
      <c r="L1760" t="s">
        <v>952</v>
      </c>
      <c r="M1760">
        <v>0.37</v>
      </c>
      <c r="N1760" t="s">
        <v>8</v>
      </c>
      <c r="O1760" t="s">
        <v>9</v>
      </c>
      <c r="P1760" t="s">
        <v>73</v>
      </c>
      <c r="Q1760" t="s">
        <v>2820</v>
      </c>
      <c r="R1760">
        <v>27604</v>
      </c>
      <c r="S1760">
        <v>42167</v>
      </c>
      <c r="T1760">
        <v>42168</v>
      </c>
      <c r="U1760">
        <v>7.6245000000000003</v>
      </c>
      <c r="V1760">
        <v>14</v>
      </c>
      <c r="W1760">
        <v>91.92</v>
      </c>
      <c r="X1760">
        <v>87965</v>
      </c>
      <c r="Y1760" t="s">
        <v>3216</v>
      </c>
    </row>
    <row r="1761" spans="1:25" x14ac:dyDescent="0.2">
      <c r="A1761">
        <v>1466</v>
      </c>
      <c r="B1761" t="s">
        <v>2801</v>
      </c>
      <c r="C1761" t="s">
        <v>23</v>
      </c>
      <c r="D1761">
        <v>0.04</v>
      </c>
      <c r="E1761">
        <v>130.97999999999999</v>
      </c>
      <c r="F1761">
        <v>54.74</v>
      </c>
      <c r="G1761" t="s">
        <v>2</v>
      </c>
      <c r="H1761" t="s">
        <v>3</v>
      </c>
      <c r="I1761" t="s">
        <v>4</v>
      </c>
      <c r="J1761" t="s">
        <v>93</v>
      </c>
      <c r="K1761" t="s">
        <v>6</v>
      </c>
      <c r="L1761" t="s">
        <v>1379</v>
      </c>
      <c r="M1761">
        <v>0.69</v>
      </c>
      <c r="N1761" t="s">
        <v>8</v>
      </c>
      <c r="O1761" t="s">
        <v>28</v>
      </c>
      <c r="P1761" t="s">
        <v>109</v>
      </c>
      <c r="Q1761" t="s">
        <v>1459</v>
      </c>
      <c r="R1761">
        <v>68601</v>
      </c>
      <c r="S1761">
        <v>42167</v>
      </c>
      <c r="T1761">
        <v>42167</v>
      </c>
      <c r="U1761">
        <v>-723.78399999999999</v>
      </c>
      <c r="V1761">
        <v>14</v>
      </c>
      <c r="W1761">
        <v>1781.66</v>
      </c>
      <c r="X1761">
        <v>91116</v>
      </c>
      <c r="Y1761" t="s">
        <v>3217</v>
      </c>
    </row>
    <row r="1762" spans="1:25" x14ac:dyDescent="0.2">
      <c r="A1762">
        <v>1469</v>
      </c>
      <c r="B1762" t="s">
        <v>2821</v>
      </c>
      <c r="C1762" t="s">
        <v>23</v>
      </c>
      <c r="D1762">
        <v>0.04</v>
      </c>
      <c r="E1762">
        <v>105.29</v>
      </c>
      <c r="F1762">
        <v>10.119999999999999</v>
      </c>
      <c r="G1762" t="s">
        <v>14</v>
      </c>
      <c r="H1762" t="s">
        <v>3</v>
      </c>
      <c r="I1762" t="s">
        <v>4</v>
      </c>
      <c r="J1762" t="s">
        <v>102</v>
      </c>
      <c r="K1762" t="s">
        <v>40</v>
      </c>
      <c r="L1762" t="s">
        <v>170</v>
      </c>
      <c r="M1762">
        <v>0.79</v>
      </c>
      <c r="N1762" t="s">
        <v>8</v>
      </c>
      <c r="O1762" t="s">
        <v>35</v>
      </c>
      <c r="P1762" t="s">
        <v>122</v>
      </c>
      <c r="Q1762" t="s">
        <v>2822</v>
      </c>
      <c r="R1762">
        <v>84015</v>
      </c>
      <c r="S1762">
        <v>42167</v>
      </c>
      <c r="T1762">
        <v>42171</v>
      </c>
      <c r="U1762">
        <v>589.18799999999999</v>
      </c>
      <c r="V1762">
        <v>9</v>
      </c>
      <c r="W1762">
        <v>940.64</v>
      </c>
      <c r="X1762">
        <v>91116</v>
      </c>
      <c r="Y1762" t="s">
        <v>3218</v>
      </c>
    </row>
    <row r="1763" spans="1:25" x14ac:dyDescent="0.2">
      <c r="A1763">
        <v>1469</v>
      </c>
      <c r="B1763" t="s">
        <v>2821</v>
      </c>
      <c r="C1763" t="s">
        <v>23</v>
      </c>
      <c r="D1763">
        <v>7.0000000000000007E-2</v>
      </c>
      <c r="E1763">
        <v>31.76</v>
      </c>
      <c r="F1763">
        <v>45.51</v>
      </c>
      <c r="G1763" t="s">
        <v>2</v>
      </c>
      <c r="H1763" t="s">
        <v>3</v>
      </c>
      <c r="I1763" t="s">
        <v>4</v>
      </c>
      <c r="J1763" t="s">
        <v>5</v>
      </c>
      <c r="K1763" t="s">
        <v>6</v>
      </c>
      <c r="L1763" t="s">
        <v>642</v>
      </c>
      <c r="M1763">
        <v>0.65</v>
      </c>
      <c r="N1763" t="s">
        <v>8</v>
      </c>
      <c r="O1763" t="s">
        <v>35</v>
      </c>
      <c r="P1763" t="s">
        <v>122</v>
      </c>
      <c r="Q1763" t="s">
        <v>2822</v>
      </c>
      <c r="R1763">
        <v>84015</v>
      </c>
      <c r="S1763">
        <v>42167</v>
      </c>
      <c r="T1763">
        <v>42169</v>
      </c>
      <c r="U1763">
        <v>-1314.992</v>
      </c>
      <c r="V1763">
        <v>18</v>
      </c>
      <c r="W1763">
        <v>439.27</v>
      </c>
      <c r="X1763">
        <v>91116</v>
      </c>
      <c r="Y1763" t="s">
        <v>3218</v>
      </c>
    </row>
    <row r="1764" spans="1:25" x14ac:dyDescent="0.2">
      <c r="A1764">
        <v>3179</v>
      </c>
      <c r="B1764" t="s">
        <v>2823</v>
      </c>
      <c r="C1764" t="s">
        <v>23</v>
      </c>
      <c r="D1764">
        <v>7.0000000000000007E-2</v>
      </c>
      <c r="E1764">
        <v>35.44</v>
      </c>
      <c r="F1764">
        <v>7.5</v>
      </c>
      <c r="G1764" t="s">
        <v>14</v>
      </c>
      <c r="H1764" t="s">
        <v>70</v>
      </c>
      <c r="I1764" t="s">
        <v>24</v>
      </c>
      <c r="J1764" t="s">
        <v>64</v>
      </c>
      <c r="K1764" t="s">
        <v>49</v>
      </c>
      <c r="L1764" t="s">
        <v>543</v>
      </c>
      <c r="M1764">
        <v>0.38</v>
      </c>
      <c r="N1764" t="s">
        <v>8</v>
      </c>
      <c r="O1764" t="s">
        <v>28</v>
      </c>
      <c r="P1764" t="s">
        <v>60</v>
      </c>
      <c r="Q1764" t="s">
        <v>2824</v>
      </c>
      <c r="R1764">
        <v>55060</v>
      </c>
      <c r="S1764">
        <v>42167</v>
      </c>
      <c r="T1764">
        <v>42174</v>
      </c>
      <c r="U1764">
        <v>262.2</v>
      </c>
      <c r="V1764">
        <v>11</v>
      </c>
      <c r="W1764">
        <v>380</v>
      </c>
      <c r="X1764">
        <v>86989</v>
      </c>
      <c r="Y1764" t="s">
        <v>3217</v>
      </c>
    </row>
    <row r="1765" spans="1:25" x14ac:dyDescent="0.2">
      <c r="A1765">
        <v>550</v>
      </c>
      <c r="B1765" t="s">
        <v>848</v>
      </c>
      <c r="C1765" t="s">
        <v>92</v>
      </c>
      <c r="D1765">
        <v>0.06</v>
      </c>
      <c r="E1765">
        <v>549.99</v>
      </c>
      <c r="F1765">
        <v>49</v>
      </c>
      <c r="G1765" t="s">
        <v>2</v>
      </c>
      <c r="H1765" t="s">
        <v>70</v>
      </c>
      <c r="I1765" t="s">
        <v>16</v>
      </c>
      <c r="J1765" t="s">
        <v>39</v>
      </c>
      <c r="K1765" t="s">
        <v>33</v>
      </c>
      <c r="L1765" t="s">
        <v>1220</v>
      </c>
      <c r="M1765">
        <v>0.35</v>
      </c>
      <c r="N1765" t="s">
        <v>8</v>
      </c>
      <c r="O1765" t="s">
        <v>28</v>
      </c>
      <c r="P1765" t="s">
        <v>163</v>
      </c>
      <c r="Q1765" t="s">
        <v>849</v>
      </c>
      <c r="R1765">
        <v>78155</v>
      </c>
      <c r="S1765">
        <v>42167</v>
      </c>
      <c r="T1765">
        <v>42168</v>
      </c>
      <c r="U1765">
        <v>4637.4071999999996</v>
      </c>
      <c r="V1765">
        <v>13</v>
      </c>
      <c r="W1765">
        <v>6720.88</v>
      </c>
      <c r="X1765">
        <v>90910</v>
      </c>
      <c r="Y1765" t="s">
        <v>3217</v>
      </c>
    </row>
    <row r="1766" spans="1:25" x14ac:dyDescent="0.2">
      <c r="A1766">
        <v>550</v>
      </c>
      <c r="B1766" t="s">
        <v>848</v>
      </c>
      <c r="C1766" t="s">
        <v>92</v>
      </c>
      <c r="D1766">
        <v>0.08</v>
      </c>
      <c r="E1766">
        <v>115.99</v>
      </c>
      <c r="F1766">
        <v>5.99</v>
      </c>
      <c r="G1766" t="s">
        <v>63</v>
      </c>
      <c r="H1766" t="s">
        <v>70</v>
      </c>
      <c r="I1766" t="s">
        <v>16</v>
      </c>
      <c r="J1766" t="s">
        <v>111</v>
      </c>
      <c r="K1766" t="s">
        <v>49</v>
      </c>
      <c r="L1766" t="s">
        <v>2825</v>
      </c>
      <c r="M1766">
        <v>0.56999999999999995</v>
      </c>
      <c r="N1766" t="s">
        <v>8</v>
      </c>
      <c r="O1766" t="s">
        <v>28</v>
      </c>
      <c r="P1766" t="s">
        <v>163</v>
      </c>
      <c r="Q1766" t="s">
        <v>849</v>
      </c>
      <c r="R1766">
        <v>78155</v>
      </c>
      <c r="S1766">
        <v>42167</v>
      </c>
      <c r="T1766">
        <v>42168</v>
      </c>
      <c r="U1766">
        <v>-239.54150000000001</v>
      </c>
      <c r="V1766">
        <v>1</v>
      </c>
      <c r="W1766">
        <v>102.21</v>
      </c>
      <c r="X1766">
        <v>90910</v>
      </c>
      <c r="Y1766" t="s">
        <v>3217</v>
      </c>
    </row>
    <row r="1767" spans="1:25" x14ac:dyDescent="0.2">
      <c r="A1767">
        <v>3230</v>
      </c>
      <c r="B1767" t="s">
        <v>676</v>
      </c>
      <c r="C1767" t="s">
        <v>1</v>
      </c>
      <c r="D1767">
        <v>0.06</v>
      </c>
      <c r="E1767">
        <v>4.91</v>
      </c>
      <c r="F1767">
        <v>5.68</v>
      </c>
      <c r="G1767" t="s">
        <v>63</v>
      </c>
      <c r="H1767" t="s">
        <v>3</v>
      </c>
      <c r="I1767" t="s">
        <v>24</v>
      </c>
      <c r="J1767" t="s">
        <v>48</v>
      </c>
      <c r="K1767" t="s">
        <v>49</v>
      </c>
      <c r="L1767" t="s">
        <v>1909</v>
      </c>
      <c r="M1767">
        <v>0.36</v>
      </c>
      <c r="N1767" t="s">
        <v>8</v>
      </c>
      <c r="O1767" t="s">
        <v>28</v>
      </c>
      <c r="P1767" t="s">
        <v>333</v>
      </c>
      <c r="Q1767" t="s">
        <v>678</v>
      </c>
      <c r="R1767">
        <v>53186</v>
      </c>
      <c r="S1767">
        <v>42168</v>
      </c>
      <c r="T1767">
        <v>42168</v>
      </c>
      <c r="U1767">
        <v>-31.68825</v>
      </c>
      <c r="V1767">
        <v>10</v>
      </c>
      <c r="W1767">
        <v>53.89</v>
      </c>
      <c r="X1767">
        <v>87436</v>
      </c>
      <c r="Y1767" t="s">
        <v>3217</v>
      </c>
    </row>
    <row r="1768" spans="1:25" x14ac:dyDescent="0.2">
      <c r="A1768">
        <v>3230</v>
      </c>
      <c r="B1768" t="s">
        <v>676</v>
      </c>
      <c r="C1768" t="s">
        <v>1</v>
      </c>
      <c r="D1768">
        <v>7.0000000000000007E-2</v>
      </c>
      <c r="E1768">
        <v>48.94</v>
      </c>
      <c r="F1768">
        <v>5.86</v>
      </c>
      <c r="G1768" t="s">
        <v>63</v>
      </c>
      <c r="H1768" t="s">
        <v>3</v>
      </c>
      <c r="I1768" t="s">
        <v>24</v>
      </c>
      <c r="J1768" t="s">
        <v>64</v>
      </c>
      <c r="K1768" t="s">
        <v>49</v>
      </c>
      <c r="L1768" t="s">
        <v>2826</v>
      </c>
      <c r="M1768">
        <v>0.35</v>
      </c>
      <c r="N1768" t="s">
        <v>8</v>
      </c>
      <c r="O1768" t="s">
        <v>28</v>
      </c>
      <c r="P1768" t="s">
        <v>333</v>
      </c>
      <c r="Q1768" t="s">
        <v>678</v>
      </c>
      <c r="R1768">
        <v>53186</v>
      </c>
      <c r="S1768">
        <v>42168</v>
      </c>
      <c r="T1768">
        <v>42169</v>
      </c>
      <c r="U1768">
        <v>690.7038</v>
      </c>
      <c r="V1768">
        <v>21</v>
      </c>
      <c r="W1768">
        <v>1001.02</v>
      </c>
      <c r="X1768">
        <v>87436</v>
      </c>
      <c r="Y1768" t="s">
        <v>3217</v>
      </c>
    </row>
    <row r="1769" spans="1:25" x14ac:dyDescent="0.2">
      <c r="A1769">
        <v>2143</v>
      </c>
      <c r="B1769" t="s">
        <v>2827</v>
      </c>
      <c r="C1769" t="s">
        <v>13</v>
      </c>
      <c r="D1769">
        <v>0.08</v>
      </c>
      <c r="E1769">
        <v>17.149999999999999</v>
      </c>
      <c r="F1769">
        <v>4.96</v>
      </c>
      <c r="G1769" t="s">
        <v>14</v>
      </c>
      <c r="H1769" t="s">
        <v>47</v>
      </c>
      <c r="I1769" t="s">
        <v>24</v>
      </c>
      <c r="J1769" t="s">
        <v>54</v>
      </c>
      <c r="K1769" t="s">
        <v>49</v>
      </c>
      <c r="L1769" t="s">
        <v>626</v>
      </c>
      <c r="M1769">
        <v>0.57999999999999996</v>
      </c>
      <c r="N1769" t="s">
        <v>8</v>
      </c>
      <c r="O1769" t="s">
        <v>9</v>
      </c>
      <c r="P1769" t="s">
        <v>218</v>
      </c>
      <c r="Q1769" t="s">
        <v>237</v>
      </c>
      <c r="R1769">
        <v>20151</v>
      </c>
      <c r="S1769">
        <v>42168</v>
      </c>
      <c r="T1769">
        <v>42171</v>
      </c>
      <c r="U1769">
        <v>33.659999999999997</v>
      </c>
      <c r="V1769">
        <v>12</v>
      </c>
      <c r="W1769">
        <v>200.61</v>
      </c>
      <c r="X1769">
        <v>87569</v>
      </c>
      <c r="Y1769" t="s">
        <v>3216</v>
      </c>
    </row>
    <row r="1770" spans="1:25" x14ac:dyDescent="0.2">
      <c r="A1770">
        <v>2771</v>
      </c>
      <c r="B1770" t="s">
        <v>2828</v>
      </c>
      <c r="C1770" t="s">
        <v>13</v>
      </c>
      <c r="D1770">
        <v>7.0000000000000007E-2</v>
      </c>
      <c r="E1770">
        <v>177.98</v>
      </c>
      <c r="F1770">
        <v>0.99</v>
      </c>
      <c r="G1770" t="s">
        <v>14</v>
      </c>
      <c r="H1770" t="s">
        <v>70</v>
      </c>
      <c r="I1770" t="s">
        <v>24</v>
      </c>
      <c r="J1770" t="s">
        <v>71</v>
      </c>
      <c r="K1770" t="s">
        <v>49</v>
      </c>
      <c r="L1770" t="s">
        <v>2829</v>
      </c>
      <c r="M1770">
        <v>0.56000000000000005</v>
      </c>
      <c r="N1770" t="s">
        <v>8</v>
      </c>
      <c r="O1770" t="s">
        <v>9</v>
      </c>
      <c r="P1770" t="s">
        <v>51</v>
      </c>
      <c r="Q1770" t="s">
        <v>2830</v>
      </c>
      <c r="R1770">
        <v>30344</v>
      </c>
      <c r="S1770">
        <v>42168</v>
      </c>
      <c r="T1770">
        <v>42168</v>
      </c>
      <c r="U1770">
        <v>-191.548</v>
      </c>
      <c r="V1770">
        <v>3</v>
      </c>
      <c r="W1770">
        <v>536.29</v>
      </c>
      <c r="X1770">
        <v>88974</v>
      </c>
      <c r="Y1770" t="s">
        <v>3216</v>
      </c>
    </row>
    <row r="1771" spans="1:25" x14ac:dyDescent="0.2">
      <c r="A1771">
        <v>1129</v>
      </c>
      <c r="B1771" t="s">
        <v>762</v>
      </c>
      <c r="C1771" t="s">
        <v>23</v>
      </c>
      <c r="D1771">
        <v>0.03</v>
      </c>
      <c r="E1771">
        <v>30.98</v>
      </c>
      <c r="F1771">
        <v>6.5</v>
      </c>
      <c r="G1771" t="s">
        <v>14</v>
      </c>
      <c r="H1771" t="s">
        <v>70</v>
      </c>
      <c r="I1771" t="s">
        <v>16</v>
      </c>
      <c r="J1771" t="s">
        <v>17</v>
      </c>
      <c r="K1771" t="s">
        <v>49</v>
      </c>
      <c r="L1771" t="s">
        <v>2831</v>
      </c>
      <c r="M1771">
        <v>0.79</v>
      </c>
      <c r="N1771" t="s">
        <v>8</v>
      </c>
      <c r="O1771" t="s">
        <v>87</v>
      </c>
      <c r="P1771" t="s">
        <v>379</v>
      </c>
      <c r="Q1771" t="s">
        <v>764</v>
      </c>
      <c r="R1771">
        <v>2118</v>
      </c>
      <c r="S1771">
        <v>42168</v>
      </c>
      <c r="T1771">
        <v>42172</v>
      </c>
      <c r="U1771">
        <v>-144.19999999999999</v>
      </c>
      <c r="V1771">
        <v>44</v>
      </c>
      <c r="W1771">
        <v>1332.09</v>
      </c>
      <c r="X1771">
        <v>39430</v>
      </c>
      <c r="Y1771" t="s">
        <v>3219</v>
      </c>
    </row>
    <row r="1772" spans="1:25" x14ac:dyDescent="0.2">
      <c r="A1772">
        <v>1132</v>
      </c>
      <c r="B1772" t="s">
        <v>1069</v>
      </c>
      <c r="C1772" t="s">
        <v>23</v>
      </c>
      <c r="D1772">
        <v>0.03</v>
      </c>
      <c r="E1772">
        <v>30.98</v>
      </c>
      <c r="F1772">
        <v>6.5</v>
      </c>
      <c r="G1772" t="s">
        <v>14</v>
      </c>
      <c r="H1772" t="s">
        <v>70</v>
      </c>
      <c r="I1772" t="s">
        <v>16</v>
      </c>
      <c r="J1772" t="s">
        <v>17</v>
      </c>
      <c r="K1772" t="s">
        <v>49</v>
      </c>
      <c r="L1772" t="s">
        <v>2831</v>
      </c>
      <c r="M1772">
        <v>0.79</v>
      </c>
      <c r="N1772" t="s">
        <v>8</v>
      </c>
      <c r="O1772" t="s">
        <v>28</v>
      </c>
      <c r="P1772" t="s">
        <v>163</v>
      </c>
      <c r="Q1772" t="s">
        <v>1070</v>
      </c>
      <c r="R1772">
        <v>76039</v>
      </c>
      <c r="S1772">
        <v>42168</v>
      </c>
      <c r="T1772">
        <v>42172</v>
      </c>
      <c r="U1772">
        <v>-115.36</v>
      </c>
      <c r="V1772">
        <v>11</v>
      </c>
      <c r="W1772">
        <v>333.02</v>
      </c>
      <c r="X1772">
        <v>88104</v>
      </c>
      <c r="Y1772" t="s">
        <v>3217</v>
      </c>
    </row>
    <row r="1773" spans="1:25" x14ac:dyDescent="0.2">
      <c r="A1773">
        <v>1505</v>
      </c>
      <c r="B1773" t="s">
        <v>2832</v>
      </c>
      <c r="C1773" t="s">
        <v>23</v>
      </c>
      <c r="D1773">
        <v>0</v>
      </c>
      <c r="E1773">
        <v>85.99</v>
      </c>
      <c r="F1773">
        <v>0.99</v>
      </c>
      <c r="G1773" t="s">
        <v>14</v>
      </c>
      <c r="H1773" t="s">
        <v>3</v>
      </c>
      <c r="I1773" t="s">
        <v>16</v>
      </c>
      <c r="J1773" t="s">
        <v>111</v>
      </c>
      <c r="K1773" t="s">
        <v>26</v>
      </c>
      <c r="L1773" t="s">
        <v>1572</v>
      </c>
      <c r="M1773">
        <v>0.85</v>
      </c>
      <c r="N1773" t="s">
        <v>8</v>
      </c>
      <c r="O1773" t="s">
        <v>28</v>
      </c>
      <c r="P1773" t="s">
        <v>163</v>
      </c>
      <c r="Q1773" t="s">
        <v>2833</v>
      </c>
      <c r="R1773">
        <v>77840</v>
      </c>
      <c r="S1773">
        <v>42168</v>
      </c>
      <c r="T1773">
        <v>42173</v>
      </c>
      <c r="U1773">
        <v>-138.0368</v>
      </c>
      <c r="V1773">
        <v>6</v>
      </c>
      <c r="W1773">
        <v>464.86</v>
      </c>
      <c r="X1773">
        <v>86181</v>
      </c>
      <c r="Y1773" t="s">
        <v>3217</v>
      </c>
    </row>
    <row r="1774" spans="1:25" x14ac:dyDescent="0.2">
      <c r="A1774">
        <v>5</v>
      </c>
      <c r="B1774" t="s">
        <v>2834</v>
      </c>
      <c r="C1774" t="s">
        <v>46</v>
      </c>
      <c r="D1774">
        <v>0.02</v>
      </c>
      <c r="E1774">
        <v>500.98</v>
      </c>
      <c r="F1774">
        <v>26</v>
      </c>
      <c r="G1774" t="s">
        <v>2</v>
      </c>
      <c r="H1774" t="s">
        <v>47</v>
      </c>
      <c r="I1774" t="s">
        <v>4</v>
      </c>
      <c r="J1774" t="s">
        <v>85</v>
      </c>
      <c r="K1774" t="s">
        <v>33</v>
      </c>
      <c r="L1774" t="s">
        <v>2272</v>
      </c>
      <c r="M1774">
        <v>0.6</v>
      </c>
      <c r="N1774" t="s">
        <v>8</v>
      </c>
      <c r="O1774" t="s">
        <v>35</v>
      </c>
      <c r="P1774" t="s">
        <v>66</v>
      </c>
      <c r="Q1774" t="s">
        <v>2192</v>
      </c>
      <c r="R1774">
        <v>91776</v>
      </c>
      <c r="S1774">
        <v>42168</v>
      </c>
      <c r="T1774">
        <v>42170</v>
      </c>
      <c r="U1774">
        <v>4390.3665000000001</v>
      </c>
      <c r="V1774">
        <v>12</v>
      </c>
      <c r="W1774">
        <v>6362.85</v>
      </c>
      <c r="X1774">
        <v>90193</v>
      </c>
      <c r="Y1774" t="s">
        <v>3218</v>
      </c>
    </row>
    <row r="1775" spans="1:25" x14ac:dyDescent="0.2">
      <c r="A1775">
        <v>1044</v>
      </c>
      <c r="B1775" t="s">
        <v>1376</v>
      </c>
      <c r="C1775" t="s">
        <v>1</v>
      </c>
      <c r="D1775">
        <v>0.02</v>
      </c>
      <c r="E1775">
        <v>209.84</v>
      </c>
      <c r="F1775">
        <v>21.21</v>
      </c>
      <c r="G1775" t="s">
        <v>14</v>
      </c>
      <c r="H1775" t="s">
        <v>47</v>
      </c>
      <c r="I1775" t="s">
        <v>4</v>
      </c>
      <c r="J1775" t="s">
        <v>102</v>
      </c>
      <c r="K1775" t="s">
        <v>40</v>
      </c>
      <c r="L1775" t="s">
        <v>185</v>
      </c>
      <c r="M1775">
        <v>0.59</v>
      </c>
      <c r="N1775" t="s">
        <v>8</v>
      </c>
      <c r="O1775" t="s">
        <v>35</v>
      </c>
      <c r="P1775" t="s">
        <v>66</v>
      </c>
      <c r="Q1775" t="s">
        <v>76</v>
      </c>
      <c r="R1775">
        <v>90004</v>
      </c>
      <c r="S1775">
        <v>42169</v>
      </c>
      <c r="T1775">
        <v>42169</v>
      </c>
      <c r="U1775">
        <v>2593.14</v>
      </c>
      <c r="V1775">
        <v>62</v>
      </c>
      <c r="W1775">
        <v>13546.94</v>
      </c>
      <c r="X1775">
        <v>28001</v>
      </c>
      <c r="Y1775" t="s">
        <v>3218</v>
      </c>
    </row>
    <row r="1776" spans="1:25" x14ac:dyDescent="0.2">
      <c r="A1776">
        <v>1044</v>
      </c>
      <c r="B1776" t="s">
        <v>1376</v>
      </c>
      <c r="C1776" t="s">
        <v>1</v>
      </c>
      <c r="D1776">
        <v>0.01</v>
      </c>
      <c r="E1776">
        <v>194.3</v>
      </c>
      <c r="F1776">
        <v>11.54</v>
      </c>
      <c r="G1776" t="s">
        <v>14</v>
      </c>
      <c r="H1776" t="s">
        <v>47</v>
      </c>
      <c r="I1776" t="s">
        <v>4</v>
      </c>
      <c r="J1776" t="s">
        <v>102</v>
      </c>
      <c r="K1776" t="s">
        <v>40</v>
      </c>
      <c r="L1776" t="s">
        <v>182</v>
      </c>
      <c r="M1776">
        <v>0.59</v>
      </c>
      <c r="N1776" t="s">
        <v>8</v>
      </c>
      <c r="O1776" t="s">
        <v>35</v>
      </c>
      <c r="P1776" t="s">
        <v>66</v>
      </c>
      <c r="Q1776" t="s">
        <v>76</v>
      </c>
      <c r="R1776">
        <v>90004</v>
      </c>
      <c r="S1776">
        <v>42169</v>
      </c>
      <c r="T1776">
        <v>42171</v>
      </c>
      <c r="U1776">
        <v>1162.76</v>
      </c>
      <c r="V1776">
        <v>32</v>
      </c>
      <c r="W1776">
        <v>6401.65</v>
      </c>
      <c r="X1776">
        <v>28001</v>
      </c>
      <c r="Y1776" t="s">
        <v>3218</v>
      </c>
    </row>
    <row r="1777" spans="1:25" x14ac:dyDescent="0.2">
      <c r="A1777">
        <v>1519</v>
      </c>
      <c r="B1777" t="s">
        <v>2835</v>
      </c>
      <c r="C1777" t="s">
        <v>1</v>
      </c>
      <c r="D1777">
        <v>0.06</v>
      </c>
      <c r="E1777">
        <v>55.48</v>
      </c>
      <c r="F1777">
        <v>4.8499999999999996</v>
      </c>
      <c r="G1777" t="s">
        <v>14</v>
      </c>
      <c r="H1777" t="s">
        <v>15</v>
      </c>
      <c r="I1777" t="s">
        <v>24</v>
      </c>
      <c r="J1777" t="s">
        <v>64</v>
      </c>
      <c r="K1777" t="s">
        <v>49</v>
      </c>
      <c r="L1777" t="s">
        <v>2836</v>
      </c>
      <c r="M1777">
        <v>0.37</v>
      </c>
      <c r="N1777" t="s">
        <v>8</v>
      </c>
      <c r="O1777" t="s">
        <v>87</v>
      </c>
      <c r="P1777" t="s">
        <v>307</v>
      </c>
      <c r="Q1777" t="s">
        <v>1180</v>
      </c>
      <c r="R1777">
        <v>4210</v>
      </c>
      <c r="S1777">
        <v>42169</v>
      </c>
      <c r="T1777">
        <v>42169</v>
      </c>
      <c r="U1777">
        <v>711.05190000000005</v>
      </c>
      <c r="V1777">
        <v>19</v>
      </c>
      <c r="W1777">
        <v>1030.51</v>
      </c>
      <c r="X1777">
        <v>89957</v>
      </c>
      <c r="Y1777" t="s">
        <v>3219</v>
      </c>
    </row>
    <row r="1778" spans="1:25" x14ac:dyDescent="0.2">
      <c r="A1778">
        <v>1522</v>
      </c>
      <c r="B1778" t="s">
        <v>2837</v>
      </c>
      <c r="C1778" t="s">
        <v>1</v>
      </c>
      <c r="D1778">
        <v>0.1</v>
      </c>
      <c r="E1778">
        <v>122.99</v>
      </c>
      <c r="F1778">
        <v>70.2</v>
      </c>
      <c r="G1778" t="s">
        <v>2</v>
      </c>
      <c r="H1778" t="s">
        <v>15</v>
      </c>
      <c r="I1778" t="s">
        <v>4</v>
      </c>
      <c r="J1778" t="s">
        <v>85</v>
      </c>
      <c r="K1778" t="s">
        <v>33</v>
      </c>
      <c r="L1778" t="s">
        <v>780</v>
      </c>
      <c r="M1778">
        <v>0.74</v>
      </c>
      <c r="N1778" t="s">
        <v>8</v>
      </c>
      <c r="O1778" t="s">
        <v>28</v>
      </c>
      <c r="P1778" t="s">
        <v>60</v>
      </c>
      <c r="Q1778" t="s">
        <v>2838</v>
      </c>
      <c r="R1778">
        <v>55305</v>
      </c>
      <c r="S1778">
        <v>42169</v>
      </c>
      <c r="T1778">
        <v>42170</v>
      </c>
      <c r="U1778">
        <v>-899.67499999999995</v>
      </c>
      <c r="V1778">
        <v>17</v>
      </c>
      <c r="W1778">
        <v>2026.91</v>
      </c>
      <c r="X1778">
        <v>89957</v>
      </c>
      <c r="Y1778" t="s">
        <v>3217</v>
      </c>
    </row>
    <row r="1779" spans="1:25" x14ac:dyDescent="0.2">
      <c r="A1779">
        <v>3339</v>
      </c>
      <c r="B1779" t="s">
        <v>2839</v>
      </c>
      <c r="C1779" t="s">
        <v>13</v>
      </c>
      <c r="D1779">
        <v>0.03</v>
      </c>
      <c r="E1779">
        <v>2.61</v>
      </c>
      <c r="F1779">
        <v>0.5</v>
      </c>
      <c r="G1779" t="s">
        <v>14</v>
      </c>
      <c r="H1779" t="s">
        <v>15</v>
      </c>
      <c r="I1779" t="s">
        <v>24</v>
      </c>
      <c r="J1779" t="s">
        <v>128</v>
      </c>
      <c r="K1779" t="s">
        <v>49</v>
      </c>
      <c r="L1779" t="s">
        <v>1343</v>
      </c>
      <c r="M1779">
        <v>0.39</v>
      </c>
      <c r="N1779" t="s">
        <v>8</v>
      </c>
      <c r="O1779" t="s">
        <v>9</v>
      </c>
      <c r="P1779" t="s">
        <v>99</v>
      </c>
      <c r="Q1779" t="s">
        <v>2840</v>
      </c>
      <c r="R1779">
        <v>32780</v>
      </c>
      <c r="S1779">
        <v>42169</v>
      </c>
      <c r="T1779">
        <v>42170</v>
      </c>
      <c r="U1779">
        <v>4.0442999999999998</v>
      </c>
      <c r="V1779">
        <v>7</v>
      </c>
      <c r="W1779">
        <v>19.02</v>
      </c>
      <c r="X1779">
        <v>85981</v>
      </c>
      <c r="Y1779" t="s">
        <v>3216</v>
      </c>
    </row>
    <row r="1780" spans="1:25" x14ac:dyDescent="0.2">
      <c r="A1780">
        <v>3339</v>
      </c>
      <c r="B1780" t="s">
        <v>2839</v>
      </c>
      <c r="C1780" t="s">
        <v>13</v>
      </c>
      <c r="D1780">
        <v>0.01</v>
      </c>
      <c r="E1780">
        <v>11.66</v>
      </c>
      <c r="F1780">
        <v>7.95</v>
      </c>
      <c r="G1780" t="s">
        <v>14</v>
      </c>
      <c r="H1780" t="s">
        <v>15</v>
      </c>
      <c r="I1780" t="s">
        <v>24</v>
      </c>
      <c r="J1780" t="s">
        <v>25</v>
      </c>
      <c r="K1780" t="s">
        <v>18</v>
      </c>
      <c r="L1780" t="s">
        <v>2114</v>
      </c>
      <c r="M1780">
        <v>0.57999999999999996</v>
      </c>
      <c r="N1780" t="s">
        <v>8</v>
      </c>
      <c r="O1780" t="s">
        <v>9</v>
      </c>
      <c r="P1780" t="s">
        <v>99</v>
      </c>
      <c r="Q1780" t="s">
        <v>2840</v>
      </c>
      <c r="R1780">
        <v>32780</v>
      </c>
      <c r="S1780">
        <v>42169</v>
      </c>
      <c r="T1780">
        <v>42170</v>
      </c>
      <c r="U1780">
        <v>-10.368399999999999</v>
      </c>
      <c r="V1780">
        <v>16</v>
      </c>
      <c r="W1780">
        <v>193.87</v>
      </c>
      <c r="X1780">
        <v>85981</v>
      </c>
      <c r="Y1780" t="s">
        <v>3216</v>
      </c>
    </row>
    <row r="1781" spans="1:25" x14ac:dyDescent="0.2">
      <c r="A1781">
        <v>1644</v>
      </c>
      <c r="B1781" t="s">
        <v>2841</v>
      </c>
      <c r="C1781" t="s">
        <v>23</v>
      </c>
      <c r="D1781">
        <v>0.09</v>
      </c>
      <c r="E1781">
        <v>107.53</v>
      </c>
      <c r="F1781">
        <v>5.81</v>
      </c>
      <c r="G1781" t="s">
        <v>14</v>
      </c>
      <c r="H1781" t="s">
        <v>3</v>
      </c>
      <c r="I1781" t="s">
        <v>4</v>
      </c>
      <c r="J1781" t="s">
        <v>102</v>
      </c>
      <c r="K1781" t="s">
        <v>120</v>
      </c>
      <c r="L1781" t="s">
        <v>1471</v>
      </c>
      <c r="M1781">
        <v>0.65</v>
      </c>
      <c r="N1781" t="s">
        <v>8</v>
      </c>
      <c r="O1781" t="s">
        <v>28</v>
      </c>
      <c r="P1781" t="s">
        <v>163</v>
      </c>
      <c r="Q1781" t="s">
        <v>1107</v>
      </c>
      <c r="R1781">
        <v>77546</v>
      </c>
      <c r="S1781">
        <v>42169</v>
      </c>
      <c r="T1781">
        <v>42171</v>
      </c>
      <c r="U1781">
        <v>69.545100000000005</v>
      </c>
      <c r="V1781">
        <v>1</v>
      </c>
      <c r="W1781">
        <v>100.79</v>
      </c>
      <c r="X1781">
        <v>87342</v>
      </c>
      <c r="Y1781" t="s">
        <v>3217</v>
      </c>
    </row>
    <row r="1782" spans="1:25" x14ac:dyDescent="0.2">
      <c r="A1782">
        <v>1738</v>
      </c>
      <c r="B1782" t="s">
        <v>1877</v>
      </c>
      <c r="C1782" t="s">
        <v>23</v>
      </c>
      <c r="D1782">
        <v>0.04</v>
      </c>
      <c r="E1782">
        <v>35.44</v>
      </c>
      <c r="F1782">
        <v>19.989999999999998</v>
      </c>
      <c r="G1782" t="s">
        <v>14</v>
      </c>
      <c r="H1782" t="s">
        <v>70</v>
      </c>
      <c r="I1782" t="s">
        <v>24</v>
      </c>
      <c r="J1782" t="s">
        <v>64</v>
      </c>
      <c r="K1782" t="s">
        <v>49</v>
      </c>
      <c r="L1782" t="s">
        <v>2233</v>
      </c>
      <c r="M1782">
        <v>0.38</v>
      </c>
      <c r="N1782" t="s">
        <v>8</v>
      </c>
      <c r="O1782" t="s">
        <v>9</v>
      </c>
      <c r="P1782" t="s">
        <v>73</v>
      </c>
      <c r="Q1782" t="s">
        <v>1878</v>
      </c>
      <c r="R1782">
        <v>28052</v>
      </c>
      <c r="S1782">
        <v>42169</v>
      </c>
      <c r="T1782">
        <v>42176</v>
      </c>
      <c r="U1782">
        <v>-108.27249999999999</v>
      </c>
      <c r="V1782">
        <v>11</v>
      </c>
      <c r="W1782">
        <v>406.26</v>
      </c>
      <c r="X1782">
        <v>85868</v>
      </c>
      <c r="Y1782" t="s">
        <v>3216</v>
      </c>
    </row>
    <row r="1783" spans="1:25" x14ac:dyDescent="0.2">
      <c r="A1783">
        <v>1775</v>
      </c>
      <c r="B1783" t="s">
        <v>2842</v>
      </c>
      <c r="C1783" t="s">
        <v>23</v>
      </c>
      <c r="D1783">
        <v>0.09</v>
      </c>
      <c r="E1783">
        <v>12.95</v>
      </c>
      <c r="F1783">
        <v>4.9800000000000004</v>
      </c>
      <c r="G1783" t="s">
        <v>14</v>
      </c>
      <c r="H1783" t="s">
        <v>15</v>
      </c>
      <c r="I1783" t="s">
        <v>24</v>
      </c>
      <c r="J1783" t="s">
        <v>48</v>
      </c>
      <c r="K1783" t="s">
        <v>49</v>
      </c>
      <c r="L1783" t="s">
        <v>2715</v>
      </c>
      <c r="M1783">
        <v>0.4</v>
      </c>
      <c r="N1783" t="s">
        <v>8</v>
      </c>
      <c r="O1783" t="s">
        <v>28</v>
      </c>
      <c r="P1783" t="s">
        <v>29</v>
      </c>
      <c r="Q1783" t="s">
        <v>2843</v>
      </c>
      <c r="R1783">
        <v>46614</v>
      </c>
      <c r="S1783">
        <v>42169</v>
      </c>
      <c r="T1783">
        <v>42176</v>
      </c>
      <c r="U1783">
        <v>123.89175</v>
      </c>
      <c r="V1783">
        <v>21</v>
      </c>
      <c r="W1783">
        <v>269.54000000000002</v>
      </c>
      <c r="X1783">
        <v>89944</v>
      </c>
      <c r="Y1783" t="s">
        <v>3217</v>
      </c>
    </row>
    <row r="1784" spans="1:25" x14ac:dyDescent="0.2">
      <c r="A1784">
        <v>547</v>
      </c>
      <c r="B1784" t="s">
        <v>2844</v>
      </c>
      <c r="C1784" t="s">
        <v>46</v>
      </c>
      <c r="D1784">
        <v>0.03</v>
      </c>
      <c r="E1784">
        <v>13.73</v>
      </c>
      <c r="F1784">
        <v>6.85</v>
      </c>
      <c r="G1784" t="s">
        <v>63</v>
      </c>
      <c r="H1784" t="s">
        <v>70</v>
      </c>
      <c r="I1784" t="s">
        <v>4</v>
      </c>
      <c r="J1784" t="s">
        <v>102</v>
      </c>
      <c r="K1784" t="s">
        <v>26</v>
      </c>
      <c r="L1784" t="s">
        <v>1743</v>
      </c>
      <c r="M1784">
        <v>0.54</v>
      </c>
      <c r="N1784" t="s">
        <v>8</v>
      </c>
      <c r="O1784" t="s">
        <v>87</v>
      </c>
      <c r="P1784" t="s">
        <v>879</v>
      </c>
      <c r="Q1784" t="s">
        <v>2845</v>
      </c>
      <c r="R1784">
        <v>26501</v>
      </c>
      <c r="S1784">
        <v>42169</v>
      </c>
      <c r="T1784">
        <v>42170</v>
      </c>
      <c r="U1784">
        <v>39.585299999999997</v>
      </c>
      <c r="V1784">
        <v>4</v>
      </c>
      <c r="W1784">
        <v>57.37</v>
      </c>
      <c r="X1784">
        <v>86250</v>
      </c>
      <c r="Y1784" t="s">
        <v>3219</v>
      </c>
    </row>
    <row r="1785" spans="1:25" x14ac:dyDescent="0.2">
      <c r="A1785">
        <v>2979</v>
      </c>
      <c r="B1785" t="s">
        <v>794</v>
      </c>
      <c r="C1785" t="s">
        <v>46</v>
      </c>
      <c r="D1785">
        <v>0.01</v>
      </c>
      <c r="E1785">
        <v>5.84</v>
      </c>
      <c r="F1785">
        <v>0.83</v>
      </c>
      <c r="G1785" t="s">
        <v>14</v>
      </c>
      <c r="H1785" t="s">
        <v>70</v>
      </c>
      <c r="I1785" t="s">
        <v>24</v>
      </c>
      <c r="J1785" t="s">
        <v>25</v>
      </c>
      <c r="K1785" t="s">
        <v>26</v>
      </c>
      <c r="L1785" t="s">
        <v>2582</v>
      </c>
      <c r="M1785">
        <v>0.49</v>
      </c>
      <c r="N1785" t="s">
        <v>8</v>
      </c>
      <c r="O1785" t="s">
        <v>28</v>
      </c>
      <c r="P1785" t="s">
        <v>541</v>
      </c>
      <c r="Q1785" t="s">
        <v>796</v>
      </c>
      <c r="R1785">
        <v>58601</v>
      </c>
      <c r="S1785">
        <v>42169</v>
      </c>
      <c r="T1785">
        <v>42171</v>
      </c>
      <c r="U1785">
        <v>16.091999999999999</v>
      </c>
      <c r="V1785">
        <v>4</v>
      </c>
      <c r="W1785">
        <v>23.89</v>
      </c>
      <c r="X1785">
        <v>86546</v>
      </c>
      <c r="Y1785" t="s">
        <v>3217</v>
      </c>
    </row>
    <row r="1786" spans="1:25" x14ac:dyDescent="0.2">
      <c r="A1786">
        <v>3120</v>
      </c>
      <c r="B1786" t="s">
        <v>2846</v>
      </c>
      <c r="C1786" t="s">
        <v>46</v>
      </c>
      <c r="D1786">
        <v>0.08</v>
      </c>
      <c r="E1786">
        <v>315.98</v>
      </c>
      <c r="F1786">
        <v>19.989999999999998</v>
      </c>
      <c r="G1786" t="s">
        <v>14</v>
      </c>
      <c r="H1786" t="s">
        <v>47</v>
      </c>
      <c r="I1786" t="s">
        <v>24</v>
      </c>
      <c r="J1786" t="s">
        <v>48</v>
      </c>
      <c r="K1786" t="s">
        <v>49</v>
      </c>
      <c r="L1786" t="s">
        <v>2203</v>
      </c>
      <c r="M1786">
        <v>0.38</v>
      </c>
      <c r="N1786" t="s">
        <v>8</v>
      </c>
      <c r="O1786" t="s">
        <v>9</v>
      </c>
      <c r="P1786" t="s">
        <v>144</v>
      </c>
      <c r="Q1786" t="s">
        <v>2847</v>
      </c>
      <c r="R1786">
        <v>70117</v>
      </c>
      <c r="S1786">
        <v>42169</v>
      </c>
      <c r="T1786">
        <v>42169</v>
      </c>
      <c r="U1786">
        <v>44.52</v>
      </c>
      <c r="V1786">
        <v>9</v>
      </c>
      <c r="W1786">
        <v>2642.48</v>
      </c>
      <c r="X1786">
        <v>90160</v>
      </c>
      <c r="Y1786" t="s">
        <v>3216</v>
      </c>
    </row>
    <row r="1787" spans="1:25" x14ac:dyDescent="0.2">
      <c r="A1787">
        <v>1860</v>
      </c>
      <c r="B1787" t="s">
        <v>2848</v>
      </c>
      <c r="C1787" t="s">
        <v>1</v>
      </c>
      <c r="D1787">
        <v>0.09</v>
      </c>
      <c r="E1787">
        <v>5.98</v>
      </c>
      <c r="F1787">
        <v>1.49</v>
      </c>
      <c r="G1787" t="s">
        <v>14</v>
      </c>
      <c r="H1787" t="s">
        <v>47</v>
      </c>
      <c r="I1787" t="s">
        <v>24</v>
      </c>
      <c r="J1787" t="s">
        <v>48</v>
      </c>
      <c r="K1787" t="s">
        <v>49</v>
      </c>
      <c r="L1787" t="s">
        <v>1563</v>
      </c>
      <c r="M1787">
        <v>0.39</v>
      </c>
      <c r="N1787" t="s">
        <v>8</v>
      </c>
      <c r="O1787" t="s">
        <v>87</v>
      </c>
      <c r="P1787" t="s">
        <v>379</v>
      </c>
      <c r="Q1787" t="s">
        <v>2849</v>
      </c>
      <c r="R1787">
        <v>1570</v>
      </c>
      <c r="S1787">
        <v>42170</v>
      </c>
      <c r="T1787">
        <v>42172</v>
      </c>
      <c r="U1787">
        <v>13.2294</v>
      </c>
      <c r="V1787">
        <v>5</v>
      </c>
      <c r="W1787">
        <v>28.01</v>
      </c>
      <c r="X1787">
        <v>86846</v>
      </c>
      <c r="Y1787" t="s">
        <v>3219</v>
      </c>
    </row>
    <row r="1788" spans="1:25" x14ac:dyDescent="0.2">
      <c r="A1788">
        <v>33</v>
      </c>
      <c r="B1788" t="s">
        <v>2850</v>
      </c>
      <c r="C1788" t="s">
        <v>46</v>
      </c>
      <c r="D1788">
        <v>0.03</v>
      </c>
      <c r="E1788">
        <v>4.24</v>
      </c>
      <c r="F1788">
        <v>5.41</v>
      </c>
      <c r="G1788" t="s">
        <v>14</v>
      </c>
      <c r="H1788" t="s">
        <v>70</v>
      </c>
      <c r="I1788" t="s">
        <v>24</v>
      </c>
      <c r="J1788" t="s">
        <v>48</v>
      </c>
      <c r="K1788" t="s">
        <v>49</v>
      </c>
      <c r="L1788" t="s">
        <v>1647</v>
      </c>
      <c r="M1788">
        <v>0.35</v>
      </c>
      <c r="N1788" t="s">
        <v>8</v>
      </c>
      <c r="O1788" t="s">
        <v>35</v>
      </c>
      <c r="P1788" t="s">
        <v>115</v>
      </c>
      <c r="Q1788" t="s">
        <v>2851</v>
      </c>
      <c r="R1788">
        <v>97030</v>
      </c>
      <c r="S1788">
        <v>42170</v>
      </c>
      <c r="T1788">
        <v>42172</v>
      </c>
      <c r="U1788">
        <v>-84.437600000000003</v>
      </c>
      <c r="V1788">
        <v>13</v>
      </c>
      <c r="W1788">
        <v>58.68</v>
      </c>
      <c r="X1788">
        <v>89201</v>
      </c>
      <c r="Y1788" t="s">
        <v>3218</v>
      </c>
    </row>
    <row r="1789" spans="1:25" x14ac:dyDescent="0.2">
      <c r="A1789">
        <v>33</v>
      </c>
      <c r="B1789" t="s">
        <v>2850</v>
      </c>
      <c r="C1789" t="s">
        <v>46</v>
      </c>
      <c r="D1789">
        <v>0.04</v>
      </c>
      <c r="E1789">
        <v>2.94</v>
      </c>
      <c r="F1789">
        <v>0.7</v>
      </c>
      <c r="G1789" t="s">
        <v>14</v>
      </c>
      <c r="H1789" t="s">
        <v>70</v>
      </c>
      <c r="I1789" t="s">
        <v>24</v>
      </c>
      <c r="J1789" t="s">
        <v>25</v>
      </c>
      <c r="K1789" t="s">
        <v>26</v>
      </c>
      <c r="L1789" t="s">
        <v>795</v>
      </c>
      <c r="M1789">
        <v>0.57999999999999996</v>
      </c>
      <c r="N1789" t="s">
        <v>8</v>
      </c>
      <c r="O1789" t="s">
        <v>35</v>
      </c>
      <c r="P1789" t="s">
        <v>115</v>
      </c>
      <c r="Q1789" t="s">
        <v>2851</v>
      </c>
      <c r="R1789">
        <v>97030</v>
      </c>
      <c r="S1789">
        <v>42170</v>
      </c>
      <c r="T1789">
        <v>42171</v>
      </c>
      <c r="U1789">
        <v>24.312000000000001</v>
      </c>
      <c r="V1789">
        <v>18</v>
      </c>
      <c r="W1789">
        <v>53.1</v>
      </c>
      <c r="X1789">
        <v>89201</v>
      </c>
      <c r="Y1789" t="s">
        <v>3218</v>
      </c>
    </row>
    <row r="1790" spans="1:25" x14ac:dyDescent="0.2">
      <c r="A1790">
        <v>736</v>
      </c>
      <c r="B1790" t="s">
        <v>2852</v>
      </c>
      <c r="C1790" t="s">
        <v>46</v>
      </c>
      <c r="D1790">
        <v>0.06</v>
      </c>
      <c r="E1790">
        <v>350.98</v>
      </c>
      <c r="F1790">
        <v>30</v>
      </c>
      <c r="G1790" t="s">
        <v>2</v>
      </c>
      <c r="H1790" t="s">
        <v>15</v>
      </c>
      <c r="I1790" t="s">
        <v>4</v>
      </c>
      <c r="J1790" t="s">
        <v>85</v>
      </c>
      <c r="K1790" t="s">
        <v>33</v>
      </c>
      <c r="L1790" t="s">
        <v>167</v>
      </c>
      <c r="M1790">
        <v>0.61</v>
      </c>
      <c r="N1790" t="s">
        <v>8</v>
      </c>
      <c r="O1790" t="s">
        <v>87</v>
      </c>
      <c r="P1790" t="s">
        <v>1332</v>
      </c>
      <c r="Q1790" t="s">
        <v>1449</v>
      </c>
      <c r="R1790">
        <v>3079</v>
      </c>
      <c r="S1790">
        <v>42170</v>
      </c>
      <c r="T1790">
        <v>42172</v>
      </c>
      <c r="U1790">
        <v>797.85599999999999</v>
      </c>
      <c r="V1790">
        <v>6</v>
      </c>
      <c r="W1790">
        <v>2016.32</v>
      </c>
      <c r="X1790">
        <v>90361</v>
      </c>
      <c r="Y1790" t="s">
        <v>3219</v>
      </c>
    </row>
    <row r="1791" spans="1:25" x14ac:dyDescent="0.2">
      <c r="A1791">
        <v>738</v>
      </c>
      <c r="B1791" t="s">
        <v>2853</v>
      </c>
      <c r="C1791" t="s">
        <v>46</v>
      </c>
      <c r="D1791">
        <v>0.02</v>
      </c>
      <c r="E1791">
        <v>70.98</v>
      </c>
      <c r="F1791">
        <v>46.74</v>
      </c>
      <c r="G1791" t="s">
        <v>2</v>
      </c>
      <c r="H1791" t="s">
        <v>15</v>
      </c>
      <c r="I1791" t="s">
        <v>4</v>
      </c>
      <c r="J1791" t="s">
        <v>93</v>
      </c>
      <c r="K1791" t="s">
        <v>6</v>
      </c>
      <c r="L1791" t="s">
        <v>354</v>
      </c>
      <c r="M1791">
        <v>0.56000000000000005</v>
      </c>
      <c r="N1791" t="s">
        <v>8</v>
      </c>
      <c r="O1791" t="s">
        <v>87</v>
      </c>
      <c r="P1791" t="s">
        <v>373</v>
      </c>
      <c r="Q1791" t="s">
        <v>2348</v>
      </c>
      <c r="R1791">
        <v>7016</v>
      </c>
      <c r="S1791">
        <v>42170</v>
      </c>
      <c r="T1791">
        <v>42171</v>
      </c>
      <c r="U1791">
        <v>-178.21600000000001</v>
      </c>
      <c r="V1791">
        <v>4</v>
      </c>
      <c r="W1791">
        <v>313.63</v>
      </c>
      <c r="X1791">
        <v>90361</v>
      </c>
      <c r="Y1791" t="s">
        <v>3219</v>
      </c>
    </row>
    <row r="1792" spans="1:25" x14ac:dyDescent="0.2">
      <c r="A1792">
        <v>741</v>
      </c>
      <c r="B1792" t="s">
        <v>2854</v>
      </c>
      <c r="C1792" t="s">
        <v>46</v>
      </c>
      <c r="D1792">
        <v>0.04</v>
      </c>
      <c r="E1792">
        <v>27.48</v>
      </c>
      <c r="F1792">
        <v>4</v>
      </c>
      <c r="G1792" t="s">
        <v>14</v>
      </c>
      <c r="H1792" t="s">
        <v>15</v>
      </c>
      <c r="I1792" t="s">
        <v>16</v>
      </c>
      <c r="J1792" t="s">
        <v>17</v>
      </c>
      <c r="K1792" t="s">
        <v>49</v>
      </c>
      <c r="L1792" t="s">
        <v>2037</v>
      </c>
      <c r="M1792">
        <v>0.75</v>
      </c>
      <c r="N1792" t="s">
        <v>8</v>
      </c>
      <c r="O1792" t="s">
        <v>87</v>
      </c>
      <c r="P1792" t="s">
        <v>373</v>
      </c>
      <c r="Q1792" t="s">
        <v>2855</v>
      </c>
      <c r="R1792">
        <v>7901</v>
      </c>
      <c r="S1792">
        <v>42170</v>
      </c>
      <c r="T1792">
        <v>42172</v>
      </c>
      <c r="U1792">
        <v>-26.655999999999999</v>
      </c>
      <c r="V1792">
        <v>15</v>
      </c>
      <c r="W1792">
        <v>397.17</v>
      </c>
      <c r="X1792">
        <v>90361</v>
      </c>
      <c r="Y1792" t="s">
        <v>3219</v>
      </c>
    </row>
    <row r="1793" spans="1:25" x14ac:dyDescent="0.2">
      <c r="A1793">
        <v>2183</v>
      </c>
      <c r="B1793" t="s">
        <v>2856</v>
      </c>
      <c r="C1793" t="s">
        <v>46</v>
      </c>
      <c r="D1793">
        <v>0</v>
      </c>
      <c r="E1793">
        <v>1.48</v>
      </c>
      <c r="F1793">
        <v>0.7</v>
      </c>
      <c r="G1793" t="s">
        <v>14</v>
      </c>
      <c r="H1793" t="s">
        <v>47</v>
      </c>
      <c r="I1793" t="s">
        <v>24</v>
      </c>
      <c r="J1793" t="s">
        <v>152</v>
      </c>
      <c r="K1793" t="s">
        <v>26</v>
      </c>
      <c r="L1793" t="s">
        <v>153</v>
      </c>
      <c r="M1793">
        <v>0.37</v>
      </c>
      <c r="N1793" t="s">
        <v>8</v>
      </c>
      <c r="O1793" t="s">
        <v>9</v>
      </c>
      <c r="P1793" t="s">
        <v>364</v>
      </c>
      <c r="Q1793" t="s">
        <v>2857</v>
      </c>
      <c r="R1793">
        <v>42301</v>
      </c>
      <c r="S1793">
        <v>42170</v>
      </c>
      <c r="T1793">
        <v>42172</v>
      </c>
      <c r="U1793">
        <v>-203.09800000000001</v>
      </c>
      <c r="V1793">
        <v>12</v>
      </c>
      <c r="W1793">
        <v>19.32</v>
      </c>
      <c r="X1793">
        <v>91571</v>
      </c>
      <c r="Y1793" t="s">
        <v>3216</v>
      </c>
    </row>
    <row r="1794" spans="1:25" x14ac:dyDescent="0.2">
      <c r="A1794">
        <v>2512</v>
      </c>
      <c r="B1794" t="s">
        <v>2858</v>
      </c>
      <c r="C1794" t="s">
        <v>46</v>
      </c>
      <c r="D1794">
        <v>0.04</v>
      </c>
      <c r="E1794">
        <v>6.48</v>
      </c>
      <c r="F1794">
        <v>9.5399999999999991</v>
      </c>
      <c r="G1794" t="s">
        <v>14</v>
      </c>
      <c r="H1794" t="s">
        <v>47</v>
      </c>
      <c r="I1794" t="s">
        <v>24</v>
      </c>
      <c r="J1794" t="s">
        <v>64</v>
      </c>
      <c r="K1794" t="s">
        <v>49</v>
      </c>
      <c r="L1794" t="s">
        <v>2200</v>
      </c>
      <c r="M1794">
        <v>0.37</v>
      </c>
      <c r="N1794" t="s">
        <v>8</v>
      </c>
      <c r="O1794" t="s">
        <v>87</v>
      </c>
      <c r="P1794" t="s">
        <v>379</v>
      </c>
      <c r="Q1794" t="s">
        <v>2859</v>
      </c>
      <c r="R1794">
        <v>2138</v>
      </c>
      <c r="S1794">
        <v>42170</v>
      </c>
      <c r="T1794">
        <v>42172</v>
      </c>
      <c r="U1794">
        <v>-223.94399999999999</v>
      </c>
      <c r="V1794">
        <v>19</v>
      </c>
      <c r="W1794">
        <v>125.37</v>
      </c>
      <c r="X1794">
        <v>87030</v>
      </c>
      <c r="Y1794" t="s">
        <v>3219</v>
      </c>
    </row>
    <row r="1795" spans="1:25" x14ac:dyDescent="0.2">
      <c r="A1795">
        <v>1038</v>
      </c>
      <c r="B1795" t="s">
        <v>2860</v>
      </c>
      <c r="C1795" t="s">
        <v>1</v>
      </c>
      <c r="D1795">
        <v>0.1</v>
      </c>
      <c r="E1795">
        <v>7.64</v>
      </c>
      <c r="F1795">
        <v>5.83</v>
      </c>
      <c r="G1795" t="s">
        <v>14</v>
      </c>
      <c r="H1795" t="s">
        <v>70</v>
      </c>
      <c r="I1795" t="s">
        <v>24</v>
      </c>
      <c r="J1795" t="s">
        <v>64</v>
      </c>
      <c r="K1795" t="s">
        <v>26</v>
      </c>
      <c r="L1795" t="s">
        <v>208</v>
      </c>
      <c r="M1795">
        <v>0.36</v>
      </c>
      <c r="N1795" t="s">
        <v>8</v>
      </c>
      <c r="O1795" t="s">
        <v>9</v>
      </c>
      <c r="P1795" t="s">
        <v>99</v>
      </c>
      <c r="Q1795" t="s">
        <v>2861</v>
      </c>
      <c r="R1795">
        <v>33430</v>
      </c>
      <c r="S1795">
        <v>42171</v>
      </c>
      <c r="T1795">
        <v>42172</v>
      </c>
      <c r="U1795">
        <v>-403.18740000000003</v>
      </c>
      <c r="V1795">
        <v>5</v>
      </c>
      <c r="W1795">
        <v>39.36</v>
      </c>
      <c r="X1795">
        <v>90641</v>
      </c>
      <c r="Y1795" t="s">
        <v>3216</v>
      </c>
    </row>
    <row r="1796" spans="1:25" x14ac:dyDescent="0.2">
      <c r="A1796">
        <v>2677</v>
      </c>
      <c r="B1796" t="s">
        <v>2862</v>
      </c>
      <c r="C1796" t="s">
        <v>1</v>
      </c>
      <c r="D1796">
        <v>0.03</v>
      </c>
      <c r="E1796">
        <v>41.32</v>
      </c>
      <c r="F1796">
        <v>58.66</v>
      </c>
      <c r="G1796" t="s">
        <v>63</v>
      </c>
      <c r="H1796" t="s">
        <v>3</v>
      </c>
      <c r="I1796" t="s">
        <v>4</v>
      </c>
      <c r="J1796" t="s">
        <v>102</v>
      </c>
      <c r="K1796" t="s">
        <v>120</v>
      </c>
      <c r="L1796" t="s">
        <v>2863</v>
      </c>
      <c r="M1796">
        <v>0.76</v>
      </c>
      <c r="N1796" t="s">
        <v>8</v>
      </c>
      <c r="O1796" t="s">
        <v>9</v>
      </c>
      <c r="P1796" t="s">
        <v>218</v>
      </c>
      <c r="Q1796" t="s">
        <v>778</v>
      </c>
      <c r="R1796">
        <v>22601</v>
      </c>
      <c r="S1796">
        <v>42171</v>
      </c>
      <c r="T1796">
        <v>42172</v>
      </c>
      <c r="U1796">
        <v>-32.816000000000003</v>
      </c>
      <c r="V1796">
        <v>10</v>
      </c>
      <c r="W1796">
        <v>419.27</v>
      </c>
      <c r="X1796">
        <v>86633</v>
      </c>
      <c r="Y1796" t="s">
        <v>3216</v>
      </c>
    </row>
    <row r="1797" spans="1:25" x14ac:dyDescent="0.2">
      <c r="A1797">
        <v>2677</v>
      </c>
      <c r="B1797" t="s">
        <v>2862</v>
      </c>
      <c r="C1797" t="s">
        <v>1</v>
      </c>
      <c r="D1797">
        <v>0</v>
      </c>
      <c r="E1797">
        <v>6.88</v>
      </c>
      <c r="F1797">
        <v>2</v>
      </c>
      <c r="G1797" t="s">
        <v>14</v>
      </c>
      <c r="H1797" t="s">
        <v>3</v>
      </c>
      <c r="I1797" t="s">
        <v>24</v>
      </c>
      <c r="J1797" t="s">
        <v>64</v>
      </c>
      <c r="K1797" t="s">
        <v>26</v>
      </c>
      <c r="L1797" t="s">
        <v>828</v>
      </c>
      <c r="M1797">
        <v>0.39</v>
      </c>
      <c r="N1797" t="s">
        <v>8</v>
      </c>
      <c r="O1797" t="s">
        <v>9</v>
      </c>
      <c r="P1797" t="s">
        <v>218</v>
      </c>
      <c r="Q1797" t="s">
        <v>778</v>
      </c>
      <c r="R1797">
        <v>22601</v>
      </c>
      <c r="S1797">
        <v>42171</v>
      </c>
      <c r="T1797">
        <v>42171</v>
      </c>
      <c r="U1797">
        <v>-15.61</v>
      </c>
      <c r="V1797">
        <v>5</v>
      </c>
      <c r="W1797">
        <v>36</v>
      </c>
      <c r="X1797">
        <v>86633</v>
      </c>
      <c r="Y1797" t="s">
        <v>3216</v>
      </c>
    </row>
    <row r="1798" spans="1:25" x14ac:dyDescent="0.2">
      <c r="A1798">
        <v>2720</v>
      </c>
      <c r="B1798" t="s">
        <v>2864</v>
      </c>
      <c r="C1798" t="s">
        <v>1</v>
      </c>
      <c r="D1798">
        <v>0</v>
      </c>
      <c r="E1798">
        <v>40.479999999999997</v>
      </c>
      <c r="F1798">
        <v>19.989999999999998</v>
      </c>
      <c r="G1798" t="s">
        <v>14</v>
      </c>
      <c r="H1798" t="s">
        <v>3</v>
      </c>
      <c r="I1798" t="s">
        <v>16</v>
      </c>
      <c r="J1798" t="s">
        <v>17</v>
      </c>
      <c r="K1798" t="s">
        <v>49</v>
      </c>
      <c r="L1798" t="s">
        <v>2030</v>
      </c>
      <c r="M1798">
        <v>0.77</v>
      </c>
      <c r="N1798" t="s">
        <v>8</v>
      </c>
      <c r="O1798" t="s">
        <v>9</v>
      </c>
      <c r="P1798" t="s">
        <v>51</v>
      </c>
      <c r="Q1798" t="s">
        <v>2865</v>
      </c>
      <c r="R1798">
        <v>30721</v>
      </c>
      <c r="S1798">
        <v>42171</v>
      </c>
      <c r="T1798">
        <v>42172</v>
      </c>
      <c r="U1798">
        <v>-25.634</v>
      </c>
      <c r="V1798">
        <v>6</v>
      </c>
      <c r="W1798">
        <v>264.95</v>
      </c>
      <c r="X1798">
        <v>88766</v>
      </c>
      <c r="Y1798" t="s">
        <v>3216</v>
      </c>
    </row>
    <row r="1799" spans="1:25" x14ac:dyDescent="0.2">
      <c r="A1799">
        <v>1492</v>
      </c>
      <c r="B1799" t="s">
        <v>2866</v>
      </c>
      <c r="C1799" t="s">
        <v>13</v>
      </c>
      <c r="D1799">
        <v>0.04</v>
      </c>
      <c r="E1799">
        <v>119.99</v>
      </c>
      <c r="F1799">
        <v>14</v>
      </c>
      <c r="G1799" t="s">
        <v>2</v>
      </c>
      <c r="H1799" t="s">
        <v>70</v>
      </c>
      <c r="I1799" t="s">
        <v>16</v>
      </c>
      <c r="J1799" t="s">
        <v>32</v>
      </c>
      <c r="K1799" t="s">
        <v>33</v>
      </c>
      <c r="L1799" t="s">
        <v>2127</v>
      </c>
      <c r="M1799">
        <v>0.36</v>
      </c>
      <c r="N1799" t="s">
        <v>8</v>
      </c>
      <c r="O1799" t="s">
        <v>28</v>
      </c>
      <c r="P1799" t="s">
        <v>56</v>
      </c>
      <c r="Q1799" t="s">
        <v>2867</v>
      </c>
      <c r="R1799">
        <v>65721</v>
      </c>
      <c r="S1799">
        <v>42171</v>
      </c>
      <c r="T1799">
        <v>42173</v>
      </c>
      <c r="U1799">
        <v>509.95830000000001</v>
      </c>
      <c r="V1799">
        <v>6</v>
      </c>
      <c r="W1799">
        <v>739.07</v>
      </c>
      <c r="X1799">
        <v>88004</v>
      </c>
      <c r="Y1799" t="s">
        <v>3217</v>
      </c>
    </row>
    <row r="1800" spans="1:25" x14ac:dyDescent="0.2">
      <c r="A1800">
        <v>2355</v>
      </c>
      <c r="B1800" t="s">
        <v>1188</v>
      </c>
      <c r="C1800" t="s">
        <v>92</v>
      </c>
      <c r="D1800">
        <v>0.06</v>
      </c>
      <c r="E1800">
        <v>146.34</v>
      </c>
      <c r="F1800">
        <v>43.75</v>
      </c>
      <c r="G1800" t="s">
        <v>2</v>
      </c>
      <c r="H1800" t="s">
        <v>15</v>
      </c>
      <c r="I1800" t="s">
        <v>4</v>
      </c>
      <c r="J1800" t="s">
        <v>5</v>
      </c>
      <c r="K1800" t="s">
        <v>6</v>
      </c>
      <c r="L1800" t="s">
        <v>131</v>
      </c>
      <c r="M1800">
        <v>0.65</v>
      </c>
      <c r="N1800" t="s">
        <v>8</v>
      </c>
      <c r="O1800" t="s">
        <v>35</v>
      </c>
      <c r="P1800" t="s">
        <v>66</v>
      </c>
      <c r="Q1800" t="s">
        <v>1190</v>
      </c>
      <c r="R1800">
        <v>92236</v>
      </c>
      <c r="S1800">
        <v>42171</v>
      </c>
      <c r="T1800">
        <v>42173</v>
      </c>
      <c r="U1800">
        <v>-89.27</v>
      </c>
      <c r="V1800">
        <v>12</v>
      </c>
      <c r="W1800">
        <v>1721.24</v>
      </c>
      <c r="X1800">
        <v>91306</v>
      </c>
      <c r="Y1800" t="s">
        <v>3218</v>
      </c>
    </row>
    <row r="1801" spans="1:25" x14ac:dyDescent="0.2">
      <c r="A1801">
        <v>3096</v>
      </c>
      <c r="B1801" t="s">
        <v>2629</v>
      </c>
      <c r="C1801" t="s">
        <v>1</v>
      </c>
      <c r="D1801">
        <v>0.04</v>
      </c>
      <c r="E1801">
        <v>33.89</v>
      </c>
      <c r="F1801">
        <v>5.0999999999999996</v>
      </c>
      <c r="G1801" t="s">
        <v>63</v>
      </c>
      <c r="H1801" t="s">
        <v>15</v>
      </c>
      <c r="I1801" t="s">
        <v>24</v>
      </c>
      <c r="J1801" t="s">
        <v>54</v>
      </c>
      <c r="K1801" t="s">
        <v>49</v>
      </c>
      <c r="L1801" t="s">
        <v>281</v>
      </c>
      <c r="M1801">
        <v>0.6</v>
      </c>
      <c r="N1801" t="s">
        <v>8</v>
      </c>
      <c r="O1801" t="s">
        <v>87</v>
      </c>
      <c r="P1801" t="s">
        <v>293</v>
      </c>
      <c r="Q1801" t="s">
        <v>2416</v>
      </c>
      <c r="R1801">
        <v>43026</v>
      </c>
      <c r="S1801">
        <v>42172</v>
      </c>
      <c r="T1801">
        <v>42173</v>
      </c>
      <c r="U1801">
        <v>72.983999999999995</v>
      </c>
      <c r="V1801">
        <v>6</v>
      </c>
      <c r="W1801">
        <v>200.83</v>
      </c>
      <c r="X1801">
        <v>86222</v>
      </c>
      <c r="Y1801" t="s">
        <v>3219</v>
      </c>
    </row>
    <row r="1802" spans="1:25" x14ac:dyDescent="0.2">
      <c r="A1802">
        <v>283</v>
      </c>
      <c r="B1802" t="s">
        <v>2868</v>
      </c>
      <c r="C1802" t="s">
        <v>13</v>
      </c>
      <c r="D1802">
        <v>0.1</v>
      </c>
      <c r="E1802">
        <v>1.68</v>
      </c>
      <c r="F1802">
        <v>1.57</v>
      </c>
      <c r="G1802" t="s">
        <v>14</v>
      </c>
      <c r="H1802" t="s">
        <v>70</v>
      </c>
      <c r="I1802" t="s">
        <v>24</v>
      </c>
      <c r="J1802" t="s">
        <v>25</v>
      </c>
      <c r="K1802" t="s">
        <v>26</v>
      </c>
      <c r="L1802" t="s">
        <v>550</v>
      </c>
      <c r="M1802">
        <v>0.59</v>
      </c>
      <c r="N1802" t="s">
        <v>8</v>
      </c>
      <c r="O1802" t="s">
        <v>87</v>
      </c>
      <c r="P1802" t="s">
        <v>373</v>
      </c>
      <c r="Q1802" t="s">
        <v>2701</v>
      </c>
      <c r="R1802">
        <v>7101</v>
      </c>
      <c r="S1802">
        <v>42172</v>
      </c>
      <c r="T1802">
        <v>42173</v>
      </c>
      <c r="U1802">
        <v>-11.57</v>
      </c>
      <c r="V1802">
        <v>11</v>
      </c>
      <c r="W1802">
        <v>18.71</v>
      </c>
      <c r="X1802">
        <v>89293</v>
      </c>
      <c r="Y1802" t="s">
        <v>3219</v>
      </c>
    </row>
    <row r="1803" spans="1:25" x14ac:dyDescent="0.2">
      <c r="A1803">
        <v>286</v>
      </c>
      <c r="B1803" t="s">
        <v>2869</v>
      </c>
      <c r="C1803" t="s">
        <v>23</v>
      </c>
      <c r="D1803">
        <v>0</v>
      </c>
      <c r="E1803">
        <v>4.13</v>
      </c>
      <c r="F1803">
        <v>5.34</v>
      </c>
      <c r="G1803" t="s">
        <v>14</v>
      </c>
      <c r="H1803" t="s">
        <v>3</v>
      </c>
      <c r="I1803" t="s">
        <v>24</v>
      </c>
      <c r="J1803" t="s">
        <v>48</v>
      </c>
      <c r="K1803" t="s">
        <v>49</v>
      </c>
      <c r="L1803" t="s">
        <v>2870</v>
      </c>
      <c r="M1803">
        <v>0.38</v>
      </c>
      <c r="N1803" t="s">
        <v>8</v>
      </c>
      <c r="O1803" t="s">
        <v>28</v>
      </c>
      <c r="P1803" t="s">
        <v>513</v>
      </c>
      <c r="Q1803" t="s">
        <v>2871</v>
      </c>
      <c r="R1803">
        <v>66203</v>
      </c>
      <c r="S1803">
        <v>42172</v>
      </c>
      <c r="T1803">
        <v>42176</v>
      </c>
      <c r="U1803">
        <v>-61.87</v>
      </c>
      <c r="V1803">
        <v>9</v>
      </c>
      <c r="W1803">
        <v>40.950000000000003</v>
      </c>
      <c r="X1803">
        <v>89761</v>
      </c>
      <c r="Y1803" t="s">
        <v>3217</v>
      </c>
    </row>
    <row r="1804" spans="1:25" x14ac:dyDescent="0.2">
      <c r="A1804">
        <v>286</v>
      </c>
      <c r="B1804" t="s">
        <v>2869</v>
      </c>
      <c r="C1804" t="s">
        <v>23</v>
      </c>
      <c r="D1804">
        <v>0.1</v>
      </c>
      <c r="E1804">
        <v>130.97999999999999</v>
      </c>
      <c r="F1804">
        <v>54.74</v>
      </c>
      <c r="G1804" t="s">
        <v>2</v>
      </c>
      <c r="H1804" t="s">
        <v>3</v>
      </c>
      <c r="I1804" t="s">
        <v>4</v>
      </c>
      <c r="J1804" t="s">
        <v>93</v>
      </c>
      <c r="K1804" t="s">
        <v>6</v>
      </c>
      <c r="L1804" t="s">
        <v>1379</v>
      </c>
      <c r="M1804">
        <v>0.69</v>
      </c>
      <c r="N1804" t="s">
        <v>8</v>
      </c>
      <c r="O1804" t="s">
        <v>28</v>
      </c>
      <c r="P1804" t="s">
        <v>513</v>
      </c>
      <c r="Q1804" t="s">
        <v>2871</v>
      </c>
      <c r="R1804">
        <v>66203</v>
      </c>
      <c r="S1804">
        <v>42172</v>
      </c>
      <c r="T1804">
        <v>42176</v>
      </c>
      <c r="U1804">
        <v>-530.24</v>
      </c>
      <c r="V1804">
        <v>9</v>
      </c>
      <c r="W1804">
        <v>1155.73</v>
      </c>
      <c r="X1804">
        <v>89761</v>
      </c>
      <c r="Y1804" t="s">
        <v>3217</v>
      </c>
    </row>
    <row r="1805" spans="1:25" x14ac:dyDescent="0.2">
      <c r="A1805">
        <v>646</v>
      </c>
      <c r="B1805" t="s">
        <v>2872</v>
      </c>
      <c r="C1805" t="s">
        <v>23</v>
      </c>
      <c r="D1805">
        <v>0.03</v>
      </c>
      <c r="E1805">
        <v>51.75</v>
      </c>
      <c r="F1805">
        <v>19.989999999999998</v>
      </c>
      <c r="G1805" t="s">
        <v>14</v>
      </c>
      <c r="H1805" t="s">
        <v>70</v>
      </c>
      <c r="I1805" t="s">
        <v>4</v>
      </c>
      <c r="J1805" t="s">
        <v>102</v>
      </c>
      <c r="K1805" t="s">
        <v>49</v>
      </c>
      <c r="L1805" t="s">
        <v>2873</v>
      </c>
      <c r="M1805">
        <v>0.55000000000000004</v>
      </c>
      <c r="N1805" t="s">
        <v>8</v>
      </c>
      <c r="O1805" t="s">
        <v>28</v>
      </c>
      <c r="P1805" t="s">
        <v>60</v>
      </c>
      <c r="Q1805" t="s">
        <v>2874</v>
      </c>
      <c r="R1805">
        <v>55379</v>
      </c>
      <c r="S1805">
        <v>42172</v>
      </c>
      <c r="T1805">
        <v>42177</v>
      </c>
      <c r="U1805">
        <v>261.44400000000002</v>
      </c>
      <c r="V1805">
        <v>16</v>
      </c>
      <c r="W1805">
        <v>818.81</v>
      </c>
      <c r="X1805">
        <v>90735</v>
      </c>
      <c r="Y1805" t="s">
        <v>3217</v>
      </c>
    </row>
    <row r="1806" spans="1:25" x14ac:dyDescent="0.2">
      <c r="A1806">
        <v>1189</v>
      </c>
      <c r="B1806" t="s">
        <v>2875</v>
      </c>
      <c r="C1806" t="s">
        <v>23</v>
      </c>
      <c r="D1806">
        <v>0.06</v>
      </c>
      <c r="E1806">
        <v>10.89</v>
      </c>
      <c r="F1806">
        <v>4.5</v>
      </c>
      <c r="G1806" t="s">
        <v>14</v>
      </c>
      <c r="H1806" t="s">
        <v>15</v>
      </c>
      <c r="I1806" t="s">
        <v>24</v>
      </c>
      <c r="J1806" t="s">
        <v>71</v>
      </c>
      <c r="K1806" t="s">
        <v>49</v>
      </c>
      <c r="L1806" t="s">
        <v>749</v>
      </c>
      <c r="M1806">
        <v>0.59</v>
      </c>
      <c r="N1806" t="s">
        <v>8</v>
      </c>
      <c r="O1806" t="s">
        <v>35</v>
      </c>
      <c r="P1806" t="s">
        <v>66</v>
      </c>
      <c r="Q1806" t="s">
        <v>2072</v>
      </c>
      <c r="R1806">
        <v>92646</v>
      </c>
      <c r="S1806">
        <v>42172</v>
      </c>
      <c r="T1806">
        <v>42177</v>
      </c>
      <c r="U1806">
        <v>-25.111999999999998</v>
      </c>
      <c r="V1806">
        <v>14</v>
      </c>
      <c r="W1806">
        <v>149.32</v>
      </c>
      <c r="X1806">
        <v>87584</v>
      </c>
      <c r="Y1806" t="s">
        <v>3218</v>
      </c>
    </row>
    <row r="1807" spans="1:25" x14ac:dyDescent="0.2">
      <c r="A1807">
        <v>1189</v>
      </c>
      <c r="B1807" t="s">
        <v>2875</v>
      </c>
      <c r="C1807" t="s">
        <v>23</v>
      </c>
      <c r="D1807">
        <v>0.03</v>
      </c>
      <c r="E1807">
        <v>10.64</v>
      </c>
      <c r="F1807">
        <v>5.16</v>
      </c>
      <c r="G1807" t="s">
        <v>14</v>
      </c>
      <c r="H1807" t="s">
        <v>15</v>
      </c>
      <c r="I1807" t="s">
        <v>4</v>
      </c>
      <c r="J1807" t="s">
        <v>102</v>
      </c>
      <c r="K1807" t="s">
        <v>49</v>
      </c>
      <c r="L1807" t="s">
        <v>1820</v>
      </c>
      <c r="M1807">
        <v>0.56999999999999995</v>
      </c>
      <c r="N1807" t="s">
        <v>8</v>
      </c>
      <c r="O1807" t="s">
        <v>35</v>
      </c>
      <c r="P1807" t="s">
        <v>66</v>
      </c>
      <c r="Q1807" t="s">
        <v>2072</v>
      </c>
      <c r="R1807">
        <v>92646</v>
      </c>
      <c r="S1807">
        <v>42172</v>
      </c>
      <c r="T1807">
        <v>42177</v>
      </c>
      <c r="U1807">
        <v>17.376000000000001</v>
      </c>
      <c r="V1807">
        <v>16</v>
      </c>
      <c r="W1807">
        <v>177.01</v>
      </c>
      <c r="X1807">
        <v>87584</v>
      </c>
      <c r="Y1807" t="s">
        <v>3218</v>
      </c>
    </row>
    <row r="1808" spans="1:25" x14ac:dyDescent="0.2">
      <c r="A1808">
        <v>1189</v>
      </c>
      <c r="B1808" t="s">
        <v>2875</v>
      </c>
      <c r="C1808" t="s">
        <v>23</v>
      </c>
      <c r="D1808">
        <v>0.03</v>
      </c>
      <c r="E1808">
        <v>7.96</v>
      </c>
      <c r="F1808">
        <v>4.95</v>
      </c>
      <c r="G1808" t="s">
        <v>14</v>
      </c>
      <c r="H1808" t="s">
        <v>15</v>
      </c>
      <c r="I1808" t="s">
        <v>4</v>
      </c>
      <c r="J1808" t="s">
        <v>102</v>
      </c>
      <c r="K1808" t="s">
        <v>49</v>
      </c>
      <c r="L1808" t="s">
        <v>787</v>
      </c>
      <c r="M1808">
        <v>0.41</v>
      </c>
      <c r="N1808" t="s">
        <v>8</v>
      </c>
      <c r="O1808" t="s">
        <v>35</v>
      </c>
      <c r="P1808" t="s">
        <v>66</v>
      </c>
      <c r="Q1808" t="s">
        <v>2072</v>
      </c>
      <c r="R1808">
        <v>92646</v>
      </c>
      <c r="S1808">
        <v>42172</v>
      </c>
      <c r="T1808">
        <v>42174</v>
      </c>
      <c r="U1808">
        <v>24.260400000000001</v>
      </c>
      <c r="V1808">
        <v>4</v>
      </c>
      <c r="W1808">
        <v>35.159999999999997</v>
      </c>
      <c r="X1808">
        <v>87584</v>
      </c>
      <c r="Y1808" t="s">
        <v>3218</v>
      </c>
    </row>
    <row r="1809" spans="1:25" x14ac:dyDescent="0.2">
      <c r="A1809">
        <v>1193</v>
      </c>
      <c r="B1809" t="s">
        <v>1327</v>
      </c>
      <c r="C1809" t="s">
        <v>23</v>
      </c>
      <c r="D1809">
        <v>0.03</v>
      </c>
      <c r="E1809">
        <v>10.64</v>
      </c>
      <c r="F1809">
        <v>5.16</v>
      </c>
      <c r="G1809" t="s">
        <v>14</v>
      </c>
      <c r="H1809" t="s">
        <v>15</v>
      </c>
      <c r="I1809" t="s">
        <v>4</v>
      </c>
      <c r="J1809" t="s">
        <v>102</v>
      </c>
      <c r="K1809" t="s">
        <v>49</v>
      </c>
      <c r="L1809" t="s">
        <v>1820</v>
      </c>
      <c r="M1809">
        <v>0.56999999999999995</v>
      </c>
      <c r="N1809" t="s">
        <v>8</v>
      </c>
      <c r="O1809" t="s">
        <v>87</v>
      </c>
      <c r="P1809" t="s">
        <v>350</v>
      </c>
      <c r="Q1809" t="s">
        <v>42</v>
      </c>
      <c r="R1809">
        <v>20016</v>
      </c>
      <c r="S1809">
        <v>42172</v>
      </c>
      <c r="T1809">
        <v>42177</v>
      </c>
      <c r="U1809">
        <v>14.48</v>
      </c>
      <c r="V1809">
        <v>63</v>
      </c>
      <c r="W1809">
        <v>696.96</v>
      </c>
      <c r="X1809">
        <v>5984</v>
      </c>
      <c r="Y1809" t="s">
        <v>3219</v>
      </c>
    </row>
    <row r="1810" spans="1:25" x14ac:dyDescent="0.2">
      <c r="A1810">
        <v>1193</v>
      </c>
      <c r="B1810" t="s">
        <v>1327</v>
      </c>
      <c r="C1810" t="s">
        <v>23</v>
      </c>
      <c r="D1810">
        <v>0.03</v>
      </c>
      <c r="E1810">
        <v>7.96</v>
      </c>
      <c r="F1810">
        <v>4.95</v>
      </c>
      <c r="G1810" t="s">
        <v>14</v>
      </c>
      <c r="H1810" t="s">
        <v>15</v>
      </c>
      <c r="I1810" t="s">
        <v>4</v>
      </c>
      <c r="J1810" t="s">
        <v>102</v>
      </c>
      <c r="K1810" t="s">
        <v>49</v>
      </c>
      <c r="L1810" t="s">
        <v>787</v>
      </c>
      <c r="M1810">
        <v>0.41</v>
      </c>
      <c r="N1810" t="s">
        <v>8</v>
      </c>
      <c r="O1810" t="s">
        <v>87</v>
      </c>
      <c r="P1810" t="s">
        <v>350</v>
      </c>
      <c r="Q1810" t="s">
        <v>42</v>
      </c>
      <c r="R1810">
        <v>20016</v>
      </c>
      <c r="S1810">
        <v>42172</v>
      </c>
      <c r="T1810">
        <v>42174</v>
      </c>
      <c r="U1810">
        <v>22.25</v>
      </c>
      <c r="V1810">
        <v>17</v>
      </c>
      <c r="W1810">
        <v>149.41</v>
      </c>
      <c r="X1810">
        <v>5984</v>
      </c>
      <c r="Y1810" t="s">
        <v>3219</v>
      </c>
    </row>
    <row r="1811" spans="1:25" x14ac:dyDescent="0.2">
      <c r="A1811">
        <v>3098</v>
      </c>
      <c r="B1811" t="s">
        <v>1396</v>
      </c>
      <c r="C1811" t="s">
        <v>23</v>
      </c>
      <c r="D1811">
        <v>0</v>
      </c>
      <c r="E1811">
        <v>11.7</v>
      </c>
      <c r="F1811">
        <v>6.96</v>
      </c>
      <c r="G1811" t="s">
        <v>63</v>
      </c>
      <c r="H1811" t="s">
        <v>15</v>
      </c>
      <c r="I1811" t="s">
        <v>24</v>
      </c>
      <c r="J1811" t="s">
        <v>71</v>
      </c>
      <c r="K1811" t="s">
        <v>120</v>
      </c>
      <c r="L1811" t="s">
        <v>736</v>
      </c>
      <c r="M1811">
        <v>0.5</v>
      </c>
      <c r="N1811" t="s">
        <v>8</v>
      </c>
      <c r="O1811" t="s">
        <v>87</v>
      </c>
      <c r="P1811" t="s">
        <v>88</v>
      </c>
      <c r="Q1811" t="s">
        <v>1397</v>
      </c>
      <c r="R1811">
        <v>11967</v>
      </c>
      <c r="S1811">
        <v>42172</v>
      </c>
      <c r="T1811">
        <v>42174</v>
      </c>
      <c r="U1811">
        <v>-11.247999999999999</v>
      </c>
      <c r="V1811">
        <v>10</v>
      </c>
      <c r="W1811">
        <v>131.69</v>
      </c>
      <c r="X1811">
        <v>89315</v>
      </c>
      <c r="Y1811" t="s">
        <v>3219</v>
      </c>
    </row>
    <row r="1812" spans="1:25" x14ac:dyDescent="0.2">
      <c r="A1812">
        <v>907</v>
      </c>
      <c r="B1812" t="s">
        <v>1347</v>
      </c>
      <c r="C1812" t="s">
        <v>92</v>
      </c>
      <c r="D1812">
        <v>0.09</v>
      </c>
      <c r="E1812">
        <v>2.6</v>
      </c>
      <c r="F1812">
        <v>2.4</v>
      </c>
      <c r="G1812" t="s">
        <v>14</v>
      </c>
      <c r="H1812" t="s">
        <v>47</v>
      </c>
      <c r="I1812" t="s">
        <v>24</v>
      </c>
      <c r="J1812" t="s">
        <v>25</v>
      </c>
      <c r="K1812" t="s">
        <v>26</v>
      </c>
      <c r="L1812" t="s">
        <v>332</v>
      </c>
      <c r="M1812">
        <v>0.57999999999999996</v>
      </c>
      <c r="N1812" t="s">
        <v>8</v>
      </c>
      <c r="O1812" t="s">
        <v>9</v>
      </c>
      <c r="P1812" t="s">
        <v>364</v>
      </c>
      <c r="Q1812" t="s">
        <v>442</v>
      </c>
      <c r="R1812">
        <v>42420</v>
      </c>
      <c r="S1812">
        <v>42172</v>
      </c>
      <c r="T1812">
        <v>42174</v>
      </c>
      <c r="U1812">
        <v>1107.4079999999999</v>
      </c>
      <c r="V1812">
        <v>12</v>
      </c>
      <c r="W1812">
        <v>31.73</v>
      </c>
      <c r="X1812">
        <v>86460</v>
      </c>
      <c r="Y1812" t="s">
        <v>3216</v>
      </c>
    </row>
    <row r="1813" spans="1:25" x14ac:dyDescent="0.2">
      <c r="A1813">
        <v>317</v>
      </c>
      <c r="B1813" t="s">
        <v>2876</v>
      </c>
      <c r="C1813" t="s">
        <v>46</v>
      </c>
      <c r="D1813">
        <v>0.09</v>
      </c>
      <c r="E1813">
        <v>7.38</v>
      </c>
      <c r="F1813">
        <v>5.21</v>
      </c>
      <c r="G1813" t="s">
        <v>14</v>
      </c>
      <c r="H1813" t="s">
        <v>70</v>
      </c>
      <c r="I1813" t="s">
        <v>4</v>
      </c>
      <c r="J1813" t="s">
        <v>102</v>
      </c>
      <c r="K1813" t="s">
        <v>49</v>
      </c>
      <c r="L1813" t="s">
        <v>1893</v>
      </c>
      <c r="M1813">
        <v>0.56000000000000005</v>
      </c>
      <c r="N1813" t="s">
        <v>8</v>
      </c>
      <c r="O1813" t="s">
        <v>35</v>
      </c>
      <c r="P1813" t="s">
        <v>66</v>
      </c>
      <c r="Q1813" t="s">
        <v>2877</v>
      </c>
      <c r="R1813">
        <v>91945</v>
      </c>
      <c r="S1813">
        <v>42172</v>
      </c>
      <c r="T1813">
        <v>42173</v>
      </c>
      <c r="U1813">
        <v>-27.16</v>
      </c>
      <c r="V1813">
        <v>9</v>
      </c>
      <c r="W1813">
        <v>66.55</v>
      </c>
      <c r="X1813">
        <v>86041</v>
      </c>
      <c r="Y1813" t="s">
        <v>3218</v>
      </c>
    </row>
    <row r="1814" spans="1:25" x14ac:dyDescent="0.2">
      <c r="A1814">
        <v>317</v>
      </c>
      <c r="B1814" t="s">
        <v>2876</v>
      </c>
      <c r="C1814" t="s">
        <v>46</v>
      </c>
      <c r="D1814">
        <v>0.04</v>
      </c>
      <c r="E1814">
        <v>5.98</v>
      </c>
      <c r="F1814">
        <v>5.15</v>
      </c>
      <c r="G1814" t="s">
        <v>14</v>
      </c>
      <c r="H1814" t="s">
        <v>70</v>
      </c>
      <c r="I1814" t="s">
        <v>24</v>
      </c>
      <c r="J1814" t="s">
        <v>64</v>
      </c>
      <c r="K1814" t="s">
        <v>49</v>
      </c>
      <c r="L1814" t="s">
        <v>2444</v>
      </c>
      <c r="M1814">
        <v>0.36</v>
      </c>
      <c r="N1814" t="s">
        <v>8</v>
      </c>
      <c r="O1814" t="s">
        <v>35</v>
      </c>
      <c r="P1814" t="s">
        <v>66</v>
      </c>
      <c r="Q1814" t="s">
        <v>2877</v>
      </c>
      <c r="R1814">
        <v>91945</v>
      </c>
      <c r="S1814">
        <v>42172</v>
      </c>
      <c r="T1814">
        <v>42173</v>
      </c>
      <c r="U1814">
        <v>-52.344000000000001</v>
      </c>
      <c r="V1814">
        <v>17</v>
      </c>
      <c r="W1814">
        <v>103.49</v>
      </c>
      <c r="X1814">
        <v>86041</v>
      </c>
      <c r="Y1814" t="s">
        <v>3218</v>
      </c>
    </row>
    <row r="1815" spans="1:25" x14ac:dyDescent="0.2">
      <c r="A1815">
        <v>317</v>
      </c>
      <c r="B1815" t="s">
        <v>2876</v>
      </c>
      <c r="C1815" t="s">
        <v>46</v>
      </c>
      <c r="D1815">
        <v>0.04</v>
      </c>
      <c r="E1815">
        <v>15.42</v>
      </c>
      <c r="F1815">
        <v>10.68</v>
      </c>
      <c r="G1815" t="s">
        <v>14</v>
      </c>
      <c r="H1815" t="s">
        <v>70</v>
      </c>
      <c r="I1815" t="s">
        <v>24</v>
      </c>
      <c r="J1815" t="s">
        <v>54</v>
      </c>
      <c r="K1815" t="s">
        <v>49</v>
      </c>
      <c r="L1815" t="s">
        <v>2241</v>
      </c>
      <c r="M1815">
        <v>0.57999999999999996</v>
      </c>
      <c r="N1815" t="s">
        <v>8</v>
      </c>
      <c r="O1815" t="s">
        <v>35</v>
      </c>
      <c r="P1815" t="s">
        <v>66</v>
      </c>
      <c r="Q1815" t="s">
        <v>2877</v>
      </c>
      <c r="R1815">
        <v>91945</v>
      </c>
      <c r="S1815">
        <v>42172</v>
      </c>
      <c r="T1815">
        <v>42173</v>
      </c>
      <c r="U1815">
        <v>-119.93600000000001</v>
      </c>
      <c r="V1815">
        <v>12</v>
      </c>
      <c r="W1815">
        <v>192.18</v>
      </c>
      <c r="X1815">
        <v>86041</v>
      </c>
      <c r="Y1815" t="s">
        <v>3218</v>
      </c>
    </row>
    <row r="1816" spans="1:25" x14ac:dyDescent="0.2">
      <c r="A1816">
        <v>395</v>
      </c>
      <c r="B1816" t="s">
        <v>2878</v>
      </c>
      <c r="C1816" t="s">
        <v>1</v>
      </c>
      <c r="D1816">
        <v>0.04</v>
      </c>
      <c r="E1816">
        <v>15.98</v>
      </c>
      <c r="F1816">
        <v>4</v>
      </c>
      <c r="G1816" t="s">
        <v>14</v>
      </c>
      <c r="H1816" t="s">
        <v>70</v>
      </c>
      <c r="I1816" t="s">
        <v>16</v>
      </c>
      <c r="J1816" t="s">
        <v>17</v>
      </c>
      <c r="K1816" t="s">
        <v>49</v>
      </c>
      <c r="L1816" t="s">
        <v>1858</v>
      </c>
      <c r="M1816">
        <v>0.37</v>
      </c>
      <c r="N1816" t="s">
        <v>8</v>
      </c>
      <c r="O1816" t="s">
        <v>9</v>
      </c>
      <c r="P1816" t="s">
        <v>73</v>
      </c>
      <c r="Q1816" t="s">
        <v>2879</v>
      </c>
      <c r="R1816">
        <v>28001</v>
      </c>
      <c r="S1816">
        <v>42173</v>
      </c>
      <c r="T1816">
        <v>42174</v>
      </c>
      <c r="U1816">
        <v>-19.207999999999998</v>
      </c>
      <c r="V1816">
        <v>4</v>
      </c>
      <c r="W1816">
        <v>64.59</v>
      </c>
      <c r="X1816">
        <v>86384</v>
      </c>
      <c r="Y1816" t="s">
        <v>3216</v>
      </c>
    </row>
    <row r="1817" spans="1:25" x14ac:dyDescent="0.2">
      <c r="A1817">
        <v>395</v>
      </c>
      <c r="B1817" t="s">
        <v>2878</v>
      </c>
      <c r="C1817" t="s">
        <v>1</v>
      </c>
      <c r="D1817">
        <v>0.06</v>
      </c>
      <c r="E1817">
        <v>22.84</v>
      </c>
      <c r="F1817">
        <v>5.47</v>
      </c>
      <c r="G1817" t="s">
        <v>14</v>
      </c>
      <c r="H1817" t="s">
        <v>70</v>
      </c>
      <c r="I1817" t="s">
        <v>24</v>
      </c>
      <c r="J1817" t="s">
        <v>64</v>
      </c>
      <c r="K1817" t="s">
        <v>49</v>
      </c>
      <c r="L1817" t="s">
        <v>2880</v>
      </c>
      <c r="M1817">
        <v>0.39</v>
      </c>
      <c r="N1817" t="s">
        <v>8</v>
      </c>
      <c r="O1817" t="s">
        <v>9</v>
      </c>
      <c r="P1817" t="s">
        <v>73</v>
      </c>
      <c r="Q1817" t="s">
        <v>2879</v>
      </c>
      <c r="R1817">
        <v>28001</v>
      </c>
      <c r="S1817">
        <v>42173</v>
      </c>
      <c r="T1817">
        <v>42175</v>
      </c>
      <c r="U1817">
        <v>7.44</v>
      </c>
      <c r="V1817">
        <v>20</v>
      </c>
      <c r="W1817">
        <v>461.94</v>
      </c>
      <c r="X1817">
        <v>86384</v>
      </c>
      <c r="Y1817" t="s">
        <v>3216</v>
      </c>
    </row>
    <row r="1818" spans="1:25" x14ac:dyDescent="0.2">
      <c r="A1818">
        <v>152</v>
      </c>
      <c r="B1818" t="s">
        <v>481</v>
      </c>
      <c r="C1818" t="s">
        <v>23</v>
      </c>
      <c r="D1818">
        <v>0.1</v>
      </c>
      <c r="E1818">
        <v>39.979999999999997</v>
      </c>
      <c r="F1818">
        <v>4</v>
      </c>
      <c r="G1818" t="s">
        <v>14</v>
      </c>
      <c r="H1818" t="s">
        <v>3</v>
      </c>
      <c r="I1818" t="s">
        <v>16</v>
      </c>
      <c r="J1818" t="s">
        <v>17</v>
      </c>
      <c r="K1818" t="s">
        <v>49</v>
      </c>
      <c r="L1818" t="s">
        <v>1903</v>
      </c>
      <c r="M1818">
        <v>0.7</v>
      </c>
      <c r="N1818" t="s">
        <v>8</v>
      </c>
      <c r="O1818" t="s">
        <v>9</v>
      </c>
      <c r="P1818" t="s">
        <v>376</v>
      </c>
      <c r="Q1818" t="s">
        <v>483</v>
      </c>
      <c r="R1818">
        <v>37918</v>
      </c>
      <c r="S1818">
        <v>42173</v>
      </c>
      <c r="T1818">
        <v>42177</v>
      </c>
      <c r="U1818">
        <v>360.24</v>
      </c>
      <c r="V1818">
        <v>21</v>
      </c>
      <c r="W1818">
        <v>772.56</v>
      </c>
      <c r="X1818">
        <v>89525</v>
      </c>
      <c r="Y1818" t="s">
        <v>3216</v>
      </c>
    </row>
    <row r="1819" spans="1:25" x14ac:dyDescent="0.2">
      <c r="A1819">
        <v>1958</v>
      </c>
      <c r="B1819" t="s">
        <v>2881</v>
      </c>
      <c r="C1819" t="s">
        <v>23</v>
      </c>
      <c r="D1819">
        <v>0.09</v>
      </c>
      <c r="E1819">
        <v>30.98</v>
      </c>
      <c r="F1819">
        <v>6.5</v>
      </c>
      <c r="G1819" t="s">
        <v>63</v>
      </c>
      <c r="H1819" t="s">
        <v>15</v>
      </c>
      <c r="I1819" t="s">
        <v>16</v>
      </c>
      <c r="J1819" t="s">
        <v>17</v>
      </c>
      <c r="K1819" t="s">
        <v>49</v>
      </c>
      <c r="L1819" t="s">
        <v>2497</v>
      </c>
      <c r="M1819">
        <v>0.64</v>
      </c>
      <c r="N1819" t="s">
        <v>8</v>
      </c>
      <c r="O1819" t="s">
        <v>35</v>
      </c>
      <c r="P1819" t="s">
        <v>115</v>
      </c>
      <c r="Q1819" t="s">
        <v>1704</v>
      </c>
      <c r="R1819">
        <v>97068</v>
      </c>
      <c r="S1819">
        <v>42173</v>
      </c>
      <c r="T1819">
        <v>42177</v>
      </c>
      <c r="U1819">
        <v>-55.97</v>
      </c>
      <c r="V1819">
        <v>7</v>
      </c>
      <c r="W1819">
        <v>204.34</v>
      </c>
      <c r="X1819">
        <v>89819</v>
      </c>
      <c r="Y1819" t="s">
        <v>3218</v>
      </c>
    </row>
    <row r="1820" spans="1:25" x14ac:dyDescent="0.2">
      <c r="A1820">
        <v>2954</v>
      </c>
      <c r="B1820" t="s">
        <v>2882</v>
      </c>
      <c r="C1820" t="s">
        <v>23</v>
      </c>
      <c r="D1820">
        <v>0.09</v>
      </c>
      <c r="E1820">
        <v>12.22</v>
      </c>
      <c r="F1820">
        <v>2.85</v>
      </c>
      <c r="G1820" t="s">
        <v>14</v>
      </c>
      <c r="H1820" t="s">
        <v>15</v>
      </c>
      <c r="I1820" t="s">
        <v>4</v>
      </c>
      <c r="J1820" t="s">
        <v>102</v>
      </c>
      <c r="K1820" t="s">
        <v>18</v>
      </c>
      <c r="L1820" t="s">
        <v>2062</v>
      </c>
      <c r="M1820">
        <v>0.55000000000000004</v>
      </c>
      <c r="N1820" t="s">
        <v>8</v>
      </c>
      <c r="O1820" t="s">
        <v>28</v>
      </c>
      <c r="P1820" t="s">
        <v>60</v>
      </c>
      <c r="Q1820" t="s">
        <v>2883</v>
      </c>
      <c r="R1820">
        <v>55119</v>
      </c>
      <c r="S1820">
        <v>42173</v>
      </c>
      <c r="T1820">
        <v>42180</v>
      </c>
      <c r="U1820">
        <v>70.676699999999997</v>
      </c>
      <c r="V1820">
        <v>9</v>
      </c>
      <c r="W1820">
        <v>102.43</v>
      </c>
      <c r="X1820">
        <v>86427</v>
      </c>
      <c r="Y1820" t="s">
        <v>3217</v>
      </c>
    </row>
    <row r="1821" spans="1:25" x14ac:dyDescent="0.2">
      <c r="A1821">
        <v>553</v>
      </c>
      <c r="B1821" t="s">
        <v>827</v>
      </c>
      <c r="C1821" t="s">
        <v>92</v>
      </c>
      <c r="D1821">
        <v>0.08</v>
      </c>
      <c r="E1821">
        <v>124.49</v>
      </c>
      <c r="F1821">
        <v>51.94</v>
      </c>
      <c r="G1821" t="s">
        <v>2</v>
      </c>
      <c r="H1821" t="s">
        <v>70</v>
      </c>
      <c r="I1821" t="s">
        <v>4</v>
      </c>
      <c r="J1821" t="s">
        <v>5</v>
      </c>
      <c r="K1821" t="s">
        <v>6</v>
      </c>
      <c r="L1821" t="s">
        <v>1125</v>
      </c>
      <c r="M1821">
        <v>0.63</v>
      </c>
      <c r="N1821" t="s">
        <v>8</v>
      </c>
      <c r="O1821" t="s">
        <v>35</v>
      </c>
      <c r="P1821" t="s">
        <v>66</v>
      </c>
      <c r="Q1821" t="s">
        <v>76</v>
      </c>
      <c r="R1821">
        <v>90008</v>
      </c>
      <c r="S1821">
        <v>42173</v>
      </c>
      <c r="T1821">
        <v>42174</v>
      </c>
      <c r="U1821">
        <v>-500.38</v>
      </c>
      <c r="V1821">
        <v>56</v>
      </c>
      <c r="W1821">
        <v>6831.37</v>
      </c>
      <c r="X1821">
        <v>359</v>
      </c>
      <c r="Y1821" t="s">
        <v>3218</v>
      </c>
    </row>
    <row r="1822" spans="1:25" x14ac:dyDescent="0.2">
      <c r="A1822">
        <v>555</v>
      </c>
      <c r="B1822" t="s">
        <v>1276</v>
      </c>
      <c r="C1822" t="s">
        <v>92</v>
      </c>
      <c r="D1822">
        <v>0.08</v>
      </c>
      <c r="E1822">
        <v>124.49</v>
      </c>
      <c r="F1822">
        <v>51.94</v>
      </c>
      <c r="G1822" t="s">
        <v>2</v>
      </c>
      <c r="H1822" t="s">
        <v>70</v>
      </c>
      <c r="I1822" t="s">
        <v>4</v>
      </c>
      <c r="J1822" t="s">
        <v>5</v>
      </c>
      <c r="K1822" t="s">
        <v>6</v>
      </c>
      <c r="L1822" t="s">
        <v>1125</v>
      </c>
      <c r="M1822">
        <v>0.63</v>
      </c>
      <c r="N1822" t="s">
        <v>8</v>
      </c>
      <c r="O1822" t="s">
        <v>35</v>
      </c>
      <c r="P1822" t="s">
        <v>122</v>
      </c>
      <c r="Q1822" t="s">
        <v>1277</v>
      </c>
      <c r="R1822">
        <v>84062</v>
      </c>
      <c r="S1822">
        <v>42173</v>
      </c>
      <c r="T1822">
        <v>42174</v>
      </c>
      <c r="U1822">
        <v>-250.19</v>
      </c>
      <c r="V1822">
        <v>14</v>
      </c>
      <c r="W1822">
        <v>1707.84</v>
      </c>
      <c r="X1822">
        <v>86192</v>
      </c>
      <c r="Y1822" t="s">
        <v>3218</v>
      </c>
    </row>
    <row r="1823" spans="1:25" x14ac:dyDescent="0.2">
      <c r="A1823">
        <v>2016</v>
      </c>
      <c r="B1823" t="s">
        <v>2884</v>
      </c>
      <c r="C1823" t="s">
        <v>92</v>
      </c>
      <c r="D1823">
        <v>0.1</v>
      </c>
      <c r="E1823">
        <v>10.48</v>
      </c>
      <c r="F1823">
        <v>2.89</v>
      </c>
      <c r="G1823" t="s">
        <v>14</v>
      </c>
      <c r="H1823" t="s">
        <v>70</v>
      </c>
      <c r="I1823" t="s">
        <v>24</v>
      </c>
      <c r="J1823" t="s">
        <v>25</v>
      </c>
      <c r="K1823" t="s">
        <v>18</v>
      </c>
      <c r="L1823" t="s">
        <v>972</v>
      </c>
      <c r="M1823">
        <v>0.6</v>
      </c>
      <c r="N1823" t="s">
        <v>8</v>
      </c>
      <c r="O1823" t="s">
        <v>28</v>
      </c>
      <c r="P1823" t="s">
        <v>265</v>
      </c>
      <c r="Q1823" t="s">
        <v>266</v>
      </c>
      <c r="R1823">
        <v>48195</v>
      </c>
      <c r="S1823">
        <v>42173</v>
      </c>
      <c r="T1823">
        <v>42174</v>
      </c>
      <c r="U1823">
        <v>-8.9039999999999999</v>
      </c>
      <c r="V1823">
        <v>4</v>
      </c>
      <c r="W1823">
        <v>40.29</v>
      </c>
      <c r="X1823">
        <v>86874</v>
      </c>
      <c r="Y1823" t="s">
        <v>3217</v>
      </c>
    </row>
    <row r="1824" spans="1:25" x14ac:dyDescent="0.2">
      <c r="A1824">
        <v>594</v>
      </c>
      <c r="B1824" t="s">
        <v>1620</v>
      </c>
      <c r="C1824" t="s">
        <v>1</v>
      </c>
      <c r="D1824">
        <v>0.04</v>
      </c>
      <c r="E1824">
        <v>39.479999999999997</v>
      </c>
      <c r="F1824">
        <v>1.99</v>
      </c>
      <c r="G1824" t="s">
        <v>14</v>
      </c>
      <c r="H1824" t="s">
        <v>15</v>
      </c>
      <c r="I1824" t="s">
        <v>16</v>
      </c>
      <c r="J1824" t="s">
        <v>17</v>
      </c>
      <c r="K1824" t="s">
        <v>18</v>
      </c>
      <c r="L1824" t="s">
        <v>1233</v>
      </c>
      <c r="M1824">
        <v>0.54</v>
      </c>
      <c r="N1824" t="s">
        <v>8</v>
      </c>
      <c r="O1824" t="s">
        <v>28</v>
      </c>
      <c r="P1824" t="s">
        <v>29</v>
      </c>
      <c r="Q1824" t="s">
        <v>1621</v>
      </c>
      <c r="R1824">
        <v>46016</v>
      </c>
      <c r="S1824">
        <v>42174</v>
      </c>
      <c r="T1824">
        <v>42177</v>
      </c>
      <c r="U1824">
        <v>484.8492</v>
      </c>
      <c r="V1824">
        <v>18</v>
      </c>
      <c r="W1824">
        <v>702.68</v>
      </c>
      <c r="X1824">
        <v>86311</v>
      </c>
      <c r="Y1824" t="s">
        <v>3217</v>
      </c>
    </row>
    <row r="1825" spans="1:25" x14ac:dyDescent="0.2">
      <c r="A1825">
        <v>594</v>
      </c>
      <c r="B1825" t="s">
        <v>1620</v>
      </c>
      <c r="C1825" t="s">
        <v>1</v>
      </c>
      <c r="D1825">
        <v>0.04</v>
      </c>
      <c r="E1825">
        <v>3.7</v>
      </c>
      <c r="F1825">
        <v>1.61</v>
      </c>
      <c r="G1825" t="s">
        <v>14</v>
      </c>
      <c r="H1825" t="s">
        <v>15</v>
      </c>
      <c r="I1825" t="s">
        <v>4</v>
      </c>
      <c r="J1825" t="s">
        <v>102</v>
      </c>
      <c r="K1825" t="s">
        <v>26</v>
      </c>
      <c r="L1825" t="s">
        <v>2885</v>
      </c>
      <c r="M1825">
        <v>0.44</v>
      </c>
      <c r="N1825" t="s">
        <v>8</v>
      </c>
      <c r="O1825" t="s">
        <v>28</v>
      </c>
      <c r="P1825" t="s">
        <v>29</v>
      </c>
      <c r="Q1825" t="s">
        <v>1621</v>
      </c>
      <c r="R1825">
        <v>46016</v>
      </c>
      <c r="S1825">
        <v>42174</v>
      </c>
      <c r="T1825">
        <v>42175</v>
      </c>
      <c r="U1825">
        <v>18</v>
      </c>
      <c r="V1825">
        <v>18</v>
      </c>
      <c r="W1825">
        <v>67.239999999999995</v>
      </c>
      <c r="X1825">
        <v>86311</v>
      </c>
      <c r="Y1825" t="s">
        <v>3217</v>
      </c>
    </row>
    <row r="1826" spans="1:25" x14ac:dyDescent="0.2">
      <c r="A1826">
        <v>1009</v>
      </c>
      <c r="B1826" t="s">
        <v>2886</v>
      </c>
      <c r="C1826" t="s">
        <v>13</v>
      </c>
      <c r="D1826">
        <v>0.1</v>
      </c>
      <c r="E1826">
        <v>550.98</v>
      </c>
      <c r="F1826">
        <v>45.7</v>
      </c>
      <c r="G1826" t="s">
        <v>2</v>
      </c>
      <c r="H1826" t="s">
        <v>70</v>
      </c>
      <c r="I1826" t="s">
        <v>4</v>
      </c>
      <c r="J1826" t="s">
        <v>5</v>
      </c>
      <c r="K1826" t="s">
        <v>6</v>
      </c>
      <c r="L1826" t="s">
        <v>2887</v>
      </c>
      <c r="M1826">
        <v>0.71</v>
      </c>
      <c r="N1826" t="s">
        <v>8</v>
      </c>
      <c r="O1826" t="s">
        <v>87</v>
      </c>
      <c r="P1826" t="s">
        <v>307</v>
      </c>
      <c r="Q1826" t="s">
        <v>2888</v>
      </c>
      <c r="R1826">
        <v>4072</v>
      </c>
      <c r="S1826">
        <v>42174</v>
      </c>
      <c r="T1826">
        <v>42176</v>
      </c>
      <c r="U1826">
        <v>818.54617499999995</v>
      </c>
      <c r="V1826">
        <v>14</v>
      </c>
      <c r="W1826">
        <v>6963.67</v>
      </c>
      <c r="X1826">
        <v>88372</v>
      </c>
      <c r="Y1826" t="s">
        <v>3219</v>
      </c>
    </row>
    <row r="1827" spans="1:25" x14ac:dyDescent="0.2">
      <c r="A1827">
        <v>1956</v>
      </c>
      <c r="B1827" t="s">
        <v>2889</v>
      </c>
      <c r="C1827" t="s">
        <v>13</v>
      </c>
      <c r="D1827">
        <v>0.09</v>
      </c>
      <c r="E1827">
        <v>40.98</v>
      </c>
      <c r="F1827">
        <v>6.5</v>
      </c>
      <c r="G1827" t="s">
        <v>14</v>
      </c>
      <c r="H1827" t="s">
        <v>15</v>
      </c>
      <c r="I1827" t="s">
        <v>16</v>
      </c>
      <c r="J1827" t="s">
        <v>17</v>
      </c>
      <c r="K1827" t="s">
        <v>49</v>
      </c>
      <c r="L1827" t="s">
        <v>422</v>
      </c>
      <c r="M1827">
        <v>0.74</v>
      </c>
      <c r="N1827" t="s">
        <v>8</v>
      </c>
      <c r="O1827" t="s">
        <v>35</v>
      </c>
      <c r="P1827" t="s">
        <v>36</v>
      </c>
      <c r="Q1827" t="s">
        <v>1289</v>
      </c>
      <c r="R1827">
        <v>80027</v>
      </c>
      <c r="S1827">
        <v>42174</v>
      </c>
      <c r="T1827">
        <v>42176</v>
      </c>
      <c r="U1827">
        <v>-50.244999999999997</v>
      </c>
      <c r="V1827">
        <v>19</v>
      </c>
      <c r="W1827">
        <v>746.91</v>
      </c>
      <c r="X1827">
        <v>89820</v>
      </c>
      <c r="Y1827" t="s">
        <v>3218</v>
      </c>
    </row>
    <row r="1828" spans="1:25" x14ac:dyDescent="0.2">
      <c r="A1828">
        <v>796</v>
      </c>
      <c r="B1828" t="s">
        <v>1564</v>
      </c>
      <c r="C1828" t="s">
        <v>46</v>
      </c>
      <c r="D1828">
        <v>0.1</v>
      </c>
      <c r="E1828">
        <v>14.42</v>
      </c>
      <c r="F1828">
        <v>6.75</v>
      </c>
      <c r="G1828" t="s">
        <v>14</v>
      </c>
      <c r="H1828" t="s">
        <v>70</v>
      </c>
      <c r="I1828" t="s">
        <v>24</v>
      </c>
      <c r="J1828" t="s">
        <v>71</v>
      </c>
      <c r="K1828" t="s">
        <v>120</v>
      </c>
      <c r="L1828" t="s">
        <v>385</v>
      </c>
      <c r="M1828">
        <v>0.52</v>
      </c>
      <c r="N1828" t="s">
        <v>8</v>
      </c>
      <c r="O1828" t="s">
        <v>28</v>
      </c>
      <c r="P1828" t="s">
        <v>109</v>
      </c>
      <c r="Q1828" t="s">
        <v>1565</v>
      </c>
      <c r="R1828">
        <v>68046</v>
      </c>
      <c r="S1828">
        <v>42174</v>
      </c>
      <c r="T1828">
        <v>42177</v>
      </c>
      <c r="U1828">
        <v>-20.103999999999999</v>
      </c>
      <c r="V1828">
        <v>1</v>
      </c>
      <c r="W1828">
        <v>15.49</v>
      </c>
      <c r="X1828">
        <v>86869</v>
      </c>
      <c r="Y1828" t="s">
        <v>3217</v>
      </c>
    </row>
    <row r="1829" spans="1:25" x14ac:dyDescent="0.2">
      <c r="A1829">
        <v>2323</v>
      </c>
      <c r="B1829" t="s">
        <v>1651</v>
      </c>
      <c r="C1829" t="s">
        <v>46</v>
      </c>
      <c r="D1829">
        <v>0.06</v>
      </c>
      <c r="E1829">
        <v>4.9800000000000004</v>
      </c>
      <c r="F1829">
        <v>4.62</v>
      </c>
      <c r="G1829" t="s">
        <v>63</v>
      </c>
      <c r="H1829" t="s">
        <v>3</v>
      </c>
      <c r="I1829" t="s">
        <v>16</v>
      </c>
      <c r="J1829" t="s">
        <v>17</v>
      </c>
      <c r="K1829" t="s">
        <v>18</v>
      </c>
      <c r="L1829" t="s">
        <v>1197</v>
      </c>
      <c r="M1829">
        <v>0.64</v>
      </c>
      <c r="N1829" t="s">
        <v>8</v>
      </c>
      <c r="O1829" t="s">
        <v>35</v>
      </c>
      <c r="P1829" t="s">
        <v>66</v>
      </c>
      <c r="Q1829" t="s">
        <v>1190</v>
      </c>
      <c r="R1829">
        <v>92236</v>
      </c>
      <c r="S1829">
        <v>42174</v>
      </c>
      <c r="T1829">
        <v>42174</v>
      </c>
      <c r="U1829">
        <v>-27.004999999999999</v>
      </c>
      <c r="V1829">
        <v>7</v>
      </c>
      <c r="W1829">
        <v>38.74</v>
      </c>
      <c r="X1829">
        <v>88722</v>
      </c>
      <c r="Y1829" t="s">
        <v>3218</v>
      </c>
    </row>
    <row r="1830" spans="1:25" x14ac:dyDescent="0.2">
      <c r="A1830">
        <v>3138</v>
      </c>
      <c r="B1830" t="s">
        <v>2890</v>
      </c>
      <c r="C1830" t="s">
        <v>46</v>
      </c>
      <c r="D1830">
        <v>0.05</v>
      </c>
      <c r="E1830">
        <v>4.0599999999999996</v>
      </c>
      <c r="F1830">
        <v>6.89</v>
      </c>
      <c r="G1830" t="s">
        <v>63</v>
      </c>
      <c r="H1830" t="s">
        <v>70</v>
      </c>
      <c r="I1830" t="s">
        <v>24</v>
      </c>
      <c r="J1830" t="s">
        <v>71</v>
      </c>
      <c r="K1830" t="s">
        <v>49</v>
      </c>
      <c r="L1830" t="s">
        <v>1247</v>
      </c>
      <c r="M1830">
        <v>0.6</v>
      </c>
      <c r="N1830" t="s">
        <v>8</v>
      </c>
      <c r="O1830" t="s">
        <v>87</v>
      </c>
      <c r="P1830" t="s">
        <v>1332</v>
      </c>
      <c r="Q1830" t="s">
        <v>2891</v>
      </c>
      <c r="R1830">
        <v>3053</v>
      </c>
      <c r="S1830">
        <v>42174</v>
      </c>
      <c r="T1830">
        <v>42176</v>
      </c>
      <c r="U1830">
        <v>-122.83499999999999</v>
      </c>
      <c r="V1830">
        <v>22</v>
      </c>
      <c r="W1830">
        <v>92.57</v>
      </c>
      <c r="X1830">
        <v>86796</v>
      </c>
      <c r="Y1830" t="s">
        <v>3219</v>
      </c>
    </row>
    <row r="1831" spans="1:25" x14ac:dyDescent="0.2">
      <c r="A1831">
        <v>3167</v>
      </c>
      <c r="B1831" t="s">
        <v>2892</v>
      </c>
      <c r="C1831" t="s">
        <v>46</v>
      </c>
      <c r="D1831">
        <v>7.0000000000000007E-2</v>
      </c>
      <c r="E1831">
        <v>280.98</v>
      </c>
      <c r="F1831">
        <v>57</v>
      </c>
      <c r="G1831" t="s">
        <v>2</v>
      </c>
      <c r="H1831" t="s">
        <v>70</v>
      </c>
      <c r="I1831" t="s">
        <v>4</v>
      </c>
      <c r="J1831" t="s">
        <v>85</v>
      </c>
      <c r="K1831" t="s">
        <v>33</v>
      </c>
      <c r="L1831" t="s">
        <v>838</v>
      </c>
      <c r="M1831">
        <v>0.78</v>
      </c>
      <c r="N1831" t="s">
        <v>8</v>
      </c>
      <c r="O1831" t="s">
        <v>9</v>
      </c>
      <c r="P1831" t="s">
        <v>99</v>
      </c>
      <c r="Q1831" t="s">
        <v>2893</v>
      </c>
      <c r="R1831">
        <v>32004</v>
      </c>
      <c r="S1831">
        <v>42174</v>
      </c>
      <c r="T1831">
        <v>42175</v>
      </c>
      <c r="U1831">
        <v>-283.9914</v>
      </c>
      <c r="V1831">
        <v>14</v>
      </c>
      <c r="W1831">
        <v>3936.61</v>
      </c>
      <c r="X1831">
        <v>86491</v>
      </c>
      <c r="Y1831" t="s">
        <v>3216</v>
      </c>
    </row>
    <row r="1832" spans="1:25" x14ac:dyDescent="0.2">
      <c r="A1832">
        <v>3167</v>
      </c>
      <c r="B1832" t="s">
        <v>2892</v>
      </c>
      <c r="C1832" t="s">
        <v>46</v>
      </c>
      <c r="D1832">
        <v>0</v>
      </c>
      <c r="E1832">
        <v>4.9800000000000004</v>
      </c>
      <c r="F1832">
        <v>7.44</v>
      </c>
      <c r="G1832" t="s">
        <v>14</v>
      </c>
      <c r="H1832" t="s">
        <v>70</v>
      </c>
      <c r="I1832" t="s">
        <v>24</v>
      </c>
      <c r="J1832" t="s">
        <v>64</v>
      </c>
      <c r="K1832" t="s">
        <v>49</v>
      </c>
      <c r="L1832" t="s">
        <v>2150</v>
      </c>
      <c r="M1832">
        <v>0.36</v>
      </c>
      <c r="N1832" t="s">
        <v>8</v>
      </c>
      <c r="O1832" t="s">
        <v>9</v>
      </c>
      <c r="P1832" t="s">
        <v>99</v>
      </c>
      <c r="Q1832" t="s">
        <v>2893</v>
      </c>
      <c r="R1832">
        <v>32004</v>
      </c>
      <c r="S1832">
        <v>42174</v>
      </c>
      <c r="T1832">
        <v>42176</v>
      </c>
      <c r="U1832">
        <v>-195.34200000000001</v>
      </c>
      <c r="V1832">
        <v>15</v>
      </c>
      <c r="W1832">
        <v>78.31</v>
      </c>
      <c r="X1832">
        <v>86491</v>
      </c>
      <c r="Y1832" t="s">
        <v>3216</v>
      </c>
    </row>
    <row r="1833" spans="1:25" x14ac:dyDescent="0.2">
      <c r="A1833">
        <v>3167</v>
      </c>
      <c r="B1833" t="s">
        <v>2892</v>
      </c>
      <c r="C1833" t="s">
        <v>46</v>
      </c>
      <c r="D1833">
        <v>0.1</v>
      </c>
      <c r="E1833">
        <v>3.98</v>
      </c>
      <c r="F1833">
        <v>0.83</v>
      </c>
      <c r="G1833" t="s">
        <v>14</v>
      </c>
      <c r="H1833" t="s">
        <v>70</v>
      </c>
      <c r="I1833" t="s">
        <v>24</v>
      </c>
      <c r="J1833" t="s">
        <v>25</v>
      </c>
      <c r="K1833" t="s">
        <v>26</v>
      </c>
      <c r="L1833" t="s">
        <v>2761</v>
      </c>
      <c r="M1833">
        <v>0.51</v>
      </c>
      <c r="N1833" t="s">
        <v>8</v>
      </c>
      <c r="O1833" t="s">
        <v>9</v>
      </c>
      <c r="P1833" t="s">
        <v>99</v>
      </c>
      <c r="Q1833" t="s">
        <v>2893</v>
      </c>
      <c r="R1833">
        <v>32004</v>
      </c>
      <c r="S1833">
        <v>42174</v>
      </c>
      <c r="T1833">
        <v>42176</v>
      </c>
      <c r="U1833">
        <v>-89.709199999999996</v>
      </c>
      <c r="V1833">
        <v>11</v>
      </c>
      <c r="W1833">
        <v>42.46</v>
      </c>
      <c r="X1833">
        <v>86491</v>
      </c>
      <c r="Y1833" t="s">
        <v>3216</v>
      </c>
    </row>
    <row r="1834" spans="1:25" x14ac:dyDescent="0.2">
      <c r="A1834">
        <v>491</v>
      </c>
      <c r="B1834" t="s">
        <v>1049</v>
      </c>
      <c r="C1834" t="s">
        <v>1</v>
      </c>
      <c r="D1834">
        <v>0.02</v>
      </c>
      <c r="E1834">
        <v>1360.14</v>
      </c>
      <c r="F1834">
        <v>14.7</v>
      </c>
      <c r="G1834" t="s">
        <v>2</v>
      </c>
      <c r="H1834" t="s">
        <v>15</v>
      </c>
      <c r="I1834" t="s">
        <v>16</v>
      </c>
      <c r="J1834" t="s">
        <v>32</v>
      </c>
      <c r="K1834" t="s">
        <v>33</v>
      </c>
      <c r="L1834" t="s">
        <v>2748</v>
      </c>
      <c r="M1834">
        <v>0.59</v>
      </c>
      <c r="N1834" t="s">
        <v>8</v>
      </c>
      <c r="O1834" t="s">
        <v>87</v>
      </c>
      <c r="P1834" t="s">
        <v>88</v>
      </c>
      <c r="Q1834" t="s">
        <v>89</v>
      </c>
      <c r="R1834">
        <v>10154</v>
      </c>
      <c r="S1834">
        <v>42175</v>
      </c>
      <c r="T1834">
        <v>42177</v>
      </c>
      <c r="U1834">
        <v>2028.12</v>
      </c>
      <c r="V1834">
        <v>22</v>
      </c>
      <c r="W1834">
        <v>31670.6</v>
      </c>
      <c r="X1834">
        <v>6562</v>
      </c>
      <c r="Y1834" t="s">
        <v>3219</v>
      </c>
    </row>
    <row r="1835" spans="1:25" x14ac:dyDescent="0.2">
      <c r="A1835">
        <v>494</v>
      </c>
      <c r="B1835" t="s">
        <v>1050</v>
      </c>
      <c r="C1835" t="s">
        <v>1</v>
      </c>
      <c r="D1835">
        <v>0.02</v>
      </c>
      <c r="E1835">
        <v>1360.14</v>
      </c>
      <c r="F1835">
        <v>14.7</v>
      </c>
      <c r="G1835" t="s">
        <v>2</v>
      </c>
      <c r="H1835" t="s">
        <v>15</v>
      </c>
      <c r="I1835" t="s">
        <v>16</v>
      </c>
      <c r="J1835" t="s">
        <v>32</v>
      </c>
      <c r="K1835" t="s">
        <v>33</v>
      </c>
      <c r="L1835" t="s">
        <v>2748</v>
      </c>
      <c r="M1835">
        <v>0.59</v>
      </c>
      <c r="N1835" t="s">
        <v>8</v>
      </c>
      <c r="O1835" t="s">
        <v>35</v>
      </c>
      <c r="P1835" t="s">
        <v>42</v>
      </c>
      <c r="Q1835" t="s">
        <v>118</v>
      </c>
      <c r="R1835">
        <v>98115</v>
      </c>
      <c r="S1835">
        <v>42175</v>
      </c>
      <c r="T1835">
        <v>42177</v>
      </c>
      <c r="U1835">
        <v>3042.18</v>
      </c>
      <c r="V1835">
        <v>6</v>
      </c>
      <c r="W1835">
        <v>8637.44</v>
      </c>
      <c r="X1835">
        <v>88908</v>
      </c>
      <c r="Y1835" t="s">
        <v>3218</v>
      </c>
    </row>
    <row r="1836" spans="1:25" x14ac:dyDescent="0.2">
      <c r="A1836">
        <v>896</v>
      </c>
      <c r="B1836" t="s">
        <v>351</v>
      </c>
      <c r="C1836" t="s">
        <v>1</v>
      </c>
      <c r="D1836">
        <v>0.06</v>
      </c>
      <c r="E1836">
        <v>47.98</v>
      </c>
      <c r="F1836">
        <v>3.61</v>
      </c>
      <c r="G1836" t="s">
        <v>14</v>
      </c>
      <c r="H1836" t="s">
        <v>70</v>
      </c>
      <c r="I1836" t="s">
        <v>16</v>
      </c>
      <c r="J1836" t="s">
        <v>17</v>
      </c>
      <c r="K1836" t="s">
        <v>18</v>
      </c>
      <c r="L1836" t="s">
        <v>1215</v>
      </c>
      <c r="M1836">
        <v>0.71</v>
      </c>
      <c r="N1836" t="s">
        <v>8</v>
      </c>
      <c r="O1836" t="s">
        <v>28</v>
      </c>
      <c r="P1836" t="s">
        <v>163</v>
      </c>
      <c r="Q1836" t="s">
        <v>352</v>
      </c>
      <c r="R1836">
        <v>76201</v>
      </c>
      <c r="S1836">
        <v>42175</v>
      </c>
      <c r="T1836">
        <v>42177</v>
      </c>
      <c r="U1836">
        <v>35.954999999999998</v>
      </c>
      <c r="V1836">
        <v>11</v>
      </c>
      <c r="W1836">
        <v>517.67999999999995</v>
      </c>
      <c r="X1836">
        <v>90167</v>
      </c>
      <c r="Y1836" t="s">
        <v>3217</v>
      </c>
    </row>
    <row r="1837" spans="1:25" x14ac:dyDescent="0.2">
      <c r="A1837">
        <v>2352</v>
      </c>
      <c r="B1837" t="s">
        <v>2894</v>
      </c>
      <c r="C1837" t="s">
        <v>1</v>
      </c>
      <c r="D1837">
        <v>0.06</v>
      </c>
      <c r="E1837">
        <v>59.76</v>
      </c>
      <c r="F1837">
        <v>9.7100000000000009</v>
      </c>
      <c r="G1837" t="s">
        <v>14</v>
      </c>
      <c r="H1837" t="s">
        <v>15</v>
      </c>
      <c r="I1837" t="s">
        <v>24</v>
      </c>
      <c r="J1837" t="s">
        <v>54</v>
      </c>
      <c r="K1837" t="s">
        <v>49</v>
      </c>
      <c r="L1837" t="s">
        <v>1949</v>
      </c>
      <c r="M1837">
        <v>0.56999999999999995</v>
      </c>
      <c r="N1837" t="s">
        <v>8</v>
      </c>
      <c r="O1837" t="s">
        <v>87</v>
      </c>
      <c r="P1837" t="s">
        <v>394</v>
      </c>
      <c r="Q1837" t="s">
        <v>2895</v>
      </c>
      <c r="R1837">
        <v>21501</v>
      </c>
      <c r="S1837">
        <v>42175</v>
      </c>
      <c r="T1837">
        <v>42178</v>
      </c>
      <c r="U1837">
        <v>756.67470000000003</v>
      </c>
      <c r="V1837">
        <v>18</v>
      </c>
      <c r="W1837">
        <v>1096.6300000000001</v>
      </c>
      <c r="X1837">
        <v>86165</v>
      </c>
      <c r="Y1837" t="s">
        <v>3219</v>
      </c>
    </row>
    <row r="1838" spans="1:25" x14ac:dyDescent="0.2">
      <c r="A1838">
        <v>2352</v>
      </c>
      <c r="B1838" t="s">
        <v>2894</v>
      </c>
      <c r="C1838" t="s">
        <v>1</v>
      </c>
      <c r="D1838">
        <v>7.0000000000000007E-2</v>
      </c>
      <c r="E1838">
        <v>195.99</v>
      </c>
      <c r="F1838">
        <v>4.2</v>
      </c>
      <c r="G1838" t="s">
        <v>14</v>
      </c>
      <c r="H1838" t="s">
        <v>15</v>
      </c>
      <c r="I1838" t="s">
        <v>16</v>
      </c>
      <c r="J1838" t="s">
        <v>111</v>
      </c>
      <c r="K1838" t="s">
        <v>49</v>
      </c>
      <c r="L1838" t="s">
        <v>2804</v>
      </c>
      <c r="M1838">
        <v>0.56000000000000005</v>
      </c>
      <c r="N1838" t="s">
        <v>8</v>
      </c>
      <c r="O1838" t="s">
        <v>87</v>
      </c>
      <c r="P1838" t="s">
        <v>394</v>
      </c>
      <c r="Q1838" t="s">
        <v>2895</v>
      </c>
      <c r="R1838">
        <v>21501</v>
      </c>
      <c r="S1838">
        <v>42175</v>
      </c>
      <c r="T1838">
        <v>42178</v>
      </c>
      <c r="U1838">
        <v>-222.34299999999999</v>
      </c>
      <c r="V1838">
        <v>4</v>
      </c>
      <c r="W1838">
        <v>632.12</v>
      </c>
      <c r="X1838">
        <v>86165</v>
      </c>
      <c r="Y1838" t="s">
        <v>3219</v>
      </c>
    </row>
    <row r="1839" spans="1:25" x14ac:dyDescent="0.2">
      <c r="A1839">
        <v>1123</v>
      </c>
      <c r="B1839" t="s">
        <v>1623</v>
      </c>
      <c r="C1839" t="s">
        <v>13</v>
      </c>
      <c r="D1839">
        <v>0.09</v>
      </c>
      <c r="E1839">
        <v>175.99</v>
      </c>
      <c r="F1839">
        <v>4.99</v>
      </c>
      <c r="G1839" t="s">
        <v>14</v>
      </c>
      <c r="H1839" t="s">
        <v>3</v>
      </c>
      <c r="I1839" t="s">
        <v>16</v>
      </c>
      <c r="J1839" t="s">
        <v>111</v>
      </c>
      <c r="K1839" t="s">
        <v>49</v>
      </c>
      <c r="L1839" t="s">
        <v>1225</v>
      </c>
      <c r="M1839">
        <v>0.59</v>
      </c>
      <c r="N1839" t="s">
        <v>8</v>
      </c>
      <c r="O1839" t="s">
        <v>35</v>
      </c>
      <c r="P1839" t="s">
        <v>66</v>
      </c>
      <c r="Q1839" t="s">
        <v>1625</v>
      </c>
      <c r="R1839">
        <v>95661</v>
      </c>
      <c r="S1839">
        <v>42175</v>
      </c>
      <c r="T1839">
        <v>42177</v>
      </c>
      <c r="U1839">
        <v>2169.7464</v>
      </c>
      <c r="V1839">
        <v>22</v>
      </c>
      <c r="W1839">
        <v>3144.56</v>
      </c>
      <c r="X1839">
        <v>87016</v>
      </c>
      <c r="Y1839" t="s">
        <v>3218</v>
      </c>
    </row>
    <row r="1840" spans="1:25" x14ac:dyDescent="0.2">
      <c r="A1840">
        <v>1124</v>
      </c>
      <c r="B1840" t="s">
        <v>2896</v>
      </c>
      <c r="C1840" t="s">
        <v>13</v>
      </c>
      <c r="D1840">
        <v>0.09</v>
      </c>
      <c r="E1840">
        <v>160.97999999999999</v>
      </c>
      <c r="F1840">
        <v>35.020000000000003</v>
      </c>
      <c r="G1840" t="s">
        <v>2</v>
      </c>
      <c r="H1840" t="s">
        <v>3</v>
      </c>
      <c r="I1840" t="s">
        <v>4</v>
      </c>
      <c r="J1840" t="s">
        <v>93</v>
      </c>
      <c r="K1840" t="s">
        <v>6</v>
      </c>
      <c r="L1840" t="s">
        <v>1731</v>
      </c>
      <c r="M1840">
        <v>0.72</v>
      </c>
      <c r="N1840" t="s">
        <v>8</v>
      </c>
      <c r="O1840" t="s">
        <v>87</v>
      </c>
      <c r="P1840" t="s">
        <v>224</v>
      </c>
      <c r="Q1840" t="s">
        <v>2897</v>
      </c>
      <c r="R1840">
        <v>6360</v>
      </c>
      <c r="S1840">
        <v>42175</v>
      </c>
      <c r="T1840">
        <v>42176</v>
      </c>
      <c r="U1840">
        <v>-229.93</v>
      </c>
      <c r="V1840">
        <v>18</v>
      </c>
      <c r="W1840">
        <v>2653.02</v>
      </c>
      <c r="X1840">
        <v>87016</v>
      </c>
      <c r="Y1840" t="s">
        <v>3219</v>
      </c>
    </row>
    <row r="1841" spans="1:25" x14ac:dyDescent="0.2">
      <c r="A1841">
        <v>1432</v>
      </c>
      <c r="B1841" t="s">
        <v>1486</v>
      </c>
      <c r="C1841" t="s">
        <v>23</v>
      </c>
      <c r="D1841">
        <v>7.0000000000000007E-2</v>
      </c>
      <c r="E1841">
        <v>10.98</v>
      </c>
      <c r="F1841">
        <v>4.8</v>
      </c>
      <c r="G1841" t="s">
        <v>14</v>
      </c>
      <c r="H1841" t="s">
        <v>70</v>
      </c>
      <c r="I1841" t="s">
        <v>24</v>
      </c>
      <c r="J1841" t="s">
        <v>321</v>
      </c>
      <c r="K1841" t="s">
        <v>49</v>
      </c>
      <c r="L1841" t="s">
        <v>1457</v>
      </c>
      <c r="M1841">
        <v>0.36</v>
      </c>
      <c r="N1841" t="s">
        <v>8</v>
      </c>
      <c r="O1841" t="s">
        <v>28</v>
      </c>
      <c r="P1841" t="s">
        <v>29</v>
      </c>
      <c r="Q1841" t="s">
        <v>1488</v>
      </c>
      <c r="R1841">
        <v>46203</v>
      </c>
      <c r="S1841">
        <v>42175</v>
      </c>
      <c r="T1841">
        <v>42182</v>
      </c>
      <c r="U1841">
        <v>52.92</v>
      </c>
      <c r="V1841">
        <v>16</v>
      </c>
      <c r="W1841">
        <v>165.21</v>
      </c>
      <c r="X1841">
        <v>86827</v>
      </c>
      <c r="Y1841" t="s">
        <v>3217</v>
      </c>
    </row>
    <row r="1842" spans="1:25" x14ac:dyDescent="0.2">
      <c r="A1842">
        <v>491</v>
      </c>
      <c r="B1842" t="s">
        <v>1049</v>
      </c>
      <c r="C1842" t="s">
        <v>46</v>
      </c>
      <c r="D1842">
        <v>0.02</v>
      </c>
      <c r="E1842">
        <v>9.06</v>
      </c>
      <c r="F1842">
        <v>9.86</v>
      </c>
      <c r="G1842" t="s">
        <v>14</v>
      </c>
      <c r="H1842" t="s">
        <v>15</v>
      </c>
      <c r="I1842" t="s">
        <v>24</v>
      </c>
      <c r="J1842" t="s">
        <v>64</v>
      </c>
      <c r="K1842" t="s">
        <v>49</v>
      </c>
      <c r="L1842" t="s">
        <v>2262</v>
      </c>
      <c r="M1842">
        <v>0.4</v>
      </c>
      <c r="N1842" t="s">
        <v>8</v>
      </c>
      <c r="O1842" t="s">
        <v>87</v>
      </c>
      <c r="P1842" t="s">
        <v>88</v>
      </c>
      <c r="Q1842" t="s">
        <v>89</v>
      </c>
      <c r="R1842">
        <v>10154</v>
      </c>
      <c r="S1842">
        <v>42175</v>
      </c>
      <c r="T1842">
        <v>42177</v>
      </c>
      <c r="U1842">
        <v>-63.51</v>
      </c>
      <c r="V1842">
        <v>24</v>
      </c>
      <c r="W1842">
        <v>239.82</v>
      </c>
      <c r="X1842">
        <v>42852</v>
      </c>
      <c r="Y1842" t="s">
        <v>3219</v>
      </c>
    </row>
    <row r="1843" spans="1:25" x14ac:dyDescent="0.2">
      <c r="A1843">
        <v>494</v>
      </c>
      <c r="B1843" t="s">
        <v>1050</v>
      </c>
      <c r="C1843" t="s">
        <v>46</v>
      </c>
      <c r="D1843">
        <v>0.02</v>
      </c>
      <c r="E1843">
        <v>9.06</v>
      </c>
      <c r="F1843">
        <v>9.86</v>
      </c>
      <c r="G1843" t="s">
        <v>14</v>
      </c>
      <c r="H1843" t="s">
        <v>15</v>
      </c>
      <c r="I1843" t="s">
        <v>24</v>
      </c>
      <c r="J1843" t="s">
        <v>64</v>
      </c>
      <c r="K1843" t="s">
        <v>49</v>
      </c>
      <c r="L1843" t="s">
        <v>2262</v>
      </c>
      <c r="M1843">
        <v>0.4</v>
      </c>
      <c r="N1843" t="s">
        <v>8</v>
      </c>
      <c r="O1843" t="s">
        <v>35</v>
      </c>
      <c r="P1843" t="s">
        <v>42</v>
      </c>
      <c r="Q1843" t="s">
        <v>118</v>
      </c>
      <c r="R1843">
        <v>98115</v>
      </c>
      <c r="S1843">
        <v>42175</v>
      </c>
      <c r="T1843">
        <v>42177</v>
      </c>
      <c r="U1843">
        <v>-31.754999999999999</v>
      </c>
      <c r="V1843">
        <v>6</v>
      </c>
      <c r="W1843">
        <v>59.95</v>
      </c>
      <c r="X1843">
        <v>88908</v>
      </c>
      <c r="Y1843" t="s">
        <v>3218</v>
      </c>
    </row>
    <row r="1844" spans="1:25" x14ac:dyDescent="0.2">
      <c r="A1844">
        <v>1424</v>
      </c>
      <c r="B1844" t="s">
        <v>413</v>
      </c>
      <c r="C1844" t="s">
        <v>46</v>
      </c>
      <c r="D1844">
        <v>0.05</v>
      </c>
      <c r="E1844">
        <v>8.0399999999999991</v>
      </c>
      <c r="F1844">
        <v>8.94</v>
      </c>
      <c r="G1844" t="s">
        <v>14</v>
      </c>
      <c r="H1844" t="s">
        <v>47</v>
      </c>
      <c r="I1844" t="s">
        <v>24</v>
      </c>
      <c r="J1844" t="s">
        <v>48</v>
      </c>
      <c r="K1844" t="s">
        <v>49</v>
      </c>
      <c r="L1844" t="s">
        <v>2125</v>
      </c>
      <c r="M1844">
        <v>0.4</v>
      </c>
      <c r="N1844" t="s">
        <v>8</v>
      </c>
      <c r="O1844" t="s">
        <v>35</v>
      </c>
      <c r="P1844" t="s">
        <v>36</v>
      </c>
      <c r="Q1844" t="s">
        <v>415</v>
      </c>
      <c r="R1844">
        <v>80112</v>
      </c>
      <c r="S1844">
        <v>42175</v>
      </c>
      <c r="T1844">
        <v>42177</v>
      </c>
      <c r="U1844">
        <v>-164.3948</v>
      </c>
      <c r="V1844">
        <v>15</v>
      </c>
      <c r="W1844">
        <v>121.36</v>
      </c>
      <c r="X1844">
        <v>89449</v>
      </c>
      <c r="Y1844" t="s">
        <v>3218</v>
      </c>
    </row>
    <row r="1845" spans="1:25" x14ac:dyDescent="0.2">
      <c r="A1845">
        <v>2487</v>
      </c>
      <c r="B1845" t="s">
        <v>2722</v>
      </c>
      <c r="C1845" t="s">
        <v>46</v>
      </c>
      <c r="D1845">
        <v>0.04</v>
      </c>
      <c r="E1845">
        <v>3.08</v>
      </c>
      <c r="F1845">
        <v>0.99</v>
      </c>
      <c r="G1845" t="s">
        <v>14</v>
      </c>
      <c r="H1845" t="s">
        <v>3</v>
      </c>
      <c r="I1845" t="s">
        <v>24</v>
      </c>
      <c r="J1845" t="s">
        <v>128</v>
      </c>
      <c r="K1845" t="s">
        <v>49</v>
      </c>
      <c r="L1845" t="s">
        <v>634</v>
      </c>
      <c r="M1845">
        <v>0.37</v>
      </c>
      <c r="N1845" t="s">
        <v>8</v>
      </c>
      <c r="O1845" t="s">
        <v>9</v>
      </c>
      <c r="P1845" t="s">
        <v>51</v>
      </c>
      <c r="Q1845" t="s">
        <v>2723</v>
      </c>
      <c r="R1845">
        <v>30084</v>
      </c>
      <c r="S1845">
        <v>42175</v>
      </c>
      <c r="T1845">
        <v>42176</v>
      </c>
      <c r="U1845">
        <v>257.08319999999998</v>
      </c>
      <c r="V1845">
        <v>14</v>
      </c>
      <c r="W1845">
        <v>43.41</v>
      </c>
      <c r="X1845">
        <v>91415</v>
      </c>
      <c r="Y1845" t="s">
        <v>3216</v>
      </c>
    </row>
    <row r="1846" spans="1:25" x14ac:dyDescent="0.2">
      <c r="A1846">
        <v>2487</v>
      </c>
      <c r="B1846" t="s">
        <v>2722</v>
      </c>
      <c r="C1846" t="s">
        <v>46</v>
      </c>
      <c r="D1846">
        <v>0.1</v>
      </c>
      <c r="E1846">
        <v>2.78</v>
      </c>
      <c r="F1846">
        <v>1.25</v>
      </c>
      <c r="G1846" t="s">
        <v>14</v>
      </c>
      <c r="H1846" t="s">
        <v>3</v>
      </c>
      <c r="I1846" t="s">
        <v>24</v>
      </c>
      <c r="J1846" t="s">
        <v>25</v>
      </c>
      <c r="K1846" t="s">
        <v>26</v>
      </c>
      <c r="L1846" t="s">
        <v>358</v>
      </c>
      <c r="M1846">
        <v>0.59</v>
      </c>
      <c r="N1846" t="s">
        <v>8</v>
      </c>
      <c r="O1846" t="s">
        <v>9</v>
      </c>
      <c r="P1846" t="s">
        <v>51</v>
      </c>
      <c r="Q1846" t="s">
        <v>2723</v>
      </c>
      <c r="R1846">
        <v>30084</v>
      </c>
      <c r="S1846">
        <v>42175</v>
      </c>
      <c r="T1846">
        <v>42176</v>
      </c>
      <c r="U1846">
        <v>0.78539999999999999</v>
      </c>
      <c r="V1846">
        <v>18</v>
      </c>
      <c r="W1846">
        <v>46.42</v>
      </c>
      <c r="X1846">
        <v>91415</v>
      </c>
      <c r="Y1846" t="s">
        <v>3216</v>
      </c>
    </row>
    <row r="1847" spans="1:25" x14ac:dyDescent="0.2">
      <c r="A1847">
        <v>2713</v>
      </c>
      <c r="B1847" t="s">
        <v>2898</v>
      </c>
      <c r="C1847" t="s">
        <v>1</v>
      </c>
      <c r="D1847">
        <v>7.0000000000000007E-2</v>
      </c>
      <c r="E1847">
        <v>2.88</v>
      </c>
      <c r="F1847">
        <v>0.5</v>
      </c>
      <c r="G1847" t="s">
        <v>14</v>
      </c>
      <c r="H1847" t="s">
        <v>70</v>
      </c>
      <c r="I1847" t="s">
        <v>24</v>
      </c>
      <c r="J1847" t="s">
        <v>128</v>
      </c>
      <c r="K1847" t="s">
        <v>49</v>
      </c>
      <c r="L1847" t="s">
        <v>2899</v>
      </c>
      <c r="M1847">
        <v>0.39</v>
      </c>
      <c r="N1847" t="s">
        <v>8</v>
      </c>
      <c r="O1847" t="s">
        <v>28</v>
      </c>
      <c r="P1847" t="s">
        <v>265</v>
      </c>
      <c r="Q1847" t="s">
        <v>2900</v>
      </c>
      <c r="R1847">
        <v>49001</v>
      </c>
      <c r="S1847">
        <v>42176</v>
      </c>
      <c r="T1847">
        <v>42179</v>
      </c>
      <c r="U1847">
        <v>17.429400000000001</v>
      </c>
      <c r="V1847">
        <v>9</v>
      </c>
      <c r="W1847">
        <v>25.26</v>
      </c>
      <c r="X1847">
        <v>88701</v>
      </c>
      <c r="Y1847" t="s">
        <v>3217</v>
      </c>
    </row>
    <row r="1848" spans="1:25" x14ac:dyDescent="0.2">
      <c r="A1848">
        <v>2713</v>
      </c>
      <c r="B1848" t="s">
        <v>2898</v>
      </c>
      <c r="C1848" t="s">
        <v>1</v>
      </c>
      <c r="D1848">
        <v>0.03</v>
      </c>
      <c r="E1848">
        <v>348.21</v>
      </c>
      <c r="F1848">
        <v>40.19</v>
      </c>
      <c r="G1848" t="s">
        <v>2</v>
      </c>
      <c r="H1848" t="s">
        <v>70</v>
      </c>
      <c r="I1848" t="s">
        <v>4</v>
      </c>
      <c r="J1848" t="s">
        <v>5</v>
      </c>
      <c r="K1848" t="s">
        <v>6</v>
      </c>
      <c r="L1848" t="s">
        <v>7</v>
      </c>
      <c r="M1848">
        <v>0.62</v>
      </c>
      <c r="N1848" t="s">
        <v>8</v>
      </c>
      <c r="O1848" t="s">
        <v>28</v>
      </c>
      <c r="P1848" t="s">
        <v>265</v>
      </c>
      <c r="Q1848" t="s">
        <v>2900</v>
      </c>
      <c r="R1848">
        <v>49001</v>
      </c>
      <c r="S1848">
        <v>42176</v>
      </c>
      <c r="T1848">
        <v>42177</v>
      </c>
      <c r="U1848">
        <v>-178.86959999999999</v>
      </c>
      <c r="V1848">
        <v>2</v>
      </c>
      <c r="W1848">
        <v>736.16</v>
      </c>
      <c r="X1848">
        <v>88701</v>
      </c>
      <c r="Y1848" t="s">
        <v>3217</v>
      </c>
    </row>
    <row r="1849" spans="1:25" x14ac:dyDescent="0.2">
      <c r="A1849">
        <v>2049</v>
      </c>
      <c r="B1849" t="s">
        <v>2901</v>
      </c>
      <c r="C1849" t="s">
        <v>13</v>
      </c>
      <c r="D1849">
        <v>0.03</v>
      </c>
      <c r="E1849">
        <v>15.28</v>
      </c>
      <c r="F1849">
        <v>1.99</v>
      </c>
      <c r="G1849" t="s">
        <v>14</v>
      </c>
      <c r="H1849" t="s">
        <v>70</v>
      </c>
      <c r="I1849" t="s">
        <v>16</v>
      </c>
      <c r="J1849" t="s">
        <v>17</v>
      </c>
      <c r="K1849" t="s">
        <v>18</v>
      </c>
      <c r="L1849" t="s">
        <v>488</v>
      </c>
      <c r="M1849">
        <v>0.42</v>
      </c>
      <c r="N1849" t="s">
        <v>8</v>
      </c>
      <c r="O1849" t="s">
        <v>9</v>
      </c>
      <c r="P1849" t="s">
        <v>218</v>
      </c>
      <c r="Q1849" t="s">
        <v>2902</v>
      </c>
      <c r="R1849">
        <v>22801</v>
      </c>
      <c r="S1849">
        <v>42176</v>
      </c>
      <c r="T1849">
        <v>42178</v>
      </c>
      <c r="U1849">
        <v>-266.68599999999998</v>
      </c>
      <c r="V1849">
        <v>19</v>
      </c>
      <c r="W1849">
        <v>290.98</v>
      </c>
      <c r="X1849">
        <v>88220</v>
      </c>
      <c r="Y1849" t="s">
        <v>3216</v>
      </c>
    </row>
    <row r="1850" spans="1:25" x14ac:dyDescent="0.2">
      <c r="A1850">
        <v>2049</v>
      </c>
      <c r="B1850" t="s">
        <v>2901</v>
      </c>
      <c r="C1850" t="s">
        <v>13</v>
      </c>
      <c r="D1850">
        <v>0.09</v>
      </c>
      <c r="E1850">
        <v>1.76</v>
      </c>
      <c r="F1850">
        <v>0.7</v>
      </c>
      <c r="G1850" t="s">
        <v>14</v>
      </c>
      <c r="H1850" t="s">
        <v>70</v>
      </c>
      <c r="I1850" t="s">
        <v>24</v>
      </c>
      <c r="J1850" t="s">
        <v>25</v>
      </c>
      <c r="K1850" t="s">
        <v>26</v>
      </c>
      <c r="L1850" t="s">
        <v>2903</v>
      </c>
      <c r="M1850">
        <v>0.56000000000000005</v>
      </c>
      <c r="N1850" t="s">
        <v>8</v>
      </c>
      <c r="O1850" t="s">
        <v>9</v>
      </c>
      <c r="P1850" t="s">
        <v>218</v>
      </c>
      <c r="Q1850" t="s">
        <v>2902</v>
      </c>
      <c r="R1850">
        <v>22801</v>
      </c>
      <c r="S1850">
        <v>42176</v>
      </c>
      <c r="T1850">
        <v>42179</v>
      </c>
      <c r="U1850">
        <v>-12.278</v>
      </c>
      <c r="V1850">
        <v>13</v>
      </c>
      <c r="W1850">
        <v>21.77</v>
      </c>
      <c r="X1850">
        <v>88220</v>
      </c>
      <c r="Y1850" t="s">
        <v>3216</v>
      </c>
    </row>
    <row r="1851" spans="1:25" x14ac:dyDescent="0.2">
      <c r="A1851">
        <v>2305</v>
      </c>
      <c r="B1851" t="s">
        <v>2904</v>
      </c>
      <c r="C1851" t="s">
        <v>13</v>
      </c>
      <c r="D1851">
        <v>0</v>
      </c>
      <c r="E1851">
        <v>90.48</v>
      </c>
      <c r="F1851">
        <v>19.989999999999998</v>
      </c>
      <c r="G1851" t="s">
        <v>14</v>
      </c>
      <c r="H1851" t="s">
        <v>3</v>
      </c>
      <c r="I1851" t="s">
        <v>24</v>
      </c>
      <c r="J1851" t="s">
        <v>321</v>
      </c>
      <c r="K1851" t="s">
        <v>49</v>
      </c>
      <c r="L1851" t="s">
        <v>478</v>
      </c>
      <c r="M1851">
        <v>0.4</v>
      </c>
      <c r="N1851" t="s">
        <v>8</v>
      </c>
      <c r="O1851" t="s">
        <v>28</v>
      </c>
      <c r="P1851" t="s">
        <v>1047</v>
      </c>
      <c r="Q1851" t="s">
        <v>106</v>
      </c>
      <c r="R1851">
        <v>57201</v>
      </c>
      <c r="S1851">
        <v>42176</v>
      </c>
      <c r="T1851">
        <v>42179</v>
      </c>
      <c r="U1851">
        <v>800.25509999999997</v>
      </c>
      <c r="V1851">
        <v>12</v>
      </c>
      <c r="W1851">
        <v>1159.79</v>
      </c>
      <c r="X1851">
        <v>89869</v>
      </c>
      <c r="Y1851" t="s">
        <v>3217</v>
      </c>
    </row>
    <row r="1852" spans="1:25" x14ac:dyDescent="0.2">
      <c r="A1852">
        <v>648</v>
      </c>
      <c r="B1852" t="s">
        <v>2905</v>
      </c>
      <c r="C1852" t="s">
        <v>46</v>
      </c>
      <c r="D1852">
        <v>0.02</v>
      </c>
      <c r="E1852">
        <v>25.38</v>
      </c>
      <c r="F1852">
        <v>8.99</v>
      </c>
      <c r="G1852" t="s">
        <v>14</v>
      </c>
      <c r="H1852" t="s">
        <v>47</v>
      </c>
      <c r="I1852" t="s">
        <v>4</v>
      </c>
      <c r="J1852" t="s">
        <v>102</v>
      </c>
      <c r="K1852" t="s">
        <v>18</v>
      </c>
      <c r="L1852" t="s">
        <v>2361</v>
      </c>
      <c r="M1852">
        <v>0.5</v>
      </c>
      <c r="N1852" t="s">
        <v>8</v>
      </c>
      <c r="O1852" t="s">
        <v>28</v>
      </c>
      <c r="P1852" t="s">
        <v>79</v>
      </c>
      <c r="Q1852" t="s">
        <v>2906</v>
      </c>
      <c r="R1852">
        <v>60440</v>
      </c>
      <c r="S1852">
        <v>42176</v>
      </c>
      <c r="T1852">
        <v>42177</v>
      </c>
      <c r="U1852">
        <v>-10.36</v>
      </c>
      <c r="V1852">
        <v>1</v>
      </c>
      <c r="W1852">
        <v>34.11</v>
      </c>
      <c r="X1852">
        <v>91365</v>
      </c>
      <c r="Y1852" t="s">
        <v>3217</v>
      </c>
    </row>
    <row r="1853" spans="1:25" x14ac:dyDescent="0.2">
      <c r="A1853">
        <v>792</v>
      </c>
      <c r="B1853" t="s">
        <v>2907</v>
      </c>
      <c r="C1853" t="s">
        <v>46</v>
      </c>
      <c r="D1853">
        <v>0.09</v>
      </c>
      <c r="E1853">
        <v>6.48</v>
      </c>
      <c r="F1853">
        <v>9.68</v>
      </c>
      <c r="G1853" t="s">
        <v>14</v>
      </c>
      <c r="H1853" t="s">
        <v>70</v>
      </c>
      <c r="I1853" t="s">
        <v>24</v>
      </c>
      <c r="J1853" t="s">
        <v>64</v>
      </c>
      <c r="K1853" t="s">
        <v>49</v>
      </c>
      <c r="L1853" t="s">
        <v>2908</v>
      </c>
      <c r="M1853">
        <v>0.36</v>
      </c>
      <c r="N1853" t="s">
        <v>8</v>
      </c>
      <c r="O1853" t="s">
        <v>28</v>
      </c>
      <c r="P1853" t="s">
        <v>183</v>
      </c>
      <c r="Q1853" t="s">
        <v>2909</v>
      </c>
      <c r="R1853">
        <v>73064</v>
      </c>
      <c r="S1853">
        <v>42176</v>
      </c>
      <c r="T1853">
        <v>42177</v>
      </c>
      <c r="U1853">
        <v>-204.16</v>
      </c>
      <c r="V1853">
        <v>16</v>
      </c>
      <c r="W1853">
        <v>99.92</v>
      </c>
      <c r="X1853">
        <v>88753</v>
      </c>
      <c r="Y1853" t="s">
        <v>3217</v>
      </c>
    </row>
    <row r="1854" spans="1:25" x14ac:dyDescent="0.2">
      <c r="A1854">
        <v>1511</v>
      </c>
      <c r="B1854" t="s">
        <v>2910</v>
      </c>
      <c r="C1854" t="s">
        <v>1</v>
      </c>
      <c r="D1854">
        <v>0.09</v>
      </c>
      <c r="E1854">
        <v>20.98</v>
      </c>
      <c r="F1854">
        <v>1.49</v>
      </c>
      <c r="G1854" t="s">
        <v>14</v>
      </c>
      <c r="H1854" t="s">
        <v>70</v>
      </c>
      <c r="I1854" t="s">
        <v>24</v>
      </c>
      <c r="J1854" t="s">
        <v>48</v>
      </c>
      <c r="K1854" t="s">
        <v>49</v>
      </c>
      <c r="L1854" t="s">
        <v>2585</v>
      </c>
      <c r="M1854">
        <v>0.35</v>
      </c>
      <c r="N1854" t="s">
        <v>8</v>
      </c>
      <c r="O1854" t="s">
        <v>28</v>
      </c>
      <c r="P1854" t="s">
        <v>29</v>
      </c>
      <c r="Q1854" t="s">
        <v>2911</v>
      </c>
      <c r="R1854">
        <v>47302</v>
      </c>
      <c r="S1854">
        <v>42177</v>
      </c>
      <c r="T1854">
        <v>42179</v>
      </c>
      <c r="U1854">
        <v>199.1823</v>
      </c>
      <c r="V1854">
        <v>14</v>
      </c>
      <c r="W1854">
        <v>288.67</v>
      </c>
      <c r="X1854">
        <v>90303</v>
      </c>
      <c r="Y1854" t="s">
        <v>3217</v>
      </c>
    </row>
    <row r="1855" spans="1:25" x14ac:dyDescent="0.2">
      <c r="A1855">
        <v>2874</v>
      </c>
      <c r="B1855" t="s">
        <v>2016</v>
      </c>
      <c r="C1855" t="s">
        <v>1</v>
      </c>
      <c r="D1855">
        <v>0.03</v>
      </c>
      <c r="E1855">
        <v>304.99</v>
      </c>
      <c r="F1855">
        <v>19.989999999999998</v>
      </c>
      <c r="G1855" t="s">
        <v>14</v>
      </c>
      <c r="H1855" t="s">
        <v>47</v>
      </c>
      <c r="I1855" t="s">
        <v>24</v>
      </c>
      <c r="J1855" t="s">
        <v>48</v>
      </c>
      <c r="K1855" t="s">
        <v>49</v>
      </c>
      <c r="L1855" t="s">
        <v>2779</v>
      </c>
      <c r="M1855">
        <v>0.4</v>
      </c>
      <c r="N1855" t="s">
        <v>8</v>
      </c>
      <c r="O1855" t="s">
        <v>28</v>
      </c>
      <c r="P1855" t="s">
        <v>109</v>
      </c>
      <c r="Q1855" t="s">
        <v>2017</v>
      </c>
      <c r="R1855">
        <v>68128</v>
      </c>
      <c r="S1855">
        <v>42177</v>
      </c>
      <c r="T1855">
        <v>42179</v>
      </c>
      <c r="U1855">
        <v>4033.6089000000002</v>
      </c>
      <c r="V1855">
        <v>19</v>
      </c>
      <c r="W1855">
        <v>5845.81</v>
      </c>
      <c r="X1855">
        <v>89874</v>
      </c>
      <c r="Y1855" t="s">
        <v>3217</v>
      </c>
    </row>
    <row r="1856" spans="1:25" x14ac:dyDescent="0.2">
      <c r="A1856">
        <v>2874</v>
      </c>
      <c r="B1856" t="s">
        <v>2016</v>
      </c>
      <c r="C1856" t="s">
        <v>1</v>
      </c>
      <c r="D1856">
        <v>0.09</v>
      </c>
      <c r="E1856">
        <v>65.989999999999995</v>
      </c>
      <c r="F1856">
        <v>8.99</v>
      </c>
      <c r="G1856" t="s">
        <v>14</v>
      </c>
      <c r="H1856" t="s">
        <v>47</v>
      </c>
      <c r="I1856" t="s">
        <v>16</v>
      </c>
      <c r="J1856" t="s">
        <v>111</v>
      </c>
      <c r="K1856" t="s">
        <v>49</v>
      </c>
      <c r="L1856" t="s">
        <v>2912</v>
      </c>
      <c r="M1856">
        <v>0.57999999999999996</v>
      </c>
      <c r="N1856" t="s">
        <v>8</v>
      </c>
      <c r="O1856" t="s">
        <v>28</v>
      </c>
      <c r="P1856" t="s">
        <v>109</v>
      </c>
      <c r="Q1856" t="s">
        <v>2017</v>
      </c>
      <c r="R1856">
        <v>68128</v>
      </c>
      <c r="S1856">
        <v>42177</v>
      </c>
      <c r="T1856">
        <v>42179</v>
      </c>
      <c r="U1856">
        <v>141.7824</v>
      </c>
      <c r="V1856">
        <v>12</v>
      </c>
      <c r="W1856">
        <v>633.85</v>
      </c>
      <c r="X1856">
        <v>89874</v>
      </c>
      <c r="Y1856" t="s">
        <v>3217</v>
      </c>
    </row>
    <row r="1857" spans="1:25" x14ac:dyDescent="0.2">
      <c r="A1857">
        <v>2963</v>
      </c>
      <c r="B1857" t="s">
        <v>2913</v>
      </c>
      <c r="C1857" t="s">
        <v>1</v>
      </c>
      <c r="D1857">
        <v>0.01</v>
      </c>
      <c r="E1857">
        <v>7.98</v>
      </c>
      <c r="F1857">
        <v>6.5</v>
      </c>
      <c r="G1857" t="s">
        <v>14</v>
      </c>
      <c r="H1857" t="s">
        <v>15</v>
      </c>
      <c r="I1857" t="s">
        <v>24</v>
      </c>
      <c r="J1857" t="s">
        <v>54</v>
      </c>
      <c r="K1857" t="s">
        <v>120</v>
      </c>
      <c r="L1857" t="s">
        <v>2914</v>
      </c>
      <c r="M1857">
        <v>0.59</v>
      </c>
      <c r="N1857" t="s">
        <v>8</v>
      </c>
      <c r="O1857" t="s">
        <v>87</v>
      </c>
      <c r="P1857" t="s">
        <v>394</v>
      </c>
      <c r="Q1857" t="s">
        <v>2915</v>
      </c>
      <c r="R1857">
        <v>21220</v>
      </c>
      <c r="S1857">
        <v>42177</v>
      </c>
      <c r="T1857">
        <v>42178</v>
      </c>
      <c r="U1857">
        <v>-34.591999999999999</v>
      </c>
      <c r="V1857">
        <v>4</v>
      </c>
      <c r="W1857">
        <v>34.909999999999997</v>
      </c>
      <c r="X1857">
        <v>88612</v>
      </c>
      <c r="Y1857" t="s">
        <v>3219</v>
      </c>
    </row>
    <row r="1858" spans="1:25" x14ac:dyDescent="0.2">
      <c r="A1858">
        <v>3132</v>
      </c>
      <c r="B1858" t="s">
        <v>2528</v>
      </c>
      <c r="C1858" t="s">
        <v>13</v>
      </c>
      <c r="D1858">
        <v>0.1</v>
      </c>
      <c r="E1858">
        <v>180.98</v>
      </c>
      <c r="F1858">
        <v>26.2</v>
      </c>
      <c r="G1858" t="s">
        <v>2</v>
      </c>
      <c r="H1858" t="s">
        <v>70</v>
      </c>
      <c r="I1858" t="s">
        <v>4</v>
      </c>
      <c r="J1858" t="s">
        <v>85</v>
      </c>
      <c r="K1858" t="s">
        <v>33</v>
      </c>
      <c r="L1858" t="s">
        <v>2250</v>
      </c>
      <c r="M1858">
        <v>0.59</v>
      </c>
      <c r="N1858" t="s">
        <v>8</v>
      </c>
      <c r="O1858" t="s">
        <v>28</v>
      </c>
      <c r="P1858" t="s">
        <v>79</v>
      </c>
      <c r="Q1858" t="s">
        <v>2530</v>
      </c>
      <c r="R1858">
        <v>60060</v>
      </c>
      <c r="S1858">
        <v>42177</v>
      </c>
      <c r="T1858">
        <v>42178</v>
      </c>
      <c r="U1858">
        <v>-64.664000000000001</v>
      </c>
      <c r="V1858">
        <v>3</v>
      </c>
      <c r="W1858">
        <v>519.41999999999996</v>
      </c>
      <c r="X1858">
        <v>86790</v>
      </c>
      <c r="Y1858" t="s">
        <v>3217</v>
      </c>
    </row>
    <row r="1859" spans="1:25" x14ac:dyDescent="0.2">
      <c r="A1859">
        <v>437</v>
      </c>
      <c r="B1859" t="s">
        <v>2916</v>
      </c>
      <c r="C1859" t="s">
        <v>23</v>
      </c>
      <c r="D1859">
        <v>0.05</v>
      </c>
      <c r="E1859">
        <v>125.99</v>
      </c>
      <c r="F1859">
        <v>8.08</v>
      </c>
      <c r="G1859" t="s">
        <v>14</v>
      </c>
      <c r="H1859" t="s">
        <v>3</v>
      </c>
      <c r="I1859" t="s">
        <v>16</v>
      </c>
      <c r="J1859" t="s">
        <v>111</v>
      </c>
      <c r="K1859" t="s">
        <v>49</v>
      </c>
      <c r="L1859" t="s">
        <v>2089</v>
      </c>
      <c r="M1859">
        <v>0.56999999999999995</v>
      </c>
      <c r="N1859" t="s">
        <v>8</v>
      </c>
      <c r="O1859" t="s">
        <v>87</v>
      </c>
      <c r="P1859" t="s">
        <v>379</v>
      </c>
      <c r="Q1859" t="s">
        <v>2917</v>
      </c>
      <c r="R1859">
        <v>1462</v>
      </c>
      <c r="S1859">
        <v>42177</v>
      </c>
      <c r="T1859">
        <v>42182</v>
      </c>
      <c r="U1859">
        <v>427.11840000000001</v>
      </c>
      <c r="V1859">
        <v>9</v>
      </c>
      <c r="W1859">
        <v>952.26</v>
      </c>
      <c r="X1859">
        <v>90695</v>
      </c>
      <c r="Y1859" t="s">
        <v>3219</v>
      </c>
    </row>
    <row r="1860" spans="1:25" x14ac:dyDescent="0.2">
      <c r="A1860">
        <v>1127</v>
      </c>
      <c r="B1860" t="s">
        <v>1321</v>
      </c>
      <c r="C1860" t="s">
        <v>23</v>
      </c>
      <c r="D1860">
        <v>0.04</v>
      </c>
      <c r="E1860">
        <v>4.71</v>
      </c>
      <c r="F1860">
        <v>0.7</v>
      </c>
      <c r="G1860" t="s">
        <v>14</v>
      </c>
      <c r="H1860" t="s">
        <v>15</v>
      </c>
      <c r="I1860" t="s">
        <v>24</v>
      </c>
      <c r="J1860" t="s">
        <v>152</v>
      </c>
      <c r="K1860" t="s">
        <v>26</v>
      </c>
      <c r="L1860" t="s">
        <v>2700</v>
      </c>
      <c r="M1860">
        <v>0.8</v>
      </c>
      <c r="N1860" t="s">
        <v>8</v>
      </c>
      <c r="O1860" t="s">
        <v>28</v>
      </c>
      <c r="P1860" t="s">
        <v>163</v>
      </c>
      <c r="Q1860" t="s">
        <v>1322</v>
      </c>
      <c r="R1860">
        <v>78852</v>
      </c>
      <c r="S1860">
        <v>42177</v>
      </c>
      <c r="T1860">
        <v>42181</v>
      </c>
      <c r="U1860">
        <v>4.53</v>
      </c>
      <c r="V1860">
        <v>19</v>
      </c>
      <c r="W1860">
        <v>90.52</v>
      </c>
      <c r="X1860">
        <v>87222</v>
      </c>
      <c r="Y1860" t="s">
        <v>3217</v>
      </c>
    </row>
    <row r="1861" spans="1:25" x14ac:dyDescent="0.2">
      <c r="A1861">
        <v>1128</v>
      </c>
      <c r="B1861" t="s">
        <v>2918</v>
      </c>
      <c r="C1861" t="s">
        <v>23</v>
      </c>
      <c r="D1861">
        <v>0.06</v>
      </c>
      <c r="E1861">
        <v>4.2</v>
      </c>
      <c r="F1861">
        <v>2.2599999999999998</v>
      </c>
      <c r="G1861" t="s">
        <v>14</v>
      </c>
      <c r="H1861" t="s">
        <v>15</v>
      </c>
      <c r="I1861" t="s">
        <v>24</v>
      </c>
      <c r="J1861" t="s">
        <v>64</v>
      </c>
      <c r="K1861" t="s">
        <v>26</v>
      </c>
      <c r="L1861" t="s">
        <v>572</v>
      </c>
      <c r="M1861">
        <v>0.36</v>
      </c>
      <c r="N1861" t="s">
        <v>8</v>
      </c>
      <c r="O1861" t="s">
        <v>28</v>
      </c>
      <c r="P1861" t="s">
        <v>163</v>
      </c>
      <c r="Q1861" t="s">
        <v>2919</v>
      </c>
      <c r="R1861">
        <v>78539</v>
      </c>
      <c r="S1861">
        <v>42177</v>
      </c>
      <c r="T1861">
        <v>42182</v>
      </c>
      <c r="U1861">
        <v>9.7799999999999994</v>
      </c>
      <c r="V1861">
        <v>13</v>
      </c>
      <c r="W1861">
        <v>55.97</v>
      </c>
      <c r="X1861">
        <v>87222</v>
      </c>
      <c r="Y1861" t="s">
        <v>3217</v>
      </c>
    </row>
    <row r="1862" spans="1:25" x14ac:dyDescent="0.2">
      <c r="A1862">
        <v>2279</v>
      </c>
      <c r="B1862" t="s">
        <v>2920</v>
      </c>
      <c r="C1862" t="s">
        <v>23</v>
      </c>
      <c r="D1862">
        <v>0.04</v>
      </c>
      <c r="E1862">
        <v>4.4800000000000004</v>
      </c>
      <c r="F1862">
        <v>2.5</v>
      </c>
      <c r="G1862" t="s">
        <v>63</v>
      </c>
      <c r="H1862" t="s">
        <v>47</v>
      </c>
      <c r="I1862" t="s">
        <v>24</v>
      </c>
      <c r="J1862" t="s">
        <v>321</v>
      </c>
      <c r="K1862" t="s">
        <v>49</v>
      </c>
      <c r="L1862" t="s">
        <v>997</v>
      </c>
      <c r="M1862">
        <v>0.37</v>
      </c>
      <c r="N1862" t="s">
        <v>8</v>
      </c>
      <c r="O1862" t="s">
        <v>87</v>
      </c>
      <c r="P1862" t="s">
        <v>296</v>
      </c>
      <c r="Q1862" t="s">
        <v>2921</v>
      </c>
      <c r="R1862">
        <v>15601</v>
      </c>
      <c r="S1862">
        <v>42177</v>
      </c>
      <c r="T1862">
        <v>42181</v>
      </c>
      <c r="U1862">
        <v>10.32</v>
      </c>
      <c r="V1862">
        <v>7</v>
      </c>
      <c r="W1862">
        <v>35.93</v>
      </c>
      <c r="X1862">
        <v>85949</v>
      </c>
      <c r="Y1862" t="s">
        <v>3219</v>
      </c>
    </row>
    <row r="1863" spans="1:25" x14ac:dyDescent="0.2">
      <c r="A1863">
        <v>101</v>
      </c>
      <c r="B1863" t="s">
        <v>2922</v>
      </c>
      <c r="C1863" t="s">
        <v>92</v>
      </c>
      <c r="D1863">
        <v>0.1</v>
      </c>
      <c r="E1863">
        <v>19.98</v>
      </c>
      <c r="F1863">
        <v>4</v>
      </c>
      <c r="G1863" t="s">
        <v>14</v>
      </c>
      <c r="H1863" t="s">
        <v>15</v>
      </c>
      <c r="I1863" t="s">
        <v>16</v>
      </c>
      <c r="J1863" t="s">
        <v>17</v>
      </c>
      <c r="K1863" t="s">
        <v>49</v>
      </c>
      <c r="L1863" t="s">
        <v>1737</v>
      </c>
      <c r="M1863">
        <v>0.68</v>
      </c>
      <c r="N1863" t="s">
        <v>8</v>
      </c>
      <c r="O1863" t="s">
        <v>87</v>
      </c>
      <c r="P1863" t="s">
        <v>307</v>
      </c>
      <c r="Q1863" t="s">
        <v>2923</v>
      </c>
      <c r="R1863">
        <v>4005</v>
      </c>
      <c r="S1863">
        <v>42177</v>
      </c>
      <c r="T1863">
        <v>42179</v>
      </c>
      <c r="U1863">
        <v>-16.2</v>
      </c>
      <c r="V1863">
        <v>16</v>
      </c>
      <c r="W1863">
        <v>303.58999999999997</v>
      </c>
      <c r="X1863">
        <v>88205</v>
      </c>
      <c r="Y1863" t="s">
        <v>3219</v>
      </c>
    </row>
    <row r="1864" spans="1:25" x14ac:dyDescent="0.2">
      <c r="A1864">
        <v>102</v>
      </c>
      <c r="B1864" t="s">
        <v>2018</v>
      </c>
      <c r="C1864" t="s">
        <v>92</v>
      </c>
      <c r="D1864">
        <v>0.1</v>
      </c>
      <c r="E1864">
        <v>19.98</v>
      </c>
      <c r="F1864">
        <v>4</v>
      </c>
      <c r="G1864" t="s">
        <v>14</v>
      </c>
      <c r="H1864" t="s">
        <v>15</v>
      </c>
      <c r="I1864" t="s">
        <v>16</v>
      </c>
      <c r="J1864" t="s">
        <v>17</v>
      </c>
      <c r="K1864" t="s">
        <v>49</v>
      </c>
      <c r="L1864" t="s">
        <v>1737</v>
      </c>
      <c r="M1864">
        <v>0.68</v>
      </c>
      <c r="N1864" t="s">
        <v>8</v>
      </c>
      <c r="O1864" t="s">
        <v>87</v>
      </c>
      <c r="P1864" t="s">
        <v>379</v>
      </c>
      <c r="Q1864" t="s">
        <v>764</v>
      </c>
      <c r="R1864">
        <v>2129</v>
      </c>
      <c r="S1864">
        <v>42177</v>
      </c>
      <c r="T1864">
        <v>42179</v>
      </c>
      <c r="U1864">
        <v>-20.25</v>
      </c>
      <c r="V1864">
        <v>65</v>
      </c>
      <c r="W1864">
        <v>1233.32</v>
      </c>
      <c r="X1864">
        <v>3397</v>
      </c>
      <c r="Y1864" t="s">
        <v>3219</v>
      </c>
    </row>
    <row r="1865" spans="1:25" x14ac:dyDescent="0.2">
      <c r="A1865">
        <v>102</v>
      </c>
      <c r="B1865" t="s">
        <v>2018</v>
      </c>
      <c r="C1865" t="s">
        <v>92</v>
      </c>
      <c r="D1865">
        <v>0.09</v>
      </c>
      <c r="E1865">
        <v>2.88</v>
      </c>
      <c r="F1865">
        <v>1.49</v>
      </c>
      <c r="G1865" t="s">
        <v>14</v>
      </c>
      <c r="H1865" t="s">
        <v>15</v>
      </c>
      <c r="I1865" t="s">
        <v>24</v>
      </c>
      <c r="J1865" t="s">
        <v>48</v>
      </c>
      <c r="K1865" t="s">
        <v>49</v>
      </c>
      <c r="L1865" t="s">
        <v>2924</v>
      </c>
      <c r="M1865">
        <v>0.36</v>
      </c>
      <c r="N1865" t="s">
        <v>8</v>
      </c>
      <c r="O1865" t="s">
        <v>87</v>
      </c>
      <c r="P1865" t="s">
        <v>379</v>
      </c>
      <c r="Q1865" t="s">
        <v>764</v>
      </c>
      <c r="R1865">
        <v>2129</v>
      </c>
      <c r="S1865">
        <v>42177</v>
      </c>
      <c r="T1865">
        <v>42178</v>
      </c>
      <c r="U1865">
        <v>-3.3809999999999998</v>
      </c>
      <c r="V1865">
        <v>17</v>
      </c>
      <c r="W1865">
        <v>47.31</v>
      </c>
      <c r="X1865">
        <v>3397</v>
      </c>
      <c r="Y1865" t="s">
        <v>3219</v>
      </c>
    </row>
    <row r="1866" spans="1:25" x14ac:dyDescent="0.2">
      <c r="A1866">
        <v>109</v>
      </c>
      <c r="B1866" t="s">
        <v>2925</v>
      </c>
      <c r="C1866" t="s">
        <v>92</v>
      </c>
      <c r="D1866">
        <v>0.09</v>
      </c>
      <c r="E1866">
        <v>2.88</v>
      </c>
      <c r="F1866">
        <v>1.49</v>
      </c>
      <c r="G1866" t="s">
        <v>14</v>
      </c>
      <c r="H1866" t="s">
        <v>15</v>
      </c>
      <c r="I1866" t="s">
        <v>24</v>
      </c>
      <c r="J1866" t="s">
        <v>48</v>
      </c>
      <c r="K1866" t="s">
        <v>49</v>
      </c>
      <c r="L1866" t="s">
        <v>2924</v>
      </c>
      <c r="M1866">
        <v>0.36</v>
      </c>
      <c r="N1866" t="s">
        <v>8</v>
      </c>
      <c r="O1866" t="s">
        <v>87</v>
      </c>
      <c r="P1866" t="s">
        <v>373</v>
      </c>
      <c r="Q1866" t="s">
        <v>2926</v>
      </c>
      <c r="R1866">
        <v>7644</v>
      </c>
      <c r="S1866">
        <v>42177</v>
      </c>
      <c r="T1866">
        <v>42178</v>
      </c>
      <c r="U1866">
        <v>-2.7048000000000001</v>
      </c>
      <c r="V1866">
        <v>4</v>
      </c>
      <c r="W1866">
        <v>11.13</v>
      </c>
      <c r="X1866">
        <v>88205</v>
      </c>
      <c r="Y1866" t="s">
        <v>3219</v>
      </c>
    </row>
    <row r="1867" spans="1:25" x14ac:dyDescent="0.2">
      <c r="A1867">
        <v>522</v>
      </c>
      <c r="B1867" t="s">
        <v>2927</v>
      </c>
      <c r="C1867" t="s">
        <v>92</v>
      </c>
      <c r="D1867">
        <v>0.02</v>
      </c>
      <c r="E1867">
        <v>150.97999999999999</v>
      </c>
      <c r="F1867">
        <v>13.99</v>
      </c>
      <c r="G1867" t="s">
        <v>63</v>
      </c>
      <c r="H1867" t="s">
        <v>3</v>
      </c>
      <c r="I1867" t="s">
        <v>16</v>
      </c>
      <c r="J1867" t="s">
        <v>32</v>
      </c>
      <c r="K1867" t="s">
        <v>120</v>
      </c>
      <c r="L1867" t="s">
        <v>758</v>
      </c>
      <c r="M1867">
        <v>0.38</v>
      </c>
      <c r="N1867" t="s">
        <v>8</v>
      </c>
      <c r="O1867" t="s">
        <v>35</v>
      </c>
      <c r="P1867" t="s">
        <v>115</v>
      </c>
      <c r="Q1867" t="s">
        <v>818</v>
      </c>
      <c r="R1867">
        <v>97756</v>
      </c>
      <c r="S1867">
        <v>42177</v>
      </c>
      <c r="T1867">
        <v>42179</v>
      </c>
      <c r="U1867">
        <v>26.1</v>
      </c>
      <c r="V1867">
        <v>3</v>
      </c>
      <c r="W1867">
        <v>480.37</v>
      </c>
      <c r="X1867">
        <v>89327</v>
      </c>
      <c r="Y1867" t="s">
        <v>3218</v>
      </c>
    </row>
    <row r="1868" spans="1:25" x14ac:dyDescent="0.2">
      <c r="A1868">
        <v>522</v>
      </c>
      <c r="B1868" t="s">
        <v>2927</v>
      </c>
      <c r="C1868" t="s">
        <v>92</v>
      </c>
      <c r="D1868">
        <v>0.1</v>
      </c>
      <c r="E1868">
        <v>5.43</v>
      </c>
      <c r="F1868">
        <v>0.95</v>
      </c>
      <c r="G1868" t="s">
        <v>14</v>
      </c>
      <c r="H1868" t="s">
        <v>3</v>
      </c>
      <c r="I1868" t="s">
        <v>24</v>
      </c>
      <c r="J1868" t="s">
        <v>64</v>
      </c>
      <c r="K1868" t="s">
        <v>26</v>
      </c>
      <c r="L1868" t="s">
        <v>2239</v>
      </c>
      <c r="M1868">
        <v>0.36</v>
      </c>
      <c r="N1868" t="s">
        <v>8</v>
      </c>
      <c r="O1868" t="s">
        <v>35</v>
      </c>
      <c r="P1868" t="s">
        <v>115</v>
      </c>
      <c r="Q1868" t="s">
        <v>818</v>
      </c>
      <c r="R1868">
        <v>97756</v>
      </c>
      <c r="S1868">
        <v>42177</v>
      </c>
      <c r="T1868">
        <v>42179</v>
      </c>
      <c r="U1868">
        <v>-2.58</v>
      </c>
      <c r="V1868">
        <v>1</v>
      </c>
      <c r="W1868">
        <v>5.76</v>
      </c>
      <c r="X1868">
        <v>89327</v>
      </c>
      <c r="Y1868" t="s">
        <v>3218</v>
      </c>
    </row>
    <row r="1869" spans="1:25" x14ac:dyDescent="0.2">
      <c r="A1869">
        <v>522</v>
      </c>
      <c r="B1869" t="s">
        <v>2927</v>
      </c>
      <c r="C1869" t="s">
        <v>92</v>
      </c>
      <c r="D1869">
        <v>0.01</v>
      </c>
      <c r="E1869">
        <v>179.29</v>
      </c>
      <c r="F1869">
        <v>29.21</v>
      </c>
      <c r="G1869" t="s">
        <v>2</v>
      </c>
      <c r="H1869" t="s">
        <v>3</v>
      </c>
      <c r="I1869" t="s">
        <v>4</v>
      </c>
      <c r="J1869" t="s">
        <v>5</v>
      </c>
      <c r="K1869" t="s">
        <v>6</v>
      </c>
      <c r="L1869" t="s">
        <v>519</v>
      </c>
      <c r="M1869">
        <v>0.74</v>
      </c>
      <c r="N1869" t="s">
        <v>8</v>
      </c>
      <c r="O1869" t="s">
        <v>35</v>
      </c>
      <c r="P1869" t="s">
        <v>115</v>
      </c>
      <c r="Q1869" t="s">
        <v>818</v>
      </c>
      <c r="R1869">
        <v>97756</v>
      </c>
      <c r="S1869">
        <v>42177</v>
      </c>
      <c r="T1869">
        <v>42178</v>
      </c>
      <c r="U1869">
        <v>2800.12</v>
      </c>
      <c r="V1869">
        <v>21</v>
      </c>
      <c r="W1869">
        <v>3112.13</v>
      </c>
      <c r="X1869">
        <v>89327</v>
      </c>
      <c r="Y1869" t="s">
        <v>3218</v>
      </c>
    </row>
    <row r="1870" spans="1:25" x14ac:dyDescent="0.2">
      <c r="A1870">
        <v>445</v>
      </c>
      <c r="B1870" t="s">
        <v>2118</v>
      </c>
      <c r="C1870" t="s">
        <v>13</v>
      </c>
      <c r="D1870">
        <v>0.09</v>
      </c>
      <c r="E1870">
        <v>200.98</v>
      </c>
      <c r="F1870">
        <v>55.96</v>
      </c>
      <c r="G1870" t="s">
        <v>2</v>
      </c>
      <c r="H1870" t="s">
        <v>3</v>
      </c>
      <c r="I1870" t="s">
        <v>4</v>
      </c>
      <c r="J1870" t="s">
        <v>93</v>
      </c>
      <c r="K1870" t="s">
        <v>6</v>
      </c>
      <c r="L1870" t="s">
        <v>1615</v>
      </c>
      <c r="M1870">
        <v>0.75</v>
      </c>
      <c r="N1870" t="s">
        <v>8</v>
      </c>
      <c r="O1870" t="s">
        <v>28</v>
      </c>
      <c r="P1870" t="s">
        <v>109</v>
      </c>
      <c r="Q1870" t="s">
        <v>1353</v>
      </c>
      <c r="R1870">
        <v>68701</v>
      </c>
      <c r="S1870">
        <v>42178</v>
      </c>
      <c r="T1870">
        <v>42179</v>
      </c>
      <c r="U1870">
        <v>-512.87199999999996</v>
      </c>
      <c r="V1870">
        <v>9</v>
      </c>
      <c r="W1870">
        <v>1766.68</v>
      </c>
      <c r="X1870">
        <v>88084</v>
      </c>
      <c r="Y1870" t="s">
        <v>3217</v>
      </c>
    </row>
    <row r="1871" spans="1:25" x14ac:dyDescent="0.2">
      <c r="A1871">
        <v>445</v>
      </c>
      <c r="B1871" t="s">
        <v>2118</v>
      </c>
      <c r="C1871" t="s">
        <v>13</v>
      </c>
      <c r="D1871">
        <v>0.09</v>
      </c>
      <c r="E1871">
        <v>2.78</v>
      </c>
      <c r="F1871">
        <v>0.97</v>
      </c>
      <c r="G1871" t="s">
        <v>14</v>
      </c>
      <c r="H1871" t="s">
        <v>3</v>
      </c>
      <c r="I1871" t="s">
        <v>24</v>
      </c>
      <c r="J1871" t="s">
        <v>25</v>
      </c>
      <c r="K1871" t="s">
        <v>26</v>
      </c>
      <c r="L1871" t="s">
        <v>2928</v>
      </c>
      <c r="M1871">
        <v>0.59</v>
      </c>
      <c r="N1871" t="s">
        <v>8</v>
      </c>
      <c r="O1871" t="s">
        <v>28</v>
      </c>
      <c r="P1871" t="s">
        <v>109</v>
      </c>
      <c r="Q1871" t="s">
        <v>1353</v>
      </c>
      <c r="R1871">
        <v>68701</v>
      </c>
      <c r="S1871">
        <v>42178</v>
      </c>
      <c r="T1871">
        <v>42179</v>
      </c>
      <c r="U1871">
        <v>-3.7839999999999998</v>
      </c>
      <c r="V1871">
        <v>11</v>
      </c>
      <c r="W1871">
        <v>29.02</v>
      </c>
      <c r="X1871">
        <v>88084</v>
      </c>
      <c r="Y1871" t="s">
        <v>3217</v>
      </c>
    </row>
    <row r="1872" spans="1:25" x14ac:dyDescent="0.2">
      <c r="A1872">
        <v>2333</v>
      </c>
      <c r="B1872" t="s">
        <v>2929</v>
      </c>
      <c r="C1872" t="s">
        <v>13</v>
      </c>
      <c r="D1872">
        <v>0.06</v>
      </c>
      <c r="E1872">
        <v>180.98</v>
      </c>
      <c r="F1872">
        <v>26.2</v>
      </c>
      <c r="G1872" t="s">
        <v>2</v>
      </c>
      <c r="H1872" t="s">
        <v>3</v>
      </c>
      <c r="I1872" t="s">
        <v>4</v>
      </c>
      <c r="J1872" t="s">
        <v>85</v>
      </c>
      <c r="K1872" t="s">
        <v>33</v>
      </c>
      <c r="L1872" t="s">
        <v>2250</v>
      </c>
      <c r="M1872">
        <v>0.59</v>
      </c>
      <c r="N1872" t="s">
        <v>8</v>
      </c>
      <c r="O1872" t="s">
        <v>28</v>
      </c>
      <c r="P1872" t="s">
        <v>333</v>
      </c>
      <c r="Q1872" t="s">
        <v>2930</v>
      </c>
      <c r="R1872">
        <v>54302</v>
      </c>
      <c r="S1872">
        <v>42178</v>
      </c>
      <c r="T1872">
        <v>42179</v>
      </c>
      <c r="U1872">
        <v>-122.235</v>
      </c>
      <c r="V1872">
        <v>1</v>
      </c>
      <c r="W1872">
        <v>191.73</v>
      </c>
      <c r="X1872">
        <v>89611</v>
      </c>
      <c r="Y1872" t="s">
        <v>3217</v>
      </c>
    </row>
    <row r="1873" spans="1:25" x14ac:dyDescent="0.2">
      <c r="A1873">
        <v>1548</v>
      </c>
      <c r="B1873" t="s">
        <v>2931</v>
      </c>
      <c r="C1873" t="s">
        <v>23</v>
      </c>
      <c r="D1873">
        <v>0</v>
      </c>
      <c r="E1873">
        <v>599.99</v>
      </c>
      <c r="F1873">
        <v>24.49</v>
      </c>
      <c r="G1873" t="s">
        <v>14</v>
      </c>
      <c r="H1873" t="s">
        <v>70</v>
      </c>
      <c r="I1873" t="s">
        <v>16</v>
      </c>
      <c r="J1873" t="s">
        <v>39</v>
      </c>
      <c r="K1873" t="s">
        <v>40</v>
      </c>
      <c r="L1873" t="s">
        <v>2932</v>
      </c>
      <c r="M1873">
        <v>0.44</v>
      </c>
      <c r="N1873" t="s">
        <v>8</v>
      </c>
      <c r="O1873" t="s">
        <v>28</v>
      </c>
      <c r="P1873" t="s">
        <v>29</v>
      </c>
      <c r="Q1873" t="s">
        <v>2408</v>
      </c>
      <c r="R1873">
        <v>47374</v>
      </c>
      <c r="S1873">
        <v>42178</v>
      </c>
      <c r="T1873">
        <v>42180</v>
      </c>
      <c r="U1873">
        <v>-367.16500000000002</v>
      </c>
      <c r="V1873">
        <v>18</v>
      </c>
      <c r="W1873">
        <v>11015.82</v>
      </c>
      <c r="X1873">
        <v>88487</v>
      </c>
      <c r="Y1873" t="s">
        <v>3217</v>
      </c>
    </row>
    <row r="1874" spans="1:25" x14ac:dyDescent="0.2">
      <c r="A1874">
        <v>2215</v>
      </c>
      <c r="B1874" t="s">
        <v>2933</v>
      </c>
      <c r="C1874" t="s">
        <v>23</v>
      </c>
      <c r="D1874">
        <v>7.0000000000000007E-2</v>
      </c>
      <c r="E1874">
        <v>3.28</v>
      </c>
      <c r="F1874">
        <v>3.97</v>
      </c>
      <c r="G1874" t="s">
        <v>14</v>
      </c>
      <c r="H1874" t="s">
        <v>70</v>
      </c>
      <c r="I1874" t="s">
        <v>24</v>
      </c>
      <c r="J1874" t="s">
        <v>25</v>
      </c>
      <c r="K1874" t="s">
        <v>26</v>
      </c>
      <c r="L1874" t="s">
        <v>343</v>
      </c>
      <c r="M1874">
        <v>0.56000000000000005</v>
      </c>
      <c r="N1874" t="s">
        <v>8</v>
      </c>
      <c r="O1874" t="s">
        <v>87</v>
      </c>
      <c r="P1874" t="s">
        <v>293</v>
      </c>
      <c r="Q1874" t="s">
        <v>2934</v>
      </c>
      <c r="R1874">
        <v>44646</v>
      </c>
      <c r="S1874">
        <v>42178</v>
      </c>
      <c r="T1874">
        <v>42178</v>
      </c>
      <c r="U1874">
        <v>-22.175999999999998</v>
      </c>
      <c r="V1874">
        <v>4</v>
      </c>
      <c r="W1874">
        <v>14.76</v>
      </c>
      <c r="X1874">
        <v>90314</v>
      </c>
      <c r="Y1874" t="s">
        <v>3219</v>
      </c>
    </row>
    <row r="1875" spans="1:25" x14ac:dyDescent="0.2">
      <c r="A1875">
        <v>2216</v>
      </c>
      <c r="B1875" t="s">
        <v>2935</v>
      </c>
      <c r="C1875" t="s">
        <v>23</v>
      </c>
      <c r="D1875">
        <v>0.02</v>
      </c>
      <c r="E1875">
        <v>256.99</v>
      </c>
      <c r="F1875">
        <v>11.25</v>
      </c>
      <c r="G1875" t="s">
        <v>14</v>
      </c>
      <c r="H1875" t="s">
        <v>70</v>
      </c>
      <c r="I1875" t="s">
        <v>16</v>
      </c>
      <c r="J1875" t="s">
        <v>17</v>
      </c>
      <c r="K1875" t="s">
        <v>49</v>
      </c>
      <c r="L1875" t="s">
        <v>2597</v>
      </c>
      <c r="M1875">
        <v>0.51</v>
      </c>
      <c r="N1875" t="s">
        <v>8</v>
      </c>
      <c r="O1875" t="s">
        <v>87</v>
      </c>
      <c r="P1875" t="s">
        <v>293</v>
      </c>
      <c r="Q1875" t="s">
        <v>2109</v>
      </c>
      <c r="R1875">
        <v>44256</v>
      </c>
      <c r="S1875">
        <v>42178</v>
      </c>
      <c r="T1875">
        <v>42185</v>
      </c>
      <c r="U1875">
        <v>-214.10400000000001</v>
      </c>
      <c r="V1875">
        <v>3</v>
      </c>
      <c r="W1875">
        <v>808.44</v>
      </c>
      <c r="X1875">
        <v>90314</v>
      </c>
      <c r="Y1875" t="s">
        <v>3219</v>
      </c>
    </row>
    <row r="1876" spans="1:25" x14ac:dyDescent="0.2">
      <c r="A1876">
        <v>2216</v>
      </c>
      <c r="B1876" t="s">
        <v>2935</v>
      </c>
      <c r="C1876" t="s">
        <v>23</v>
      </c>
      <c r="D1876">
        <v>0.01</v>
      </c>
      <c r="E1876">
        <v>6.48</v>
      </c>
      <c r="F1876">
        <v>5.14</v>
      </c>
      <c r="G1876" t="s">
        <v>14</v>
      </c>
      <c r="H1876" t="s">
        <v>70</v>
      </c>
      <c r="I1876" t="s">
        <v>24</v>
      </c>
      <c r="J1876" t="s">
        <v>64</v>
      </c>
      <c r="K1876" t="s">
        <v>49</v>
      </c>
      <c r="L1876" t="s">
        <v>1721</v>
      </c>
      <c r="M1876">
        <v>0.37</v>
      </c>
      <c r="N1876" t="s">
        <v>8</v>
      </c>
      <c r="O1876" t="s">
        <v>87</v>
      </c>
      <c r="P1876" t="s">
        <v>293</v>
      </c>
      <c r="Q1876" t="s">
        <v>2109</v>
      </c>
      <c r="R1876">
        <v>44256</v>
      </c>
      <c r="S1876">
        <v>42178</v>
      </c>
      <c r="T1876">
        <v>42180</v>
      </c>
      <c r="U1876">
        <v>-26.936</v>
      </c>
      <c r="V1876">
        <v>10</v>
      </c>
      <c r="W1876">
        <v>67.41</v>
      </c>
      <c r="X1876">
        <v>90314</v>
      </c>
      <c r="Y1876" t="s">
        <v>3219</v>
      </c>
    </row>
    <row r="1877" spans="1:25" x14ac:dyDescent="0.2">
      <c r="A1877">
        <v>2352</v>
      </c>
      <c r="B1877" t="s">
        <v>2894</v>
      </c>
      <c r="C1877" t="s">
        <v>46</v>
      </c>
      <c r="D1877">
        <v>0.09</v>
      </c>
      <c r="E1877">
        <v>71.37</v>
      </c>
      <c r="F1877">
        <v>69</v>
      </c>
      <c r="G1877" t="s">
        <v>14</v>
      </c>
      <c r="H1877" t="s">
        <v>47</v>
      </c>
      <c r="I1877" t="s">
        <v>4</v>
      </c>
      <c r="J1877" t="s">
        <v>5</v>
      </c>
      <c r="K1877" t="s">
        <v>40</v>
      </c>
      <c r="L1877" t="s">
        <v>1007</v>
      </c>
      <c r="M1877">
        <v>0.68</v>
      </c>
      <c r="N1877" t="s">
        <v>8</v>
      </c>
      <c r="O1877" t="s">
        <v>87</v>
      </c>
      <c r="P1877" t="s">
        <v>394</v>
      </c>
      <c r="Q1877" t="s">
        <v>2895</v>
      </c>
      <c r="R1877">
        <v>21501</v>
      </c>
      <c r="S1877">
        <v>42178</v>
      </c>
      <c r="T1877">
        <v>42179</v>
      </c>
      <c r="U1877">
        <v>-1537.1356000000001</v>
      </c>
      <c r="V1877">
        <v>19</v>
      </c>
      <c r="W1877">
        <v>1302.98</v>
      </c>
      <c r="X1877">
        <v>86166</v>
      </c>
      <c r="Y1877" t="s">
        <v>3219</v>
      </c>
    </row>
    <row r="1878" spans="1:25" x14ac:dyDescent="0.2">
      <c r="A1878">
        <v>2044</v>
      </c>
      <c r="B1878" t="s">
        <v>2936</v>
      </c>
      <c r="C1878" t="s">
        <v>23</v>
      </c>
      <c r="D1878">
        <v>0.09</v>
      </c>
      <c r="E1878">
        <v>20.99</v>
      </c>
      <c r="F1878">
        <v>2.5</v>
      </c>
      <c r="G1878" t="s">
        <v>14</v>
      </c>
      <c r="H1878" t="s">
        <v>70</v>
      </c>
      <c r="I1878" t="s">
        <v>16</v>
      </c>
      <c r="J1878" t="s">
        <v>111</v>
      </c>
      <c r="K1878" t="s">
        <v>26</v>
      </c>
      <c r="L1878" t="s">
        <v>1177</v>
      </c>
      <c r="M1878">
        <v>0.81</v>
      </c>
      <c r="N1878" t="s">
        <v>8</v>
      </c>
      <c r="O1878" t="s">
        <v>9</v>
      </c>
      <c r="P1878" t="s">
        <v>20</v>
      </c>
      <c r="Q1878" t="s">
        <v>2937</v>
      </c>
      <c r="R1878">
        <v>72756</v>
      </c>
      <c r="S1878">
        <v>42179</v>
      </c>
      <c r="T1878">
        <v>42186</v>
      </c>
      <c r="U1878">
        <v>-136.12200000000001</v>
      </c>
      <c r="V1878">
        <v>6</v>
      </c>
      <c r="W1878">
        <v>100.11</v>
      </c>
      <c r="X1878">
        <v>88692</v>
      </c>
      <c r="Y1878" t="s">
        <v>3216</v>
      </c>
    </row>
    <row r="1879" spans="1:25" x14ac:dyDescent="0.2">
      <c r="A1879">
        <v>3325</v>
      </c>
      <c r="B1879" t="s">
        <v>2259</v>
      </c>
      <c r="C1879" t="s">
        <v>23</v>
      </c>
      <c r="D1879">
        <v>0</v>
      </c>
      <c r="E1879">
        <v>8.74</v>
      </c>
      <c r="F1879">
        <v>8.2899999999999991</v>
      </c>
      <c r="G1879" t="s">
        <v>14</v>
      </c>
      <c r="H1879" t="s">
        <v>15</v>
      </c>
      <c r="I1879" t="s">
        <v>24</v>
      </c>
      <c r="J1879" t="s">
        <v>321</v>
      </c>
      <c r="K1879" t="s">
        <v>49</v>
      </c>
      <c r="L1879" t="s">
        <v>416</v>
      </c>
      <c r="M1879">
        <v>0.38</v>
      </c>
      <c r="N1879" t="s">
        <v>8</v>
      </c>
      <c r="O1879" t="s">
        <v>35</v>
      </c>
      <c r="P1879" t="s">
        <v>115</v>
      </c>
      <c r="Q1879" t="s">
        <v>2261</v>
      </c>
      <c r="R1879">
        <v>97420</v>
      </c>
      <c r="S1879">
        <v>42179</v>
      </c>
      <c r="T1879">
        <v>42181</v>
      </c>
      <c r="U1879">
        <v>-79.400000000000006</v>
      </c>
      <c r="V1879">
        <v>14</v>
      </c>
      <c r="W1879">
        <v>131.62</v>
      </c>
      <c r="X1879">
        <v>90986</v>
      </c>
      <c r="Y1879" t="s">
        <v>3218</v>
      </c>
    </row>
    <row r="1880" spans="1:25" x14ac:dyDescent="0.2">
      <c r="A1880">
        <v>721</v>
      </c>
      <c r="B1880" t="s">
        <v>2116</v>
      </c>
      <c r="C1880" t="s">
        <v>46</v>
      </c>
      <c r="D1880">
        <v>0.04</v>
      </c>
      <c r="E1880">
        <v>10.64</v>
      </c>
      <c r="F1880">
        <v>5.16</v>
      </c>
      <c r="G1880" t="s">
        <v>14</v>
      </c>
      <c r="H1880" t="s">
        <v>70</v>
      </c>
      <c r="I1880" t="s">
        <v>4</v>
      </c>
      <c r="J1880" t="s">
        <v>102</v>
      </c>
      <c r="K1880" t="s">
        <v>49</v>
      </c>
      <c r="L1880" t="s">
        <v>1820</v>
      </c>
      <c r="M1880">
        <v>0.56999999999999995</v>
      </c>
      <c r="N1880" t="s">
        <v>8</v>
      </c>
      <c r="O1880" t="s">
        <v>28</v>
      </c>
      <c r="P1880" t="s">
        <v>29</v>
      </c>
      <c r="Q1880" t="s">
        <v>2117</v>
      </c>
      <c r="R1880">
        <v>46041</v>
      </c>
      <c r="S1880">
        <v>42179</v>
      </c>
      <c r="T1880">
        <v>42180</v>
      </c>
      <c r="U1880">
        <v>24.096</v>
      </c>
      <c r="V1880">
        <v>6</v>
      </c>
      <c r="W1880">
        <v>66.900000000000006</v>
      </c>
      <c r="X1880">
        <v>91053</v>
      </c>
      <c r="Y1880" t="s">
        <v>3217</v>
      </c>
    </row>
    <row r="1881" spans="1:25" x14ac:dyDescent="0.2">
      <c r="A1881">
        <v>721</v>
      </c>
      <c r="B1881" t="s">
        <v>2116</v>
      </c>
      <c r="C1881" t="s">
        <v>46</v>
      </c>
      <c r="D1881">
        <v>0.03</v>
      </c>
      <c r="E1881">
        <v>2.78</v>
      </c>
      <c r="F1881">
        <v>1.34</v>
      </c>
      <c r="G1881" t="s">
        <v>63</v>
      </c>
      <c r="H1881" t="s">
        <v>70</v>
      </c>
      <c r="I1881" t="s">
        <v>24</v>
      </c>
      <c r="J1881" t="s">
        <v>25</v>
      </c>
      <c r="K1881" t="s">
        <v>26</v>
      </c>
      <c r="L1881" t="s">
        <v>2938</v>
      </c>
      <c r="M1881">
        <v>0.45</v>
      </c>
      <c r="N1881" t="s">
        <v>8</v>
      </c>
      <c r="O1881" t="s">
        <v>28</v>
      </c>
      <c r="P1881" t="s">
        <v>29</v>
      </c>
      <c r="Q1881" t="s">
        <v>2117</v>
      </c>
      <c r="R1881">
        <v>46041</v>
      </c>
      <c r="S1881">
        <v>42179</v>
      </c>
      <c r="T1881">
        <v>42181</v>
      </c>
      <c r="U1881">
        <v>6.9720000000000004</v>
      </c>
      <c r="V1881">
        <v>15</v>
      </c>
      <c r="W1881">
        <v>43.13</v>
      </c>
      <c r="X1881">
        <v>91053</v>
      </c>
      <c r="Y1881" t="s">
        <v>3217</v>
      </c>
    </row>
    <row r="1882" spans="1:25" x14ac:dyDescent="0.2">
      <c r="A1882">
        <v>3084</v>
      </c>
      <c r="B1882" t="s">
        <v>2210</v>
      </c>
      <c r="C1882" t="s">
        <v>46</v>
      </c>
      <c r="D1882">
        <v>0.01</v>
      </c>
      <c r="E1882">
        <v>7.1</v>
      </c>
      <c r="F1882">
        <v>6.05</v>
      </c>
      <c r="G1882" t="s">
        <v>14</v>
      </c>
      <c r="H1882" t="s">
        <v>3</v>
      </c>
      <c r="I1882" t="s">
        <v>24</v>
      </c>
      <c r="J1882" t="s">
        <v>48</v>
      </c>
      <c r="K1882" t="s">
        <v>49</v>
      </c>
      <c r="L1882" t="s">
        <v>227</v>
      </c>
      <c r="M1882">
        <v>0.39</v>
      </c>
      <c r="N1882" t="s">
        <v>8</v>
      </c>
      <c r="O1882" t="s">
        <v>35</v>
      </c>
      <c r="P1882" t="s">
        <v>42</v>
      </c>
      <c r="Q1882" t="s">
        <v>463</v>
      </c>
      <c r="R1882">
        <v>98503</v>
      </c>
      <c r="S1882">
        <v>42179</v>
      </c>
      <c r="T1882">
        <v>42180</v>
      </c>
      <c r="U1882">
        <v>-39.186250000000001</v>
      </c>
      <c r="V1882">
        <v>18</v>
      </c>
      <c r="W1882">
        <v>133.19</v>
      </c>
      <c r="X1882">
        <v>89880</v>
      </c>
      <c r="Y1882" t="s">
        <v>3218</v>
      </c>
    </row>
    <row r="1883" spans="1:25" x14ac:dyDescent="0.2">
      <c r="A1883">
        <v>3084</v>
      </c>
      <c r="B1883" t="s">
        <v>2210</v>
      </c>
      <c r="C1883" t="s">
        <v>46</v>
      </c>
      <c r="D1883">
        <v>0.05</v>
      </c>
      <c r="E1883">
        <v>18.97</v>
      </c>
      <c r="F1883">
        <v>9.0299999999999994</v>
      </c>
      <c r="G1883" t="s">
        <v>14</v>
      </c>
      <c r="H1883" t="s">
        <v>3</v>
      </c>
      <c r="I1883" t="s">
        <v>24</v>
      </c>
      <c r="J1883" t="s">
        <v>64</v>
      </c>
      <c r="K1883" t="s">
        <v>49</v>
      </c>
      <c r="L1883" t="s">
        <v>606</v>
      </c>
      <c r="M1883">
        <v>0.37</v>
      </c>
      <c r="N1883" t="s">
        <v>8</v>
      </c>
      <c r="O1883" t="s">
        <v>35</v>
      </c>
      <c r="P1883" t="s">
        <v>42</v>
      </c>
      <c r="Q1883" t="s">
        <v>463</v>
      </c>
      <c r="R1883">
        <v>98503</v>
      </c>
      <c r="S1883">
        <v>42179</v>
      </c>
      <c r="T1883">
        <v>42180</v>
      </c>
      <c r="U1883">
        <v>-1.89</v>
      </c>
      <c r="V1883">
        <v>5</v>
      </c>
      <c r="W1883">
        <v>97.33</v>
      </c>
      <c r="X1883">
        <v>89880</v>
      </c>
      <c r="Y1883" t="s">
        <v>3218</v>
      </c>
    </row>
    <row r="1884" spans="1:25" x14ac:dyDescent="0.2">
      <c r="A1884">
        <v>1416</v>
      </c>
      <c r="B1884" t="s">
        <v>2406</v>
      </c>
      <c r="C1884" t="s">
        <v>13</v>
      </c>
      <c r="D1884">
        <v>0.04</v>
      </c>
      <c r="E1884">
        <v>46.89</v>
      </c>
      <c r="F1884">
        <v>5.0999999999999996</v>
      </c>
      <c r="G1884" t="s">
        <v>14</v>
      </c>
      <c r="H1884" t="s">
        <v>3</v>
      </c>
      <c r="I1884" t="s">
        <v>24</v>
      </c>
      <c r="J1884" t="s">
        <v>71</v>
      </c>
      <c r="K1884" t="s">
        <v>120</v>
      </c>
      <c r="L1884" t="s">
        <v>1819</v>
      </c>
      <c r="M1884">
        <v>0.46</v>
      </c>
      <c r="N1884" t="s">
        <v>8</v>
      </c>
      <c r="O1884" t="s">
        <v>28</v>
      </c>
      <c r="P1884" t="s">
        <v>29</v>
      </c>
      <c r="Q1884" t="s">
        <v>1488</v>
      </c>
      <c r="R1884">
        <v>46203</v>
      </c>
      <c r="S1884">
        <v>42180</v>
      </c>
      <c r="T1884">
        <v>42182</v>
      </c>
      <c r="U1884">
        <v>87.12</v>
      </c>
      <c r="V1884">
        <v>4</v>
      </c>
      <c r="W1884">
        <v>182.61</v>
      </c>
      <c r="X1884">
        <v>90540</v>
      </c>
      <c r="Y1884" t="s">
        <v>3217</v>
      </c>
    </row>
    <row r="1885" spans="1:25" x14ac:dyDescent="0.2">
      <c r="A1885">
        <v>1551</v>
      </c>
      <c r="B1885" t="s">
        <v>2939</v>
      </c>
      <c r="C1885" t="s">
        <v>23</v>
      </c>
      <c r="D1885">
        <v>7.0000000000000007E-2</v>
      </c>
      <c r="E1885">
        <v>17.7</v>
      </c>
      <c r="F1885">
        <v>9.4700000000000006</v>
      </c>
      <c r="G1885" t="s">
        <v>14</v>
      </c>
      <c r="H1885" t="s">
        <v>15</v>
      </c>
      <c r="I1885" t="s">
        <v>24</v>
      </c>
      <c r="J1885" t="s">
        <v>54</v>
      </c>
      <c r="K1885" t="s">
        <v>49</v>
      </c>
      <c r="L1885" t="s">
        <v>1027</v>
      </c>
      <c r="M1885">
        <v>0.59</v>
      </c>
      <c r="N1885" t="s">
        <v>8</v>
      </c>
      <c r="O1885" t="s">
        <v>9</v>
      </c>
      <c r="P1885" t="s">
        <v>10</v>
      </c>
      <c r="Q1885" t="s">
        <v>2940</v>
      </c>
      <c r="R1885">
        <v>39530</v>
      </c>
      <c r="S1885">
        <v>42180</v>
      </c>
      <c r="T1885">
        <v>42186</v>
      </c>
      <c r="U1885">
        <v>-243.54400000000001</v>
      </c>
      <c r="V1885">
        <v>18</v>
      </c>
      <c r="W1885">
        <v>300.67</v>
      </c>
      <c r="X1885">
        <v>87488</v>
      </c>
      <c r="Y1885" t="s">
        <v>3216</v>
      </c>
    </row>
    <row r="1886" spans="1:25" x14ac:dyDescent="0.2">
      <c r="A1886">
        <v>3128</v>
      </c>
      <c r="B1886" t="s">
        <v>2941</v>
      </c>
      <c r="C1886" t="s">
        <v>23</v>
      </c>
      <c r="D1886">
        <v>0.08</v>
      </c>
      <c r="E1886">
        <v>3.69</v>
      </c>
      <c r="F1886">
        <v>2.5</v>
      </c>
      <c r="G1886" t="s">
        <v>14</v>
      </c>
      <c r="H1886" t="s">
        <v>3</v>
      </c>
      <c r="I1886" t="s">
        <v>24</v>
      </c>
      <c r="J1886" t="s">
        <v>321</v>
      </c>
      <c r="K1886" t="s">
        <v>49</v>
      </c>
      <c r="L1886" t="s">
        <v>2206</v>
      </c>
      <c r="M1886">
        <v>0.39</v>
      </c>
      <c r="N1886" t="s">
        <v>8</v>
      </c>
      <c r="O1886" t="s">
        <v>9</v>
      </c>
      <c r="P1886" t="s">
        <v>144</v>
      </c>
      <c r="Q1886" t="s">
        <v>2942</v>
      </c>
      <c r="R1886">
        <v>71109</v>
      </c>
      <c r="S1886">
        <v>42180</v>
      </c>
      <c r="T1886">
        <v>42185</v>
      </c>
      <c r="U1886">
        <v>-139.07599999999999</v>
      </c>
      <c r="V1886">
        <v>9</v>
      </c>
      <c r="W1886">
        <v>31.98</v>
      </c>
      <c r="X1886">
        <v>89810</v>
      </c>
      <c r="Y1886" t="s">
        <v>3216</v>
      </c>
    </row>
    <row r="1887" spans="1:25" x14ac:dyDescent="0.2">
      <c r="A1887">
        <v>3176</v>
      </c>
      <c r="B1887" t="s">
        <v>2385</v>
      </c>
      <c r="C1887" t="s">
        <v>23</v>
      </c>
      <c r="D1887">
        <v>0.02</v>
      </c>
      <c r="E1887">
        <v>58.14</v>
      </c>
      <c r="F1887">
        <v>36.61</v>
      </c>
      <c r="G1887" t="s">
        <v>2</v>
      </c>
      <c r="H1887" t="s">
        <v>15</v>
      </c>
      <c r="I1887" t="s">
        <v>4</v>
      </c>
      <c r="J1887" t="s">
        <v>93</v>
      </c>
      <c r="K1887" t="s">
        <v>6</v>
      </c>
      <c r="L1887" t="s">
        <v>2551</v>
      </c>
      <c r="M1887">
        <v>0.61</v>
      </c>
      <c r="N1887" t="s">
        <v>8</v>
      </c>
      <c r="O1887" t="s">
        <v>9</v>
      </c>
      <c r="P1887" t="s">
        <v>99</v>
      </c>
      <c r="Q1887" t="s">
        <v>2387</v>
      </c>
      <c r="R1887">
        <v>32216</v>
      </c>
      <c r="S1887">
        <v>42180</v>
      </c>
      <c r="T1887">
        <v>42186</v>
      </c>
      <c r="U1887">
        <v>0.25800000000000001</v>
      </c>
      <c r="V1887">
        <v>22</v>
      </c>
      <c r="W1887">
        <v>1358.02</v>
      </c>
      <c r="X1887">
        <v>90821</v>
      </c>
      <c r="Y1887" t="s">
        <v>3216</v>
      </c>
    </row>
    <row r="1888" spans="1:25" x14ac:dyDescent="0.2">
      <c r="A1888">
        <v>3176</v>
      </c>
      <c r="B1888" t="s">
        <v>2385</v>
      </c>
      <c r="C1888" t="s">
        <v>23</v>
      </c>
      <c r="D1888">
        <v>0.03</v>
      </c>
      <c r="E1888">
        <v>15.57</v>
      </c>
      <c r="F1888">
        <v>1.39</v>
      </c>
      <c r="G1888" t="s">
        <v>14</v>
      </c>
      <c r="H1888" t="s">
        <v>15</v>
      </c>
      <c r="I1888" t="s">
        <v>24</v>
      </c>
      <c r="J1888" t="s">
        <v>321</v>
      </c>
      <c r="K1888" t="s">
        <v>49</v>
      </c>
      <c r="L1888" t="s">
        <v>2316</v>
      </c>
      <c r="M1888">
        <v>0.38</v>
      </c>
      <c r="N1888" t="s">
        <v>8</v>
      </c>
      <c r="O1888" t="s">
        <v>9</v>
      </c>
      <c r="P1888" t="s">
        <v>99</v>
      </c>
      <c r="Q1888" t="s">
        <v>2387</v>
      </c>
      <c r="R1888">
        <v>32216</v>
      </c>
      <c r="S1888">
        <v>42180</v>
      </c>
      <c r="T1888">
        <v>42186</v>
      </c>
      <c r="U1888">
        <v>63.222000000000001</v>
      </c>
      <c r="V1888">
        <v>22</v>
      </c>
      <c r="W1888">
        <v>358.84</v>
      </c>
      <c r="X1888">
        <v>90821</v>
      </c>
      <c r="Y1888" t="s">
        <v>3216</v>
      </c>
    </row>
    <row r="1889" spans="1:25" x14ac:dyDescent="0.2">
      <c r="A1889">
        <v>447</v>
      </c>
      <c r="B1889" t="s">
        <v>2943</v>
      </c>
      <c r="C1889" t="s">
        <v>46</v>
      </c>
      <c r="D1889">
        <v>0.04</v>
      </c>
      <c r="E1889">
        <v>130.97999999999999</v>
      </c>
      <c r="F1889">
        <v>30</v>
      </c>
      <c r="G1889" t="s">
        <v>2</v>
      </c>
      <c r="H1889" t="s">
        <v>70</v>
      </c>
      <c r="I1889" t="s">
        <v>4</v>
      </c>
      <c r="J1889" t="s">
        <v>85</v>
      </c>
      <c r="K1889" t="s">
        <v>33</v>
      </c>
      <c r="L1889" t="s">
        <v>2175</v>
      </c>
      <c r="M1889">
        <v>0.78</v>
      </c>
      <c r="N1889" t="s">
        <v>8</v>
      </c>
      <c r="O1889" t="s">
        <v>28</v>
      </c>
      <c r="P1889" t="s">
        <v>60</v>
      </c>
      <c r="Q1889" t="s">
        <v>1625</v>
      </c>
      <c r="R1889">
        <v>55113</v>
      </c>
      <c r="S1889">
        <v>42180</v>
      </c>
      <c r="T1889">
        <v>42183</v>
      </c>
      <c r="U1889">
        <v>-82.903999999999996</v>
      </c>
      <c r="V1889">
        <v>1</v>
      </c>
      <c r="W1889">
        <v>159.51</v>
      </c>
      <c r="X1889">
        <v>90449</v>
      </c>
      <c r="Y1889" t="s">
        <v>3217</v>
      </c>
    </row>
    <row r="1890" spans="1:25" x14ac:dyDescent="0.2">
      <c r="A1890">
        <v>447</v>
      </c>
      <c r="B1890" t="s">
        <v>2943</v>
      </c>
      <c r="C1890" t="s">
        <v>46</v>
      </c>
      <c r="D1890">
        <v>0.05</v>
      </c>
      <c r="E1890">
        <v>200.99</v>
      </c>
      <c r="F1890">
        <v>4.2</v>
      </c>
      <c r="G1890" t="s">
        <v>14</v>
      </c>
      <c r="H1890" t="s">
        <v>70</v>
      </c>
      <c r="I1890" t="s">
        <v>16</v>
      </c>
      <c r="J1890" t="s">
        <v>111</v>
      </c>
      <c r="K1890" t="s">
        <v>49</v>
      </c>
      <c r="L1890" t="s">
        <v>770</v>
      </c>
      <c r="M1890">
        <v>0.59</v>
      </c>
      <c r="N1890" t="s">
        <v>8</v>
      </c>
      <c r="O1890" t="s">
        <v>28</v>
      </c>
      <c r="P1890" t="s">
        <v>60</v>
      </c>
      <c r="Q1890" t="s">
        <v>1625</v>
      </c>
      <c r="R1890">
        <v>55113</v>
      </c>
      <c r="S1890">
        <v>42180</v>
      </c>
      <c r="T1890">
        <v>42180</v>
      </c>
      <c r="U1890">
        <v>1268.8064999999999</v>
      </c>
      <c r="V1890">
        <v>11</v>
      </c>
      <c r="W1890">
        <v>1838.85</v>
      </c>
      <c r="X1890">
        <v>90449</v>
      </c>
      <c r="Y1890" t="s">
        <v>3217</v>
      </c>
    </row>
    <row r="1891" spans="1:25" x14ac:dyDescent="0.2">
      <c r="A1891">
        <v>1419</v>
      </c>
      <c r="B1891" t="s">
        <v>2944</v>
      </c>
      <c r="C1891" t="s">
        <v>46</v>
      </c>
      <c r="D1891">
        <v>0.01</v>
      </c>
      <c r="E1891">
        <v>124.49</v>
      </c>
      <c r="F1891">
        <v>51.94</v>
      </c>
      <c r="G1891" t="s">
        <v>2</v>
      </c>
      <c r="H1891" t="s">
        <v>3</v>
      </c>
      <c r="I1891" t="s">
        <v>4</v>
      </c>
      <c r="J1891" t="s">
        <v>5</v>
      </c>
      <c r="K1891" t="s">
        <v>6</v>
      </c>
      <c r="L1891" t="s">
        <v>1125</v>
      </c>
      <c r="M1891">
        <v>0.63</v>
      </c>
      <c r="N1891" t="s">
        <v>8</v>
      </c>
      <c r="O1891" t="s">
        <v>28</v>
      </c>
      <c r="P1891" t="s">
        <v>29</v>
      </c>
      <c r="Q1891" t="s">
        <v>2005</v>
      </c>
      <c r="R1891">
        <v>47905</v>
      </c>
      <c r="S1891">
        <v>42180</v>
      </c>
      <c r="T1891">
        <v>42181</v>
      </c>
      <c r="U1891">
        <v>-94.674644999999998</v>
      </c>
      <c r="V1891">
        <v>18</v>
      </c>
      <c r="W1891">
        <v>2376.12</v>
      </c>
      <c r="X1891">
        <v>90540</v>
      </c>
      <c r="Y1891" t="s">
        <v>3217</v>
      </c>
    </row>
    <row r="1892" spans="1:25" x14ac:dyDescent="0.2">
      <c r="A1892">
        <v>1442</v>
      </c>
      <c r="B1892" t="s">
        <v>853</v>
      </c>
      <c r="C1892" t="s">
        <v>46</v>
      </c>
      <c r="D1892">
        <v>0.04</v>
      </c>
      <c r="E1892">
        <v>177.98</v>
      </c>
      <c r="F1892">
        <v>0.99</v>
      </c>
      <c r="G1892" t="s">
        <v>14</v>
      </c>
      <c r="H1892" t="s">
        <v>70</v>
      </c>
      <c r="I1892" t="s">
        <v>24</v>
      </c>
      <c r="J1892" t="s">
        <v>71</v>
      </c>
      <c r="K1892" t="s">
        <v>49</v>
      </c>
      <c r="L1892" t="s">
        <v>2829</v>
      </c>
      <c r="M1892">
        <v>0.56000000000000005</v>
      </c>
      <c r="N1892" t="s">
        <v>8</v>
      </c>
      <c r="O1892" t="s">
        <v>28</v>
      </c>
      <c r="P1892" t="s">
        <v>56</v>
      </c>
      <c r="Q1892" t="s">
        <v>854</v>
      </c>
      <c r="R1892">
        <v>65807</v>
      </c>
      <c r="S1892">
        <v>42180</v>
      </c>
      <c r="T1892">
        <v>42182</v>
      </c>
      <c r="U1892">
        <v>1909.8855000000001</v>
      </c>
      <c r="V1892">
        <v>15</v>
      </c>
      <c r="W1892">
        <v>2767.95</v>
      </c>
      <c r="X1892">
        <v>89076</v>
      </c>
      <c r="Y1892" t="s">
        <v>3217</v>
      </c>
    </row>
    <row r="1893" spans="1:25" x14ac:dyDescent="0.2">
      <c r="A1893">
        <v>2903</v>
      </c>
      <c r="B1893" t="s">
        <v>2945</v>
      </c>
      <c r="C1893" t="s">
        <v>46</v>
      </c>
      <c r="D1893">
        <v>0.06</v>
      </c>
      <c r="E1893">
        <v>70.89</v>
      </c>
      <c r="F1893">
        <v>89.3</v>
      </c>
      <c r="G1893" t="s">
        <v>2</v>
      </c>
      <c r="H1893" t="s">
        <v>3</v>
      </c>
      <c r="I1893" t="s">
        <v>4</v>
      </c>
      <c r="J1893" t="s">
        <v>5</v>
      </c>
      <c r="K1893" t="s">
        <v>6</v>
      </c>
      <c r="L1893" t="s">
        <v>2946</v>
      </c>
      <c r="M1893">
        <v>0.72</v>
      </c>
      <c r="N1893" t="s">
        <v>8</v>
      </c>
      <c r="O1893" t="s">
        <v>87</v>
      </c>
      <c r="P1893" t="s">
        <v>293</v>
      </c>
      <c r="Q1893" t="s">
        <v>2947</v>
      </c>
      <c r="R1893">
        <v>43068</v>
      </c>
      <c r="S1893">
        <v>42180</v>
      </c>
      <c r="T1893">
        <v>42180</v>
      </c>
      <c r="U1893">
        <v>65.077020000000005</v>
      </c>
      <c r="V1893">
        <v>6</v>
      </c>
      <c r="W1893">
        <v>364.26</v>
      </c>
      <c r="X1893">
        <v>87374</v>
      </c>
      <c r="Y1893" t="s">
        <v>3219</v>
      </c>
    </row>
    <row r="1894" spans="1:25" x14ac:dyDescent="0.2">
      <c r="A1894">
        <v>3261</v>
      </c>
      <c r="B1894" t="s">
        <v>2948</v>
      </c>
      <c r="C1894" t="s">
        <v>46</v>
      </c>
      <c r="D1894">
        <v>7.0000000000000007E-2</v>
      </c>
      <c r="E1894">
        <v>105.34</v>
      </c>
      <c r="F1894">
        <v>24.49</v>
      </c>
      <c r="G1894" t="s">
        <v>63</v>
      </c>
      <c r="H1894" t="s">
        <v>15</v>
      </c>
      <c r="I1894" t="s">
        <v>4</v>
      </c>
      <c r="J1894" t="s">
        <v>102</v>
      </c>
      <c r="K1894" t="s">
        <v>40</v>
      </c>
      <c r="L1894" t="s">
        <v>657</v>
      </c>
      <c r="M1894">
        <v>0.61</v>
      </c>
      <c r="N1894" t="s">
        <v>8</v>
      </c>
      <c r="O1894" t="s">
        <v>28</v>
      </c>
      <c r="P1894" t="s">
        <v>265</v>
      </c>
      <c r="Q1894" t="s">
        <v>2949</v>
      </c>
      <c r="R1894">
        <v>49221</v>
      </c>
      <c r="S1894">
        <v>42180</v>
      </c>
      <c r="T1894">
        <v>42181</v>
      </c>
      <c r="U1894">
        <v>710.67240000000004</v>
      </c>
      <c r="V1894">
        <v>10</v>
      </c>
      <c r="W1894">
        <v>1029.96</v>
      </c>
      <c r="X1894">
        <v>90296</v>
      </c>
      <c r="Y1894" t="s">
        <v>3217</v>
      </c>
    </row>
    <row r="1895" spans="1:25" x14ac:dyDescent="0.2">
      <c r="A1895">
        <v>2197</v>
      </c>
      <c r="B1895" t="s">
        <v>2950</v>
      </c>
      <c r="C1895" t="s">
        <v>1</v>
      </c>
      <c r="D1895">
        <v>0.08</v>
      </c>
      <c r="E1895">
        <v>100.97</v>
      </c>
      <c r="F1895">
        <v>7.18</v>
      </c>
      <c r="G1895" t="s">
        <v>14</v>
      </c>
      <c r="H1895" t="s">
        <v>3</v>
      </c>
      <c r="I1895" t="s">
        <v>16</v>
      </c>
      <c r="J1895" t="s">
        <v>17</v>
      </c>
      <c r="K1895" t="s">
        <v>49</v>
      </c>
      <c r="L1895" t="s">
        <v>2777</v>
      </c>
      <c r="M1895">
        <v>0.46</v>
      </c>
      <c r="N1895" t="s">
        <v>8</v>
      </c>
      <c r="O1895" t="s">
        <v>87</v>
      </c>
      <c r="P1895" t="s">
        <v>88</v>
      </c>
      <c r="Q1895" t="s">
        <v>1832</v>
      </c>
      <c r="R1895">
        <v>11756</v>
      </c>
      <c r="S1895">
        <v>42181</v>
      </c>
      <c r="T1895">
        <v>42182</v>
      </c>
      <c r="U1895">
        <v>126.22499999999999</v>
      </c>
      <c r="V1895">
        <v>7</v>
      </c>
      <c r="W1895">
        <v>650.25</v>
      </c>
      <c r="X1895">
        <v>89176</v>
      </c>
      <c r="Y1895" t="s">
        <v>3219</v>
      </c>
    </row>
    <row r="1896" spans="1:25" x14ac:dyDescent="0.2">
      <c r="A1896">
        <v>2197</v>
      </c>
      <c r="B1896" t="s">
        <v>2950</v>
      </c>
      <c r="C1896" t="s">
        <v>1</v>
      </c>
      <c r="D1896">
        <v>0</v>
      </c>
      <c r="E1896">
        <v>13.4</v>
      </c>
      <c r="F1896">
        <v>4.95</v>
      </c>
      <c r="G1896" t="s">
        <v>14</v>
      </c>
      <c r="H1896" t="s">
        <v>3</v>
      </c>
      <c r="I1896" t="s">
        <v>4</v>
      </c>
      <c r="J1896" t="s">
        <v>102</v>
      </c>
      <c r="K1896" t="s">
        <v>18</v>
      </c>
      <c r="L1896" t="s">
        <v>1181</v>
      </c>
      <c r="M1896">
        <v>0.37</v>
      </c>
      <c r="N1896" t="s">
        <v>8</v>
      </c>
      <c r="O1896" t="s">
        <v>87</v>
      </c>
      <c r="P1896" t="s">
        <v>88</v>
      </c>
      <c r="Q1896" t="s">
        <v>1832</v>
      </c>
      <c r="R1896">
        <v>11756</v>
      </c>
      <c r="S1896">
        <v>42181</v>
      </c>
      <c r="T1896">
        <v>42182</v>
      </c>
      <c r="U1896">
        <v>187.7628</v>
      </c>
      <c r="V1896">
        <v>19</v>
      </c>
      <c r="W1896">
        <v>272.12</v>
      </c>
      <c r="X1896">
        <v>89176</v>
      </c>
      <c r="Y1896" t="s">
        <v>3219</v>
      </c>
    </row>
    <row r="1897" spans="1:25" x14ac:dyDescent="0.2">
      <c r="A1897">
        <v>2062</v>
      </c>
      <c r="B1897" t="s">
        <v>842</v>
      </c>
      <c r="C1897" t="s">
        <v>23</v>
      </c>
      <c r="D1897">
        <v>0.04</v>
      </c>
      <c r="E1897">
        <v>291.73</v>
      </c>
      <c r="F1897">
        <v>48.8</v>
      </c>
      <c r="G1897" t="s">
        <v>2</v>
      </c>
      <c r="H1897" t="s">
        <v>70</v>
      </c>
      <c r="I1897" t="s">
        <v>4</v>
      </c>
      <c r="J1897" t="s">
        <v>85</v>
      </c>
      <c r="K1897" t="s">
        <v>33</v>
      </c>
      <c r="L1897" t="s">
        <v>86</v>
      </c>
      <c r="M1897">
        <v>0.56000000000000005</v>
      </c>
      <c r="N1897" t="s">
        <v>8</v>
      </c>
      <c r="O1897" t="s">
        <v>9</v>
      </c>
      <c r="P1897" t="s">
        <v>218</v>
      </c>
      <c r="Q1897" t="s">
        <v>844</v>
      </c>
      <c r="R1897">
        <v>23111</v>
      </c>
      <c r="S1897">
        <v>42181</v>
      </c>
      <c r="T1897">
        <v>42185</v>
      </c>
      <c r="U1897">
        <v>-115.90389999999999</v>
      </c>
      <c r="V1897">
        <v>22</v>
      </c>
      <c r="W1897">
        <v>6676.61</v>
      </c>
      <c r="X1897">
        <v>87148</v>
      </c>
      <c r="Y1897" t="s">
        <v>3216</v>
      </c>
    </row>
    <row r="1898" spans="1:25" x14ac:dyDescent="0.2">
      <c r="A1898">
        <v>2587</v>
      </c>
      <c r="B1898" t="s">
        <v>1403</v>
      </c>
      <c r="C1898" t="s">
        <v>46</v>
      </c>
      <c r="D1898">
        <v>0.02</v>
      </c>
      <c r="E1898">
        <v>22.72</v>
      </c>
      <c r="F1898">
        <v>8.99</v>
      </c>
      <c r="G1898" t="s">
        <v>14</v>
      </c>
      <c r="H1898" t="s">
        <v>47</v>
      </c>
      <c r="I1898" t="s">
        <v>4</v>
      </c>
      <c r="J1898" t="s">
        <v>102</v>
      </c>
      <c r="K1898" t="s">
        <v>18</v>
      </c>
      <c r="L1898" t="s">
        <v>304</v>
      </c>
      <c r="M1898">
        <v>0.44</v>
      </c>
      <c r="N1898" t="s">
        <v>8</v>
      </c>
      <c r="O1898" t="s">
        <v>28</v>
      </c>
      <c r="P1898" t="s">
        <v>333</v>
      </c>
      <c r="Q1898" t="s">
        <v>1405</v>
      </c>
      <c r="R1898">
        <v>54220</v>
      </c>
      <c r="S1898">
        <v>42181</v>
      </c>
      <c r="T1898">
        <v>42181</v>
      </c>
      <c r="U1898">
        <v>200.0172</v>
      </c>
      <c r="V1898">
        <v>12</v>
      </c>
      <c r="W1898">
        <v>289.88</v>
      </c>
      <c r="X1898">
        <v>91167</v>
      </c>
      <c r="Y1898" t="s">
        <v>3217</v>
      </c>
    </row>
    <row r="1899" spans="1:25" x14ac:dyDescent="0.2">
      <c r="A1899">
        <v>1380</v>
      </c>
      <c r="B1899" t="s">
        <v>2951</v>
      </c>
      <c r="C1899" t="s">
        <v>23</v>
      </c>
      <c r="D1899">
        <v>0.05</v>
      </c>
      <c r="E1899">
        <v>2.89</v>
      </c>
      <c r="F1899">
        <v>0.5</v>
      </c>
      <c r="G1899" t="s">
        <v>14</v>
      </c>
      <c r="H1899" t="s">
        <v>47</v>
      </c>
      <c r="I1899" t="s">
        <v>24</v>
      </c>
      <c r="J1899" t="s">
        <v>128</v>
      </c>
      <c r="K1899" t="s">
        <v>49</v>
      </c>
      <c r="L1899" t="s">
        <v>705</v>
      </c>
      <c r="M1899">
        <v>0.38</v>
      </c>
      <c r="N1899" t="s">
        <v>8</v>
      </c>
      <c r="O1899" t="s">
        <v>87</v>
      </c>
      <c r="P1899" t="s">
        <v>1332</v>
      </c>
      <c r="Q1899" t="s">
        <v>1853</v>
      </c>
      <c r="R1899">
        <v>3801</v>
      </c>
      <c r="S1899">
        <v>42182</v>
      </c>
      <c r="T1899">
        <v>42188</v>
      </c>
      <c r="U1899">
        <v>18.0642</v>
      </c>
      <c r="V1899">
        <v>9</v>
      </c>
      <c r="W1899">
        <v>26.18</v>
      </c>
      <c r="X1899">
        <v>88213</v>
      </c>
      <c r="Y1899" t="s">
        <v>3219</v>
      </c>
    </row>
    <row r="1900" spans="1:25" x14ac:dyDescent="0.2">
      <c r="A1900">
        <v>936</v>
      </c>
      <c r="B1900" t="s">
        <v>1203</v>
      </c>
      <c r="C1900" t="s">
        <v>46</v>
      </c>
      <c r="D1900">
        <v>0.05</v>
      </c>
      <c r="E1900">
        <v>5.98</v>
      </c>
      <c r="F1900">
        <v>5.46</v>
      </c>
      <c r="G1900" t="s">
        <v>14</v>
      </c>
      <c r="H1900" t="s">
        <v>70</v>
      </c>
      <c r="I1900" t="s">
        <v>24</v>
      </c>
      <c r="J1900" t="s">
        <v>64</v>
      </c>
      <c r="K1900" t="s">
        <v>49</v>
      </c>
      <c r="L1900" t="s">
        <v>1132</v>
      </c>
      <c r="M1900">
        <v>0.36</v>
      </c>
      <c r="N1900" t="s">
        <v>8</v>
      </c>
      <c r="O1900" t="s">
        <v>35</v>
      </c>
      <c r="P1900" t="s">
        <v>66</v>
      </c>
      <c r="Q1900" t="s">
        <v>1205</v>
      </c>
      <c r="R1900">
        <v>92374</v>
      </c>
      <c r="S1900">
        <v>42182</v>
      </c>
      <c r="T1900">
        <v>42182</v>
      </c>
      <c r="U1900">
        <v>-31.885000000000002</v>
      </c>
      <c r="V1900">
        <v>17</v>
      </c>
      <c r="W1900">
        <v>104.95</v>
      </c>
      <c r="X1900">
        <v>90589</v>
      </c>
      <c r="Y1900" t="s">
        <v>3218</v>
      </c>
    </row>
    <row r="1901" spans="1:25" x14ac:dyDescent="0.2">
      <c r="A1901">
        <v>937</v>
      </c>
      <c r="B1901" t="s">
        <v>2952</v>
      </c>
      <c r="C1901" t="s">
        <v>46</v>
      </c>
      <c r="D1901">
        <v>0.01</v>
      </c>
      <c r="E1901">
        <v>65.989999999999995</v>
      </c>
      <c r="F1901">
        <v>3.99</v>
      </c>
      <c r="G1901" t="s">
        <v>14</v>
      </c>
      <c r="H1901" t="s">
        <v>70</v>
      </c>
      <c r="I1901" t="s">
        <v>16</v>
      </c>
      <c r="J1901" t="s">
        <v>111</v>
      </c>
      <c r="K1901" t="s">
        <v>49</v>
      </c>
      <c r="L1901" t="s">
        <v>1610</v>
      </c>
      <c r="M1901">
        <v>0.59</v>
      </c>
      <c r="N1901" t="s">
        <v>8</v>
      </c>
      <c r="O1901" t="s">
        <v>35</v>
      </c>
      <c r="P1901" t="s">
        <v>66</v>
      </c>
      <c r="Q1901" t="s">
        <v>935</v>
      </c>
      <c r="R1901">
        <v>90278</v>
      </c>
      <c r="S1901">
        <v>42182</v>
      </c>
      <c r="T1901">
        <v>42183</v>
      </c>
      <c r="U1901">
        <v>-95.210499999999996</v>
      </c>
      <c r="V1901">
        <v>3</v>
      </c>
      <c r="W1901">
        <v>166.59</v>
      </c>
      <c r="X1901">
        <v>90589</v>
      </c>
      <c r="Y1901" t="s">
        <v>3218</v>
      </c>
    </row>
    <row r="1902" spans="1:25" x14ac:dyDescent="0.2">
      <c r="A1902">
        <v>2617</v>
      </c>
      <c r="B1902" t="s">
        <v>2953</v>
      </c>
      <c r="C1902" t="s">
        <v>46</v>
      </c>
      <c r="D1902">
        <v>0.1</v>
      </c>
      <c r="E1902">
        <v>3.25</v>
      </c>
      <c r="F1902">
        <v>49</v>
      </c>
      <c r="G1902" t="s">
        <v>14</v>
      </c>
      <c r="H1902" t="s">
        <v>70</v>
      </c>
      <c r="I1902" t="s">
        <v>24</v>
      </c>
      <c r="J1902" t="s">
        <v>71</v>
      </c>
      <c r="K1902" t="s">
        <v>40</v>
      </c>
      <c r="L1902" t="s">
        <v>2695</v>
      </c>
      <c r="M1902">
        <v>0.56000000000000005</v>
      </c>
      <c r="N1902" t="s">
        <v>8</v>
      </c>
      <c r="O1902" t="s">
        <v>28</v>
      </c>
      <c r="P1902" t="s">
        <v>1047</v>
      </c>
      <c r="Q1902" t="s">
        <v>2954</v>
      </c>
      <c r="R1902">
        <v>57401</v>
      </c>
      <c r="S1902">
        <v>42182</v>
      </c>
      <c r="T1902">
        <v>42183</v>
      </c>
      <c r="U1902">
        <v>-286.245</v>
      </c>
      <c r="V1902">
        <v>6</v>
      </c>
      <c r="W1902">
        <v>40.69</v>
      </c>
      <c r="X1902">
        <v>91496</v>
      </c>
      <c r="Y1902" t="s">
        <v>3217</v>
      </c>
    </row>
    <row r="1903" spans="1:25" x14ac:dyDescent="0.2">
      <c r="A1903">
        <v>2987</v>
      </c>
      <c r="B1903" t="s">
        <v>2955</v>
      </c>
      <c r="C1903" t="s">
        <v>1</v>
      </c>
      <c r="D1903">
        <v>0.09</v>
      </c>
      <c r="E1903">
        <v>100.98</v>
      </c>
      <c r="F1903">
        <v>35.840000000000003</v>
      </c>
      <c r="G1903" t="s">
        <v>2</v>
      </c>
      <c r="H1903" t="s">
        <v>47</v>
      </c>
      <c r="I1903" t="s">
        <v>4</v>
      </c>
      <c r="J1903" t="s">
        <v>93</v>
      </c>
      <c r="K1903" t="s">
        <v>6</v>
      </c>
      <c r="L1903" t="s">
        <v>94</v>
      </c>
      <c r="M1903">
        <v>0.62</v>
      </c>
      <c r="N1903" t="s">
        <v>8</v>
      </c>
      <c r="O1903" t="s">
        <v>28</v>
      </c>
      <c r="P1903" t="s">
        <v>189</v>
      </c>
      <c r="Q1903" t="s">
        <v>2956</v>
      </c>
      <c r="R1903">
        <v>50265</v>
      </c>
      <c r="S1903">
        <v>42183</v>
      </c>
      <c r="T1903">
        <v>42183</v>
      </c>
      <c r="U1903">
        <v>-103.624</v>
      </c>
      <c r="V1903">
        <v>17</v>
      </c>
      <c r="W1903">
        <v>1700.38</v>
      </c>
      <c r="X1903">
        <v>91180</v>
      </c>
      <c r="Y1903" t="s">
        <v>3217</v>
      </c>
    </row>
    <row r="1904" spans="1:25" x14ac:dyDescent="0.2">
      <c r="A1904">
        <v>2987</v>
      </c>
      <c r="B1904" t="s">
        <v>2955</v>
      </c>
      <c r="C1904" t="s">
        <v>1</v>
      </c>
      <c r="D1904">
        <v>0.1</v>
      </c>
      <c r="E1904">
        <v>5.78</v>
      </c>
      <c r="F1904">
        <v>7.96</v>
      </c>
      <c r="G1904" t="s">
        <v>14</v>
      </c>
      <c r="H1904" t="s">
        <v>47</v>
      </c>
      <c r="I1904" t="s">
        <v>24</v>
      </c>
      <c r="J1904" t="s">
        <v>64</v>
      </c>
      <c r="K1904" t="s">
        <v>49</v>
      </c>
      <c r="L1904" t="s">
        <v>2957</v>
      </c>
      <c r="M1904">
        <v>0.36</v>
      </c>
      <c r="N1904" t="s">
        <v>8</v>
      </c>
      <c r="O1904" t="s">
        <v>28</v>
      </c>
      <c r="P1904" t="s">
        <v>189</v>
      </c>
      <c r="Q1904" t="s">
        <v>2956</v>
      </c>
      <c r="R1904">
        <v>50265</v>
      </c>
      <c r="S1904">
        <v>42183</v>
      </c>
      <c r="T1904">
        <v>42183</v>
      </c>
      <c r="U1904">
        <v>-57.823999999999998</v>
      </c>
      <c r="V1904">
        <v>6</v>
      </c>
      <c r="W1904">
        <v>35.96</v>
      </c>
      <c r="X1904">
        <v>91180</v>
      </c>
      <c r="Y1904" t="s">
        <v>3217</v>
      </c>
    </row>
    <row r="1905" spans="1:25" x14ac:dyDescent="0.2">
      <c r="A1905">
        <v>3209</v>
      </c>
      <c r="B1905" t="s">
        <v>2958</v>
      </c>
      <c r="C1905" t="s">
        <v>1</v>
      </c>
      <c r="D1905">
        <v>0.03</v>
      </c>
      <c r="E1905">
        <v>4.9800000000000004</v>
      </c>
      <c r="F1905">
        <v>4.62</v>
      </c>
      <c r="G1905" t="s">
        <v>63</v>
      </c>
      <c r="H1905" t="s">
        <v>70</v>
      </c>
      <c r="I1905" t="s">
        <v>16</v>
      </c>
      <c r="J1905" t="s">
        <v>17</v>
      </c>
      <c r="K1905" t="s">
        <v>18</v>
      </c>
      <c r="L1905" t="s">
        <v>1197</v>
      </c>
      <c r="M1905">
        <v>0.64</v>
      </c>
      <c r="N1905" t="s">
        <v>8</v>
      </c>
      <c r="O1905" t="s">
        <v>35</v>
      </c>
      <c r="P1905" t="s">
        <v>66</v>
      </c>
      <c r="Q1905" t="s">
        <v>2959</v>
      </c>
      <c r="R1905">
        <v>90210</v>
      </c>
      <c r="S1905">
        <v>42183</v>
      </c>
      <c r="T1905">
        <v>42184</v>
      </c>
      <c r="U1905">
        <v>-30.45</v>
      </c>
      <c r="V1905">
        <v>8</v>
      </c>
      <c r="W1905">
        <v>44.24</v>
      </c>
      <c r="X1905">
        <v>90739</v>
      </c>
      <c r="Y1905" t="s">
        <v>3218</v>
      </c>
    </row>
    <row r="1906" spans="1:25" x14ac:dyDescent="0.2">
      <c r="A1906">
        <v>1357</v>
      </c>
      <c r="B1906" t="s">
        <v>2726</v>
      </c>
      <c r="C1906" t="s">
        <v>13</v>
      </c>
      <c r="D1906">
        <v>7.0000000000000007E-2</v>
      </c>
      <c r="E1906">
        <v>119.99</v>
      </c>
      <c r="F1906">
        <v>16.8</v>
      </c>
      <c r="G1906" t="s">
        <v>2</v>
      </c>
      <c r="H1906" t="s">
        <v>47</v>
      </c>
      <c r="I1906" t="s">
        <v>16</v>
      </c>
      <c r="J1906" t="s">
        <v>32</v>
      </c>
      <c r="K1906" t="s">
        <v>6</v>
      </c>
      <c r="L1906" t="s">
        <v>2960</v>
      </c>
      <c r="M1906">
        <v>0.35</v>
      </c>
      <c r="N1906" t="s">
        <v>8</v>
      </c>
      <c r="O1906" t="s">
        <v>28</v>
      </c>
      <c r="P1906" t="s">
        <v>163</v>
      </c>
      <c r="Q1906" t="s">
        <v>2727</v>
      </c>
      <c r="R1906">
        <v>78596</v>
      </c>
      <c r="S1906">
        <v>42183</v>
      </c>
      <c r="T1906">
        <v>42185</v>
      </c>
      <c r="U1906">
        <v>1206.5961</v>
      </c>
      <c r="V1906">
        <v>15</v>
      </c>
      <c r="W1906">
        <v>1748.69</v>
      </c>
      <c r="X1906">
        <v>88185</v>
      </c>
      <c r="Y1906" t="s">
        <v>3217</v>
      </c>
    </row>
    <row r="1907" spans="1:25" x14ac:dyDescent="0.2">
      <c r="A1907">
        <v>1733</v>
      </c>
      <c r="B1907" t="s">
        <v>1977</v>
      </c>
      <c r="C1907" t="s">
        <v>13</v>
      </c>
      <c r="D1907">
        <v>0.02</v>
      </c>
      <c r="E1907">
        <v>30.98</v>
      </c>
      <c r="F1907">
        <v>17.079999999999998</v>
      </c>
      <c r="G1907" t="s">
        <v>14</v>
      </c>
      <c r="H1907" t="s">
        <v>3</v>
      </c>
      <c r="I1907" t="s">
        <v>24</v>
      </c>
      <c r="J1907" t="s">
        <v>64</v>
      </c>
      <c r="K1907" t="s">
        <v>49</v>
      </c>
      <c r="L1907" t="s">
        <v>2961</v>
      </c>
      <c r="M1907">
        <v>0.4</v>
      </c>
      <c r="N1907" t="s">
        <v>8</v>
      </c>
      <c r="O1907" t="s">
        <v>87</v>
      </c>
      <c r="P1907" t="s">
        <v>350</v>
      </c>
      <c r="Q1907" t="s">
        <v>42</v>
      </c>
      <c r="R1907">
        <v>20012</v>
      </c>
      <c r="S1907">
        <v>42183</v>
      </c>
      <c r="T1907">
        <v>42184</v>
      </c>
      <c r="U1907">
        <v>-32.28</v>
      </c>
      <c r="V1907">
        <v>13</v>
      </c>
      <c r="W1907">
        <v>438.25</v>
      </c>
      <c r="X1907">
        <v>59937</v>
      </c>
      <c r="Y1907" t="s">
        <v>3219</v>
      </c>
    </row>
    <row r="1908" spans="1:25" x14ac:dyDescent="0.2">
      <c r="A1908">
        <v>1735</v>
      </c>
      <c r="B1908" t="s">
        <v>2962</v>
      </c>
      <c r="C1908" t="s">
        <v>13</v>
      </c>
      <c r="D1908">
        <v>0.02</v>
      </c>
      <c r="E1908">
        <v>30.98</v>
      </c>
      <c r="F1908">
        <v>17.079999999999998</v>
      </c>
      <c r="G1908" t="s">
        <v>14</v>
      </c>
      <c r="H1908" t="s">
        <v>3</v>
      </c>
      <c r="I1908" t="s">
        <v>24</v>
      </c>
      <c r="J1908" t="s">
        <v>64</v>
      </c>
      <c r="K1908" t="s">
        <v>49</v>
      </c>
      <c r="L1908" t="s">
        <v>2961</v>
      </c>
      <c r="M1908">
        <v>0.4</v>
      </c>
      <c r="N1908" t="s">
        <v>8</v>
      </c>
      <c r="O1908" t="s">
        <v>87</v>
      </c>
      <c r="P1908" t="s">
        <v>88</v>
      </c>
      <c r="Q1908" t="s">
        <v>2963</v>
      </c>
      <c r="R1908">
        <v>11550</v>
      </c>
      <c r="S1908">
        <v>42183</v>
      </c>
      <c r="T1908">
        <v>42184</v>
      </c>
      <c r="U1908">
        <v>-16.14</v>
      </c>
      <c r="V1908">
        <v>3</v>
      </c>
      <c r="W1908">
        <v>101.13</v>
      </c>
      <c r="X1908">
        <v>88444</v>
      </c>
      <c r="Y1908" t="s">
        <v>3219</v>
      </c>
    </row>
    <row r="1909" spans="1:25" x14ac:dyDescent="0.2">
      <c r="A1909">
        <v>1191</v>
      </c>
      <c r="B1909" t="s">
        <v>2964</v>
      </c>
      <c r="C1909" t="s">
        <v>23</v>
      </c>
      <c r="D1909">
        <v>0.03</v>
      </c>
      <c r="E1909">
        <v>28.53</v>
      </c>
      <c r="F1909">
        <v>1.49</v>
      </c>
      <c r="G1909" t="s">
        <v>14</v>
      </c>
      <c r="H1909" t="s">
        <v>3</v>
      </c>
      <c r="I1909" t="s">
        <v>24</v>
      </c>
      <c r="J1909" t="s">
        <v>48</v>
      </c>
      <c r="K1909" t="s">
        <v>49</v>
      </c>
      <c r="L1909" t="s">
        <v>1808</v>
      </c>
      <c r="M1909">
        <v>0.38</v>
      </c>
      <c r="N1909" t="s">
        <v>8</v>
      </c>
      <c r="O1909" t="s">
        <v>87</v>
      </c>
      <c r="P1909" t="s">
        <v>224</v>
      </c>
      <c r="Q1909" t="s">
        <v>2965</v>
      </c>
      <c r="R1909">
        <v>6050</v>
      </c>
      <c r="S1909">
        <v>42183</v>
      </c>
      <c r="T1909">
        <v>42186</v>
      </c>
      <c r="U1909">
        <v>59.4405</v>
      </c>
      <c r="V1909">
        <v>3</v>
      </c>
      <c r="W1909">
        <v>88.84</v>
      </c>
      <c r="X1909">
        <v>87587</v>
      </c>
      <c r="Y1909" t="s">
        <v>3219</v>
      </c>
    </row>
    <row r="1910" spans="1:25" x14ac:dyDescent="0.2">
      <c r="A1910">
        <v>1193</v>
      </c>
      <c r="B1910" t="s">
        <v>1327</v>
      </c>
      <c r="C1910" t="s">
        <v>23</v>
      </c>
      <c r="D1910">
        <v>0.09</v>
      </c>
      <c r="E1910">
        <v>49.99</v>
      </c>
      <c r="F1910">
        <v>19.989999999999998</v>
      </c>
      <c r="G1910" t="s">
        <v>14</v>
      </c>
      <c r="H1910" t="s">
        <v>3</v>
      </c>
      <c r="I1910" t="s">
        <v>16</v>
      </c>
      <c r="J1910" t="s">
        <v>17</v>
      </c>
      <c r="K1910" t="s">
        <v>49</v>
      </c>
      <c r="L1910" t="s">
        <v>1264</v>
      </c>
      <c r="M1910">
        <v>0.41</v>
      </c>
      <c r="N1910" t="s">
        <v>8</v>
      </c>
      <c r="O1910" t="s">
        <v>87</v>
      </c>
      <c r="P1910" t="s">
        <v>350</v>
      </c>
      <c r="Q1910" t="s">
        <v>42</v>
      </c>
      <c r="R1910">
        <v>20016</v>
      </c>
      <c r="S1910">
        <v>42183</v>
      </c>
      <c r="T1910">
        <v>42185</v>
      </c>
      <c r="U1910">
        <v>-17.03</v>
      </c>
      <c r="V1910">
        <v>48</v>
      </c>
      <c r="W1910">
        <v>2373.3200000000002</v>
      </c>
      <c r="X1910">
        <v>11206</v>
      </c>
      <c r="Y1910" t="s">
        <v>3219</v>
      </c>
    </row>
    <row r="1911" spans="1:25" x14ac:dyDescent="0.2">
      <c r="A1911">
        <v>1193</v>
      </c>
      <c r="B1911" t="s">
        <v>1327</v>
      </c>
      <c r="C1911" t="s">
        <v>23</v>
      </c>
      <c r="D1911">
        <v>0.03</v>
      </c>
      <c r="E1911">
        <v>28.53</v>
      </c>
      <c r="F1911">
        <v>1.49</v>
      </c>
      <c r="G1911" t="s">
        <v>14</v>
      </c>
      <c r="H1911" t="s">
        <v>3</v>
      </c>
      <c r="I1911" t="s">
        <v>24</v>
      </c>
      <c r="J1911" t="s">
        <v>48</v>
      </c>
      <c r="K1911" t="s">
        <v>49</v>
      </c>
      <c r="L1911" t="s">
        <v>1808</v>
      </c>
      <c r="M1911">
        <v>0.38</v>
      </c>
      <c r="N1911" t="s">
        <v>8</v>
      </c>
      <c r="O1911" t="s">
        <v>87</v>
      </c>
      <c r="P1911" t="s">
        <v>350</v>
      </c>
      <c r="Q1911" t="s">
        <v>42</v>
      </c>
      <c r="R1911">
        <v>20016</v>
      </c>
      <c r="S1911">
        <v>42183</v>
      </c>
      <c r="T1911">
        <v>42186</v>
      </c>
      <c r="U1911">
        <v>39.627000000000002</v>
      </c>
      <c r="V1911">
        <v>11</v>
      </c>
      <c r="W1911">
        <v>325.73</v>
      </c>
      <c r="X1911">
        <v>11206</v>
      </c>
      <c r="Y1911" t="s">
        <v>3219</v>
      </c>
    </row>
    <row r="1912" spans="1:25" x14ac:dyDescent="0.2">
      <c r="A1912">
        <v>1203</v>
      </c>
      <c r="B1912" t="s">
        <v>2966</v>
      </c>
      <c r="C1912" t="s">
        <v>23</v>
      </c>
      <c r="D1912">
        <v>0.09</v>
      </c>
      <c r="E1912">
        <v>49.99</v>
      </c>
      <c r="F1912">
        <v>19.989999999999998</v>
      </c>
      <c r="G1912" t="s">
        <v>14</v>
      </c>
      <c r="H1912" t="s">
        <v>3</v>
      </c>
      <c r="I1912" t="s">
        <v>16</v>
      </c>
      <c r="J1912" t="s">
        <v>17</v>
      </c>
      <c r="K1912" t="s">
        <v>49</v>
      </c>
      <c r="L1912" t="s">
        <v>1264</v>
      </c>
      <c r="M1912">
        <v>0.41</v>
      </c>
      <c r="N1912" t="s">
        <v>8</v>
      </c>
      <c r="O1912" t="s">
        <v>87</v>
      </c>
      <c r="P1912" t="s">
        <v>560</v>
      </c>
      <c r="Q1912" t="s">
        <v>561</v>
      </c>
      <c r="R1912">
        <v>2920</v>
      </c>
      <c r="S1912">
        <v>42183</v>
      </c>
      <c r="T1912">
        <v>42185</v>
      </c>
      <c r="U1912">
        <v>-8.5150000000000006</v>
      </c>
      <c r="V1912">
        <v>12</v>
      </c>
      <c r="W1912">
        <v>593.33000000000004</v>
      </c>
      <c r="X1912">
        <v>87587</v>
      </c>
      <c r="Y1912" t="s">
        <v>3219</v>
      </c>
    </row>
    <row r="1913" spans="1:25" x14ac:dyDescent="0.2">
      <c r="A1913">
        <v>2801</v>
      </c>
      <c r="B1913" t="s">
        <v>2967</v>
      </c>
      <c r="C1913" t="s">
        <v>23</v>
      </c>
      <c r="D1913">
        <v>0</v>
      </c>
      <c r="E1913">
        <v>17.52</v>
      </c>
      <c r="F1913">
        <v>8.17</v>
      </c>
      <c r="G1913" t="s">
        <v>14</v>
      </c>
      <c r="H1913" t="s">
        <v>47</v>
      </c>
      <c r="I1913" t="s">
        <v>24</v>
      </c>
      <c r="J1913" t="s">
        <v>71</v>
      </c>
      <c r="K1913" t="s">
        <v>120</v>
      </c>
      <c r="L1913" t="s">
        <v>2968</v>
      </c>
      <c r="M1913">
        <v>0.5</v>
      </c>
      <c r="N1913" t="s">
        <v>8</v>
      </c>
      <c r="O1913" t="s">
        <v>35</v>
      </c>
      <c r="P1913" t="s">
        <v>564</v>
      </c>
      <c r="Q1913" t="s">
        <v>1694</v>
      </c>
      <c r="R1913">
        <v>85224</v>
      </c>
      <c r="S1913">
        <v>42183</v>
      </c>
      <c r="T1913">
        <v>42188</v>
      </c>
      <c r="U1913">
        <v>52.764000000000003</v>
      </c>
      <c r="V1913">
        <v>15</v>
      </c>
      <c r="W1913">
        <v>284.33999999999997</v>
      </c>
      <c r="X1913">
        <v>91049</v>
      </c>
      <c r="Y1913" t="s">
        <v>3218</v>
      </c>
    </row>
    <row r="1914" spans="1:25" x14ac:dyDescent="0.2">
      <c r="A1914">
        <v>3226</v>
      </c>
      <c r="B1914" t="s">
        <v>477</v>
      </c>
      <c r="C1914" t="s">
        <v>92</v>
      </c>
      <c r="D1914">
        <v>0.06</v>
      </c>
      <c r="E1914">
        <v>22.24</v>
      </c>
      <c r="F1914">
        <v>1.99</v>
      </c>
      <c r="G1914" t="s">
        <v>14</v>
      </c>
      <c r="H1914" t="s">
        <v>3</v>
      </c>
      <c r="I1914" t="s">
        <v>16</v>
      </c>
      <c r="J1914" t="s">
        <v>17</v>
      </c>
      <c r="K1914" t="s">
        <v>18</v>
      </c>
      <c r="L1914" t="s">
        <v>2969</v>
      </c>
      <c r="M1914">
        <v>0.43</v>
      </c>
      <c r="N1914" t="s">
        <v>8</v>
      </c>
      <c r="O1914" t="s">
        <v>9</v>
      </c>
      <c r="P1914" t="s">
        <v>376</v>
      </c>
      <c r="Q1914" t="s">
        <v>479</v>
      </c>
      <c r="R1914">
        <v>37075</v>
      </c>
      <c r="S1914">
        <v>42183</v>
      </c>
      <c r="T1914">
        <v>42185</v>
      </c>
      <c r="U1914">
        <v>95.388000000000005</v>
      </c>
      <c r="V1914">
        <v>12</v>
      </c>
      <c r="W1914">
        <v>255.88</v>
      </c>
      <c r="X1914">
        <v>86509</v>
      </c>
      <c r="Y1914" t="s">
        <v>3216</v>
      </c>
    </row>
    <row r="1915" spans="1:25" x14ac:dyDescent="0.2">
      <c r="A1915">
        <v>2448</v>
      </c>
      <c r="B1915" t="s">
        <v>2970</v>
      </c>
      <c r="C1915" t="s">
        <v>13</v>
      </c>
      <c r="D1915">
        <v>0.09</v>
      </c>
      <c r="E1915">
        <v>6.48</v>
      </c>
      <c r="F1915">
        <v>7.03</v>
      </c>
      <c r="G1915" t="s">
        <v>14</v>
      </c>
      <c r="H1915" t="s">
        <v>15</v>
      </c>
      <c r="I1915" t="s">
        <v>24</v>
      </c>
      <c r="J1915" t="s">
        <v>64</v>
      </c>
      <c r="K1915" t="s">
        <v>49</v>
      </c>
      <c r="L1915" t="s">
        <v>2499</v>
      </c>
      <c r="M1915">
        <v>0.37</v>
      </c>
      <c r="N1915" t="s">
        <v>8</v>
      </c>
      <c r="O1915" t="s">
        <v>28</v>
      </c>
      <c r="P1915" t="s">
        <v>60</v>
      </c>
      <c r="Q1915" t="s">
        <v>135</v>
      </c>
      <c r="R1915">
        <v>55410</v>
      </c>
      <c r="S1915">
        <v>42184</v>
      </c>
      <c r="T1915">
        <v>42186</v>
      </c>
      <c r="U1915">
        <v>-126.208</v>
      </c>
      <c r="V1915">
        <v>16</v>
      </c>
      <c r="W1915">
        <v>96.96</v>
      </c>
      <c r="X1915">
        <v>87790</v>
      </c>
      <c r="Y1915" t="s">
        <v>3217</v>
      </c>
    </row>
    <row r="1916" spans="1:25" x14ac:dyDescent="0.2">
      <c r="A1916">
        <v>3374</v>
      </c>
      <c r="B1916" t="s">
        <v>2718</v>
      </c>
      <c r="C1916" t="s">
        <v>13</v>
      </c>
      <c r="D1916">
        <v>0.05</v>
      </c>
      <c r="E1916">
        <v>73.98</v>
      </c>
      <c r="F1916">
        <v>12.14</v>
      </c>
      <c r="G1916" t="s">
        <v>14</v>
      </c>
      <c r="H1916" t="s">
        <v>47</v>
      </c>
      <c r="I1916" t="s">
        <v>16</v>
      </c>
      <c r="J1916" t="s">
        <v>17</v>
      </c>
      <c r="K1916" t="s">
        <v>49</v>
      </c>
      <c r="L1916" t="s">
        <v>709</v>
      </c>
      <c r="M1916">
        <v>0.67</v>
      </c>
      <c r="N1916" t="s">
        <v>8</v>
      </c>
      <c r="O1916" t="s">
        <v>87</v>
      </c>
      <c r="P1916" t="s">
        <v>394</v>
      </c>
      <c r="Q1916" t="s">
        <v>2719</v>
      </c>
      <c r="R1916">
        <v>21113</v>
      </c>
      <c r="S1916">
        <v>42184</v>
      </c>
      <c r="T1916">
        <v>42185</v>
      </c>
      <c r="U1916">
        <v>-1.9039999999999999</v>
      </c>
      <c r="V1916">
        <v>8</v>
      </c>
      <c r="W1916">
        <v>600.4</v>
      </c>
      <c r="X1916">
        <v>87474</v>
      </c>
      <c r="Y1916" t="s">
        <v>3219</v>
      </c>
    </row>
    <row r="1917" spans="1:25" x14ac:dyDescent="0.2">
      <c r="A1917">
        <v>3374</v>
      </c>
      <c r="B1917" t="s">
        <v>2718</v>
      </c>
      <c r="C1917" t="s">
        <v>13</v>
      </c>
      <c r="D1917">
        <v>0</v>
      </c>
      <c r="E1917">
        <v>5.98</v>
      </c>
      <c r="F1917">
        <v>7.15</v>
      </c>
      <c r="G1917" t="s">
        <v>14</v>
      </c>
      <c r="H1917" t="s">
        <v>47</v>
      </c>
      <c r="I1917" t="s">
        <v>24</v>
      </c>
      <c r="J1917" t="s">
        <v>64</v>
      </c>
      <c r="K1917" t="s">
        <v>49</v>
      </c>
      <c r="L1917" t="s">
        <v>2514</v>
      </c>
      <c r="M1917">
        <v>0.36</v>
      </c>
      <c r="N1917" t="s">
        <v>8</v>
      </c>
      <c r="O1917" t="s">
        <v>87</v>
      </c>
      <c r="P1917" t="s">
        <v>394</v>
      </c>
      <c r="Q1917" t="s">
        <v>2719</v>
      </c>
      <c r="R1917">
        <v>21113</v>
      </c>
      <c r="S1917">
        <v>42184</v>
      </c>
      <c r="T1917">
        <v>42186</v>
      </c>
      <c r="U1917">
        <v>-37.048000000000002</v>
      </c>
      <c r="V1917">
        <v>5</v>
      </c>
      <c r="W1917">
        <v>34.25</v>
      </c>
      <c r="X1917">
        <v>87474</v>
      </c>
      <c r="Y1917" t="s">
        <v>3219</v>
      </c>
    </row>
    <row r="1918" spans="1:25" x14ac:dyDescent="0.2">
      <c r="A1918">
        <v>3374</v>
      </c>
      <c r="B1918" t="s">
        <v>2718</v>
      </c>
      <c r="C1918" t="s">
        <v>13</v>
      </c>
      <c r="D1918">
        <v>0.09</v>
      </c>
      <c r="E1918">
        <v>3.57</v>
      </c>
      <c r="F1918">
        <v>4.17</v>
      </c>
      <c r="G1918" t="s">
        <v>14</v>
      </c>
      <c r="H1918" t="s">
        <v>47</v>
      </c>
      <c r="I1918" t="s">
        <v>24</v>
      </c>
      <c r="J1918" t="s">
        <v>25</v>
      </c>
      <c r="K1918" t="s">
        <v>18</v>
      </c>
      <c r="L1918" t="s">
        <v>768</v>
      </c>
      <c r="M1918">
        <v>0.59</v>
      </c>
      <c r="N1918" t="s">
        <v>8</v>
      </c>
      <c r="O1918" t="s">
        <v>87</v>
      </c>
      <c r="P1918" t="s">
        <v>394</v>
      </c>
      <c r="Q1918" t="s">
        <v>2719</v>
      </c>
      <c r="R1918">
        <v>21113</v>
      </c>
      <c r="S1918">
        <v>42184</v>
      </c>
      <c r="T1918">
        <v>42186</v>
      </c>
      <c r="U1918">
        <v>-56.887999999999998</v>
      </c>
      <c r="V1918">
        <v>9</v>
      </c>
      <c r="W1918">
        <v>31.45</v>
      </c>
      <c r="X1918">
        <v>87474</v>
      </c>
      <c r="Y1918" t="s">
        <v>3219</v>
      </c>
    </row>
    <row r="1919" spans="1:25" x14ac:dyDescent="0.2">
      <c r="A1919">
        <v>1502</v>
      </c>
      <c r="B1919" t="s">
        <v>2413</v>
      </c>
      <c r="C1919" t="s">
        <v>23</v>
      </c>
      <c r="D1919">
        <v>0.08</v>
      </c>
      <c r="E1919">
        <v>5.84</v>
      </c>
      <c r="F1919">
        <v>1</v>
      </c>
      <c r="G1919" t="s">
        <v>63</v>
      </c>
      <c r="H1919" t="s">
        <v>3</v>
      </c>
      <c r="I1919" t="s">
        <v>24</v>
      </c>
      <c r="J1919" t="s">
        <v>25</v>
      </c>
      <c r="K1919" t="s">
        <v>26</v>
      </c>
      <c r="L1919" t="s">
        <v>2971</v>
      </c>
      <c r="M1919">
        <v>0.38</v>
      </c>
      <c r="N1919" t="s">
        <v>8</v>
      </c>
      <c r="O1919" t="s">
        <v>9</v>
      </c>
      <c r="P1919" t="s">
        <v>99</v>
      </c>
      <c r="Q1919" t="s">
        <v>2414</v>
      </c>
      <c r="R1919">
        <v>33065</v>
      </c>
      <c r="S1919">
        <v>42184</v>
      </c>
      <c r="T1919">
        <v>42188</v>
      </c>
      <c r="U1919">
        <v>731.92200000000003</v>
      </c>
      <c r="V1919">
        <v>11</v>
      </c>
      <c r="W1919">
        <v>61.39</v>
      </c>
      <c r="X1919">
        <v>89194</v>
      </c>
      <c r="Y1919" t="s">
        <v>3216</v>
      </c>
    </row>
    <row r="1920" spans="1:25" x14ac:dyDescent="0.2">
      <c r="A1920">
        <v>1502</v>
      </c>
      <c r="B1920" t="s">
        <v>2413</v>
      </c>
      <c r="C1920" t="s">
        <v>23</v>
      </c>
      <c r="D1920">
        <v>0</v>
      </c>
      <c r="E1920">
        <v>205.99</v>
      </c>
      <c r="F1920">
        <v>8.99</v>
      </c>
      <c r="G1920" t="s">
        <v>14</v>
      </c>
      <c r="H1920" t="s">
        <v>3</v>
      </c>
      <c r="I1920" t="s">
        <v>16</v>
      </c>
      <c r="J1920" t="s">
        <v>111</v>
      </c>
      <c r="K1920" t="s">
        <v>49</v>
      </c>
      <c r="L1920" t="s">
        <v>1008</v>
      </c>
      <c r="M1920">
        <v>0.6</v>
      </c>
      <c r="N1920" t="s">
        <v>8</v>
      </c>
      <c r="O1920" t="s">
        <v>9</v>
      </c>
      <c r="P1920" t="s">
        <v>99</v>
      </c>
      <c r="Q1920" t="s">
        <v>2414</v>
      </c>
      <c r="R1920">
        <v>33065</v>
      </c>
      <c r="S1920">
        <v>42184</v>
      </c>
      <c r="T1920">
        <v>42187</v>
      </c>
      <c r="U1920">
        <v>186.55799999999999</v>
      </c>
      <c r="V1920">
        <v>13</v>
      </c>
      <c r="W1920">
        <v>2435.52</v>
      </c>
      <c r="X1920">
        <v>89194</v>
      </c>
      <c r="Y1920" t="s">
        <v>3216</v>
      </c>
    </row>
    <row r="1921" spans="1:25" x14ac:dyDescent="0.2">
      <c r="A1921">
        <v>1109</v>
      </c>
      <c r="B1921" t="s">
        <v>2972</v>
      </c>
      <c r="C1921" t="s">
        <v>92</v>
      </c>
      <c r="D1921">
        <v>0.08</v>
      </c>
      <c r="E1921">
        <v>8.3699999999999992</v>
      </c>
      <c r="F1921">
        <v>10.16</v>
      </c>
      <c r="G1921" t="s">
        <v>14</v>
      </c>
      <c r="H1921" t="s">
        <v>15</v>
      </c>
      <c r="I1921" t="s">
        <v>4</v>
      </c>
      <c r="J1921" t="s">
        <v>102</v>
      </c>
      <c r="K1921" t="s">
        <v>40</v>
      </c>
      <c r="L1921" t="s">
        <v>1548</v>
      </c>
      <c r="M1921">
        <v>0.59</v>
      </c>
      <c r="N1921" t="s">
        <v>8</v>
      </c>
      <c r="O1921" t="s">
        <v>28</v>
      </c>
      <c r="P1921" t="s">
        <v>163</v>
      </c>
      <c r="Q1921" t="s">
        <v>2973</v>
      </c>
      <c r="R1921">
        <v>78041</v>
      </c>
      <c r="S1921">
        <v>42184</v>
      </c>
      <c r="T1921">
        <v>42184</v>
      </c>
      <c r="U1921">
        <v>-169.232</v>
      </c>
      <c r="V1921">
        <v>13</v>
      </c>
      <c r="W1921">
        <v>108.99</v>
      </c>
      <c r="X1921">
        <v>86410</v>
      </c>
      <c r="Y1921" t="s">
        <v>3217</v>
      </c>
    </row>
    <row r="1922" spans="1:25" x14ac:dyDescent="0.2">
      <c r="A1922">
        <v>1183</v>
      </c>
      <c r="B1922" t="s">
        <v>2974</v>
      </c>
      <c r="C1922" t="s">
        <v>46</v>
      </c>
      <c r="D1922">
        <v>0.04</v>
      </c>
      <c r="E1922">
        <v>35.99</v>
      </c>
      <c r="F1922">
        <v>3.3</v>
      </c>
      <c r="G1922" t="s">
        <v>14</v>
      </c>
      <c r="H1922" t="s">
        <v>47</v>
      </c>
      <c r="I1922" t="s">
        <v>16</v>
      </c>
      <c r="J1922" t="s">
        <v>111</v>
      </c>
      <c r="K1922" t="s">
        <v>18</v>
      </c>
      <c r="L1922" t="s">
        <v>1886</v>
      </c>
      <c r="M1922">
        <v>0.39</v>
      </c>
      <c r="N1922" t="s">
        <v>8</v>
      </c>
      <c r="O1922" t="s">
        <v>35</v>
      </c>
      <c r="P1922" t="s">
        <v>122</v>
      </c>
      <c r="Q1922" t="s">
        <v>2975</v>
      </c>
      <c r="R1922">
        <v>84663</v>
      </c>
      <c r="S1922">
        <v>42184</v>
      </c>
      <c r="T1922">
        <v>42184</v>
      </c>
      <c r="U1922">
        <v>184.19550000000001</v>
      </c>
      <c r="V1922">
        <v>9</v>
      </c>
      <c r="W1922">
        <v>266.95</v>
      </c>
      <c r="X1922">
        <v>86914</v>
      </c>
      <c r="Y1922" t="s">
        <v>3218</v>
      </c>
    </row>
    <row r="1923" spans="1:25" x14ac:dyDescent="0.2">
      <c r="A1923">
        <v>699</v>
      </c>
      <c r="B1923" t="s">
        <v>837</v>
      </c>
      <c r="C1923" t="s">
        <v>13</v>
      </c>
      <c r="D1923">
        <v>0.01</v>
      </c>
      <c r="E1923">
        <v>7.89</v>
      </c>
      <c r="F1923">
        <v>2.82</v>
      </c>
      <c r="G1923" t="s">
        <v>14</v>
      </c>
      <c r="H1923" t="s">
        <v>15</v>
      </c>
      <c r="I1923" t="s">
        <v>24</v>
      </c>
      <c r="J1923" t="s">
        <v>152</v>
      </c>
      <c r="K1923" t="s">
        <v>26</v>
      </c>
      <c r="L1923" t="s">
        <v>2976</v>
      </c>
      <c r="M1923">
        <v>0.4</v>
      </c>
      <c r="N1923" t="s">
        <v>8</v>
      </c>
      <c r="O1923" t="s">
        <v>35</v>
      </c>
      <c r="P1923" t="s">
        <v>66</v>
      </c>
      <c r="Q1923" t="s">
        <v>76</v>
      </c>
      <c r="R1923">
        <v>90041</v>
      </c>
      <c r="S1923">
        <v>42185</v>
      </c>
      <c r="T1923">
        <v>42186</v>
      </c>
      <c r="U1923">
        <v>38.700000000000003</v>
      </c>
      <c r="V1923">
        <v>32</v>
      </c>
      <c r="W1923">
        <v>274.26</v>
      </c>
      <c r="X1923">
        <v>36647</v>
      </c>
      <c r="Y1923" t="s">
        <v>3218</v>
      </c>
    </row>
    <row r="1924" spans="1:25" x14ac:dyDescent="0.2">
      <c r="A1924">
        <v>699</v>
      </c>
      <c r="B1924" t="s">
        <v>837</v>
      </c>
      <c r="C1924" t="s">
        <v>13</v>
      </c>
      <c r="D1924">
        <v>0.09</v>
      </c>
      <c r="E1924">
        <v>3.68</v>
      </c>
      <c r="F1924">
        <v>1.32</v>
      </c>
      <c r="G1924" t="s">
        <v>14</v>
      </c>
      <c r="H1924" t="s">
        <v>15</v>
      </c>
      <c r="I1924" t="s">
        <v>24</v>
      </c>
      <c r="J1924" t="s">
        <v>544</v>
      </c>
      <c r="K1924" t="s">
        <v>26</v>
      </c>
      <c r="L1924" t="s">
        <v>2502</v>
      </c>
      <c r="M1924">
        <v>0.83</v>
      </c>
      <c r="N1924" t="s">
        <v>8</v>
      </c>
      <c r="O1924" t="s">
        <v>35</v>
      </c>
      <c r="P1924" t="s">
        <v>66</v>
      </c>
      <c r="Q1924" t="s">
        <v>76</v>
      </c>
      <c r="R1924">
        <v>90041</v>
      </c>
      <c r="S1924">
        <v>42185</v>
      </c>
      <c r="T1924">
        <v>42186</v>
      </c>
      <c r="U1924">
        <v>-21.91</v>
      </c>
      <c r="V1924">
        <v>24</v>
      </c>
      <c r="W1924">
        <v>83.16</v>
      </c>
      <c r="X1924">
        <v>36647</v>
      </c>
      <c r="Y1924" t="s">
        <v>3218</v>
      </c>
    </row>
    <row r="1925" spans="1:25" x14ac:dyDescent="0.2">
      <c r="A1925">
        <v>699</v>
      </c>
      <c r="B1925" t="s">
        <v>837</v>
      </c>
      <c r="C1925" t="s">
        <v>13</v>
      </c>
      <c r="D1925">
        <v>0.1</v>
      </c>
      <c r="E1925">
        <v>9.7100000000000009</v>
      </c>
      <c r="F1925">
        <v>9.4499999999999993</v>
      </c>
      <c r="G1925" t="s">
        <v>14</v>
      </c>
      <c r="H1925" t="s">
        <v>15</v>
      </c>
      <c r="I1925" t="s">
        <v>24</v>
      </c>
      <c r="J1925" t="s">
        <v>54</v>
      </c>
      <c r="K1925" t="s">
        <v>49</v>
      </c>
      <c r="L1925" t="s">
        <v>1179</v>
      </c>
      <c r="M1925">
        <v>0.6</v>
      </c>
      <c r="N1925" t="s">
        <v>8</v>
      </c>
      <c r="O1925" t="s">
        <v>35</v>
      </c>
      <c r="P1925" t="s">
        <v>66</v>
      </c>
      <c r="Q1925" t="s">
        <v>76</v>
      </c>
      <c r="R1925">
        <v>90041</v>
      </c>
      <c r="S1925">
        <v>42185</v>
      </c>
      <c r="T1925">
        <v>42188</v>
      </c>
      <c r="U1925">
        <v>-119.77</v>
      </c>
      <c r="V1925">
        <v>27</v>
      </c>
      <c r="W1925">
        <v>261.93</v>
      </c>
      <c r="X1925">
        <v>36647</v>
      </c>
      <c r="Y1925" t="s">
        <v>3218</v>
      </c>
    </row>
    <row r="1926" spans="1:25" x14ac:dyDescent="0.2">
      <c r="A1926">
        <v>702</v>
      </c>
      <c r="B1926" t="s">
        <v>2252</v>
      </c>
      <c r="C1926" t="s">
        <v>13</v>
      </c>
      <c r="D1926">
        <v>0.01</v>
      </c>
      <c r="E1926">
        <v>7.89</v>
      </c>
      <c r="F1926">
        <v>2.82</v>
      </c>
      <c r="G1926" t="s">
        <v>14</v>
      </c>
      <c r="H1926" t="s">
        <v>15</v>
      </c>
      <c r="I1926" t="s">
        <v>24</v>
      </c>
      <c r="J1926" t="s">
        <v>152</v>
      </c>
      <c r="K1926" t="s">
        <v>26</v>
      </c>
      <c r="L1926" t="s">
        <v>2976</v>
      </c>
      <c r="M1926">
        <v>0.4</v>
      </c>
      <c r="N1926" t="s">
        <v>8</v>
      </c>
      <c r="O1926" t="s">
        <v>35</v>
      </c>
      <c r="P1926" t="s">
        <v>66</v>
      </c>
      <c r="Q1926" t="s">
        <v>2253</v>
      </c>
      <c r="R1926">
        <v>95404</v>
      </c>
      <c r="S1926">
        <v>42185</v>
      </c>
      <c r="T1926">
        <v>42186</v>
      </c>
      <c r="U1926">
        <v>46.44</v>
      </c>
      <c r="V1926">
        <v>8</v>
      </c>
      <c r="W1926">
        <v>68.56</v>
      </c>
      <c r="X1926">
        <v>87979</v>
      </c>
      <c r="Y1926" t="s">
        <v>3218</v>
      </c>
    </row>
    <row r="1927" spans="1:25" x14ac:dyDescent="0.2">
      <c r="A1927">
        <v>702</v>
      </c>
      <c r="B1927" t="s">
        <v>2252</v>
      </c>
      <c r="C1927" t="s">
        <v>13</v>
      </c>
      <c r="D1927">
        <v>0.09</v>
      </c>
      <c r="E1927">
        <v>3.68</v>
      </c>
      <c r="F1927">
        <v>1.32</v>
      </c>
      <c r="G1927" t="s">
        <v>14</v>
      </c>
      <c r="H1927" t="s">
        <v>15</v>
      </c>
      <c r="I1927" t="s">
        <v>24</v>
      </c>
      <c r="J1927" t="s">
        <v>544</v>
      </c>
      <c r="K1927" t="s">
        <v>26</v>
      </c>
      <c r="L1927" t="s">
        <v>2502</v>
      </c>
      <c r="M1927">
        <v>0.83</v>
      </c>
      <c r="N1927" t="s">
        <v>8</v>
      </c>
      <c r="O1927" t="s">
        <v>35</v>
      </c>
      <c r="P1927" t="s">
        <v>66</v>
      </c>
      <c r="Q1927" t="s">
        <v>2253</v>
      </c>
      <c r="R1927">
        <v>95404</v>
      </c>
      <c r="S1927">
        <v>42185</v>
      </c>
      <c r="T1927">
        <v>42186</v>
      </c>
      <c r="U1927">
        <v>-17.527999999999999</v>
      </c>
      <c r="V1927">
        <v>6</v>
      </c>
      <c r="W1927">
        <v>20.79</v>
      </c>
      <c r="X1927">
        <v>87979</v>
      </c>
      <c r="Y1927" t="s">
        <v>3218</v>
      </c>
    </row>
    <row r="1928" spans="1:25" x14ac:dyDescent="0.2">
      <c r="A1928">
        <v>702</v>
      </c>
      <c r="B1928" t="s">
        <v>2252</v>
      </c>
      <c r="C1928" t="s">
        <v>13</v>
      </c>
      <c r="D1928">
        <v>0.1</v>
      </c>
      <c r="E1928">
        <v>9.7100000000000009</v>
      </c>
      <c r="F1928">
        <v>9.4499999999999993</v>
      </c>
      <c r="G1928" t="s">
        <v>14</v>
      </c>
      <c r="H1928" t="s">
        <v>15</v>
      </c>
      <c r="I1928" t="s">
        <v>24</v>
      </c>
      <c r="J1928" t="s">
        <v>54</v>
      </c>
      <c r="K1928" t="s">
        <v>49</v>
      </c>
      <c r="L1928" t="s">
        <v>1179</v>
      </c>
      <c r="M1928">
        <v>0.6</v>
      </c>
      <c r="N1928" t="s">
        <v>8</v>
      </c>
      <c r="O1928" t="s">
        <v>35</v>
      </c>
      <c r="P1928" t="s">
        <v>66</v>
      </c>
      <c r="Q1928" t="s">
        <v>2253</v>
      </c>
      <c r="R1928">
        <v>95404</v>
      </c>
      <c r="S1928">
        <v>42185</v>
      </c>
      <c r="T1928">
        <v>42188</v>
      </c>
      <c r="U1928">
        <v>-95.816000000000003</v>
      </c>
      <c r="V1928">
        <v>7</v>
      </c>
      <c r="W1928">
        <v>67.91</v>
      </c>
      <c r="X1928">
        <v>87979</v>
      </c>
      <c r="Y1928" t="s">
        <v>3218</v>
      </c>
    </row>
    <row r="1929" spans="1:25" x14ac:dyDescent="0.2">
      <c r="A1929">
        <v>1307</v>
      </c>
      <c r="B1929" t="s">
        <v>2977</v>
      </c>
      <c r="C1929" t="s">
        <v>23</v>
      </c>
      <c r="D1929">
        <v>0.04</v>
      </c>
      <c r="E1929">
        <v>8.33</v>
      </c>
      <c r="F1929">
        <v>1.99</v>
      </c>
      <c r="G1929" t="s">
        <v>14</v>
      </c>
      <c r="H1929" t="s">
        <v>3</v>
      </c>
      <c r="I1929" t="s">
        <v>16</v>
      </c>
      <c r="J1929" t="s">
        <v>17</v>
      </c>
      <c r="K1929" t="s">
        <v>18</v>
      </c>
      <c r="L1929" t="s">
        <v>1150</v>
      </c>
      <c r="M1929">
        <v>0.52</v>
      </c>
      <c r="N1929" t="s">
        <v>8</v>
      </c>
      <c r="O1929" t="s">
        <v>35</v>
      </c>
      <c r="P1929" t="s">
        <v>115</v>
      </c>
      <c r="Q1929" t="s">
        <v>2261</v>
      </c>
      <c r="R1929">
        <v>97420</v>
      </c>
      <c r="S1929">
        <v>42185</v>
      </c>
      <c r="T1929">
        <v>42192</v>
      </c>
      <c r="U1929">
        <v>44.892000000000003</v>
      </c>
      <c r="V1929">
        <v>16</v>
      </c>
      <c r="W1929">
        <v>131.26</v>
      </c>
      <c r="X1929">
        <v>91451</v>
      </c>
      <c r="Y1929" t="s">
        <v>3218</v>
      </c>
    </row>
    <row r="1930" spans="1:25" x14ac:dyDescent="0.2">
      <c r="A1930">
        <v>2089</v>
      </c>
      <c r="B1930" t="s">
        <v>2978</v>
      </c>
      <c r="C1930" t="s">
        <v>23</v>
      </c>
      <c r="D1930">
        <v>0.06</v>
      </c>
      <c r="E1930">
        <v>38.06</v>
      </c>
      <c r="F1930">
        <v>4.5</v>
      </c>
      <c r="G1930" t="s">
        <v>14</v>
      </c>
      <c r="H1930" t="s">
        <v>70</v>
      </c>
      <c r="I1930" t="s">
        <v>24</v>
      </c>
      <c r="J1930" t="s">
        <v>71</v>
      </c>
      <c r="K1930" t="s">
        <v>49</v>
      </c>
      <c r="L1930" t="s">
        <v>2979</v>
      </c>
      <c r="M1930">
        <v>0.56000000000000005</v>
      </c>
      <c r="N1930" t="s">
        <v>8</v>
      </c>
      <c r="O1930" t="s">
        <v>87</v>
      </c>
      <c r="P1930" t="s">
        <v>88</v>
      </c>
      <c r="Q1930" t="s">
        <v>2980</v>
      </c>
      <c r="R1930">
        <v>10956</v>
      </c>
      <c r="S1930">
        <v>42185</v>
      </c>
      <c r="T1930">
        <v>42191</v>
      </c>
      <c r="U1930">
        <v>450.45960000000002</v>
      </c>
      <c r="V1930">
        <v>17</v>
      </c>
      <c r="W1930">
        <v>652.84</v>
      </c>
      <c r="X1930">
        <v>88348</v>
      </c>
      <c r="Y1930" t="s">
        <v>3219</v>
      </c>
    </row>
    <row r="1931" spans="1:25" x14ac:dyDescent="0.2">
      <c r="A1931">
        <v>2089</v>
      </c>
      <c r="B1931" t="s">
        <v>2978</v>
      </c>
      <c r="C1931" t="s">
        <v>23</v>
      </c>
      <c r="D1931">
        <v>0.08</v>
      </c>
      <c r="E1931">
        <v>599.99</v>
      </c>
      <c r="F1931">
        <v>24.49</v>
      </c>
      <c r="G1931" t="s">
        <v>14</v>
      </c>
      <c r="H1931" t="s">
        <v>70</v>
      </c>
      <c r="I1931" t="s">
        <v>16</v>
      </c>
      <c r="J1931" t="s">
        <v>39</v>
      </c>
      <c r="K1931" t="s">
        <v>40</v>
      </c>
      <c r="L1931" t="s">
        <v>2981</v>
      </c>
      <c r="M1931">
        <v>0.37</v>
      </c>
      <c r="N1931" t="s">
        <v>8</v>
      </c>
      <c r="O1931" t="s">
        <v>87</v>
      </c>
      <c r="P1931" t="s">
        <v>88</v>
      </c>
      <c r="Q1931" t="s">
        <v>2980</v>
      </c>
      <c r="R1931">
        <v>10956</v>
      </c>
      <c r="S1931">
        <v>42185</v>
      </c>
      <c r="T1931">
        <v>42193</v>
      </c>
      <c r="U1931">
        <v>8798.1831000000002</v>
      </c>
      <c r="V1931">
        <v>22</v>
      </c>
      <c r="W1931">
        <v>12750.99</v>
      </c>
      <c r="X1931">
        <v>88348</v>
      </c>
      <c r="Y1931" t="s">
        <v>3219</v>
      </c>
    </row>
    <row r="1932" spans="1:25" x14ac:dyDescent="0.2">
      <c r="A1932">
        <v>2089</v>
      </c>
      <c r="B1932" t="s">
        <v>2978</v>
      </c>
      <c r="C1932" t="s">
        <v>23</v>
      </c>
      <c r="D1932">
        <v>0.1</v>
      </c>
      <c r="E1932">
        <v>3.98</v>
      </c>
      <c r="F1932">
        <v>2.97</v>
      </c>
      <c r="G1932" t="s">
        <v>63</v>
      </c>
      <c r="H1932" t="s">
        <v>70</v>
      </c>
      <c r="I1932" t="s">
        <v>24</v>
      </c>
      <c r="J1932" t="s">
        <v>64</v>
      </c>
      <c r="K1932" t="s">
        <v>26</v>
      </c>
      <c r="L1932" t="s">
        <v>2982</v>
      </c>
      <c r="M1932">
        <v>0.35</v>
      </c>
      <c r="N1932" t="s">
        <v>8</v>
      </c>
      <c r="O1932" t="s">
        <v>87</v>
      </c>
      <c r="P1932" t="s">
        <v>88</v>
      </c>
      <c r="Q1932" t="s">
        <v>2980</v>
      </c>
      <c r="R1932">
        <v>10956</v>
      </c>
      <c r="S1932">
        <v>42185</v>
      </c>
      <c r="T1932">
        <v>42189</v>
      </c>
      <c r="U1932">
        <v>-5.3849999999999998</v>
      </c>
      <c r="V1932">
        <v>5</v>
      </c>
      <c r="W1932">
        <v>20.54</v>
      </c>
      <c r="X1932">
        <v>88348</v>
      </c>
      <c r="Y1932" t="s">
        <v>3219</v>
      </c>
    </row>
    <row r="1933" spans="1:25" x14ac:dyDescent="0.2">
      <c r="A1933">
        <v>2882</v>
      </c>
      <c r="B1933" t="s">
        <v>647</v>
      </c>
      <c r="C1933" t="s">
        <v>23</v>
      </c>
      <c r="D1933">
        <v>0.05</v>
      </c>
      <c r="E1933">
        <v>63.94</v>
      </c>
      <c r="F1933">
        <v>14.48</v>
      </c>
      <c r="G1933" t="s">
        <v>63</v>
      </c>
      <c r="H1933" t="s">
        <v>15</v>
      </c>
      <c r="I1933" t="s">
        <v>4</v>
      </c>
      <c r="J1933" t="s">
        <v>102</v>
      </c>
      <c r="K1933" t="s">
        <v>49</v>
      </c>
      <c r="L1933" t="s">
        <v>1970</v>
      </c>
      <c r="M1933">
        <v>0.46</v>
      </c>
      <c r="N1933" t="s">
        <v>8</v>
      </c>
      <c r="O1933" t="s">
        <v>9</v>
      </c>
      <c r="P1933" t="s">
        <v>73</v>
      </c>
      <c r="Q1933" t="s">
        <v>649</v>
      </c>
      <c r="R1933">
        <v>28206</v>
      </c>
      <c r="S1933">
        <v>42185</v>
      </c>
      <c r="T1933">
        <v>42192</v>
      </c>
      <c r="U1933">
        <v>270.87430000000001</v>
      </c>
      <c r="V1933">
        <v>21</v>
      </c>
      <c r="W1933">
        <v>1336.35</v>
      </c>
      <c r="X1933">
        <v>40224</v>
      </c>
      <c r="Y1933" t="s">
        <v>3216</v>
      </c>
    </row>
    <row r="1934" spans="1:25" x14ac:dyDescent="0.2">
      <c r="A1934">
        <v>2885</v>
      </c>
      <c r="B1934" t="s">
        <v>2983</v>
      </c>
      <c r="C1934" t="s">
        <v>23</v>
      </c>
      <c r="D1934">
        <v>0.05</v>
      </c>
      <c r="E1934">
        <v>63.94</v>
      </c>
      <c r="F1934">
        <v>14.48</v>
      </c>
      <c r="G1934" t="s">
        <v>63</v>
      </c>
      <c r="H1934" t="s">
        <v>15</v>
      </c>
      <c r="I1934" t="s">
        <v>4</v>
      </c>
      <c r="J1934" t="s">
        <v>102</v>
      </c>
      <c r="K1934" t="s">
        <v>49</v>
      </c>
      <c r="L1934" t="s">
        <v>1970</v>
      </c>
      <c r="M1934">
        <v>0.46</v>
      </c>
      <c r="N1934" t="s">
        <v>8</v>
      </c>
      <c r="O1934" t="s">
        <v>87</v>
      </c>
      <c r="P1934" t="s">
        <v>293</v>
      </c>
      <c r="Q1934" t="s">
        <v>2984</v>
      </c>
      <c r="R1934">
        <v>44133</v>
      </c>
      <c r="S1934">
        <v>42185</v>
      </c>
      <c r="T1934">
        <v>42192</v>
      </c>
      <c r="U1934">
        <v>219.54419999999999</v>
      </c>
      <c r="V1934">
        <v>5</v>
      </c>
      <c r="W1934">
        <v>318.18</v>
      </c>
      <c r="X1934">
        <v>87634</v>
      </c>
      <c r="Y1934" t="s">
        <v>3219</v>
      </c>
    </row>
    <row r="1935" spans="1:25" x14ac:dyDescent="0.2">
      <c r="A1935">
        <v>1384</v>
      </c>
      <c r="B1935" t="s">
        <v>2767</v>
      </c>
      <c r="C1935" t="s">
        <v>46</v>
      </c>
      <c r="D1935">
        <v>7.0000000000000007E-2</v>
      </c>
      <c r="E1935">
        <v>11.29</v>
      </c>
      <c r="F1935">
        <v>5.03</v>
      </c>
      <c r="G1935" t="s">
        <v>14</v>
      </c>
      <c r="H1935" t="s">
        <v>15</v>
      </c>
      <c r="I1935" t="s">
        <v>24</v>
      </c>
      <c r="J1935" t="s">
        <v>54</v>
      </c>
      <c r="K1935" t="s">
        <v>49</v>
      </c>
      <c r="L1935" t="s">
        <v>1236</v>
      </c>
      <c r="M1935">
        <v>0.59</v>
      </c>
      <c r="N1935" t="s">
        <v>8</v>
      </c>
      <c r="O1935" t="s">
        <v>9</v>
      </c>
      <c r="P1935" t="s">
        <v>218</v>
      </c>
      <c r="Q1935" t="s">
        <v>2708</v>
      </c>
      <c r="R1935">
        <v>22304</v>
      </c>
      <c r="S1935">
        <v>42185</v>
      </c>
      <c r="T1935">
        <v>42187</v>
      </c>
      <c r="U1935">
        <v>-163.03</v>
      </c>
      <c r="V1935">
        <v>11</v>
      </c>
      <c r="W1935">
        <v>123.18</v>
      </c>
      <c r="X1935">
        <v>89407</v>
      </c>
      <c r="Y1935" t="s">
        <v>3216</v>
      </c>
    </row>
    <row r="1936" spans="1:25" x14ac:dyDescent="0.2">
      <c r="A1936">
        <v>1472</v>
      </c>
      <c r="B1936" t="s">
        <v>2645</v>
      </c>
      <c r="C1936" t="s">
        <v>46</v>
      </c>
      <c r="D1936">
        <v>0.02</v>
      </c>
      <c r="E1936">
        <v>30.98</v>
      </c>
      <c r="F1936">
        <v>6.5</v>
      </c>
      <c r="G1936" t="s">
        <v>63</v>
      </c>
      <c r="H1936" t="s">
        <v>47</v>
      </c>
      <c r="I1936" t="s">
        <v>16</v>
      </c>
      <c r="J1936" t="s">
        <v>17</v>
      </c>
      <c r="K1936" t="s">
        <v>49</v>
      </c>
      <c r="L1936" t="s">
        <v>2831</v>
      </c>
      <c r="M1936">
        <v>0.79</v>
      </c>
      <c r="N1936" t="s">
        <v>8</v>
      </c>
      <c r="O1936" t="s">
        <v>87</v>
      </c>
      <c r="P1936" t="s">
        <v>293</v>
      </c>
      <c r="Q1936" t="s">
        <v>2646</v>
      </c>
      <c r="R1936">
        <v>44145</v>
      </c>
      <c r="S1936">
        <v>42185</v>
      </c>
      <c r="T1936">
        <v>42186</v>
      </c>
      <c r="U1936">
        <v>-44.624000000000002</v>
      </c>
      <c r="V1936">
        <v>17</v>
      </c>
      <c r="W1936">
        <v>552.89</v>
      </c>
      <c r="X1936">
        <v>87078</v>
      </c>
      <c r="Y1936" t="s">
        <v>3219</v>
      </c>
    </row>
    <row r="1937" spans="1:25" x14ac:dyDescent="0.2">
      <c r="A1937">
        <v>2276</v>
      </c>
      <c r="B1937" t="s">
        <v>2985</v>
      </c>
      <c r="C1937" t="s">
        <v>46</v>
      </c>
      <c r="D1937">
        <v>0.01</v>
      </c>
      <c r="E1937">
        <v>195.99</v>
      </c>
      <c r="F1937">
        <v>8.99</v>
      </c>
      <c r="G1937" t="s">
        <v>14</v>
      </c>
      <c r="H1937" t="s">
        <v>15</v>
      </c>
      <c r="I1937" t="s">
        <v>16</v>
      </c>
      <c r="J1937" t="s">
        <v>111</v>
      </c>
      <c r="K1937" t="s">
        <v>49</v>
      </c>
      <c r="L1937" t="s">
        <v>1319</v>
      </c>
      <c r="M1937">
        <v>0.6</v>
      </c>
      <c r="N1937" t="s">
        <v>8</v>
      </c>
      <c r="O1937" t="s">
        <v>87</v>
      </c>
      <c r="P1937" t="s">
        <v>88</v>
      </c>
      <c r="Q1937" t="s">
        <v>2986</v>
      </c>
      <c r="R1937">
        <v>14304</v>
      </c>
      <c r="S1937">
        <v>42185</v>
      </c>
      <c r="T1937">
        <v>42185</v>
      </c>
      <c r="U1937">
        <v>2653.7813999999998</v>
      </c>
      <c r="V1937">
        <v>22</v>
      </c>
      <c r="W1937">
        <v>3846.06</v>
      </c>
      <c r="X1937">
        <v>91502</v>
      </c>
      <c r="Y1937" t="s">
        <v>3219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DA30-4626-4377-8D54-9F3F1CFE0B7E}">
  <dimension ref="A1:S1939"/>
  <sheetViews>
    <sheetView zoomScale="90" zoomScaleNormal="90" workbookViewId="0">
      <selection activeCell="C6" sqref="C6"/>
    </sheetView>
  </sheetViews>
  <sheetFormatPr defaultRowHeight="14.25" x14ac:dyDescent="0.2"/>
  <cols>
    <col min="1" max="1" width="16.25" style="43" bestFit="1" customWidth="1"/>
    <col min="2" max="2" width="16.125" style="43" customWidth="1"/>
    <col min="3" max="3" width="20.875" style="43" bestFit="1" customWidth="1"/>
    <col min="4" max="4" width="10.875" style="43" customWidth="1"/>
    <col min="5" max="5" width="12.125" style="43" bestFit="1" customWidth="1"/>
    <col min="6" max="6" width="15.625" style="43" bestFit="1" customWidth="1"/>
    <col min="7" max="7" width="22.625" style="43" bestFit="1" customWidth="1"/>
    <col min="8" max="8" width="12.5" style="43" bestFit="1" customWidth="1"/>
    <col min="9" max="9" width="14" style="43" bestFit="1" customWidth="1"/>
    <col min="10" max="10" width="11.25" style="43" bestFit="1" customWidth="1"/>
    <col min="11" max="11" width="10.625" style="43" bestFit="1" customWidth="1"/>
    <col min="12" max="12" width="14.625" style="43" bestFit="1" customWidth="1"/>
    <col min="13" max="13" width="9.75" style="43" bestFit="1" customWidth="1"/>
    <col min="14" max="14" width="9.625" style="43" bestFit="1" customWidth="1"/>
    <col min="15" max="15" width="8.75" style="43" bestFit="1" customWidth="1"/>
    <col min="16" max="16" width="10.125" style="43" bestFit="1" customWidth="1"/>
    <col min="17" max="17" width="9.375" style="43" bestFit="1" customWidth="1"/>
    <col min="18" max="18" width="8.875" style="43" customWidth="1"/>
    <col min="19" max="19" width="11.75" style="43" bestFit="1" customWidth="1"/>
    <col min="20" max="16384" width="9" style="43"/>
  </cols>
  <sheetData>
    <row r="1" spans="1:19" s="19" customFormat="1" x14ac:dyDescent="0.2">
      <c r="A1" s="43"/>
      <c r="B1" s="43"/>
      <c r="C1" s="33">
        <v>-244.21644614630134</v>
      </c>
      <c r="D1" s="33">
        <v>-660.83890771207575</v>
      </c>
      <c r="E1" s="33">
        <v>3.1331755989187564</v>
      </c>
      <c r="F1" s="33">
        <v>27.639345080515426</v>
      </c>
      <c r="G1" s="33">
        <v>831.18386418754744</v>
      </c>
      <c r="H1" s="33">
        <v>1.0240257223823639</v>
      </c>
      <c r="I1" s="33">
        <v>88.982010825293585</v>
      </c>
      <c r="J1" s="33">
        <v>-203.51767318893363</v>
      </c>
      <c r="K1" s="33">
        <v>-121.260887525134</v>
      </c>
      <c r="L1" s="33">
        <v>-188.26609336849683</v>
      </c>
      <c r="M1" s="33">
        <v>278.64827323511798</v>
      </c>
      <c r="N1" s="33">
        <v>82.215885796581347</v>
      </c>
      <c r="O1" s="33">
        <v>-9.0365961161081039</v>
      </c>
      <c r="P1" s="33">
        <v>-28.935740602663778</v>
      </c>
      <c r="Q1" s="33">
        <v>30.439117045369496</v>
      </c>
    </row>
    <row r="2" spans="1:19" s="19" customFormat="1" x14ac:dyDescent="0.2">
      <c r="A2" s="43"/>
      <c r="B2" s="43"/>
      <c r="C2" s="43"/>
      <c r="J2" s="43"/>
      <c r="K2" s="43"/>
      <c r="L2" s="43"/>
      <c r="N2" s="43"/>
      <c r="P2" s="43"/>
      <c r="Q2" s="43"/>
    </row>
    <row r="3" spans="1:19" customFormat="1" ht="15" x14ac:dyDescent="0.25">
      <c r="A3" s="2" t="s">
        <v>2989</v>
      </c>
      <c r="B3" s="2" t="s">
        <v>2993</v>
      </c>
      <c r="C3" s="58" t="s">
        <v>2994</v>
      </c>
      <c r="D3" s="2" t="s">
        <v>2990</v>
      </c>
      <c r="E3" s="2" t="s">
        <v>2991</v>
      </c>
      <c r="F3" s="2" t="s">
        <v>2992</v>
      </c>
      <c r="G3" s="2" t="s">
        <v>2999</v>
      </c>
      <c r="H3" s="2" t="s">
        <v>3007</v>
      </c>
      <c r="I3" s="2" t="s">
        <v>3294</v>
      </c>
      <c r="J3" s="2" t="s">
        <v>3295</v>
      </c>
      <c r="K3" s="2" t="s">
        <v>3296</v>
      </c>
      <c r="L3" s="2" t="s">
        <v>3297</v>
      </c>
      <c r="M3" s="2" t="s">
        <v>3298</v>
      </c>
      <c r="N3" s="2" t="s">
        <v>3299</v>
      </c>
      <c r="O3" s="2" t="s">
        <v>3300</v>
      </c>
      <c r="P3" s="2" t="s">
        <v>3302</v>
      </c>
      <c r="Q3" s="2" t="s">
        <v>3301</v>
      </c>
      <c r="R3" s="2" t="s">
        <v>3008</v>
      </c>
      <c r="S3" s="2" t="s">
        <v>3328</v>
      </c>
    </row>
    <row r="4" spans="1:19" customFormat="1" x14ac:dyDescent="0.2">
      <c r="A4" s="40" t="s">
        <v>1</v>
      </c>
      <c r="B4" s="40" t="s">
        <v>2</v>
      </c>
      <c r="C4" s="40" t="s">
        <v>3</v>
      </c>
      <c r="D4" s="47">
        <v>0.01</v>
      </c>
      <c r="E4" s="47">
        <v>348.21</v>
      </c>
      <c r="F4" s="47">
        <v>40.19</v>
      </c>
      <c r="G4" s="47">
        <v>0.62</v>
      </c>
      <c r="H4" s="47">
        <v>-337.09199999999998</v>
      </c>
      <c r="I4" s="51">
        <f>IF(Table2[[#This Row],[Order Priority]]=Introduction!$B$42,1,0)</f>
        <v>1</v>
      </c>
      <c r="J4" s="51">
        <f>IF(Table2[[#This Row],[Order Priority]]=Introduction!$B$43,1,0)</f>
        <v>0</v>
      </c>
      <c r="K4" s="51">
        <f>IF(Table2[[#This Row],[Order Priority]]=Introduction!$B$44,1,0)</f>
        <v>0</v>
      </c>
      <c r="L4" s="51">
        <f>IF(Table2[[#This Row],[Order Priority]]=Introduction!$B$45,1,0)</f>
        <v>0</v>
      </c>
      <c r="M4" s="51">
        <f>IF(Table2[[#This Row],[Ship Mode]]=Introduction!$C$42,1,0)</f>
        <v>1</v>
      </c>
      <c r="N4" s="51">
        <f>IF(Table2[[#This Row],[Ship Mode]]=Introduction!$C$44,1,0)</f>
        <v>0</v>
      </c>
      <c r="O4" s="51">
        <f>IF(Table2[[#This Row],[Customer Segment]]=Introduction!$D$45,1,0)</f>
        <v>1</v>
      </c>
      <c r="P4" s="51">
        <f>IF(Table2[[#This Row],[Customer Segment]]=Introduction!$D$42,1,0)</f>
        <v>0</v>
      </c>
      <c r="Q4" s="51">
        <f>IF(Table2[[#This Row],[Customer Segment]]=Introduction!$D$44,1,0)</f>
        <v>0</v>
      </c>
      <c r="R4" s="45">
        <v>723.54</v>
      </c>
      <c r="S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2479.740323793259</v>
      </c>
    </row>
    <row r="5" spans="1:19" customFormat="1" x14ac:dyDescent="0.2">
      <c r="A5" s="1" t="s">
        <v>13</v>
      </c>
      <c r="B5" s="1" t="s">
        <v>14</v>
      </c>
      <c r="C5" s="1" t="s">
        <v>15</v>
      </c>
      <c r="D5" s="49">
        <v>0.04</v>
      </c>
      <c r="E5" s="49">
        <v>45.19</v>
      </c>
      <c r="F5" s="49">
        <v>1.99</v>
      </c>
      <c r="G5" s="49">
        <v>0.55000000000000004</v>
      </c>
      <c r="H5" s="49">
        <v>-61.194000000000003</v>
      </c>
      <c r="I5" s="52">
        <f>IF(Table2[[#This Row],[Order Priority]]=Introduction!$B$42,1,0)</f>
        <v>0</v>
      </c>
      <c r="J5" s="52">
        <f>IF(Table2[[#This Row],[Order Priority]]=Introduction!$B$43,1,0)</f>
        <v>1</v>
      </c>
      <c r="K5" s="52">
        <f>IF(Table2[[#This Row],[Order Priority]]=Introduction!$B$44,1,0)</f>
        <v>0</v>
      </c>
      <c r="L5" s="52">
        <f>IF(Table2[[#This Row],[Order Priority]]=Introduction!$B$45,1,0)</f>
        <v>0</v>
      </c>
      <c r="M5" s="52">
        <f>IF(Table2[[#This Row],[Ship Mode]]=Introduction!$C$42,1,0)</f>
        <v>0</v>
      </c>
      <c r="N5" s="51">
        <f>IF(Table2[[#This Row],[Ship Mode]]=Introduction!$C$44,1,0)</f>
        <v>1</v>
      </c>
      <c r="O5" s="51">
        <f>IF(Table2[[#This Row],[Customer Segment]]=Introduction!$D$45,1,0)</f>
        <v>0</v>
      </c>
      <c r="P5" s="51">
        <f>IF(Table2[[#This Row],[Customer Segment]]=Introduction!$D$42,1,0)</f>
        <v>1</v>
      </c>
      <c r="Q5" s="51">
        <f>IF(Table2[[#This Row],[Customer Segment]]=Introduction!$D$44,1,0)</f>
        <v>0</v>
      </c>
      <c r="R5" s="41">
        <v>609.09</v>
      </c>
      <c r="S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170.18986682324859</v>
      </c>
    </row>
    <row r="6" spans="1:19" customFormat="1" x14ac:dyDescent="0.2">
      <c r="A6" s="1" t="s">
        <v>23</v>
      </c>
      <c r="B6" s="1" t="s">
        <v>14</v>
      </c>
      <c r="C6" s="1" t="s">
        <v>3</v>
      </c>
      <c r="D6" s="47">
        <v>7.0000000000000007E-2</v>
      </c>
      <c r="E6" s="47">
        <v>4.84</v>
      </c>
      <c r="F6" s="47">
        <v>0.71</v>
      </c>
      <c r="G6" s="47">
        <v>0.52</v>
      </c>
      <c r="H6" s="47">
        <v>25.240200000000002</v>
      </c>
      <c r="I6" s="52">
        <f>IF(Table2[[#This Row],[Order Priority]]=Introduction!$B$42,1,0)</f>
        <v>0</v>
      </c>
      <c r="J6" s="52">
        <f>IF(Table2[[#This Row],[Order Priority]]=Introduction!$B$43,1,0)</f>
        <v>0</v>
      </c>
      <c r="K6" s="52">
        <f>IF(Table2[[#This Row],[Order Priority]]=Introduction!$B$44,1,0)</f>
        <v>1</v>
      </c>
      <c r="L6" s="52">
        <f>IF(Table2[[#This Row],[Order Priority]]=Introduction!$B$45,1,0)</f>
        <v>0</v>
      </c>
      <c r="M6" s="52">
        <f>IF(Table2[[#This Row],[Ship Mode]]=Introduction!$C$42,1,0)</f>
        <v>0</v>
      </c>
      <c r="N6" s="51">
        <f>IF(Table2[[#This Row],[Ship Mode]]=Introduction!$C$44,1,0)</f>
        <v>1</v>
      </c>
      <c r="O6" s="51">
        <f>IF(Table2[[#This Row],[Customer Segment]]=Introduction!$D$45,1,0)</f>
        <v>1</v>
      </c>
      <c r="P6" s="51">
        <f>IF(Table2[[#This Row],[Customer Segment]]=Introduction!$D$42,1,0)</f>
        <v>0</v>
      </c>
      <c r="Q6" s="51">
        <f>IF(Table2[[#This Row],[Customer Segment]]=Introduction!$D$44,1,0)</f>
        <v>0</v>
      </c>
      <c r="R6" s="44">
        <v>36.58</v>
      </c>
      <c r="S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154.29396079072538</v>
      </c>
    </row>
    <row r="7" spans="1:19" customFormat="1" x14ac:dyDescent="0.2">
      <c r="A7" s="1" t="s">
        <v>23</v>
      </c>
      <c r="B7" s="1" t="s">
        <v>2</v>
      </c>
      <c r="C7" s="1" t="s">
        <v>3</v>
      </c>
      <c r="D7" s="49">
        <v>0.04</v>
      </c>
      <c r="E7" s="49">
        <v>2036.48</v>
      </c>
      <c r="F7" s="49">
        <v>14.7</v>
      </c>
      <c r="G7" s="49">
        <v>0.55000000000000004</v>
      </c>
      <c r="H7" s="49">
        <v>-4793.0039999999999</v>
      </c>
      <c r="I7" s="52">
        <f>IF(Table2[[#This Row],[Order Priority]]=Introduction!$B$42,1,0)</f>
        <v>0</v>
      </c>
      <c r="J7" s="52">
        <f>IF(Table2[[#This Row],[Order Priority]]=Introduction!$B$43,1,0)</f>
        <v>0</v>
      </c>
      <c r="K7" s="52">
        <f>IF(Table2[[#This Row],[Order Priority]]=Introduction!$B$44,1,0)</f>
        <v>1</v>
      </c>
      <c r="L7" s="52">
        <f>IF(Table2[[#This Row],[Order Priority]]=Introduction!$B$45,1,0)</f>
        <v>0</v>
      </c>
      <c r="M7" s="52">
        <f>IF(Table2[[#This Row],[Ship Mode]]=Introduction!$C$42,1,0)</f>
        <v>1</v>
      </c>
      <c r="N7" s="51">
        <f>IF(Table2[[#This Row],[Ship Mode]]=Introduction!$C$44,1,0)</f>
        <v>0</v>
      </c>
      <c r="O7" s="51">
        <f>IF(Table2[[#This Row],[Customer Segment]]=Introduction!$D$45,1,0)</f>
        <v>1</v>
      </c>
      <c r="P7" s="51">
        <f>IF(Table2[[#This Row],[Customer Segment]]=Introduction!$D$42,1,0)</f>
        <v>0</v>
      </c>
      <c r="Q7" s="51">
        <f>IF(Table2[[#This Row],[Customer Segment]]=Introduction!$D$44,1,0)</f>
        <v>0</v>
      </c>
      <c r="R7" s="41">
        <v>2013.67</v>
      </c>
      <c r="S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2213.6403453303292</v>
      </c>
    </row>
    <row r="8" spans="1:19" customFormat="1" x14ac:dyDescent="0.2">
      <c r="A8" s="1" t="s">
        <v>23</v>
      </c>
      <c r="B8" s="1" t="s">
        <v>14</v>
      </c>
      <c r="C8" s="1" t="s">
        <v>3</v>
      </c>
      <c r="D8" s="47">
        <v>0.04</v>
      </c>
      <c r="E8" s="47">
        <v>449.99</v>
      </c>
      <c r="F8" s="47">
        <v>24.49</v>
      </c>
      <c r="G8" s="47">
        <v>0.52</v>
      </c>
      <c r="H8" s="47">
        <v>3576.8841000000002</v>
      </c>
      <c r="I8" s="52">
        <f>IF(Table2[[#This Row],[Order Priority]]=Introduction!$B$42,1,0)</f>
        <v>0</v>
      </c>
      <c r="J8" s="52">
        <f>IF(Table2[[#This Row],[Order Priority]]=Introduction!$B$43,1,0)</f>
        <v>0</v>
      </c>
      <c r="K8" s="52">
        <f>IF(Table2[[#This Row],[Order Priority]]=Introduction!$B$44,1,0)</f>
        <v>1</v>
      </c>
      <c r="L8" s="52">
        <f>IF(Table2[[#This Row],[Order Priority]]=Introduction!$B$45,1,0)</f>
        <v>0</v>
      </c>
      <c r="M8" s="52">
        <f>IF(Table2[[#This Row],[Ship Mode]]=Introduction!$C$42,1,0)</f>
        <v>0</v>
      </c>
      <c r="N8" s="51">
        <f>IF(Table2[[#This Row],[Ship Mode]]=Introduction!$C$44,1,0)</f>
        <v>1</v>
      </c>
      <c r="O8" s="51">
        <f>IF(Table2[[#This Row],[Customer Segment]]=Introduction!$D$45,1,0)</f>
        <v>1</v>
      </c>
      <c r="P8" s="51">
        <f>IF(Table2[[#This Row],[Customer Segment]]=Introduction!$D$42,1,0)</f>
        <v>0</v>
      </c>
      <c r="Q8" s="51">
        <f>IF(Table2[[#This Row],[Customer Segment]]=Introduction!$D$44,1,0)</f>
        <v>0</v>
      </c>
      <c r="R8" s="44">
        <v>5183.8900000000003</v>
      </c>
      <c r="S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5863.0905822378454</v>
      </c>
    </row>
    <row r="9" spans="1:19" customFormat="1" x14ac:dyDescent="0.2">
      <c r="A9" s="1" t="s">
        <v>23</v>
      </c>
      <c r="B9" s="1" t="s">
        <v>14</v>
      </c>
      <c r="C9" s="1" t="s">
        <v>3</v>
      </c>
      <c r="D9" s="49">
        <v>0.01</v>
      </c>
      <c r="E9" s="49">
        <v>5.84</v>
      </c>
      <c r="F9" s="49">
        <v>1.2</v>
      </c>
      <c r="G9" s="49">
        <v>0.55000000000000004</v>
      </c>
      <c r="H9" s="49">
        <v>20.38</v>
      </c>
      <c r="I9" s="52">
        <f>IF(Table2[[#This Row],[Order Priority]]=Introduction!$B$42,1,0)</f>
        <v>0</v>
      </c>
      <c r="J9" s="52">
        <f>IF(Table2[[#This Row],[Order Priority]]=Introduction!$B$43,1,0)</f>
        <v>0</v>
      </c>
      <c r="K9" s="52">
        <f>IF(Table2[[#This Row],[Order Priority]]=Introduction!$B$44,1,0)</f>
        <v>1</v>
      </c>
      <c r="L9" s="52">
        <f>IF(Table2[[#This Row],[Order Priority]]=Introduction!$B$45,1,0)</f>
        <v>0</v>
      </c>
      <c r="M9" s="52">
        <f>IF(Table2[[#This Row],[Ship Mode]]=Introduction!$C$42,1,0)</f>
        <v>0</v>
      </c>
      <c r="N9" s="51">
        <f>IF(Table2[[#This Row],[Ship Mode]]=Introduction!$C$44,1,0)</f>
        <v>1</v>
      </c>
      <c r="O9" s="51">
        <f>IF(Table2[[#This Row],[Customer Segment]]=Introduction!$D$45,1,0)</f>
        <v>1</v>
      </c>
      <c r="P9" s="51">
        <f>IF(Table2[[#This Row],[Customer Segment]]=Introduction!$D$42,1,0)</f>
        <v>0</v>
      </c>
      <c r="Q9" s="51">
        <f>IF(Table2[[#This Row],[Customer Segment]]=Introduction!$D$44,1,0)</f>
        <v>0</v>
      </c>
      <c r="R9" s="41">
        <v>36.090000000000003</v>
      </c>
      <c r="S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230.57929605152489</v>
      </c>
    </row>
    <row r="10" spans="1:19" customFormat="1" x14ac:dyDescent="0.2">
      <c r="A10" s="1" t="s">
        <v>46</v>
      </c>
      <c r="B10" s="1" t="s">
        <v>14</v>
      </c>
      <c r="C10" s="1" t="s">
        <v>47</v>
      </c>
      <c r="D10" s="47">
        <v>0.02</v>
      </c>
      <c r="E10" s="47">
        <v>29.17</v>
      </c>
      <c r="F10" s="47">
        <v>6.27</v>
      </c>
      <c r="G10" s="47">
        <v>0.37</v>
      </c>
      <c r="H10" s="47">
        <v>36.905999999999999</v>
      </c>
      <c r="I10" s="52">
        <f>IF(Table2[[#This Row],[Order Priority]]=Introduction!$B$42,1,0)</f>
        <v>0</v>
      </c>
      <c r="J10" s="52">
        <f>IF(Table2[[#This Row],[Order Priority]]=Introduction!$B$43,1,0)</f>
        <v>0</v>
      </c>
      <c r="K10" s="52">
        <f>IF(Table2[[#This Row],[Order Priority]]=Introduction!$B$44,1,0)</f>
        <v>0</v>
      </c>
      <c r="L10" s="52">
        <f>IF(Table2[[#This Row],[Order Priority]]=Introduction!$B$45,1,0)</f>
        <v>0</v>
      </c>
      <c r="M10" s="52">
        <f>IF(Table2[[#This Row],[Ship Mode]]=Introduction!$C$42,1,0)</f>
        <v>0</v>
      </c>
      <c r="N10" s="51">
        <f>IF(Table2[[#This Row],[Ship Mode]]=Introduction!$C$44,1,0)</f>
        <v>1</v>
      </c>
      <c r="O10" s="51">
        <f>IF(Table2[[#This Row],[Customer Segment]]=Introduction!$D$45,1,0)</f>
        <v>0</v>
      </c>
      <c r="P10" s="51">
        <f>IF(Table2[[#This Row],[Customer Segment]]=Introduction!$D$42,1,0)</f>
        <v>0</v>
      </c>
      <c r="Q10" s="51">
        <f>IF(Table2[[#This Row],[Customer Segment]]=Introduction!$D$44,1,0)</f>
        <v>1</v>
      </c>
      <c r="R10" s="44">
        <v>63.32</v>
      </c>
      <c r="S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465.24592747633585</v>
      </c>
    </row>
    <row r="11" spans="1:19" customFormat="1" x14ac:dyDescent="0.2">
      <c r="A11" s="1" t="s">
        <v>1</v>
      </c>
      <c r="B11" s="1" t="s">
        <v>14</v>
      </c>
      <c r="C11" s="1" t="s">
        <v>3</v>
      </c>
      <c r="D11" s="49">
        <v>0.06</v>
      </c>
      <c r="E11" s="49">
        <v>161.55000000000001</v>
      </c>
      <c r="F11" s="49">
        <v>19.989999999999998</v>
      </c>
      <c r="G11" s="49">
        <v>0.66</v>
      </c>
      <c r="H11" s="49">
        <v>-7.58</v>
      </c>
      <c r="I11" s="52">
        <f>IF(Table2[[#This Row],[Order Priority]]=Introduction!$B$42,1,0)</f>
        <v>1</v>
      </c>
      <c r="J11" s="52">
        <f>IF(Table2[[#This Row],[Order Priority]]=Introduction!$B$43,1,0)</f>
        <v>0</v>
      </c>
      <c r="K11" s="52">
        <f>IF(Table2[[#This Row],[Order Priority]]=Introduction!$B$44,1,0)</f>
        <v>0</v>
      </c>
      <c r="L11" s="52">
        <f>IF(Table2[[#This Row],[Order Priority]]=Introduction!$B$45,1,0)</f>
        <v>0</v>
      </c>
      <c r="M11" s="52">
        <f>IF(Table2[[#This Row],[Ship Mode]]=Introduction!$C$42,1,0)</f>
        <v>0</v>
      </c>
      <c r="N11" s="51">
        <f>IF(Table2[[#This Row],[Ship Mode]]=Introduction!$C$44,1,0)</f>
        <v>1</v>
      </c>
      <c r="O11" s="51">
        <f>IF(Table2[[#This Row],[Customer Segment]]=Introduction!$D$45,1,0)</f>
        <v>1</v>
      </c>
      <c r="P11" s="51">
        <f>IF(Table2[[#This Row],[Customer Segment]]=Introduction!$D$42,1,0)</f>
        <v>0</v>
      </c>
      <c r="Q11" s="51">
        <f>IF(Table2[[#This Row],[Customer Segment]]=Introduction!$D$44,1,0)</f>
        <v>0</v>
      </c>
      <c r="R11" s="41">
        <v>485.01</v>
      </c>
      <c r="S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1477.7887814496924</v>
      </c>
    </row>
    <row r="12" spans="1:19" customFormat="1" x14ac:dyDescent="0.2">
      <c r="A12" s="1" t="s">
        <v>1</v>
      </c>
      <c r="B12" s="1" t="s">
        <v>14</v>
      </c>
      <c r="C12" s="1" t="s">
        <v>15</v>
      </c>
      <c r="D12" s="47">
        <v>0.06</v>
      </c>
      <c r="E12" s="47">
        <v>40.98</v>
      </c>
      <c r="F12" s="47">
        <v>2.99</v>
      </c>
      <c r="G12" s="47">
        <v>0.36</v>
      </c>
      <c r="H12" s="47">
        <v>-14.801880000000001</v>
      </c>
      <c r="I12" s="52">
        <f>IF(Table2[[#This Row],[Order Priority]]=Introduction!$B$42,1,0)</f>
        <v>1</v>
      </c>
      <c r="J12" s="52">
        <f>IF(Table2[[#This Row],[Order Priority]]=Introduction!$B$43,1,0)</f>
        <v>0</v>
      </c>
      <c r="K12" s="52">
        <f>IF(Table2[[#This Row],[Order Priority]]=Introduction!$B$44,1,0)</f>
        <v>0</v>
      </c>
      <c r="L12" s="52">
        <f>IF(Table2[[#This Row],[Order Priority]]=Introduction!$B$45,1,0)</f>
        <v>0</v>
      </c>
      <c r="M12" s="52">
        <f>IF(Table2[[#This Row],[Ship Mode]]=Introduction!$C$42,1,0)</f>
        <v>0</v>
      </c>
      <c r="N12" s="51">
        <f>IF(Table2[[#This Row],[Ship Mode]]=Introduction!$C$44,1,0)</f>
        <v>1</v>
      </c>
      <c r="O12" s="51">
        <f>IF(Table2[[#This Row],[Customer Segment]]=Introduction!$D$45,1,0)</f>
        <v>0</v>
      </c>
      <c r="P12" s="51">
        <f>IF(Table2[[#This Row],[Customer Segment]]=Introduction!$D$42,1,0)</f>
        <v>1</v>
      </c>
      <c r="Q12" s="51">
        <f>IF(Table2[[#This Row],[Customer Segment]]=Introduction!$D$44,1,0)</f>
        <v>0</v>
      </c>
      <c r="R12" s="44">
        <v>41.6</v>
      </c>
      <c r="S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353.50323849251703</v>
      </c>
    </row>
    <row r="13" spans="1:19" customFormat="1" x14ac:dyDescent="0.2">
      <c r="A13" s="1" t="s">
        <v>1</v>
      </c>
      <c r="B13" s="1" t="s">
        <v>63</v>
      </c>
      <c r="C13" s="1" t="s">
        <v>15</v>
      </c>
      <c r="D13" s="49">
        <v>0.09</v>
      </c>
      <c r="E13" s="49">
        <v>9.11</v>
      </c>
      <c r="F13" s="49">
        <v>2.15</v>
      </c>
      <c r="G13" s="49">
        <v>0.4</v>
      </c>
      <c r="H13" s="49">
        <v>20.299600000000002</v>
      </c>
      <c r="I13" s="52">
        <f>IF(Table2[[#This Row],[Order Priority]]=Introduction!$B$42,1,0)</f>
        <v>1</v>
      </c>
      <c r="J13" s="52">
        <f>IF(Table2[[#This Row],[Order Priority]]=Introduction!$B$43,1,0)</f>
        <v>0</v>
      </c>
      <c r="K13" s="52">
        <f>IF(Table2[[#This Row],[Order Priority]]=Introduction!$B$44,1,0)</f>
        <v>0</v>
      </c>
      <c r="L13" s="52">
        <f>IF(Table2[[#This Row],[Order Priority]]=Introduction!$B$45,1,0)</f>
        <v>0</v>
      </c>
      <c r="M13" s="52">
        <f>IF(Table2[[#This Row],[Ship Mode]]=Introduction!$C$42,1,0)</f>
        <v>0</v>
      </c>
      <c r="N13" s="51">
        <f>IF(Table2[[#This Row],[Ship Mode]]=Introduction!$C$44,1,0)</f>
        <v>0</v>
      </c>
      <c r="O13" s="51">
        <f>IF(Table2[[#This Row],[Customer Segment]]=Introduction!$D$45,1,0)</f>
        <v>0</v>
      </c>
      <c r="P13" s="51">
        <f>IF(Table2[[#This Row],[Customer Segment]]=Introduction!$D$42,1,0)</f>
        <v>1</v>
      </c>
      <c r="Q13" s="51">
        <f>IF(Table2[[#This Row],[Customer Segment]]=Introduction!$D$44,1,0)</f>
        <v>0</v>
      </c>
      <c r="R13" s="41">
        <v>34.409999999999997</v>
      </c>
      <c r="S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197.58300224059172</v>
      </c>
    </row>
    <row r="14" spans="1:19" customFormat="1" x14ac:dyDescent="0.2">
      <c r="A14" s="1" t="s">
        <v>1</v>
      </c>
      <c r="B14" s="1" t="s">
        <v>14</v>
      </c>
      <c r="C14" s="1" t="s">
        <v>15</v>
      </c>
      <c r="D14" s="47">
        <v>0.08</v>
      </c>
      <c r="E14" s="47">
        <v>15.04</v>
      </c>
      <c r="F14" s="47">
        <v>1.97</v>
      </c>
      <c r="G14" s="47">
        <v>0.39</v>
      </c>
      <c r="H14" s="47">
        <v>108.5163</v>
      </c>
      <c r="I14" s="52">
        <f>IF(Table2[[#This Row],[Order Priority]]=Introduction!$B$42,1,0)</f>
        <v>1</v>
      </c>
      <c r="J14" s="52">
        <f>IF(Table2[[#This Row],[Order Priority]]=Introduction!$B$43,1,0)</f>
        <v>0</v>
      </c>
      <c r="K14" s="52">
        <f>IF(Table2[[#This Row],[Order Priority]]=Introduction!$B$44,1,0)</f>
        <v>0</v>
      </c>
      <c r="L14" s="52">
        <f>IF(Table2[[#This Row],[Order Priority]]=Introduction!$B$45,1,0)</f>
        <v>0</v>
      </c>
      <c r="M14" s="52">
        <f>IF(Table2[[#This Row],[Ship Mode]]=Introduction!$C$42,1,0)</f>
        <v>0</v>
      </c>
      <c r="N14" s="51">
        <f>IF(Table2[[#This Row],[Ship Mode]]=Introduction!$C$44,1,0)</f>
        <v>1</v>
      </c>
      <c r="O14" s="51">
        <f>IF(Table2[[#This Row],[Customer Segment]]=Introduction!$D$45,1,0)</f>
        <v>0</v>
      </c>
      <c r="P14" s="51">
        <f>IF(Table2[[#This Row],[Customer Segment]]=Introduction!$D$42,1,0)</f>
        <v>1</v>
      </c>
      <c r="Q14" s="51">
        <f>IF(Table2[[#This Row],[Customer Segment]]=Introduction!$D$44,1,0)</f>
        <v>0</v>
      </c>
      <c r="R14" s="44">
        <v>157.27000000000001</v>
      </c>
      <c r="S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382.03625760320205</v>
      </c>
    </row>
    <row r="15" spans="1:19" customFormat="1" x14ac:dyDescent="0.2">
      <c r="A15" s="1" t="s">
        <v>1</v>
      </c>
      <c r="B15" s="1" t="s">
        <v>63</v>
      </c>
      <c r="C15" s="1" t="s">
        <v>70</v>
      </c>
      <c r="D15" s="49">
        <v>7.0000000000000007E-2</v>
      </c>
      <c r="E15" s="49">
        <v>60.97</v>
      </c>
      <c r="F15" s="49">
        <v>4.5</v>
      </c>
      <c r="G15" s="49">
        <v>0.56000000000000005</v>
      </c>
      <c r="H15" s="49">
        <v>-42.588000000000001</v>
      </c>
      <c r="I15" s="52">
        <f>IF(Table2[[#This Row],[Order Priority]]=Introduction!$B$42,1,0)</f>
        <v>1</v>
      </c>
      <c r="J15" s="52">
        <f>IF(Table2[[#This Row],[Order Priority]]=Introduction!$B$43,1,0)</f>
        <v>0</v>
      </c>
      <c r="K15" s="52">
        <f>IF(Table2[[#This Row],[Order Priority]]=Introduction!$B$44,1,0)</f>
        <v>0</v>
      </c>
      <c r="L15" s="52">
        <f>IF(Table2[[#This Row],[Order Priority]]=Introduction!$B$45,1,0)</f>
        <v>0</v>
      </c>
      <c r="M15" s="52">
        <f>IF(Table2[[#This Row],[Ship Mode]]=Introduction!$C$42,1,0)</f>
        <v>0</v>
      </c>
      <c r="N15" s="51">
        <f>IF(Table2[[#This Row],[Ship Mode]]=Introduction!$C$44,1,0)</f>
        <v>0</v>
      </c>
      <c r="O15" s="51">
        <f>IF(Table2[[#This Row],[Customer Segment]]=Introduction!$D$45,1,0)</f>
        <v>0</v>
      </c>
      <c r="P15" s="51">
        <f>IF(Table2[[#This Row],[Customer Segment]]=Introduction!$D$42,1,0)</f>
        <v>0</v>
      </c>
      <c r="Q15" s="51">
        <f>IF(Table2[[#This Row],[Customer Segment]]=Introduction!$D$44,1,0)</f>
        <v>0</v>
      </c>
      <c r="R15" s="41">
        <v>361.72</v>
      </c>
      <c r="S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535.76536674774945</v>
      </c>
    </row>
    <row r="16" spans="1:19" customFormat="1" x14ac:dyDescent="0.2">
      <c r="A16" s="1" t="s">
        <v>1</v>
      </c>
      <c r="B16" s="1" t="s">
        <v>14</v>
      </c>
      <c r="C16" s="1" t="s">
        <v>15</v>
      </c>
      <c r="D16" s="47">
        <v>0.06</v>
      </c>
      <c r="E16" s="47">
        <v>40.98</v>
      </c>
      <c r="F16" s="47">
        <v>2.99</v>
      </c>
      <c r="G16" s="47">
        <v>0.36</v>
      </c>
      <c r="H16" s="47">
        <v>-19.0992</v>
      </c>
      <c r="I16" s="52">
        <f>IF(Table2[[#This Row],[Order Priority]]=Introduction!$B$42,1,0)</f>
        <v>1</v>
      </c>
      <c r="J16" s="52">
        <f>IF(Table2[[#This Row],[Order Priority]]=Introduction!$B$43,1,0)</f>
        <v>0</v>
      </c>
      <c r="K16" s="52">
        <f>IF(Table2[[#This Row],[Order Priority]]=Introduction!$B$44,1,0)</f>
        <v>0</v>
      </c>
      <c r="L16" s="52">
        <f>IF(Table2[[#This Row],[Order Priority]]=Introduction!$B$45,1,0)</f>
        <v>0</v>
      </c>
      <c r="M16" s="52">
        <f>IF(Table2[[#This Row],[Ship Mode]]=Introduction!$C$42,1,0)</f>
        <v>0</v>
      </c>
      <c r="N16" s="51">
        <f>IF(Table2[[#This Row],[Ship Mode]]=Introduction!$C$44,1,0)</f>
        <v>1</v>
      </c>
      <c r="O16" s="51">
        <f>IF(Table2[[#This Row],[Customer Segment]]=Introduction!$D$45,1,0)</f>
        <v>0</v>
      </c>
      <c r="P16" s="51">
        <f>IF(Table2[[#This Row],[Customer Segment]]=Introduction!$D$42,1,0)</f>
        <v>1</v>
      </c>
      <c r="Q16" s="51">
        <f>IF(Table2[[#This Row],[Customer Segment]]=Introduction!$D$44,1,0)</f>
        <v>0</v>
      </c>
      <c r="R16" s="44">
        <v>124.81</v>
      </c>
      <c r="S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349.10267227520887</v>
      </c>
    </row>
    <row r="17" spans="1:19" customFormat="1" x14ac:dyDescent="0.2">
      <c r="A17" s="1" t="s">
        <v>13</v>
      </c>
      <c r="B17" s="1" t="s">
        <v>2</v>
      </c>
      <c r="C17" s="1" t="s">
        <v>15</v>
      </c>
      <c r="D17" s="49">
        <v>0.09</v>
      </c>
      <c r="E17" s="49">
        <v>270.97000000000003</v>
      </c>
      <c r="F17" s="49">
        <v>28.06</v>
      </c>
      <c r="G17" s="49">
        <v>0.56000000000000005</v>
      </c>
      <c r="H17" s="49">
        <v>2660.1432</v>
      </c>
      <c r="I17" s="52">
        <f>IF(Table2[[#This Row],[Order Priority]]=Introduction!$B$42,1,0)</f>
        <v>0</v>
      </c>
      <c r="J17" s="52">
        <f>IF(Table2[[#This Row],[Order Priority]]=Introduction!$B$43,1,0)</f>
        <v>1</v>
      </c>
      <c r="K17" s="52">
        <f>IF(Table2[[#This Row],[Order Priority]]=Introduction!$B$44,1,0)</f>
        <v>0</v>
      </c>
      <c r="L17" s="52">
        <f>IF(Table2[[#This Row],[Order Priority]]=Introduction!$B$45,1,0)</f>
        <v>0</v>
      </c>
      <c r="M17" s="52">
        <f>IF(Table2[[#This Row],[Ship Mode]]=Introduction!$C$42,1,0)</f>
        <v>1</v>
      </c>
      <c r="N17" s="51">
        <f>IF(Table2[[#This Row],[Ship Mode]]=Introduction!$C$44,1,0)</f>
        <v>0</v>
      </c>
      <c r="O17" s="51">
        <f>IF(Table2[[#This Row],[Customer Segment]]=Introduction!$D$45,1,0)</f>
        <v>0</v>
      </c>
      <c r="P17" s="51">
        <f>IF(Table2[[#This Row],[Customer Segment]]=Introduction!$D$42,1,0)</f>
        <v>1</v>
      </c>
      <c r="Q17" s="51">
        <f>IF(Table2[[#This Row],[Customer Segment]]=Introduction!$D$44,1,0)</f>
        <v>0</v>
      </c>
      <c r="R17" s="41">
        <v>3855.28</v>
      </c>
      <c r="S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4556.5775525669706</v>
      </c>
    </row>
    <row r="18" spans="1:19" customFormat="1" x14ac:dyDescent="0.2">
      <c r="A18" s="1" t="s">
        <v>23</v>
      </c>
      <c r="B18" s="1" t="s">
        <v>14</v>
      </c>
      <c r="C18" s="1" t="s">
        <v>70</v>
      </c>
      <c r="D18" s="47">
        <v>0.05</v>
      </c>
      <c r="E18" s="47">
        <v>155.06</v>
      </c>
      <c r="F18" s="47">
        <v>7.07</v>
      </c>
      <c r="G18" s="47">
        <v>0.59</v>
      </c>
      <c r="H18" s="47">
        <v>845.66399999999999</v>
      </c>
      <c r="I18" s="52">
        <f>IF(Table2[[#This Row],[Order Priority]]=Introduction!$B$42,1,0)</f>
        <v>0</v>
      </c>
      <c r="J18" s="52">
        <f>IF(Table2[[#This Row],[Order Priority]]=Introduction!$B$43,1,0)</f>
        <v>0</v>
      </c>
      <c r="K18" s="52">
        <f>IF(Table2[[#This Row],[Order Priority]]=Introduction!$B$44,1,0)</f>
        <v>1</v>
      </c>
      <c r="L18" s="52">
        <f>IF(Table2[[#This Row],[Order Priority]]=Introduction!$B$45,1,0)</f>
        <v>0</v>
      </c>
      <c r="M18" s="52">
        <f>IF(Table2[[#This Row],[Ship Mode]]=Introduction!$C$42,1,0)</f>
        <v>0</v>
      </c>
      <c r="N18" s="51">
        <f>IF(Table2[[#This Row],[Ship Mode]]=Introduction!$C$44,1,0)</f>
        <v>1</v>
      </c>
      <c r="O18" s="51">
        <f>IF(Table2[[#This Row],[Customer Segment]]=Introduction!$D$45,1,0)</f>
        <v>0</v>
      </c>
      <c r="P18" s="51">
        <f>IF(Table2[[#This Row],[Customer Segment]]=Introduction!$D$42,1,0)</f>
        <v>0</v>
      </c>
      <c r="Q18" s="51">
        <f>IF(Table2[[#This Row],[Customer Segment]]=Introduction!$D$44,1,0)</f>
        <v>0</v>
      </c>
      <c r="R18" s="44">
        <v>1225.5999999999999</v>
      </c>
      <c r="S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1721.3171531905409</v>
      </c>
    </row>
    <row r="19" spans="1:19" customFormat="1" x14ac:dyDescent="0.2">
      <c r="A19" s="1" t="s">
        <v>23</v>
      </c>
      <c r="B19" s="1" t="s">
        <v>2</v>
      </c>
      <c r="C19" s="1" t="s">
        <v>70</v>
      </c>
      <c r="D19" s="49">
        <v>0</v>
      </c>
      <c r="E19" s="49">
        <v>291.73</v>
      </c>
      <c r="F19" s="49">
        <v>48.8</v>
      </c>
      <c r="G19" s="49">
        <v>0.56000000000000005</v>
      </c>
      <c r="H19" s="49">
        <v>-308.928</v>
      </c>
      <c r="I19" s="52">
        <f>IF(Table2[[#This Row],[Order Priority]]=Introduction!$B$42,1,0)</f>
        <v>0</v>
      </c>
      <c r="J19" s="52">
        <f>IF(Table2[[#This Row],[Order Priority]]=Introduction!$B$43,1,0)</f>
        <v>0</v>
      </c>
      <c r="K19" s="52">
        <f>IF(Table2[[#This Row],[Order Priority]]=Introduction!$B$44,1,0)</f>
        <v>1</v>
      </c>
      <c r="L19" s="52">
        <f>IF(Table2[[#This Row],[Order Priority]]=Introduction!$B$45,1,0)</f>
        <v>0</v>
      </c>
      <c r="M19" s="52">
        <f>IF(Table2[[#This Row],[Ship Mode]]=Introduction!$C$42,1,0)</f>
        <v>1</v>
      </c>
      <c r="N19" s="51">
        <f>IF(Table2[[#This Row],[Ship Mode]]=Introduction!$C$44,1,0)</f>
        <v>0</v>
      </c>
      <c r="O19" s="51">
        <f>IF(Table2[[#This Row],[Customer Segment]]=Introduction!$D$45,1,0)</f>
        <v>0</v>
      </c>
      <c r="P19" s="51">
        <f>IF(Table2[[#This Row],[Customer Segment]]=Introduction!$D$42,1,0)</f>
        <v>0</v>
      </c>
      <c r="Q19" s="51">
        <f>IF(Table2[[#This Row],[Customer Segment]]=Introduction!$D$44,1,0)</f>
        <v>0</v>
      </c>
      <c r="R19" s="41">
        <v>1239.06</v>
      </c>
      <c r="S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2325.1250425462918</v>
      </c>
    </row>
    <row r="20" spans="1:19" customFormat="1" x14ac:dyDescent="0.2">
      <c r="A20" s="1" t="s">
        <v>23</v>
      </c>
      <c r="B20" s="1" t="s">
        <v>2</v>
      </c>
      <c r="C20" s="1" t="s">
        <v>70</v>
      </c>
      <c r="D20" s="47">
        <v>7.0000000000000007E-2</v>
      </c>
      <c r="E20" s="47">
        <v>100.98</v>
      </c>
      <c r="F20" s="47">
        <v>45</v>
      </c>
      <c r="G20" s="47">
        <v>0.69</v>
      </c>
      <c r="H20" s="47">
        <v>-1679.76</v>
      </c>
      <c r="I20" s="52">
        <f>IF(Table2[[#This Row],[Order Priority]]=Introduction!$B$42,1,0)</f>
        <v>0</v>
      </c>
      <c r="J20" s="52">
        <f>IF(Table2[[#This Row],[Order Priority]]=Introduction!$B$43,1,0)</f>
        <v>0</v>
      </c>
      <c r="K20" s="52">
        <f>IF(Table2[[#This Row],[Order Priority]]=Introduction!$B$44,1,0)</f>
        <v>1</v>
      </c>
      <c r="L20" s="52">
        <f>IF(Table2[[#This Row],[Order Priority]]=Introduction!$B$45,1,0)</f>
        <v>0</v>
      </c>
      <c r="M20" s="52">
        <f>IF(Table2[[#This Row],[Ship Mode]]=Introduction!$C$42,1,0)</f>
        <v>1</v>
      </c>
      <c r="N20" s="51">
        <f>IF(Table2[[#This Row],[Ship Mode]]=Introduction!$C$44,1,0)</f>
        <v>0</v>
      </c>
      <c r="O20" s="51">
        <f>IF(Table2[[#This Row],[Customer Segment]]=Introduction!$D$45,1,0)</f>
        <v>0</v>
      </c>
      <c r="P20" s="51">
        <f>IF(Table2[[#This Row],[Customer Segment]]=Introduction!$D$42,1,0)</f>
        <v>0</v>
      </c>
      <c r="Q20" s="51">
        <f>IF(Table2[[#This Row],[Customer Segment]]=Introduction!$D$44,1,0)</f>
        <v>0</v>
      </c>
      <c r="R20" s="44">
        <v>4083.19</v>
      </c>
      <c r="S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280.47023548625555</v>
      </c>
    </row>
    <row r="21" spans="1:19" customFormat="1" x14ac:dyDescent="0.2">
      <c r="A21" s="1" t="s">
        <v>23</v>
      </c>
      <c r="B21" s="1" t="s">
        <v>14</v>
      </c>
      <c r="C21" s="1" t="s">
        <v>70</v>
      </c>
      <c r="D21" s="49">
        <v>0.05</v>
      </c>
      <c r="E21" s="49">
        <v>155.06</v>
      </c>
      <c r="F21" s="49">
        <v>7.07</v>
      </c>
      <c r="G21" s="49">
        <v>0.59</v>
      </c>
      <c r="H21" s="49">
        <v>575.39599999999996</v>
      </c>
      <c r="I21" s="52">
        <f>IF(Table2[[#This Row],[Order Priority]]=Introduction!$B$42,1,0)</f>
        <v>0</v>
      </c>
      <c r="J21" s="52">
        <f>IF(Table2[[#This Row],[Order Priority]]=Introduction!$B$43,1,0)</f>
        <v>0</v>
      </c>
      <c r="K21" s="52">
        <f>IF(Table2[[#This Row],[Order Priority]]=Introduction!$B$44,1,0)</f>
        <v>1</v>
      </c>
      <c r="L21" s="52">
        <f>IF(Table2[[#This Row],[Order Priority]]=Introduction!$B$45,1,0)</f>
        <v>0</v>
      </c>
      <c r="M21" s="52">
        <f>IF(Table2[[#This Row],[Ship Mode]]=Introduction!$C$42,1,0)</f>
        <v>0</v>
      </c>
      <c r="N21" s="51">
        <f>IF(Table2[[#This Row],[Ship Mode]]=Introduction!$C$44,1,0)</f>
        <v>1</v>
      </c>
      <c r="O21" s="51">
        <f>IF(Table2[[#This Row],[Customer Segment]]=Introduction!$D$45,1,0)</f>
        <v>0</v>
      </c>
      <c r="P21" s="51">
        <f>IF(Table2[[#This Row],[Customer Segment]]=Introduction!$D$42,1,0)</f>
        <v>0</v>
      </c>
      <c r="Q21" s="51">
        <f>IF(Table2[[#This Row],[Customer Segment]]=Introduction!$D$44,1,0)</f>
        <v>0</v>
      </c>
      <c r="R21" s="41">
        <v>4902.38</v>
      </c>
      <c r="S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1444.5557692537045</v>
      </c>
    </row>
    <row r="22" spans="1:19" customFormat="1" x14ac:dyDescent="0.2">
      <c r="A22" s="1" t="s">
        <v>92</v>
      </c>
      <c r="B22" s="1" t="s">
        <v>2</v>
      </c>
      <c r="C22" s="1" t="s">
        <v>47</v>
      </c>
      <c r="D22" s="47">
        <v>0.05</v>
      </c>
      <c r="E22" s="47">
        <v>100.98</v>
      </c>
      <c r="F22" s="47">
        <v>35.840000000000003</v>
      </c>
      <c r="G22" s="47">
        <v>0.62</v>
      </c>
      <c r="H22" s="47">
        <v>-111.4</v>
      </c>
      <c r="I22" s="52">
        <f>IF(Table2[[#This Row],[Order Priority]]=Introduction!$B$42,1,0)</f>
        <v>0</v>
      </c>
      <c r="J22" s="52">
        <f>IF(Table2[[#This Row],[Order Priority]]=Introduction!$B$43,1,0)</f>
        <v>0</v>
      </c>
      <c r="K22" s="52">
        <f>IF(Table2[[#This Row],[Order Priority]]=Introduction!$B$44,1,0)</f>
        <v>0</v>
      </c>
      <c r="L22" s="52">
        <f>IF(Table2[[#This Row],[Order Priority]]=Introduction!$B$45,1,0)</f>
        <v>1</v>
      </c>
      <c r="M22" s="52">
        <f>IF(Table2[[#This Row],[Ship Mode]]=Introduction!$C$42,1,0)</f>
        <v>1</v>
      </c>
      <c r="N22" s="51">
        <f>IF(Table2[[#This Row],[Ship Mode]]=Introduction!$C$44,1,0)</f>
        <v>0</v>
      </c>
      <c r="O22" s="51">
        <f>IF(Table2[[#This Row],[Customer Segment]]=Introduction!$D$45,1,0)</f>
        <v>0</v>
      </c>
      <c r="P22" s="51">
        <f>IF(Table2[[#This Row],[Customer Segment]]=Introduction!$D$42,1,0)</f>
        <v>0</v>
      </c>
      <c r="Q22" s="51">
        <f>IF(Table2[[#This Row],[Customer Segment]]=Introduction!$D$44,1,0)</f>
        <v>1</v>
      </c>
      <c r="R22" s="44">
        <v>715.55</v>
      </c>
      <c r="S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1551.8026353674588</v>
      </c>
    </row>
    <row r="23" spans="1:19" customFormat="1" x14ac:dyDescent="0.2">
      <c r="A23" s="1" t="s">
        <v>92</v>
      </c>
      <c r="B23" s="1" t="s">
        <v>14</v>
      </c>
      <c r="C23" s="1" t="s">
        <v>47</v>
      </c>
      <c r="D23" s="49">
        <v>0.02</v>
      </c>
      <c r="E23" s="49">
        <v>4.9800000000000004</v>
      </c>
      <c r="F23" s="49">
        <v>5.49</v>
      </c>
      <c r="G23" s="49">
        <v>0.38</v>
      </c>
      <c r="H23" s="49">
        <v>-77.03</v>
      </c>
      <c r="I23" s="52">
        <f>IF(Table2[[#This Row],[Order Priority]]=Introduction!$B$42,1,0)</f>
        <v>0</v>
      </c>
      <c r="J23" s="52">
        <f>IF(Table2[[#This Row],[Order Priority]]=Introduction!$B$43,1,0)</f>
        <v>0</v>
      </c>
      <c r="K23" s="52">
        <f>IF(Table2[[#This Row],[Order Priority]]=Introduction!$B$44,1,0)</f>
        <v>0</v>
      </c>
      <c r="L23" s="52">
        <f>IF(Table2[[#This Row],[Order Priority]]=Introduction!$B$45,1,0)</f>
        <v>1</v>
      </c>
      <c r="M23" s="52">
        <f>IF(Table2[[#This Row],[Ship Mode]]=Introduction!$C$42,1,0)</f>
        <v>0</v>
      </c>
      <c r="N23" s="51">
        <f>IF(Table2[[#This Row],[Ship Mode]]=Introduction!$C$44,1,0)</f>
        <v>1</v>
      </c>
      <c r="O23" s="51">
        <f>IF(Table2[[#This Row],[Customer Segment]]=Introduction!$D$45,1,0)</f>
        <v>0</v>
      </c>
      <c r="P23" s="51">
        <f>IF(Table2[[#This Row],[Customer Segment]]=Introduction!$D$42,1,0)</f>
        <v>0</v>
      </c>
      <c r="Q23" s="51">
        <f>IF(Table2[[#This Row],[Customer Segment]]=Introduction!$D$44,1,0)</f>
        <v>1</v>
      </c>
      <c r="R23" s="41">
        <v>45.63</v>
      </c>
      <c r="S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71.268071143710813</v>
      </c>
    </row>
    <row r="24" spans="1:19" customFormat="1" x14ac:dyDescent="0.2">
      <c r="A24" s="1" t="s">
        <v>92</v>
      </c>
      <c r="B24" s="1" t="s">
        <v>14</v>
      </c>
      <c r="C24" s="1" t="s">
        <v>15</v>
      </c>
      <c r="D24" s="47">
        <v>0.05</v>
      </c>
      <c r="E24" s="47">
        <v>17.48</v>
      </c>
      <c r="F24" s="47">
        <v>1.99</v>
      </c>
      <c r="G24" s="47">
        <v>0.45</v>
      </c>
      <c r="H24" s="47">
        <v>-127.008</v>
      </c>
      <c r="I24" s="52">
        <f>IF(Table2[[#This Row],[Order Priority]]=Introduction!$B$42,1,0)</f>
        <v>0</v>
      </c>
      <c r="J24" s="52">
        <f>IF(Table2[[#This Row],[Order Priority]]=Introduction!$B$43,1,0)</f>
        <v>0</v>
      </c>
      <c r="K24" s="52">
        <f>IF(Table2[[#This Row],[Order Priority]]=Introduction!$B$44,1,0)</f>
        <v>0</v>
      </c>
      <c r="L24" s="52">
        <f>IF(Table2[[#This Row],[Order Priority]]=Introduction!$B$45,1,0)</f>
        <v>1</v>
      </c>
      <c r="M24" s="52">
        <f>IF(Table2[[#This Row],[Ship Mode]]=Introduction!$C$42,1,0)</f>
        <v>0</v>
      </c>
      <c r="N24" s="51">
        <f>IF(Table2[[#This Row],[Ship Mode]]=Introduction!$C$44,1,0)</f>
        <v>1</v>
      </c>
      <c r="O24" s="51">
        <f>IF(Table2[[#This Row],[Customer Segment]]=Introduction!$D$45,1,0)</f>
        <v>0</v>
      </c>
      <c r="P24" s="51">
        <f>IF(Table2[[#This Row],[Customer Segment]]=Introduction!$D$42,1,0)</f>
        <v>1</v>
      </c>
      <c r="Q24" s="51">
        <f>IF(Table2[[#This Row],[Customer Segment]]=Introduction!$D$44,1,0)</f>
        <v>0</v>
      </c>
      <c r="R24" s="44">
        <v>52.47</v>
      </c>
      <c r="S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-58.500853591101766</v>
      </c>
    </row>
    <row r="25" spans="1:19" customFormat="1" x14ac:dyDescent="0.2">
      <c r="A25" s="1" t="s">
        <v>92</v>
      </c>
      <c r="B25" s="1" t="s">
        <v>14</v>
      </c>
      <c r="C25" s="1" t="s">
        <v>47</v>
      </c>
      <c r="D25" s="49">
        <v>0.04</v>
      </c>
      <c r="E25" s="49">
        <v>99.23</v>
      </c>
      <c r="F25" s="49">
        <v>8.99</v>
      </c>
      <c r="G25" s="49">
        <v>0.35</v>
      </c>
      <c r="H25" s="49">
        <v>1916.6757</v>
      </c>
      <c r="I25" s="52">
        <f>IF(Table2[[#This Row],[Order Priority]]=Introduction!$B$42,1,0)</f>
        <v>0</v>
      </c>
      <c r="J25" s="52">
        <f>IF(Table2[[#This Row],[Order Priority]]=Introduction!$B$43,1,0)</f>
        <v>0</v>
      </c>
      <c r="K25" s="52">
        <f>IF(Table2[[#This Row],[Order Priority]]=Introduction!$B$44,1,0)</f>
        <v>0</v>
      </c>
      <c r="L25" s="52">
        <f>IF(Table2[[#This Row],[Order Priority]]=Introduction!$B$45,1,0)</f>
        <v>1</v>
      </c>
      <c r="M25" s="52">
        <f>IF(Table2[[#This Row],[Ship Mode]]=Introduction!$C$42,1,0)</f>
        <v>0</v>
      </c>
      <c r="N25" s="51">
        <f>IF(Table2[[#This Row],[Ship Mode]]=Introduction!$C$44,1,0)</f>
        <v>1</v>
      </c>
      <c r="O25" s="51">
        <f>IF(Table2[[#This Row],[Customer Segment]]=Introduction!$D$45,1,0)</f>
        <v>0</v>
      </c>
      <c r="P25" s="51">
        <f>IF(Table2[[#This Row],[Customer Segment]]=Introduction!$D$42,1,0)</f>
        <v>0</v>
      </c>
      <c r="Q25" s="51">
        <f>IF(Table2[[#This Row],[Customer Segment]]=Introduction!$D$44,1,0)</f>
        <v>1</v>
      </c>
      <c r="R25" s="41">
        <v>5555.6</v>
      </c>
      <c r="S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2466.7612047040761</v>
      </c>
    </row>
    <row r="26" spans="1:19" customFormat="1" x14ac:dyDescent="0.2">
      <c r="A26" s="1" t="s">
        <v>92</v>
      </c>
      <c r="B26" s="1" t="s">
        <v>14</v>
      </c>
      <c r="C26" s="1" t="s">
        <v>47</v>
      </c>
      <c r="D26" s="47">
        <v>0.04</v>
      </c>
      <c r="E26" s="47">
        <v>99.23</v>
      </c>
      <c r="F26" s="47">
        <v>8.99</v>
      </c>
      <c r="G26" s="47">
        <v>0.35</v>
      </c>
      <c r="H26" s="47">
        <v>993.83460000000002</v>
      </c>
      <c r="I26" s="52">
        <f>IF(Table2[[#This Row],[Order Priority]]=Introduction!$B$42,1,0)</f>
        <v>0</v>
      </c>
      <c r="J26" s="52">
        <f>IF(Table2[[#This Row],[Order Priority]]=Introduction!$B$43,1,0)</f>
        <v>0</v>
      </c>
      <c r="K26" s="52">
        <f>IF(Table2[[#This Row],[Order Priority]]=Introduction!$B$44,1,0)</f>
        <v>0</v>
      </c>
      <c r="L26" s="52">
        <f>IF(Table2[[#This Row],[Order Priority]]=Introduction!$B$45,1,0)</f>
        <v>1</v>
      </c>
      <c r="M26" s="52">
        <f>IF(Table2[[#This Row],[Ship Mode]]=Introduction!$C$42,1,0)</f>
        <v>0</v>
      </c>
      <c r="N26" s="51">
        <f>IF(Table2[[#This Row],[Ship Mode]]=Introduction!$C$44,1,0)</f>
        <v>1</v>
      </c>
      <c r="O26" s="51">
        <f>IF(Table2[[#This Row],[Customer Segment]]=Introduction!$D$45,1,0)</f>
        <v>0</v>
      </c>
      <c r="P26" s="51">
        <f>IF(Table2[[#This Row],[Customer Segment]]=Introduction!$D$42,1,0)</f>
        <v>0</v>
      </c>
      <c r="Q26" s="51">
        <f>IF(Table2[[#This Row],[Customer Segment]]=Introduction!$D$44,1,0)</f>
        <v>1</v>
      </c>
      <c r="R26" s="44">
        <v>1440.34</v>
      </c>
      <c r="S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1521.7481806324408</v>
      </c>
    </row>
    <row r="27" spans="1:19" customFormat="1" x14ac:dyDescent="0.2">
      <c r="A27" s="1" t="s">
        <v>1</v>
      </c>
      <c r="B27" s="1" t="s">
        <v>14</v>
      </c>
      <c r="C27" s="1" t="s">
        <v>70</v>
      </c>
      <c r="D27" s="49">
        <v>0.03</v>
      </c>
      <c r="E27" s="49">
        <v>5.28</v>
      </c>
      <c r="F27" s="49">
        <v>5.66</v>
      </c>
      <c r="G27" s="49">
        <v>0.4</v>
      </c>
      <c r="H27" s="49">
        <v>-51.559199999999997</v>
      </c>
      <c r="I27" s="52">
        <f>IF(Table2[[#This Row],[Order Priority]]=Introduction!$B$42,1,0)</f>
        <v>1</v>
      </c>
      <c r="J27" s="52">
        <f>IF(Table2[[#This Row],[Order Priority]]=Introduction!$B$43,1,0)</f>
        <v>0</v>
      </c>
      <c r="K27" s="52">
        <f>IF(Table2[[#This Row],[Order Priority]]=Introduction!$B$44,1,0)</f>
        <v>0</v>
      </c>
      <c r="L27" s="52">
        <f>IF(Table2[[#This Row],[Order Priority]]=Introduction!$B$45,1,0)</f>
        <v>0</v>
      </c>
      <c r="M27" s="52">
        <f>IF(Table2[[#This Row],[Ship Mode]]=Introduction!$C$42,1,0)</f>
        <v>0</v>
      </c>
      <c r="N27" s="51">
        <f>IF(Table2[[#This Row],[Ship Mode]]=Introduction!$C$44,1,0)</f>
        <v>1</v>
      </c>
      <c r="O27" s="51">
        <f>IF(Table2[[#This Row],[Customer Segment]]=Introduction!$D$45,1,0)</f>
        <v>0</v>
      </c>
      <c r="P27" s="51">
        <f>IF(Table2[[#This Row],[Customer Segment]]=Introduction!$D$42,1,0)</f>
        <v>0</v>
      </c>
      <c r="Q27" s="51">
        <f>IF(Table2[[#This Row],[Customer Segment]]=Introduction!$D$44,1,0)</f>
        <v>0</v>
      </c>
      <c r="R27" s="41">
        <v>22.82</v>
      </c>
      <c r="S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359.81374221178191</v>
      </c>
    </row>
    <row r="28" spans="1:19" customFormat="1" x14ac:dyDescent="0.2">
      <c r="A28" s="1" t="s">
        <v>1</v>
      </c>
      <c r="B28" s="1" t="s">
        <v>14</v>
      </c>
      <c r="C28" s="1" t="s">
        <v>70</v>
      </c>
      <c r="D28" s="47">
        <v>0.01</v>
      </c>
      <c r="E28" s="47">
        <v>110.99</v>
      </c>
      <c r="F28" s="47">
        <v>2.5</v>
      </c>
      <c r="G28" s="47">
        <v>0.56999999999999995</v>
      </c>
      <c r="H28" s="47">
        <v>-263.56572</v>
      </c>
      <c r="I28" s="52">
        <f>IF(Table2[[#This Row],[Order Priority]]=Introduction!$B$42,1,0)</f>
        <v>1</v>
      </c>
      <c r="J28" s="52">
        <f>IF(Table2[[#This Row],[Order Priority]]=Introduction!$B$43,1,0)</f>
        <v>0</v>
      </c>
      <c r="K28" s="52">
        <f>IF(Table2[[#This Row],[Order Priority]]=Introduction!$B$44,1,0)</f>
        <v>0</v>
      </c>
      <c r="L28" s="52">
        <f>IF(Table2[[#This Row],[Order Priority]]=Introduction!$B$45,1,0)</f>
        <v>0</v>
      </c>
      <c r="M28" s="52">
        <f>IF(Table2[[#This Row],[Ship Mode]]=Introduction!$C$42,1,0)</f>
        <v>0</v>
      </c>
      <c r="N28" s="51">
        <f>IF(Table2[[#This Row],[Ship Mode]]=Introduction!$C$44,1,0)</f>
        <v>1</v>
      </c>
      <c r="O28" s="51">
        <f>IF(Table2[[#This Row],[Customer Segment]]=Introduction!$D$45,1,0)</f>
        <v>0</v>
      </c>
      <c r="P28" s="51">
        <f>IF(Table2[[#This Row],[Customer Segment]]=Introduction!$D$42,1,0)</f>
        <v>0</v>
      </c>
      <c r="Q28" s="51">
        <f>IF(Table2[[#This Row],[Customer Segment]]=Introduction!$D$44,1,0)</f>
        <v>0</v>
      </c>
      <c r="R28" s="44">
        <v>188.66</v>
      </c>
      <c r="S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541.09930959240842</v>
      </c>
    </row>
    <row r="29" spans="1:19" customFormat="1" x14ac:dyDescent="0.2">
      <c r="A29" s="1" t="s">
        <v>13</v>
      </c>
      <c r="B29" s="1" t="s">
        <v>14</v>
      </c>
      <c r="C29" s="1" t="s">
        <v>47</v>
      </c>
      <c r="D29" s="49">
        <v>0.03</v>
      </c>
      <c r="E29" s="49">
        <v>4.26</v>
      </c>
      <c r="F29" s="49">
        <v>1.2</v>
      </c>
      <c r="G29" s="49">
        <v>0.44</v>
      </c>
      <c r="H29" s="49">
        <v>18.658000000000001</v>
      </c>
      <c r="I29" s="52">
        <f>IF(Table2[[#This Row],[Order Priority]]=Introduction!$B$42,1,0)</f>
        <v>0</v>
      </c>
      <c r="J29" s="52">
        <f>IF(Table2[[#This Row],[Order Priority]]=Introduction!$B$43,1,0)</f>
        <v>1</v>
      </c>
      <c r="K29" s="52">
        <f>IF(Table2[[#This Row],[Order Priority]]=Introduction!$B$44,1,0)</f>
        <v>0</v>
      </c>
      <c r="L29" s="52">
        <f>IF(Table2[[#This Row],[Order Priority]]=Introduction!$B$45,1,0)</f>
        <v>0</v>
      </c>
      <c r="M29" s="52">
        <f>IF(Table2[[#This Row],[Ship Mode]]=Introduction!$C$42,1,0)</f>
        <v>0</v>
      </c>
      <c r="N29" s="51">
        <f>IF(Table2[[#This Row],[Ship Mode]]=Introduction!$C$44,1,0)</f>
        <v>1</v>
      </c>
      <c r="O29" s="51">
        <f>IF(Table2[[#This Row],[Customer Segment]]=Introduction!$D$45,1,0)</f>
        <v>0</v>
      </c>
      <c r="P29" s="51">
        <f>IF(Table2[[#This Row],[Customer Segment]]=Introduction!$D$42,1,0)</f>
        <v>0</v>
      </c>
      <c r="Q29" s="51">
        <f>IF(Table2[[#This Row],[Customer Segment]]=Introduction!$D$44,1,0)</f>
        <v>1</v>
      </c>
      <c r="R29" s="41">
        <v>29.5</v>
      </c>
      <c r="S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76.437430594097066</v>
      </c>
    </row>
    <row r="30" spans="1:19" customFormat="1" x14ac:dyDescent="0.2">
      <c r="A30" s="1" t="s">
        <v>13</v>
      </c>
      <c r="B30" s="1" t="s">
        <v>14</v>
      </c>
      <c r="C30" s="1" t="s">
        <v>47</v>
      </c>
      <c r="D30" s="47">
        <v>0.03</v>
      </c>
      <c r="E30" s="47">
        <v>4.26</v>
      </c>
      <c r="F30" s="47">
        <v>1.2</v>
      </c>
      <c r="G30" s="47">
        <v>0.44</v>
      </c>
      <c r="H30" s="47">
        <v>9.82</v>
      </c>
      <c r="I30" s="52">
        <f>IF(Table2[[#This Row],[Order Priority]]=Introduction!$B$42,1,0)</f>
        <v>0</v>
      </c>
      <c r="J30" s="52">
        <f>IF(Table2[[#This Row],[Order Priority]]=Introduction!$B$43,1,0)</f>
        <v>1</v>
      </c>
      <c r="K30" s="52">
        <f>IF(Table2[[#This Row],[Order Priority]]=Introduction!$B$44,1,0)</f>
        <v>0</v>
      </c>
      <c r="L30" s="52">
        <f>IF(Table2[[#This Row],[Order Priority]]=Introduction!$B$45,1,0)</f>
        <v>0</v>
      </c>
      <c r="M30" s="52">
        <f>IF(Table2[[#This Row],[Ship Mode]]=Introduction!$C$42,1,0)</f>
        <v>0</v>
      </c>
      <c r="N30" s="51">
        <f>IF(Table2[[#This Row],[Ship Mode]]=Introduction!$C$44,1,0)</f>
        <v>1</v>
      </c>
      <c r="O30" s="51">
        <f>IF(Table2[[#This Row],[Customer Segment]]=Introduction!$D$45,1,0)</f>
        <v>0</v>
      </c>
      <c r="P30" s="51">
        <f>IF(Table2[[#This Row],[Customer Segment]]=Introduction!$D$42,1,0)</f>
        <v>0</v>
      </c>
      <c r="Q30" s="51">
        <f>IF(Table2[[#This Row],[Customer Segment]]=Introduction!$D$44,1,0)</f>
        <v>1</v>
      </c>
      <c r="R30" s="44">
        <v>122.23</v>
      </c>
      <c r="S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67.387091259681711</v>
      </c>
    </row>
    <row r="31" spans="1:19" customFormat="1" x14ac:dyDescent="0.2">
      <c r="A31" s="1" t="s">
        <v>13</v>
      </c>
      <c r="B31" s="1" t="s">
        <v>14</v>
      </c>
      <c r="C31" s="1" t="s">
        <v>47</v>
      </c>
      <c r="D31" s="49">
        <v>0.05</v>
      </c>
      <c r="E31" s="49">
        <v>20.98</v>
      </c>
      <c r="F31" s="49">
        <v>21.2</v>
      </c>
      <c r="G31" s="49">
        <v>0.78</v>
      </c>
      <c r="H31" s="49">
        <v>-181.102</v>
      </c>
      <c r="I31" s="52">
        <f>IF(Table2[[#This Row],[Order Priority]]=Introduction!$B$42,1,0)</f>
        <v>0</v>
      </c>
      <c r="J31" s="52">
        <f>IF(Table2[[#This Row],[Order Priority]]=Introduction!$B$43,1,0)</f>
        <v>1</v>
      </c>
      <c r="K31" s="52">
        <f>IF(Table2[[#This Row],[Order Priority]]=Introduction!$B$44,1,0)</f>
        <v>0</v>
      </c>
      <c r="L31" s="52">
        <f>IF(Table2[[#This Row],[Order Priority]]=Introduction!$B$45,1,0)</f>
        <v>0</v>
      </c>
      <c r="M31" s="52">
        <f>IF(Table2[[#This Row],[Ship Mode]]=Introduction!$C$42,1,0)</f>
        <v>0</v>
      </c>
      <c r="N31" s="51">
        <f>IF(Table2[[#This Row],[Ship Mode]]=Introduction!$C$44,1,0)</f>
        <v>1</v>
      </c>
      <c r="O31" s="51">
        <f>IF(Table2[[#This Row],[Customer Segment]]=Introduction!$D$45,1,0)</f>
        <v>0</v>
      </c>
      <c r="P31" s="51">
        <f>IF(Table2[[#This Row],[Customer Segment]]=Introduction!$D$42,1,0)</f>
        <v>0</v>
      </c>
      <c r="Q31" s="51">
        <f>IF(Table2[[#This Row],[Customer Segment]]=Introduction!$D$44,1,0)</f>
        <v>1</v>
      </c>
      <c r="R31" s="41">
        <v>65.69</v>
      </c>
      <c r="S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746.43738558475081</v>
      </c>
    </row>
    <row r="32" spans="1:19" customFormat="1" x14ac:dyDescent="0.2">
      <c r="A32" s="1" t="s">
        <v>13</v>
      </c>
      <c r="B32" s="1" t="s">
        <v>2</v>
      </c>
      <c r="C32" s="1" t="s">
        <v>47</v>
      </c>
      <c r="D32" s="47">
        <v>0.09</v>
      </c>
      <c r="E32" s="47">
        <v>150.97999999999999</v>
      </c>
      <c r="F32" s="47">
        <v>66.27</v>
      </c>
      <c r="G32" s="47">
        <v>0.65</v>
      </c>
      <c r="H32" s="47">
        <v>-407.85</v>
      </c>
      <c r="I32" s="52">
        <f>IF(Table2[[#This Row],[Order Priority]]=Introduction!$B$42,1,0)</f>
        <v>0</v>
      </c>
      <c r="J32" s="52">
        <f>IF(Table2[[#This Row],[Order Priority]]=Introduction!$B$43,1,0)</f>
        <v>1</v>
      </c>
      <c r="K32" s="52">
        <f>IF(Table2[[#This Row],[Order Priority]]=Introduction!$B$44,1,0)</f>
        <v>0</v>
      </c>
      <c r="L32" s="52">
        <f>IF(Table2[[#This Row],[Order Priority]]=Introduction!$B$45,1,0)</f>
        <v>0</v>
      </c>
      <c r="M32" s="52">
        <f>IF(Table2[[#This Row],[Ship Mode]]=Introduction!$C$42,1,0)</f>
        <v>1</v>
      </c>
      <c r="N32" s="51">
        <f>IF(Table2[[#This Row],[Ship Mode]]=Introduction!$C$44,1,0)</f>
        <v>0</v>
      </c>
      <c r="O32" s="51">
        <f>IF(Table2[[#This Row],[Customer Segment]]=Introduction!$D$45,1,0)</f>
        <v>0</v>
      </c>
      <c r="P32" s="51">
        <f>IF(Table2[[#This Row],[Customer Segment]]=Introduction!$D$42,1,0)</f>
        <v>0</v>
      </c>
      <c r="Q32" s="51">
        <f>IF(Table2[[#This Row],[Customer Segment]]=Introduction!$D$44,1,0)</f>
        <v>1</v>
      </c>
      <c r="R32" s="44">
        <v>302.33999999999997</v>
      </c>
      <c r="S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2229.2046405099354</v>
      </c>
    </row>
    <row r="33" spans="1:19" customFormat="1" x14ac:dyDescent="0.2">
      <c r="A33" s="1" t="s">
        <v>13</v>
      </c>
      <c r="B33" s="1" t="s">
        <v>14</v>
      </c>
      <c r="C33" s="1" t="s">
        <v>70</v>
      </c>
      <c r="D33" s="49">
        <v>0.1</v>
      </c>
      <c r="E33" s="49">
        <v>12.53</v>
      </c>
      <c r="F33" s="49">
        <v>0.49</v>
      </c>
      <c r="G33" s="49">
        <v>0.38</v>
      </c>
      <c r="H33" s="49">
        <v>244.464</v>
      </c>
      <c r="I33" s="52">
        <f>IF(Table2[[#This Row],[Order Priority]]=Introduction!$B$42,1,0)</f>
        <v>0</v>
      </c>
      <c r="J33" s="52">
        <f>IF(Table2[[#This Row],[Order Priority]]=Introduction!$B$43,1,0)</f>
        <v>1</v>
      </c>
      <c r="K33" s="52">
        <f>IF(Table2[[#This Row],[Order Priority]]=Introduction!$B$44,1,0)</f>
        <v>0</v>
      </c>
      <c r="L33" s="52">
        <f>IF(Table2[[#This Row],[Order Priority]]=Introduction!$B$45,1,0)</f>
        <v>0</v>
      </c>
      <c r="M33" s="52">
        <f>IF(Table2[[#This Row],[Ship Mode]]=Introduction!$C$42,1,0)</f>
        <v>0</v>
      </c>
      <c r="N33" s="51">
        <f>IF(Table2[[#This Row],[Ship Mode]]=Introduction!$C$44,1,0)</f>
        <v>1</v>
      </c>
      <c r="O33" s="51">
        <f>IF(Table2[[#This Row],[Customer Segment]]=Introduction!$D$45,1,0)</f>
        <v>0</v>
      </c>
      <c r="P33" s="51">
        <f>IF(Table2[[#This Row],[Customer Segment]]=Introduction!$D$42,1,0)</f>
        <v>0</v>
      </c>
      <c r="Q33" s="51">
        <f>IF(Table2[[#This Row],[Customer Segment]]=Introduction!$D$44,1,0)</f>
        <v>0</v>
      </c>
      <c r="R33" s="41">
        <v>92.02</v>
      </c>
      <c r="S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187.38713762179358</v>
      </c>
    </row>
    <row r="34" spans="1:19" customFormat="1" x14ac:dyDescent="0.2">
      <c r="A34" s="1" t="s">
        <v>13</v>
      </c>
      <c r="B34" s="1" t="s">
        <v>2</v>
      </c>
      <c r="C34" s="1" t="s">
        <v>70</v>
      </c>
      <c r="D34" s="47">
        <v>0.1</v>
      </c>
      <c r="E34" s="47">
        <v>146.34</v>
      </c>
      <c r="F34" s="47">
        <v>43.75</v>
      </c>
      <c r="G34" s="47">
        <v>0.64</v>
      </c>
      <c r="H34" s="47">
        <v>-473.57799999999997</v>
      </c>
      <c r="I34" s="52">
        <f>IF(Table2[[#This Row],[Order Priority]]=Introduction!$B$42,1,0)</f>
        <v>0</v>
      </c>
      <c r="J34" s="52">
        <f>IF(Table2[[#This Row],[Order Priority]]=Introduction!$B$43,1,0)</f>
        <v>1</v>
      </c>
      <c r="K34" s="52">
        <f>IF(Table2[[#This Row],[Order Priority]]=Introduction!$B$44,1,0)</f>
        <v>0</v>
      </c>
      <c r="L34" s="52">
        <f>IF(Table2[[#This Row],[Order Priority]]=Introduction!$B$45,1,0)</f>
        <v>0</v>
      </c>
      <c r="M34" s="52">
        <f>IF(Table2[[#This Row],[Ship Mode]]=Introduction!$C$42,1,0)</f>
        <v>1</v>
      </c>
      <c r="N34" s="51">
        <f>IF(Table2[[#This Row],[Ship Mode]]=Introduction!$C$44,1,0)</f>
        <v>0</v>
      </c>
      <c r="O34" s="51">
        <f>IF(Table2[[#This Row],[Customer Segment]]=Introduction!$D$45,1,0)</f>
        <v>0</v>
      </c>
      <c r="P34" s="51">
        <f>IF(Table2[[#This Row],[Customer Segment]]=Introduction!$D$42,1,0)</f>
        <v>0</v>
      </c>
      <c r="Q34" s="51">
        <f>IF(Table2[[#This Row],[Customer Segment]]=Introduction!$D$44,1,0)</f>
        <v>0</v>
      </c>
      <c r="R34" s="44">
        <v>283.55</v>
      </c>
      <c r="S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1479.5621470726314</v>
      </c>
    </row>
    <row r="35" spans="1:19" customFormat="1" x14ac:dyDescent="0.2">
      <c r="A35" s="1" t="s">
        <v>13</v>
      </c>
      <c r="B35" s="1" t="s">
        <v>2</v>
      </c>
      <c r="C35" s="1" t="s">
        <v>70</v>
      </c>
      <c r="D35" s="49">
        <v>0.1</v>
      </c>
      <c r="E35" s="49">
        <v>146.34</v>
      </c>
      <c r="F35" s="49">
        <v>43.75</v>
      </c>
      <c r="G35" s="49">
        <v>0.64</v>
      </c>
      <c r="H35" s="49">
        <v>-270.85000000000002</v>
      </c>
      <c r="I35" s="52">
        <f>IF(Table2[[#This Row],[Order Priority]]=Introduction!$B$42,1,0)</f>
        <v>0</v>
      </c>
      <c r="J35" s="52">
        <f>IF(Table2[[#This Row],[Order Priority]]=Introduction!$B$43,1,0)</f>
        <v>1</v>
      </c>
      <c r="K35" s="52">
        <f>IF(Table2[[#This Row],[Order Priority]]=Introduction!$B$44,1,0)</f>
        <v>0</v>
      </c>
      <c r="L35" s="52">
        <f>IF(Table2[[#This Row],[Order Priority]]=Introduction!$B$45,1,0)</f>
        <v>0</v>
      </c>
      <c r="M35" s="52">
        <f>IF(Table2[[#This Row],[Ship Mode]]=Introduction!$C$42,1,0)</f>
        <v>1</v>
      </c>
      <c r="N35" s="51">
        <f>IF(Table2[[#This Row],[Ship Mode]]=Introduction!$C$44,1,0)</f>
        <v>0</v>
      </c>
      <c r="O35" s="51">
        <f>IF(Table2[[#This Row],[Customer Segment]]=Introduction!$D$45,1,0)</f>
        <v>0</v>
      </c>
      <c r="P35" s="51">
        <f>IF(Table2[[#This Row],[Customer Segment]]=Introduction!$D$42,1,0)</f>
        <v>0</v>
      </c>
      <c r="Q35" s="51">
        <f>IF(Table2[[#This Row],[Customer Segment]]=Introduction!$D$44,1,0)</f>
        <v>0</v>
      </c>
      <c r="R35" s="41">
        <v>850.64</v>
      </c>
      <c r="S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1687.1608337197633</v>
      </c>
    </row>
    <row r="36" spans="1:19" customFormat="1" x14ac:dyDescent="0.2">
      <c r="A36" s="1" t="s">
        <v>13</v>
      </c>
      <c r="B36" s="1" t="s">
        <v>14</v>
      </c>
      <c r="C36" s="1" t="s">
        <v>47</v>
      </c>
      <c r="D36" s="47">
        <v>0.03</v>
      </c>
      <c r="E36" s="47">
        <v>6.48</v>
      </c>
      <c r="F36" s="47">
        <v>8.73</v>
      </c>
      <c r="G36" s="47">
        <v>0.37</v>
      </c>
      <c r="H36" s="47">
        <v>-35.04</v>
      </c>
      <c r="I36" s="52">
        <f>IF(Table2[[#This Row],[Order Priority]]=Introduction!$B$42,1,0)</f>
        <v>0</v>
      </c>
      <c r="J36" s="52">
        <f>IF(Table2[[#This Row],[Order Priority]]=Introduction!$B$43,1,0)</f>
        <v>1</v>
      </c>
      <c r="K36" s="52">
        <f>IF(Table2[[#This Row],[Order Priority]]=Introduction!$B$44,1,0)</f>
        <v>0</v>
      </c>
      <c r="L36" s="52">
        <f>IF(Table2[[#This Row],[Order Priority]]=Introduction!$B$45,1,0)</f>
        <v>0</v>
      </c>
      <c r="M36" s="52">
        <f>IF(Table2[[#This Row],[Ship Mode]]=Introduction!$C$42,1,0)</f>
        <v>0</v>
      </c>
      <c r="N36" s="51">
        <f>IF(Table2[[#This Row],[Ship Mode]]=Introduction!$C$44,1,0)</f>
        <v>1</v>
      </c>
      <c r="O36" s="51">
        <f>IF(Table2[[#This Row],[Customer Segment]]=Introduction!$D$45,1,0)</f>
        <v>0</v>
      </c>
      <c r="P36" s="51">
        <f>IF(Table2[[#This Row],[Customer Segment]]=Introduction!$D$42,1,0)</f>
        <v>0</v>
      </c>
      <c r="Q36" s="51">
        <f>IF(Table2[[#This Row],[Customer Segment]]=Introduction!$D$44,1,0)</f>
        <v>1</v>
      </c>
      <c r="R36" s="44">
        <v>15.95</v>
      </c>
      <c r="S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7" spans="1:19" customFormat="1" x14ac:dyDescent="0.2">
      <c r="A37" s="1" t="s">
        <v>13</v>
      </c>
      <c r="B37" s="1" t="s">
        <v>14</v>
      </c>
      <c r="C37" s="1" t="s">
        <v>47</v>
      </c>
      <c r="D37" s="49">
        <v>0.03</v>
      </c>
      <c r="E37" s="49">
        <v>6.48</v>
      </c>
      <c r="F37" s="49">
        <v>8.73</v>
      </c>
      <c r="G37" s="49">
        <v>0.37</v>
      </c>
      <c r="H37" s="49">
        <v>-35.04</v>
      </c>
      <c r="I37" s="52">
        <f>IF(Table2[[#This Row],[Order Priority]]=Introduction!$B$42,1,0)</f>
        <v>0</v>
      </c>
      <c r="J37" s="52">
        <f>IF(Table2[[#This Row],[Order Priority]]=Introduction!$B$43,1,0)</f>
        <v>1</v>
      </c>
      <c r="K37" s="52">
        <f>IF(Table2[[#This Row],[Order Priority]]=Introduction!$B$44,1,0)</f>
        <v>0</v>
      </c>
      <c r="L37" s="52">
        <f>IF(Table2[[#This Row],[Order Priority]]=Introduction!$B$45,1,0)</f>
        <v>0</v>
      </c>
      <c r="M37" s="52">
        <f>IF(Table2[[#This Row],[Ship Mode]]=Introduction!$C$42,1,0)</f>
        <v>0</v>
      </c>
      <c r="N37" s="51">
        <f>IF(Table2[[#This Row],[Ship Mode]]=Introduction!$C$44,1,0)</f>
        <v>1</v>
      </c>
      <c r="O37" s="51">
        <f>IF(Table2[[#This Row],[Customer Segment]]=Introduction!$D$45,1,0)</f>
        <v>0</v>
      </c>
      <c r="P37" s="51">
        <f>IF(Table2[[#This Row],[Customer Segment]]=Introduction!$D$42,1,0)</f>
        <v>0</v>
      </c>
      <c r="Q37" s="51">
        <f>IF(Table2[[#This Row],[Customer Segment]]=Introduction!$D$44,1,0)</f>
        <v>1</v>
      </c>
      <c r="R37" s="41">
        <v>63.78</v>
      </c>
      <c r="S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8" spans="1:19" customFormat="1" x14ac:dyDescent="0.2">
      <c r="A38" s="1" t="s">
        <v>13</v>
      </c>
      <c r="B38" s="1" t="s">
        <v>14</v>
      </c>
      <c r="C38" s="1" t="s">
        <v>47</v>
      </c>
      <c r="D38" s="47">
        <v>7.0000000000000007E-2</v>
      </c>
      <c r="E38" s="47">
        <v>9.93</v>
      </c>
      <c r="F38" s="47">
        <v>1.0900000000000001</v>
      </c>
      <c r="G38" s="47">
        <v>0.43</v>
      </c>
      <c r="H38" s="47">
        <v>149.53</v>
      </c>
      <c r="I38" s="52">
        <f>IF(Table2[[#This Row],[Order Priority]]=Introduction!$B$42,1,0)</f>
        <v>0</v>
      </c>
      <c r="J38" s="52">
        <f>IF(Table2[[#This Row],[Order Priority]]=Introduction!$B$43,1,0)</f>
        <v>1</v>
      </c>
      <c r="K38" s="52">
        <f>IF(Table2[[#This Row],[Order Priority]]=Introduction!$B$44,1,0)</f>
        <v>0</v>
      </c>
      <c r="L38" s="52">
        <f>IF(Table2[[#This Row],[Order Priority]]=Introduction!$B$45,1,0)</f>
        <v>0</v>
      </c>
      <c r="M38" s="52">
        <f>IF(Table2[[#This Row],[Ship Mode]]=Introduction!$C$42,1,0)</f>
        <v>0</v>
      </c>
      <c r="N38" s="51">
        <f>IF(Table2[[#This Row],[Ship Mode]]=Introduction!$C$44,1,0)</f>
        <v>1</v>
      </c>
      <c r="O38" s="51">
        <f>IF(Table2[[#This Row],[Customer Segment]]=Introduction!$D$45,1,0)</f>
        <v>0</v>
      </c>
      <c r="P38" s="51">
        <f>IF(Table2[[#This Row],[Customer Segment]]=Introduction!$D$42,1,0)</f>
        <v>0</v>
      </c>
      <c r="Q38" s="51">
        <f>IF(Table2[[#This Row],[Customer Segment]]=Introduction!$D$44,1,0)</f>
        <v>1</v>
      </c>
      <c r="R38" s="44">
        <v>451.61</v>
      </c>
      <c r="S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190.43310767037593</v>
      </c>
    </row>
    <row r="39" spans="1:19" customFormat="1" x14ac:dyDescent="0.2">
      <c r="A39" s="1" t="s">
        <v>13</v>
      </c>
      <c r="B39" s="1" t="s">
        <v>2</v>
      </c>
      <c r="C39" s="1" t="s">
        <v>47</v>
      </c>
      <c r="D39" s="49">
        <v>0.09</v>
      </c>
      <c r="E39" s="49">
        <v>212.6</v>
      </c>
      <c r="F39" s="49">
        <v>52.2</v>
      </c>
      <c r="G39" s="49">
        <v>0.64</v>
      </c>
      <c r="H39" s="49">
        <v>-274.49799999999999</v>
      </c>
      <c r="I39" s="52">
        <f>IF(Table2[[#This Row],[Order Priority]]=Introduction!$B$42,1,0)</f>
        <v>0</v>
      </c>
      <c r="J39" s="52">
        <f>IF(Table2[[#This Row],[Order Priority]]=Introduction!$B$43,1,0)</f>
        <v>1</v>
      </c>
      <c r="K39" s="52">
        <f>IF(Table2[[#This Row],[Order Priority]]=Introduction!$B$44,1,0)</f>
        <v>0</v>
      </c>
      <c r="L39" s="52">
        <f>IF(Table2[[#This Row],[Order Priority]]=Introduction!$B$45,1,0)</f>
        <v>0</v>
      </c>
      <c r="M39" s="52">
        <f>IF(Table2[[#This Row],[Ship Mode]]=Introduction!$C$42,1,0)</f>
        <v>1</v>
      </c>
      <c r="N39" s="51">
        <f>IF(Table2[[#This Row],[Ship Mode]]=Introduction!$C$44,1,0)</f>
        <v>0</v>
      </c>
      <c r="O39" s="51">
        <f>IF(Table2[[#This Row],[Customer Segment]]=Introduction!$D$45,1,0)</f>
        <v>0</v>
      </c>
      <c r="P39" s="51">
        <f>IF(Table2[[#This Row],[Customer Segment]]=Introduction!$D$42,1,0)</f>
        <v>0</v>
      </c>
      <c r="Q39" s="51">
        <f>IF(Table2[[#This Row],[Customer Segment]]=Introduction!$D$44,1,0)</f>
        <v>1</v>
      </c>
      <c r="R39" s="41">
        <v>174.5</v>
      </c>
      <c r="S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2161.6293751217149</v>
      </c>
    </row>
    <row r="40" spans="1:19" customFormat="1" x14ac:dyDescent="0.2">
      <c r="A40" s="1" t="s">
        <v>23</v>
      </c>
      <c r="B40" s="1" t="s">
        <v>14</v>
      </c>
      <c r="C40" s="1" t="s">
        <v>70</v>
      </c>
      <c r="D40" s="47">
        <v>0.08</v>
      </c>
      <c r="E40" s="47">
        <v>43.22</v>
      </c>
      <c r="F40" s="47">
        <v>16.71</v>
      </c>
      <c r="G40" s="47">
        <v>0.66</v>
      </c>
      <c r="H40" s="47">
        <v>280.27458000000001</v>
      </c>
      <c r="I40" s="52">
        <f>IF(Table2[[#This Row],[Order Priority]]=Introduction!$B$42,1,0)</f>
        <v>0</v>
      </c>
      <c r="J40" s="52">
        <f>IF(Table2[[#This Row],[Order Priority]]=Introduction!$B$43,1,0)</f>
        <v>0</v>
      </c>
      <c r="K40" s="52">
        <f>IF(Table2[[#This Row],[Order Priority]]=Introduction!$B$44,1,0)</f>
        <v>1</v>
      </c>
      <c r="L40" s="52">
        <f>IF(Table2[[#This Row],[Order Priority]]=Introduction!$B$45,1,0)</f>
        <v>0</v>
      </c>
      <c r="M40" s="52">
        <f>IF(Table2[[#This Row],[Ship Mode]]=Introduction!$C$42,1,0)</f>
        <v>0</v>
      </c>
      <c r="N40" s="51">
        <f>IF(Table2[[#This Row],[Ship Mode]]=Introduction!$C$44,1,0)</f>
        <v>1</v>
      </c>
      <c r="O40" s="51">
        <f>IF(Table2[[#This Row],[Customer Segment]]=Introduction!$D$45,1,0)</f>
        <v>0</v>
      </c>
      <c r="P40" s="51">
        <f>IF(Table2[[#This Row],[Customer Segment]]=Introduction!$D$42,1,0)</f>
        <v>0</v>
      </c>
      <c r="Q40" s="51">
        <f>IF(Table2[[#This Row],[Customer Segment]]=Introduction!$D$44,1,0)</f>
        <v>0</v>
      </c>
      <c r="R40" s="44">
        <v>130.62</v>
      </c>
      <c r="S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1096.7304748025567</v>
      </c>
    </row>
    <row r="41" spans="1:19" customFormat="1" x14ac:dyDescent="0.2">
      <c r="A41" s="1" t="s">
        <v>23</v>
      </c>
      <c r="B41" s="1" t="s">
        <v>14</v>
      </c>
      <c r="C41" s="1" t="s">
        <v>70</v>
      </c>
      <c r="D41" s="49">
        <v>0.05</v>
      </c>
      <c r="E41" s="49">
        <v>574.74</v>
      </c>
      <c r="F41" s="49">
        <v>24.49</v>
      </c>
      <c r="G41" s="49">
        <v>0.37</v>
      </c>
      <c r="H41" s="49">
        <v>-112.4263</v>
      </c>
      <c r="I41" s="52">
        <f>IF(Table2[[#This Row],[Order Priority]]=Introduction!$B$42,1,0)</f>
        <v>0</v>
      </c>
      <c r="J41" s="52">
        <f>IF(Table2[[#This Row],[Order Priority]]=Introduction!$B$43,1,0)</f>
        <v>0</v>
      </c>
      <c r="K41" s="52">
        <f>IF(Table2[[#This Row],[Order Priority]]=Introduction!$B$44,1,0)</f>
        <v>1</v>
      </c>
      <c r="L41" s="52">
        <f>IF(Table2[[#This Row],[Order Priority]]=Introduction!$B$45,1,0)</f>
        <v>0</v>
      </c>
      <c r="M41" s="52">
        <f>IF(Table2[[#This Row],[Ship Mode]]=Introduction!$C$42,1,0)</f>
        <v>0</v>
      </c>
      <c r="N41" s="51">
        <f>IF(Table2[[#This Row],[Ship Mode]]=Introduction!$C$44,1,0)</f>
        <v>1</v>
      </c>
      <c r="O41" s="51">
        <f>IF(Table2[[#This Row],[Customer Segment]]=Introduction!$D$45,1,0)</f>
        <v>0</v>
      </c>
      <c r="P41" s="51">
        <f>IF(Table2[[#This Row],[Customer Segment]]=Introduction!$D$42,1,0)</f>
        <v>0</v>
      </c>
      <c r="Q41" s="51">
        <f>IF(Table2[[#This Row],[Customer Segment]]=Introduction!$D$44,1,0)</f>
        <v>0</v>
      </c>
      <c r="R41" s="41">
        <v>6945.16</v>
      </c>
      <c r="S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2353.7561181610472</v>
      </c>
    </row>
    <row r="42" spans="1:19" customFormat="1" x14ac:dyDescent="0.2">
      <c r="A42" s="1" t="s">
        <v>23</v>
      </c>
      <c r="B42" s="1" t="s">
        <v>14</v>
      </c>
      <c r="C42" s="1" t="s">
        <v>70</v>
      </c>
      <c r="D42" s="47">
        <v>0.04</v>
      </c>
      <c r="E42" s="47">
        <v>10.14</v>
      </c>
      <c r="F42" s="47">
        <v>2.27</v>
      </c>
      <c r="G42" s="47">
        <v>0.36</v>
      </c>
      <c r="H42" s="47">
        <v>24.923999999999999</v>
      </c>
      <c r="I42" s="52">
        <f>IF(Table2[[#This Row],[Order Priority]]=Introduction!$B$42,1,0)</f>
        <v>0</v>
      </c>
      <c r="J42" s="52">
        <f>IF(Table2[[#This Row],[Order Priority]]=Introduction!$B$43,1,0)</f>
        <v>0</v>
      </c>
      <c r="K42" s="52">
        <f>IF(Table2[[#This Row],[Order Priority]]=Introduction!$B$44,1,0)</f>
        <v>1</v>
      </c>
      <c r="L42" s="52">
        <f>IF(Table2[[#This Row],[Order Priority]]=Introduction!$B$45,1,0)</f>
        <v>0</v>
      </c>
      <c r="M42" s="52">
        <f>IF(Table2[[#This Row],[Ship Mode]]=Introduction!$C$42,1,0)</f>
        <v>0</v>
      </c>
      <c r="N42" s="51">
        <f>IF(Table2[[#This Row],[Ship Mode]]=Introduction!$C$44,1,0)</f>
        <v>1</v>
      </c>
      <c r="O42" s="51">
        <f>IF(Table2[[#This Row],[Customer Segment]]=Introduction!$D$45,1,0)</f>
        <v>0</v>
      </c>
      <c r="P42" s="51">
        <f>IF(Table2[[#This Row],[Customer Segment]]=Introduction!$D$42,1,0)</f>
        <v>0</v>
      </c>
      <c r="Q42" s="51">
        <f>IF(Table2[[#This Row],[Customer Segment]]=Introduction!$D$44,1,0)</f>
        <v>0</v>
      </c>
      <c r="R42" s="44">
        <v>30.94</v>
      </c>
      <c r="S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109.56571793464431</v>
      </c>
    </row>
    <row r="43" spans="1:19" customFormat="1" x14ac:dyDescent="0.2">
      <c r="A43" s="1" t="s">
        <v>23</v>
      </c>
      <c r="B43" s="1" t="s">
        <v>14</v>
      </c>
      <c r="C43" s="1" t="s">
        <v>15</v>
      </c>
      <c r="D43" s="49">
        <v>0.02</v>
      </c>
      <c r="E43" s="49">
        <v>10.06</v>
      </c>
      <c r="F43" s="49">
        <v>2.06</v>
      </c>
      <c r="G43" s="49">
        <v>0.39</v>
      </c>
      <c r="H43" s="49">
        <v>90.624600000000001</v>
      </c>
      <c r="I43" s="52">
        <f>IF(Table2[[#This Row],[Order Priority]]=Introduction!$B$42,1,0)</f>
        <v>0</v>
      </c>
      <c r="J43" s="52">
        <f>IF(Table2[[#This Row],[Order Priority]]=Introduction!$B$43,1,0)</f>
        <v>0</v>
      </c>
      <c r="K43" s="52">
        <f>IF(Table2[[#This Row],[Order Priority]]=Introduction!$B$44,1,0)</f>
        <v>1</v>
      </c>
      <c r="L43" s="52">
        <f>IF(Table2[[#This Row],[Order Priority]]=Introduction!$B$45,1,0)</f>
        <v>0</v>
      </c>
      <c r="M43" s="52">
        <f>IF(Table2[[#This Row],[Ship Mode]]=Introduction!$C$42,1,0)</f>
        <v>0</v>
      </c>
      <c r="N43" s="51">
        <f>IF(Table2[[#This Row],[Ship Mode]]=Introduction!$C$44,1,0)</f>
        <v>1</v>
      </c>
      <c r="O43" s="51">
        <f>IF(Table2[[#This Row],[Customer Segment]]=Introduction!$D$45,1,0)</f>
        <v>0</v>
      </c>
      <c r="P43" s="51">
        <f>IF(Table2[[#This Row],[Customer Segment]]=Introduction!$D$42,1,0)</f>
        <v>1</v>
      </c>
      <c r="Q43" s="51">
        <f>IF(Table2[[#This Row],[Customer Segment]]=Introduction!$D$44,1,0)</f>
        <v>0</v>
      </c>
      <c r="R43" s="41">
        <v>131.34</v>
      </c>
      <c r="S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180.00645927298146</v>
      </c>
    </row>
    <row r="44" spans="1:19" customFormat="1" x14ac:dyDescent="0.2">
      <c r="A44" s="1" t="s">
        <v>23</v>
      </c>
      <c r="B44" s="1" t="s">
        <v>14</v>
      </c>
      <c r="C44" s="1" t="s">
        <v>70</v>
      </c>
      <c r="D44" s="47">
        <v>0.09</v>
      </c>
      <c r="E44" s="47">
        <v>1.48</v>
      </c>
      <c r="F44" s="47">
        <v>0.7</v>
      </c>
      <c r="G44" s="47">
        <v>0.37</v>
      </c>
      <c r="H44" s="47">
        <v>1.68</v>
      </c>
      <c r="I44" s="52">
        <f>IF(Table2[[#This Row],[Order Priority]]=Introduction!$B$42,1,0)</f>
        <v>0</v>
      </c>
      <c r="J44" s="52">
        <f>IF(Table2[[#This Row],[Order Priority]]=Introduction!$B$43,1,0)</f>
        <v>0</v>
      </c>
      <c r="K44" s="52">
        <f>IF(Table2[[#This Row],[Order Priority]]=Introduction!$B$44,1,0)</f>
        <v>1</v>
      </c>
      <c r="L44" s="52">
        <f>IF(Table2[[#This Row],[Order Priority]]=Introduction!$B$45,1,0)</f>
        <v>0</v>
      </c>
      <c r="M44" s="52">
        <f>IF(Table2[[#This Row],[Ship Mode]]=Introduction!$C$42,1,0)</f>
        <v>0</v>
      </c>
      <c r="N44" s="51">
        <f>IF(Table2[[#This Row],[Ship Mode]]=Introduction!$C$44,1,0)</f>
        <v>1</v>
      </c>
      <c r="O44" s="51">
        <f>IF(Table2[[#This Row],[Customer Segment]]=Introduction!$D$45,1,0)</f>
        <v>0</v>
      </c>
      <c r="P44" s="51">
        <f>IF(Table2[[#This Row],[Customer Segment]]=Introduction!$D$42,1,0)</f>
        <v>0</v>
      </c>
      <c r="Q44" s="51">
        <f>IF(Table2[[#This Row],[Customer Segment]]=Introduction!$D$44,1,0)</f>
        <v>0</v>
      </c>
      <c r="R44" s="44">
        <v>8.9499999999999993</v>
      </c>
      <c r="S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-9.4939151631853207</v>
      </c>
    </row>
    <row r="45" spans="1:19" customFormat="1" x14ac:dyDescent="0.2">
      <c r="A45" s="1" t="s">
        <v>46</v>
      </c>
      <c r="B45" s="1" t="s">
        <v>2</v>
      </c>
      <c r="C45" s="1" t="s">
        <v>70</v>
      </c>
      <c r="D45" s="49">
        <v>0</v>
      </c>
      <c r="E45" s="49">
        <v>213.45</v>
      </c>
      <c r="F45" s="49">
        <v>14.7</v>
      </c>
      <c r="G45" s="49">
        <v>0.59</v>
      </c>
      <c r="H45" s="49">
        <v>-560.81417999999996</v>
      </c>
      <c r="I45" s="52">
        <f>IF(Table2[[#This Row],[Order Priority]]=Introduction!$B$42,1,0)</f>
        <v>0</v>
      </c>
      <c r="J45" s="52">
        <f>IF(Table2[[#This Row],[Order Priority]]=Introduction!$B$43,1,0)</f>
        <v>0</v>
      </c>
      <c r="K45" s="52">
        <f>IF(Table2[[#This Row],[Order Priority]]=Introduction!$B$44,1,0)</f>
        <v>0</v>
      </c>
      <c r="L45" s="52">
        <f>IF(Table2[[#This Row],[Order Priority]]=Introduction!$B$45,1,0)</f>
        <v>0</v>
      </c>
      <c r="M45" s="52">
        <f>IF(Table2[[#This Row],[Ship Mode]]=Introduction!$C$42,1,0)</f>
        <v>1</v>
      </c>
      <c r="N45" s="51">
        <f>IF(Table2[[#This Row],[Ship Mode]]=Introduction!$C$44,1,0)</f>
        <v>0</v>
      </c>
      <c r="O45" s="51">
        <f>IF(Table2[[#This Row],[Customer Segment]]=Introduction!$D$45,1,0)</f>
        <v>0</v>
      </c>
      <c r="P45" s="51">
        <f>IF(Table2[[#This Row],[Customer Segment]]=Introduction!$D$42,1,0)</f>
        <v>0</v>
      </c>
      <c r="Q45" s="51">
        <f>IF(Table2[[#This Row],[Customer Segment]]=Introduction!$D$44,1,0)</f>
        <v>0</v>
      </c>
      <c r="R45" s="41">
        <v>224.12</v>
      </c>
      <c r="S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1025.6168654354819</v>
      </c>
    </row>
    <row r="46" spans="1:19" customFormat="1" x14ac:dyDescent="0.2">
      <c r="A46" s="1" t="s">
        <v>1</v>
      </c>
      <c r="B46" s="1" t="s">
        <v>2</v>
      </c>
      <c r="C46" s="1" t="s">
        <v>47</v>
      </c>
      <c r="D46" s="47">
        <v>0.03</v>
      </c>
      <c r="E46" s="47">
        <v>399.98</v>
      </c>
      <c r="F46" s="47">
        <v>12.06</v>
      </c>
      <c r="G46" s="47">
        <v>0.56000000000000005</v>
      </c>
      <c r="H46" s="47">
        <v>-663.51419999999996</v>
      </c>
      <c r="I46" s="52">
        <f>IF(Table2[[#This Row],[Order Priority]]=Introduction!$B$42,1,0)</f>
        <v>1</v>
      </c>
      <c r="J46" s="52">
        <f>IF(Table2[[#This Row],[Order Priority]]=Introduction!$B$43,1,0)</f>
        <v>0</v>
      </c>
      <c r="K46" s="52">
        <f>IF(Table2[[#This Row],[Order Priority]]=Introduction!$B$44,1,0)</f>
        <v>0</v>
      </c>
      <c r="L46" s="52">
        <f>IF(Table2[[#This Row],[Order Priority]]=Introduction!$B$45,1,0)</f>
        <v>0</v>
      </c>
      <c r="M46" s="52">
        <f>IF(Table2[[#This Row],[Ship Mode]]=Introduction!$C$42,1,0)</f>
        <v>1</v>
      </c>
      <c r="N46" s="51">
        <f>IF(Table2[[#This Row],[Ship Mode]]=Introduction!$C$44,1,0)</f>
        <v>0</v>
      </c>
      <c r="O46" s="51">
        <f>IF(Table2[[#This Row],[Customer Segment]]=Introduction!$D$45,1,0)</f>
        <v>0</v>
      </c>
      <c r="P46" s="51">
        <f>IF(Table2[[#This Row],[Customer Segment]]=Introduction!$D$42,1,0)</f>
        <v>0</v>
      </c>
      <c r="Q46" s="51">
        <f>IF(Table2[[#This Row],[Customer Segment]]=Introduction!$D$44,1,0)</f>
        <v>1</v>
      </c>
      <c r="R46" s="44">
        <v>807</v>
      </c>
      <c r="S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1506.5732214337281</v>
      </c>
    </row>
    <row r="47" spans="1:19" customFormat="1" x14ac:dyDescent="0.2">
      <c r="A47" s="1" t="s">
        <v>1</v>
      </c>
      <c r="B47" s="1" t="s">
        <v>14</v>
      </c>
      <c r="C47" s="1" t="s">
        <v>70</v>
      </c>
      <c r="D47" s="49">
        <v>0.03</v>
      </c>
      <c r="E47" s="49">
        <v>3.36</v>
      </c>
      <c r="F47" s="49">
        <v>6.27</v>
      </c>
      <c r="G47" s="49">
        <v>0.4</v>
      </c>
      <c r="H47" s="49">
        <v>-94.258600000000001</v>
      </c>
      <c r="I47" s="52">
        <f>IF(Table2[[#This Row],[Order Priority]]=Introduction!$B$42,1,0)</f>
        <v>1</v>
      </c>
      <c r="J47" s="52">
        <f>IF(Table2[[#This Row],[Order Priority]]=Introduction!$B$43,1,0)</f>
        <v>0</v>
      </c>
      <c r="K47" s="52">
        <f>IF(Table2[[#This Row],[Order Priority]]=Introduction!$B$44,1,0)</f>
        <v>0</v>
      </c>
      <c r="L47" s="52">
        <f>IF(Table2[[#This Row],[Order Priority]]=Introduction!$B$45,1,0)</f>
        <v>0</v>
      </c>
      <c r="M47" s="52">
        <f>IF(Table2[[#This Row],[Ship Mode]]=Introduction!$C$42,1,0)</f>
        <v>0</v>
      </c>
      <c r="N47" s="51">
        <f>IF(Table2[[#This Row],[Ship Mode]]=Introduction!$C$44,1,0)</f>
        <v>1</v>
      </c>
      <c r="O47" s="51">
        <f>IF(Table2[[#This Row],[Customer Segment]]=Introduction!$D$45,1,0)</f>
        <v>0</v>
      </c>
      <c r="P47" s="51">
        <f>IF(Table2[[#This Row],[Customer Segment]]=Introduction!$D$42,1,0)</f>
        <v>0</v>
      </c>
      <c r="Q47" s="51">
        <f>IF(Table2[[#This Row],[Customer Segment]]=Introduction!$D$44,1,0)</f>
        <v>0</v>
      </c>
      <c r="R47" s="41">
        <v>14.9</v>
      </c>
      <c r="S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326.93276163067873</v>
      </c>
    </row>
    <row r="48" spans="1:19" customFormat="1" x14ac:dyDescent="0.2">
      <c r="A48" s="1" t="s">
        <v>1</v>
      </c>
      <c r="B48" s="1" t="s">
        <v>63</v>
      </c>
      <c r="C48" s="1" t="s">
        <v>70</v>
      </c>
      <c r="D48" s="47">
        <v>7.0000000000000007E-2</v>
      </c>
      <c r="E48" s="47">
        <v>3.71</v>
      </c>
      <c r="F48" s="47">
        <v>1.93</v>
      </c>
      <c r="G48" s="47">
        <v>0.35</v>
      </c>
      <c r="H48" s="47">
        <v>6.3308</v>
      </c>
      <c r="I48" s="52">
        <f>IF(Table2[[#This Row],[Order Priority]]=Introduction!$B$42,1,0)</f>
        <v>1</v>
      </c>
      <c r="J48" s="52">
        <f>IF(Table2[[#This Row],[Order Priority]]=Introduction!$B$43,1,0)</f>
        <v>0</v>
      </c>
      <c r="K48" s="52">
        <f>IF(Table2[[#This Row],[Order Priority]]=Introduction!$B$44,1,0)</f>
        <v>0</v>
      </c>
      <c r="L48" s="52">
        <f>IF(Table2[[#This Row],[Order Priority]]=Introduction!$B$45,1,0)</f>
        <v>0</v>
      </c>
      <c r="M48" s="52">
        <f>IF(Table2[[#This Row],[Ship Mode]]=Introduction!$C$42,1,0)</f>
        <v>0</v>
      </c>
      <c r="N48" s="51">
        <f>IF(Table2[[#This Row],[Ship Mode]]=Introduction!$C$44,1,0)</f>
        <v>0</v>
      </c>
      <c r="O48" s="51">
        <f>IF(Table2[[#This Row],[Customer Segment]]=Introduction!$D$45,1,0)</f>
        <v>0</v>
      </c>
      <c r="P48" s="51">
        <f>IF(Table2[[#This Row],[Customer Segment]]=Introduction!$D$42,1,0)</f>
        <v>0</v>
      </c>
      <c r="Q48" s="51">
        <f>IF(Table2[[#This Row],[Customer Segment]]=Introduction!$D$44,1,0)</f>
        <v>0</v>
      </c>
      <c r="R48" s="44">
        <v>39.64</v>
      </c>
      <c r="S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160.87211312543013</v>
      </c>
    </row>
    <row r="49" spans="1:19" customFormat="1" x14ac:dyDescent="0.2">
      <c r="A49" s="1" t="s">
        <v>13</v>
      </c>
      <c r="B49" s="1" t="s">
        <v>2</v>
      </c>
      <c r="C49" s="1" t="s">
        <v>47</v>
      </c>
      <c r="D49" s="49">
        <v>0.06</v>
      </c>
      <c r="E49" s="49">
        <v>350.98</v>
      </c>
      <c r="F49" s="49">
        <v>30</v>
      </c>
      <c r="G49" s="49">
        <v>0.61</v>
      </c>
      <c r="H49" s="49">
        <v>-489.41559999999998</v>
      </c>
      <c r="I49" s="52">
        <f>IF(Table2[[#This Row],[Order Priority]]=Introduction!$B$42,1,0)</f>
        <v>0</v>
      </c>
      <c r="J49" s="52">
        <f>IF(Table2[[#This Row],[Order Priority]]=Introduction!$B$43,1,0)</f>
        <v>1</v>
      </c>
      <c r="K49" s="52">
        <f>IF(Table2[[#This Row],[Order Priority]]=Introduction!$B$44,1,0)</f>
        <v>0</v>
      </c>
      <c r="L49" s="52">
        <f>IF(Table2[[#This Row],[Order Priority]]=Introduction!$B$45,1,0)</f>
        <v>0</v>
      </c>
      <c r="M49" s="52">
        <f>IF(Table2[[#This Row],[Ship Mode]]=Introduction!$C$42,1,0)</f>
        <v>1</v>
      </c>
      <c r="N49" s="51">
        <f>IF(Table2[[#This Row],[Ship Mode]]=Introduction!$C$44,1,0)</f>
        <v>0</v>
      </c>
      <c r="O49" s="51">
        <f>IF(Table2[[#This Row],[Customer Segment]]=Introduction!$D$45,1,0)</f>
        <v>0</v>
      </c>
      <c r="P49" s="51">
        <f>IF(Table2[[#This Row],[Customer Segment]]=Introduction!$D$42,1,0)</f>
        <v>0</v>
      </c>
      <c r="Q49" s="51">
        <f>IF(Table2[[#This Row],[Customer Segment]]=Introduction!$D$44,1,0)</f>
        <v>1</v>
      </c>
      <c r="R49" s="41">
        <v>346.52</v>
      </c>
      <c r="S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1756.413254425702</v>
      </c>
    </row>
    <row r="50" spans="1:19" customFormat="1" x14ac:dyDescent="0.2">
      <c r="A50" s="1" t="s">
        <v>13</v>
      </c>
      <c r="B50" s="1" t="s">
        <v>14</v>
      </c>
      <c r="C50" s="1" t="s">
        <v>70</v>
      </c>
      <c r="D50" s="47">
        <v>0.06</v>
      </c>
      <c r="E50" s="47">
        <v>105.29</v>
      </c>
      <c r="F50" s="47">
        <v>10.119999999999999</v>
      </c>
      <c r="G50" s="47">
        <v>0.79</v>
      </c>
      <c r="H50" s="47">
        <v>-45.01</v>
      </c>
      <c r="I50" s="52">
        <f>IF(Table2[[#This Row],[Order Priority]]=Introduction!$B$42,1,0)</f>
        <v>0</v>
      </c>
      <c r="J50" s="52">
        <f>IF(Table2[[#This Row],[Order Priority]]=Introduction!$B$43,1,0)</f>
        <v>1</v>
      </c>
      <c r="K50" s="52">
        <f>IF(Table2[[#This Row],[Order Priority]]=Introduction!$B$44,1,0)</f>
        <v>0</v>
      </c>
      <c r="L50" s="52">
        <f>IF(Table2[[#This Row],[Order Priority]]=Introduction!$B$45,1,0)</f>
        <v>0</v>
      </c>
      <c r="M50" s="52">
        <f>IF(Table2[[#This Row],[Ship Mode]]=Introduction!$C$42,1,0)</f>
        <v>0</v>
      </c>
      <c r="N50" s="51">
        <f>IF(Table2[[#This Row],[Ship Mode]]=Introduction!$C$44,1,0)</f>
        <v>1</v>
      </c>
      <c r="O50" s="51">
        <f>IF(Table2[[#This Row],[Customer Segment]]=Introduction!$D$45,1,0)</f>
        <v>0</v>
      </c>
      <c r="P50" s="51">
        <f>IF(Table2[[#This Row],[Customer Segment]]=Introduction!$D$42,1,0)</f>
        <v>0</v>
      </c>
      <c r="Q50" s="51">
        <f>IF(Table2[[#This Row],[Customer Segment]]=Introduction!$D$44,1,0)</f>
        <v>0</v>
      </c>
      <c r="R50" s="44">
        <v>1202.6600000000001</v>
      </c>
      <c r="S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814.97751796732609</v>
      </c>
    </row>
    <row r="51" spans="1:19" customFormat="1" x14ac:dyDescent="0.2">
      <c r="A51" s="1" t="s">
        <v>23</v>
      </c>
      <c r="B51" s="1" t="s">
        <v>14</v>
      </c>
      <c r="C51" s="1" t="s">
        <v>70</v>
      </c>
      <c r="D51" s="49">
        <v>0.05</v>
      </c>
      <c r="E51" s="49">
        <v>161.55000000000001</v>
      </c>
      <c r="F51" s="49">
        <v>19.989999999999998</v>
      </c>
      <c r="G51" s="49">
        <v>0.66</v>
      </c>
      <c r="H51" s="49">
        <v>35.31</v>
      </c>
      <c r="I51" s="52">
        <f>IF(Table2[[#This Row],[Order Priority]]=Introduction!$B$42,1,0)</f>
        <v>0</v>
      </c>
      <c r="J51" s="52">
        <f>IF(Table2[[#This Row],[Order Priority]]=Introduction!$B$43,1,0)</f>
        <v>0</v>
      </c>
      <c r="K51" s="52">
        <f>IF(Table2[[#This Row],[Order Priority]]=Introduction!$B$44,1,0)</f>
        <v>1</v>
      </c>
      <c r="L51" s="52">
        <f>IF(Table2[[#This Row],[Order Priority]]=Introduction!$B$45,1,0)</f>
        <v>0</v>
      </c>
      <c r="M51" s="52">
        <f>IF(Table2[[#This Row],[Ship Mode]]=Introduction!$C$42,1,0)</f>
        <v>0</v>
      </c>
      <c r="N51" s="51">
        <f>IF(Table2[[#This Row],[Ship Mode]]=Introduction!$C$44,1,0)</f>
        <v>1</v>
      </c>
      <c r="O51" s="51">
        <f>IF(Table2[[#This Row],[Customer Segment]]=Introduction!$D$45,1,0)</f>
        <v>0</v>
      </c>
      <c r="P51" s="51">
        <f>IF(Table2[[#This Row],[Customer Segment]]=Introduction!$D$42,1,0)</f>
        <v>0</v>
      </c>
      <c r="Q51" s="51">
        <f>IF(Table2[[#This Row],[Customer Segment]]=Introduction!$D$44,1,0)</f>
        <v>0</v>
      </c>
      <c r="R51" s="41">
        <v>499.31</v>
      </c>
      <c r="S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1327.1113315254729</v>
      </c>
    </row>
    <row r="52" spans="1:19" customFormat="1" x14ac:dyDescent="0.2">
      <c r="A52" s="1" t="s">
        <v>92</v>
      </c>
      <c r="B52" s="1" t="s">
        <v>14</v>
      </c>
      <c r="C52" s="1" t="s">
        <v>47</v>
      </c>
      <c r="D52" s="47">
        <v>0.05</v>
      </c>
      <c r="E52" s="47">
        <v>363.25</v>
      </c>
      <c r="F52" s="47">
        <v>19.989999999999998</v>
      </c>
      <c r="G52" s="47">
        <v>0.56999999999999995</v>
      </c>
      <c r="H52" s="47">
        <v>1766.7795000000001</v>
      </c>
      <c r="I52" s="52">
        <f>IF(Table2[[#This Row],[Order Priority]]=Introduction!$B$42,1,0)</f>
        <v>0</v>
      </c>
      <c r="J52" s="52">
        <f>IF(Table2[[#This Row],[Order Priority]]=Introduction!$B$43,1,0)</f>
        <v>0</v>
      </c>
      <c r="K52" s="52">
        <f>IF(Table2[[#This Row],[Order Priority]]=Introduction!$B$44,1,0)</f>
        <v>0</v>
      </c>
      <c r="L52" s="52">
        <f>IF(Table2[[#This Row],[Order Priority]]=Introduction!$B$45,1,0)</f>
        <v>1</v>
      </c>
      <c r="M52" s="52">
        <f>IF(Table2[[#This Row],[Ship Mode]]=Introduction!$C$42,1,0)</f>
        <v>0</v>
      </c>
      <c r="N52" s="51">
        <f>IF(Table2[[#This Row],[Ship Mode]]=Introduction!$C$44,1,0)</f>
        <v>1</v>
      </c>
      <c r="O52" s="51">
        <f>IF(Table2[[#This Row],[Customer Segment]]=Introduction!$D$45,1,0)</f>
        <v>0</v>
      </c>
      <c r="P52" s="51">
        <f>IF(Table2[[#This Row],[Customer Segment]]=Introduction!$D$42,1,0)</f>
        <v>0</v>
      </c>
      <c r="Q52" s="51">
        <f>IF(Table2[[#This Row],[Customer Segment]]=Introduction!$D$44,1,0)</f>
        <v>1</v>
      </c>
      <c r="R52" s="44">
        <v>2560.5500000000002</v>
      </c>
      <c r="S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3620.7695187730446</v>
      </c>
    </row>
    <row r="53" spans="1:19" customFormat="1" x14ac:dyDescent="0.2">
      <c r="A53" s="1" t="s">
        <v>1</v>
      </c>
      <c r="B53" s="1" t="s">
        <v>14</v>
      </c>
      <c r="C53" s="1" t="s">
        <v>15</v>
      </c>
      <c r="D53" s="49">
        <v>0.08</v>
      </c>
      <c r="E53" s="49">
        <v>1.81</v>
      </c>
      <c r="F53" s="49">
        <v>0.75</v>
      </c>
      <c r="G53" s="49">
        <v>0.57999999999999996</v>
      </c>
      <c r="H53" s="49">
        <v>1.3224</v>
      </c>
      <c r="I53" s="52">
        <f>IF(Table2[[#This Row],[Order Priority]]=Introduction!$B$42,1,0)</f>
        <v>1</v>
      </c>
      <c r="J53" s="52">
        <f>IF(Table2[[#This Row],[Order Priority]]=Introduction!$B$43,1,0)</f>
        <v>0</v>
      </c>
      <c r="K53" s="52">
        <f>IF(Table2[[#This Row],[Order Priority]]=Introduction!$B$44,1,0)</f>
        <v>0</v>
      </c>
      <c r="L53" s="52">
        <f>IF(Table2[[#This Row],[Order Priority]]=Introduction!$B$45,1,0)</f>
        <v>0</v>
      </c>
      <c r="M53" s="52">
        <f>IF(Table2[[#This Row],[Ship Mode]]=Introduction!$C$42,1,0)</f>
        <v>0</v>
      </c>
      <c r="N53" s="51">
        <f>IF(Table2[[#This Row],[Ship Mode]]=Introduction!$C$44,1,0)</f>
        <v>1</v>
      </c>
      <c r="O53" s="51">
        <f>IF(Table2[[#This Row],[Customer Segment]]=Introduction!$D$45,1,0)</f>
        <v>0</v>
      </c>
      <c r="P53" s="51">
        <f>IF(Table2[[#This Row],[Customer Segment]]=Introduction!$D$42,1,0)</f>
        <v>1</v>
      </c>
      <c r="Q53" s="51">
        <f>IF(Table2[[#This Row],[Customer Segment]]=Introduction!$D$44,1,0)</f>
        <v>0</v>
      </c>
      <c r="R53" s="41">
        <v>19.97</v>
      </c>
      <c r="S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355.01996674442921</v>
      </c>
    </row>
    <row r="54" spans="1:19" customFormat="1" x14ac:dyDescent="0.2">
      <c r="A54" s="1" t="s">
        <v>1</v>
      </c>
      <c r="B54" s="1" t="s">
        <v>14</v>
      </c>
      <c r="C54" s="1" t="s">
        <v>15</v>
      </c>
      <c r="D54" s="47">
        <v>0.04</v>
      </c>
      <c r="E54" s="47">
        <v>125.99</v>
      </c>
      <c r="F54" s="47">
        <v>5.26</v>
      </c>
      <c r="G54" s="47">
        <v>0.55000000000000004</v>
      </c>
      <c r="H54" s="47">
        <v>455.42070000000001</v>
      </c>
      <c r="I54" s="52">
        <f>IF(Table2[[#This Row],[Order Priority]]=Introduction!$B$42,1,0)</f>
        <v>1</v>
      </c>
      <c r="J54" s="52">
        <f>IF(Table2[[#This Row],[Order Priority]]=Introduction!$B$43,1,0)</f>
        <v>0</v>
      </c>
      <c r="K54" s="52">
        <f>IF(Table2[[#This Row],[Order Priority]]=Introduction!$B$44,1,0)</f>
        <v>0</v>
      </c>
      <c r="L54" s="52">
        <f>IF(Table2[[#This Row],[Order Priority]]=Introduction!$B$45,1,0)</f>
        <v>0</v>
      </c>
      <c r="M54" s="52">
        <f>IF(Table2[[#This Row],[Ship Mode]]=Introduction!$C$42,1,0)</f>
        <v>0</v>
      </c>
      <c r="N54" s="51">
        <f>IF(Table2[[#This Row],[Ship Mode]]=Introduction!$C$44,1,0)</f>
        <v>1</v>
      </c>
      <c r="O54" s="51">
        <f>IF(Table2[[#This Row],[Customer Segment]]=Introduction!$D$45,1,0)</f>
        <v>0</v>
      </c>
      <c r="P54" s="51">
        <f>IF(Table2[[#This Row],[Customer Segment]]=Introduction!$D$42,1,0)</f>
        <v>1</v>
      </c>
      <c r="Q54" s="51">
        <f>IF(Table2[[#This Row],[Customer Segment]]=Introduction!$D$44,1,0)</f>
        <v>0</v>
      </c>
      <c r="R54" s="44">
        <v>660.03</v>
      </c>
      <c r="S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1335.2575390042448</v>
      </c>
    </row>
    <row r="55" spans="1:19" customFormat="1" x14ac:dyDescent="0.2">
      <c r="A55" s="1" t="s">
        <v>1</v>
      </c>
      <c r="B55" s="1" t="s">
        <v>14</v>
      </c>
      <c r="C55" s="1" t="s">
        <v>3</v>
      </c>
      <c r="D55" s="49">
        <v>0.01</v>
      </c>
      <c r="E55" s="49">
        <v>194.3</v>
      </c>
      <c r="F55" s="49">
        <v>11.54</v>
      </c>
      <c r="G55" s="49">
        <v>0.59</v>
      </c>
      <c r="H55" s="49">
        <v>690.17939999999999</v>
      </c>
      <c r="I55" s="52">
        <f>IF(Table2[[#This Row],[Order Priority]]=Introduction!$B$42,1,0)</f>
        <v>1</v>
      </c>
      <c r="J55" s="52">
        <f>IF(Table2[[#This Row],[Order Priority]]=Introduction!$B$43,1,0)</f>
        <v>0</v>
      </c>
      <c r="K55" s="52">
        <f>IF(Table2[[#This Row],[Order Priority]]=Introduction!$B$44,1,0)</f>
        <v>0</v>
      </c>
      <c r="L55" s="52">
        <f>IF(Table2[[#This Row],[Order Priority]]=Introduction!$B$45,1,0)</f>
        <v>0</v>
      </c>
      <c r="M55" s="52">
        <f>IF(Table2[[#This Row],[Ship Mode]]=Introduction!$C$42,1,0)</f>
        <v>0</v>
      </c>
      <c r="N55" s="51">
        <f>IF(Table2[[#This Row],[Ship Mode]]=Introduction!$C$44,1,0)</f>
        <v>1</v>
      </c>
      <c r="O55" s="51">
        <f>IF(Table2[[#This Row],[Customer Segment]]=Introduction!$D$45,1,0)</f>
        <v>1</v>
      </c>
      <c r="P55" s="51">
        <f>IF(Table2[[#This Row],[Customer Segment]]=Introduction!$D$42,1,0)</f>
        <v>0</v>
      </c>
      <c r="Q55" s="51">
        <f>IF(Table2[[#This Row],[Customer Segment]]=Introduction!$D$44,1,0)</f>
        <v>0</v>
      </c>
      <c r="R55" s="41">
        <v>1000.26</v>
      </c>
      <c r="S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2036.2304649104865</v>
      </c>
    </row>
    <row r="56" spans="1:19" customFormat="1" x14ac:dyDescent="0.2">
      <c r="A56" s="1" t="s">
        <v>1</v>
      </c>
      <c r="B56" s="1" t="s">
        <v>14</v>
      </c>
      <c r="C56" s="1" t="s">
        <v>3</v>
      </c>
      <c r="D56" s="47">
        <v>0.02</v>
      </c>
      <c r="E56" s="47">
        <v>209.84</v>
      </c>
      <c r="F56" s="47">
        <v>21.21</v>
      </c>
      <c r="G56" s="47">
        <v>0.59</v>
      </c>
      <c r="H56" s="47">
        <v>1507.6431</v>
      </c>
      <c r="I56" s="52">
        <f>IF(Table2[[#This Row],[Order Priority]]=Introduction!$B$42,1,0)</f>
        <v>1</v>
      </c>
      <c r="J56" s="52">
        <f>IF(Table2[[#This Row],[Order Priority]]=Introduction!$B$43,1,0)</f>
        <v>0</v>
      </c>
      <c r="K56" s="52">
        <f>IF(Table2[[#This Row],[Order Priority]]=Introduction!$B$44,1,0)</f>
        <v>0</v>
      </c>
      <c r="L56" s="52">
        <f>IF(Table2[[#This Row],[Order Priority]]=Introduction!$B$45,1,0)</f>
        <v>0</v>
      </c>
      <c r="M56" s="52">
        <f>IF(Table2[[#This Row],[Ship Mode]]=Introduction!$C$42,1,0)</f>
        <v>0</v>
      </c>
      <c r="N56" s="51">
        <f>IF(Table2[[#This Row],[Ship Mode]]=Introduction!$C$44,1,0)</f>
        <v>1</v>
      </c>
      <c r="O56" s="51">
        <f>IF(Table2[[#This Row],[Customer Segment]]=Introduction!$D$45,1,0)</f>
        <v>1</v>
      </c>
      <c r="P56" s="51">
        <f>IF(Table2[[#This Row],[Customer Segment]]=Introduction!$D$42,1,0)</f>
        <v>0</v>
      </c>
      <c r="Q56" s="51">
        <f>IF(Table2[[#This Row],[Customer Segment]]=Introduction!$D$44,1,0)</f>
        <v>0</v>
      </c>
      <c r="R56" s="44">
        <v>2184.9899999999998</v>
      </c>
      <c r="S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3182.6879474830071</v>
      </c>
    </row>
    <row r="57" spans="1:19" customFormat="1" x14ac:dyDescent="0.2">
      <c r="A57" s="1" t="s">
        <v>1</v>
      </c>
      <c r="B57" s="1" t="s">
        <v>2</v>
      </c>
      <c r="C57" s="1" t="s">
        <v>3</v>
      </c>
      <c r="D57" s="49">
        <v>0</v>
      </c>
      <c r="E57" s="49">
        <v>145.44999999999999</v>
      </c>
      <c r="F57" s="49">
        <v>17.850000000000001</v>
      </c>
      <c r="G57" s="49">
        <v>0.56000000000000005</v>
      </c>
      <c r="H57" s="49">
        <v>801.74680000000001</v>
      </c>
      <c r="I57" s="52">
        <f>IF(Table2[[#This Row],[Order Priority]]=Introduction!$B$42,1,0)</f>
        <v>1</v>
      </c>
      <c r="J57" s="52">
        <f>IF(Table2[[#This Row],[Order Priority]]=Introduction!$B$43,1,0)</f>
        <v>0</v>
      </c>
      <c r="K57" s="52">
        <f>IF(Table2[[#This Row],[Order Priority]]=Introduction!$B$44,1,0)</f>
        <v>0</v>
      </c>
      <c r="L57" s="52">
        <f>IF(Table2[[#This Row],[Order Priority]]=Introduction!$B$45,1,0)</f>
        <v>0</v>
      </c>
      <c r="M57" s="52">
        <f>IF(Table2[[#This Row],[Ship Mode]]=Introduction!$C$42,1,0)</f>
        <v>1</v>
      </c>
      <c r="N57" s="51">
        <f>IF(Table2[[#This Row],[Ship Mode]]=Introduction!$C$44,1,0)</f>
        <v>0</v>
      </c>
      <c r="O57" s="51">
        <f>IF(Table2[[#This Row],[Customer Segment]]=Introduction!$D$45,1,0)</f>
        <v>1</v>
      </c>
      <c r="P57" s="51">
        <f>IF(Table2[[#This Row],[Customer Segment]]=Introduction!$D$42,1,0)</f>
        <v>0</v>
      </c>
      <c r="Q57" s="51">
        <f>IF(Table2[[#This Row],[Customer Segment]]=Introduction!$D$44,1,0)</f>
        <v>0</v>
      </c>
      <c r="R57" s="41">
        <v>1191.2</v>
      </c>
      <c r="S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2349.9322523307105</v>
      </c>
    </row>
    <row r="58" spans="1:19" customFormat="1" x14ac:dyDescent="0.2">
      <c r="A58" s="1" t="s">
        <v>13</v>
      </c>
      <c r="B58" s="1" t="s">
        <v>14</v>
      </c>
      <c r="C58" s="1" t="s">
        <v>15</v>
      </c>
      <c r="D58" s="47">
        <v>0.03</v>
      </c>
      <c r="E58" s="47">
        <v>28.48</v>
      </c>
      <c r="F58" s="47">
        <v>1.99</v>
      </c>
      <c r="G58" s="47">
        <v>0.4</v>
      </c>
      <c r="H58" s="47">
        <v>-35.290399999999998</v>
      </c>
      <c r="I58" s="52">
        <f>IF(Table2[[#This Row],[Order Priority]]=Introduction!$B$42,1,0)</f>
        <v>0</v>
      </c>
      <c r="J58" s="52">
        <f>IF(Table2[[#This Row],[Order Priority]]=Introduction!$B$43,1,0)</f>
        <v>1</v>
      </c>
      <c r="K58" s="52">
        <f>IF(Table2[[#This Row],[Order Priority]]=Introduction!$B$44,1,0)</f>
        <v>0</v>
      </c>
      <c r="L58" s="52">
        <f>IF(Table2[[#This Row],[Order Priority]]=Introduction!$B$45,1,0)</f>
        <v>0</v>
      </c>
      <c r="M58" s="52">
        <f>IF(Table2[[#This Row],[Ship Mode]]=Introduction!$C$42,1,0)</f>
        <v>0</v>
      </c>
      <c r="N58" s="51">
        <f>IF(Table2[[#This Row],[Ship Mode]]=Introduction!$C$44,1,0)</f>
        <v>1</v>
      </c>
      <c r="O58" s="51">
        <f>IF(Table2[[#This Row],[Customer Segment]]=Introduction!$D$45,1,0)</f>
        <v>0</v>
      </c>
      <c r="P58" s="51">
        <f>IF(Table2[[#This Row],[Customer Segment]]=Introduction!$D$42,1,0)</f>
        <v>1</v>
      </c>
      <c r="Q58" s="51">
        <f>IF(Table2[[#This Row],[Customer Segment]]=Introduction!$D$44,1,0)</f>
        <v>0</v>
      </c>
      <c r="R58" s="44">
        <v>55.25</v>
      </c>
      <c r="S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26.291264716608644</v>
      </c>
    </row>
    <row r="59" spans="1:19" customFormat="1" x14ac:dyDescent="0.2">
      <c r="A59" s="1" t="s">
        <v>13</v>
      </c>
      <c r="B59" s="1" t="s">
        <v>14</v>
      </c>
      <c r="C59" s="1" t="s">
        <v>15</v>
      </c>
      <c r="D59" s="49">
        <v>0.01</v>
      </c>
      <c r="E59" s="49">
        <v>205.99</v>
      </c>
      <c r="F59" s="49">
        <v>5.99</v>
      </c>
      <c r="G59" s="49">
        <v>0.59</v>
      </c>
      <c r="H59" s="49">
        <v>-74.883600000000001</v>
      </c>
      <c r="I59" s="52">
        <f>IF(Table2[[#This Row],[Order Priority]]=Introduction!$B$42,1,0)</f>
        <v>0</v>
      </c>
      <c r="J59" s="52">
        <f>IF(Table2[[#This Row],[Order Priority]]=Introduction!$B$43,1,0)</f>
        <v>1</v>
      </c>
      <c r="K59" s="52">
        <f>IF(Table2[[#This Row],[Order Priority]]=Introduction!$B$44,1,0)</f>
        <v>0</v>
      </c>
      <c r="L59" s="52">
        <f>IF(Table2[[#This Row],[Order Priority]]=Introduction!$B$45,1,0)</f>
        <v>0</v>
      </c>
      <c r="M59" s="52">
        <f>IF(Table2[[#This Row],[Ship Mode]]=Introduction!$C$42,1,0)</f>
        <v>0</v>
      </c>
      <c r="N59" s="51">
        <f>IF(Table2[[#This Row],[Ship Mode]]=Introduction!$C$44,1,0)</f>
        <v>1</v>
      </c>
      <c r="O59" s="51">
        <f>IF(Table2[[#This Row],[Customer Segment]]=Introduction!$D$45,1,0)</f>
        <v>0</v>
      </c>
      <c r="P59" s="51">
        <f>IF(Table2[[#This Row],[Customer Segment]]=Introduction!$D$42,1,0)</f>
        <v>1</v>
      </c>
      <c r="Q59" s="51">
        <f>IF(Table2[[#This Row],[Customer Segment]]=Introduction!$D$44,1,0)</f>
        <v>0</v>
      </c>
      <c r="R59" s="41">
        <v>551.22</v>
      </c>
      <c r="S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823.61590272118474</v>
      </c>
    </row>
    <row r="60" spans="1:19" customFormat="1" x14ac:dyDescent="0.2">
      <c r="A60" s="1" t="s">
        <v>13</v>
      </c>
      <c r="B60" s="1" t="s">
        <v>2</v>
      </c>
      <c r="C60" s="1" t="s">
        <v>47</v>
      </c>
      <c r="D60" s="47">
        <v>0.08</v>
      </c>
      <c r="E60" s="47">
        <v>120.97</v>
      </c>
      <c r="F60" s="47">
        <v>26.3</v>
      </c>
      <c r="G60" s="47">
        <v>0.38</v>
      </c>
      <c r="H60" s="47">
        <v>-233.840688</v>
      </c>
      <c r="I60" s="52">
        <f>IF(Table2[[#This Row],[Order Priority]]=Introduction!$B$42,1,0)</f>
        <v>0</v>
      </c>
      <c r="J60" s="52">
        <f>IF(Table2[[#This Row],[Order Priority]]=Introduction!$B$43,1,0)</f>
        <v>1</v>
      </c>
      <c r="K60" s="52">
        <f>IF(Table2[[#This Row],[Order Priority]]=Introduction!$B$44,1,0)</f>
        <v>0</v>
      </c>
      <c r="L60" s="52">
        <f>IF(Table2[[#This Row],[Order Priority]]=Introduction!$B$45,1,0)</f>
        <v>0</v>
      </c>
      <c r="M60" s="52">
        <f>IF(Table2[[#This Row],[Ship Mode]]=Introduction!$C$42,1,0)</f>
        <v>1</v>
      </c>
      <c r="N60" s="51">
        <f>IF(Table2[[#This Row],[Ship Mode]]=Introduction!$C$44,1,0)</f>
        <v>0</v>
      </c>
      <c r="O60" s="51">
        <f>IF(Table2[[#This Row],[Customer Segment]]=Introduction!$D$45,1,0)</f>
        <v>0</v>
      </c>
      <c r="P60" s="51">
        <f>IF(Table2[[#This Row],[Customer Segment]]=Introduction!$D$42,1,0)</f>
        <v>0</v>
      </c>
      <c r="Q60" s="51">
        <f>IF(Table2[[#This Row],[Customer Segment]]=Introduction!$D$44,1,0)</f>
        <v>1</v>
      </c>
      <c r="R60" s="44">
        <v>233.58</v>
      </c>
      <c r="S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990.81217508672319</v>
      </c>
    </row>
    <row r="61" spans="1:19" customFormat="1" x14ac:dyDescent="0.2">
      <c r="A61" s="1" t="s">
        <v>23</v>
      </c>
      <c r="B61" s="1" t="s">
        <v>14</v>
      </c>
      <c r="C61" s="1" t="s">
        <v>47</v>
      </c>
      <c r="D61" s="49">
        <v>0.01</v>
      </c>
      <c r="E61" s="49">
        <v>8.8800000000000008</v>
      </c>
      <c r="F61" s="49">
        <v>6.28</v>
      </c>
      <c r="G61" s="49">
        <v>0.35</v>
      </c>
      <c r="H61" s="49">
        <v>-15.456</v>
      </c>
      <c r="I61" s="52">
        <f>IF(Table2[[#This Row],[Order Priority]]=Introduction!$B$42,1,0)</f>
        <v>0</v>
      </c>
      <c r="J61" s="52">
        <f>IF(Table2[[#This Row],[Order Priority]]=Introduction!$B$43,1,0)</f>
        <v>0</v>
      </c>
      <c r="K61" s="52">
        <f>IF(Table2[[#This Row],[Order Priority]]=Introduction!$B$44,1,0)</f>
        <v>1</v>
      </c>
      <c r="L61" s="52">
        <f>IF(Table2[[#This Row],[Order Priority]]=Introduction!$B$45,1,0)</f>
        <v>0</v>
      </c>
      <c r="M61" s="52">
        <f>IF(Table2[[#This Row],[Ship Mode]]=Introduction!$C$42,1,0)</f>
        <v>0</v>
      </c>
      <c r="N61" s="51">
        <f>IF(Table2[[#This Row],[Ship Mode]]=Introduction!$C$44,1,0)</f>
        <v>1</v>
      </c>
      <c r="O61" s="51">
        <f>IF(Table2[[#This Row],[Customer Segment]]=Introduction!$D$45,1,0)</f>
        <v>0</v>
      </c>
      <c r="P61" s="51">
        <f>IF(Table2[[#This Row],[Customer Segment]]=Introduction!$D$42,1,0)</f>
        <v>0</v>
      </c>
      <c r="Q61" s="51">
        <f>IF(Table2[[#This Row],[Customer Segment]]=Introduction!$D$44,1,0)</f>
        <v>1</v>
      </c>
      <c r="R61" s="41">
        <v>19.86</v>
      </c>
      <c r="S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217.05397741792993</v>
      </c>
    </row>
    <row r="62" spans="1:19" customFormat="1" x14ac:dyDescent="0.2">
      <c r="A62" s="1" t="s">
        <v>23</v>
      </c>
      <c r="B62" s="1" t="s">
        <v>14</v>
      </c>
      <c r="C62" s="1" t="s">
        <v>47</v>
      </c>
      <c r="D62" s="47">
        <v>0.06</v>
      </c>
      <c r="E62" s="47">
        <v>2.88</v>
      </c>
      <c r="F62" s="47">
        <v>0.99</v>
      </c>
      <c r="G62" s="47">
        <v>0.36</v>
      </c>
      <c r="H62" s="47">
        <v>16.049399999999999</v>
      </c>
      <c r="I62" s="52">
        <f>IF(Table2[[#This Row],[Order Priority]]=Introduction!$B$42,1,0)</f>
        <v>0</v>
      </c>
      <c r="J62" s="52">
        <f>IF(Table2[[#This Row],[Order Priority]]=Introduction!$B$43,1,0)</f>
        <v>0</v>
      </c>
      <c r="K62" s="52">
        <f>IF(Table2[[#This Row],[Order Priority]]=Introduction!$B$44,1,0)</f>
        <v>1</v>
      </c>
      <c r="L62" s="52">
        <f>IF(Table2[[#This Row],[Order Priority]]=Introduction!$B$45,1,0)</f>
        <v>0</v>
      </c>
      <c r="M62" s="52">
        <f>IF(Table2[[#This Row],[Ship Mode]]=Introduction!$C$42,1,0)</f>
        <v>0</v>
      </c>
      <c r="N62" s="51">
        <f>IF(Table2[[#This Row],[Ship Mode]]=Introduction!$C$44,1,0)</f>
        <v>1</v>
      </c>
      <c r="O62" s="51">
        <f>IF(Table2[[#This Row],[Customer Segment]]=Introduction!$D$45,1,0)</f>
        <v>0</v>
      </c>
      <c r="P62" s="51">
        <f>IF(Table2[[#This Row],[Customer Segment]]=Introduction!$D$42,1,0)</f>
        <v>0</v>
      </c>
      <c r="Q62" s="51">
        <f>IF(Table2[[#This Row],[Customer Segment]]=Introduction!$D$44,1,0)</f>
        <v>1</v>
      </c>
      <c r="R62" s="44">
        <v>23.26</v>
      </c>
      <c r="S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59.575021598707792</v>
      </c>
    </row>
    <row r="63" spans="1:19" customFormat="1" x14ac:dyDescent="0.2">
      <c r="A63" s="1" t="s">
        <v>23</v>
      </c>
      <c r="B63" s="1" t="s">
        <v>14</v>
      </c>
      <c r="C63" s="1" t="s">
        <v>47</v>
      </c>
      <c r="D63" s="49">
        <v>0.05</v>
      </c>
      <c r="E63" s="49">
        <v>80.98</v>
      </c>
      <c r="F63" s="49">
        <v>35</v>
      </c>
      <c r="G63" s="49">
        <v>0.81</v>
      </c>
      <c r="H63" s="49">
        <v>-746.44</v>
      </c>
      <c r="I63" s="52">
        <f>IF(Table2[[#This Row],[Order Priority]]=Introduction!$B$42,1,0)</f>
        <v>0</v>
      </c>
      <c r="J63" s="52">
        <f>IF(Table2[[#This Row],[Order Priority]]=Introduction!$B$43,1,0)</f>
        <v>0</v>
      </c>
      <c r="K63" s="52">
        <f>IF(Table2[[#This Row],[Order Priority]]=Introduction!$B$44,1,0)</f>
        <v>1</v>
      </c>
      <c r="L63" s="52">
        <f>IF(Table2[[#This Row],[Order Priority]]=Introduction!$B$45,1,0)</f>
        <v>0</v>
      </c>
      <c r="M63" s="52">
        <f>IF(Table2[[#This Row],[Ship Mode]]=Introduction!$C$42,1,0)</f>
        <v>0</v>
      </c>
      <c r="N63" s="51">
        <f>IF(Table2[[#This Row],[Ship Mode]]=Introduction!$C$44,1,0)</f>
        <v>1</v>
      </c>
      <c r="O63" s="51">
        <f>IF(Table2[[#This Row],[Customer Segment]]=Introduction!$D$45,1,0)</f>
        <v>0</v>
      </c>
      <c r="P63" s="51">
        <f>IF(Table2[[#This Row],[Customer Segment]]=Introduction!$D$42,1,0)</f>
        <v>0</v>
      </c>
      <c r="Q63" s="51">
        <f>IF(Table2[[#This Row],[Customer Segment]]=Introduction!$D$44,1,0)</f>
        <v>1</v>
      </c>
      <c r="R63" s="41">
        <v>2710.47</v>
      </c>
      <c r="S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4" spans="1:19" customFormat="1" x14ac:dyDescent="0.2">
      <c r="A64" s="1" t="s">
        <v>23</v>
      </c>
      <c r="B64" s="1" t="s">
        <v>14</v>
      </c>
      <c r="C64" s="1" t="s">
        <v>47</v>
      </c>
      <c r="D64" s="47">
        <v>0.05</v>
      </c>
      <c r="E64" s="47">
        <v>279.48</v>
      </c>
      <c r="F64" s="47">
        <v>35</v>
      </c>
      <c r="G64" s="47">
        <v>0.8</v>
      </c>
      <c r="H64" s="47">
        <v>-274.95</v>
      </c>
      <c r="I64" s="52">
        <f>IF(Table2[[#This Row],[Order Priority]]=Introduction!$B$42,1,0)</f>
        <v>0</v>
      </c>
      <c r="J64" s="52">
        <f>IF(Table2[[#This Row],[Order Priority]]=Introduction!$B$43,1,0)</f>
        <v>0</v>
      </c>
      <c r="K64" s="52">
        <f>IF(Table2[[#This Row],[Order Priority]]=Introduction!$B$44,1,0)</f>
        <v>1</v>
      </c>
      <c r="L64" s="52">
        <f>IF(Table2[[#This Row],[Order Priority]]=Introduction!$B$45,1,0)</f>
        <v>0</v>
      </c>
      <c r="M64" s="52">
        <f>IF(Table2[[#This Row],[Ship Mode]]=Introduction!$C$42,1,0)</f>
        <v>0</v>
      </c>
      <c r="N64" s="51">
        <f>IF(Table2[[#This Row],[Ship Mode]]=Introduction!$C$44,1,0)</f>
        <v>1</v>
      </c>
      <c r="O64" s="51">
        <f>IF(Table2[[#This Row],[Customer Segment]]=Introduction!$D$45,1,0)</f>
        <v>0</v>
      </c>
      <c r="P64" s="51">
        <f>IF(Table2[[#This Row],[Customer Segment]]=Introduction!$D$42,1,0)</f>
        <v>0</v>
      </c>
      <c r="Q64" s="51">
        <f>IF(Table2[[#This Row],[Customer Segment]]=Introduction!$D$44,1,0)</f>
        <v>1</v>
      </c>
      <c r="R64" s="44">
        <v>8354.73</v>
      </c>
      <c r="S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5" spans="1:19" customFormat="1" x14ac:dyDescent="0.2">
      <c r="A65" s="1" t="s">
        <v>23</v>
      </c>
      <c r="B65" s="1" t="s">
        <v>14</v>
      </c>
      <c r="C65" s="1" t="s">
        <v>47</v>
      </c>
      <c r="D65" s="49">
        <v>0.05</v>
      </c>
      <c r="E65" s="49">
        <v>80.98</v>
      </c>
      <c r="F65" s="49">
        <v>35</v>
      </c>
      <c r="G65" s="49">
        <v>0.81</v>
      </c>
      <c r="H65" s="49">
        <v>-746.44</v>
      </c>
      <c r="I65" s="52">
        <f>IF(Table2[[#This Row],[Order Priority]]=Introduction!$B$42,1,0)</f>
        <v>0</v>
      </c>
      <c r="J65" s="52">
        <f>IF(Table2[[#This Row],[Order Priority]]=Introduction!$B$43,1,0)</f>
        <v>0</v>
      </c>
      <c r="K65" s="52">
        <f>IF(Table2[[#This Row],[Order Priority]]=Introduction!$B$44,1,0)</f>
        <v>1</v>
      </c>
      <c r="L65" s="52">
        <f>IF(Table2[[#This Row],[Order Priority]]=Introduction!$B$45,1,0)</f>
        <v>0</v>
      </c>
      <c r="M65" s="52">
        <f>IF(Table2[[#This Row],[Ship Mode]]=Introduction!$C$42,1,0)</f>
        <v>0</v>
      </c>
      <c r="N65" s="51">
        <f>IF(Table2[[#This Row],[Ship Mode]]=Introduction!$C$44,1,0)</f>
        <v>1</v>
      </c>
      <c r="O65" s="51">
        <f>IF(Table2[[#This Row],[Customer Segment]]=Introduction!$D$45,1,0)</f>
        <v>0</v>
      </c>
      <c r="P65" s="51">
        <f>IF(Table2[[#This Row],[Customer Segment]]=Introduction!$D$42,1,0)</f>
        <v>0</v>
      </c>
      <c r="Q65" s="51">
        <f>IF(Table2[[#This Row],[Customer Segment]]=Introduction!$D$44,1,0)</f>
        <v>1</v>
      </c>
      <c r="R65" s="41">
        <v>637.76</v>
      </c>
      <c r="S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6" spans="1:19" customFormat="1" x14ac:dyDescent="0.2">
      <c r="A66" s="1" t="s">
        <v>23</v>
      </c>
      <c r="B66" s="1" t="s">
        <v>14</v>
      </c>
      <c r="C66" s="1" t="s">
        <v>47</v>
      </c>
      <c r="D66" s="47">
        <v>0.05</v>
      </c>
      <c r="E66" s="47">
        <v>279.48</v>
      </c>
      <c r="F66" s="47">
        <v>35</v>
      </c>
      <c r="G66" s="47">
        <v>0.8</v>
      </c>
      <c r="H66" s="47">
        <v>-274.95</v>
      </c>
      <c r="I66" s="52">
        <f>IF(Table2[[#This Row],[Order Priority]]=Introduction!$B$42,1,0)</f>
        <v>0</v>
      </c>
      <c r="J66" s="52">
        <f>IF(Table2[[#This Row],[Order Priority]]=Introduction!$B$43,1,0)</f>
        <v>0</v>
      </c>
      <c r="K66" s="52">
        <f>IF(Table2[[#This Row],[Order Priority]]=Introduction!$B$44,1,0)</f>
        <v>1</v>
      </c>
      <c r="L66" s="52">
        <f>IF(Table2[[#This Row],[Order Priority]]=Introduction!$B$45,1,0)</f>
        <v>0</v>
      </c>
      <c r="M66" s="52">
        <f>IF(Table2[[#This Row],[Ship Mode]]=Introduction!$C$42,1,0)</f>
        <v>0</v>
      </c>
      <c r="N66" s="51">
        <f>IF(Table2[[#This Row],[Ship Mode]]=Introduction!$C$44,1,0)</f>
        <v>1</v>
      </c>
      <c r="O66" s="51">
        <f>IF(Table2[[#This Row],[Customer Segment]]=Introduction!$D$45,1,0)</f>
        <v>0</v>
      </c>
      <c r="P66" s="51">
        <f>IF(Table2[[#This Row],[Customer Segment]]=Introduction!$D$42,1,0)</f>
        <v>0</v>
      </c>
      <c r="Q66" s="51">
        <f>IF(Table2[[#This Row],[Customer Segment]]=Introduction!$D$44,1,0)</f>
        <v>1</v>
      </c>
      <c r="R66" s="44">
        <v>2156.06</v>
      </c>
      <c r="S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7" spans="1:19" customFormat="1" x14ac:dyDescent="0.2">
      <c r="A67" s="1" t="s">
        <v>92</v>
      </c>
      <c r="B67" s="1" t="s">
        <v>14</v>
      </c>
      <c r="C67" s="1" t="s">
        <v>70</v>
      </c>
      <c r="D67" s="49">
        <v>0.09</v>
      </c>
      <c r="E67" s="49">
        <v>5.98</v>
      </c>
      <c r="F67" s="49">
        <v>4.6900000000000004</v>
      </c>
      <c r="G67" s="49">
        <v>0.68</v>
      </c>
      <c r="H67" s="49">
        <v>-781.13419999999996</v>
      </c>
      <c r="I67" s="52">
        <f>IF(Table2[[#This Row],[Order Priority]]=Introduction!$B$42,1,0)</f>
        <v>0</v>
      </c>
      <c r="J67" s="52">
        <f>IF(Table2[[#This Row],[Order Priority]]=Introduction!$B$43,1,0)</f>
        <v>0</v>
      </c>
      <c r="K67" s="52">
        <f>IF(Table2[[#This Row],[Order Priority]]=Introduction!$B$44,1,0)</f>
        <v>0</v>
      </c>
      <c r="L67" s="52">
        <f>IF(Table2[[#This Row],[Order Priority]]=Introduction!$B$45,1,0)</f>
        <v>1</v>
      </c>
      <c r="M67" s="52">
        <f>IF(Table2[[#This Row],[Ship Mode]]=Introduction!$C$42,1,0)</f>
        <v>0</v>
      </c>
      <c r="N67" s="51">
        <f>IF(Table2[[#This Row],[Ship Mode]]=Introduction!$C$44,1,0)</f>
        <v>1</v>
      </c>
      <c r="O67" s="51">
        <f>IF(Table2[[#This Row],[Customer Segment]]=Introduction!$D$45,1,0)</f>
        <v>0</v>
      </c>
      <c r="P67" s="51">
        <f>IF(Table2[[#This Row],[Customer Segment]]=Introduction!$D$42,1,0)</f>
        <v>0</v>
      </c>
      <c r="Q67" s="51">
        <f>IF(Table2[[#This Row],[Customer Segment]]=Introduction!$D$44,1,0)</f>
        <v>0</v>
      </c>
      <c r="R67" s="41">
        <v>65.849999999999994</v>
      </c>
      <c r="S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-496.0737226881896</v>
      </c>
    </row>
    <row r="68" spans="1:19" customFormat="1" x14ac:dyDescent="0.2">
      <c r="A68" s="1" t="s">
        <v>46</v>
      </c>
      <c r="B68" s="1" t="s">
        <v>14</v>
      </c>
      <c r="C68" s="1" t="s">
        <v>47</v>
      </c>
      <c r="D68" s="47">
        <v>0.05</v>
      </c>
      <c r="E68" s="47">
        <v>7.64</v>
      </c>
      <c r="F68" s="47">
        <v>5.83</v>
      </c>
      <c r="G68" s="47">
        <v>0.36</v>
      </c>
      <c r="H68" s="47">
        <v>-40.275199999999998</v>
      </c>
      <c r="I68" s="52">
        <f>IF(Table2[[#This Row],[Order Priority]]=Introduction!$B$42,1,0)</f>
        <v>0</v>
      </c>
      <c r="J68" s="52">
        <f>IF(Table2[[#This Row],[Order Priority]]=Introduction!$B$43,1,0)</f>
        <v>0</v>
      </c>
      <c r="K68" s="52">
        <f>IF(Table2[[#This Row],[Order Priority]]=Introduction!$B$44,1,0)</f>
        <v>0</v>
      </c>
      <c r="L68" s="52">
        <f>IF(Table2[[#This Row],[Order Priority]]=Introduction!$B$45,1,0)</f>
        <v>0</v>
      </c>
      <c r="M68" s="52">
        <f>IF(Table2[[#This Row],[Ship Mode]]=Introduction!$C$42,1,0)</f>
        <v>0</v>
      </c>
      <c r="N68" s="51">
        <f>IF(Table2[[#This Row],[Ship Mode]]=Introduction!$C$44,1,0)</f>
        <v>1</v>
      </c>
      <c r="O68" s="51">
        <f>IF(Table2[[#This Row],[Customer Segment]]=Introduction!$D$45,1,0)</f>
        <v>0</v>
      </c>
      <c r="P68" s="51">
        <f>IF(Table2[[#This Row],[Customer Segment]]=Introduction!$D$42,1,0)</f>
        <v>0</v>
      </c>
      <c r="Q68" s="51">
        <f>IF(Table2[[#This Row],[Customer Segment]]=Introduction!$D$44,1,0)</f>
        <v>1</v>
      </c>
      <c r="R68" s="44">
        <v>47.18</v>
      </c>
      <c r="S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278.45480503861279</v>
      </c>
    </row>
    <row r="69" spans="1:19" customFormat="1" x14ac:dyDescent="0.2">
      <c r="A69" s="1" t="s">
        <v>46</v>
      </c>
      <c r="B69" s="1" t="s">
        <v>2</v>
      </c>
      <c r="C69" s="1" t="s">
        <v>70</v>
      </c>
      <c r="D69" s="49">
        <v>0.08</v>
      </c>
      <c r="E69" s="49">
        <v>243.98</v>
      </c>
      <c r="F69" s="49">
        <v>43.32</v>
      </c>
      <c r="G69" s="49">
        <v>0.55000000000000004</v>
      </c>
      <c r="H69" s="49">
        <v>-162.8244</v>
      </c>
      <c r="I69" s="52">
        <f>IF(Table2[[#This Row],[Order Priority]]=Introduction!$B$42,1,0)</f>
        <v>0</v>
      </c>
      <c r="J69" s="52">
        <f>IF(Table2[[#This Row],[Order Priority]]=Introduction!$B$43,1,0)</f>
        <v>0</v>
      </c>
      <c r="K69" s="52">
        <f>IF(Table2[[#This Row],[Order Priority]]=Introduction!$B$44,1,0)</f>
        <v>0</v>
      </c>
      <c r="L69" s="52">
        <f>IF(Table2[[#This Row],[Order Priority]]=Introduction!$B$45,1,0)</f>
        <v>0</v>
      </c>
      <c r="M69" s="52">
        <f>IF(Table2[[#This Row],[Ship Mode]]=Introduction!$C$42,1,0)</f>
        <v>1</v>
      </c>
      <c r="N69" s="51">
        <f>IF(Table2[[#This Row],[Ship Mode]]=Introduction!$C$44,1,0)</f>
        <v>0</v>
      </c>
      <c r="O69" s="51">
        <f>IF(Table2[[#This Row],[Customer Segment]]=Introduction!$D$45,1,0)</f>
        <v>0</v>
      </c>
      <c r="P69" s="51">
        <f>IF(Table2[[#This Row],[Customer Segment]]=Introduction!$D$42,1,0)</f>
        <v>0</v>
      </c>
      <c r="Q69" s="51">
        <f>IF(Table2[[#This Row],[Customer Segment]]=Introduction!$D$44,1,0)</f>
        <v>0</v>
      </c>
      <c r="R69" s="41">
        <v>248.84</v>
      </c>
      <c r="S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2233.7480774556529</v>
      </c>
    </row>
    <row r="70" spans="1:19" customFormat="1" x14ac:dyDescent="0.2">
      <c r="A70" s="1" t="s">
        <v>1</v>
      </c>
      <c r="B70" s="1" t="s">
        <v>2</v>
      </c>
      <c r="C70" s="1" t="s">
        <v>47</v>
      </c>
      <c r="D70" s="47">
        <v>0.04</v>
      </c>
      <c r="E70" s="47">
        <v>880.98</v>
      </c>
      <c r="F70" s="47">
        <v>44.55</v>
      </c>
      <c r="G70" s="47">
        <v>0.62</v>
      </c>
      <c r="H70" s="47">
        <v>-13706.464</v>
      </c>
      <c r="I70" s="52">
        <f>IF(Table2[[#This Row],[Order Priority]]=Introduction!$B$42,1,0)</f>
        <v>1</v>
      </c>
      <c r="J70" s="52">
        <f>IF(Table2[[#This Row],[Order Priority]]=Introduction!$B$43,1,0)</f>
        <v>0</v>
      </c>
      <c r="K70" s="52">
        <f>IF(Table2[[#This Row],[Order Priority]]=Introduction!$B$44,1,0)</f>
        <v>0</v>
      </c>
      <c r="L70" s="52">
        <f>IF(Table2[[#This Row],[Order Priority]]=Introduction!$B$45,1,0)</f>
        <v>0</v>
      </c>
      <c r="M70" s="52">
        <f>IF(Table2[[#This Row],[Ship Mode]]=Introduction!$C$42,1,0)</f>
        <v>1</v>
      </c>
      <c r="N70" s="51">
        <f>IF(Table2[[#This Row],[Ship Mode]]=Introduction!$C$44,1,0)</f>
        <v>0</v>
      </c>
      <c r="O70" s="51">
        <f>IF(Table2[[#This Row],[Customer Segment]]=Introduction!$D$45,1,0)</f>
        <v>0</v>
      </c>
      <c r="P70" s="51">
        <f>IF(Table2[[#This Row],[Customer Segment]]=Introduction!$D$42,1,0)</f>
        <v>0</v>
      </c>
      <c r="Q70" s="51">
        <f>IF(Table2[[#This Row],[Customer Segment]]=Introduction!$D$44,1,0)</f>
        <v>1</v>
      </c>
      <c r="R70" s="44">
        <v>6968.9</v>
      </c>
      <c r="S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-9401.4204419881826</v>
      </c>
    </row>
    <row r="71" spans="1:19" customFormat="1" x14ac:dyDescent="0.2">
      <c r="A71" s="1" t="s">
        <v>1</v>
      </c>
      <c r="B71" s="1" t="s">
        <v>14</v>
      </c>
      <c r="C71" s="1" t="s">
        <v>15</v>
      </c>
      <c r="D71" s="49">
        <v>0.03</v>
      </c>
      <c r="E71" s="49">
        <v>2.1</v>
      </c>
      <c r="F71" s="49">
        <v>0.7</v>
      </c>
      <c r="G71" s="49">
        <v>0.56999999999999995</v>
      </c>
      <c r="H71" s="49">
        <v>-1473.9059999999999</v>
      </c>
      <c r="I71" s="52">
        <f>IF(Table2[[#This Row],[Order Priority]]=Introduction!$B$42,1,0)</f>
        <v>1</v>
      </c>
      <c r="J71" s="52">
        <f>IF(Table2[[#This Row],[Order Priority]]=Introduction!$B$43,1,0)</f>
        <v>0</v>
      </c>
      <c r="K71" s="52">
        <f>IF(Table2[[#This Row],[Order Priority]]=Introduction!$B$44,1,0)</f>
        <v>0</v>
      </c>
      <c r="L71" s="52">
        <f>IF(Table2[[#This Row],[Order Priority]]=Introduction!$B$45,1,0)</f>
        <v>0</v>
      </c>
      <c r="M71" s="52">
        <f>IF(Table2[[#This Row],[Ship Mode]]=Introduction!$C$42,1,0)</f>
        <v>0</v>
      </c>
      <c r="N71" s="51">
        <f>IF(Table2[[#This Row],[Ship Mode]]=Introduction!$C$44,1,0)</f>
        <v>1</v>
      </c>
      <c r="O71" s="51">
        <f>IF(Table2[[#This Row],[Customer Segment]]=Introduction!$D$45,1,0)</f>
        <v>0</v>
      </c>
      <c r="P71" s="51">
        <f>IF(Table2[[#This Row],[Customer Segment]]=Introduction!$D$42,1,0)</f>
        <v>1</v>
      </c>
      <c r="Q71" s="51">
        <f>IF(Table2[[#This Row],[Customer Segment]]=Introduction!$D$44,1,0)</f>
        <v>0</v>
      </c>
      <c r="R71" s="41">
        <v>8.7200000000000006</v>
      </c>
      <c r="S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-1131.3951008311606</v>
      </c>
    </row>
    <row r="72" spans="1:19" customFormat="1" x14ac:dyDescent="0.2">
      <c r="A72" s="1" t="s">
        <v>13</v>
      </c>
      <c r="B72" s="1" t="s">
        <v>14</v>
      </c>
      <c r="C72" s="1" t="s">
        <v>47</v>
      </c>
      <c r="D72" s="47">
        <v>0.03</v>
      </c>
      <c r="E72" s="47">
        <v>3.28</v>
      </c>
      <c r="F72" s="47">
        <v>3.97</v>
      </c>
      <c r="G72" s="47">
        <v>0.56000000000000005</v>
      </c>
      <c r="H72" s="47">
        <v>-90.755600000000001</v>
      </c>
      <c r="I72" s="52">
        <f>IF(Table2[[#This Row],[Order Priority]]=Introduction!$B$42,1,0)</f>
        <v>0</v>
      </c>
      <c r="J72" s="52">
        <f>IF(Table2[[#This Row],[Order Priority]]=Introduction!$B$43,1,0)</f>
        <v>1</v>
      </c>
      <c r="K72" s="52">
        <f>IF(Table2[[#This Row],[Order Priority]]=Introduction!$B$44,1,0)</f>
        <v>0</v>
      </c>
      <c r="L72" s="52">
        <f>IF(Table2[[#This Row],[Order Priority]]=Introduction!$B$45,1,0)</f>
        <v>0</v>
      </c>
      <c r="M72" s="52">
        <f>IF(Table2[[#This Row],[Ship Mode]]=Introduction!$C$42,1,0)</f>
        <v>0</v>
      </c>
      <c r="N72" s="51">
        <f>IF(Table2[[#This Row],[Ship Mode]]=Introduction!$C$44,1,0)</f>
        <v>1</v>
      </c>
      <c r="O72" s="51">
        <f>IF(Table2[[#This Row],[Customer Segment]]=Introduction!$D$45,1,0)</f>
        <v>0</v>
      </c>
      <c r="P72" s="51">
        <f>IF(Table2[[#This Row],[Customer Segment]]=Introduction!$D$42,1,0)</f>
        <v>0</v>
      </c>
      <c r="Q72" s="51">
        <f>IF(Table2[[#This Row],[Customer Segment]]=Introduction!$D$44,1,0)</f>
        <v>1</v>
      </c>
      <c r="R72" s="44">
        <v>24.57</v>
      </c>
      <c r="S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137.62762730423515</v>
      </c>
    </row>
    <row r="73" spans="1:19" customFormat="1" x14ac:dyDescent="0.2">
      <c r="A73" s="1" t="s">
        <v>23</v>
      </c>
      <c r="B73" s="1" t="s">
        <v>2</v>
      </c>
      <c r="C73" s="1" t="s">
        <v>3</v>
      </c>
      <c r="D73" s="49">
        <v>0.02</v>
      </c>
      <c r="E73" s="49">
        <v>100.98</v>
      </c>
      <c r="F73" s="49">
        <v>35.840000000000003</v>
      </c>
      <c r="G73" s="49">
        <v>0.62</v>
      </c>
      <c r="H73" s="49">
        <v>-134.91200000000001</v>
      </c>
      <c r="I73" s="52">
        <f>IF(Table2[[#This Row],[Order Priority]]=Introduction!$B$42,1,0)</f>
        <v>0</v>
      </c>
      <c r="J73" s="52">
        <f>IF(Table2[[#This Row],[Order Priority]]=Introduction!$B$43,1,0)</f>
        <v>0</v>
      </c>
      <c r="K73" s="52">
        <f>IF(Table2[[#This Row],[Order Priority]]=Introduction!$B$44,1,0)</f>
        <v>1</v>
      </c>
      <c r="L73" s="52">
        <f>IF(Table2[[#This Row],[Order Priority]]=Introduction!$B$45,1,0)</f>
        <v>0</v>
      </c>
      <c r="M73" s="52">
        <f>IF(Table2[[#This Row],[Ship Mode]]=Introduction!$C$42,1,0)</f>
        <v>1</v>
      </c>
      <c r="N73" s="51">
        <f>IF(Table2[[#This Row],[Ship Mode]]=Introduction!$C$44,1,0)</f>
        <v>0</v>
      </c>
      <c r="O73" s="51">
        <f>IF(Table2[[#This Row],[Customer Segment]]=Introduction!$D$45,1,0)</f>
        <v>1</v>
      </c>
      <c r="P73" s="51">
        <f>IF(Table2[[#This Row],[Customer Segment]]=Introduction!$D$42,1,0)</f>
        <v>0</v>
      </c>
      <c r="Q73" s="51">
        <f>IF(Table2[[#This Row],[Customer Segment]]=Introduction!$D$44,1,0)</f>
        <v>0</v>
      </c>
      <c r="R73" s="41">
        <v>614.99</v>
      </c>
      <c r="S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1575.0804024960521</v>
      </c>
    </row>
    <row r="74" spans="1:19" customFormat="1" x14ac:dyDescent="0.2">
      <c r="A74" s="1" t="s">
        <v>23</v>
      </c>
      <c r="B74" s="1" t="s">
        <v>14</v>
      </c>
      <c r="C74" s="1" t="s">
        <v>70</v>
      </c>
      <c r="D74" s="47">
        <v>0.05</v>
      </c>
      <c r="E74" s="47">
        <v>7.1</v>
      </c>
      <c r="F74" s="47">
        <v>6.05</v>
      </c>
      <c r="G74" s="47">
        <v>0.39</v>
      </c>
      <c r="H74" s="47">
        <v>-101.246</v>
      </c>
      <c r="I74" s="52">
        <f>IF(Table2[[#This Row],[Order Priority]]=Introduction!$B$42,1,0)</f>
        <v>0</v>
      </c>
      <c r="J74" s="52">
        <f>IF(Table2[[#This Row],[Order Priority]]=Introduction!$B$43,1,0)</f>
        <v>0</v>
      </c>
      <c r="K74" s="52">
        <f>IF(Table2[[#This Row],[Order Priority]]=Introduction!$B$44,1,0)</f>
        <v>1</v>
      </c>
      <c r="L74" s="52">
        <f>IF(Table2[[#This Row],[Order Priority]]=Introduction!$B$45,1,0)</f>
        <v>0</v>
      </c>
      <c r="M74" s="52">
        <f>IF(Table2[[#This Row],[Ship Mode]]=Introduction!$C$42,1,0)</f>
        <v>0</v>
      </c>
      <c r="N74" s="51">
        <f>IF(Table2[[#This Row],[Ship Mode]]=Introduction!$C$44,1,0)</f>
        <v>1</v>
      </c>
      <c r="O74" s="51">
        <f>IF(Table2[[#This Row],[Customer Segment]]=Introduction!$D$45,1,0)</f>
        <v>0</v>
      </c>
      <c r="P74" s="51">
        <f>IF(Table2[[#This Row],[Customer Segment]]=Introduction!$D$42,1,0)</f>
        <v>0</v>
      </c>
      <c r="Q74" s="51">
        <f>IF(Table2[[#This Row],[Customer Segment]]=Introduction!$D$44,1,0)</f>
        <v>0</v>
      </c>
      <c r="R74" s="44">
        <v>100.99</v>
      </c>
      <c r="S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93.643389973802385</v>
      </c>
    </row>
    <row r="75" spans="1:19" customFormat="1" x14ac:dyDescent="0.2">
      <c r="A75" s="1" t="s">
        <v>23</v>
      </c>
      <c r="B75" s="1" t="s">
        <v>14</v>
      </c>
      <c r="C75" s="1" t="s">
        <v>70</v>
      </c>
      <c r="D75" s="49">
        <v>0.04</v>
      </c>
      <c r="E75" s="49">
        <v>20.95</v>
      </c>
      <c r="F75" s="49">
        <v>4</v>
      </c>
      <c r="G75" s="49">
        <v>0.6</v>
      </c>
      <c r="H75" s="49">
        <v>-1.88</v>
      </c>
      <c r="I75" s="52">
        <f>IF(Table2[[#This Row],[Order Priority]]=Introduction!$B$42,1,0)</f>
        <v>0</v>
      </c>
      <c r="J75" s="52">
        <f>IF(Table2[[#This Row],[Order Priority]]=Introduction!$B$43,1,0)</f>
        <v>0</v>
      </c>
      <c r="K75" s="52">
        <f>IF(Table2[[#This Row],[Order Priority]]=Introduction!$B$44,1,0)</f>
        <v>1</v>
      </c>
      <c r="L75" s="52">
        <f>IF(Table2[[#This Row],[Order Priority]]=Introduction!$B$45,1,0)</f>
        <v>0</v>
      </c>
      <c r="M75" s="52">
        <f>IF(Table2[[#This Row],[Ship Mode]]=Introduction!$C$42,1,0)</f>
        <v>0</v>
      </c>
      <c r="N75" s="51">
        <f>IF(Table2[[#This Row],[Ship Mode]]=Introduction!$C$44,1,0)</f>
        <v>1</v>
      </c>
      <c r="O75" s="51">
        <f>IF(Table2[[#This Row],[Customer Segment]]=Introduction!$D$45,1,0)</f>
        <v>0</v>
      </c>
      <c r="P75" s="51">
        <f>IF(Table2[[#This Row],[Customer Segment]]=Introduction!$D$42,1,0)</f>
        <v>0</v>
      </c>
      <c r="Q75" s="51">
        <f>IF(Table2[[#This Row],[Customer Segment]]=Introduction!$D$44,1,0)</f>
        <v>0</v>
      </c>
      <c r="R75" s="41">
        <v>142.06</v>
      </c>
      <c r="S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363.28755509052223</v>
      </c>
    </row>
    <row r="76" spans="1:19" customFormat="1" x14ac:dyDescent="0.2">
      <c r="A76" s="1" t="s">
        <v>23</v>
      </c>
      <c r="B76" s="1" t="s">
        <v>14</v>
      </c>
      <c r="C76" s="1" t="s">
        <v>70</v>
      </c>
      <c r="D76" s="47">
        <v>0.05</v>
      </c>
      <c r="E76" s="47">
        <v>39.06</v>
      </c>
      <c r="F76" s="47">
        <v>10.55</v>
      </c>
      <c r="G76" s="47">
        <v>0.37</v>
      </c>
      <c r="H76" s="47">
        <v>250.98060000000001</v>
      </c>
      <c r="I76" s="52">
        <f>IF(Table2[[#This Row],[Order Priority]]=Introduction!$B$42,1,0)</f>
        <v>0</v>
      </c>
      <c r="J76" s="52">
        <f>IF(Table2[[#This Row],[Order Priority]]=Introduction!$B$43,1,0)</f>
        <v>0</v>
      </c>
      <c r="K76" s="52">
        <f>IF(Table2[[#This Row],[Order Priority]]=Introduction!$B$44,1,0)</f>
        <v>1</v>
      </c>
      <c r="L76" s="52">
        <f>IF(Table2[[#This Row],[Order Priority]]=Introduction!$B$45,1,0)</f>
        <v>0</v>
      </c>
      <c r="M76" s="52">
        <f>IF(Table2[[#This Row],[Ship Mode]]=Introduction!$C$42,1,0)</f>
        <v>0</v>
      </c>
      <c r="N76" s="51">
        <f>IF(Table2[[#This Row],[Ship Mode]]=Introduction!$C$44,1,0)</f>
        <v>1</v>
      </c>
      <c r="O76" s="51">
        <f>IF(Table2[[#This Row],[Customer Segment]]=Introduction!$D$45,1,0)</f>
        <v>0</v>
      </c>
      <c r="P76" s="51">
        <f>IF(Table2[[#This Row],[Customer Segment]]=Introduction!$D$42,1,0)</f>
        <v>0</v>
      </c>
      <c r="Q76" s="51">
        <f>IF(Table2[[#This Row],[Customer Segment]]=Introduction!$D$44,1,0)</f>
        <v>0</v>
      </c>
      <c r="R76" s="44">
        <v>363.74</v>
      </c>
      <c r="S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662.2221562010983</v>
      </c>
    </row>
    <row r="77" spans="1:19" customFormat="1" x14ac:dyDescent="0.2">
      <c r="A77" s="1" t="s">
        <v>23</v>
      </c>
      <c r="B77" s="1" t="s">
        <v>14</v>
      </c>
      <c r="C77" s="1" t="s">
        <v>70</v>
      </c>
      <c r="D77" s="49">
        <v>0.04</v>
      </c>
      <c r="E77" s="49">
        <v>3.52</v>
      </c>
      <c r="F77" s="49">
        <v>6.83</v>
      </c>
      <c r="G77" s="49">
        <v>0.38</v>
      </c>
      <c r="H77" s="49">
        <v>-57.753</v>
      </c>
      <c r="I77" s="52">
        <f>IF(Table2[[#This Row],[Order Priority]]=Introduction!$B$42,1,0)</f>
        <v>0</v>
      </c>
      <c r="J77" s="52">
        <f>IF(Table2[[#This Row],[Order Priority]]=Introduction!$B$43,1,0)</f>
        <v>0</v>
      </c>
      <c r="K77" s="52">
        <f>IF(Table2[[#This Row],[Order Priority]]=Introduction!$B$44,1,0)</f>
        <v>1</v>
      </c>
      <c r="L77" s="52">
        <f>IF(Table2[[#This Row],[Order Priority]]=Introduction!$B$45,1,0)</f>
        <v>0</v>
      </c>
      <c r="M77" s="52">
        <f>IF(Table2[[#This Row],[Ship Mode]]=Introduction!$C$42,1,0)</f>
        <v>0</v>
      </c>
      <c r="N77" s="51">
        <f>IF(Table2[[#This Row],[Ship Mode]]=Introduction!$C$44,1,0)</f>
        <v>1</v>
      </c>
      <c r="O77" s="51">
        <f>IF(Table2[[#This Row],[Customer Segment]]=Introduction!$D$45,1,0)</f>
        <v>0</v>
      </c>
      <c r="P77" s="51">
        <f>IF(Table2[[#This Row],[Customer Segment]]=Introduction!$D$42,1,0)</f>
        <v>0</v>
      </c>
      <c r="Q77" s="51">
        <f>IF(Table2[[#This Row],[Customer Segment]]=Introduction!$D$44,1,0)</f>
        <v>0</v>
      </c>
      <c r="R77" s="41">
        <v>15.93</v>
      </c>
      <c r="S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146.81981167129678</v>
      </c>
    </row>
    <row r="78" spans="1:19" customFormat="1" x14ac:dyDescent="0.2">
      <c r="A78" s="1" t="s">
        <v>23</v>
      </c>
      <c r="B78" s="1" t="s">
        <v>14</v>
      </c>
      <c r="C78" s="1" t="s">
        <v>70</v>
      </c>
      <c r="D78" s="47">
        <v>0.02</v>
      </c>
      <c r="E78" s="47">
        <v>15.51</v>
      </c>
      <c r="F78" s="47">
        <v>17.78</v>
      </c>
      <c r="G78" s="47">
        <v>0.59</v>
      </c>
      <c r="H78" s="47">
        <v>-47.97</v>
      </c>
      <c r="I78" s="52">
        <f>IF(Table2[[#This Row],[Order Priority]]=Introduction!$B$42,1,0)</f>
        <v>0</v>
      </c>
      <c r="J78" s="52">
        <f>IF(Table2[[#This Row],[Order Priority]]=Introduction!$B$43,1,0)</f>
        <v>0</v>
      </c>
      <c r="K78" s="52">
        <f>IF(Table2[[#This Row],[Order Priority]]=Introduction!$B$44,1,0)</f>
        <v>1</v>
      </c>
      <c r="L78" s="52">
        <f>IF(Table2[[#This Row],[Order Priority]]=Introduction!$B$45,1,0)</f>
        <v>0</v>
      </c>
      <c r="M78" s="52">
        <f>IF(Table2[[#This Row],[Ship Mode]]=Introduction!$C$42,1,0)</f>
        <v>0</v>
      </c>
      <c r="N78" s="51">
        <f>IF(Table2[[#This Row],[Ship Mode]]=Introduction!$C$44,1,0)</f>
        <v>1</v>
      </c>
      <c r="O78" s="51">
        <f>IF(Table2[[#This Row],[Customer Segment]]=Introduction!$D$45,1,0)</f>
        <v>0</v>
      </c>
      <c r="P78" s="51">
        <f>IF(Table2[[#This Row],[Customer Segment]]=Introduction!$D$42,1,0)</f>
        <v>0</v>
      </c>
      <c r="Q78" s="51">
        <f>IF(Table2[[#This Row],[Customer Segment]]=Introduction!$D$44,1,0)</f>
        <v>0</v>
      </c>
      <c r="R78" s="44">
        <v>21.28</v>
      </c>
      <c r="S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684.8208490096697</v>
      </c>
    </row>
    <row r="79" spans="1:19" customFormat="1" x14ac:dyDescent="0.2">
      <c r="A79" s="1" t="s">
        <v>23</v>
      </c>
      <c r="B79" s="1" t="s">
        <v>14</v>
      </c>
      <c r="C79" s="1" t="s">
        <v>70</v>
      </c>
      <c r="D79" s="49">
        <v>0.05</v>
      </c>
      <c r="E79" s="49">
        <v>20.34</v>
      </c>
      <c r="F79" s="49">
        <v>35</v>
      </c>
      <c r="G79" s="49">
        <v>0.84</v>
      </c>
      <c r="H79" s="49">
        <v>52.776000000000003</v>
      </c>
      <c r="I79" s="52">
        <f>IF(Table2[[#This Row],[Order Priority]]=Introduction!$B$42,1,0)</f>
        <v>0</v>
      </c>
      <c r="J79" s="52">
        <f>IF(Table2[[#This Row],[Order Priority]]=Introduction!$B$43,1,0)</f>
        <v>0</v>
      </c>
      <c r="K79" s="52">
        <f>IF(Table2[[#This Row],[Order Priority]]=Introduction!$B$44,1,0)</f>
        <v>1</v>
      </c>
      <c r="L79" s="52">
        <f>IF(Table2[[#This Row],[Order Priority]]=Introduction!$B$45,1,0)</f>
        <v>0</v>
      </c>
      <c r="M79" s="52">
        <f>IF(Table2[[#This Row],[Ship Mode]]=Introduction!$C$42,1,0)</f>
        <v>0</v>
      </c>
      <c r="N79" s="51">
        <f>IF(Table2[[#This Row],[Ship Mode]]=Introduction!$C$44,1,0)</f>
        <v>1</v>
      </c>
      <c r="O79" s="51">
        <f>IF(Table2[[#This Row],[Customer Segment]]=Introduction!$D$45,1,0)</f>
        <v>0</v>
      </c>
      <c r="P79" s="51">
        <f>IF(Table2[[#This Row],[Customer Segment]]=Introduction!$D$42,1,0)</f>
        <v>0</v>
      </c>
      <c r="Q79" s="51">
        <f>IF(Table2[[#This Row],[Customer Segment]]=Introduction!$D$44,1,0)</f>
        <v>0</v>
      </c>
      <c r="R79" s="41">
        <v>53.02</v>
      </c>
      <c r="S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1467.0409036815813</v>
      </c>
    </row>
    <row r="80" spans="1:19" customFormat="1" x14ac:dyDescent="0.2">
      <c r="A80" s="1" t="s">
        <v>92</v>
      </c>
      <c r="B80" s="1" t="s">
        <v>14</v>
      </c>
      <c r="C80" s="1" t="s">
        <v>15</v>
      </c>
      <c r="D80" s="47">
        <v>0.01</v>
      </c>
      <c r="E80" s="47">
        <v>10.06</v>
      </c>
      <c r="F80" s="47">
        <v>2.06</v>
      </c>
      <c r="G80" s="47">
        <v>0.39</v>
      </c>
      <c r="H80" s="47">
        <v>7.59</v>
      </c>
      <c r="I80" s="52">
        <f>IF(Table2[[#This Row],[Order Priority]]=Introduction!$B$42,1,0)</f>
        <v>0</v>
      </c>
      <c r="J80" s="52">
        <f>IF(Table2[[#This Row],[Order Priority]]=Introduction!$B$43,1,0)</f>
        <v>0</v>
      </c>
      <c r="K80" s="52">
        <f>IF(Table2[[#This Row],[Order Priority]]=Introduction!$B$44,1,0)</f>
        <v>0</v>
      </c>
      <c r="L80" s="52">
        <f>IF(Table2[[#This Row],[Order Priority]]=Introduction!$B$45,1,0)</f>
        <v>1</v>
      </c>
      <c r="M80" s="52">
        <f>IF(Table2[[#This Row],[Ship Mode]]=Introduction!$C$42,1,0)</f>
        <v>0</v>
      </c>
      <c r="N80" s="51">
        <f>IF(Table2[[#This Row],[Ship Mode]]=Introduction!$C$44,1,0)</f>
        <v>1</v>
      </c>
      <c r="O80" s="51">
        <f>IF(Table2[[#This Row],[Customer Segment]]=Introduction!$D$45,1,0)</f>
        <v>0</v>
      </c>
      <c r="P80" s="51">
        <f>IF(Table2[[#This Row],[Customer Segment]]=Introduction!$D$42,1,0)</f>
        <v>1</v>
      </c>
      <c r="Q80" s="51">
        <f>IF(Table2[[#This Row],[Customer Segment]]=Introduction!$D$44,1,0)</f>
        <v>0</v>
      </c>
      <c r="R80" s="44">
        <v>21.2</v>
      </c>
      <c r="S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34.580076259008756</v>
      </c>
    </row>
    <row r="81" spans="1:19" customFormat="1" x14ac:dyDescent="0.2">
      <c r="A81" s="1" t="s">
        <v>92</v>
      </c>
      <c r="B81" s="1" t="s">
        <v>14</v>
      </c>
      <c r="C81" s="1" t="s">
        <v>15</v>
      </c>
      <c r="D81" s="49">
        <v>0</v>
      </c>
      <c r="E81" s="49">
        <v>65.989999999999995</v>
      </c>
      <c r="F81" s="49">
        <v>5.92</v>
      </c>
      <c r="G81" s="49">
        <v>0.55000000000000004</v>
      </c>
      <c r="H81" s="49">
        <v>-107.98699999999999</v>
      </c>
      <c r="I81" s="52">
        <f>IF(Table2[[#This Row],[Order Priority]]=Introduction!$B$42,1,0)</f>
        <v>0</v>
      </c>
      <c r="J81" s="52">
        <f>IF(Table2[[#This Row],[Order Priority]]=Introduction!$B$43,1,0)</f>
        <v>0</v>
      </c>
      <c r="K81" s="52">
        <f>IF(Table2[[#This Row],[Order Priority]]=Introduction!$B$44,1,0)</f>
        <v>0</v>
      </c>
      <c r="L81" s="52">
        <f>IF(Table2[[#This Row],[Order Priority]]=Introduction!$B$45,1,0)</f>
        <v>1</v>
      </c>
      <c r="M81" s="52">
        <f>IF(Table2[[#This Row],[Ship Mode]]=Introduction!$C$42,1,0)</f>
        <v>0</v>
      </c>
      <c r="N81" s="51">
        <f>IF(Table2[[#This Row],[Ship Mode]]=Introduction!$C$44,1,0)</f>
        <v>1</v>
      </c>
      <c r="O81" s="51">
        <f>IF(Table2[[#This Row],[Customer Segment]]=Introduction!$D$45,1,0)</f>
        <v>0</v>
      </c>
      <c r="P81" s="51">
        <f>IF(Table2[[#This Row],[Customer Segment]]=Introduction!$D$42,1,0)</f>
        <v>1</v>
      </c>
      <c r="Q81" s="51">
        <f>IF(Table2[[#This Row],[Customer Segment]]=Introduction!$D$44,1,0)</f>
        <v>0</v>
      </c>
      <c r="R81" s="41">
        <v>173.32</v>
      </c>
      <c r="S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337.75044594866625</v>
      </c>
    </row>
    <row r="82" spans="1:19" customFormat="1" x14ac:dyDescent="0.2">
      <c r="A82" s="1" t="s">
        <v>92</v>
      </c>
      <c r="B82" s="1" t="s">
        <v>63</v>
      </c>
      <c r="C82" s="1" t="s">
        <v>15</v>
      </c>
      <c r="D82" s="47">
        <v>7.0000000000000007E-2</v>
      </c>
      <c r="E82" s="47">
        <v>7.68</v>
      </c>
      <c r="F82" s="47">
        <v>6.16</v>
      </c>
      <c r="G82" s="47">
        <v>0.35</v>
      </c>
      <c r="H82" s="47">
        <v>125.9982</v>
      </c>
      <c r="I82" s="52">
        <f>IF(Table2[[#This Row],[Order Priority]]=Introduction!$B$42,1,0)</f>
        <v>0</v>
      </c>
      <c r="J82" s="52">
        <f>IF(Table2[[#This Row],[Order Priority]]=Introduction!$B$43,1,0)</f>
        <v>0</v>
      </c>
      <c r="K82" s="52">
        <f>IF(Table2[[#This Row],[Order Priority]]=Introduction!$B$44,1,0)</f>
        <v>0</v>
      </c>
      <c r="L82" s="52">
        <f>IF(Table2[[#This Row],[Order Priority]]=Introduction!$B$45,1,0)</f>
        <v>1</v>
      </c>
      <c r="M82" s="52">
        <f>IF(Table2[[#This Row],[Ship Mode]]=Introduction!$C$42,1,0)</f>
        <v>0</v>
      </c>
      <c r="N82" s="51">
        <f>IF(Table2[[#This Row],[Ship Mode]]=Introduction!$C$44,1,0)</f>
        <v>0</v>
      </c>
      <c r="O82" s="51">
        <f>IF(Table2[[#This Row],[Customer Segment]]=Introduction!$D$45,1,0)</f>
        <v>0</v>
      </c>
      <c r="P82" s="51">
        <f>IF(Table2[[#This Row],[Customer Segment]]=Introduction!$D$42,1,0)</f>
        <v>1</v>
      </c>
      <c r="Q82" s="51">
        <f>IF(Table2[[#This Row],[Customer Segment]]=Introduction!$D$44,1,0)</f>
        <v>0</v>
      </c>
      <c r="R82" s="44">
        <v>22.13</v>
      </c>
      <c r="S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106.583900877883</v>
      </c>
    </row>
    <row r="83" spans="1:19" customFormat="1" x14ac:dyDescent="0.2">
      <c r="A83" s="1" t="s">
        <v>92</v>
      </c>
      <c r="B83" s="1" t="s">
        <v>63</v>
      </c>
      <c r="C83" s="1" t="s">
        <v>15</v>
      </c>
      <c r="D83" s="49">
        <v>0.05</v>
      </c>
      <c r="E83" s="49">
        <v>6.64</v>
      </c>
      <c r="F83" s="49">
        <v>4.95</v>
      </c>
      <c r="G83" s="49">
        <v>0.37</v>
      </c>
      <c r="H83" s="49">
        <v>-92.929199999999994</v>
      </c>
      <c r="I83" s="52">
        <f>IF(Table2[[#This Row],[Order Priority]]=Introduction!$B$42,1,0)</f>
        <v>0</v>
      </c>
      <c r="J83" s="52">
        <f>IF(Table2[[#This Row],[Order Priority]]=Introduction!$B$43,1,0)</f>
        <v>0</v>
      </c>
      <c r="K83" s="52">
        <f>IF(Table2[[#This Row],[Order Priority]]=Introduction!$B$44,1,0)</f>
        <v>0</v>
      </c>
      <c r="L83" s="52">
        <f>IF(Table2[[#This Row],[Order Priority]]=Introduction!$B$45,1,0)</f>
        <v>1</v>
      </c>
      <c r="M83" s="52">
        <f>IF(Table2[[#This Row],[Ship Mode]]=Introduction!$C$42,1,0)</f>
        <v>0</v>
      </c>
      <c r="N83" s="51">
        <f>IF(Table2[[#This Row],[Ship Mode]]=Introduction!$C$44,1,0)</f>
        <v>0</v>
      </c>
      <c r="O83" s="51">
        <f>IF(Table2[[#This Row],[Customer Segment]]=Introduction!$D$45,1,0)</f>
        <v>0</v>
      </c>
      <c r="P83" s="51">
        <f>IF(Table2[[#This Row],[Customer Segment]]=Introduction!$D$42,1,0)</f>
        <v>1</v>
      </c>
      <c r="Q83" s="51">
        <f>IF(Table2[[#This Row],[Customer Segment]]=Introduction!$D$44,1,0)</f>
        <v>0</v>
      </c>
      <c r="R83" s="41">
        <v>34.17</v>
      </c>
      <c r="S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-124.46504278871646</v>
      </c>
    </row>
    <row r="84" spans="1:19" customFormat="1" x14ac:dyDescent="0.2">
      <c r="A84" s="1" t="s">
        <v>46</v>
      </c>
      <c r="B84" s="1" t="s">
        <v>2</v>
      </c>
      <c r="C84" s="1" t="s">
        <v>15</v>
      </c>
      <c r="D84" s="47">
        <v>0.01</v>
      </c>
      <c r="E84" s="47">
        <v>150.97999999999999</v>
      </c>
      <c r="F84" s="47">
        <v>30</v>
      </c>
      <c r="G84" s="47">
        <v>0.74</v>
      </c>
      <c r="H84" s="47">
        <v>131.38200000000001</v>
      </c>
      <c r="I84" s="52">
        <f>IF(Table2[[#This Row],[Order Priority]]=Introduction!$B$42,1,0)</f>
        <v>0</v>
      </c>
      <c r="J84" s="52">
        <f>IF(Table2[[#This Row],[Order Priority]]=Introduction!$B$43,1,0)</f>
        <v>0</v>
      </c>
      <c r="K84" s="52">
        <f>IF(Table2[[#This Row],[Order Priority]]=Introduction!$B$44,1,0)</f>
        <v>0</v>
      </c>
      <c r="L84" s="52">
        <f>IF(Table2[[#This Row],[Order Priority]]=Introduction!$B$45,1,0)</f>
        <v>0</v>
      </c>
      <c r="M84" s="52">
        <f>IF(Table2[[#This Row],[Ship Mode]]=Introduction!$C$42,1,0)</f>
        <v>1</v>
      </c>
      <c r="N84" s="51">
        <f>IF(Table2[[#This Row],[Ship Mode]]=Introduction!$C$44,1,0)</f>
        <v>0</v>
      </c>
      <c r="O84" s="51">
        <f>IF(Table2[[#This Row],[Customer Segment]]=Introduction!$D$45,1,0)</f>
        <v>0</v>
      </c>
      <c r="P84" s="51">
        <f>IF(Table2[[#This Row],[Customer Segment]]=Introduction!$D$42,1,0)</f>
        <v>1</v>
      </c>
      <c r="Q84" s="51">
        <f>IF(Table2[[#This Row],[Customer Segment]]=Introduction!$D$44,1,0)</f>
        <v>0</v>
      </c>
      <c r="R84" s="44">
        <v>958.46</v>
      </c>
      <c r="S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2050.7295087060734</v>
      </c>
    </row>
    <row r="85" spans="1:19" customFormat="1" x14ac:dyDescent="0.2">
      <c r="A85" s="1" t="s">
        <v>46</v>
      </c>
      <c r="B85" s="1" t="s">
        <v>63</v>
      </c>
      <c r="C85" s="1" t="s">
        <v>15</v>
      </c>
      <c r="D85" s="49">
        <v>0.01</v>
      </c>
      <c r="E85" s="49">
        <v>28.28</v>
      </c>
      <c r="F85" s="49">
        <v>13.99</v>
      </c>
      <c r="G85" s="49">
        <v>0.57999999999999996</v>
      </c>
      <c r="H85" s="49">
        <v>-89.292000000000002</v>
      </c>
      <c r="I85" s="52">
        <f>IF(Table2[[#This Row],[Order Priority]]=Introduction!$B$42,1,0)</f>
        <v>0</v>
      </c>
      <c r="J85" s="52">
        <f>IF(Table2[[#This Row],[Order Priority]]=Introduction!$B$43,1,0)</f>
        <v>0</v>
      </c>
      <c r="K85" s="52">
        <f>IF(Table2[[#This Row],[Order Priority]]=Introduction!$B$44,1,0)</f>
        <v>0</v>
      </c>
      <c r="L85" s="52">
        <f>IF(Table2[[#This Row],[Order Priority]]=Introduction!$B$45,1,0)</f>
        <v>0</v>
      </c>
      <c r="M85" s="52">
        <f>IF(Table2[[#This Row],[Ship Mode]]=Introduction!$C$42,1,0)</f>
        <v>0</v>
      </c>
      <c r="N85" s="51">
        <f>IF(Table2[[#This Row],[Ship Mode]]=Introduction!$C$44,1,0)</f>
        <v>0</v>
      </c>
      <c r="O85" s="51">
        <f>IF(Table2[[#This Row],[Customer Segment]]=Introduction!$D$45,1,0)</f>
        <v>0</v>
      </c>
      <c r="P85" s="51">
        <f>IF(Table2[[#This Row],[Customer Segment]]=Introduction!$D$42,1,0)</f>
        <v>1</v>
      </c>
      <c r="Q85" s="51">
        <f>IF(Table2[[#This Row],[Customer Segment]]=Introduction!$D$44,1,0)</f>
        <v>0</v>
      </c>
      <c r="R85" s="41">
        <v>368.84</v>
      </c>
      <c r="S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586.16940421355866</v>
      </c>
    </row>
    <row r="86" spans="1:19" customFormat="1" x14ac:dyDescent="0.2">
      <c r="A86" s="1" t="s">
        <v>46</v>
      </c>
      <c r="B86" s="1" t="s">
        <v>14</v>
      </c>
      <c r="C86" s="1" t="s">
        <v>15</v>
      </c>
      <c r="D86" s="47">
        <v>0.03</v>
      </c>
      <c r="E86" s="47">
        <v>35.99</v>
      </c>
      <c r="F86" s="47">
        <v>1.1000000000000001</v>
      </c>
      <c r="G86" s="47">
        <v>0.55000000000000004</v>
      </c>
      <c r="H86" s="47">
        <v>-211.036</v>
      </c>
      <c r="I86" s="52">
        <f>IF(Table2[[#This Row],[Order Priority]]=Introduction!$B$42,1,0)</f>
        <v>0</v>
      </c>
      <c r="J86" s="52">
        <f>IF(Table2[[#This Row],[Order Priority]]=Introduction!$B$43,1,0)</f>
        <v>0</v>
      </c>
      <c r="K86" s="52">
        <f>IF(Table2[[#This Row],[Order Priority]]=Introduction!$B$44,1,0)</f>
        <v>0</v>
      </c>
      <c r="L86" s="52">
        <f>IF(Table2[[#This Row],[Order Priority]]=Introduction!$B$45,1,0)</f>
        <v>0</v>
      </c>
      <c r="M86" s="52">
        <f>IF(Table2[[#This Row],[Ship Mode]]=Introduction!$C$42,1,0)</f>
        <v>0</v>
      </c>
      <c r="N86" s="51">
        <f>IF(Table2[[#This Row],[Ship Mode]]=Introduction!$C$44,1,0)</f>
        <v>1</v>
      </c>
      <c r="O86" s="51">
        <f>IF(Table2[[#This Row],[Customer Segment]]=Introduction!$D$45,1,0)</f>
        <v>0</v>
      </c>
      <c r="P86" s="51">
        <f>IF(Table2[[#This Row],[Customer Segment]]=Introduction!$D$42,1,0)</f>
        <v>1</v>
      </c>
      <c r="Q86" s="51">
        <f>IF(Table2[[#This Row],[Customer Segment]]=Introduction!$D$44,1,0)</f>
        <v>0</v>
      </c>
      <c r="R86" s="44">
        <v>30.86</v>
      </c>
      <c r="S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173.44963416437352</v>
      </c>
    </row>
    <row r="87" spans="1:19" customFormat="1" x14ac:dyDescent="0.2">
      <c r="A87" s="1" t="s">
        <v>46</v>
      </c>
      <c r="B87" s="1" t="s">
        <v>14</v>
      </c>
      <c r="C87" s="1" t="s">
        <v>3</v>
      </c>
      <c r="D87" s="49">
        <v>0.01</v>
      </c>
      <c r="E87" s="49">
        <v>6.68</v>
      </c>
      <c r="F87" s="49">
        <v>4.91</v>
      </c>
      <c r="G87" s="49">
        <v>0.37</v>
      </c>
      <c r="H87" s="49">
        <v>-15.48</v>
      </c>
      <c r="I87" s="52">
        <f>IF(Table2[[#This Row],[Order Priority]]=Introduction!$B$42,1,0)</f>
        <v>0</v>
      </c>
      <c r="J87" s="52">
        <f>IF(Table2[[#This Row],[Order Priority]]=Introduction!$B$43,1,0)</f>
        <v>0</v>
      </c>
      <c r="K87" s="52">
        <f>IF(Table2[[#This Row],[Order Priority]]=Introduction!$B$44,1,0)</f>
        <v>0</v>
      </c>
      <c r="L87" s="52">
        <f>IF(Table2[[#This Row],[Order Priority]]=Introduction!$B$45,1,0)</f>
        <v>0</v>
      </c>
      <c r="M87" s="52">
        <f>IF(Table2[[#This Row],[Ship Mode]]=Introduction!$C$42,1,0)</f>
        <v>0</v>
      </c>
      <c r="N87" s="51">
        <f>IF(Table2[[#This Row],[Ship Mode]]=Introduction!$C$44,1,0)</f>
        <v>1</v>
      </c>
      <c r="O87" s="51">
        <f>IF(Table2[[#This Row],[Customer Segment]]=Introduction!$D$45,1,0)</f>
        <v>1</v>
      </c>
      <c r="P87" s="51">
        <f>IF(Table2[[#This Row],[Customer Segment]]=Introduction!$D$42,1,0)</f>
        <v>0</v>
      </c>
      <c r="Q87" s="51">
        <f>IF(Table2[[#This Row],[Customer Segment]]=Introduction!$D$44,1,0)</f>
        <v>0</v>
      </c>
      <c r="R87" s="41">
        <v>51.03</v>
      </c>
      <c r="S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270.67936337007274</v>
      </c>
    </row>
    <row r="88" spans="1:19" customFormat="1" x14ac:dyDescent="0.2">
      <c r="A88" s="1" t="s">
        <v>46</v>
      </c>
      <c r="B88" s="1" t="s">
        <v>14</v>
      </c>
      <c r="C88" s="1" t="s">
        <v>47</v>
      </c>
      <c r="D88" s="47">
        <v>0</v>
      </c>
      <c r="E88" s="47">
        <v>42.98</v>
      </c>
      <c r="F88" s="47">
        <v>4.62</v>
      </c>
      <c r="G88" s="47">
        <v>0.56000000000000005</v>
      </c>
      <c r="H88" s="47">
        <v>385.30290000000002</v>
      </c>
      <c r="I88" s="52">
        <f>IF(Table2[[#This Row],[Order Priority]]=Introduction!$B$42,1,0)</f>
        <v>0</v>
      </c>
      <c r="J88" s="52">
        <f>IF(Table2[[#This Row],[Order Priority]]=Introduction!$B$43,1,0)</f>
        <v>0</v>
      </c>
      <c r="K88" s="52">
        <f>IF(Table2[[#This Row],[Order Priority]]=Introduction!$B$44,1,0)</f>
        <v>0</v>
      </c>
      <c r="L88" s="52">
        <f>IF(Table2[[#This Row],[Order Priority]]=Introduction!$B$45,1,0)</f>
        <v>0</v>
      </c>
      <c r="M88" s="52">
        <f>IF(Table2[[#This Row],[Ship Mode]]=Introduction!$C$42,1,0)</f>
        <v>0</v>
      </c>
      <c r="N88" s="51">
        <f>IF(Table2[[#This Row],[Ship Mode]]=Introduction!$C$44,1,0)</f>
        <v>1</v>
      </c>
      <c r="O88" s="51">
        <f>IF(Table2[[#This Row],[Customer Segment]]=Introduction!$D$45,1,0)</f>
        <v>0</v>
      </c>
      <c r="P88" s="51">
        <f>IF(Table2[[#This Row],[Customer Segment]]=Introduction!$D$42,1,0)</f>
        <v>0</v>
      </c>
      <c r="Q88" s="51">
        <f>IF(Table2[[#This Row],[Customer Segment]]=Introduction!$D$44,1,0)</f>
        <v>1</v>
      </c>
      <c r="R88" s="44">
        <v>558.41</v>
      </c>
      <c r="S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990.81926266270523</v>
      </c>
    </row>
    <row r="89" spans="1:19" customFormat="1" x14ac:dyDescent="0.2">
      <c r="A89" s="1" t="s">
        <v>46</v>
      </c>
      <c r="B89" s="1" t="s">
        <v>14</v>
      </c>
      <c r="C89" s="1" t="s">
        <v>47</v>
      </c>
      <c r="D89" s="49">
        <v>0.03</v>
      </c>
      <c r="E89" s="49">
        <v>21.78</v>
      </c>
      <c r="F89" s="49">
        <v>5.94</v>
      </c>
      <c r="G89" s="49">
        <v>0.5</v>
      </c>
      <c r="H89" s="49">
        <v>187.2</v>
      </c>
      <c r="I89" s="52">
        <f>IF(Table2[[#This Row],[Order Priority]]=Introduction!$B$42,1,0)</f>
        <v>0</v>
      </c>
      <c r="J89" s="52">
        <f>IF(Table2[[#This Row],[Order Priority]]=Introduction!$B$43,1,0)</f>
        <v>0</v>
      </c>
      <c r="K89" s="52">
        <f>IF(Table2[[#This Row],[Order Priority]]=Introduction!$B$44,1,0)</f>
        <v>0</v>
      </c>
      <c r="L89" s="52">
        <f>IF(Table2[[#This Row],[Order Priority]]=Introduction!$B$45,1,0)</f>
        <v>0</v>
      </c>
      <c r="M89" s="52">
        <f>IF(Table2[[#This Row],[Ship Mode]]=Introduction!$C$42,1,0)</f>
        <v>0</v>
      </c>
      <c r="N89" s="51">
        <f>IF(Table2[[#This Row],[Ship Mode]]=Introduction!$C$44,1,0)</f>
        <v>1</v>
      </c>
      <c r="O89" s="51">
        <f>IF(Table2[[#This Row],[Customer Segment]]=Introduction!$D$45,1,0)</f>
        <v>0</v>
      </c>
      <c r="P89" s="51">
        <f>IF(Table2[[#This Row],[Customer Segment]]=Introduction!$D$42,1,0)</f>
        <v>0</v>
      </c>
      <c r="Q89" s="51">
        <f>IF(Table2[[#This Row],[Customer Segment]]=Introduction!$D$44,1,0)</f>
        <v>1</v>
      </c>
      <c r="R89" s="41">
        <v>290.22000000000003</v>
      </c>
      <c r="S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688.32121111075162</v>
      </c>
    </row>
    <row r="90" spans="1:19" customFormat="1" x14ac:dyDescent="0.2">
      <c r="A90" s="1" t="s">
        <v>46</v>
      </c>
      <c r="B90" s="1" t="s">
        <v>14</v>
      </c>
      <c r="C90" s="1" t="s">
        <v>15</v>
      </c>
      <c r="D90" s="47">
        <v>0.06</v>
      </c>
      <c r="E90" s="47">
        <v>1.7</v>
      </c>
      <c r="F90" s="47">
        <v>1.99</v>
      </c>
      <c r="G90" s="47">
        <v>0.51</v>
      </c>
      <c r="H90" s="47">
        <v>80.071200000000005</v>
      </c>
      <c r="I90" s="52">
        <f>IF(Table2[[#This Row],[Order Priority]]=Introduction!$B$42,1,0)</f>
        <v>0</v>
      </c>
      <c r="J90" s="52">
        <f>IF(Table2[[#This Row],[Order Priority]]=Introduction!$B$43,1,0)</f>
        <v>0</v>
      </c>
      <c r="K90" s="52">
        <f>IF(Table2[[#This Row],[Order Priority]]=Introduction!$B$44,1,0)</f>
        <v>0</v>
      </c>
      <c r="L90" s="52">
        <f>IF(Table2[[#This Row],[Order Priority]]=Introduction!$B$45,1,0)</f>
        <v>0</v>
      </c>
      <c r="M90" s="52">
        <f>IF(Table2[[#This Row],[Ship Mode]]=Introduction!$C$42,1,0)</f>
        <v>0</v>
      </c>
      <c r="N90" s="51">
        <f>IF(Table2[[#This Row],[Ship Mode]]=Introduction!$C$44,1,0)</f>
        <v>1</v>
      </c>
      <c r="O90" s="51">
        <f>IF(Table2[[#This Row],[Customer Segment]]=Introduction!$D$45,1,0)</f>
        <v>0</v>
      </c>
      <c r="P90" s="51">
        <f>IF(Table2[[#This Row],[Customer Segment]]=Introduction!$D$42,1,0)</f>
        <v>1</v>
      </c>
      <c r="Q90" s="51">
        <f>IF(Table2[[#This Row],[Customer Segment]]=Introduction!$D$44,1,0)</f>
        <v>0</v>
      </c>
      <c r="R90" s="44">
        <v>12.15</v>
      </c>
      <c r="S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335.64079897095115</v>
      </c>
    </row>
    <row r="91" spans="1:19" customFormat="1" x14ac:dyDescent="0.2">
      <c r="A91" s="1" t="s">
        <v>46</v>
      </c>
      <c r="B91" s="1" t="s">
        <v>14</v>
      </c>
      <c r="C91" s="1" t="s">
        <v>15</v>
      </c>
      <c r="D91" s="49">
        <v>0.01</v>
      </c>
      <c r="E91" s="49">
        <v>30.98</v>
      </c>
      <c r="F91" s="49">
        <v>5.09</v>
      </c>
      <c r="G91" s="49">
        <v>0.4</v>
      </c>
      <c r="H91" s="49">
        <v>896.40599999999995</v>
      </c>
      <c r="I91" s="52">
        <f>IF(Table2[[#This Row],[Order Priority]]=Introduction!$B$42,1,0)</f>
        <v>0</v>
      </c>
      <c r="J91" s="52">
        <f>IF(Table2[[#This Row],[Order Priority]]=Introduction!$B$43,1,0)</f>
        <v>0</v>
      </c>
      <c r="K91" s="52">
        <f>IF(Table2[[#This Row],[Order Priority]]=Introduction!$B$44,1,0)</f>
        <v>0</v>
      </c>
      <c r="L91" s="52">
        <f>IF(Table2[[#This Row],[Order Priority]]=Introduction!$B$45,1,0)</f>
        <v>0</v>
      </c>
      <c r="M91" s="52">
        <f>IF(Table2[[#This Row],[Ship Mode]]=Introduction!$C$42,1,0)</f>
        <v>0</v>
      </c>
      <c r="N91" s="51">
        <f>IF(Table2[[#This Row],[Ship Mode]]=Introduction!$C$44,1,0)</f>
        <v>1</v>
      </c>
      <c r="O91" s="51">
        <f>IF(Table2[[#This Row],[Customer Segment]]=Introduction!$D$45,1,0)</f>
        <v>0</v>
      </c>
      <c r="P91" s="51">
        <f>IF(Table2[[#This Row],[Customer Segment]]=Introduction!$D$42,1,0)</f>
        <v>1</v>
      </c>
      <c r="Q91" s="51">
        <f>IF(Table2[[#This Row],[Customer Segment]]=Introduction!$D$44,1,0)</f>
        <v>0</v>
      </c>
      <c r="R91" s="41">
        <v>288.42</v>
      </c>
      <c r="S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1290.6217038577261</v>
      </c>
    </row>
    <row r="92" spans="1:19" customFormat="1" x14ac:dyDescent="0.2">
      <c r="A92" s="1" t="s">
        <v>1</v>
      </c>
      <c r="B92" s="1" t="s">
        <v>14</v>
      </c>
      <c r="C92" s="1" t="s">
        <v>15</v>
      </c>
      <c r="D92" s="47">
        <v>0.03</v>
      </c>
      <c r="E92" s="47">
        <v>14.2</v>
      </c>
      <c r="F92" s="47">
        <v>5.3</v>
      </c>
      <c r="G92" s="47">
        <v>0.46</v>
      </c>
      <c r="H92" s="47">
        <v>107.02</v>
      </c>
      <c r="I92" s="52">
        <f>IF(Table2[[#This Row],[Order Priority]]=Introduction!$B$42,1,0)</f>
        <v>1</v>
      </c>
      <c r="J92" s="52">
        <f>IF(Table2[[#This Row],[Order Priority]]=Introduction!$B$43,1,0)</f>
        <v>0</v>
      </c>
      <c r="K92" s="52">
        <f>IF(Table2[[#This Row],[Order Priority]]=Introduction!$B$44,1,0)</f>
        <v>0</v>
      </c>
      <c r="L92" s="52">
        <f>IF(Table2[[#This Row],[Order Priority]]=Introduction!$B$45,1,0)</f>
        <v>0</v>
      </c>
      <c r="M92" s="52">
        <f>IF(Table2[[#This Row],[Ship Mode]]=Introduction!$C$42,1,0)</f>
        <v>0</v>
      </c>
      <c r="N92" s="51">
        <f>IF(Table2[[#This Row],[Ship Mode]]=Introduction!$C$44,1,0)</f>
        <v>1</v>
      </c>
      <c r="O92" s="51">
        <f>IF(Table2[[#This Row],[Customer Segment]]=Introduction!$D$45,1,0)</f>
        <v>0</v>
      </c>
      <c r="P92" s="51">
        <f>IF(Table2[[#This Row],[Customer Segment]]=Introduction!$D$42,1,0)</f>
        <v>1</v>
      </c>
      <c r="Q92" s="51">
        <f>IF(Table2[[#This Row],[Customer Segment]]=Introduction!$D$44,1,0)</f>
        <v>0</v>
      </c>
      <c r="R92" s="44">
        <v>205.98</v>
      </c>
      <c r="S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561.1359754085579</v>
      </c>
    </row>
    <row r="93" spans="1:19" customFormat="1" x14ac:dyDescent="0.2">
      <c r="A93" s="1" t="s">
        <v>13</v>
      </c>
      <c r="B93" s="1" t="s">
        <v>63</v>
      </c>
      <c r="C93" s="1" t="s">
        <v>70</v>
      </c>
      <c r="D93" s="49">
        <v>0.01</v>
      </c>
      <c r="E93" s="49">
        <v>2.84</v>
      </c>
      <c r="F93" s="49">
        <v>0.93</v>
      </c>
      <c r="G93" s="49">
        <v>0.54</v>
      </c>
      <c r="H93" s="49">
        <v>4.5599999999999996</v>
      </c>
      <c r="I93" s="52">
        <f>IF(Table2[[#This Row],[Order Priority]]=Introduction!$B$42,1,0)</f>
        <v>0</v>
      </c>
      <c r="J93" s="52">
        <f>IF(Table2[[#This Row],[Order Priority]]=Introduction!$B$43,1,0)</f>
        <v>1</v>
      </c>
      <c r="K93" s="52">
        <f>IF(Table2[[#This Row],[Order Priority]]=Introduction!$B$44,1,0)</f>
        <v>0</v>
      </c>
      <c r="L93" s="52">
        <f>IF(Table2[[#This Row],[Order Priority]]=Introduction!$B$45,1,0)</f>
        <v>0</v>
      </c>
      <c r="M93" s="52">
        <f>IF(Table2[[#This Row],[Ship Mode]]=Introduction!$C$42,1,0)</f>
        <v>0</v>
      </c>
      <c r="N93" s="51">
        <f>IF(Table2[[#This Row],[Ship Mode]]=Introduction!$C$44,1,0)</f>
        <v>0</v>
      </c>
      <c r="O93" s="51">
        <f>IF(Table2[[#This Row],[Customer Segment]]=Introduction!$D$45,1,0)</f>
        <v>0</v>
      </c>
      <c r="P93" s="51">
        <f>IF(Table2[[#This Row],[Customer Segment]]=Introduction!$D$42,1,0)</f>
        <v>0</v>
      </c>
      <c r="Q93" s="51">
        <f>IF(Table2[[#This Row],[Customer Segment]]=Introduction!$D$44,1,0)</f>
        <v>0</v>
      </c>
      <c r="R93" s="41">
        <v>13.01</v>
      </c>
      <c r="S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33.769145168792107</v>
      </c>
    </row>
    <row r="94" spans="1:19" customFormat="1" x14ac:dyDescent="0.2">
      <c r="A94" s="1" t="s">
        <v>13</v>
      </c>
      <c r="B94" s="1" t="s">
        <v>14</v>
      </c>
      <c r="C94" s="1" t="s">
        <v>15</v>
      </c>
      <c r="D94" s="47">
        <v>0.08</v>
      </c>
      <c r="E94" s="47">
        <v>15.99</v>
      </c>
      <c r="F94" s="47">
        <v>13.18</v>
      </c>
      <c r="G94" s="47">
        <v>0.37</v>
      </c>
      <c r="H94" s="47">
        <v>-246.92616000000001</v>
      </c>
      <c r="I94" s="52">
        <f>IF(Table2[[#This Row],[Order Priority]]=Introduction!$B$42,1,0)</f>
        <v>0</v>
      </c>
      <c r="J94" s="52">
        <f>IF(Table2[[#This Row],[Order Priority]]=Introduction!$B$43,1,0)</f>
        <v>1</v>
      </c>
      <c r="K94" s="52">
        <f>IF(Table2[[#This Row],[Order Priority]]=Introduction!$B$44,1,0)</f>
        <v>0</v>
      </c>
      <c r="L94" s="52">
        <f>IF(Table2[[#This Row],[Order Priority]]=Introduction!$B$45,1,0)</f>
        <v>0</v>
      </c>
      <c r="M94" s="52">
        <f>IF(Table2[[#This Row],[Ship Mode]]=Introduction!$C$42,1,0)</f>
        <v>0</v>
      </c>
      <c r="N94" s="51">
        <f>IF(Table2[[#This Row],[Ship Mode]]=Introduction!$C$44,1,0)</f>
        <v>1</v>
      </c>
      <c r="O94" s="51">
        <f>IF(Table2[[#This Row],[Customer Segment]]=Introduction!$D$45,1,0)</f>
        <v>0</v>
      </c>
      <c r="P94" s="51">
        <f>IF(Table2[[#This Row],[Customer Segment]]=Introduction!$D$42,1,0)</f>
        <v>1</v>
      </c>
      <c r="Q94" s="51">
        <f>IF(Table2[[#This Row],[Customer Segment]]=Introduction!$D$44,1,0)</f>
        <v>0</v>
      </c>
      <c r="R94" s="44">
        <v>192.33</v>
      </c>
      <c r="S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21.744249609910121</v>
      </c>
    </row>
    <row r="95" spans="1:19" customFormat="1" x14ac:dyDescent="0.2">
      <c r="A95" s="1" t="s">
        <v>13</v>
      </c>
      <c r="B95" s="1" t="s">
        <v>14</v>
      </c>
      <c r="C95" s="1" t="s">
        <v>3</v>
      </c>
      <c r="D95" s="49">
        <v>7.0000000000000007E-2</v>
      </c>
      <c r="E95" s="49">
        <v>65.989999999999995</v>
      </c>
      <c r="F95" s="49">
        <v>5.99</v>
      </c>
      <c r="G95" s="49">
        <v>0.57999999999999996</v>
      </c>
      <c r="H95" s="49">
        <v>-139.18256</v>
      </c>
      <c r="I95" s="52">
        <f>IF(Table2[[#This Row],[Order Priority]]=Introduction!$B$42,1,0)</f>
        <v>0</v>
      </c>
      <c r="J95" s="52">
        <f>IF(Table2[[#This Row],[Order Priority]]=Introduction!$B$43,1,0)</f>
        <v>1</v>
      </c>
      <c r="K95" s="52">
        <f>IF(Table2[[#This Row],[Order Priority]]=Introduction!$B$44,1,0)</f>
        <v>0</v>
      </c>
      <c r="L95" s="52">
        <f>IF(Table2[[#This Row],[Order Priority]]=Introduction!$B$45,1,0)</f>
        <v>0</v>
      </c>
      <c r="M95" s="52">
        <f>IF(Table2[[#This Row],[Ship Mode]]=Introduction!$C$42,1,0)</f>
        <v>0</v>
      </c>
      <c r="N95" s="51">
        <f>IF(Table2[[#This Row],[Ship Mode]]=Introduction!$C$44,1,0)</f>
        <v>1</v>
      </c>
      <c r="O95" s="51">
        <f>IF(Table2[[#This Row],[Customer Segment]]=Introduction!$D$45,1,0)</f>
        <v>1</v>
      </c>
      <c r="P95" s="51">
        <f>IF(Table2[[#This Row],[Customer Segment]]=Introduction!$D$42,1,0)</f>
        <v>0</v>
      </c>
      <c r="Q95" s="51">
        <f>IF(Table2[[#This Row],[Customer Segment]]=Introduction!$D$44,1,0)</f>
        <v>0</v>
      </c>
      <c r="R95" s="41">
        <v>165.71</v>
      </c>
      <c r="S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291.06450129207991</v>
      </c>
    </row>
    <row r="96" spans="1:19" customFormat="1" x14ac:dyDescent="0.2">
      <c r="A96" s="1" t="s">
        <v>23</v>
      </c>
      <c r="B96" s="1" t="s">
        <v>14</v>
      </c>
      <c r="C96" s="1" t="s">
        <v>47</v>
      </c>
      <c r="D96" s="47">
        <v>0.03</v>
      </c>
      <c r="E96" s="47">
        <v>5.08</v>
      </c>
      <c r="F96" s="47">
        <v>2.0299999999999998</v>
      </c>
      <c r="G96" s="47">
        <v>0.51</v>
      </c>
      <c r="H96" s="47">
        <v>15.1524</v>
      </c>
      <c r="I96" s="52">
        <f>IF(Table2[[#This Row],[Order Priority]]=Introduction!$B$42,1,0)</f>
        <v>0</v>
      </c>
      <c r="J96" s="52">
        <f>IF(Table2[[#This Row],[Order Priority]]=Introduction!$B$43,1,0)</f>
        <v>0</v>
      </c>
      <c r="K96" s="52">
        <f>IF(Table2[[#This Row],[Order Priority]]=Introduction!$B$44,1,0)</f>
        <v>1</v>
      </c>
      <c r="L96" s="52">
        <f>IF(Table2[[#This Row],[Order Priority]]=Introduction!$B$45,1,0)</f>
        <v>0</v>
      </c>
      <c r="M96" s="52">
        <f>IF(Table2[[#This Row],[Ship Mode]]=Introduction!$C$42,1,0)</f>
        <v>0</v>
      </c>
      <c r="N96" s="51">
        <f>IF(Table2[[#This Row],[Ship Mode]]=Introduction!$C$44,1,0)</f>
        <v>1</v>
      </c>
      <c r="O96" s="51">
        <f>IF(Table2[[#This Row],[Customer Segment]]=Introduction!$D$45,1,0)</f>
        <v>0</v>
      </c>
      <c r="P96" s="51">
        <f>IF(Table2[[#This Row],[Customer Segment]]=Introduction!$D$42,1,0)</f>
        <v>0</v>
      </c>
      <c r="Q96" s="51">
        <f>IF(Table2[[#This Row],[Customer Segment]]=Introduction!$D$44,1,0)</f>
        <v>1</v>
      </c>
      <c r="R96" s="44">
        <v>21.96</v>
      </c>
      <c r="S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238.7971225865825</v>
      </c>
    </row>
    <row r="97" spans="1:19" customFormat="1" x14ac:dyDescent="0.2">
      <c r="A97" s="1" t="s">
        <v>23</v>
      </c>
      <c r="B97" s="1" t="s">
        <v>14</v>
      </c>
      <c r="C97" s="1" t="s">
        <v>47</v>
      </c>
      <c r="D97" s="49">
        <v>0.02</v>
      </c>
      <c r="E97" s="49">
        <v>7.1</v>
      </c>
      <c r="F97" s="49">
        <v>6.05</v>
      </c>
      <c r="G97" s="49">
        <v>0.39</v>
      </c>
      <c r="H97" s="49">
        <v>-48.875</v>
      </c>
      <c r="I97" s="52">
        <f>IF(Table2[[#This Row],[Order Priority]]=Introduction!$B$42,1,0)</f>
        <v>0</v>
      </c>
      <c r="J97" s="52">
        <f>IF(Table2[[#This Row],[Order Priority]]=Introduction!$B$43,1,0)</f>
        <v>0</v>
      </c>
      <c r="K97" s="52">
        <f>IF(Table2[[#This Row],[Order Priority]]=Introduction!$B$44,1,0)</f>
        <v>1</v>
      </c>
      <c r="L97" s="52">
        <f>IF(Table2[[#This Row],[Order Priority]]=Introduction!$B$45,1,0)</f>
        <v>0</v>
      </c>
      <c r="M97" s="52">
        <f>IF(Table2[[#This Row],[Ship Mode]]=Introduction!$C$42,1,0)</f>
        <v>0</v>
      </c>
      <c r="N97" s="51">
        <f>IF(Table2[[#This Row],[Ship Mode]]=Introduction!$C$44,1,0)</f>
        <v>1</v>
      </c>
      <c r="O97" s="51">
        <f>IF(Table2[[#This Row],[Customer Segment]]=Introduction!$D$45,1,0)</f>
        <v>0</v>
      </c>
      <c r="P97" s="51">
        <f>IF(Table2[[#This Row],[Customer Segment]]=Introduction!$D$42,1,0)</f>
        <v>0</v>
      </c>
      <c r="Q97" s="51">
        <f>IF(Table2[[#This Row],[Customer Segment]]=Introduction!$D$44,1,0)</f>
        <v>1</v>
      </c>
      <c r="R97" s="41">
        <v>61.5</v>
      </c>
      <c r="S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197.53692535742098</v>
      </c>
    </row>
    <row r="98" spans="1:19" customFormat="1" x14ac:dyDescent="0.2">
      <c r="A98" s="1" t="s">
        <v>23</v>
      </c>
      <c r="B98" s="1" t="s">
        <v>14</v>
      </c>
      <c r="C98" s="1" t="s">
        <v>47</v>
      </c>
      <c r="D98" s="47">
        <v>0.04</v>
      </c>
      <c r="E98" s="47">
        <v>33.89</v>
      </c>
      <c r="F98" s="47">
        <v>5.0999999999999996</v>
      </c>
      <c r="G98" s="47">
        <v>0.6</v>
      </c>
      <c r="H98" s="47">
        <v>68.676000000000002</v>
      </c>
      <c r="I98" s="52">
        <f>IF(Table2[[#This Row],[Order Priority]]=Introduction!$B$42,1,0)</f>
        <v>0</v>
      </c>
      <c r="J98" s="52">
        <f>IF(Table2[[#This Row],[Order Priority]]=Introduction!$B$43,1,0)</f>
        <v>0</v>
      </c>
      <c r="K98" s="52">
        <f>IF(Table2[[#This Row],[Order Priority]]=Introduction!$B$44,1,0)</f>
        <v>1</v>
      </c>
      <c r="L98" s="52">
        <f>IF(Table2[[#This Row],[Order Priority]]=Introduction!$B$45,1,0)</f>
        <v>0</v>
      </c>
      <c r="M98" s="52">
        <f>IF(Table2[[#This Row],[Ship Mode]]=Introduction!$C$42,1,0)</f>
        <v>0</v>
      </c>
      <c r="N98" s="51">
        <f>IF(Table2[[#This Row],[Ship Mode]]=Introduction!$C$44,1,0)</f>
        <v>1</v>
      </c>
      <c r="O98" s="51">
        <f>IF(Table2[[#This Row],[Customer Segment]]=Introduction!$D$45,1,0)</f>
        <v>0</v>
      </c>
      <c r="P98" s="51">
        <f>IF(Table2[[#This Row],[Customer Segment]]=Introduction!$D$42,1,0)</f>
        <v>0</v>
      </c>
      <c r="Q98" s="51">
        <f>IF(Table2[[#This Row],[Customer Segment]]=Introduction!$D$44,1,0)</f>
        <v>1</v>
      </c>
      <c r="R98" s="44">
        <v>200.64</v>
      </c>
      <c r="S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536.9244028428775</v>
      </c>
    </row>
    <row r="99" spans="1:19" customFormat="1" x14ac:dyDescent="0.2">
      <c r="A99" s="1" t="s">
        <v>92</v>
      </c>
      <c r="B99" s="1" t="s">
        <v>14</v>
      </c>
      <c r="C99" s="1" t="s">
        <v>15</v>
      </c>
      <c r="D99" s="49">
        <v>0.03</v>
      </c>
      <c r="E99" s="49">
        <v>73.98</v>
      </c>
      <c r="F99" s="49">
        <v>14.52</v>
      </c>
      <c r="G99" s="49">
        <v>0.65</v>
      </c>
      <c r="H99" s="49">
        <v>-326.23160000000001</v>
      </c>
      <c r="I99" s="52">
        <f>IF(Table2[[#This Row],[Order Priority]]=Introduction!$B$42,1,0)</f>
        <v>0</v>
      </c>
      <c r="J99" s="52">
        <f>IF(Table2[[#This Row],[Order Priority]]=Introduction!$B$43,1,0)</f>
        <v>0</v>
      </c>
      <c r="K99" s="52">
        <f>IF(Table2[[#This Row],[Order Priority]]=Introduction!$B$44,1,0)</f>
        <v>0</v>
      </c>
      <c r="L99" s="52">
        <f>IF(Table2[[#This Row],[Order Priority]]=Introduction!$B$45,1,0)</f>
        <v>1</v>
      </c>
      <c r="M99" s="52">
        <f>IF(Table2[[#This Row],[Ship Mode]]=Introduction!$C$42,1,0)</f>
        <v>0</v>
      </c>
      <c r="N99" s="51">
        <f>IF(Table2[[#This Row],[Ship Mode]]=Introduction!$C$44,1,0)</f>
        <v>1</v>
      </c>
      <c r="O99" s="51">
        <f>IF(Table2[[#This Row],[Customer Segment]]=Introduction!$D$45,1,0)</f>
        <v>0</v>
      </c>
      <c r="P99" s="51">
        <f>IF(Table2[[#This Row],[Customer Segment]]=Introduction!$D$42,1,0)</f>
        <v>1</v>
      </c>
      <c r="Q99" s="51">
        <f>IF(Table2[[#This Row],[Customer Segment]]=Introduction!$D$44,1,0)</f>
        <v>0</v>
      </c>
      <c r="R99" s="41">
        <v>79.02</v>
      </c>
      <c r="S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440.28802169280203</v>
      </c>
    </row>
    <row r="100" spans="1:19" customFormat="1" x14ac:dyDescent="0.2">
      <c r="A100" s="1" t="s">
        <v>92</v>
      </c>
      <c r="B100" s="1" t="s">
        <v>14</v>
      </c>
      <c r="C100" s="1" t="s">
        <v>47</v>
      </c>
      <c r="D100" s="47">
        <v>0.05</v>
      </c>
      <c r="E100" s="47">
        <v>1.98</v>
      </c>
      <c r="F100" s="47">
        <v>4.7699999999999996</v>
      </c>
      <c r="G100" s="47">
        <v>0.4</v>
      </c>
      <c r="H100" s="47">
        <v>-14.359819999999999</v>
      </c>
      <c r="I100" s="52">
        <f>IF(Table2[[#This Row],[Order Priority]]=Introduction!$B$42,1,0)</f>
        <v>0</v>
      </c>
      <c r="J100" s="52">
        <f>IF(Table2[[#This Row],[Order Priority]]=Introduction!$B$43,1,0)</f>
        <v>0</v>
      </c>
      <c r="K100" s="52">
        <f>IF(Table2[[#This Row],[Order Priority]]=Introduction!$B$44,1,0)</f>
        <v>0</v>
      </c>
      <c r="L100" s="52">
        <f>IF(Table2[[#This Row],[Order Priority]]=Introduction!$B$45,1,0)</f>
        <v>1</v>
      </c>
      <c r="M100" s="52">
        <f>IF(Table2[[#This Row],[Ship Mode]]=Introduction!$C$42,1,0)</f>
        <v>0</v>
      </c>
      <c r="N100" s="51">
        <f>IF(Table2[[#This Row],[Ship Mode]]=Introduction!$C$44,1,0)</f>
        <v>1</v>
      </c>
      <c r="O100" s="51">
        <f>IF(Table2[[#This Row],[Customer Segment]]=Introduction!$D$45,1,0)</f>
        <v>0</v>
      </c>
      <c r="P100" s="51">
        <f>IF(Table2[[#This Row],[Customer Segment]]=Introduction!$D$42,1,0)</f>
        <v>0</v>
      </c>
      <c r="Q100" s="51">
        <f>IF(Table2[[#This Row],[Customer Segment]]=Introduction!$D$44,1,0)</f>
        <v>1</v>
      </c>
      <c r="R100" s="44">
        <v>3.53</v>
      </c>
      <c r="S1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102.94260228770489</v>
      </c>
    </row>
    <row r="101" spans="1:19" customFormat="1" x14ac:dyDescent="0.2">
      <c r="A101" s="1" t="s">
        <v>92</v>
      </c>
      <c r="B101" s="1" t="s">
        <v>63</v>
      </c>
      <c r="C101" s="1" t="s">
        <v>47</v>
      </c>
      <c r="D101" s="49">
        <v>7.0000000000000007E-2</v>
      </c>
      <c r="E101" s="49">
        <v>699.99</v>
      </c>
      <c r="F101" s="49">
        <v>24.49</v>
      </c>
      <c r="G101" s="49">
        <v>0.41</v>
      </c>
      <c r="H101" s="49">
        <v>-2870.2775999999999</v>
      </c>
      <c r="I101" s="52">
        <f>IF(Table2[[#This Row],[Order Priority]]=Introduction!$B$42,1,0)</f>
        <v>0</v>
      </c>
      <c r="J101" s="52">
        <f>IF(Table2[[#This Row],[Order Priority]]=Introduction!$B$43,1,0)</f>
        <v>0</v>
      </c>
      <c r="K101" s="52">
        <f>IF(Table2[[#This Row],[Order Priority]]=Introduction!$B$44,1,0)</f>
        <v>0</v>
      </c>
      <c r="L101" s="52">
        <f>IF(Table2[[#This Row],[Order Priority]]=Introduction!$B$45,1,0)</f>
        <v>1</v>
      </c>
      <c r="M101" s="52">
        <f>IF(Table2[[#This Row],[Ship Mode]]=Introduction!$C$42,1,0)</f>
        <v>0</v>
      </c>
      <c r="N101" s="51">
        <f>IF(Table2[[#This Row],[Ship Mode]]=Introduction!$C$44,1,0)</f>
        <v>0</v>
      </c>
      <c r="O101" s="51">
        <f>IF(Table2[[#This Row],[Customer Segment]]=Introduction!$D$45,1,0)</f>
        <v>0</v>
      </c>
      <c r="P101" s="51">
        <f>IF(Table2[[#This Row],[Customer Segment]]=Introduction!$D$42,1,0)</f>
        <v>0</v>
      </c>
      <c r="Q101" s="51">
        <f>IF(Table2[[#This Row],[Customer Segment]]=Introduction!$D$44,1,0)</f>
        <v>1</v>
      </c>
      <c r="R101" s="41">
        <v>706.56</v>
      </c>
      <c r="S1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-176.67570596133413</v>
      </c>
    </row>
    <row r="102" spans="1:19" customFormat="1" x14ac:dyDescent="0.2">
      <c r="A102" s="1" t="s">
        <v>92</v>
      </c>
      <c r="B102" s="1" t="s">
        <v>14</v>
      </c>
      <c r="C102" s="1" t="s">
        <v>47</v>
      </c>
      <c r="D102" s="47">
        <v>7.0000000000000007E-2</v>
      </c>
      <c r="E102" s="47">
        <v>6783.02</v>
      </c>
      <c r="F102" s="47">
        <v>24.49</v>
      </c>
      <c r="G102" s="47">
        <v>0.39</v>
      </c>
      <c r="H102" s="47">
        <v>77.983599999999996</v>
      </c>
      <c r="I102" s="52">
        <f>IF(Table2[[#This Row],[Order Priority]]=Introduction!$B$42,1,0)</f>
        <v>0</v>
      </c>
      <c r="J102" s="52">
        <f>IF(Table2[[#This Row],[Order Priority]]=Introduction!$B$43,1,0)</f>
        <v>0</v>
      </c>
      <c r="K102" s="52">
        <f>IF(Table2[[#This Row],[Order Priority]]=Introduction!$B$44,1,0)</f>
        <v>0</v>
      </c>
      <c r="L102" s="52">
        <f>IF(Table2[[#This Row],[Order Priority]]=Introduction!$B$45,1,0)</f>
        <v>1</v>
      </c>
      <c r="M102" s="52">
        <f>IF(Table2[[#This Row],[Ship Mode]]=Introduction!$C$42,1,0)</f>
        <v>0</v>
      </c>
      <c r="N102" s="51">
        <f>IF(Table2[[#This Row],[Ship Mode]]=Introduction!$C$44,1,0)</f>
        <v>1</v>
      </c>
      <c r="O102" s="51">
        <f>IF(Table2[[#This Row],[Customer Segment]]=Introduction!$D$45,1,0)</f>
        <v>0</v>
      </c>
      <c r="P102" s="51">
        <f>IF(Table2[[#This Row],[Customer Segment]]=Introduction!$D$42,1,0)</f>
        <v>0</v>
      </c>
      <c r="Q102" s="51">
        <f>IF(Table2[[#This Row],[Customer Segment]]=Introduction!$D$44,1,0)</f>
        <v>1</v>
      </c>
      <c r="R102" s="44">
        <v>13121.07</v>
      </c>
      <c r="S1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21967.212971144159</v>
      </c>
    </row>
    <row r="103" spans="1:19" customFormat="1" x14ac:dyDescent="0.2">
      <c r="A103" s="1" t="s">
        <v>92</v>
      </c>
      <c r="B103" s="1" t="s">
        <v>2</v>
      </c>
      <c r="C103" s="1" t="s">
        <v>3</v>
      </c>
      <c r="D103" s="49">
        <v>0</v>
      </c>
      <c r="E103" s="49">
        <v>137.47999999999999</v>
      </c>
      <c r="F103" s="49">
        <v>32.18</v>
      </c>
      <c r="G103" s="49">
        <v>0.78</v>
      </c>
      <c r="H103" s="49">
        <v>-203.27</v>
      </c>
      <c r="I103" s="52">
        <f>IF(Table2[[#This Row],[Order Priority]]=Introduction!$B$42,1,0)</f>
        <v>0</v>
      </c>
      <c r="J103" s="52">
        <f>IF(Table2[[#This Row],[Order Priority]]=Introduction!$B$43,1,0)</f>
        <v>0</v>
      </c>
      <c r="K103" s="52">
        <f>IF(Table2[[#This Row],[Order Priority]]=Introduction!$B$44,1,0)</f>
        <v>0</v>
      </c>
      <c r="L103" s="52">
        <f>IF(Table2[[#This Row],[Order Priority]]=Introduction!$B$45,1,0)</f>
        <v>1</v>
      </c>
      <c r="M103" s="52">
        <f>IF(Table2[[#This Row],[Ship Mode]]=Introduction!$C$42,1,0)</f>
        <v>1</v>
      </c>
      <c r="N103" s="51">
        <f>IF(Table2[[#This Row],[Ship Mode]]=Introduction!$C$44,1,0)</f>
        <v>0</v>
      </c>
      <c r="O103" s="51">
        <f>IF(Table2[[#This Row],[Customer Segment]]=Introduction!$D$45,1,0)</f>
        <v>1</v>
      </c>
      <c r="P103" s="51">
        <f>IF(Table2[[#This Row],[Customer Segment]]=Introduction!$D$42,1,0)</f>
        <v>0</v>
      </c>
      <c r="Q103" s="51">
        <f>IF(Table2[[#This Row],[Customer Segment]]=Introduction!$D$44,1,0)</f>
        <v>0</v>
      </c>
      <c r="R103" s="41">
        <v>296.75</v>
      </c>
      <c r="S1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4" spans="1:19" customFormat="1" x14ac:dyDescent="0.2">
      <c r="A104" s="1" t="s">
        <v>92</v>
      </c>
      <c r="B104" s="1" t="s">
        <v>2</v>
      </c>
      <c r="C104" s="1" t="s">
        <v>3</v>
      </c>
      <c r="D104" s="47">
        <v>0</v>
      </c>
      <c r="E104" s="47">
        <v>137.47999999999999</v>
      </c>
      <c r="F104" s="47">
        <v>32.18</v>
      </c>
      <c r="G104" s="47">
        <v>0.78</v>
      </c>
      <c r="H104" s="47">
        <v>-203.27</v>
      </c>
      <c r="I104" s="52">
        <f>IF(Table2[[#This Row],[Order Priority]]=Introduction!$B$42,1,0)</f>
        <v>0</v>
      </c>
      <c r="J104" s="52">
        <f>IF(Table2[[#This Row],[Order Priority]]=Introduction!$B$43,1,0)</f>
        <v>0</v>
      </c>
      <c r="K104" s="52">
        <f>IF(Table2[[#This Row],[Order Priority]]=Introduction!$B$44,1,0)</f>
        <v>0</v>
      </c>
      <c r="L104" s="52">
        <f>IF(Table2[[#This Row],[Order Priority]]=Introduction!$B$45,1,0)</f>
        <v>1</v>
      </c>
      <c r="M104" s="52">
        <f>IF(Table2[[#This Row],[Ship Mode]]=Introduction!$C$42,1,0)</f>
        <v>1</v>
      </c>
      <c r="N104" s="51">
        <f>IF(Table2[[#This Row],[Ship Mode]]=Introduction!$C$44,1,0)</f>
        <v>0</v>
      </c>
      <c r="O104" s="51">
        <f>IF(Table2[[#This Row],[Customer Segment]]=Introduction!$D$45,1,0)</f>
        <v>1</v>
      </c>
      <c r="P104" s="51">
        <f>IF(Table2[[#This Row],[Customer Segment]]=Introduction!$D$42,1,0)</f>
        <v>0</v>
      </c>
      <c r="Q104" s="51">
        <f>IF(Table2[[#This Row],[Customer Segment]]=Introduction!$D$44,1,0)</f>
        <v>0</v>
      </c>
      <c r="R104" s="44">
        <v>1483.76</v>
      </c>
      <c r="S1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5" spans="1:19" customFormat="1" x14ac:dyDescent="0.2">
      <c r="A105" s="1" t="s">
        <v>13</v>
      </c>
      <c r="B105" s="1" t="s">
        <v>14</v>
      </c>
      <c r="C105" s="1" t="s">
        <v>70</v>
      </c>
      <c r="D105" s="49">
        <v>0.03</v>
      </c>
      <c r="E105" s="49">
        <v>896.99</v>
      </c>
      <c r="F105" s="49">
        <v>19.989999999999998</v>
      </c>
      <c r="G105" s="49">
        <v>0.38</v>
      </c>
      <c r="H105" s="49">
        <v>3602.1311999999998</v>
      </c>
      <c r="I105" s="52">
        <f>IF(Table2[[#This Row],[Order Priority]]=Introduction!$B$42,1,0)</f>
        <v>0</v>
      </c>
      <c r="J105" s="52">
        <f>IF(Table2[[#This Row],[Order Priority]]=Introduction!$B$43,1,0)</f>
        <v>1</v>
      </c>
      <c r="K105" s="52">
        <f>IF(Table2[[#This Row],[Order Priority]]=Introduction!$B$44,1,0)</f>
        <v>0</v>
      </c>
      <c r="L105" s="52">
        <f>IF(Table2[[#This Row],[Order Priority]]=Introduction!$B$45,1,0)</f>
        <v>0</v>
      </c>
      <c r="M105" s="52">
        <f>IF(Table2[[#This Row],[Ship Mode]]=Introduction!$C$42,1,0)</f>
        <v>0</v>
      </c>
      <c r="N105" s="51">
        <f>IF(Table2[[#This Row],[Ship Mode]]=Introduction!$C$44,1,0)</f>
        <v>1</v>
      </c>
      <c r="O105" s="51">
        <f>IF(Table2[[#This Row],[Customer Segment]]=Introduction!$D$45,1,0)</f>
        <v>0</v>
      </c>
      <c r="P105" s="51">
        <f>IF(Table2[[#This Row],[Customer Segment]]=Introduction!$D$42,1,0)</f>
        <v>0</v>
      </c>
      <c r="Q105" s="51">
        <f>IF(Table2[[#This Row],[Customer Segment]]=Introduction!$D$44,1,0)</f>
        <v>0</v>
      </c>
      <c r="R105" s="41">
        <v>5220.4799999999996</v>
      </c>
      <c r="S1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6982.1191604509431</v>
      </c>
    </row>
    <row r="106" spans="1:19" customFormat="1" x14ac:dyDescent="0.2">
      <c r="A106" s="1" t="s">
        <v>13</v>
      </c>
      <c r="B106" s="1" t="s">
        <v>14</v>
      </c>
      <c r="C106" s="1" t="s">
        <v>47</v>
      </c>
      <c r="D106" s="47">
        <v>7.0000000000000007E-2</v>
      </c>
      <c r="E106" s="47">
        <v>4.13</v>
      </c>
      <c r="F106" s="47">
        <v>0.99</v>
      </c>
      <c r="G106" s="47">
        <v>0.39</v>
      </c>
      <c r="H106" s="47">
        <v>10.959199999999999</v>
      </c>
      <c r="I106" s="52">
        <f>IF(Table2[[#This Row],[Order Priority]]=Introduction!$B$42,1,0)</f>
        <v>0</v>
      </c>
      <c r="J106" s="52">
        <f>IF(Table2[[#This Row],[Order Priority]]=Introduction!$B$43,1,0)</f>
        <v>1</v>
      </c>
      <c r="K106" s="52">
        <f>IF(Table2[[#This Row],[Order Priority]]=Introduction!$B$44,1,0)</f>
        <v>0</v>
      </c>
      <c r="L106" s="52">
        <f>IF(Table2[[#This Row],[Order Priority]]=Introduction!$B$45,1,0)</f>
        <v>0</v>
      </c>
      <c r="M106" s="52">
        <f>IF(Table2[[#This Row],[Ship Mode]]=Introduction!$C$42,1,0)</f>
        <v>0</v>
      </c>
      <c r="N106" s="51">
        <f>IF(Table2[[#This Row],[Ship Mode]]=Introduction!$C$44,1,0)</f>
        <v>1</v>
      </c>
      <c r="O106" s="51">
        <f>IF(Table2[[#This Row],[Customer Segment]]=Introduction!$D$45,1,0)</f>
        <v>0</v>
      </c>
      <c r="P106" s="51">
        <f>IF(Table2[[#This Row],[Customer Segment]]=Introduction!$D$42,1,0)</f>
        <v>0</v>
      </c>
      <c r="Q106" s="51">
        <f>IF(Table2[[#This Row],[Customer Segment]]=Introduction!$D$44,1,0)</f>
        <v>1</v>
      </c>
      <c r="R106" s="44">
        <v>16.07</v>
      </c>
      <c r="S1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-5.6506634500083415</v>
      </c>
    </row>
    <row r="107" spans="1:19" customFormat="1" x14ac:dyDescent="0.2">
      <c r="A107" s="1" t="s">
        <v>13</v>
      </c>
      <c r="B107" s="1" t="s">
        <v>14</v>
      </c>
      <c r="C107" s="1" t="s">
        <v>47</v>
      </c>
      <c r="D107" s="49">
        <v>0.03</v>
      </c>
      <c r="E107" s="49">
        <v>22.72</v>
      </c>
      <c r="F107" s="49">
        <v>8.99</v>
      </c>
      <c r="G107" s="49">
        <v>0.44</v>
      </c>
      <c r="H107" s="49">
        <v>17.429400000000001</v>
      </c>
      <c r="I107" s="52">
        <f>IF(Table2[[#This Row],[Order Priority]]=Introduction!$B$42,1,0)</f>
        <v>0</v>
      </c>
      <c r="J107" s="52">
        <f>IF(Table2[[#This Row],[Order Priority]]=Introduction!$B$43,1,0)</f>
        <v>1</v>
      </c>
      <c r="K107" s="52">
        <f>IF(Table2[[#This Row],[Order Priority]]=Introduction!$B$44,1,0)</f>
        <v>0</v>
      </c>
      <c r="L107" s="52">
        <f>IF(Table2[[#This Row],[Order Priority]]=Introduction!$B$45,1,0)</f>
        <v>0</v>
      </c>
      <c r="M107" s="52">
        <f>IF(Table2[[#This Row],[Ship Mode]]=Introduction!$C$42,1,0)</f>
        <v>0</v>
      </c>
      <c r="N107" s="51">
        <f>IF(Table2[[#This Row],[Ship Mode]]=Introduction!$C$44,1,0)</f>
        <v>1</v>
      </c>
      <c r="O107" s="51">
        <f>IF(Table2[[#This Row],[Customer Segment]]=Introduction!$D$45,1,0)</f>
        <v>0</v>
      </c>
      <c r="P107" s="51">
        <f>IF(Table2[[#This Row],[Customer Segment]]=Introduction!$D$42,1,0)</f>
        <v>0</v>
      </c>
      <c r="Q107" s="51">
        <f>IF(Table2[[#This Row],[Customer Segment]]=Introduction!$D$44,1,0)</f>
        <v>1</v>
      </c>
      <c r="R107" s="41">
        <v>25.26</v>
      </c>
      <c r="S1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348.32823232483349</v>
      </c>
    </row>
    <row r="108" spans="1:19" customFormat="1" x14ac:dyDescent="0.2">
      <c r="A108" s="1" t="s">
        <v>23</v>
      </c>
      <c r="B108" s="1" t="s">
        <v>14</v>
      </c>
      <c r="C108" s="1" t="s">
        <v>47</v>
      </c>
      <c r="D108" s="47">
        <v>0.02</v>
      </c>
      <c r="E108" s="47">
        <v>5.81</v>
      </c>
      <c r="F108" s="47">
        <v>8.49</v>
      </c>
      <c r="G108" s="47">
        <v>0.39</v>
      </c>
      <c r="H108" s="47">
        <v>-137.494</v>
      </c>
      <c r="I108" s="52">
        <f>IF(Table2[[#This Row],[Order Priority]]=Introduction!$B$42,1,0)</f>
        <v>0</v>
      </c>
      <c r="J108" s="52">
        <f>IF(Table2[[#This Row],[Order Priority]]=Introduction!$B$43,1,0)</f>
        <v>0</v>
      </c>
      <c r="K108" s="52">
        <f>IF(Table2[[#This Row],[Order Priority]]=Introduction!$B$44,1,0)</f>
        <v>1</v>
      </c>
      <c r="L108" s="52">
        <f>IF(Table2[[#This Row],[Order Priority]]=Introduction!$B$45,1,0)</f>
        <v>0</v>
      </c>
      <c r="M108" s="52">
        <f>IF(Table2[[#This Row],[Ship Mode]]=Introduction!$C$42,1,0)</f>
        <v>0</v>
      </c>
      <c r="N108" s="51">
        <f>IF(Table2[[#This Row],[Ship Mode]]=Introduction!$C$44,1,0)</f>
        <v>1</v>
      </c>
      <c r="O108" s="51">
        <f>IF(Table2[[#This Row],[Customer Segment]]=Introduction!$D$45,1,0)</f>
        <v>0</v>
      </c>
      <c r="P108" s="51">
        <f>IF(Table2[[#This Row],[Customer Segment]]=Introduction!$D$42,1,0)</f>
        <v>0</v>
      </c>
      <c r="Q108" s="51">
        <f>IF(Table2[[#This Row],[Customer Segment]]=Introduction!$D$44,1,0)</f>
        <v>1</v>
      </c>
      <c r="R108" s="44">
        <v>42.44</v>
      </c>
      <c r="S1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170.18699533947066</v>
      </c>
    </row>
    <row r="109" spans="1:19" customFormat="1" x14ac:dyDescent="0.2">
      <c r="A109" s="1" t="s">
        <v>46</v>
      </c>
      <c r="B109" s="1" t="s">
        <v>14</v>
      </c>
      <c r="C109" s="1" t="s">
        <v>47</v>
      </c>
      <c r="D109" s="49">
        <v>7.0000000000000007E-2</v>
      </c>
      <c r="E109" s="49">
        <v>14.56</v>
      </c>
      <c r="F109" s="49">
        <v>3.5</v>
      </c>
      <c r="G109" s="49">
        <v>0.57999999999999996</v>
      </c>
      <c r="H109" s="49">
        <v>-45.527999999999999</v>
      </c>
      <c r="I109" s="52">
        <f>IF(Table2[[#This Row],[Order Priority]]=Introduction!$B$42,1,0)</f>
        <v>0</v>
      </c>
      <c r="J109" s="52">
        <f>IF(Table2[[#This Row],[Order Priority]]=Introduction!$B$43,1,0)</f>
        <v>0</v>
      </c>
      <c r="K109" s="52">
        <f>IF(Table2[[#This Row],[Order Priority]]=Introduction!$B$44,1,0)</f>
        <v>0</v>
      </c>
      <c r="L109" s="52">
        <f>IF(Table2[[#This Row],[Order Priority]]=Introduction!$B$45,1,0)</f>
        <v>0</v>
      </c>
      <c r="M109" s="52">
        <f>IF(Table2[[#This Row],[Ship Mode]]=Introduction!$C$42,1,0)</f>
        <v>0</v>
      </c>
      <c r="N109" s="51">
        <f>IF(Table2[[#This Row],[Ship Mode]]=Introduction!$C$44,1,0)</f>
        <v>1</v>
      </c>
      <c r="O109" s="51">
        <f>IF(Table2[[#This Row],[Customer Segment]]=Introduction!$D$45,1,0)</f>
        <v>0</v>
      </c>
      <c r="P109" s="51">
        <f>IF(Table2[[#This Row],[Customer Segment]]=Introduction!$D$42,1,0)</f>
        <v>0</v>
      </c>
      <c r="Q109" s="51">
        <f>IF(Table2[[#This Row],[Customer Segment]]=Introduction!$D$44,1,0)</f>
        <v>1</v>
      </c>
      <c r="R109" s="41">
        <v>84.59</v>
      </c>
      <c r="S1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400.0013757980185</v>
      </c>
    </row>
    <row r="110" spans="1:19" customFormat="1" x14ac:dyDescent="0.2">
      <c r="A110" s="1" t="s">
        <v>1</v>
      </c>
      <c r="B110" s="1" t="s">
        <v>63</v>
      </c>
      <c r="C110" s="1" t="s">
        <v>3</v>
      </c>
      <c r="D110" s="47">
        <v>0.06</v>
      </c>
      <c r="E110" s="47">
        <v>179.99</v>
      </c>
      <c r="F110" s="47">
        <v>13.99</v>
      </c>
      <c r="G110" s="47">
        <v>0.56999999999999995</v>
      </c>
      <c r="H110" s="47">
        <v>1220.03784</v>
      </c>
      <c r="I110" s="52">
        <f>IF(Table2[[#This Row],[Order Priority]]=Introduction!$B$42,1,0)</f>
        <v>1</v>
      </c>
      <c r="J110" s="52">
        <f>IF(Table2[[#This Row],[Order Priority]]=Introduction!$B$43,1,0)</f>
        <v>0</v>
      </c>
      <c r="K110" s="52">
        <f>IF(Table2[[#This Row],[Order Priority]]=Introduction!$B$44,1,0)</f>
        <v>0</v>
      </c>
      <c r="L110" s="52">
        <f>IF(Table2[[#This Row],[Order Priority]]=Introduction!$B$45,1,0)</f>
        <v>0</v>
      </c>
      <c r="M110" s="52">
        <f>IF(Table2[[#This Row],[Ship Mode]]=Introduction!$C$42,1,0)</f>
        <v>0</v>
      </c>
      <c r="N110" s="51">
        <f>IF(Table2[[#This Row],[Ship Mode]]=Introduction!$C$44,1,0)</f>
        <v>0</v>
      </c>
      <c r="O110" s="51">
        <f>IF(Table2[[#This Row],[Customer Segment]]=Introduction!$D$45,1,0)</f>
        <v>1</v>
      </c>
      <c r="P110" s="51">
        <f>IF(Table2[[#This Row],[Customer Segment]]=Introduction!$D$42,1,0)</f>
        <v>0</v>
      </c>
      <c r="Q110" s="51">
        <f>IF(Table2[[#This Row],[Customer Segment]]=Introduction!$D$44,1,0)</f>
        <v>0</v>
      </c>
      <c r="R110" s="44">
        <v>8332.91</v>
      </c>
      <c r="S1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2469.8182808526781</v>
      </c>
    </row>
    <row r="111" spans="1:19" customFormat="1" x14ac:dyDescent="0.2">
      <c r="A111" s="1" t="s">
        <v>1</v>
      </c>
      <c r="B111" s="1" t="s">
        <v>63</v>
      </c>
      <c r="C111" s="1" t="s">
        <v>3</v>
      </c>
      <c r="D111" s="49">
        <v>0.03</v>
      </c>
      <c r="E111" s="49">
        <v>30.98</v>
      </c>
      <c r="F111" s="49">
        <v>8.99</v>
      </c>
      <c r="G111" s="49">
        <v>0.57999999999999996</v>
      </c>
      <c r="H111" s="49">
        <v>0.51</v>
      </c>
      <c r="I111" s="52">
        <f>IF(Table2[[#This Row],[Order Priority]]=Introduction!$B$42,1,0)</f>
        <v>1</v>
      </c>
      <c r="J111" s="52">
        <f>IF(Table2[[#This Row],[Order Priority]]=Introduction!$B$43,1,0)</f>
        <v>0</v>
      </c>
      <c r="K111" s="52">
        <f>IF(Table2[[#This Row],[Order Priority]]=Introduction!$B$44,1,0)</f>
        <v>0</v>
      </c>
      <c r="L111" s="52">
        <f>IF(Table2[[#This Row],[Order Priority]]=Introduction!$B$45,1,0)</f>
        <v>0</v>
      </c>
      <c r="M111" s="52">
        <f>IF(Table2[[#This Row],[Ship Mode]]=Introduction!$C$42,1,0)</f>
        <v>0</v>
      </c>
      <c r="N111" s="51">
        <f>IF(Table2[[#This Row],[Ship Mode]]=Introduction!$C$44,1,0)</f>
        <v>0</v>
      </c>
      <c r="O111" s="51">
        <f>IF(Table2[[#This Row],[Customer Segment]]=Introduction!$D$45,1,0)</f>
        <v>1</v>
      </c>
      <c r="P111" s="51">
        <f>IF(Table2[[#This Row],[Customer Segment]]=Introduction!$D$42,1,0)</f>
        <v>0</v>
      </c>
      <c r="Q111" s="51">
        <f>IF(Table2[[#This Row],[Customer Segment]]=Introduction!$D$44,1,0)</f>
        <v>0</v>
      </c>
      <c r="R111" s="41">
        <v>162.38999999999999</v>
      </c>
      <c r="S1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644.05618800705122</v>
      </c>
    </row>
    <row r="112" spans="1:19" customFormat="1" x14ac:dyDescent="0.2">
      <c r="A112" s="1" t="s">
        <v>1</v>
      </c>
      <c r="B112" s="1" t="s">
        <v>14</v>
      </c>
      <c r="C112" s="1" t="s">
        <v>3</v>
      </c>
      <c r="D112" s="47">
        <v>0.01</v>
      </c>
      <c r="E112" s="47">
        <v>525.98</v>
      </c>
      <c r="F112" s="47">
        <v>19.989999999999998</v>
      </c>
      <c r="G112" s="47">
        <v>0.37</v>
      </c>
      <c r="H112" s="47">
        <v>-161.92400000000001</v>
      </c>
      <c r="I112" s="52">
        <f>IF(Table2[[#This Row],[Order Priority]]=Introduction!$B$42,1,0)</f>
        <v>1</v>
      </c>
      <c r="J112" s="52">
        <f>IF(Table2[[#This Row],[Order Priority]]=Introduction!$B$43,1,0)</f>
        <v>0</v>
      </c>
      <c r="K112" s="52">
        <f>IF(Table2[[#This Row],[Order Priority]]=Introduction!$B$44,1,0)</f>
        <v>0</v>
      </c>
      <c r="L112" s="52">
        <f>IF(Table2[[#This Row],[Order Priority]]=Introduction!$B$45,1,0)</f>
        <v>0</v>
      </c>
      <c r="M112" s="52">
        <f>IF(Table2[[#This Row],[Ship Mode]]=Introduction!$C$42,1,0)</f>
        <v>0</v>
      </c>
      <c r="N112" s="51">
        <f>IF(Table2[[#This Row],[Ship Mode]]=Introduction!$C$44,1,0)</f>
        <v>1</v>
      </c>
      <c r="O112" s="51">
        <f>IF(Table2[[#This Row],[Customer Segment]]=Introduction!$D$45,1,0)</f>
        <v>1</v>
      </c>
      <c r="P112" s="51">
        <f>IF(Table2[[#This Row],[Customer Segment]]=Introduction!$D$42,1,0)</f>
        <v>0</v>
      </c>
      <c r="Q112" s="51">
        <f>IF(Table2[[#This Row],[Customer Segment]]=Introduction!$D$44,1,0)</f>
        <v>0</v>
      </c>
      <c r="R112" s="44">
        <v>4920.8100000000004</v>
      </c>
      <c r="S1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2253.5583636394863</v>
      </c>
    </row>
    <row r="113" spans="1:19" customFormat="1" x14ac:dyDescent="0.2">
      <c r="A113" s="1" t="s">
        <v>1</v>
      </c>
      <c r="B113" s="1" t="s">
        <v>14</v>
      </c>
      <c r="C113" s="1" t="s">
        <v>70</v>
      </c>
      <c r="D113" s="49">
        <v>0.01</v>
      </c>
      <c r="E113" s="49">
        <v>5.58</v>
      </c>
      <c r="F113" s="49">
        <v>5.3</v>
      </c>
      <c r="G113" s="49">
        <v>0.35</v>
      </c>
      <c r="H113" s="49">
        <v>-7.25</v>
      </c>
      <c r="I113" s="52">
        <f>IF(Table2[[#This Row],[Order Priority]]=Introduction!$B$42,1,0)</f>
        <v>1</v>
      </c>
      <c r="J113" s="52">
        <f>IF(Table2[[#This Row],[Order Priority]]=Introduction!$B$43,1,0)</f>
        <v>0</v>
      </c>
      <c r="K113" s="52">
        <f>IF(Table2[[#This Row],[Order Priority]]=Introduction!$B$44,1,0)</f>
        <v>0</v>
      </c>
      <c r="L113" s="52">
        <f>IF(Table2[[#This Row],[Order Priority]]=Introduction!$B$45,1,0)</f>
        <v>0</v>
      </c>
      <c r="M113" s="52">
        <f>IF(Table2[[#This Row],[Ship Mode]]=Introduction!$C$42,1,0)</f>
        <v>0</v>
      </c>
      <c r="N113" s="51">
        <f>IF(Table2[[#This Row],[Ship Mode]]=Introduction!$C$44,1,0)</f>
        <v>1</v>
      </c>
      <c r="O113" s="51">
        <f>IF(Table2[[#This Row],[Customer Segment]]=Introduction!$D$45,1,0)</f>
        <v>0</v>
      </c>
      <c r="P113" s="51">
        <f>IF(Table2[[#This Row],[Customer Segment]]=Introduction!$D$42,1,0)</f>
        <v>0</v>
      </c>
      <c r="Q113" s="51">
        <f>IF(Table2[[#This Row],[Customer Segment]]=Introduction!$D$44,1,0)</f>
        <v>0</v>
      </c>
      <c r="R113" s="41">
        <v>11.16</v>
      </c>
      <c r="S1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367.8348761455207</v>
      </c>
    </row>
    <row r="114" spans="1:19" customFormat="1" x14ac:dyDescent="0.2">
      <c r="A114" s="1" t="s">
        <v>1</v>
      </c>
      <c r="B114" s="1" t="s">
        <v>14</v>
      </c>
      <c r="C114" s="1" t="s">
        <v>70</v>
      </c>
      <c r="D114" s="47">
        <v>0.03</v>
      </c>
      <c r="E114" s="47">
        <v>3.98</v>
      </c>
      <c r="F114" s="47">
        <v>0.7</v>
      </c>
      <c r="G114" s="47">
        <v>0.52</v>
      </c>
      <c r="H114" s="47">
        <v>31.201799999999999</v>
      </c>
      <c r="I114" s="52">
        <f>IF(Table2[[#This Row],[Order Priority]]=Introduction!$B$42,1,0)</f>
        <v>1</v>
      </c>
      <c r="J114" s="52">
        <f>IF(Table2[[#This Row],[Order Priority]]=Introduction!$B$43,1,0)</f>
        <v>0</v>
      </c>
      <c r="K114" s="52">
        <f>IF(Table2[[#This Row],[Order Priority]]=Introduction!$B$44,1,0)</f>
        <v>0</v>
      </c>
      <c r="L114" s="52">
        <f>IF(Table2[[#This Row],[Order Priority]]=Introduction!$B$45,1,0)</f>
        <v>0</v>
      </c>
      <c r="M114" s="52">
        <f>IF(Table2[[#This Row],[Ship Mode]]=Introduction!$C$42,1,0)</f>
        <v>0</v>
      </c>
      <c r="N114" s="51">
        <f>IF(Table2[[#This Row],[Ship Mode]]=Introduction!$C$44,1,0)</f>
        <v>1</v>
      </c>
      <c r="O114" s="51">
        <f>IF(Table2[[#This Row],[Customer Segment]]=Introduction!$D$45,1,0)</f>
        <v>0</v>
      </c>
      <c r="P114" s="51">
        <f>IF(Table2[[#This Row],[Customer Segment]]=Introduction!$D$42,1,0)</f>
        <v>0</v>
      </c>
      <c r="Q114" s="51">
        <f>IF(Table2[[#This Row],[Customer Segment]]=Introduction!$D$44,1,0)</f>
        <v>0</v>
      </c>
      <c r="R114" s="44">
        <v>45.22</v>
      </c>
      <c r="S1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403.14091884642346</v>
      </c>
    </row>
    <row r="115" spans="1:19" customFormat="1" x14ac:dyDescent="0.2">
      <c r="A115" s="1" t="s">
        <v>13</v>
      </c>
      <c r="B115" s="1" t="s">
        <v>63</v>
      </c>
      <c r="C115" s="1" t="s">
        <v>70</v>
      </c>
      <c r="D115" s="49">
        <v>0</v>
      </c>
      <c r="E115" s="49">
        <v>11.66</v>
      </c>
      <c r="F115" s="49">
        <v>8.99</v>
      </c>
      <c r="G115" s="49">
        <v>0.59</v>
      </c>
      <c r="H115" s="49">
        <v>-203.67</v>
      </c>
      <c r="I115" s="52">
        <f>IF(Table2[[#This Row],[Order Priority]]=Introduction!$B$42,1,0)</f>
        <v>0</v>
      </c>
      <c r="J115" s="52">
        <f>IF(Table2[[#This Row],[Order Priority]]=Introduction!$B$43,1,0)</f>
        <v>1</v>
      </c>
      <c r="K115" s="52">
        <f>IF(Table2[[#This Row],[Order Priority]]=Introduction!$B$44,1,0)</f>
        <v>0</v>
      </c>
      <c r="L115" s="52">
        <f>IF(Table2[[#This Row],[Order Priority]]=Introduction!$B$45,1,0)</f>
        <v>0</v>
      </c>
      <c r="M115" s="52">
        <f>IF(Table2[[#This Row],[Ship Mode]]=Introduction!$C$42,1,0)</f>
        <v>0</v>
      </c>
      <c r="N115" s="51">
        <f>IF(Table2[[#This Row],[Ship Mode]]=Introduction!$C$44,1,0)</f>
        <v>0</v>
      </c>
      <c r="O115" s="51">
        <f>IF(Table2[[#This Row],[Customer Segment]]=Introduction!$D$45,1,0)</f>
        <v>0</v>
      </c>
      <c r="P115" s="51">
        <f>IF(Table2[[#This Row],[Customer Segment]]=Introduction!$D$42,1,0)</f>
        <v>0</v>
      </c>
      <c r="Q115" s="51">
        <f>IF(Table2[[#This Row],[Customer Segment]]=Introduction!$D$44,1,0)</f>
        <v>0</v>
      </c>
      <c r="R115" s="41">
        <v>138.51</v>
      </c>
      <c r="S1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119.11158141502838</v>
      </c>
    </row>
    <row r="116" spans="1:19" customFormat="1" x14ac:dyDescent="0.2">
      <c r="A116" s="1" t="s">
        <v>23</v>
      </c>
      <c r="B116" s="1" t="s">
        <v>14</v>
      </c>
      <c r="C116" s="1" t="s">
        <v>70</v>
      </c>
      <c r="D116" s="47">
        <v>0.04</v>
      </c>
      <c r="E116" s="47">
        <v>125.99</v>
      </c>
      <c r="F116" s="47">
        <v>8.99</v>
      </c>
      <c r="G116" s="47">
        <v>0.59</v>
      </c>
      <c r="H116" s="47">
        <v>-627.82191999999998</v>
      </c>
      <c r="I116" s="52">
        <f>IF(Table2[[#This Row],[Order Priority]]=Introduction!$B$42,1,0)</f>
        <v>0</v>
      </c>
      <c r="J116" s="52">
        <f>IF(Table2[[#This Row],[Order Priority]]=Introduction!$B$43,1,0)</f>
        <v>0</v>
      </c>
      <c r="K116" s="52">
        <f>IF(Table2[[#This Row],[Order Priority]]=Introduction!$B$44,1,0)</f>
        <v>1</v>
      </c>
      <c r="L116" s="52">
        <f>IF(Table2[[#This Row],[Order Priority]]=Introduction!$B$45,1,0)</f>
        <v>0</v>
      </c>
      <c r="M116" s="52">
        <f>IF(Table2[[#This Row],[Ship Mode]]=Introduction!$C$42,1,0)</f>
        <v>0</v>
      </c>
      <c r="N116" s="51">
        <f>IF(Table2[[#This Row],[Ship Mode]]=Introduction!$C$44,1,0)</f>
        <v>1</v>
      </c>
      <c r="O116" s="51">
        <f>IF(Table2[[#This Row],[Customer Segment]]=Introduction!$D$45,1,0)</f>
        <v>0</v>
      </c>
      <c r="P116" s="51">
        <f>IF(Table2[[#This Row],[Customer Segment]]=Introduction!$D$42,1,0)</f>
        <v>0</v>
      </c>
      <c r="Q116" s="51">
        <f>IF(Table2[[#This Row],[Customer Segment]]=Introduction!$D$44,1,0)</f>
        <v>0</v>
      </c>
      <c r="R116" s="44">
        <v>107.95</v>
      </c>
      <c r="S1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181.02418651344098</v>
      </c>
    </row>
    <row r="117" spans="1:19" customFormat="1" x14ac:dyDescent="0.2">
      <c r="A117" s="1" t="s">
        <v>23</v>
      </c>
      <c r="B117" s="1" t="s">
        <v>14</v>
      </c>
      <c r="C117" s="1" t="s">
        <v>47</v>
      </c>
      <c r="D117" s="49">
        <v>0.1</v>
      </c>
      <c r="E117" s="49">
        <v>2.6</v>
      </c>
      <c r="F117" s="49">
        <v>2.4</v>
      </c>
      <c r="G117" s="49">
        <v>0.57999999999999996</v>
      </c>
      <c r="H117" s="49">
        <v>-88.04</v>
      </c>
      <c r="I117" s="52">
        <f>IF(Table2[[#This Row],[Order Priority]]=Introduction!$B$42,1,0)</f>
        <v>0</v>
      </c>
      <c r="J117" s="52">
        <f>IF(Table2[[#This Row],[Order Priority]]=Introduction!$B$43,1,0)</f>
        <v>0</v>
      </c>
      <c r="K117" s="52">
        <f>IF(Table2[[#This Row],[Order Priority]]=Introduction!$B$44,1,0)</f>
        <v>1</v>
      </c>
      <c r="L117" s="52">
        <f>IF(Table2[[#This Row],[Order Priority]]=Introduction!$B$45,1,0)</f>
        <v>0</v>
      </c>
      <c r="M117" s="52">
        <f>IF(Table2[[#This Row],[Ship Mode]]=Introduction!$C$42,1,0)</f>
        <v>0</v>
      </c>
      <c r="N117" s="51">
        <f>IF(Table2[[#This Row],[Ship Mode]]=Introduction!$C$44,1,0)</f>
        <v>1</v>
      </c>
      <c r="O117" s="51">
        <f>IF(Table2[[#This Row],[Customer Segment]]=Introduction!$D$45,1,0)</f>
        <v>0</v>
      </c>
      <c r="P117" s="51">
        <f>IF(Table2[[#This Row],[Customer Segment]]=Introduction!$D$42,1,0)</f>
        <v>0</v>
      </c>
      <c r="Q117" s="51">
        <f>IF(Table2[[#This Row],[Customer Segment]]=Introduction!$D$44,1,0)</f>
        <v>1</v>
      </c>
      <c r="R117" s="41">
        <v>30.1</v>
      </c>
      <c r="S1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147.5058797799679</v>
      </c>
    </row>
    <row r="118" spans="1:19" customFormat="1" x14ac:dyDescent="0.2">
      <c r="A118" s="1" t="s">
        <v>46</v>
      </c>
      <c r="B118" s="1" t="s">
        <v>14</v>
      </c>
      <c r="C118" s="1" t="s">
        <v>47</v>
      </c>
      <c r="D118" s="47">
        <v>0.02</v>
      </c>
      <c r="E118" s="47">
        <v>4.13</v>
      </c>
      <c r="F118" s="47">
        <v>6.89</v>
      </c>
      <c r="G118" s="47">
        <v>0.39</v>
      </c>
      <c r="H118" s="47">
        <v>-51.737000000000002</v>
      </c>
      <c r="I118" s="52">
        <f>IF(Table2[[#This Row],[Order Priority]]=Introduction!$B$42,1,0)</f>
        <v>0</v>
      </c>
      <c r="J118" s="52">
        <f>IF(Table2[[#This Row],[Order Priority]]=Introduction!$B$43,1,0)</f>
        <v>0</v>
      </c>
      <c r="K118" s="52">
        <f>IF(Table2[[#This Row],[Order Priority]]=Introduction!$B$44,1,0)</f>
        <v>0</v>
      </c>
      <c r="L118" s="52">
        <f>IF(Table2[[#This Row],[Order Priority]]=Introduction!$B$45,1,0)</f>
        <v>0</v>
      </c>
      <c r="M118" s="52">
        <f>IF(Table2[[#This Row],[Ship Mode]]=Introduction!$C$42,1,0)</f>
        <v>0</v>
      </c>
      <c r="N118" s="51">
        <f>IF(Table2[[#This Row],[Ship Mode]]=Introduction!$C$44,1,0)</f>
        <v>1</v>
      </c>
      <c r="O118" s="51">
        <f>IF(Table2[[#This Row],[Customer Segment]]=Introduction!$D$45,1,0)</f>
        <v>0</v>
      </c>
      <c r="P118" s="51">
        <f>IF(Table2[[#This Row],[Customer Segment]]=Introduction!$D$42,1,0)</f>
        <v>0</v>
      </c>
      <c r="Q118" s="51">
        <f>IF(Table2[[#This Row],[Customer Segment]]=Introduction!$D$44,1,0)</f>
        <v>1</v>
      </c>
      <c r="R118" s="44">
        <v>45.87</v>
      </c>
      <c r="S1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329.77856960394081</v>
      </c>
    </row>
    <row r="119" spans="1:19" customFormat="1" x14ac:dyDescent="0.2">
      <c r="A119" s="1" t="s">
        <v>46</v>
      </c>
      <c r="B119" s="1" t="s">
        <v>14</v>
      </c>
      <c r="C119" s="1" t="s">
        <v>47</v>
      </c>
      <c r="D119" s="49">
        <v>0.02</v>
      </c>
      <c r="E119" s="49">
        <v>4.13</v>
      </c>
      <c r="F119" s="49">
        <v>6.89</v>
      </c>
      <c r="G119" s="49">
        <v>0.39</v>
      </c>
      <c r="H119" s="49">
        <v>-48.235999999999997</v>
      </c>
      <c r="I119" s="52">
        <f>IF(Table2[[#This Row],[Order Priority]]=Introduction!$B$42,1,0)</f>
        <v>0</v>
      </c>
      <c r="J119" s="52">
        <f>IF(Table2[[#This Row],[Order Priority]]=Introduction!$B$43,1,0)</f>
        <v>0</v>
      </c>
      <c r="K119" s="52">
        <f>IF(Table2[[#This Row],[Order Priority]]=Introduction!$B$44,1,0)</f>
        <v>0</v>
      </c>
      <c r="L119" s="52">
        <f>IF(Table2[[#This Row],[Order Priority]]=Introduction!$B$45,1,0)</f>
        <v>0</v>
      </c>
      <c r="M119" s="52">
        <f>IF(Table2[[#This Row],[Ship Mode]]=Introduction!$C$42,1,0)</f>
        <v>0</v>
      </c>
      <c r="N119" s="51">
        <f>IF(Table2[[#This Row],[Ship Mode]]=Introduction!$C$44,1,0)</f>
        <v>1</v>
      </c>
      <c r="O119" s="51">
        <f>IF(Table2[[#This Row],[Customer Segment]]=Introduction!$D$45,1,0)</f>
        <v>0</v>
      </c>
      <c r="P119" s="51">
        <f>IF(Table2[[#This Row],[Customer Segment]]=Introduction!$D$42,1,0)</f>
        <v>0</v>
      </c>
      <c r="Q119" s="51">
        <f>IF(Table2[[#This Row],[Customer Segment]]=Introduction!$D$44,1,0)</f>
        <v>1</v>
      </c>
      <c r="R119" s="41">
        <v>10.19</v>
      </c>
      <c r="S1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333.36368365800149</v>
      </c>
    </row>
    <row r="120" spans="1:19" customFormat="1" x14ac:dyDescent="0.2">
      <c r="A120" s="1" t="s">
        <v>46</v>
      </c>
      <c r="B120" s="1" t="s">
        <v>14</v>
      </c>
      <c r="C120" s="1" t="s">
        <v>3</v>
      </c>
      <c r="D120" s="47">
        <v>0.01</v>
      </c>
      <c r="E120" s="47">
        <v>5.38</v>
      </c>
      <c r="F120" s="47">
        <v>7.57</v>
      </c>
      <c r="G120" s="47">
        <v>0.36</v>
      </c>
      <c r="H120" s="47">
        <v>-66.779579999999996</v>
      </c>
      <c r="I120" s="52">
        <f>IF(Table2[[#This Row],[Order Priority]]=Introduction!$B$42,1,0)</f>
        <v>0</v>
      </c>
      <c r="J120" s="52">
        <f>IF(Table2[[#This Row],[Order Priority]]=Introduction!$B$43,1,0)</f>
        <v>0</v>
      </c>
      <c r="K120" s="52">
        <f>IF(Table2[[#This Row],[Order Priority]]=Introduction!$B$44,1,0)</f>
        <v>0</v>
      </c>
      <c r="L120" s="52">
        <f>IF(Table2[[#This Row],[Order Priority]]=Introduction!$B$45,1,0)</f>
        <v>0</v>
      </c>
      <c r="M120" s="52">
        <f>IF(Table2[[#This Row],[Ship Mode]]=Introduction!$C$42,1,0)</f>
        <v>0</v>
      </c>
      <c r="N120" s="51">
        <f>IF(Table2[[#This Row],[Ship Mode]]=Introduction!$C$44,1,0)</f>
        <v>1</v>
      </c>
      <c r="O120" s="51">
        <f>IF(Table2[[#This Row],[Customer Segment]]=Introduction!$D$45,1,0)</f>
        <v>1</v>
      </c>
      <c r="P120" s="51">
        <f>IF(Table2[[#This Row],[Customer Segment]]=Introduction!$D$42,1,0)</f>
        <v>0</v>
      </c>
      <c r="Q120" s="51">
        <f>IF(Table2[[#This Row],[Customer Segment]]=Introduction!$D$44,1,0)</f>
        <v>0</v>
      </c>
      <c r="R120" s="44">
        <v>18.68</v>
      </c>
      <c r="S1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279.28296489636205</v>
      </c>
    </row>
    <row r="121" spans="1:19" customFormat="1" x14ac:dyDescent="0.2">
      <c r="A121" s="1" t="s">
        <v>46</v>
      </c>
      <c r="B121" s="1" t="s">
        <v>14</v>
      </c>
      <c r="C121" s="1" t="s">
        <v>3</v>
      </c>
      <c r="D121" s="49">
        <v>0.05</v>
      </c>
      <c r="E121" s="49">
        <v>3.28</v>
      </c>
      <c r="F121" s="49">
        <v>3.97</v>
      </c>
      <c r="G121" s="49">
        <v>0.56000000000000005</v>
      </c>
      <c r="H121" s="49">
        <v>-144.9188</v>
      </c>
      <c r="I121" s="52">
        <f>IF(Table2[[#This Row],[Order Priority]]=Introduction!$B$42,1,0)</f>
        <v>0</v>
      </c>
      <c r="J121" s="52">
        <f>IF(Table2[[#This Row],[Order Priority]]=Introduction!$B$43,1,0)</f>
        <v>0</v>
      </c>
      <c r="K121" s="52">
        <f>IF(Table2[[#This Row],[Order Priority]]=Introduction!$B$44,1,0)</f>
        <v>0</v>
      </c>
      <c r="L121" s="52">
        <f>IF(Table2[[#This Row],[Order Priority]]=Introduction!$B$45,1,0)</f>
        <v>0</v>
      </c>
      <c r="M121" s="52">
        <f>IF(Table2[[#This Row],[Ship Mode]]=Introduction!$C$42,1,0)</f>
        <v>0</v>
      </c>
      <c r="N121" s="51">
        <f>IF(Table2[[#This Row],[Ship Mode]]=Introduction!$C$44,1,0)</f>
        <v>1</v>
      </c>
      <c r="O121" s="51">
        <f>IF(Table2[[#This Row],[Customer Segment]]=Introduction!$D$45,1,0)</f>
        <v>1</v>
      </c>
      <c r="P121" s="51">
        <f>IF(Table2[[#This Row],[Customer Segment]]=Introduction!$D$42,1,0)</f>
        <v>0</v>
      </c>
      <c r="Q121" s="51">
        <f>IF(Table2[[#This Row],[Customer Segment]]=Introduction!$D$44,1,0)</f>
        <v>0</v>
      </c>
      <c r="R121" s="41">
        <v>36.299999999999997</v>
      </c>
      <c r="S1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232.98829917090916</v>
      </c>
    </row>
    <row r="122" spans="1:19" customFormat="1" x14ac:dyDescent="0.2">
      <c r="A122" s="1" t="s">
        <v>46</v>
      </c>
      <c r="B122" s="1" t="s">
        <v>14</v>
      </c>
      <c r="C122" s="1" t="s">
        <v>3</v>
      </c>
      <c r="D122" s="47">
        <v>0.09</v>
      </c>
      <c r="E122" s="47">
        <v>2.78</v>
      </c>
      <c r="F122" s="47">
        <v>0.97</v>
      </c>
      <c r="G122" s="47">
        <v>0.59</v>
      </c>
      <c r="H122" s="47">
        <v>-5.0716000000000001</v>
      </c>
      <c r="I122" s="52">
        <f>IF(Table2[[#This Row],[Order Priority]]=Introduction!$B$42,1,0)</f>
        <v>0</v>
      </c>
      <c r="J122" s="52">
        <f>IF(Table2[[#This Row],[Order Priority]]=Introduction!$B$43,1,0)</f>
        <v>0</v>
      </c>
      <c r="K122" s="52">
        <f>IF(Table2[[#This Row],[Order Priority]]=Introduction!$B$44,1,0)</f>
        <v>0</v>
      </c>
      <c r="L122" s="52">
        <f>IF(Table2[[#This Row],[Order Priority]]=Introduction!$B$45,1,0)</f>
        <v>0</v>
      </c>
      <c r="M122" s="52">
        <f>IF(Table2[[#This Row],[Ship Mode]]=Introduction!$C$42,1,0)</f>
        <v>0</v>
      </c>
      <c r="N122" s="51">
        <f>IF(Table2[[#This Row],[Ship Mode]]=Introduction!$C$44,1,0)</f>
        <v>1</v>
      </c>
      <c r="O122" s="51">
        <f>IF(Table2[[#This Row],[Customer Segment]]=Introduction!$D$45,1,0)</f>
        <v>1</v>
      </c>
      <c r="P122" s="51">
        <f>IF(Table2[[#This Row],[Customer Segment]]=Introduction!$D$42,1,0)</f>
        <v>0</v>
      </c>
      <c r="Q122" s="51">
        <f>IF(Table2[[#This Row],[Customer Segment]]=Introduction!$D$44,1,0)</f>
        <v>0</v>
      </c>
      <c r="R122" s="44">
        <v>16.03</v>
      </c>
      <c r="S1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290.21276575019778</v>
      </c>
    </row>
    <row r="123" spans="1:19" customFormat="1" x14ac:dyDescent="0.2">
      <c r="A123" s="1" t="s">
        <v>46</v>
      </c>
      <c r="B123" s="1" t="s">
        <v>14</v>
      </c>
      <c r="C123" s="1" t="s">
        <v>70</v>
      </c>
      <c r="D123" s="49">
        <v>0.02</v>
      </c>
      <c r="E123" s="49">
        <v>4</v>
      </c>
      <c r="F123" s="49">
        <v>1.3</v>
      </c>
      <c r="G123" s="49">
        <v>0.37</v>
      </c>
      <c r="H123" s="49">
        <v>-23.295999999999999</v>
      </c>
      <c r="I123" s="52">
        <f>IF(Table2[[#This Row],[Order Priority]]=Introduction!$B$42,1,0)</f>
        <v>0</v>
      </c>
      <c r="J123" s="52">
        <f>IF(Table2[[#This Row],[Order Priority]]=Introduction!$B$43,1,0)</f>
        <v>0</v>
      </c>
      <c r="K123" s="52">
        <f>IF(Table2[[#This Row],[Order Priority]]=Introduction!$B$44,1,0)</f>
        <v>0</v>
      </c>
      <c r="L123" s="52">
        <f>IF(Table2[[#This Row],[Order Priority]]=Introduction!$B$45,1,0)</f>
        <v>0</v>
      </c>
      <c r="M123" s="52">
        <f>IF(Table2[[#This Row],[Ship Mode]]=Introduction!$C$42,1,0)</f>
        <v>0</v>
      </c>
      <c r="N123" s="51">
        <f>IF(Table2[[#This Row],[Ship Mode]]=Introduction!$C$44,1,0)</f>
        <v>1</v>
      </c>
      <c r="O123" s="51">
        <f>IF(Table2[[#This Row],[Customer Segment]]=Introduction!$D$45,1,0)</f>
        <v>0</v>
      </c>
      <c r="P123" s="51">
        <f>IF(Table2[[#This Row],[Customer Segment]]=Introduction!$D$42,1,0)</f>
        <v>0</v>
      </c>
      <c r="Q123" s="51">
        <f>IF(Table2[[#This Row],[Customer Segment]]=Introduction!$D$44,1,0)</f>
        <v>0</v>
      </c>
      <c r="R123" s="41">
        <v>50.71</v>
      </c>
      <c r="S1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156.92883901715655</v>
      </c>
    </row>
    <row r="124" spans="1:19" customFormat="1" x14ac:dyDescent="0.2">
      <c r="A124" s="1" t="s">
        <v>1</v>
      </c>
      <c r="B124" s="1" t="s">
        <v>14</v>
      </c>
      <c r="C124" s="1" t="s">
        <v>70</v>
      </c>
      <c r="D124" s="47">
        <v>0.01</v>
      </c>
      <c r="E124" s="47">
        <v>8.34</v>
      </c>
      <c r="F124" s="47">
        <v>0.96</v>
      </c>
      <c r="G124" s="47">
        <v>0.43</v>
      </c>
      <c r="H124" s="47">
        <v>29.332000000000001</v>
      </c>
      <c r="I124" s="52">
        <f>IF(Table2[[#This Row],[Order Priority]]=Introduction!$B$42,1,0)</f>
        <v>1</v>
      </c>
      <c r="J124" s="52">
        <f>IF(Table2[[#This Row],[Order Priority]]=Introduction!$B$43,1,0)</f>
        <v>0</v>
      </c>
      <c r="K124" s="52">
        <f>IF(Table2[[#This Row],[Order Priority]]=Introduction!$B$44,1,0)</f>
        <v>0</v>
      </c>
      <c r="L124" s="52">
        <f>IF(Table2[[#This Row],[Order Priority]]=Introduction!$B$45,1,0)</f>
        <v>0</v>
      </c>
      <c r="M124" s="52">
        <f>IF(Table2[[#This Row],[Ship Mode]]=Introduction!$C$42,1,0)</f>
        <v>0</v>
      </c>
      <c r="N124" s="51">
        <f>IF(Table2[[#This Row],[Ship Mode]]=Introduction!$C$44,1,0)</f>
        <v>1</v>
      </c>
      <c r="O124" s="51">
        <f>IF(Table2[[#This Row],[Customer Segment]]=Introduction!$D$45,1,0)</f>
        <v>0</v>
      </c>
      <c r="P124" s="51">
        <f>IF(Table2[[#This Row],[Customer Segment]]=Introduction!$D$42,1,0)</f>
        <v>0</v>
      </c>
      <c r="Q124" s="51">
        <f>IF(Table2[[#This Row],[Customer Segment]]=Introduction!$D$44,1,0)</f>
        <v>0</v>
      </c>
      <c r="R124" s="44">
        <v>199.12</v>
      </c>
      <c r="S1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360.48330126029498</v>
      </c>
    </row>
    <row r="125" spans="1:19" customFormat="1" x14ac:dyDescent="0.2">
      <c r="A125" s="1" t="s">
        <v>1</v>
      </c>
      <c r="B125" s="1" t="s">
        <v>14</v>
      </c>
      <c r="C125" s="1" t="s">
        <v>70</v>
      </c>
      <c r="D125" s="49">
        <v>0.06</v>
      </c>
      <c r="E125" s="49">
        <v>3.28</v>
      </c>
      <c r="F125" s="49">
        <v>3.97</v>
      </c>
      <c r="G125" s="49">
        <v>0.56000000000000005</v>
      </c>
      <c r="H125" s="49">
        <v>-86</v>
      </c>
      <c r="I125" s="52">
        <f>IF(Table2[[#This Row],[Order Priority]]=Introduction!$B$42,1,0)</f>
        <v>1</v>
      </c>
      <c r="J125" s="52">
        <f>IF(Table2[[#This Row],[Order Priority]]=Introduction!$B$43,1,0)</f>
        <v>0</v>
      </c>
      <c r="K125" s="52">
        <f>IF(Table2[[#This Row],[Order Priority]]=Introduction!$B$44,1,0)</f>
        <v>0</v>
      </c>
      <c r="L125" s="52">
        <f>IF(Table2[[#This Row],[Order Priority]]=Introduction!$B$45,1,0)</f>
        <v>0</v>
      </c>
      <c r="M125" s="52">
        <f>IF(Table2[[#This Row],[Ship Mode]]=Introduction!$C$42,1,0)</f>
        <v>0</v>
      </c>
      <c r="N125" s="51">
        <f>IF(Table2[[#This Row],[Ship Mode]]=Introduction!$C$44,1,0)</f>
        <v>1</v>
      </c>
      <c r="O125" s="51">
        <f>IF(Table2[[#This Row],[Customer Segment]]=Introduction!$D$45,1,0)</f>
        <v>0</v>
      </c>
      <c r="P125" s="51">
        <f>IF(Table2[[#This Row],[Customer Segment]]=Introduction!$D$42,1,0)</f>
        <v>0</v>
      </c>
      <c r="Q125" s="51">
        <f>IF(Table2[[#This Row],[Customer Segment]]=Introduction!$D$44,1,0)</f>
        <v>0</v>
      </c>
      <c r="R125" s="41">
        <v>63.14</v>
      </c>
      <c r="S1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384.73288376709212</v>
      </c>
    </row>
    <row r="126" spans="1:19" customFormat="1" x14ac:dyDescent="0.2">
      <c r="A126" s="1" t="s">
        <v>1</v>
      </c>
      <c r="B126" s="1" t="s">
        <v>14</v>
      </c>
      <c r="C126" s="1" t="s">
        <v>70</v>
      </c>
      <c r="D126" s="47">
        <v>0.01</v>
      </c>
      <c r="E126" s="47">
        <v>8.34</v>
      </c>
      <c r="F126" s="47">
        <v>0.96</v>
      </c>
      <c r="G126" s="47">
        <v>0.43</v>
      </c>
      <c r="H126" s="47">
        <v>34.348199999999999</v>
      </c>
      <c r="I126" s="52">
        <f>IF(Table2[[#This Row],[Order Priority]]=Introduction!$B$42,1,0)</f>
        <v>1</v>
      </c>
      <c r="J126" s="52">
        <f>IF(Table2[[#This Row],[Order Priority]]=Introduction!$B$43,1,0)</f>
        <v>0</v>
      </c>
      <c r="K126" s="52">
        <f>IF(Table2[[#This Row],[Order Priority]]=Introduction!$B$44,1,0)</f>
        <v>0</v>
      </c>
      <c r="L126" s="52">
        <f>IF(Table2[[#This Row],[Order Priority]]=Introduction!$B$45,1,0)</f>
        <v>0</v>
      </c>
      <c r="M126" s="52">
        <f>IF(Table2[[#This Row],[Ship Mode]]=Introduction!$C$42,1,0)</f>
        <v>0</v>
      </c>
      <c r="N126" s="51">
        <f>IF(Table2[[#This Row],[Ship Mode]]=Introduction!$C$44,1,0)</f>
        <v>1</v>
      </c>
      <c r="O126" s="51">
        <f>IF(Table2[[#This Row],[Customer Segment]]=Introduction!$D$45,1,0)</f>
        <v>0</v>
      </c>
      <c r="P126" s="51">
        <f>IF(Table2[[#This Row],[Customer Segment]]=Introduction!$D$42,1,0)</f>
        <v>0</v>
      </c>
      <c r="Q126" s="51">
        <f>IF(Table2[[#This Row],[Customer Segment]]=Introduction!$D$44,1,0)</f>
        <v>0</v>
      </c>
      <c r="R126" s="44">
        <v>49.78</v>
      </c>
      <c r="S1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365.62001908890937</v>
      </c>
    </row>
    <row r="127" spans="1:19" customFormat="1" x14ac:dyDescent="0.2">
      <c r="A127" s="1" t="s">
        <v>1</v>
      </c>
      <c r="B127" s="1" t="s">
        <v>14</v>
      </c>
      <c r="C127" s="1" t="s">
        <v>70</v>
      </c>
      <c r="D127" s="49">
        <v>0.06</v>
      </c>
      <c r="E127" s="49">
        <v>3.28</v>
      </c>
      <c r="F127" s="49">
        <v>3.97</v>
      </c>
      <c r="G127" s="49">
        <v>0.56000000000000005</v>
      </c>
      <c r="H127" s="49">
        <v>-66.650000000000006</v>
      </c>
      <c r="I127" s="52">
        <f>IF(Table2[[#This Row],[Order Priority]]=Introduction!$B$42,1,0)</f>
        <v>1</v>
      </c>
      <c r="J127" s="52">
        <f>IF(Table2[[#This Row],[Order Priority]]=Introduction!$B$43,1,0)</f>
        <v>0</v>
      </c>
      <c r="K127" s="52">
        <f>IF(Table2[[#This Row],[Order Priority]]=Introduction!$B$44,1,0)</f>
        <v>0</v>
      </c>
      <c r="L127" s="52">
        <f>IF(Table2[[#This Row],[Order Priority]]=Introduction!$B$45,1,0)</f>
        <v>0</v>
      </c>
      <c r="M127" s="52">
        <f>IF(Table2[[#This Row],[Ship Mode]]=Introduction!$C$42,1,0)</f>
        <v>0</v>
      </c>
      <c r="N127" s="51">
        <f>IF(Table2[[#This Row],[Ship Mode]]=Introduction!$C$44,1,0)</f>
        <v>1</v>
      </c>
      <c r="O127" s="51">
        <f>IF(Table2[[#This Row],[Customer Segment]]=Introduction!$D$45,1,0)</f>
        <v>0</v>
      </c>
      <c r="P127" s="51">
        <f>IF(Table2[[#This Row],[Customer Segment]]=Introduction!$D$42,1,0)</f>
        <v>0</v>
      </c>
      <c r="Q127" s="51">
        <f>IF(Table2[[#This Row],[Customer Segment]]=Introduction!$D$44,1,0)</f>
        <v>0</v>
      </c>
      <c r="R127" s="41">
        <v>16.62</v>
      </c>
      <c r="S1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404.54778149519086</v>
      </c>
    </row>
    <row r="128" spans="1:19" customFormat="1" x14ac:dyDescent="0.2">
      <c r="A128" s="1" t="s">
        <v>1</v>
      </c>
      <c r="B128" s="1" t="s">
        <v>2</v>
      </c>
      <c r="C128" s="1" t="s">
        <v>15</v>
      </c>
      <c r="D128" s="47">
        <v>0.05</v>
      </c>
      <c r="E128" s="47">
        <v>70.98</v>
      </c>
      <c r="F128" s="47">
        <v>46.74</v>
      </c>
      <c r="G128" s="47">
        <v>0.56000000000000005</v>
      </c>
      <c r="H128" s="47">
        <v>-850.65239999999994</v>
      </c>
      <c r="I128" s="52">
        <f>IF(Table2[[#This Row],[Order Priority]]=Introduction!$B$42,1,0)</f>
        <v>1</v>
      </c>
      <c r="J128" s="52">
        <f>IF(Table2[[#This Row],[Order Priority]]=Introduction!$B$43,1,0)</f>
        <v>0</v>
      </c>
      <c r="K128" s="52">
        <f>IF(Table2[[#This Row],[Order Priority]]=Introduction!$B$44,1,0)</f>
        <v>0</v>
      </c>
      <c r="L128" s="52">
        <f>IF(Table2[[#This Row],[Order Priority]]=Introduction!$B$45,1,0)</f>
        <v>0</v>
      </c>
      <c r="M128" s="52">
        <f>IF(Table2[[#This Row],[Ship Mode]]=Introduction!$C$42,1,0)</f>
        <v>1</v>
      </c>
      <c r="N128" s="51">
        <f>IF(Table2[[#This Row],[Ship Mode]]=Introduction!$C$44,1,0)</f>
        <v>0</v>
      </c>
      <c r="O128" s="51">
        <f>IF(Table2[[#This Row],[Customer Segment]]=Introduction!$D$45,1,0)</f>
        <v>0</v>
      </c>
      <c r="P128" s="51">
        <f>IF(Table2[[#This Row],[Customer Segment]]=Introduction!$D$42,1,0)</f>
        <v>1</v>
      </c>
      <c r="Q128" s="51">
        <f>IF(Table2[[#This Row],[Customer Segment]]=Introduction!$D$44,1,0)</f>
        <v>0</v>
      </c>
      <c r="R128" s="44">
        <v>551.51</v>
      </c>
      <c r="S1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1170.064970539122</v>
      </c>
    </row>
    <row r="129" spans="1:19" customFormat="1" x14ac:dyDescent="0.2">
      <c r="A129" s="1" t="s">
        <v>1</v>
      </c>
      <c r="B129" s="1" t="s">
        <v>14</v>
      </c>
      <c r="C129" s="1" t="s">
        <v>15</v>
      </c>
      <c r="D129" s="49">
        <v>0.05</v>
      </c>
      <c r="E129" s="49">
        <v>11.55</v>
      </c>
      <c r="F129" s="49">
        <v>2.36</v>
      </c>
      <c r="G129" s="49">
        <v>0.55000000000000004</v>
      </c>
      <c r="H129" s="49">
        <v>98.525099999999995</v>
      </c>
      <c r="I129" s="52">
        <f>IF(Table2[[#This Row],[Order Priority]]=Introduction!$B$42,1,0)</f>
        <v>1</v>
      </c>
      <c r="J129" s="52">
        <f>IF(Table2[[#This Row],[Order Priority]]=Introduction!$B$43,1,0)</f>
        <v>0</v>
      </c>
      <c r="K129" s="52">
        <f>IF(Table2[[#This Row],[Order Priority]]=Introduction!$B$44,1,0)</f>
        <v>0</v>
      </c>
      <c r="L129" s="52">
        <f>IF(Table2[[#This Row],[Order Priority]]=Introduction!$B$45,1,0)</f>
        <v>0</v>
      </c>
      <c r="M129" s="52">
        <f>IF(Table2[[#This Row],[Ship Mode]]=Introduction!$C$42,1,0)</f>
        <v>0</v>
      </c>
      <c r="N129" s="51">
        <f>IF(Table2[[#This Row],[Ship Mode]]=Introduction!$C$44,1,0)</f>
        <v>1</v>
      </c>
      <c r="O129" s="51">
        <f>IF(Table2[[#This Row],[Customer Segment]]=Introduction!$D$45,1,0)</f>
        <v>0</v>
      </c>
      <c r="P129" s="51">
        <f>IF(Table2[[#This Row],[Customer Segment]]=Introduction!$D$42,1,0)</f>
        <v>1</v>
      </c>
      <c r="Q129" s="51">
        <f>IF(Table2[[#This Row],[Customer Segment]]=Introduction!$D$44,1,0)</f>
        <v>0</v>
      </c>
      <c r="R129" s="41">
        <v>142.79</v>
      </c>
      <c r="S1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524.46415904827973</v>
      </c>
    </row>
    <row r="130" spans="1:19" customFormat="1" x14ac:dyDescent="0.2">
      <c r="A130" s="1" t="s">
        <v>13</v>
      </c>
      <c r="B130" s="1" t="s">
        <v>14</v>
      </c>
      <c r="C130" s="1" t="s">
        <v>15</v>
      </c>
      <c r="D130" s="47">
        <v>0.1</v>
      </c>
      <c r="E130" s="47">
        <v>599.99</v>
      </c>
      <c r="F130" s="47">
        <v>24.49</v>
      </c>
      <c r="G130" s="47">
        <v>0.5</v>
      </c>
      <c r="H130" s="47">
        <v>-343.12599999999998</v>
      </c>
      <c r="I130" s="52">
        <f>IF(Table2[[#This Row],[Order Priority]]=Introduction!$B$42,1,0)</f>
        <v>0</v>
      </c>
      <c r="J130" s="52">
        <f>IF(Table2[[#This Row],[Order Priority]]=Introduction!$B$43,1,0)</f>
        <v>1</v>
      </c>
      <c r="K130" s="52">
        <f>IF(Table2[[#This Row],[Order Priority]]=Introduction!$B$44,1,0)</f>
        <v>0</v>
      </c>
      <c r="L130" s="52">
        <f>IF(Table2[[#This Row],[Order Priority]]=Introduction!$B$45,1,0)</f>
        <v>0</v>
      </c>
      <c r="M130" s="52">
        <f>IF(Table2[[#This Row],[Ship Mode]]=Introduction!$C$42,1,0)</f>
        <v>0</v>
      </c>
      <c r="N130" s="51">
        <f>IF(Table2[[#This Row],[Ship Mode]]=Introduction!$C$44,1,0)</f>
        <v>1</v>
      </c>
      <c r="O130" s="51">
        <f>IF(Table2[[#This Row],[Customer Segment]]=Introduction!$D$45,1,0)</f>
        <v>0</v>
      </c>
      <c r="P130" s="51">
        <f>IF(Table2[[#This Row],[Customer Segment]]=Introduction!$D$42,1,0)</f>
        <v>1</v>
      </c>
      <c r="Q130" s="51">
        <f>IF(Table2[[#This Row],[Customer Segment]]=Introduction!$D$44,1,0)</f>
        <v>0</v>
      </c>
      <c r="R130" s="44">
        <v>6355.69</v>
      </c>
      <c r="S1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2160.4458057801653</v>
      </c>
    </row>
    <row r="131" spans="1:19" customFormat="1" x14ac:dyDescent="0.2">
      <c r="A131" s="1" t="s">
        <v>13</v>
      </c>
      <c r="B131" s="1" t="s">
        <v>14</v>
      </c>
      <c r="C131" s="1" t="s">
        <v>15</v>
      </c>
      <c r="D131" s="49">
        <v>0.06</v>
      </c>
      <c r="E131" s="49">
        <v>2.78</v>
      </c>
      <c r="F131" s="49">
        <v>1.25</v>
      </c>
      <c r="G131" s="49">
        <v>0.59</v>
      </c>
      <c r="H131" s="49">
        <v>66.36</v>
      </c>
      <c r="I131" s="52">
        <f>IF(Table2[[#This Row],[Order Priority]]=Introduction!$B$42,1,0)</f>
        <v>0</v>
      </c>
      <c r="J131" s="52">
        <f>IF(Table2[[#This Row],[Order Priority]]=Introduction!$B$43,1,0)</f>
        <v>1</v>
      </c>
      <c r="K131" s="52">
        <f>IF(Table2[[#This Row],[Order Priority]]=Introduction!$B$44,1,0)</f>
        <v>0</v>
      </c>
      <c r="L131" s="52">
        <f>IF(Table2[[#This Row],[Order Priority]]=Introduction!$B$45,1,0)</f>
        <v>0</v>
      </c>
      <c r="M131" s="52">
        <f>IF(Table2[[#This Row],[Ship Mode]]=Introduction!$C$42,1,0)</f>
        <v>0</v>
      </c>
      <c r="N131" s="51">
        <f>IF(Table2[[#This Row],[Ship Mode]]=Introduction!$C$44,1,0)</f>
        <v>1</v>
      </c>
      <c r="O131" s="51">
        <f>IF(Table2[[#This Row],[Customer Segment]]=Introduction!$D$45,1,0)</f>
        <v>0</v>
      </c>
      <c r="P131" s="51">
        <f>IF(Table2[[#This Row],[Customer Segment]]=Introduction!$D$42,1,0)</f>
        <v>1</v>
      </c>
      <c r="Q131" s="51">
        <f>IF(Table2[[#This Row],[Customer Segment]]=Introduction!$D$44,1,0)</f>
        <v>0</v>
      </c>
      <c r="R131" s="41">
        <v>28.09</v>
      </c>
      <c r="S1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167.50792771954312</v>
      </c>
    </row>
    <row r="132" spans="1:19" customFormat="1" x14ac:dyDescent="0.2">
      <c r="A132" s="1" t="s">
        <v>23</v>
      </c>
      <c r="B132" s="1" t="s">
        <v>63</v>
      </c>
      <c r="C132" s="1" t="s">
        <v>47</v>
      </c>
      <c r="D132" s="47">
        <v>0.05</v>
      </c>
      <c r="E132" s="47">
        <v>30.42</v>
      </c>
      <c r="F132" s="47">
        <v>8.65</v>
      </c>
      <c r="G132" s="47">
        <v>0.74</v>
      </c>
      <c r="H132" s="47">
        <v>-191.2576</v>
      </c>
      <c r="I132" s="52">
        <f>IF(Table2[[#This Row],[Order Priority]]=Introduction!$B$42,1,0)</f>
        <v>0</v>
      </c>
      <c r="J132" s="52">
        <f>IF(Table2[[#This Row],[Order Priority]]=Introduction!$B$43,1,0)</f>
        <v>0</v>
      </c>
      <c r="K132" s="52">
        <f>IF(Table2[[#This Row],[Order Priority]]=Introduction!$B$44,1,0)</f>
        <v>1</v>
      </c>
      <c r="L132" s="52">
        <f>IF(Table2[[#This Row],[Order Priority]]=Introduction!$B$45,1,0)</f>
        <v>0</v>
      </c>
      <c r="M132" s="52">
        <f>IF(Table2[[#This Row],[Ship Mode]]=Introduction!$C$42,1,0)</f>
        <v>0</v>
      </c>
      <c r="N132" s="51">
        <f>IF(Table2[[#This Row],[Ship Mode]]=Introduction!$C$44,1,0)</f>
        <v>0</v>
      </c>
      <c r="O132" s="51">
        <f>IF(Table2[[#This Row],[Customer Segment]]=Introduction!$D$45,1,0)</f>
        <v>0</v>
      </c>
      <c r="P132" s="51">
        <f>IF(Table2[[#This Row],[Customer Segment]]=Introduction!$D$42,1,0)</f>
        <v>0</v>
      </c>
      <c r="Q132" s="51">
        <f>IF(Table2[[#This Row],[Customer Segment]]=Introduction!$D$44,1,0)</f>
        <v>1</v>
      </c>
      <c r="R132" s="44">
        <v>334.44</v>
      </c>
      <c r="S1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385.53473215156521</v>
      </c>
    </row>
    <row r="133" spans="1:19" customFormat="1" x14ac:dyDescent="0.2">
      <c r="A133" s="1" t="s">
        <v>23</v>
      </c>
      <c r="B133" s="1" t="s">
        <v>2</v>
      </c>
      <c r="C133" s="1" t="s">
        <v>70</v>
      </c>
      <c r="D133" s="49">
        <v>0.03</v>
      </c>
      <c r="E133" s="49">
        <v>297.64</v>
      </c>
      <c r="F133" s="49">
        <v>14.7</v>
      </c>
      <c r="G133" s="49">
        <v>0.56999999999999995</v>
      </c>
      <c r="H133" s="49">
        <v>-48.972000000000001</v>
      </c>
      <c r="I133" s="52">
        <f>IF(Table2[[#This Row],[Order Priority]]=Introduction!$B$42,1,0)</f>
        <v>0</v>
      </c>
      <c r="J133" s="52">
        <f>IF(Table2[[#This Row],[Order Priority]]=Introduction!$B$43,1,0)</f>
        <v>0</v>
      </c>
      <c r="K133" s="52">
        <f>IF(Table2[[#This Row],[Order Priority]]=Introduction!$B$44,1,0)</f>
        <v>1</v>
      </c>
      <c r="L133" s="52">
        <f>IF(Table2[[#This Row],[Order Priority]]=Introduction!$B$45,1,0)</f>
        <v>0</v>
      </c>
      <c r="M133" s="52">
        <f>IF(Table2[[#This Row],[Ship Mode]]=Introduction!$C$42,1,0)</f>
        <v>1</v>
      </c>
      <c r="N133" s="51">
        <f>IF(Table2[[#This Row],[Ship Mode]]=Introduction!$C$44,1,0)</f>
        <v>0</v>
      </c>
      <c r="O133" s="51">
        <f>IF(Table2[[#This Row],[Customer Segment]]=Introduction!$D$45,1,0)</f>
        <v>0</v>
      </c>
      <c r="P133" s="51">
        <f>IF(Table2[[#This Row],[Customer Segment]]=Introduction!$D$42,1,0)</f>
        <v>0</v>
      </c>
      <c r="Q133" s="51">
        <f>IF(Table2[[#This Row],[Customer Segment]]=Introduction!$D$44,1,0)</f>
        <v>0</v>
      </c>
      <c r="R133" s="41">
        <v>3707.05</v>
      </c>
      <c r="S1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1655.8287451884689</v>
      </c>
    </row>
    <row r="134" spans="1:19" customFormat="1" x14ac:dyDescent="0.2">
      <c r="A134" s="1" t="s">
        <v>92</v>
      </c>
      <c r="B134" s="1" t="s">
        <v>14</v>
      </c>
      <c r="C134" s="1" t="s">
        <v>15</v>
      </c>
      <c r="D134" s="47">
        <v>0</v>
      </c>
      <c r="E134" s="47">
        <v>5.0199999999999996</v>
      </c>
      <c r="F134" s="47">
        <v>5.14</v>
      </c>
      <c r="G134" s="47">
        <v>0.79</v>
      </c>
      <c r="H134" s="47">
        <v>-159.30279999999999</v>
      </c>
      <c r="I134" s="52">
        <f>IF(Table2[[#This Row],[Order Priority]]=Introduction!$B$42,1,0)</f>
        <v>0</v>
      </c>
      <c r="J134" s="52">
        <f>IF(Table2[[#This Row],[Order Priority]]=Introduction!$B$43,1,0)</f>
        <v>0</v>
      </c>
      <c r="K134" s="52">
        <f>IF(Table2[[#This Row],[Order Priority]]=Introduction!$B$44,1,0)</f>
        <v>0</v>
      </c>
      <c r="L134" s="52">
        <f>IF(Table2[[#This Row],[Order Priority]]=Introduction!$B$45,1,0)</f>
        <v>1</v>
      </c>
      <c r="M134" s="52">
        <f>IF(Table2[[#This Row],[Ship Mode]]=Introduction!$C$42,1,0)</f>
        <v>0</v>
      </c>
      <c r="N134" s="51">
        <f>IF(Table2[[#This Row],[Ship Mode]]=Introduction!$C$44,1,0)</f>
        <v>1</v>
      </c>
      <c r="O134" s="51">
        <f>IF(Table2[[#This Row],[Customer Segment]]=Introduction!$D$45,1,0)</f>
        <v>0</v>
      </c>
      <c r="P134" s="51">
        <f>IF(Table2[[#This Row],[Customer Segment]]=Introduction!$D$42,1,0)</f>
        <v>1</v>
      </c>
      <c r="Q134" s="51">
        <f>IF(Table2[[#This Row],[Customer Segment]]=Introduction!$D$44,1,0)</f>
        <v>0</v>
      </c>
      <c r="R134" s="44">
        <v>43.94</v>
      </c>
      <c r="S1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272.0974687601701</v>
      </c>
    </row>
    <row r="135" spans="1:19" customFormat="1" x14ac:dyDescent="0.2">
      <c r="A135" s="1" t="s">
        <v>46</v>
      </c>
      <c r="B135" s="1" t="s">
        <v>14</v>
      </c>
      <c r="C135" s="1" t="s">
        <v>70</v>
      </c>
      <c r="D135" s="49">
        <v>0.02</v>
      </c>
      <c r="E135" s="49">
        <v>6.48</v>
      </c>
      <c r="F135" s="49">
        <v>9.17</v>
      </c>
      <c r="G135" s="49">
        <v>0.37</v>
      </c>
      <c r="H135" s="49">
        <v>-105.68519999999999</v>
      </c>
      <c r="I135" s="52">
        <f>IF(Table2[[#This Row],[Order Priority]]=Introduction!$B$42,1,0)</f>
        <v>0</v>
      </c>
      <c r="J135" s="52">
        <f>IF(Table2[[#This Row],[Order Priority]]=Introduction!$B$43,1,0)</f>
        <v>0</v>
      </c>
      <c r="K135" s="52">
        <f>IF(Table2[[#This Row],[Order Priority]]=Introduction!$B$44,1,0)</f>
        <v>0</v>
      </c>
      <c r="L135" s="52">
        <f>IF(Table2[[#This Row],[Order Priority]]=Introduction!$B$45,1,0)</f>
        <v>0</v>
      </c>
      <c r="M135" s="52">
        <f>IF(Table2[[#This Row],[Ship Mode]]=Introduction!$C$42,1,0)</f>
        <v>0</v>
      </c>
      <c r="N135" s="51">
        <f>IF(Table2[[#This Row],[Ship Mode]]=Introduction!$C$44,1,0)</f>
        <v>1</v>
      </c>
      <c r="O135" s="51">
        <f>IF(Table2[[#This Row],[Customer Segment]]=Introduction!$D$45,1,0)</f>
        <v>0</v>
      </c>
      <c r="P135" s="51">
        <f>IF(Table2[[#This Row],[Customer Segment]]=Introduction!$D$42,1,0)</f>
        <v>0</v>
      </c>
      <c r="Q135" s="51">
        <f>IF(Table2[[#This Row],[Customer Segment]]=Introduction!$D$44,1,0)</f>
        <v>0</v>
      </c>
      <c r="R135" s="41">
        <v>28.2</v>
      </c>
      <c r="S1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297.85210023962645</v>
      </c>
    </row>
    <row r="136" spans="1:19" customFormat="1" x14ac:dyDescent="0.2">
      <c r="A136" s="1" t="s">
        <v>1</v>
      </c>
      <c r="B136" s="1" t="s">
        <v>63</v>
      </c>
      <c r="C136" s="1" t="s">
        <v>47</v>
      </c>
      <c r="D136" s="47">
        <v>0.08</v>
      </c>
      <c r="E136" s="47">
        <v>14.2</v>
      </c>
      <c r="F136" s="47">
        <v>5.3</v>
      </c>
      <c r="G136" s="47">
        <v>0.46</v>
      </c>
      <c r="H136" s="47">
        <v>27.23</v>
      </c>
      <c r="I136" s="52">
        <f>IF(Table2[[#This Row],[Order Priority]]=Introduction!$B$42,1,0)</f>
        <v>1</v>
      </c>
      <c r="J136" s="52">
        <f>IF(Table2[[#This Row],[Order Priority]]=Introduction!$B$43,1,0)</f>
        <v>0</v>
      </c>
      <c r="K136" s="52">
        <f>IF(Table2[[#This Row],[Order Priority]]=Introduction!$B$44,1,0)</f>
        <v>0</v>
      </c>
      <c r="L136" s="52">
        <f>IF(Table2[[#This Row],[Order Priority]]=Introduction!$B$45,1,0)</f>
        <v>0</v>
      </c>
      <c r="M136" s="52">
        <f>IF(Table2[[#This Row],[Ship Mode]]=Introduction!$C$42,1,0)</f>
        <v>0</v>
      </c>
      <c r="N136" s="51">
        <f>IF(Table2[[#This Row],[Ship Mode]]=Introduction!$C$44,1,0)</f>
        <v>0</v>
      </c>
      <c r="O136" s="51">
        <f>IF(Table2[[#This Row],[Customer Segment]]=Introduction!$D$45,1,0)</f>
        <v>0</v>
      </c>
      <c r="P136" s="51">
        <f>IF(Table2[[#This Row],[Customer Segment]]=Introduction!$D$42,1,0)</f>
        <v>0</v>
      </c>
      <c r="Q136" s="51">
        <f>IF(Table2[[#This Row],[Customer Segment]]=Introduction!$D$44,1,0)</f>
        <v>1</v>
      </c>
      <c r="R136" s="44">
        <v>72.11</v>
      </c>
      <c r="S1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423.54598948551734</v>
      </c>
    </row>
    <row r="137" spans="1:19" customFormat="1" x14ac:dyDescent="0.2">
      <c r="A137" s="1" t="s">
        <v>23</v>
      </c>
      <c r="B137" s="1" t="s">
        <v>2</v>
      </c>
      <c r="C137" s="1" t="s">
        <v>15</v>
      </c>
      <c r="D137" s="49">
        <v>0.08</v>
      </c>
      <c r="E137" s="49">
        <v>399.98</v>
      </c>
      <c r="F137" s="49">
        <v>12.06</v>
      </c>
      <c r="G137" s="49">
        <v>0.56000000000000005</v>
      </c>
      <c r="H137" s="49">
        <v>28.514099999999999</v>
      </c>
      <c r="I137" s="52">
        <f>IF(Table2[[#This Row],[Order Priority]]=Introduction!$B$42,1,0)</f>
        <v>0</v>
      </c>
      <c r="J137" s="52">
        <f>IF(Table2[[#This Row],[Order Priority]]=Introduction!$B$43,1,0)</f>
        <v>0</v>
      </c>
      <c r="K137" s="52">
        <f>IF(Table2[[#This Row],[Order Priority]]=Introduction!$B$44,1,0)</f>
        <v>1</v>
      </c>
      <c r="L137" s="52">
        <f>IF(Table2[[#This Row],[Order Priority]]=Introduction!$B$45,1,0)</f>
        <v>0</v>
      </c>
      <c r="M137" s="52">
        <f>IF(Table2[[#This Row],[Ship Mode]]=Introduction!$C$42,1,0)</f>
        <v>1</v>
      </c>
      <c r="N137" s="51">
        <f>IF(Table2[[#This Row],[Ship Mode]]=Introduction!$C$44,1,0)</f>
        <v>0</v>
      </c>
      <c r="O137" s="51">
        <f>IF(Table2[[#This Row],[Customer Segment]]=Introduction!$D$45,1,0)</f>
        <v>0</v>
      </c>
      <c r="P137" s="51">
        <f>IF(Table2[[#This Row],[Customer Segment]]=Introduction!$D$42,1,0)</f>
        <v>1</v>
      </c>
      <c r="Q137" s="51">
        <f>IF(Table2[[#This Row],[Customer Segment]]=Introduction!$D$44,1,0)</f>
        <v>0</v>
      </c>
      <c r="R137" s="41">
        <v>1839.91</v>
      </c>
      <c r="S1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1912.5682998662028</v>
      </c>
    </row>
    <row r="138" spans="1:19" customFormat="1" x14ac:dyDescent="0.2">
      <c r="A138" s="1" t="s">
        <v>46</v>
      </c>
      <c r="B138" s="1" t="s">
        <v>2</v>
      </c>
      <c r="C138" s="1" t="s">
        <v>3</v>
      </c>
      <c r="D138" s="47">
        <v>0.08</v>
      </c>
      <c r="E138" s="47">
        <v>297.64</v>
      </c>
      <c r="F138" s="47">
        <v>14.7</v>
      </c>
      <c r="G138" s="47">
        <v>0.56999999999999995</v>
      </c>
      <c r="H138" s="47">
        <v>496.79680000000002</v>
      </c>
      <c r="I138" s="52">
        <f>IF(Table2[[#This Row],[Order Priority]]=Introduction!$B$42,1,0)</f>
        <v>0</v>
      </c>
      <c r="J138" s="52">
        <f>IF(Table2[[#This Row],[Order Priority]]=Introduction!$B$43,1,0)</f>
        <v>0</v>
      </c>
      <c r="K138" s="52">
        <f>IF(Table2[[#This Row],[Order Priority]]=Introduction!$B$44,1,0)</f>
        <v>0</v>
      </c>
      <c r="L138" s="52">
        <f>IF(Table2[[#This Row],[Order Priority]]=Introduction!$B$45,1,0)</f>
        <v>0</v>
      </c>
      <c r="M138" s="52">
        <f>IF(Table2[[#This Row],[Ship Mode]]=Introduction!$C$42,1,0)</f>
        <v>1</v>
      </c>
      <c r="N138" s="51">
        <f>IF(Table2[[#This Row],[Ship Mode]]=Introduction!$C$44,1,0)</f>
        <v>0</v>
      </c>
      <c r="O138" s="51">
        <f>IF(Table2[[#This Row],[Customer Segment]]=Introduction!$D$45,1,0)</f>
        <v>1</v>
      </c>
      <c r="P138" s="51">
        <f>IF(Table2[[#This Row],[Customer Segment]]=Introduction!$D$42,1,0)</f>
        <v>0</v>
      </c>
      <c r="Q138" s="51">
        <f>IF(Table2[[#This Row],[Customer Segment]]=Introduction!$D$44,1,0)</f>
        <v>0</v>
      </c>
      <c r="R138" s="44">
        <v>1132.8399999999999</v>
      </c>
      <c r="S1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2293.8923808856466</v>
      </c>
    </row>
    <row r="139" spans="1:19" customFormat="1" x14ac:dyDescent="0.2">
      <c r="A139" s="1" t="s">
        <v>46</v>
      </c>
      <c r="B139" s="1" t="s">
        <v>14</v>
      </c>
      <c r="C139" s="1" t="s">
        <v>3</v>
      </c>
      <c r="D139" s="49">
        <v>0.02</v>
      </c>
      <c r="E139" s="49">
        <v>12.99</v>
      </c>
      <c r="F139" s="49">
        <v>14.37</v>
      </c>
      <c r="G139" s="49">
        <v>0.73</v>
      </c>
      <c r="H139" s="49">
        <v>-556.80960000000005</v>
      </c>
      <c r="I139" s="52">
        <f>IF(Table2[[#This Row],[Order Priority]]=Introduction!$B$42,1,0)</f>
        <v>0</v>
      </c>
      <c r="J139" s="52">
        <f>IF(Table2[[#This Row],[Order Priority]]=Introduction!$B$43,1,0)</f>
        <v>0</v>
      </c>
      <c r="K139" s="52">
        <f>IF(Table2[[#This Row],[Order Priority]]=Introduction!$B$44,1,0)</f>
        <v>0</v>
      </c>
      <c r="L139" s="52">
        <f>IF(Table2[[#This Row],[Order Priority]]=Introduction!$B$45,1,0)</f>
        <v>0</v>
      </c>
      <c r="M139" s="52">
        <f>IF(Table2[[#This Row],[Ship Mode]]=Introduction!$C$42,1,0)</f>
        <v>0</v>
      </c>
      <c r="N139" s="51">
        <f>IF(Table2[[#This Row],[Ship Mode]]=Introduction!$C$44,1,0)</f>
        <v>1</v>
      </c>
      <c r="O139" s="51">
        <f>IF(Table2[[#This Row],[Customer Segment]]=Introduction!$D$45,1,0)</f>
        <v>1</v>
      </c>
      <c r="P139" s="51">
        <f>IF(Table2[[#This Row],[Customer Segment]]=Introduction!$D$42,1,0)</f>
        <v>0</v>
      </c>
      <c r="Q139" s="51">
        <f>IF(Table2[[#This Row],[Customer Segment]]=Introduction!$D$44,1,0)</f>
        <v>0</v>
      </c>
      <c r="R139" s="41">
        <v>143.63</v>
      </c>
      <c r="S1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290.20027320436628</v>
      </c>
    </row>
    <row r="140" spans="1:19" customFormat="1" x14ac:dyDescent="0.2">
      <c r="A140" s="1" t="s">
        <v>46</v>
      </c>
      <c r="B140" s="1" t="s">
        <v>14</v>
      </c>
      <c r="C140" s="1" t="s">
        <v>3</v>
      </c>
      <c r="D140" s="47">
        <v>0.06</v>
      </c>
      <c r="E140" s="47">
        <v>14.42</v>
      </c>
      <c r="F140" s="47">
        <v>6.75</v>
      </c>
      <c r="G140" s="47">
        <v>0.52</v>
      </c>
      <c r="H140" s="47">
        <v>-27.738800000000001</v>
      </c>
      <c r="I140" s="52">
        <f>IF(Table2[[#This Row],[Order Priority]]=Introduction!$B$42,1,0)</f>
        <v>0</v>
      </c>
      <c r="J140" s="52">
        <f>IF(Table2[[#This Row],[Order Priority]]=Introduction!$B$43,1,0)</f>
        <v>0</v>
      </c>
      <c r="K140" s="52">
        <f>IF(Table2[[#This Row],[Order Priority]]=Introduction!$B$44,1,0)</f>
        <v>0</v>
      </c>
      <c r="L140" s="52">
        <f>IF(Table2[[#This Row],[Order Priority]]=Introduction!$B$45,1,0)</f>
        <v>0</v>
      </c>
      <c r="M140" s="52">
        <f>IF(Table2[[#This Row],[Ship Mode]]=Introduction!$C$42,1,0)</f>
        <v>0</v>
      </c>
      <c r="N140" s="51">
        <f>IF(Table2[[#This Row],[Ship Mode]]=Introduction!$C$44,1,0)</f>
        <v>1</v>
      </c>
      <c r="O140" s="51">
        <f>IF(Table2[[#This Row],[Customer Segment]]=Introduction!$D$45,1,0)</f>
        <v>1</v>
      </c>
      <c r="P140" s="51">
        <f>IF(Table2[[#This Row],[Customer Segment]]=Introduction!$D$42,1,0)</f>
        <v>0</v>
      </c>
      <c r="Q140" s="51">
        <f>IF(Table2[[#This Row],[Customer Segment]]=Introduction!$D$44,1,0)</f>
        <v>0</v>
      </c>
      <c r="R140" s="44">
        <v>73.040000000000006</v>
      </c>
      <c r="S1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424.86884517083968</v>
      </c>
    </row>
    <row r="141" spans="1:19" customFormat="1" x14ac:dyDescent="0.2">
      <c r="A141" s="1" t="s">
        <v>46</v>
      </c>
      <c r="B141" s="1" t="s">
        <v>63</v>
      </c>
      <c r="C141" s="1" t="s">
        <v>3</v>
      </c>
      <c r="D141" s="49">
        <v>0.05</v>
      </c>
      <c r="E141" s="49">
        <v>4.1399999999999997</v>
      </c>
      <c r="F141" s="49">
        <v>6.6</v>
      </c>
      <c r="G141" s="49">
        <v>0.49</v>
      </c>
      <c r="H141" s="49">
        <v>-128.68719999999999</v>
      </c>
      <c r="I141" s="52">
        <f>IF(Table2[[#This Row],[Order Priority]]=Introduction!$B$42,1,0)</f>
        <v>0</v>
      </c>
      <c r="J141" s="52">
        <f>IF(Table2[[#This Row],[Order Priority]]=Introduction!$B$43,1,0)</f>
        <v>0</v>
      </c>
      <c r="K141" s="52">
        <f>IF(Table2[[#This Row],[Order Priority]]=Introduction!$B$44,1,0)</f>
        <v>0</v>
      </c>
      <c r="L141" s="52">
        <f>IF(Table2[[#This Row],[Order Priority]]=Introduction!$B$45,1,0)</f>
        <v>0</v>
      </c>
      <c r="M141" s="52">
        <f>IF(Table2[[#This Row],[Ship Mode]]=Introduction!$C$42,1,0)</f>
        <v>0</v>
      </c>
      <c r="N141" s="51">
        <f>IF(Table2[[#This Row],[Ship Mode]]=Introduction!$C$44,1,0)</f>
        <v>0</v>
      </c>
      <c r="O141" s="51">
        <f>IF(Table2[[#This Row],[Customer Segment]]=Introduction!$D$45,1,0)</f>
        <v>1</v>
      </c>
      <c r="P141" s="51">
        <f>IF(Table2[[#This Row],[Customer Segment]]=Introduction!$D$42,1,0)</f>
        <v>0</v>
      </c>
      <c r="Q141" s="51">
        <f>IF(Table2[[#This Row],[Customer Segment]]=Introduction!$D$44,1,0)</f>
        <v>0</v>
      </c>
      <c r="R141" s="41">
        <v>33.35</v>
      </c>
      <c r="S1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184.59712737344677</v>
      </c>
    </row>
    <row r="142" spans="1:19" customFormat="1" x14ac:dyDescent="0.2">
      <c r="A142" s="1" t="s">
        <v>46</v>
      </c>
      <c r="B142" s="1" t="s">
        <v>14</v>
      </c>
      <c r="C142" s="1" t="s">
        <v>3</v>
      </c>
      <c r="D142" s="47">
        <v>0.03</v>
      </c>
      <c r="E142" s="47">
        <v>11.34</v>
      </c>
      <c r="F142" s="47">
        <v>5.01</v>
      </c>
      <c r="G142" s="47">
        <v>0.36</v>
      </c>
      <c r="H142" s="47">
        <v>23.2028</v>
      </c>
      <c r="I142" s="52">
        <f>IF(Table2[[#This Row],[Order Priority]]=Introduction!$B$42,1,0)</f>
        <v>0</v>
      </c>
      <c r="J142" s="52">
        <f>IF(Table2[[#This Row],[Order Priority]]=Introduction!$B$43,1,0)</f>
        <v>0</v>
      </c>
      <c r="K142" s="52">
        <f>IF(Table2[[#This Row],[Order Priority]]=Introduction!$B$44,1,0)</f>
        <v>0</v>
      </c>
      <c r="L142" s="52">
        <f>IF(Table2[[#This Row],[Order Priority]]=Introduction!$B$45,1,0)</f>
        <v>0</v>
      </c>
      <c r="M142" s="52">
        <f>IF(Table2[[#This Row],[Ship Mode]]=Introduction!$C$42,1,0)</f>
        <v>0</v>
      </c>
      <c r="N142" s="51">
        <f>IF(Table2[[#This Row],[Ship Mode]]=Introduction!$C$44,1,0)</f>
        <v>1</v>
      </c>
      <c r="O142" s="51">
        <f>IF(Table2[[#This Row],[Customer Segment]]=Introduction!$D$45,1,0)</f>
        <v>1</v>
      </c>
      <c r="P142" s="51">
        <f>IF(Table2[[#This Row],[Customer Segment]]=Introduction!$D$42,1,0)</f>
        <v>0</v>
      </c>
      <c r="Q142" s="51">
        <f>IF(Table2[[#This Row],[Customer Segment]]=Introduction!$D$44,1,0)</f>
        <v>0</v>
      </c>
      <c r="R142" s="44">
        <v>60.24</v>
      </c>
      <c r="S1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306.12746158674116</v>
      </c>
    </row>
    <row r="143" spans="1:19" customFormat="1" x14ac:dyDescent="0.2">
      <c r="A143" s="1" t="s">
        <v>1</v>
      </c>
      <c r="B143" s="1" t="s">
        <v>2</v>
      </c>
      <c r="C143" s="1" t="s">
        <v>15</v>
      </c>
      <c r="D143" s="49">
        <v>0.03</v>
      </c>
      <c r="E143" s="49">
        <v>350.98</v>
      </c>
      <c r="F143" s="49">
        <v>30</v>
      </c>
      <c r="G143" s="49">
        <v>0.61</v>
      </c>
      <c r="H143" s="49">
        <v>2692.4421000000002</v>
      </c>
      <c r="I143" s="52">
        <f>IF(Table2[[#This Row],[Order Priority]]=Introduction!$B$42,1,0)</f>
        <v>1</v>
      </c>
      <c r="J143" s="52">
        <f>IF(Table2[[#This Row],[Order Priority]]=Introduction!$B$43,1,0)</f>
        <v>0</v>
      </c>
      <c r="K143" s="52">
        <f>IF(Table2[[#This Row],[Order Priority]]=Introduction!$B$44,1,0)</f>
        <v>0</v>
      </c>
      <c r="L143" s="52">
        <f>IF(Table2[[#This Row],[Order Priority]]=Introduction!$B$45,1,0)</f>
        <v>0</v>
      </c>
      <c r="M143" s="52">
        <f>IF(Table2[[#This Row],[Ship Mode]]=Introduction!$C$42,1,0)</f>
        <v>1</v>
      </c>
      <c r="N143" s="51">
        <f>IF(Table2[[#This Row],[Ship Mode]]=Introduction!$C$44,1,0)</f>
        <v>0</v>
      </c>
      <c r="O143" s="51">
        <f>IF(Table2[[#This Row],[Customer Segment]]=Introduction!$D$45,1,0)</f>
        <v>0</v>
      </c>
      <c r="P143" s="51">
        <f>IF(Table2[[#This Row],[Customer Segment]]=Introduction!$D$42,1,0)</f>
        <v>1</v>
      </c>
      <c r="Q143" s="51">
        <f>IF(Table2[[#This Row],[Customer Segment]]=Introduction!$D$44,1,0)</f>
        <v>0</v>
      </c>
      <c r="R143" s="41">
        <v>3902.09</v>
      </c>
      <c r="S1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5267.667377783645</v>
      </c>
    </row>
    <row r="144" spans="1:19" customFormat="1" x14ac:dyDescent="0.2">
      <c r="A144" s="1" t="s">
        <v>1</v>
      </c>
      <c r="B144" s="1" t="s">
        <v>14</v>
      </c>
      <c r="C144" s="1" t="s">
        <v>15</v>
      </c>
      <c r="D144" s="47">
        <v>0.04</v>
      </c>
      <c r="E144" s="47">
        <v>1.68</v>
      </c>
      <c r="F144" s="47">
        <v>1</v>
      </c>
      <c r="G144" s="47">
        <v>0.35</v>
      </c>
      <c r="H144" s="47">
        <v>2.0672000000000001</v>
      </c>
      <c r="I144" s="52">
        <f>IF(Table2[[#This Row],[Order Priority]]=Introduction!$B$42,1,0)</f>
        <v>1</v>
      </c>
      <c r="J144" s="52">
        <f>IF(Table2[[#This Row],[Order Priority]]=Introduction!$B$43,1,0)</f>
        <v>0</v>
      </c>
      <c r="K144" s="52">
        <f>IF(Table2[[#This Row],[Order Priority]]=Introduction!$B$44,1,0)</f>
        <v>0</v>
      </c>
      <c r="L144" s="52">
        <f>IF(Table2[[#This Row],[Order Priority]]=Introduction!$B$45,1,0)</f>
        <v>0</v>
      </c>
      <c r="M144" s="52">
        <f>IF(Table2[[#This Row],[Ship Mode]]=Introduction!$C$42,1,0)</f>
        <v>0</v>
      </c>
      <c r="N144" s="51">
        <f>IF(Table2[[#This Row],[Ship Mode]]=Introduction!$C$44,1,0)</f>
        <v>1</v>
      </c>
      <c r="O144" s="51">
        <f>IF(Table2[[#This Row],[Customer Segment]]=Introduction!$D$45,1,0)</f>
        <v>0</v>
      </c>
      <c r="P144" s="51">
        <f>IF(Table2[[#This Row],[Customer Segment]]=Introduction!$D$42,1,0)</f>
        <v>1</v>
      </c>
      <c r="Q144" s="51">
        <f>IF(Table2[[#This Row],[Customer Segment]]=Introduction!$D$44,1,0)</f>
        <v>0</v>
      </c>
      <c r="R144" s="44">
        <v>14.18</v>
      </c>
      <c r="S1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197.54645209007612</v>
      </c>
    </row>
    <row r="145" spans="1:19" customFormat="1" x14ac:dyDescent="0.2">
      <c r="A145" s="1" t="s">
        <v>13</v>
      </c>
      <c r="B145" s="1" t="s">
        <v>14</v>
      </c>
      <c r="C145" s="1" t="s">
        <v>70</v>
      </c>
      <c r="D145" s="49">
        <v>0.05</v>
      </c>
      <c r="E145" s="49">
        <v>6.3</v>
      </c>
      <c r="F145" s="49">
        <v>0.5</v>
      </c>
      <c r="G145" s="49">
        <v>0.39</v>
      </c>
      <c r="H145" s="49">
        <v>41.296500000000002</v>
      </c>
      <c r="I145" s="52">
        <f>IF(Table2[[#This Row],[Order Priority]]=Introduction!$B$42,1,0)</f>
        <v>0</v>
      </c>
      <c r="J145" s="52">
        <f>IF(Table2[[#This Row],[Order Priority]]=Introduction!$B$43,1,0)</f>
        <v>1</v>
      </c>
      <c r="K145" s="52">
        <f>IF(Table2[[#This Row],[Order Priority]]=Introduction!$B$44,1,0)</f>
        <v>0</v>
      </c>
      <c r="L145" s="52">
        <f>IF(Table2[[#This Row],[Order Priority]]=Introduction!$B$45,1,0)</f>
        <v>0</v>
      </c>
      <c r="M145" s="52">
        <f>IF(Table2[[#This Row],[Ship Mode]]=Introduction!$C$42,1,0)</f>
        <v>0</v>
      </c>
      <c r="N145" s="51">
        <f>IF(Table2[[#This Row],[Ship Mode]]=Introduction!$C$44,1,0)</f>
        <v>1</v>
      </c>
      <c r="O145" s="51">
        <f>IF(Table2[[#This Row],[Customer Segment]]=Introduction!$D$45,1,0)</f>
        <v>0</v>
      </c>
      <c r="P145" s="51">
        <f>IF(Table2[[#This Row],[Customer Segment]]=Introduction!$D$42,1,0)</f>
        <v>0</v>
      </c>
      <c r="Q145" s="51">
        <f>IF(Table2[[#This Row],[Customer Segment]]=Introduction!$D$44,1,0)</f>
        <v>0</v>
      </c>
      <c r="R145" s="41">
        <v>59.85</v>
      </c>
      <c r="S1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1.4488851666952769</v>
      </c>
    </row>
    <row r="146" spans="1:19" customFormat="1" x14ac:dyDescent="0.2">
      <c r="A146" s="1" t="s">
        <v>13</v>
      </c>
      <c r="B146" s="1" t="s">
        <v>63</v>
      </c>
      <c r="C146" s="1" t="s">
        <v>70</v>
      </c>
      <c r="D146" s="47">
        <v>0.09</v>
      </c>
      <c r="E146" s="47">
        <v>205.99</v>
      </c>
      <c r="F146" s="47">
        <v>3</v>
      </c>
      <c r="G146" s="47">
        <v>0.57999999999999996</v>
      </c>
      <c r="H146" s="47">
        <v>1179.0237</v>
      </c>
      <c r="I146" s="52">
        <f>IF(Table2[[#This Row],[Order Priority]]=Introduction!$B$42,1,0)</f>
        <v>0</v>
      </c>
      <c r="J146" s="52">
        <f>IF(Table2[[#This Row],[Order Priority]]=Introduction!$B$43,1,0)</f>
        <v>1</v>
      </c>
      <c r="K146" s="52">
        <f>IF(Table2[[#This Row],[Order Priority]]=Introduction!$B$44,1,0)</f>
        <v>0</v>
      </c>
      <c r="L146" s="52">
        <f>IF(Table2[[#This Row],[Order Priority]]=Introduction!$B$45,1,0)</f>
        <v>0</v>
      </c>
      <c r="M146" s="52">
        <f>IF(Table2[[#This Row],[Ship Mode]]=Introduction!$C$42,1,0)</f>
        <v>0</v>
      </c>
      <c r="N146" s="51">
        <f>IF(Table2[[#This Row],[Ship Mode]]=Introduction!$C$44,1,0)</f>
        <v>0</v>
      </c>
      <c r="O146" s="51">
        <f>IF(Table2[[#This Row],[Customer Segment]]=Introduction!$D$45,1,0)</f>
        <v>0</v>
      </c>
      <c r="P146" s="51">
        <f>IF(Table2[[#This Row],[Customer Segment]]=Introduction!$D$42,1,0)</f>
        <v>0</v>
      </c>
      <c r="Q146" s="51">
        <f>IF(Table2[[#This Row],[Customer Segment]]=Introduction!$D$44,1,0)</f>
        <v>0</v>
      </c>
      <c r="R146" s="44">
        <v>1708.73</v>
      </c>
      <c r="S1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1910.5484931607039</v>
      </c>
    </row>
    <row r="147" spans="1:19" customFormat="1" x14ac:dyDescent="0.2">
      <c r="A147" s="1" t="s">
        <v>13</v>
      </c>
      <c r="B147" s="1" t="s">
        <v>2</v>
      </c>
      <c r="C147" s="1" t="s">
        <v>3</v>
      </c>
      <c r="D147" s="49">
        <v>0.04</v>
      </c>
      <c r="E147" s="49">
        <v>90.97</v>
      </c>
      <c r="F147" s="49">
        <v>28</v>
      </c>
      <c r="G147" s="49">
        <v>0.38</v>
      </c>
      <c r="H147" s="49">
        <v>-173.09520000000001</v>
      </c>
      <c r="I147" s="52">
        <f>IF(Table2[[#This Row],[Order Priority]]=Introduction!$B$42,1,0)</f>
        <v>0</v>
      </c>
      <c r="J147" s="52">
        <f>IF(Table2[[#This Row],[Order Priority]]=Introduction!$B$43,1,0)</f>
        <v>1</v>
      </c>
      <c r="K147" s="52">
        <f>IF(Table2[[#This Row],[Order Priority]]=Introduction!$B$44,1,0)</f>
        <v>0</v>
      </c>
      <c r="L147" s="52">
        <f>IF(Table2[[#This Row],[Order Priority]]=Introduction!$B$45,1,0)</f>
        <v>0</v>
      </c>
      <c r="M147" s="52">
        <f>IF(Table2[[#This Row],[Ship Mode]]=Introduction!$C$42,1,0)</f>
        <v>1</v>
      </c>
      <c r="N147" s="51">
        <f>IF(Table2[[#This Row],[Ship Mode]]=Introduction!$C$44,1,0)</f>
        <v>0</v>
      </c>
      <c r="O147" s="51">
        <f>IF(Table2[[#This Row],[Customer Segment]]=Introduction!$D$45,1,0)</f>
        <v>1</v>
      </c>
      <c r="P147" s="51">
        <f>IF(Table2[[#This Row],[Customer Segment]]=Introduction!$D$42,1,0)</f>
        <v>0</v>
      </c>
      <c r="Q147" s="51">
        <f>IF(Table2[[#This Row],[Customer Segment]]=Introduction!$D$44,1,0)</f>
        <v>0</v>
      </c>
      <c r="R147" s="41">
        <v>573.30999999999995</v>
      </c>
      <c r="S1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48" spans="1:19" customFormat="1" x14ac:dyDescent="0.2">
      <c r="A148" s="1" t="s">
        <v>13</v>
      </c>
      <c r="B148" s="1" t="s">
        <v>14</v>
      </c>
      <c r="C148" s="1" t="s">
        <v>3</v>
      </c>
      <c r="D148" s="47">
        <v>7.0000000000000007E-2</v>
      </c>
      <c r="E148" s="47">
        <v>20.34</v>
      </c>
      <c r="F148" s="47">
        <v>35</v>
      </c>
      <c r="G148" s="47">
        <v>0.84</v>
      </c>
      <c r="H148" s="47">
        <v>-96.16</v>
      </c>
      <c r="I148" s="52">
        <f>IF(Table2[[#This Row],[Order Priority]]=Introduction!$B$42,1,0)</f>
        <v>0</v>
      </c>
      <c r="J148" s="52">
        <f>IF(Table2[[#This Row],[Order Priority]]=Introduction!$B$43,1,0)</f>
        <v>1</v>
      </c>
      <c r="K148" s="52">
        <f>IF(Table2[[#This Row],[Order Priority]]=Introduction!$B$44,1,0)</f>
        <v>0</v>
      </c>
      <c r="L148" s="52">
        <f>IF(Table2[[#This Row],[Order Priority]]=Introduction!$B$45,1,0)</f>
        <v>0</v>
      </c>
      <c r="M148" s="52">
        <f>IF(Table2[[#This Row],[Ship Mode]]=Introduction!$C$42,1,0)</f>
        <v>0</v>
      </c>
      <c r="N148" s="51">
        <f>IF(Table2[[#This Row],[Ship Mode]]=Introduction!$C$44,1,0)</f>
        <v>1</v>
      </c>
      <c r="O148" s="51">
        <f>IF(Table2[[#This Row],[Customer Segment]]=Introduction!$D$45,1,0)</f>
        <v>1</v>
      </c>
      <c r="P148" s="51">
        <f>IF(Table2[[#This Row],[Customer Segment]]=Introduction!$D$42,1,0)</f>
        <v>0</v>
      </c>
      <c r="Q148" s="51">
        <f>IF(Table2[[#This Row],[Customer Segment]]=Introduction!$D$44,1,0)</f>
        <v>0</v>
      </c>
      <c r="R148" s="44">
        <v>140.22999999999999</v>
      </c>
      <c r="S1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49" spans="1:19" customFormat="1" x14ac:dyDescent="0.2">
      <c r="A149" s="1" t="s">
        <v>13</v>
      </c>
      <c r="B149" s="1" t="s">
        <v>2</v>
      </c>
      <c r="C149" s="1" t="s">
        <v>3</v>
      </c>
      <c r="D149" s="49">
        <v>0.04</v>
      </c>
      <c r="E149" s="49">
        <v>90.97</v>
      </c>
      <c r="F149" s="49">
        <v>28</v>
      </c>
      <c r="G149" s="49">
        <v>0.38</v>
      </c>
      <c r="H149" s="49">
        <v>-173.09520000000001</v>
      </c>
      <c r="I149" s="52">
        <f>IF(Table2[[#This Row],[Order Priority]]=Introduction!$B$42,1,0)</f>
        <v>0</v>
      </c>
      <c r="J149" s="52">
        <f>IF(Table2[[#This Row],[Order Priority]]=Introduction!$B$43,1,0)</f>
        <v>1</v>
      </c>
      <c r="K149" s="52">
        <f>IF(Table2[[#This Row],[Order Priority]]=Introduction!$B$44,1,0)</f>
        <v>0</v>
      </c>
      <c r="L149" s="52">
        <f>IF(Table2[[#This Row],[Order Priority]]=Introduction!$B$45,1,0)</f>
        <v>0</v>
      </c>
      <c r="M149" s="52">
        <f>IF(Table2[[#This Row],[Ship Mode]]=Introduction!$C$42,1,0)</f>
        <v>1</v>
      </c>
      <c r="N149" s="51">
        <f>IF(Table2[[#This Row],[Ship Mode]]=Introduction!$C$44,1,0)</f>
        <v>0</v>
      </c>
      <c r="O149" s="51">
        <f>IF(Table2[[#This Row],[Customer Segment]]=Introduction!$D$45,1,0)</f>
        <v>1</v>
      </c>
      <c r="P149" s="51">
        <f>IF(Table2[[#This Row],[Customer Segment]]=Introduction!$D$42,1,0)</f>
        <v>0</v>
      </c>
      <c r="Q149" s="51">
        <f>IF(Table2[[#This Row],[Customer Segment]]=Introduction!$D$44,1,0)</f>
        <v>0</v>
      </c>
      <c r="R149" s="41">
        <v>191.1</v>
      </c>
      <c r="S1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50" spans="1:19" customFormat="1" x14ac:dyDescent="0.2">
      <c r="A150" s="1" t="s">
        <v>13</v>
      </c>
      <c r="B150" s="1" t="s">
        <v>14</v>
      </c>
      <c r="C150" s="1" t="s">
        <v>3</v>
      </c>
      <c r="D150" s="47">
        <v>7.0000000000000007E-2</v>
      </c>
      <c r="E150" s="47">
        <v>20.34</v>
      </c>
      <c r="F150" s="47">
        <v>35</v>
      </c>
      <c r="G150" s="47">
        <v>0.84</v>
      </c>
      <c r="H150" s="47">
        <v>-96.16</v>
      </c>
      <c r="I150" s="52">
        <f>IF(Table2[[#This Row],[Order Priority]]=Introduction!$B$42,1,0)</f>
        <v>0</v>
      </c>
      <c r="J150" s="52">
        <f>IF(Table2[[#This Row],[Order Priority]]=Introduction!$B$43,1,0)</f>
        <v>1</v>
      </c>
      <c r="K150" s="52">
        <f>IF(Table2[[#This Row],[Order Priority]]=Introduction!$B$44,1,0)</f>
        <v>0</v>
      </c>
      <c r="L150" s="52">
        <f>IF(Table2[[#This Row],[Order Priority]]=Introduction!$B$45,1,0)</f>
        <v>0</v>
      </c>
      <c r="M150" s="52">
        <f>IF(Table2[[#This Row],[Ship Mode]]=Introduction!$C$42,1,0)</f>
        <v>0</v>
      </c>
      <c r="N150" s="51">
        <f>IF(Table2[[#This Row],[Ship Mode]]=Introduction!$C$44,1,0)</f>
        <v>1</v>
      </c>
      <c r="O150" s="51">
        <f>IF(Table2[[#This Row],[Customer Segment]]=Introduction!$D$45,1,0)</f>
        <v>1</v>
      </c>
      <c r="P150" s="51">
        <f>IF(Table2[[#This Row],[Customer Segment]]=Introduction!$D$42,1,0)</f>
        <v>0</v>
      </c>
      <c r="Q150" s="51">
        <f>IF(Table2[[#This Row],[Customer Segment]]=Introduction!$D$44,1,0)</f>
        <v>0</v>
      </c>
      <c r="R150" s="44">
        <v>28.05</v>
      </c>
      <c r="S1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51" spans="1:19" customFormat="1" x14ac:dyDescent="0.2">
      <c r="A151" s="1" t="s">
        <v>13</v>
      </c>
      <c r="B151" s="1" t="s">
        <v>63</v>
      </c>
      <c r="C151" s="1" t="s">
        <v>47</v>
      </c>
      <c r="D151" s="49">
        <v>0.04</v>
      </c>
      <c r="E151" s="49">
        <v>136.97999999999999</v>
      </c>
      <c r="F151" s="49">
        <v>24.49</v>
      </c>
      <c r="G151" s="49">
        <v>0.59</v>
      </c>
      <c r="H151" s="49">
        <v>1127.5497</v>
      </c>
      <c r="I151" s="52">
        <f>IF(Table2[[#This Row],[Order Priority]]=Introduction!$B$42,1,0)</f>
        <v>0</v>
      </c>
      <c r="J151" s="52">
        <f>IF(Table2[[#This Row],[Order Priority]]=Introduction!$B$43,1,0)</f>
        <v>1</v>
      </c>
      <c r="K151" s="52">
        <f>IF(Table2[[#This Row],[Order Priority]]=Introduction!$B$44,1,0)</f>
        <v>0</v>
      </c>
      <c r="L151" s="52">
        <f>IF(Table2[[#This Row],[Order Priority]]=Introduction!$B$45,1,0)</f>
        <v>0</v>
      </c>
      <c r="M151" s="52">
        <f>IF(Table2[[#This Row],[Ship Mode]]=Introduction!$C$42,1,0)</f>
        <v>0</v>
      </c>
      <c r="N151" s="51">
        <f>IF(Table2[[#This Row],[Ship Mode]]=Introduction!$C$44,1,0)</f>
        <v>0</v>
      </c>
      <c r="O151" s="51">
        <f>IF(Table2[[#This Row],[Customer Segment]]=Introduction!$D$45,1,0)</f>
        <v>0</v>
      </c>
      <c r="P151" s="51">
        <f>IF(Table2[[#This Row],[Customer Segment]]=Introduction!$D$42,1,0)</f>
        <v>0</v>
      </c>
      <c r="Q151" s="51">
        <f>IF(Table2[[#This Row],[Customer Segment]]=Introduction!$D$44,1,0)</f>
        <v>1</v>
      </c>
      <c r="R151" s="41">
        <v>1634.13</v>
      </c>
      <c r="S1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2307.3797718985361</v>
      </c>
    </row>
    <row r="152" spans="1:19" customFormat="1" x14ac:dyDescent="0.2">
      <c r="A152" s="1" t="s">
        <v>23</v>
      </c>
      <c r="B152" s="1" t="s">
        <v>14</v>
      </c>
      <c r="C152" s="1" t="s">
        <v>3</v>
      </c>
      <c r="D152" s="47">
        <v>0.04</v>
      </c>
      <c r="E152" s="47">
        <v>6.24</v>
      </c>
      <c r="F152" s="47">
        <v>5.22</v>
      </c>
      <c r="G152" s="47">
        <v>0.6</v>
      </c>
      <c r="H152" s="47">
        <v>4.3808999999999996</v>
      </c>
      <c r="I152" s="52">
        <f>IF(Table2[[#This Row],[Order Priority]]=Introduction!$B$42,1,0)</f>
        <v>0</v>
      </c>
      <c r="J152" s="52">
        <f>IF(Table2[[#This Row],[Order Priority]]=Introduction!$B$43,1,0)</f>
        <v>0</v>
      </c>
      <c r="K152" s="52">
        <f>IF(Table2[[#This Row],[Order Priority]]=Introduction!$B$44,1,0)</f>
        <v>1</v>
      </c>
      <c r="L152" s="52">
        <f>IF(Table2[[#This Row],[Order Priority]]=Introduction!$B$45,1,0)</f>
        <v>0</v>
      </c>
      <c r="M152" s="52">
        <f>IF(Table2[[#This Row],[Ship Mode]]=Introduction!$C$42,1,0)</f>
        <v>0</v>
      </c>
      <c r="N152" s="51">
        <f>IF(Table2[[#This Row],[Ship Mode]]=Introduction!$C$44,1,0)</f>
        <v>1</v>
      </c>
      <c r="O152" s="51">
        <f>IF(Table2[[#This Row],[Customer Segment]]=Introduction!$D$45,1,0)</f>
        <v>1</v>
      </c>
      <c r="P152" s="51">
        <f>IF(Table2[[#This Row],[Customer Segment]]=Introduction!$D$42,1,0)</f>
        <v>0</v>
      </c>
      <c r="Q152" s="51">
        <f>IF(Table2[[#This Row],[Customer Segment]]=Introduction!$D$44,1,0)</f>
        <v>0</v>
      </c>
      <c r="R152" s="44">
        <v>80.23</v>
      </c>
      <c r="S1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348.2932695578117</v>
      </c>
    </row>
    <row r="153" spans="1:19" customFormat="1" x14ac:dyDescent="0.2">
      <c r="A153" s="1" t="s">
        <v>23</v>
      </c>
      <c r="B153" s="1" t="s">
        <v>2</v>
      </c>
      <c r="C153" s="1" t="s">
        <v>3</v>
      </c>
      <c r="D153" s="49">
        <v>0.09</v>
      </c>
      <c r="E153" s="49">
        <v>260.98</v>
      </c>
      <c r="F153" s="49">
        <v>41.91</v>
      </c>
      <c r="G153" s="49">
        <v>0.59</v>
      </c>
      <c r="H153" s="49">
        <v>-100.744</v>
      </c>
      <c r="I153" s="52">
        <f>IF(Table2[[#This Row],[Order Priority]]=Introduction!$B$42,1,0)</f>
        <v>0</v>
      </c>
      <c r="J153" s="52">
        <f>IF(Table2[[#This Row],[Order Priority]]=Introduction!$B$43,1,0)</f>
        <v>0</v>
      </c>
      <c r="K153" s="52">
        <f>IF(Table2[[#This Row],[Order Priority]]=Introduction!$B$44,1,0)</f>
        <v>1</v>
      </c>
      <c r="L153" s="52">
        <f>IF(Table2[[#This Row],[Order Priority]]=Introduction!$B$45,1,0)</f>
        <v>0</v>
      </c>
      <c r="M153" s="52">
        <f>IF(Table2[[#This Row],[Ship Mode]]=Introduction!$C$42,1,0)</f>
        <v>1</v>
      </c>
      <c r="N153" s="51">
        <f>IF(Table2[[#This Row],[Ship Mode]]=Introduction!$C$44,1,0)</f>
        <v>0</v>
      </c>
      <c r="O153" s="51">
        <f>IF(Table2[[#This Row],[Customer Segment]]=Introduction!$D$45,1,0)</f>
        <v>1</v>
      </c>
      <c r="P153" s="51">
        <f>IF(Table2[[#This Row],[Customer Segment]]=Introduction!$D$42,1,0)</f>
        <v>0</v>
      </c>
      <c r="Q153" s="51">
        <f>IF(Table2[[#This Row],[Customer Segment]]=Introduction!$D$44,1,0)</f>
        <v>0</v>
      </c>
      <c r="R153" s="41">
        <v>2044.9</v>
      </c>
      <c r="S1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2207.9539943786704</v>
      </c>
    </row>
    <row r="154" spans="1:19" customFormat="1" x14ac:dyDescent="0.2">
      <c r="A154" s="1" t="s">
        <v>23</v>
      </c>
      <c r="B154" s="1" t="s">
        <v>2</v>
      </c>
      <c r="C154" s="1" t="s">
        <v>47</v>
      </c>
      <c r="D154" s="47">
        <v>0.05</v>
      </c>
      <c r="E154" s="47">
        <v>350.99</v>
      </c>
      <c r="F154" s="47">
        <v>39</v>
      </c>
      <c r="G154" s="47">
        <v>0.55000000000000004</v>
      </c>
      <c r="H154" s="47">
        <v>451.28039999999999</v>
      </c>
      <c r="I154" s="52">
        <f>IF(Table2[[#This Row],[Order Priority]]=Introduction!$B$42,1,0)</f>
        <v>0</v>
      </c>
      <c r="J154" s="52">
        <f>IF(Table2[[#This Row],[Order Priority]]=Introduction!$B$43,1,0)</f>
        <v>0</v>
      </c>
      <c r="K154" s="52">
        <f>IF(Table2[[#This Row],[Order Priority]]=Introduction!$B$44,1,0)</f>
        <v>1</v>
      </c>
      <c r="L154" s="52">
        <f>IF(Table2[[#This Row],[Order Priority]]=Introduction!$B$45,1,0)</f>
        <v>0</v>
      </c>
      <c r="M154" s="52">
        <f>IF(Table2[[#This Row],[Ship Mode]]=Introduction!$C$42,1,0)</f>
        <v>1</v>
      </c>
      <c r="N154" s="51">
        <f>IF(Table2[[#This Row],[Ship Mode]]=Introduction!$C$44,1,0)</f>
        <v>0</v>
      </c>
      <c r="O154" s="51">
        <f>IF(Table2[[#This Row],[Customer Segment]]=Introduction!$D$45,1,0)</f>
        <v>0</v>
      </c>
      <c r="P154" s="51">
        <f>IF(Table2[[#This Row],[Customer Segment]]=Introduction!$D$42,1,0)</f>
        <v>0</v>
      </c>
      <c r="Q154" s="51">
        <f>IF(Table2[[#This Row],[Customer Segment]]=Introduction!$D$44,1,0)</f>
        <v>1</v>
      </c>
      <c r="R154" s="44">
        <v>1020.08</v>
      </c>
      <c r="S1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3007.4897357381979</v>
      </c>
    </row>
    <row r="155" spans="1:19" customFormat="1" x14ac:dyDescent="0.2">
      <c r="A155" s="1" t="s">
        <v>23</v>
      </c>
      <c r="B155" s="1" t="s">
        <v>14</v>
      </c>
      <c r="C155" s="1" t="s">
        <v>47</v>
      </c>
      <c r="D155" s="49">
        <v>0</v>
      </c>
      <c r="E155" s="49">
        <v>8.74</v>
      </c>
      <c r="F155" s="49">
        <v>1.39</v>
      </c>
      <c r="G155" s="49">
        <v>0.38</v>
      </c>
      <c r="H155" s="49">
        <v>44.988</v>
      </c>
      <c r="I155" s="52">
        <f>IF(Table2[[#This Row],[Order Priority]]=Introduction!$B$42,1,0)</f>
        <v>0</v>
      </c>
      <c r="J155" s="52">
        <f>IF(Table2[[#This Row],[Order Priority]]=Introduction!$B$43,1,0)</f>
        <v>0</v>
      </c>
      <c r="K155" s="52">
        <f>IF(Table2[[#This Row],[Order Priority]]=Introduction!$B$44,1,0)</f>
        <v>1</v>
      </c>
      <c r="L155" s="52">
        <f>IF(Table2[[#This Row],[Order Priority]]=Introduction!$B$45,1,0)</f>
        <v>0</v>
      </c>
      <c r="M155" s="52">
        <f>IF(Table2[[#This Row],[Ship Mode]]=Introduction!$C$42,1,0)</f>
        <v>0</v>
      </c>
      <c r="N155" s="51">
        <f>IF(Table2[[#This Row],[Ship Mode]]=Introduction!$C$44,1,0)</f>
        <v>1</v>
      </c>
      <c r="O155" s="51">
        <f>IF(Table2[[#This Row],[Customer Segment]]=Introduction!$D$45,1,0)</f>
        <v>0</v>
      </c>
      <c r="P155" s="51">
        <f>IF(Table2[[#This Row],[Customer Segment]]=Introduction!$D$42,1,0)</f>
        <v>0</v>
      </c>
      <c r="Q155" s="51">
        <f>IF(Table2[[#This Row],[Customer Segment]]=Introduction!$D$44,1,0)</f>
        <v>1</v>
      </c>
      <c r="R155" s="41">
        <v>65.2</v>
      </c>
      <c r="S1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174.89905115678772</v>
      </c>
    </row>
    <row r="156" spans="1:19" customFormat="1" x14ac:dyDescent="0.2">
      <c r="A156" s="1" t="s">
        <v>23</v>
      </c>
      <c r="B156" s="1" t="s">
        <v>14</v>
      </c>
      <c r="C156" s="1" t="s">
        <v>47</v>
      </c>
      <c r="D156" s="47">
        <v>0.02</v>
      </c>
      <c r="E156" s="47">
        <v>1.98</v>
      </c>
      <c r="F156" s="47">
        <v>0.7</v>
      </c>
      <c r="G156" s="47">
        <v>0.83</v>
      </c>
      <c r="H156" s="47">
        <v>-20.732800000000001</v>
      </c>
      <c r="I156" s="52">
        <f>IF(Table2[[#This Row],[Order Priority]]=Introduction!$B$42,1,0)</f>
        <v>0</v>
      </c>
      <c r="J156" s="52">
        <f>IF(Table2[[#This Row],[Order Priority]]=Introduction!$B$43,1,0)</f>
        <v>0</v>
      </c>
      <c r="K156" s="52">
        <f>IF(Table2[[#This Row],[Order Priority]]=Introduction!$B$44,1,0)</f>
        <v>1</v>
      </c>
      <c r="L156" s="52">
        <f>IF(Table2[[#This Row],[Order Priority]]=Introduction!$B$45,1,0)</f>
        <v>0</v>
      </c>
      <c r="M156" s="52">
        <f>IF(Table2[[#This Row],[Ship Mode]]=Introduction!$C$42,1,0)</f>
        <v>0</v>
      </c>
      <c r="N156" s="51">
        <f>IF(Table2[[#This Row],[Ship Mode]]=Introduction!$C$44,1,0)</f>
        <v>1</v>
      </c>
      <c r="O156" s="51">
        <f>IF(Table2[[#This Row],[Customer Segment]]=Introduction!$D$45,1,0)</f>
        <v>0</v>
      </c>
      <c r="P156" s="51">
        <f>IF(Table2[[#This Row],[Customer Segment]]=Introduction!$D$42,1,0)</f>
        <v>0</v>
      </c>
      <c r="Q156" s="51">
        <f>IF(Table2[[#This Row],[Customer Segment]]=Introduction!$D$44,1,0)</f>
        <v>1</v>
      </c>
      <c r="R156" s="44">
        <v>22.59</v>
      </c>
      <c r="S1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428.16380703714913</v>
      </c>
    </row>
    <row r="157" spans="1:19" customFormat="1" x14ac:dyDescent="0.2">
      <c r="A157" s="1" t="s">
        <v>23</v>
      </c>
      <c r="B157" s="1" t="s">
        <v>14</v>
      </c>
      <c r="C157" s="1" t="s">
        <v>70</v>
      </c>
      <c r="D157" s="49">
        <v>0.01</v>
      </c>
      <c r="E157" s="49">
        <v>29.89</v>
      </c>
      <c r="F157" s="49">
        <v>1.99</v>
      </c>
      <c r="G157" s="49">
        <v>0.5</v>
      </c>
      <c r="H157" s="49">
        <v>-74.64</v>
      </c>
      <c r="I157" s="52">
        <f>IF(Table2[[#This Row],[Order Priority]]=Introduction!$B$42,1,0)</f>
        <v>0</v>
      </c>
      <c r="J157" s="52">
        <f>IF(Table2[[#This Row],[Order Priority]]=Introduction!$B$43,1,0)</f>
        <v>0</v>
      </c>
      <c r="K157" s="52">
        <f>IF(Table2[[#This Row],[Order Priority]]=Introduction!$B$44,1,0)</f>
        <v>1</v>
      </c>
      <c r="L157" s="52">
        <f>IF(Table2[[#This Row],[Order Priority]]=Introduction!$B$45,1,0)</f>
        <v>0</v>
      </c>
      <c r="M157" s="52">
        <f>IF(Table2[[#This Row],[Ship Mode]]=Introduction!$C$42,1,0)</f>
        <v>0</v>
      </c>
      <c r="N157" s="51">
        <f>IF(Table2[[#This Row],[Ship Mode]]=Introduction!$C$44,1,0)</f>
        <v>1</v>
      </c>
      <c r="O157" s="51">
        <f>IF(Table2[[#This Row],[Customer Segment]]=Introduction!$D$45,1,0)</f>
        <v>0</v>
      </c>
      <c r="P157" s="51">
        <f>IF(Table2[[#This Row],[Customer Segment]]=Introduction!$D$42,1,0)</f>
        <v>0</v>
      </c>
      <c r="Q157" s="51">
        <f>IF(Table2[[#This Row],[Customer Segment]]=Introduction!$D$44,1,0)</f>
        <v>0</v>
      </c>
      <c r="R157" s="41">
        <v>31.96</v>
      </c>
      <c r="S1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197.94173058508667</v>
      </c>
    </row>
    <row r="158" spans="1:19" customFormat="1" x14ac:dyDescent="0.2">
      <c r="A158" s="1" t="s">
        <v>92</v>
      </c>
      <c r="B158" s="1" t="s">
        <v>14</v>
      </c>
      <c r="C158" s="1" t="s">
        <v>15</v>
      </c>
      <c r="D158" s="47">
        <v>0.1</v>
      </c>
      <c r="E158" s="47">
        <v>40.98</v>
      </c>
      <c r="F158" s="47">
        <v>6.5</v>
      </c>
      <c r="G158" s="47">
        <v>0.74</v>
      </c>
      <c r="H158" s="47">
        <v>66.852000000000004</v>
      </c>
      <c r="I158" s="52">
        <f>IF(Table2[[#This Row],[Order Priority]]=Introduction!$B$42,1,0)</f>
        <v>0</v>
      </c>
      <c r="J158" s="52">
        <f>IF(Table2[[#This Row],[Order Priority]]=Introduction!$B$43,1,0)</f>
        <v>0</v>
      </c>
      <c r="K158" s="52">
        <f>IF(Table2[[#This Row],[Order Priority]]=Introduction!$B$44,1,0)</f>
        <v>0</v>
      </c>
      <c r="L158" s="52">
        <f>IF(Table2[[#This Row],[Order Priority]]=Introduction!$B$45,1,0)</f>
        <v>1</v>
      </c>
      <c r="M158" s="52">
        <f>IF(Table2[[#This Row],[Ship Mode]]=Introduction!$C$42,1,0)</f>
        <v>0</v>
      </c>
      <c r="N158" s="51">
        <f>IF(Table2[[#This Row],[Ship Mode]]=Introduction!$C$44,1,0)</f>
        <v>1</v>
      </c>
      <c r="O158" s="51">
        <f>IF(Table2[[#This Row],[Customer Segment]]=Introduction!$D$45,1,0)</f>
        <v>0</v>
      </c>
      <c r="P158" s="51">
        <f>IF(Table2[[#This Row],[Customer Segment]]=Introduction!$D$42,1,0)</f>
        <v>1</v>
      </c>
      <c r="Q158" s="51">
        <f>IF(Table2[[#This Row],[Customer Segment]]=Introduction!$D$44,1,0)</f>
        <v>0</v>
      </c>
      <c r="R158" s="44">
        <v>120.34</v>
      </c>
      <c r="S1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546.30122106644353</v>
      </c>
    </row>
    <row r="159" spans="1:19" customFormat="1" x14ac:dyDescent="0.2">
      <c r="A159" s="1" t="s">
        <v>46</v>
      </c>
      <c r="B159" s="1" t="s">
        <v>14</v>
      </c>
      <c r="C159" s="1" t="s">
        <v>70</v>
      </c>
      <c r="D159" s="49">
        <v>0.09</v>
      </c>
      <c r="E159" s="49">
        <v>27.75</v>
      </c>
      <c r="F159" s="49">
        <v>19.989999999999998</v>
      </c>
      <c r="G159" s="49">
        <v>0.67</v>
      </c>
      <c r="H159" s="49">
        <v>-224.64400000000001</v>
      </c>
      <c r="I159" s="52">
        <f>IF(Table2[[#This Row],[Order Priority]]=Introduction!$B$42,1,0)</f>
        <v>0</v>
      </c>
      <c r="J159" s="52">
        <f>IF(Table2[[#This Row],[Order Priority]]=Introduction!$B$43,1,0)</f>
        <v>0</v>
      </c>
      <c r="K159" s="52">
        <f>IF(Table2[[#This Row],[Order Priority]]=Introduction!$B$44,1,0)</f>
        <v>0</v>
      </c>
      <c r="L159" s="52">
        <f>IF(Table2[[#This Row],[Order Priority]]=Introduction!$B$45,1,0)</f>
        <v>0</v>
      </c>
      <c r="M159" s="52">
        <f>IF(Table2[[#This Row],[Ship Mode]]=Introduction!$C$42,1,0)</f>
        <v>0</v>
      </c>
      <c r="N159" s="51">
        <f>IF(Table2[[#This Row],[Ship Mode]]=Introduction!$C$44,1,0)</f>
        <v>1</v>
      </c>
      <c r="O159" s="51">
        <f>IF(Table2[[#This Row],[Customer Segment]]=Introduction!$D$45,1,0)</f>
        <v>0</v>
      </c>
      <c r="P159" s="51">
        <f>IF(Table2[[#This Row],[Customer Segment]]=Introduction!$D$42,1,0)</f>
        <v>0</v>
      </c>
      <c r="Q159" s="51">
        <f>IF(Table2[[#This Row],[Customer Segment]]=Introduction!$D$44,1,0)</f>
        <v>0</v>
      </c>
      <c r="R159" s="41">
        <v>257.52</v>
      </c>
      <c r="S1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744.83202361248516</v>
      </c>
    </row>
    <row r="160" spans="1:19" customFormat="1" x14ac:dyDescent="0.2">
      <c r="A160" s="1" t="s">
        <v>46</v>
      </c>
      <c r="B160" s="1" t="s">
        <v>14</v>
      </c>
      <c r="C160" s="1" t="s">
        <v>47</v>
      </c>
      <c r="D160" s="47">
        <v>7.0000000000000007E-2</v>
      </c>
      <c r="E160" s="47">
        <v>65.989999999999995</v>
      </c>
      <c r="F160" s="47">
        <v>8.8000000000000007</v>
      </c>
      <c r="G160" s="47">
        <v>0.57999999999999996</v>
      </c>
      <c r="H160" s="47">
        <v>109.836</v>
      </c>
      <c r="I160" s="52">
        <f>IF(Table2[[#This Row],[Order Priority]]=Introduction!$B$42,1,0)</f>
        <v>0</v>
      </c>
      <c r="J160" s="52">
        <f>IF(Table2[[#This Row],[Order Priority]]=Introduction!$B$43,1,0)</f>
        <v>0</v>
      </c>
      <c r="K160" s="52">
        <f>IF(Table2[[#This Row],[Order Priority]]=Introduction!$B$44,1,0)</f>
        <v>0</v>
      </c>
      <c r="L160" s="52">
        <f>IF(Table2[[#This Row],[Order Priority]]=Introduction!$B$45,1,0)</f>
        <v>0</v>
      </c>
      <c r="M160" s="52">
        <f>IF(Table2[[#This Row],[Ship Mode]]=Introduction!$C$42,1,0)</f>
        <v>0</v>
      </c>
      <c r="N160" s="51">
        <f>IF(Table2[[#This Row],[Ship Mode]]=Introduction!$C$44,1,0)</f>
        <v>1</v>
      </c>
      <c r="O160" s="51">
        <f>IF(Table2[[#This Row],[Customer Segment]]=Introduction!$D$45,1,0)</f>
        <v>0</v>
      </c>
      <c r="P160" s="51">
        <f>IF(Table2[[#This Row],[Customer Segment]]=Introduction!$D$42,1,0)</f>
        <v>0</v>
      </c>
      <c r="Q160" s="51">
        <f>IF(Table2[[#This Row],[Customer Segment]]=Introduction!$D$44,1,0)</f>
        <v>1</v>
      </c>
      <c r="R160" s="44">
        <v>471.66</v>
      </c>
      <c r="S1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1" spans="1:19" customFormat="1" x14ac:dyDescent="0.2">
      <c r="A161" s="1" t="s">
        <v>46</v>
      </c>
      <c r="B161" s="1" t="s">
        <v>63</v>
      </c>
      <c r="C161" s="1" t="s">
        <v>47</v>
      </c>
      <c r="D161" s="49">
        <v>0</v>
      </c>
      <c r="E161" s="49">
        <v>10.01</v>
      </c>
      <c r="F161" s="49">
        <v>1.99</v>
      </c>
      <c r="G161" s="49">
        <v>0.41</v>
      </c>
      <c r="H161" s="49">
        <v>82.703400000000002</v>
      </c>
      <c r="I161" s="52">
        <f>IF(Table2[[#This Row],[Order Priority]]=Introduction!$B$42,1,0)</f>
        <v>0</v>
      </c>
      <c r="J161" s="52">
        <f>IF(Table2[[#This Row],[Order Priority]]=Introduction!$B$43,1,0)</f>
        <v>0</v>
      </c>
      <c r="K161" s="52">
        <f>IF(Table2[[#This Row],[Order Priority]]=Introduction!$B$44,1,0)</f>
        <v>0</v>
      </c>
      <c r="L161" s="52">
        <f>IF(Table2[[#This Row],[Order Priority]]=Introduction!$B$45,1,0)</f>
        <v>0</v>
      </c>
      <c r="M161" s="52">
        <f>IF(Table2[[#This Row],[Ship Mode]]=Introduction!$C$42,1,0)</f>
        <v>0</v>
      </c>
      <c r="N161" s="51">
        <f>IF(Table2[[#This Row],[Ship Mode]]=Introduction!$C$44,1,0)</f>
        <v>0</v>
      </c>
      <c r="O161" s="51">
        <f>IF(Table2[[#This Row],[Customer Segment]]=Introduction!$D$45,1,0)</f>
        <v>0</v>
      </c>
      <c r="P161" s="51">
        <f>IF(Table2[[#This Row],[Customer Segment]]=Introduction!$D$42,1,0)</f>
        <v>0</v>
      </c>
      <c r="Q161" s="51">
        <f>IF(Table2[[#This Row],[Customer Segment]]=Introduction!$D$44,1,0)</f>
        <v>1</v>
      </c>
      <c r="R161" s="41">
        <v>119.86</v>
      </c>
      <c r="S1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298.06384859984257</v>
      </c>
    </row>
    <row r="162" spans="1:19" customFormat="1" x14ac:dyDescent="0.2">
      <c r="A162" s="1" t="s">
        <v>46</v>
      </c>
      <c r="B162" s="1" t="s">
        <v>14</v>
      </c>
      <c r="C162" s="1" t="s">
        <v>47</v>
      </c>
      <c r="D162" s="47">
        <v>7.0000000000000007E-2</v>
      </c>
      <c r="E162" s="47">
        <v>65.989999999999995</v>
      </c>
      <c r="F162" s="47">
        <v>8.8000000000000007</v>
      </c>
      <c r="G162" s="47">
        <v>0.57999999999999996</v>
      </c>
      <c r="H162" s="47">
        <v>109.836</v>
      </c>
      <c r="I162" s="52">
        <f>IF(Table2[[#This Row],[Order Priority]]=Introduction!$B$42,1,0)</f>
        <v>0</v>
      </c>
      <c r="J162" s="52">
        <f>IF(Table2[[#This Row],[Order Priority]]=Introduction!$B$43,1,0)</f>
        <v>0</v>
      </c>
      <c r="K162" s="52">
        <f>IF(Table2[[#This Row],[Order Priority]]=Introduction!$B$44,1,0)</f>
        <v>0</v>
      </c>
      <c r="L162" s="52">
        <f>IF(Table2[[#This Row],[Order Priority]]=Introduction!$B$45,1,0)</f>
        <v>0</v>
      </c>
      <c r="M162" s="52">
        <f>IF(Table2[[#This Row],[Ship Mode]]=Introduction!$C$42,1,0)</f>
        <v>0</v>
      </c>
      <c r="N162" s="51">
        <f>IF(Table2[[#This Row],[Ship Mode]]=Introduction!$C$44,1,0)</f>
        <v>1</v>
      </c>
      <c r="O162" s="51">
        <f>IF(Table2[[#This Row],[Customer Segment]]=Introduction!$D$45,1,0)</f>
        <v>0</v>
      </c>
      <c r="P162" s="51">
        <f>IF(Table2[[#This Row],[Customer Segment]]=Introduction!$D$42,1,0)</f>
        <v>0</v>
      </c>
      <c r="Q162" s="51">
        <f>IF(Table2[[#This Row],[Customer Segment]]=Introduction!$D$44,1,0)</f>
        <v>1</v>
      </c>
      <c r="R162" s="44">
        <v>1939.03</v>
      </c>
      <c r="S1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3" spans="1:19" customFormat="1" x14ac:dyDescent="0.2">
      <c r="A163" s="1" t="s">
        <v>46</v>
      </c>
      <c r="B163" s="1" t="s">
        <v>63</v>
      </c>
      <c r="C163" s="1" t="s">
        <v>47</v>
      </c>
      <c r="D163" s="49">
        <v>0</v>
      </c>
      <c r="E163" s="49">
        <v>10.01</v>
      </c>
      <c r="F163" s="49">
        <v>1.99</v>
      </c>
      <c r="G163" s="49">
        <v>0.41</v>
      </c>
      <c r="H163" s="49">
        <v>128.03</v>
      </c>
      <c r="I163" s="52">
        <f>IF(Table2[[#This Row],[Order Priority]]=Introduction!$B$42,1,0)</f>
        <v>0</v>
      </c>
      <c r="J163" s="52">
        <f>IF(Table2[[#This Row],[Order Priority]]=Introduction!$B$43,1,0)</f>
        <v>0</v>
      </c>
      <c r="K163" s="52">
        <f>IF(Table2[[#This Row],[Order Priority]]=Introduction!$B$44,1,0)</f>
        <v>0</v>
      </c>
      <c r="L163" s="52">
        <f>IF(Table2[[#This Row],[Order Priority]]=Introduction!$B$45,1,0)</f>
        <v>0</v>
      </c>
      <c r="M163" s="52">
        <f>IF(Table2[[#This Row],[Ship Mode]]=Introduction!$C$42,1,0)</f>
        <v>0</v>
      </c>
      <c r="N163" s="51">
        <f>IF(Table2[[#This Row],[Ship Mode]]=Introduction!$C$44,1,0)</f>
        <v>0</v>
      </c>
      <c r="O163" s="51">
        <f>IF(Table2[[#This Row],[Customer Segment]]=Introduction!$D$45,1,0)</f>
        <v>0</v>
      </c>
      <c r="P163" s="51">
        <f>IF(Table2[[#This Row],[Customer Segment]]=Introduction!$D$42,1,0)</f>
        <v>0</v>
      </c>
      <c r="Q163" s="51">
        <f>IF(Table2[[#This Row],[Customer Segment]]=Introduction!$D$44,1,0)</f>
        <v>1</v>
      </c>
      <c r="R163" s="41">
        <v>457.63</v>
      </c>
      <c r="S1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344.47945290797907</v>
      </c>
    </row>
    <row r="164" spans="1:19" customFormat="1" x14ac:dyDescent="0.2">
      <c r="A164" s="1" t="s">
        <v>1</v>
      </c>
      <c r="B164" s="1" t="s">
        <v>14</v>
      </c>
      <c r="C164" s="1" t="s">
        <v>47</v>
      </c>
      <c r="D164" s="47">
        <v>0.06</v>
      </c>
      <c r="E164" s="47">
        <v>2.08</v>
      </c>
      <c r="F164" s="47">
        <v>5.33</v>
      </c>
      <c r="G164" s="47">
        <v>0.43</v>
      </c>
      <c r="H164" s="47">
        <v>-82.559200000000004</v>
      </c>
      <c r="I164" s="52">
        <f>IF(Table2[[#This Row],[Order Priority]]=Introduction!$B$42,1,0)</f>
        <v>1</v>
      </c>
      <c r="J164" s="52">
        <f>IF(Table2[[#This Row],[Order Priority]]=Introduction!$B$43,1,0)</f>
        <v>0</v>
      </c>
      <c r="K164" s="52">
        <f>IF(Table2[[#This Row],[Order Priority]]=Introduction!$B$44,1,0)</f>
        <v>0</v>
      </c>
      <c r="L164" s="52">
        <f>IF(Table2[[#This Row],[Order Priority]]=Introduction!$B$45,1,0)</f>
        <v>0</v>
      </c>
      <c r="M164" s="52">
        <f>IF(Table2[[#This Row],[Ship Mode]]=Introduction!$C$42,1,0)</f>
        <v>0</v>
      </c>
      <c r="N164" s="51">
        <f>IF(Table2[[#This Row],[Ship Mode]]=Introduction!$C$44,1,0)</f>
        <v>1</v>
      </c>
      <c r="O164" s="51">
        <f>IF(Table2[[#This Row],[Customer Segment]]=Introduction!$D$45,1,0)</f>
        <v>0</v>
      </c>
      <c r="P164" s="51">
        <f>IF(Table2[[#This Row],[Customer Segment]]=Introduction!$D$42,1,0)</f>
        <v>0</v>
      </c>
      <c r="Q164" s="51">
        <f>IF(Table2[[#This Row],[Customer Segment]]=Introduction!$D$44,1,0)</f>
        <v>1</v>
      </c>
      <c r="R164" s="44">
        <v>9.23</v>
      </c>
      <c r="S1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344.47126476445203</v>
      </c>
    </row>
    <row r="165" spans="1:19" customFormat="1" x14ac:dyDescent="0.2">
      <c r="A165" s="1" t="s">
        <v>23</v>
      </c>
      <c r="B165" s="1" t="s">
        <v>14</v>
      </c>
      <c r="C165" s="1" t="s">
        <v>70</v>
      </c>
      <c r="D165" s="49">
        <v>0.02</v>
      </c>
      <c r="E165" s="49">
        <v>48.04</v>
      </c>
      <c r="F165" s="49">
        <v>5.09</v>
      </c>
      <c r="G165" s="49">
        <v>0.37</v>
      </c>
      <c r="H165" s="49">
        <v>105.2526</v>
      </c>
      <c r="I165" s="52">
        <f>IF(Table2[[#This Row],[Order Priority]]=Introduction!$B$42,1,0)</f>
        <v>0</v>
      </c>
      <c r="J165" s="52">
        <f>IF(Table2[[#This Row],[Order Priority]]=Introduction!$B$43,1,0)</f>
        <v>0</v>
      </c>
      <c r="K165" s="52">
        <f>IF(Table2[[#This Row],[Order Priority]]=Introduction!$B$44,1,0)</f>
        <v>1</v>
      </c>
      <c r="L165" s="52">
        <f>IF(Table2[[#This Row],[Order Priority]]=Introduction!$B$45,1,0)</f>
        <v>0</v>
      </c>
      <c r="M165" s="52">
        <f>IF(Table2[[#This Row],[Ship Mode]]=Introduction!$C$42,1,0)</f>
        <v>0</v>
      </c>
      <c r="N165" s="51">
        <f>IF(Table2[[#This Row],[Ship Mode]]=Introduction!$C$44,1,0)</f>
        <v>1</v>
      </c>
      <c r="O165" s="51">
        <f>IF(Table2[[#This Row],[Customer Segment]]=Introduction!$D$45,1,0)</f>
        <v>0</v>
      </c>
      <c r="P165" s="51">
        <f>IF(Table2[[#This Row],[Customer Segment]]=Introduction!$D$42,1,0)</f>
        <v>0</v>
      </c>
      <c r="Q165" s="51">
        <f>IF(Table2[[#This Row],[Customer Segment]]=Introduction!$D$44,1,0)</f>
        <v>0</v>
      </c>
      <c r="R165" s="41">
        <v>152.54</v>
      </c>
      <c r="S1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410.04319569979964</v>
      </c>
    </row>
    <row r="166" spans="1:19" customFormat="1" x14ac:dyDescent="0.2">
      <c r="A166" s="1" t="s">
        <v>23</v>
      </c>
      <c r="B166" s="1" t="s">
        <v>14</v>
      </c>
      <c r="C166" s="1" t="s">
        <v>15</v>
      </c>
      <c r="D166" s="47">
        <v>0.06</v>
      </c>
      <c r="E166" s="47">
        <v>7.99</v>
      </c>
      <c r="F166" s="47">
        <v>5.03</v>
      </c>
      <c r="G166" s="47">
        <v>0.6</v>
      </c>
      <c r="H166" s="47">
        <v>-122.133</v>
      </c>
      <c r="I166" s="52">
        <f>IF(Table2[[#This Row],[Order Priority]]=Introduction!$B$42,1,0)</f>
        <v>0</v>
      </c>
      <c r="J166" s="52">
        <f>IF(Table2[[#This Row],[Order Priority]]=Introduction!$B$43,1,0)</f>
        <v>0</v>
      </c>
      <c r="K166" s="52">
        <f>IF(Table2[[#This Row],[Order Priority]]=Introduction!$B$44,1,0)</f>
        <v>1</v>
      </c>
      <c r="L166" s="52">
        <f>IF(Table2[[#This Row],[Order Priority]]=Introduction!$B$45,1,0)</f>
        <v>0</v>
      </c>
      <c r="M166" s="52">
        <f>IF(Table2[[#This Row],[Ship Mode]]=Introduction!$C$42,1,0)</f>
        <v>0</v>
      </c>
      <c r="N166" s="51">
        <f>IF(Table2[[#This Row],[Ship Mode]]=Introduction!$C$44,1,0)</f>
        <v>1</v>
      </c>
      <c r="O166" s="51">
        <f>IF(Table2[[#This Row],[Customer Segment]]=Introduction!$D$45,1,0)</f>
        <v>0</v>
      </c>
      <c r="P166" s="51">
        <f>IF(Table2[[#This Row],[Customer Segment]]=Introduction!$D$42,1,0)</f>
        <v>1</v>
      </c>
      <c r="Q166" s="51">
        <f>IF(Table2[[#This Row],[Customer Segment]]=Introduction!$D$44,1,0)</f>
        <v>0</v>
      </c>
      <c r="R166" s="44">
        <v>65.739999999999995</v>
      </c>
      <c r="S1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185.8554408109143</v>
      </c>
    </row>
    <row r="167" spans="1:19" customFormat="1" x14ac:dyDescent="0.2">
      <c r="A167" s="1" t="s">
        <v>23</v>
      </c>
      <c r="B167" s="1" t="s">
        <v>14</v>
      </c>
      <c r="C167" s="1" t="s">
        <v>70</v>
      </c>
      <c r="D167" s="49">
        <v>0.06</v>
      </c>
      <c r="E167" s="49">
        <v>4.4800000000000004</v>
      </c>
      <c r="F167" s="49">
        <v>49</v>
      </c>
      <c r="G167" s="49">
        <v>0.6</v>
      </c>
      <c r="H167" s="49">
        <v>-566</v>
      </c>
      <c r="I167" s="52">
        <f>IF(Table2[[#This Row],[Order Priority]]=Introduction!$B$42,1,0)</f>
        <v>0</v>
      </c>
      <c r="J167" s="52">
        <f>IF(Table2[[#This Row],[Order Priority]]=Introduction!$B$43,1,0)</f>
        <v>0</v>
      </c>
      <c r="K167" s="52">
        <f>IF(Table2[[#This Row],[Order Priority]]=Introduction!$B$44,1,0)</f>
        <v>1</v>
      </c>
      <c r="L167" s="52">
        <f>IF(Table2[[#This Row],[Order Priority]]=Introduction!$B$45,1,0)</f>
        <v>0</v>
      </c>
      <c r="M167" s="52">
        <f>IF(Table2[[#This Row],[Ship Mode]]=Introduction!$C$42,1,0)</f>
        <v>0</v>
      </c>
      <c r="N167" s="51">
        <f>IF(Table2[[#This Row],[Ship Mode]]=Introduction!$C$44,1,0)</f>
        <v>1</v>
      </c>
      <c r="O167" s="51">
        <f>IF(Table2[[#This Row],[Customer Segment]]=Introduction!$D$45,1,0)</f>
        <v>0</v>
      </c>
      <c r="P167" s="51">
        <f>IF(Table2[[#This Row],[Customer Segment]]=Introduction!$D$42,1,0)</f>
        <v>0</v>
      </c>
      <c r="Q167" s="51">
        <f>IF(Table2[[#This Row],[Customer Segment]]=Introduction!$D$44,1,0)</f>
        <v>0</v>
      </c>
      <c r="R167" s="41">
        <v>32.6</v>
      </c>
      <c r="S1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964.56451293494376</v>
      </c>
    </row>
    <row r="168" spans="1:19" customFormat="1" x14ac:dyDescent="0.2">
      <c r="A168" s="1" t="s">
        <v>23</v>
      </c>
      <c r="B168" s="1" t="s">
        <v>14</v>
      </c>
      <c r="C168" s="1" t="s">
        <v>15</v>
      </c>
      <c r="D168" s="47">
        <v>7.0000000000000007E-2</v>
      </c>
      <c r="E168" s="47">
        <v>5.98</v>
      </c>
      <c r="F168" s="47">
        <v>5.79</v>
      </c>
      <c r="G168" s="47">
        <v>0.36</v>
      </c>
      <c r="H168" s="47">
        <v>-41.972700000000003</v>
      </c>
      <c r="I168" s="52">
        <f>IF(Table2[[#This Row],[Order Priority]]=Introduction!$B$42,1,0)</f>
        <v>0</v>
      </c>
      <c r="J168" s="52">
        <f>IF(Table2[[#This Row],[Order Priority]]=Introduction!$B$43,1,0)</f>
        <v>0</v>
      </c>
      <c r="K168" s="52">
        <f>IF(Table2[[#This Row],[Order Priority]]=Introduction!$B$44,1,0)</f>
        <v>1</v>
      </c>
      <c r="L168" s="52">
        <f>IF(Table2[[#This Row],[Order Priority]]=Introduction!$B$45,1,0)</f>
        <v>0</v>
      </c>
      <c r="M168" s="52">
        <f>IF(Table2[[#This Row],[Ship Mode]]=Introduction!$C$42,1,0)</f>
        <v>0</v>
      </c>
      <c r="N168" s="51">
        <f>IF(Table2[[#This Row],[Ship Mode]]=Introduction!$C$44,1,0)</f>
        <v>1</v>
      </c>
      <c r="O168" s="51">
        <f>IF(Table2[[#This Row],[Customer Segment]]=Introduction!$D$45,1,0)</f>
        <v>0</v>
      </c>
      <c r="P168" s="51">
        <f>IF(Table2[[#This Row],[Customer Segment]]=Introduction!$D$42,1,0)</f>
        <v>1</v>
      </c>
      <c r="Q168" s="51">
        <f>IF(Table2[[#This Row],[Customer Segment]]=Introduction!$D$44,1,0)</f>
        <v>0</v>
      </c>
      <c r="R168" s="44">
        <v>77.42</v>
      </c>
      <c r="S1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76.557352750034312</v>
      </c>
    </row>
    <row r="169" spans="1:19" customFormat="1" x14ac:dyDescent="0.2">
      <c r="A169" s="1" t="s">
        <v>92</v>
      </c>
      <c r="B169" s="1" t="s">
        <v>14</v>
      </c>
      <c r="C169" s="1" t="s">
        <v>15</v>
      </c>
      <c r="D169" s="49">
        <v>0.08</v>
      </c>
      <c r="E169" s="49">
        <v>125.99</v>
      </c>
      <c r="F169" s="49">
        <v>4.2</v>
      </c>
      <c r="G169" s="49">
        <v>0.56999999999999995</v>
      </c>
      <c r="H169" s="49">
        <v>989.81190000000004</v>
      </c>
      <c r="I169" s="52">
        <f>IF(Table2[[#This Row],[Order Priority]]=Introduction!$B$42,1,0)</f>
        <v>0</v>
      </c>
      <c r="J169" s="52">
        <f>IF(Table2[[#This Row],[Order Priority]]=Introduction!$B$43,1,0)</f>
        <v>0</v>
      </c>
      <c r="K169" s="52">
        <f>IF(Table2[[#This Row],[Order Priority]]=Introduction!$B$44,1,0)</f>
        <v>0</v>
      </c>
      <c r="L169" s="52">
        <f>IF(Table2[[#This Row],[Order Priority]]=Introduction!$B$45,1,0)</f>
        <v>1</v>
      </c>
      <c r="M169" s="52">
        <f>IF(Table2[[#This Row],[Ship Mode]]=Introduction!$C$42,1,0)</f>
        <v>0</v>
      </c>
      <c r="N169" s="51">
        <f>IF(Table2[[#This Row],[Ship Mode]]=Introduction!$C$44,1,0)</f>
        <v>1</v>
      </c>
      <c r="O169" s="51">
        <f>IF(Table2[[#This Row],[Customer Segment]]=Introduction!$D$45,1,0)</f>
        <v>0</v>
      </c>
      <c r="P169" s="51">
        <f>IF(Table2[[#This Row],[Customer Segment]]=Introduction!$D$42,1,0)</f>
        <v>1</v>
      </c>
      <c r="Q169" s="51">
        <f>IF(Table2[[#This Row],[Customer Segment]]=Introduction!$D$44,1,0)</f>
        <v>0</v>
      </c>
      <c r="R169" s="41">
        <v>1434.51</v>
      </c>
      <c r="S1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1566.1321846151545</v>
      </c>
    </row>
    <row r="170" spans="1:19" customFormat="1" x14ac:dyDescent="0.2">
      <c r="A170" s="1" t="s">
        <v>1</v>
      </c>
      <c r="B170" s="1" t="s">
        <v>14</v>
      </c>
      <c r="C170" s="1" t="s">
        <v>3</v>
      </c>
      <c r="D170" s="47">
        <v>0.08</v>
      </c>
      <c r="E170" s="47">
        <v>7.77</v>
      </c>
      <c r="F170" s="47">
        <v>9.23</v>
      </c>
      <c r="G170" s="47">
        <v>0.57999999999999996</v>
      </c>
      <c r="H170" s="47">
        <v>-209.25</v>
      </c>
      <c r="I170" s="52">
        <f>IF(Table2[[#This Row],[Order Priority]]=Introduction!$B$42,1,0)</f>
        <v>1</v>
      </c>
      <c r="J170" s="52">
        <f>IF(Table2[[#This Row],[Order Priority]]=Introduction!$B$43,1,0)</f>
        <v>0</v>
      </c>
      <c r="K170" s="52">
        <f>IF(Table2[[#This Row],[Order Priority]]=Introduction!$B$44,1,0)</f>
        <v>0</v>
      </c>
      <c r="L170" s="52">
        <f>IF(Table2[[#This Row],[Order Priority]]=Introduction!$B$45,1,0)</f>
        <v>0</v>
      </c>
      <c r="M170" s="52">
        <f>IF(Table2[[#This Row],[Ship Mode]]=Introduction!$C$42,1,0)</f>
        <v>0</v>
      </c>
      <c r="N170" s="51">
        <f>IF(Table2[[#This Row],[Ship Mode]]=Introduction!$C$44,1,0)</f>
        <v>1</v>
      </c>
      <c r="O170" s="51">
        <f>IF(Table2[[#This Row],[Customer Segment]]=Introduction!$D$45,1,0)</f>
        <v>1</v>
      </c>
      <c r="P170" s="51">
        <f>IF(Table2[[#This Row],[Customer Segment]]=Introduction!$D$42,1,0)</f>
        <v>0</v>
      </c>
      <c r="Q170" s="51">
        <f>IF(Table2[[#This Row],[Customer Segment]]=Introduction!$D$44,1,0)</f>
        <v>0</v>
      </c>
      <c r="R170" s="44">
        <v>56.44</v>
      </c>
      <c r="S1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412.34293005952338</v>
      </c>
    </row>
    <row r="171" spans="1:19" customFormat="1" x14ac:dyDescent="0.2">
      <c r="A171" s="1" t="s">
        <v>1</v>
      </c>
      <c r="B171" s="1" t="s">
        <v>63</v>
      </c>
      <c r="C171" s="1" t="s">
        <v>3</v>
      </c>
      <c r="D171" s="49">
        <v>0.1</v>
      </c>
      <c r="E171" s="49">
        <v>18.97</v>
      </c>
      <c r="F171" s="49">
        <v>9.5399999999999991</v>
      </c>
      <c r="G171" s="49">
        <v>0.37</v>
      </c>
      <c r="H171" s="49">
        <v>-9.1636000000000006</v>
      </c>
      <c r="I171" s="52">
        <f>IF(Table2[[#This Row],[Order Priority]]=Introduction!$B$42,1,0)</f>
        <v>1</v>
      </c>
      <c r="J171" s="52">
        <f>IF(Table2[[#This Row],[Order Priority]]=Introduction!$B$43,1,0)</f>
        <v>0</v>
      </c>
      <c r="K171" s="52">
        <f>IF(Table2[[#This Row],[Order Priority]]=Introduction!$B$44,1,0)</f>
        <v>0</v>
      </c>
      <c r="L171" s="52">
        <f>IF(Table2[[#This Row],[Order Priority]]=Introduction!$B$45,1,0)</f>
        <v>0</v>
      </c>
      <c r="M171" s="52">
        <f>IF(Table2[[#This Row],[Ship Mode]]=Introduction!$C$42,1,0)</f>
        <v>0</v>
      </c>
      <c r="N171" s="51">
        <f>IF(Table2[[#This Row],[Ship Mode]]=Introduction!$C$44,1,0)</f>
        <v>0</v>
      </c>
      <c r="O171" s="51">
        <f>IF(Table2[[#This Row],[Customer Segment]]=Introduction!$D$45,1,0)</f>
        <v>1</v>
      </c>
      <c r="P171" s="51">
        <f>IF(Table2[[#This Row],[Customer Segment]]=Introduction!$D$42,1,0)</f>
        <v>0</v>
      </c>
      <c r="Q171" s="51">
        <f>IF(Table2[[#This Row],[Customer Segment]]=Introduction!$D$44,1,0)</f>
        <v>0</v>
      </c>
      <c r="R171" s="41">
        <v>56.73</v>
      </c>
      <c r="S1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390.91503861105195</v>
      </c>
    </row>
    <row r="172" spans="1:19" customFormat="1" x14ac:dyDescent="0.2">
      <c r="A172" s="1" t="s">
        <v>1</v>
      </c>
      <c r="B172" s="1" t="s">
        <v>2</v>
      </c>
      <c r="C172" s="1" t="s">
        <v>47</v>
      </c>
      <c r="D172" s="47">
        <v>0.08</v>
      </c>
      <c r="E172" s="47">
        <v>115.99</v>
      </c>
      <c r="F172" s="47">
        <v>56.14</v>
      </c>
      <c r="G172" s="47">
        <v>0.4</v>
      </c>
      <c r="H172" s="47">
        <v>-272.860884</v>
      </c>
      <c r="I172" s="52">
        <f>IF(Table2[[#This Row],[Order Priority]]=Introduction!$B$42,1,0)</f>
        <v>1</v>
      </c>
      <c r="J172" s="52">
        <f>IF(Table2[[#This Row],[Order Priority]]=Introduction!$B$43,1,0)</f>
        <v>0</v>
      </c>
      <c r="K172" s="52">
        <f>IF(Table2[[#This Row],[Order Priority]]=Introduction!$B$44,1,0)</f>
        <v>0</v>
      </c>
      <c r="L172" s="52">
        <f>IF(Table2[[#This Row],[Order Priority]]=Introduction!$B$45,1,0)</f>
        <v>0</v>
      </c>
      <c r="M172" s="52">
        <f>IF(Table2[[#This Row],[Ship Mode]]=Introduction!$C$42,1,0)</f>
        <v>1</v>
      </c>
      <c r="N172" s="51">
        <f>IF(Table2[[#This Row],[Ship Mode]]=Introduction!$C$44,1,0)</f>
        <v>0</v>
      </c>
      <c r="O172" s="51">
        <f>IF(Table2[[#This Row],[Customer Segment]]=Introduction!$D$45,1,0)</f>
        <v>0</v>
      </c>
      <c r="P172" s="51">
        <f>IF(Table2[[#This Row],[Customer Segment]]=Introduction!$D$42,1,0)</f>
        <v>0</v>
      </c>
      <c r="Q172" s="51">
        <f>IF(Table2[[#This Row],[Customer Segment]]=Introduction!$D$44,1,0)</f>
        <v>1</v>
      </c>
      <c r="R172" s="44">
        <v>562.92999999999995</v>
      </c>
      <c r="S1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2069.1326947082653</v>
      </c>
    </row>
    <row r="173" spans="1:19" customFormat="1" x14ac:dyDescent="0.2">
      <c r="A173" s="1" t="s">
        <v>1</v>
      </c>
      <c r="B173" s="1" t="s">
        <v>14</v>
      </c>
      <c r="C173" s="1" t="s">
        <v>47</v>
      </c>
      <c r="D173" s="49">
        <v>0.08</v>
      </c>
      <c r="E173" s="49">
        <v>4.28</v>
      </c>
      <c r="F173" s="49">
        <v>0.94</v>
      </c>
      <c r="G173" s="49">
        <v>0.56000000000000005</v>
      </c>
      <c r="H173" s="49">
        <v>10.5792</v>
      </c>
      <c r="I173" s="52">
        <f>IF(Table2[[#This Row],[Order Priority]]=Introduction!$B$42,1,0)</f>
        <v>1</v>
      </c>
      <c r="J173" s="52">
        <f>IF(Table2[[#This Row],[Order Priority]]=Introduction!$B$43,1,0)</f>
        <v>0</v>
      </c>
      <c r="K173" s="52">
        <f>IF(Table2[[#This Row],[Order Priority]]=Introduction!$B$44,1,0)</f>
        <v>0</v>
      </c>
      <c r="L173" s="52">
        <f>IF(Table2[[#This Row],[Order Priority]]=Introduction!$B$45,1,0)</f>
        <v>0</v>
      </c>
      <c r="M173" s="52">
        <f>IF(Table2[[#This Row],[Ship Mode]]=Introduction!$C$42,1,0)</f>
        <v>0</v>
      </c>
      <c r="N173" s="51">
        <f>IF(Table2[[#This Row],[Ship Mode]]=Introduction!$C$44,1,0)</f>
        <v>1</v>
      </c>
      <c r="O173" s="51">
        <f>IF(Table2[[#This Row],[Customer Segment]]=Introduction!$D$45,1,0)</f>
        <v>0</v>
      </c>
      <c r="P173" s="51">
        <f>IF(Table2[[#This Row],[Customer Segment]]=Introduction!$D$42,1,0)</f>
        <v>0</v>
      </c>
      <c r="Q173" s="51">
        <f>IF(Table2[[#This Row],[Customer Segment]]=Introduction!$D$44,1,0)</f>
        <v>1</v>
      </c>
      <c r="R173" s="41">
        <v>29.18</v>
      </c>
      <c r="S1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420.24076771028791</v>
      </c>
    </row>
    <row r="174" spans="1:19" customFormat="1" x14ac:dyDescent="0.2">
      <c r="A174" s="1" t="s">
        <v>23</v>
      </c>
      <c r="B174" s="1" t="s">
        <v>14</v>
      </c>
      <c r="C174" s="1" t="s">
        <v>3</v>
      </c>
      <c r="D174" s="47">
        <v>7.0000000000000007E-2</v>
      </c>
      <c r="E174" s="47">
        <v>165.2</v>
      </c>
      <c r="F174" s="47">
        <v>19.989999999999998</v>
      </c>
      <c r="G174" s="47">
        <v>0.59</v>
      </c>
      <c r="H174" s="47">
        <v>521.69000000000005</v>
      </c>
      <c r="I174" s="52">
        <f>IF(Table2[[#This Row],[Order Priority]]=Introduction!$B$42,1,0)</f>
        <v>0</v>
      </c>
      <c r="J174" s="52">
        <f>IF(Table2[[#This Row],[Order Priority]]=Introduction!$B$43,1,0)</f>
        <v>0</v>
      </c>
      <c r="K174" s="52">
        <f>IF(Table2[[#This Row],[Order Priority]]=Introduction!$B$44,1,0)</f>
        <v>1</v>
      </c>
      <c r="L174" s="52">
        <f>IF(Table2[[#This Row],[Order Priority]]=Introduction!$B$45,1,0)</f>
        <v>0</v>
      </c>
      <c r="M174" s="52">
        <f>IF(Table2[[#This Row],[Ship Mode]]=Introduction!$C$42,1,0)</f>
        <v>0</v>
      </c>
      <c r="N174" s="51">
        <f>IF(Table2[[#This Row],[Ship Mode]]=Introduction!$C$44,1,0)</f>
        <v>1</v>
      </c>
      <c r="O174" s="51">
        <f>IF(Table2[[#This Row],[Customer Segment]]=Introduction!$D$45,1,0)</f>
        <v>1</v>
      </c>
      <c r="P174" s="51">
        <f>IF(Table2[[#This Row],[Customer Segment]]=Introduction!$D$42,1,0)</f>
        <v>0</v>
      </c>
      <c r="Q174" s="51">
        <f>IF(Table2[[#This Row],[Customer Segment]]=Introduction!$D$44,1,0)</f>
        <v>0</v>
      </c>
      <c r="R174" s="44">
        <v>1081.54</v>
      </c>
      <c r="S1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1756.1768085503829</v>
      </c>
    </row>
    <row r="175" spans="1:19" customFormat="1" x14ac:dyDescent="0.2">
      <c r="A175" s="1" t="s">
        <v>23</v>
      </c>
      <c r="B175" s="1" t="s">
        <v>14</v>
      </c>
      <c r="C175" s="1" t="s">
        <v>15</v>
      </c>
      <c r="D175" s="49">
        <v>0.03</v>
      </c>
      <c r="E175" s="49">
        <v>6.45</v>
      </c>
      <c r="F175" s="49">
        <v>1.34</v>
      </c>
      <c r="G175" s="49">
        <v>0.36</v>
      </c>
      <c r="H175" s="49">
        <v>39.129899999999999</v>
      </c>
      <c r="I175" s="52">
        <f>IF(Table2[[#This Row],[Order Priority]]=Introduction!$B$42,1,0)</f>
        <v>0</v>
      </c>
      <c r="J175" s="52">
        <f>IF(Table2[[#This Row],[Order Priority]]=Introduction!$B$43,1,0)</f>
        <v>0</v>
      </c>
      <c r="K175" s="52">
        <f>IF(Table2[[#This Row],[Order Priority]]=Introduction!$B$44,1,0)</f>
        <v>1</v>
      </c>
      <c r="L175" s="52">
        <f>IF(Table2[[#This Row],[Order Priority]]=Introduction!$B$45,1,0)</f>
        <v>0</v>
      </c>
      <c r="M175" s="52">
        <f>IF(Table2[[#This Row],[Ship Mode]]=Introduction!$C$42,1,0)</f>
        <v>0</v>
      </c>
      <c r="N175" s="51">
        <f>IF(Table2[[#This Row],[Ship Mode]]=Introduction!$C$44,1,0)</f>
        <v>1</v>
      </c>
      <c r="O175" s="51">
        <f>IF(Table2[[#This Row],[Customer Segment]]=Introduction!$D$45,1,0)</f>
        <v>0</v>
      </c>
      <c r="P175" s="51">
        <f>IF(Table2[[#This Row],[Customer Segment]]=Introduction!$D$42,1,0)</f>
        <v>1</v>
      </c>
      <c r="Q175" s="51">
        <f>IF(Table2[[#This Row],[Customer Segment]]=Introduction!$D$44,1,0)</f>
        <v>0</v>
      </c>
      <c r="R175" s="41">
        <v>56.71</v>
      </c>
      <c r="S1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64.519564533803333</v>
      </c>
    </row>
    <row r="176" spans="1:19" customFormat="1" x14ac:dyDescent="0.2">
      <c r="A176" s="1" t="s">
        <v>92</v>
      </c>
      <c r="B176" s="1" t="s">
        <v>14</v>
      </c>
      <c r="C176" s="1" t="s">
        <v>70</v>
      </c>
      <c r="D176" s="47">
        <v>0.06</v>
      </c>
      <c r="E176" s="47">
        <v>19.989999999999998</v>
      </c>
      <c r="F176" s="47">
        <v>11.17</v>
      </c>
      <c r="G176" s="47">
        <v>0.6</v>
      </c>
      <c r="H176" s="47">
        <v>-66.823599999999999</v>
      </c>
      <c r="I176" s="52">
        <f>IF(Table2[[#This Row],[Order Priority]]=Introduction!$B$42,1,0)</f>
        <v>0</v>
      </c>
      <c r="J176" s="52">
        <f>IF(Table2[[#This Row],[Order Priority]]=Introduction!$B$43,1,0)</f>
        <v>0</v>
      </c>
      <c r="K176" s="52">
        <f>IF(Table2[[#This Row],[Order Priority]]=Introduction!$B$44,1,0)</f>
        <v>0</v>
      </c>
      <c r="L176" s="52">
        <f>IF(Table2[[#This Row],[Order Priority]]=Introduction!$B$45,1,0)</f>
        <v>1</v>
      </c>
      <c r="M176" s="52">
        <f>IF(Table2[[#This Row],[Ship Mode]]=Introduction!$C$42,1,0)</f>
        <v>0</v>
      </c>
      <c r="N176" s="51">
        <f>IF(Table2[[#This Row],[Ship Mode]]=Introduction!$C$44,1,0)</f>
        <v>1</v>
      </c>
      <c r="O176" s="51">
        <f>IF(Table2[[#This Row],[Customer Segment]]=Introduction!$D$45,1,0)</f>
        <v>0</v>
      </c>
      <c r="P176" s="51">
        <f>IF(Table2[[#This Row],[Customer Segment]]=Introduction!$D$42,1,0)</f>
        <v>0</v>
      </c>
      <c r="Q176" s="51">
        <f>IF(Table2[[#This Row],[Customer Segment]]=Introduction!$D$44,1,0)</f>
        <v>0</v>
      </c>
      <c r="R176" s="44">
        <v>139.49</v>
      </c>
      <c r="S1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411.7279098411401</v>
      </c>
    </row>
    <row r="177" spans="1:19" customFormat="1" x14ac:dyDescent="0.2">
      <c r="A177" s="1" t="s">
        <v>92</v>
      </c>
      <c r="B177" s="1" t="s">
        <v>2</v>
      </c>
      <c r="C177" s="1" t="s">
        <v>70</v>
      </c>
      <c r="D177" s="49">
        <v>0.06</v>
      </c>
      <c r="E177" s="49">
        <v>320.98</v>
      </c>
      <c r="F177" s="49">
        <v>58.95</v>
      </c>
      <c r="G177" s="49">
        <v>0.56999999999999995</v>
      </c>
      <c r="H177" s="49">
        <v>971.62199999999996</v>
      </c>
      <c r="I177" s="52">
        <f>IF(Table2[[#This Row],[Order Priority]]=Introduction!$B$42,1,0)</f>
        <v>0</v>
      </c>
      <c r="J177" s="52">
        <f>IF(Table2[[#This Row],[Order Priority]]=Introduction!$B$43,1,0)</f>
        <v>0</v>
      </c>
      <c r="K177" s="52">
        <f>IF(Table2[[#This Row],[Order Priority]]=Introduction!$B$44,1,0)</f>
        <v>0</v>
      </c>
      <c r="L177" s="52">
        <f>IF(Table2[[#This Row],[Order Priority]]=Introduction!$B$45,1,0)</f>
        <v>1</v>
      </c>
      <c r="M177" s="52">
        <f>IF(Table2[[#This Row],[Ship Mode]]=Introduction!$C$42,1,0)</f>
        <v>1</v>
      </c>
      <c r="N177" s="51">
        <f>IF(Table2[[#This Row],[Ship Mode]]=Introduction!$C$44,1,0)</f>
        <v>0</v>
      </c>
      <c r="O177" s="51">
        <f>IF(Table2[[#This Row],[Customer Segment]]=Introduction!$D$45,1,0)</f>
        <v>0</v>
      </c>
      <c r="P177" s="51">
        <f>IF(Table2[[#This Row],[Customer Segment]]=Introduction!$D$42,1,0)</f>
        <v>0</v>
      </c>
      <c r="Q177" s="51">
        <f>IF(Table2[[#This Row],[Customer Segment]]=Introduction!$D$44,1,0)</f>
        <v>0</v>
      </c>
      <c r="R177" s="41">
        <v>1952.43</v>
      </c>
      <c r="S1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3910.2822185144205</v>
      </c>
    </row>
    <row r="178" spans="1:19" customFormat="1" x14ac:dyDescent="0.2">
      <c r="A178" s="1" t="s">
        <v>46</v>
      </c>
      <c r="B178" s="1" t="s">
        <v>14</v>
      </c>
      <c r="C178" s="1" t="s">
        <v>47</v>
      </c>
      <c r="D178" s="47">
        <v>0.1</v>
      </c>
      <c r="E178" s="47">
        <v>22.01</v>
      </c>
      <c r="F178" s="47">
        <v>5.53</v>
      </c>
      <c r="G178" s="47">
        <v>0.59</v>
      </c>
      <c r="H178" s="47">
        <v>31.59</v>
      </c>
      <c r="I178" s="52">
        <f>IF(Table2[[#This Row],[Order Priority]]=Introduction!$B$42,1,0)</f>
        <v>0</v>
      </c>
      <c r="J178" s="52">
        <f>IF(Table2[[#This Row],[Order Priority]]=Introduction!$B$43,1,0)</f>
        <v>0</v>
      </c>
      <c r="K178" s="52">
        <f>IF(Table2[[#This Row],[Order Priority]]=Introduction!$B$44,1,0)</f>
        <v>0</v>
      </c>
      <c r="L178" s="52">
        <f>IF(Table2[[#This Row],[Order Priority]]=Introduction!$B$45,1,0)</f>
        <v>0</v>
      </c>
      <c r="M178" s="52">
        <f>IF(Table2[[#This Row],[Ship Mode]]=Introduction!$C$42,1,0)</f>
        <v>0</v>
      </c>
      <c r="N178" s="51">
        <f>IF(Table2[[#This Row],[Ship Mode]]=Introduction!$C$44,1,0)</f>
        <v>1</v>
      </c>
      <c r="O178" s="51">
        <f>IF(Table2[[#This Row],[Customer Segment]]=Introduction!$D$45,1,0)</f>
        <v>0</v>
      </c>
      <c r="P178" s="51">
        <f>IF(Table2[[#This Row],[Customer Segment]]=Introduction!$D$42,1,0)</f>
        <v>0</v>
      </c>
      <c r="Q178" s="51">
        <f>IF(Table2[[#This Row],[Customer Segment]]=Introduction!$D$44,1,0)</f>
        <v>1</v>
      </c>
      <c r="R178" s="44">
        <v>281.75</v>
      </c>
      <c r="S1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546.90889159260598</v>
      </c>
    </row>
    <row r="179" spans="1:19" customFormat="1" x14ac:dyDescent="0.2">
      <c r="A179" s="1" t="s">
        <v>46</v>
      </c>
      <c r="B179" s="1" t="s">
        <v>2</v>
      </c>
      <c r="C179" s="1" t="s">
        <v>3</v>
      </c>
      <c r="D179" s="49">
        <v>0.1</v>
      </c>
      <c r="E179" s="49">
        <v>208.16</v>
      </c>
      <c r="F179" s="49">
        <v>68.02</v>
      </c>
      <c r="G179" s="49">
        <v>0.57999999999999996</v>
      </c>
      <c r="H179" s="49">
        <v>-137.52199999999999</v>
      </c>
      <c r="I179" s="52">
        <f>IF(Table2[[#This Row],[Order Priority]]=Introduction!$B$42,1,0)</f>
        <v>0</v>
      </c>
      <c r="J179" s="52">
        <f>IF(Table2[[#This Row],[Order Priority]]=Introduction!$B$43,1,0)</f>
        <v>0</v>
      </c>
      <c r="K179" s="52">
        <f>IF(Table2[[#This Row],[Order Priority]]=Introduction!$B$44,1,0)</f>
        <v>0</v>
      </c>
      <c r="L179" s="52">
        <f>IF(Table2[[#This Row],[Order Priority]]=Introduction!$B$45,1,0)</f>
        <v>0</v>
      </c>
      <c r="M179" s="52">
        <f>IF(Table2[[#This Row],[Ship Mode]]=Introduction!$C$42,1,0)</f>
        <v>1</v>
      </c>
      <c r="N179" s="51">
        <f>IF(Table2[[#This Row],[Ship Mode]]=Introduction!$C$44,1,0)</f>
        <v>0</v>
      </c>
      <c r="O179" s="51">
        <f>IF(Table2[[#This Row],[Customer Segment]]=Introduction!$D$45,1,0)</f>
        <v>1</v>
      </c>
      <c r="P179" s="51">
        <f>IF(Table2[[#This Row],[Customer Segment]]=Introduction!$D$42,1,0)</f>
        <v>0</v>
      </c>
      <c r="Q179" s="51">
        <f>IF(Table2[[#This Row],[Customer Segment]]=Introduction!$D$44,1,0)</f>
        <v>0</v>
      </c>
      <c r="R179" s="41">
        <v>768.81</v>
      </c>
      <c r="S1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2832.8020010843979</v>
      </c>
    </row>
    <row r="180" spans="1:19" customFormat="1" x14ac:dyDescent="0.2">
      <c r="A180" s="1" t="s">
        <v>46</v>
      </c>
      <c r="B180" s="1" t="s">
        <v>14</v>
      </c>
      <c r="C180" s="1" t="s">
        <v>3</v>
      </c>
      <c r="D180" s="47">
        <v>7.0000000000000007E-2</v>
      </c>
      <c r="E180" s="47">
        <v>90.48</v>
      </c>
      <c r="F180" s="47">
        <v>19.989999999999998</v>
      </c>
      <c r="G180" s="47">
        <v>0.4</v>
      </c>
      <c r="H180" s="47">
        <v>-11.816000000000001</v>
      </c>
      <c r="I180" s="52">
        <f>IF(Table2[[#This Row],[Order Priority]]=Introduction!$B$42,1,0)</f>
        <v>0</v>
      </c>
      <c r="J180" s="52">
        <f>IF(Table2[[#This Row],[Order Priority]]=Introduction!$B$43,1,0)</f>
        <v>0</v>
      </c>
      <c r="K180" s="52">
        <f>IF(Table2[[#This Row],[Order Priority]]=Introduction!$B$44,1,0)</f>
        <v>0</v>
      </c>
      <c r="L180" s="52">
        <f>IF(Table2[[#This Row],[Order Priority]]=Introduction!$B$45,1,0)</f>
        <v>0</v>
      </c>
      <c r="M180" s="52">
        <f>IF(Table2[[#This Row],[Ship Mode]]=Introduction!$C$42,1,0)</f>
        <v>0</v>
      </c>
      <c r="N180" s="51">
        <f>IF(Table2[[#This Row],[Ship Mode]]=Introduction!$C$44,1,0)</f>
        <v>1</v>
      </c>
      <c r="O180" s="51">
        <f>IF(Table2[[#This Row],[Customer Segment]]=Introduction!$D$45,1,0)</f>
        <v>1</v>
      </c>
      <c r="P180" s="51">
        <f>IF(Table2[[#This Row],[Customer Segment]]=Introduction!$D$42,1,0)</f>
        <v>0</v>
      </c>
      <c r="Q180" s="51">
        <f>IF(Table2[[#This Row],[Customer Segment]]=Introduction!$D$44,1,0)</f>
        <v>0</v>
      </c>
      <c r="R180" s="44">
        <v>183.39</v>
      </c>
      <c r="S1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939.07801408334797</v>
      </c>
    </row>
    <row r="181" spans="1:19" customFormat="1" x14ac:dyDescent="0.2">
      <c r="A181" s="1" t="s">
        <v>46</v>
      </c>
      <c r="B181" s="1" t="s">
        <v>63</v>
      </c>
      <c r="C181" s="1" t="s">
        <v>3</v>
      </c>
      <c r="D181" s="49">
        <v>0.01</v>
      </c>
      <c r="E181" s="49">
        <v>9.48</v>
      </c>
      <c r="F181" s="49">
        <v>7.29</v>
      </c>
      <c r="G181" s="49">
        <v>0.45</v>
      </c>
      <c r="H181" s="49">
        <v>238.93379999999999</v>
      </c>
      <c r="I181" s="52">
        <f>IF(Table2[[#This Row],[Order Priority]]=Introduction!$B$42,1,0)</f>
        <v>0</v>
      </c>
      <c r="J181" s="52">
        <f>IF(Table2[[#This Row],[Order Priority]]=Introduction!$B$43,1,0)</f>
        <v>0</v>
      </c>
      <c r="K181" s="52">
        <f>IF(Table2[[#This Row],[Order Priority]]=Introduction!$B$44,1,0)</f>
        <v>0</v>
      </c>
      <c r="L181" s="52">
        <f>IF(Table2[[#This Row],[Order Priority]]=Introduction!$B$45,1,0)</f>
        <v>0</v>
      </c>
      <c r="M181" s="52">
        <f>IF(Table2[[#This Row],[Ship Mode]]=Introduction!$C$42,1,0)</f>
        <v>0</v>
      </c>
      <c r="N181" s="51">
        <f>IF(Table2[[#This Row],[Ship Mode]]=Introduction!$C$44,1,0)</f>
        <v>0</v>
      </c>
      <c r="O181" s="51">
        <f>IF(Table2[[#This Row],[Customer Segment]]=Introduction!$D$45,1,0)</f>
        <v>1</v>
      </c>
      <c r="P181" s="51">
        <f>IF(Table2[[#This Row],[Customer Segment]]=Introduction!$D$42,1,0)</f>
        <v>0</v>
      </c>
      <c r="Q181" s="51">
        <f>IF(Table2[[#This Row],[Customer Segment]]=Introduction!$D$44,1,0)</f>
        <v>0</v>
      </c>
      <c r="R181" s="41">
        <v>12.9</v>
      </c>
      <c r="S1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590.0389950061367</v>
      </c>
    </row>
    <row r="182" spans="1:19" customFormat="1" x14ac:dyDescent="0.2">
      <c r="A182" s="1" t="s">
        <v>46</v>
      </c>
      <c r="B182" s="1" t="s">
        <v>14</v>
      </c>
      <c r="C182" s="1" t="s">
        <v>3</v>
      </c>
      <c r="D182" s="47">
        <v>0.02</v>
      </c>
      <c r="E182" s="47">
        <v>4.28</v>
      </c>
      <c r="F182" s="47">
        <v>0.94</v>
      </c>
      <c r="G182" s="47">
        <v>0.56000000000000005</v>
      </c>
      <c r="H182" s="47">
        <v>-105.126</v>
      </c>
      <c r="I182" s="52">
        <f>IF(Table2[[#This Row],[Order Priority]]=Introduction!$B$42,1,0)</f>
        <v>0</v>
      </c>
      <c r="J182" s="52">
        <f>IF(Table2[[#This Row],[Order Priority]]=Introduction!$B$43,1,0)</f>
        <v>0</v>
      </c>
      <c r="K182" s="52">
        <f>IF(Table2[[#This Row],[Order Priority]]=Introduction!$B$44,1,0)</f>
        <v>0</v>
      </c>
      <c r="L182" s="52">
        <f>IF(Table2[[#This Row],[Order Priority]]=Introduction!$B$45,1,0)</f>
        <v>0</v>
      </c>
      <c r="M182" s="52">
        <f>IF(Table2[[#This Row],[Ship Mode]]=Introduction!$C$42,1,0)</f>
        <v>0</v>
      </c>
      <c r="N182" s="51">
        <f>IF(Table2[[#This Row],[Ship Mode]]=Introduction!$C$44,1,0)</f>
        <v>1</v>
      </c>
      <c r="O182" s="51">
        <f>IF(Table2[[#This Row],[Customer Segment]]=Introduction!$D$45,1,0)</f>
        <v>1</v>
      </c>
      <c r="P182" s="51">
        <f>IF(Table2[[#This Row],[Customer Segment]]=Introduction!$D$42,1,0)</f>
        <v>0</v>
      </c>
      <c r="Q182" s="51">
        <f>IF(Table2[[#This Row],[Customer Segment]]=Introduction!$D$44,1,0)</f>
        <v>0</v>
      </c>
      <c r="R182" s="44">
        <v>17.89</v>
      </c>
      <c r="S1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212.94827717284537</v>
      </c>
    </row>
    <row r="183" spans="1:19" customFormat="1" x14ac:dyDescent="0.2">
      <c r="A183" s="1" t="s">
        <v>1</v>
      </c>
      <c r="B183" s="1" t="s">
        <v>14</v>
      </c>
      <c r="C183" s="1" t="s">
        <v>15</v>
      </c>
      <c r="D183" s="49">
        <v>0.09</v>
      </c>
      <c r="E183" s="49">
        <v>2.88</v>
      </c>
      <c r="F183" s="49">
        <v>0.7</v>
      </c>
      <c r="G183" s="49">
        <v>0.56000000000000005</v>
      </c>
      <c r="H183" s="49">
        <v>-172.71799999999999</v>
      </c>
      <c r="I183" s="52">
        <f>IF(Table2[[#This Row],[Order Priority]]=Introduction!$B$42,1,0)</f>
        <v>1</v>
      </c>
      <c r="J183" s="52">
        <f>IF(Table2[[#This Row],[Order Priority]]=Introduction!$B$43,1,0)</f>
        <v>0</v>
      </c>
      <c r="K183" s="52">
        <f>IF(Table2[[#This Row],[Order Priority]]=Introduction!$B$44,1,0)</f>
        <v>0</v>
      </c>
      <c r="L183" s="52">
        <f>IF(Table2[[#This Row],[Order Priority]]=Introduction!$B$45,1,0)</f>
        <v>0</v>
      </c>
      <c r="M183" s="52">
        <f>IF(Table2[[#This Row],[Ship Mode]]=Introduction!$C$42,1,0)</f>
        <v>0</v>
      </c>
      <c r="N183" s="51">
        <f>IF(Table2[[#This Row],[Ship Mode]]=Introduction!$C$44,1,0)</f>
        <v>1</v>
      </c>
      <c r="O183" s="51">
        <f>IF(Table2[[#This Row],[Customer Segment]]=Introduction!$D$45,1,0)</f>
        <v>0</v>
      </c>
      <c r="P183" s="51">
        <f>IF(Table2[[#This Row],[Customer Segment]]=Introduction!$D$42,1,0)</f>
        <v>1</v>
      </c>
      <c r="Q183" s="51">
        <f>IF(Table2[[#This Row],[Customer Segment]]=Introduction!$D$44,1,0)</f>
        <v>0</v>
      </c>
      <c r="R183" s="41">
        <v>5.5</v>
      </c>
      <c r="S1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155.5365846866593</v>
      </c>
    </row>
    <row r="184" spans="1:19" customFormat="1" x14ac:dyDescent="0.2">
      <c r="A184" s="1" t="s">
        <v>1</v>
      </c>
      <c r="B184" s="1" t="s">
        <v>14</v>
      </c>
      <c r="C184" s="1" t="s">
        <v>70</v>
      </c>
      <c r="D184" s="47">
        <v>0.09</v>
      </c>
      <c r="E184" s="47">
        <v>2.88</v>
      </c>
      <c r="F184" s="47">
        <v>0.7</v>
      </c>
      <c r="G184" s="47">
        <v>0.56000000000000005</v>
      </c>
      <c r="H184" s="47">
        <v>4.8499999999999996</v>
      </c>
      <c r="I184" s="52">
        <f>IF(Table2[[#This Row],[Order Priority]]=Introduction!$B$42,1,0)</f>
        <v>1</v>
      </c>
      <c r="J184" s="52">
        <f>IF(Table2[[#This Row],[Order Priority]]=Introduction!$B$43,1,0)</f>
        <v>0</v>
      </c>
      <c r="K184" s="52">
        <f>IF(Table2[[#This Row],[Order Priority]]=Introduction!$B$44,1,0)</f>
        <v>0</v>
      </c>
      <c r="L184" s="52">
        <f>IF(Table2[[#This Row],[Order Priority]]=Introduction!$B$45,1,0)</f>
        <v>0</v>
      </c>
      <c r="M184" s="52">
        <f>IF(Table2[[#This Row],[Ship Mode]]=Introduction!$C$42,1,0)</f>
        <v>0</v>
      </c>
      <c r="N184" s="51">
        <f>IF(Table2[[#This Row],[Ship Mode]]=Introduction!$C$44,1,0)</f>
        <v>1</v>
      </c>
      <c r="O184" s="51">
        <f>IF(Table2[[#This Row],[Customer Segment]]=Introduction!$D$45,1,0)</f>
        <v>0</v>
      </c>
      <c r="P184" s="51">
        <f>IF(Table2[[#This Row],[Customer Segment]]=Introduction!$D$42,1,0)</f>
        <v>0</v>
      </c>
      <c r="Q184" s="51">
        <f>IF(Table2[[#This Row],[Customer Segment]]=Introduction!$D$44,1,0)</f>
        <v>0</v>
      </c>
      <c r="R184" s="44">
        <v>19.29</v>
      </c>
      <c r="S1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366.30652476131468</v>
      </c>
    </row>
    <row r="185" spans="1:19" customFormat="1" x14ac:dyDescent="0.2">
      <c r="A185" s="1" t="s">
        <v>13</v>
      </c>
      <c r="B185" s="1" t="s">
        <v>14</v>
      </c>
      <c r="C185" s="1" t="s">
        <v>70</v>
      </c>
      <c r="D185" s="49">
        <v>0.02</v>
      </c>
      <c r="E185" s="49">
        <v>15.28</v>
      </c>
      <c r="F185" s="49">
        <v>1.99</v>
      </c>
      <c r="G185" s="49">
        <v>0.42</v>
      </c>
      <c r="H185" s="49">
        <v>163.1574</v>
      </c>
      <c r="I185" s="52">
        <f>IF(Table2[[#This Row],[Order Priority]]=Introduction!$B$42,1,0)</f>
        <v>0</v>
      </c>
      <c r="J185" s="52">
        <f>IF(Table2[[#This Row],[Order Priority]]=Introduction!$B$43,1,0)</f>
        <v>1</v>
      </c>
      <c r="K185" s="52">
        <f>IF(Table2[[#This Row],[Order Priority]]=Introduction!$B$44,1,0)</f>
        <v>0</v>
      </c>
      <c r="L185" s="52">
        <f>IF(Table2[[#This Row],[Order Priority]]=Introduction!$B$45,1,0)</f>
        <v>0</v>
      </c>
      <c r="M185" s="52">
        <f>IF(Table2[[#This Row],[Ship Mode]]=Introduction!$C$42,1,0)</f>
        <v>0</v>
      </c>
      <c r="N185" s="51">
        <f>IF(Table2[[#This Row],[Ship Mode]]=Introduction!$C$44,1,0)</f>
        <v>1</v>
      </c>
      <c r="O185" s="51">
        <f>IF(Table2[[#This Row],[Customer Segment]]=Introduction!$D$45,1,0)</f>
        <v>0</v>
      </c>
      <c r="P185" s="51">
        <f>IF(Table2[[#This Row],[Customer Segment]]=Introduction!$D$42,1,0)</f>
        <v>0</v>
      </c>
      <c r="Q185" s="51">
        <f>IF(Table2[[#This Row],[Customer Segment]]=Introduction!$D$44,1,0)</f>
        <v>0</v>
      </c>
      <c r="R185" s="41">
        <v>236.46</v>
      </c>
      <c r="S1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240.31680552460736</v>
      </c>
    </row>
    <row r="186" spans="1:19" customFormat="1" x14ac:dyDescent="0.2">
      <c r="A186" s="1" t="s">
        <v>13</v>
      </c>
      <c r="B186" s="1" t="s">
        <v>14</v>
      </c>
      <c r="C186" s="1" t="s">
        <v>70</v>
      </c>
      <c r="D186" s="47">
        <v>0</v>
      </c>
      <c r="E186" s="47">
        <v>85.99</v>
      </c>
      <c r="F186" s="47">
        <v>3.3</v>
      </c>
      <c r="G186" s="47">
        <v>0.37</v>
      </c>
      <c r="H186" s="47">
        <v>-302.22500000000002</v>
      </c>
      <c r="I186" s="52">
        <f>IF(Table2[[#This Row],[Order Priority]]=Introduction!$B$42,1,0)</f>
        <v>0</v>
      </c>
      <c r="J186" s="52">
        <f>IF(Table2[[#This Row],[Order Priority]]=Introduction!$B$43,1,0)</f>
        <v>1</v>
      </c>
      <c r="K186" s="52">
        <f>IF(Table2[[#This Row],[Order Priority]]=Introduction!$B$44,1,0)</f>
        <v>0</v>
      </c>
      <c r="L186" s="52">
        <f>IF(Table2[[#This Row],[Order Priority]]=Introduction!$B$45,1,0)</f>
        <v>0</v>
      </c>
      <c r="M186" s="52">
        <f>IF(Table2[[#This Row],[Ship Mode]]=Introduction!$C$42,1,0)</f>
        <v>0</v>
      </c>
      <c r="N186" s="51">
        <f>IF(Table2[[#This Row],[Ship Mode]]=Introduction!$C$44,1,0)</f>
        <v>1</v>
      </c>
      <c r="O186" s="51">
        <f>IF(Table2[[#This Row],[Customer Segment]]=Introduction!$D$45,1,0)</f>
        <v>0</v>
      </c>
      <c r="P186" s="51">
        <f>IF(Table2[[#This Row],[Customer Segment]]=Introduction!$D$42,1,0)</f>
        <v>0</v>
      </c>
      <c r="Q186" s="51">
        <f>IF(Table2[[#This Row],[Customer Segment]]=Introduction!$D$44,1,0)</f>
        <v>0</v>
      </c>
      <c r="R186" s="44">
        <v>73.819999999999993</v>
      </c>
      <c r="S1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-6.8347692195462457</v>
      </c>
    </row>
    <row r="187" spans="1:19" customFormat="1" x14ac:dyDescent="0.2">
      <c r="A187" s="1" t="s">
        <v>13</v>
      </c>
      <c r="B187" s="1" t="s">
        <v>14</v>
      </c>
      <c r="C187" s="1" t="s">
        <v>70</v>
      </c>
      <c r="D187" s="49">
        <v>0.08</v>
      </c>
      <c r="E187" s="49">
        <v>4.91</v>
      </c>
      <c r="F187" s="49">
        <v>4.97</v>
      </c>
      <c r="G187" s="49">
        <v>0.38</v>
      </c>
      <c r="H187" s="49">
        <v>-99.762500000000003</v>
      </c>
      <c r="I187" s="52">
        <f>IF(Table2[[#This Row],[Order Priority]]=Introduction!$B$42,1,0)</f>
        <v>0</v>
      </c>
      <c r="J187" s="52">
        <f>IF(Table2[[#This Row],[Order Priority]]=Introduction!$B$43,1,0)</f>
        <v>1</v>
      </c>
      <c r="K187" s="52">
        <f>IF(Table2[[#This Row],[Order Priority]]=Introduction!$B$44,1,0)</f>
        <v>0</v>
      </c>
      <c r="L187" s="52">
        <f>IF(Table2[[#This Row],[Order Priority]]=Introduction!$B$45,1,0)</f>
        <v>0</v>
      </c>
      <c r="M187" s="52">
        <f>IF(Table2[[#This Row],[Ship Mode]]=Introduction!$C$42,1,0)</f>
        <v>0</v>
      </c>
      <c r="N187" s="51">
        <f>IF(Table2[[#This Row],[Ship Mode]]=Introduction!$C$44,1,0)</f>
        <v>1</v>
      </c>
      <c r="O187" s="51">
        <f>IF(Table2[[#This Row],[Customer Segment]]=Introduction!$D$45,1,0)</f>
        <v>0</v>
      </c>
      <c r="P187" s="51">
        <f>IF(Table2[[#This Row],[Customer Segment]]=Introduction!$D$42,1,0)</f>
        <v>0</v>
      </c>
      <c r="Q187" s="51">
        <f>IF(Table2[[#This Row],[Customer Segment]]=Introduction!$D$44,1,0)</f>
        <v>0</v>
      </c>
      <c r="R187" s="41">
        <v>58.95</v>
      </c>
      <c r="S1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-51.943406652669466</v>
      </c>
    </row>
    <row r="188" spans="1:19" customFormat="1" x14ac:dyDescent="0.2">
      <c r="A188" s="1" t="s">
        <v>13</v>
      </c>
      <c r="B188" s="1" t="s">
        <v>14</v>
      </c>
      <c r="C188" s="1" t="s">
        <v>70</v>
      </c>
      <c r="D188" s="47">
        <v>0.01</v>
      </c>
      <c r="E188" s="47">
        <v>3499.99</v>
      </c>
      <c r="F188" s="47">
        <v>24.49</v>
      </c>
      <c r="G188" s="47">
        <v>0.37</v>
      </c>
      <c r="H188" s="47">
        <v>-3061.82</v>
      </c>
      <c r="I188" s="52">
        <f>IF(Table2[[#This Row],[Order Priority]]=Introduction!$B$42,1,0)</f>
        <v>0</v>
      </c>
      <c r="J188" s="52">
        <f>IF(Table2[[#This Row],[Order Priority]]=Introduction!$B$43,1,0)</f>
        <v>1</v>
      </c>
      <c r="K188" s="52">
        <f>IF(Table2[[#This Row],[Order Priority]]=Introduction!$B$44,1,0)</f>
        <v>0</v>
      </c>
      <c r="L188" s="52">
        <f>IF(Table2[[#This Row],[Order Priority]]=Introduction!$B$45,1,0)</f>
        <v>0</v>
      </c>
      <c r="M188" s="52">
        <f>IF(Table2[[#This Row],[Ship Mode]]=Introduction!$C$42,1,0)</f>
        <v>0</v>
      </c>
      <c r="N188" s="51">
        <f>IF(Table2[[#This Row],[Ship Mode]]=Introduction!$C$44,1,0)</f>
        <v>1</v>
      </c>
      <c r="O188" s="51">
        <f>IF(Table2[[#This Row],[Customer Segment]]=Introduction!$D$45,1,0)</f>
        <v>0</v>
      </c>
      <c r="P188" s="51">
        <f>IF(Table2[[#This Row],[Customer Segment]]=Introduction!$D$42,1,0)</f>
        <v>0</v>
      </c>
      <c r="Q188" s="51">
        <f>IF(Table2[[#This Row],[Customer Segment]]=Introduction!$D$44,1,0)</f>
        <v>0</v>
      </c>
      <c r="R188" s="44">
        <v>3672.89</v>
      </c>
      <c r="S1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8442.9997953103266</v>
      </c>
    </row>
    <row r="189" spans="1:19" customFormat="1" x14ac:dyDescent="0.2">
      <c r="A189" s="1" t="s">
        <v>13</v>
      </c>
      <c r="B189" s="1" t="s">
        <v>14</v>
      </c>
      <c r="C189" s="1" t="s">
        <v>70</v>
      </c>
      <c r="D189" s="49">
        <v>0.03</v>
      </c>
      <c r="E189" s="49">
        <v>5.84</v>
      </c>
      <c r="F189" s="49">
        <v>1.2</v>
      </c>
      <c r="G189" s="49">
        <v>0.55000000000000004</v>
      </c>
      <c r="H189" s="49">
        <v>-0.01</v>
      </c>
      <c r="I189" s="52">
        <f>IF(Table2[[#This Row],[Order Priority]]=Introduction!$B$42,1,0)</f>
        <v>0</v>
      </c>
      <c r="J189" s="52">
        <f>IF(Table2[[#This Row],[Order Priority]]=Introduction!$B$43,1,0)</f>
        <v>1</v>
      </c>
      <c r="K189" s="52">
        <f>IF(Table2[[#This Row],[Order Priority]]=Introduction!$B$44,1,0)</f>
        <v>0</v>
      </c>
      <c r="L189" s="52">
        <f>IF(Table2[[#This Row],[Order Priority]]=Introduction!$B$45,1,0)</f>
        <v>0</v>
      </c>
      <c r="M189" s="52">
        <f>IF(Table2[[#This Row],[Ship Mode]]=Introduction!$C$42,1,0)</f>
        <v>0</v>
      </c>
      <c r="N189" s="51">
        <f>IF(Table2[[#This Row],[Ship Mode]]=Introduction!$C$44,1,0)</f>
        <v>1</v>
      </c>
      <c r="O189" s="51">
        <f>IF(Table2[[#This Row],[Customer Segment]]=Introduction!$D$45,1,0)</f>
        <v>0</v>
      </c>
      <c r="P189" s="51">
        <f>IF(Table2[[#This Row],[Customer Segment]]=Introduction!$D$42,1,0)</f>
        <v>0</v>
      </c>
      <c r="Q189" s="51">
        <f>IF(Table2[[#This Row],[Customer Segment]]=Introduction!$D$44,1,0)</f>
        <v>0</v>
      </c>
      <c r="R189" s="41">
        <v>11.74</v>
      </c>
      <c r="S1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123.26244387021544</v>
      </c>
    </row>
    <row r="190" spans="1:19" customFormat="1" x14ac:dyDescent="0.2">
      <c r="A190" s="1" t="s">
        <v>13</v>
      </c>
      <c r="B190" s="1" t="s">
        <v>63</v>
      </c>
      <c r="C190" s="1" t="s">
        <v>47</v>
      </c>
      <c r="D190" s="47">
        <v>0.08</v>
      </c>
      <c r="E190" s="47">
        <v>8.09</v>
      </c>
      <c r="F190" s="47">
        <v>7.96</v>
      </c>
      <c r="G190" s="47">
        <v>0.49</v>
      </c>
      <c r="H190" s="47">
        <v>15.984</v>
      </c>
      <c r="I190" s="52">
        <f>IF(Table2[[#This Row],[Order Priority]]=Introduction!$B$42,1,0)</f>
        <v>0</v>
      </c>
      <c r="J190" s="52">
        <f>IF(Table2[[#This Row],[Order Priority]]=Introduction!$B$43,1,0)</f>
        <v>1</v>
      </c>
      <c r="K190" s="52">
        <f>IF(Table2[[#This Row],[Order Priority]]=Introduction!$B$44,1,0)</f>
        <v>0</v>
      </c>
      <c r="L190" s="52">
        <f>IF(Table2[[#This Row],[Order Priority]]=Introduction!$B$45,1,0)</f>
        <v>0</v>
      </c>
      <c r="M190" s="52">
        <f>IF(Table2[[#This Row],[Ship Mode]]=Introduction!$C$42,1,0)</f>
        <v>0</v>
      </c>
      <c r="N190" s="51">
        <f>IF(Table2[[#This Row],[Ship Mode]]=Introduction!$C$44,1,0)</f>
        <v>0</v>
      </c>
      <c r="O190" s="51">
        <f>IF(Table2[[#This Row],[Customer Segment]]=Introduction!$D$45,1,0)</f>
        <v>0</v>
      </c>
      <c r="P190" s="51">
        <f>IF(Table2[[#This Row],[Customer Segment]]=Introduction!$D$42,1,0)</f>
        <v>0</v>
      </c>
      <c r="Q190" s="51">
        <f>IF(Table2[[#This Row],[Customer Segment]]=Introduction!$D$44,1,0)</f>
        <v>1</v>
      </c>
      <c r="R190" s="44">
        <v>48.25</v>
      </c>
      <c r="S1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198.84258312778206</v>
      </c>
    </row>
    <row r="191" spans="1:19" customFormat="1" x14ac:dyDescent="0.2">
      <c r="A191" s="1" t="s">
        <v>23</v>
      </c>
      <c r="B191" s="1" t="s">
        <v>14</v>
      </c>
      <c r="C191" s="1" t="s">
        <v>47</v>
      </c>
      <c r="D191" s="49">
        <v>0.01</v>
      </c>
      <c r="E191" s="49">
        <v>4.9800000000000004</v>
      </c>
      <c r="F191" s="49">
        <v>4.75</v>
      </c>
      <c r="G191" s="49">
        <v>0.36</v>
      </c>
      <c r="H191" s="49">
        <v>-75.900400000000005</v>
      </c>
      <c r="I191" s="52">
        <f>IF(Table2[[#This Row],[Order Priority]]=Introduction!$B$42,1,0)</f>
        <v>0</v>
      </c>
      <c r="J191" s="52">
        <f>IF(Table2[[#This Row],[Order Priority]]=Introduction!$B$43,1,0)</f>
        <v>0</v>
      </c>
      <c r="K191" s="52">
        <f>IF(Table2[[#This Row],[Order Priority]]=Introduction!$B$44,1,0)</f>
        <v>1</v>
      </c>
      <c r="L191" s="52">
        <f>IF(Table2[[#This Row],[Order Priority]]=Introduction!$B$45,1,0)</f>
        <v>0</v>
      </c>
      <c r="M191" s="52">
        <f>IF(Table2[[#This Row],[Ship Mode]]=Introduction!$C$42,1,0)</f>
        <v>0</v>
      </c>
      <c r="N191" s="51">
        <f>IF(Table2[[#This Row],[Ship Mode]]=Introduction!$C$44,1,0)</f>
        <v>1</v>
      </c>
      <c r="O191" s="51">
        <f>IF(Table2[[#This Row],[Customer Segment]]=Introduction!$D$45,1,0)</f>
        <v>0</v>
      </c>
      <c r="P191" s="51">
        <f>IF(Table2[[#This Row],[Customer Segment]]=Introduction!$D$42,1,0)</f>
        <v>0</v>
      </c>
      <c r="Q191" s="51">
        <f>IF(Table2[[#This Row],[Customer Segment]]=Introduction!$D$44,1,0)</f>
        <v>1</v>
      </c>
      <c r="R191" s="41">
        <v>52.93</v>
      </c>
      <c r="S1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108.96161287686513</v>
      </c>
    </row>
    <row r="192" spans="1:19" customFormat="1" x14ac:dyDescent="0.2">
      <c r="A192" s="1" t="s">
        <v>23</v>
      </c>
      <c r="B192" s="1" t="s">
        <v>14</v>
      </c>
      <c r="C192" s="1" t="s">
        <v>47</v>
      </c>
      <c r="D192" s="47">
        <v>0.04</v>
      </c>
      <c r="E192" s="47">
        <v>6.35</v>
      </c>
      <c r="F192" s="47">
        <v>1.02</v>
      </c>
      <c r="G192" s="47">
        <v>0.39</v>
      </c>
      <c r="H192" s="47">
        <v>52.170900000000003</v>
      </c>
      <c r="I192" s="52">
        <f>IF(Table2[[#This Row],[Order Priority]]=Introduction!$B$42,1,0)</f>
        <v>0</v>
      </c>
      <c r="J192" s="52">
        <f>IF(Table2[[#This Row],[Order Priority]]=Introduction!$B$43,1,0)</f>
        <v>0</v>
      </c>
      <c r="K192" s="52">
        <f>IF(Table2[[#This Row],[Order Priority]]=Introduction!$B$44,1,0)</f>
        <v>1</v>
      </c>
      <c r="L192" s="52">
        <f>IF(Table2[[#This Row],[Order Priority]]=Introduction!$B$45,1,0)</f>
        <v>0</v>
      </c>
      <c r="M192" s="52">
        <f>IF(Table2[[#This Row],[Ship Mode]]=Introduction!$C$42,1,0)</f>
        <v>0</v>
      </c>
      <c r="N192" s="51">
        <f>IF(Table2[[#This Row],[Ship Mode]]=Introduction!$C$44,1,0)</f>
        <v>1</v>
      </c>
      <c r="O192" s="51">
        <f>IF(Table2[[#This Row],[Customer Segment]]=Introduction!$D$45,1,0)</f>
        <v>0</v>
      </c>
      <c r="P192" s="51">
        <f>IF(Table2[[#This Row],[Customer Segment]]=Introduction!$D$42,1,0)</f>
        <v>0</v>
      </c>
      <c r="Q192" s="51">
        <f>IF(Table2[[#This Row],[Customer Segment]]=Introduction!$D$44,1,0)</f>
        <v>1</v>
      </c>
      <c r="R192" s="44">
        <v>75.61</v>
      </c>
      <c r="S1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146.41796049027388</v>
      </c>
    </row>
    <row r="193" spans="1:19" customFormat="1" x14ac:dyDescent="0.2">
      <c r="A193" s="1" t="s">
        <v>92</v>
      </c>
      <c r="B193" s="1" t="s">
        <v>14</v>
      </c>
      <c r="C193" s="1" t="s">
        <v>3</v>
      </c>
      <c r="D193" s="49">
        <v>0.06</v>
      </c>
      <c r="E193" s="49">
        <v>7.04</v>
      </c>
      <c r="F193" s="49">
        <v>2.17</v>
      </c>
      <c r="G193" s="49">
        <v>0.38</v>
      </c>
      <c r="H193" s="49">
        <v>2.4851999999999999</v>
      </c>
      <c r="I193" s="52">
        <f>IF(Table2[[#This Row],[Order Priority]]=Introduction!$B$42,1,0)</f>
        <v>0</v>
      </c>
      <c r="J193" s="52">
        <f>IF(Table2[[#This Row],[Order Priority]]=Introduction!$B$43,1,0)</f>
        <v>0</v>
      </c>
      <c r="K193" s="52">
        <f>IF(Table2[[#This Row],[Order Priority]]=Introduction!$B$44,1,0)</f>
        <v>0</v>
      </c>
      <c r="L193" s="52">
        <f>IF(Table2[[#This Row],[Order Priority]]=Introduction!$B$45,1,0)</f>
        <v>1</v>
      </c>
      <c r="M193" s="52">
        <f>IF(Table2[[#This Row],[Ship Mode]]=Introduction!$C$42,1,0)</f>
        <v>0</v>
      </c>
      <c r="N193" s="51">
        <f>IF(Table2[[#This Row],[Ship Mode]]=Introduction!$C$44,1,0)</f>
        <v>1</v>
      </c>
      <c r="O193" s="51">
        <f>IF(Table2[[#This Row],[Customer Segment]]=Introduction!$D$45,1,0)</f>
        <v>1</v>
      </c>
      <c r="P193" s="51">
        <f>IF(Table2[[#This Row],[Customer Segment]]=Introduction!$D$42,1,0)</f>
        <v>0</v>
      </c>
      <c r="Q193" s="51">
        <f>IF(Table2[[#This Row],[Customer Segment]]=Introduction!$D$44,1,0)</f>
        <v>0</v>
      </c>
      <c r="R193" s="41">
        <v>14.65</v>
      </c>
      <c r="S1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1.4761278605897097</v>
      </c>
    </row>
    <row r="194" spans="1:19" customFormat="1" x14ac:dyDescent="0.2">
      <c r="A194" s="1" t="s">
        <v>46</v>
      </c>
      <c r="B194" s="1" t="s">
        <v>14</v>
      </c>
      <c r="C194" s="1" t="s">
        <v>70</v>
      </c>
      <c r="D194" s="47">
        <v>0</v>
      </c>
      <c r="E194" s="47">
        <v>8.6</v>
      </c>
      <c r="F194" s="47">
        <v>6.19</v>
      </c>
      <c r="G194" s="47">
        <v>0.38</v>
      </c>
      <c r="H194" s="47">
        <v>-42.8536</v>
      </c>
      <c r="I194" s="52">
        <f>IF(Table2[[#This Row],[Order Priority]]=Introduction!$B$42,1,0)</f>
        <v>0</v>
      </c>
      <c r="J194" s="52">
        <f>IF(Table2[[#This Row],[Order Priority]]=Introduction!$B$43,1,0)</f>
        <v>0</v>
      </c>
      <c r="K194" s="52">
        <f>IF(Table2[[#This Row],[Order Priority]]=Introduction!$B$44,1,0)</f>
        <v>0</v>
      </c>
      <c r="L194" s="52">
        <f>IF(Table2[[#This Row],[Order Priority]]=Introduction!$B$45,1,0)</f>
        <v>0</v>
      </c>
      <c r="M194" s="52">
        <f>IF(Table2[[#This Row],[Ship Mode]]=Introduction!$C$42,1,0)</f>
        <v>0</v>
      </c>
      <c r="N194" s="51">
        <f>IF(Table2[[#This Row],[Ship Mode]]=Introduction!$C$44,1,0)</f>
        <v>1</v>
      </c>
      <c r="O194" s="51">
        <f>IF(Table2[[#This Row],[Customer Segment]]=Introduction!$D$45,1,0)</f>
        <v>0</v>
      </c>
      <c r="P194" s="51">
        <f>IF(Table2[[#This Row],[Customer Segment]]=Introduction!$D$42,1,0)</f>
        <v>0</v>
      </c>
      <c r="Q194" s="51">
        <f>IF(Table2[[#This Row],[Customer Segment]]=Introduction!$D$44,1,0)</f>
        <v>0</v>
      </c>
      <c r="R194" s="44">
        <v>447.89</v>
      </c>
      <c r="S1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307.998975543955</v>
      </c>
    </row>
    <row r="195" spans="1:19" customFormat="1" x14ac:dyDescent="0.2">
      <c r="A195" s="1" t="s">
        <v>46</v>
      </c>
      <c r="B195" s="1" t="s">
        <v>14</v>
      </c>
      <c r="C195" s="1" t="s">
        <v>70</v>
      </c>
      <c r="D195" s="49">
        <v>0</v>
      </c>
      <c r="E195" s="49">
        <v>8.6</v>
      </c>
      <c r="F195" s="49">
        <v>6.19</v>
      </c>
      <c r="G195" s="49">
        <v>0.38</v>
      </c>
      <c r="H195" s="49">
        <v>-33.211539999999999</v>
      </c>
      <c r="I195" s="52">
        <f>IF(Table2[[#This Row],[Order Priority]]=Introduction!$B$42,1,0)</f>
        <v>0</v>
      </c>
      <c r="J195" s="52">
        <f>IF(Table2[[#This Row],[Order Priority]]=Introduction!$B$43,1,0)</f>
        <v>0</v>
      </c>
      <c r="K195" s="52">
        <f>IF(Table2[[#This Row],[Order Priority]]=Introduction!$B$44,1,0)</f>
        <v>0</v>
      </c>
      <c r="L195" s="52">
        <f>IF(Table2[[#This Row],[Order Priority]]=Introduction!$B$45,1,0)</f>
        <v>0</v>
      </c>
      <c r="M195" s="52">
        <f>IF(Table2[[#This Row],[Ship Mode]]=Introduction!$C$42,1,0)</f>
        <v>0</v>
      </c>
      <c r="N195" s="51">
        <f>IF(Table2[[#This Row],[Ship Mode]]=Introduction!$C$44,1,0)</f>
        <v>1</v>
      </c>
      <c r="O195" s="51">
        <f>IF(Table2[[#This Row],[Customer Segment]]=Introduction!$D$45,1,0)</f>
        <v>0</v>
      </c>
      <c r="P195" s="51">
        <f>IF(Table2[[#This Row],[Customer Segment]]=Introduction!$D$42,1,0)</f>
        <v>0</v>
      </c>
      <c r="Q195" s="51">
        <f>IF(Table2[[#This Row],[Customer Segment]]=Introduction!$D$44,1,0)</f>
        <v>0</v>
      </c>
      <c r="R195" s="41">
        <v>111.97</v>
      </c>
      <c r="S1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317.87269300070909</v>
      </c>
    </row>
    <row r="196" spans="1:19" customFormat="1" x14ac:dyDescent="0.2">
      <c r="A196" s="1" t="s">
        <v>1</v>
      </c>
      <c r="B196" s="1" t="s">
        <v>14</v>
      </c>
      <c r="C196" s="1" t="s">
        <v>3</v>
      </c>
      <c r="D196" s="47">
        <v>0.09</v>
      </c>
      <c r="E196" s="47">
        <v>28.48</v>
      </c>
      <c r="F196" s="47">
        <v>1.99</v>
      </c>
      <c r="G196" s="47">
        <v>0.4</v>
      </c>
      <c r="H196" s="47">
        <v>132.68700000000001</v>
      </c>
      <c r="I196" s="52">
        <f>IF(Table2[[#This Row],[Order Priority]]=Introduction!$B$42,1,0)</f>
        <v>1</v>
      </c>
      <c r="J196" s="52">
        <f>IF(Table2[[#This Row],[Order Priority]]=Introduction!$B$43,1,0)</f>
        <v>0</v>
      </c>
      <c r="K196" s="52">
        <f>IF(Table2[[#This Row],[Order Priority]]=Introduction!$B$44,1,0)</f>
        <v>0</v>
      </c>
      <c r="L196" s="52">
        <f>IF(Table2[[#This Row],[Order Priority]]=Introduction!$B$45,1,0)</f>
        <v>0</v>
      </c>
      <c r="M196" s="52">
        <f>IF(Table2[[#This Row],[Ship Mode]]=Introduction!$C$42,1,0)</f>
        <v>0</v>
      </c>
      <c r="N196" s="51">
        <f>IF(Table2[[#This Row],[Ship Mode]]=Introduction!$C$44,1,0)</f>
        <v>1</v>
      </c>
      <c r="O196" s="51">
        <f>IF(Table2[[#This Row],[Customer Segment]]=Introduction!$D$45,1,0)</f>
        <v>1</v>
      </c>
      <c r="P196" s="51">
        <f>IF(Table2[[#This Row],[Customer Segment]]=Introduction!$D$42,1,0)</f>
        <v>0</v>
      </c>
      <c r="Q196" s="51">
        <f>IF(Table2[[#This Row],[Customer Segment]]=Introduction!$D$44,1,0)</f>
        <v>0</v>
      </c>
      <c r="R196" s="44">
        <v>192.3</v>
      </c>
      <c r="S1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471.05293713357833</v>
      </c>
    </row>
    <row r="197" spans="1:19" customFormat="1" x14ac:dyDescent="0.2">
      <c r="A197" s="1" t="s">
        <v>1</v>
      </c>
      <c r="B197" s="1" t="s">
        <v>63</v>
      </c>
      <c r="C197" s="1" t="s">
        <v>3</v>
      </c>
      <c r="D197" s="49">
        <v>0.08</v>
      </c>
      <c r="E197" s="49">
        <v>65.989999999999995</v>
      </c>
      <c r="F197" s="49">
        <v>4.99</v>
      </c>
      <c r="G197" s="49">
        <v>0.57999999999999996</v>
      </c>
      <c r="H197" s="49">
        <v>496.89</v>
      </c>
      <c r="I197" s="52">
        <f>IF(Table2[[#This Row],[Order Priority]]=Introduction!$B$42,1,0)</f>
        <v>1</v>
      </c>
      <c r="J197" s="52">
        <f>IF(Table2[[#This Row],[Order Priority]]=Introduction!$B$43,1,0)</f>
        <v>0</v>
      </c>
      <c r="K197" s="52">
        <f>IF(Table2[[#This Row],[Order Priority]]=Introduction!$B$44,1,0)</f>
        <v>0</v>
      </c>
      <c r="L197" s="52">
        <f>IF(Table2[[#This Row],[Order Priority]]=Introduction!$B$45,1,0)</f>
        <v>0</v>
      </c>
      <c r="M197" s="52">
        <f>IF(Table2[[#This Row],[Ship Mode]]=Introduction!$C$42,1,0)</f>
        <v>0</v>
      </c>
      <c r="N197" s="51">
        <f>IF(Table2[[#This Row],[Ship Mode]]=Introduction!$C$44,1,0)</f>
        <v>0</v>
      </c>
      <c r="O197" s="51">
        <f>IF(Table2[[#This Row],[Customer Segment]]=Introduction!$D$45,1,0)</f>
        <v>1</v>
      </c>
      <c r="P197" s="51">
        <f>IF(Table2[[#This Row],[Customer Segment]]=Introduction!$D$42,1,0)</f>
        <v>0</v>
      </c>
      <c r="Q197" s="51">
        <f>IF(Table2[[#This Row],[Customer Segment]]=Introduction!$D$44,1,0)</f>
        <v>0</v>
      </c>
      <c r="R197" s="41">
        <v>748.1</v>
      </c>
      <c r="S1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1118.4552280936891</v>
      </c>
    </row>
    <row r="198" spans="1:19" customFormat="1" x14ac:dyDescent="0.2">
      <c r="A198" s="1" t="s">
        <v>1</v>
      </c>
      <c r="B198" s="1" t="s">
        <v>14</v>
      </c>
      <c r="C198" s="1" t="s">
        <v>3</v>
      </c>
      <c r="D198" s="47">
        <v>0.09</v>
      </c>
      <c r="E198" s="47">
        <v>2.1800000000000002</v>
      </c>
      <c r="F198" s="47">
        <v>0.78</v>
      </c>
      <c r="G198" s="47">
        <v>0.52</v>
      </c>
      <c r="H198" s="47">
        <v>2.4548000000000001</v>
      </c>
      <c r="I198" s="52">
        <f>IF(Table2[[#This Row],[Order Priority]]=Introduction!$B$42,1,0)</f>
        <v>1</v>
      </c>
      <c r="J198" s="52">
        <f>IF(Table2[[#This Row],[Order Priority]]=Introduction!$B$43,1,0)</f>
        <v>0</v>
      </c>
      <c r="K198" s="52">
        <f>IF(Table2[[#This Row],[Order Priority]]=Introduction!$B$44,1,0)</f>
        <v>0</v>
      </c>
      <c r="L198" s="52">
        <f>IF(Table2[[#This Row],[Order Priority]]=Introduction!$B$45,1,0)</f>
        <v>0</v>
      </c>
      <c r="M198" s="52">
        <f>IF(Table2[[#This Row],[Ship Mode]]=Introduction!$C$42,1,0)</f>
        <v>0</v>
      </c>
      <c r="N198" s="51">
        <f>IF(Table2[[#This Row],[Ship Mode]]=Introduction!$C$44,1,0)</f>
        <v>1</v>
      </c>
      <c r="O198" s="51">
        <f>IF(Table2[[#This Row],[Customer Segment]]=Introduction!$D$45,1,0)</f>
        <v>1</v>
      </c>
      <c r="P198" s="51">
        <f>IF(Table2[[#This Row],[Customer Segment]]=Introduction!$D$42,1,0)</f>
        <v>0</v>
      </c>
      <c r="Q198" s="51">
        <f>IF(Table2[[#This Row],[Customer Segment]]=Introduction!$D$44,1,0)</f>
        <v>0</v>
      </c>
      <c r="R198" s="44">
        <v>19.12</v>
      </c>
      <c r="S1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321.58775235465248</v>
      </c>
    </row>
    <row r="199" spans="1:19" customFormat="1" x14ac:dyDescent="0.2">
      <c r="A199" s="1" t="s">
        <v>1</v>
      </c>
      <c r="B199" s="1" t="s">
        <v>2</v>
      </c>
      <c r="C199" s="1" t="s">
        <v>3</v>
      </c>
      <c r="D199" s="49">
        <v>0.05</v>
      </c>
      <c r="E199" s="49">
        <v>179.29</v>
      </c>
      <c r="F199" s="49">
        <v>29.21</v>
      </c>
      <c r="G199" s="49">
        <v>0.76</v>
      </c>
      <c r="H199" s="49">
        <v>-537.27977731999999</v>
      </c>
      <c r="I199" s="52">
        <f>IF(Table2[[#This Row],[Order Priority]]=Introduction!$B$42,1,0)</f>
        <v>1</v>
      </c>
      <c r="J199" s="52">
        <f>IF(Table2[[#This Row],[Order Priority]]=Introduction!$B$43,1,0)</f>
        <v>0</v>
      </c>
      <c r="K199" s="52">
        <f>IF(Table2[[#This Row],[Order Priority]]=Introduction!$B$44,1,0)</f>
        <v>0</v>
      </c>
      <c r="L199" s="52">
        <f>IF(Table2[[#This Row],[Order Priority]]=Introduction!$B$45,1,0)</f>
        <v>0</v>
      </c>
      <c r="M199" s="52">
        <f>IF(Table2[[#This Row],[Ship Mode]]=Introduction!$C$42,1,0)</f>
        <v>1</v>
      </c>
      <c r="N199" s="51">
        <f>IF(Table2[[#This Row],[Ship Mode]]=Introduction!$C$44,1,0)</f>
        <v>0</v>
      </c>
      <c r="O199" s="51">
        <f>IF(Table2[[#This Row],[Customer Segment]]=Introduction!$D$45,1,0)</f>
        <v>1</v>
      </c>
      <c r="P199" s="51">
        <f>IF(Table2[[#This Row],[Customer Segment]]=Introduction!$D$42,1,0)</f>
        <v>0</v>
      </c>
      <c r="Q199" s="51">
        <f>IF(Table2[[#This Row],[Customer Segment]]=Introduction!$D$44,1,0)</f>
        <v>0</v>
      </c>
      <c r="R199" s="41">
        <v>186.64</v>
      </c>
      <c r="S1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1531.9390440353855</v>
      </c>
    </row>
    <row r="200" spans="1:19" customFormat="1" x14ac:dyDescent="0.2">
      <c r="A200" s="1" t="s">
        <v>1</v>
      </c>
      <c r="B200" s="1" t="s">
        <v>14</v>
      </c>
      <c r="C200" s="1" t="s">
        <v>15</v>
      </c>
      <c r="D200" s="47">
        <v>0.02</v>
      </c>
      <c r="E200" s="47">
        <v>110.98</v>
      </c>
      <c r="F200" s="47">
        <v>13.99</v>
      </c>
      <c r="G200" s="47">
        <v>0.69</v>
      </c>
      <c r="H200" s="47">
        <v>-106.3424</v>
      </c>
      <c r="I200" s="52">
        <f>IF(Table2[[#This Row],[Order Priority]]=Introduction!$B$42,1,0)</f>
        <v>1</v>
      </c>
      <c r="J200" s="52">
        <f>IF(Table2[[#This Row],[Order Priority]]=Introduction!$B$43,1,0)</f>
        <v>0</v>
      </c>
      <c r="K200" s="52">
        <f>IF(Table2[[#This Row],[Order Priority]]=Introduction!$B$44,1,0)</f>
        <v>0</v>
      </c>
      <c r="L200" s="52">
        <f>IF(Table2[[#This Row],[Order Priority]]=Introduction!$B$45,1,0)</f>
        <v>0</v>
      </c>
      <c r="M200" s="52">
        <f>IF(Table2[[#This Row],[Ship Mode]]=Introduction!$C$42,1,0)</f>
        <v>0</v>
      </c>
      <c r="N200" s="51">
        <f>IF(Table2[[#This Row],[Ship Mode]]=Introduction!$C$44,1,0)</f>
        <v>1</v>
      </c>
      <c r="O200" s="51">
        <f>IF(Table2[[#This Row],[Customer Segment]]=Introduction!$D$45,1,0)</f>
        <v>0</v>
      </c>
      <c r="P200" s="51">
        <f>IF(Table2[[#This Row],[Customer Segment]]=Introduction!$D$42,1,0)</f>
        <v>1</v>
      </c>
      <c r="Q200" s="51">
        <f>IF(Table2[[#This Row],[Customer Segment]]=Introduction!$D$44,1,0)</f>
        <v>0</v>
      </c>
      <c r="R200" s="44">
        <v>226.53</v>
      </c>
      <c r="S2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1083.8427106726162</v>
      </c>
    </row>
    <row r="201" spans="1:19" customFormat="1" x14ac:dyDescent="0.2">
      <c r="A201" s="1" t="s">
        <v>1</v>
      </c>
      <c r="B201" s="1" t="s">
        <v>14</v>
      </c>
      <c r="C201" s="1" t="s">
        <v>15</v>
      </c>
      <c r="D201" s="49">
        <v>0.01</v>
      </c>
      <c r="E201" s="49">
        <v>8.01</v>
      </c>
      <c r="F201" s="49">
        <v>2.87</v>
      </c>
      <c r="G201" s="49">
        <v>0.4</v>
      </c>
      <c r="H201" s="49">
        <v>44.976799999999997</v>
      </c>
      <c r="I201" s="52">
        <f>IF(Table2[[#This Row],[Order Priority]]=Introduction!$B$42,1,0)</f>
        <v>1</v>
      </c>
      <c r="J201" s="52">
        <f>IF(Table2[[#This Row],[Order Priority]]=Introduction!$B$43,1,0)</f>
        <v>0</v>
      </c>
      <c r="K201" s="52">
        <f>IF(Table2[[#This Row],[Order Priority]]=Introduction!$B$44,1,0)</f>
        <v>0</v>
      </c>
      <c r="L201" s="52">
        <f>IF(Table2[[#This Row],[Order Priority]]=Introduction!$B$45,1,0)</f>
        <v>0</v>
      </c>
      <c r="M201" s="52">
        <f>IF(Table2[[#This Row],[Ship Mode]]=Introduction!$C$42,1,0)</f>
        <v>0</v>
      </c>
      <c r="N201" s="51">
        <f>IF(Table2[[#This Row],[Ship Mode]]=Introduction!$C$44,1,0)</f>
        <v>1</v>
      </c>
      <c r="O201" s="51">
        <f>IF(Table2[[#This Row],[Customer Segment]]=Introduction!$D$45,1,0)</f>
        <v>0</v>
      </c>
      <c r="P201" s="51">
        <f>IF(Table2[[#This Row],[Customer Segment]]=Introduction!$D$42,1,0)</f>
        <v>1</v>
      </c>
      <c r="Q201" s="51">
        <f>IF(Table2[[#This Row],[Customer Segment]]=Introduction!$D$44,1,0)</f>
        <v>0</v>
      </c>
      <c r="R201" s="41">
        <v>68.650000000000006</v>
      </c>
      <c r="S2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374.38992350967374</v>
      </c>
    </row>
    <row r="202" spans="1:19" customFormat="1" x14ac:dyDescent="0.2">
      <c r="A202" s="1" t="s">
        <v>13</v>
      </c>
      <c r="B202" s="1" t="s">
        <v>14</v>
      </c>
      <c r="C202" s="1" t="s">
        <v>70</v>
      </c>
      <c r="D202" s="47">
        <v>0.03</v>
      </c>
      <c r="E202" s="47">
        <v>7.37</v>
      </c>
      <c r="F202" s="47">
        <v>5.53</v>
      </c>
      <c r="G202" s="47">
        <v>0.69</v>
      </c>
      <c r="H202" s="47">
        <v>-133.69999999999999</v>
      </c>
      <c r="I202" s="52">
        <f>IF(Table2[[#This Row],[Order Priority]]=Introduction!$B$42,1,0)</f>
        <v>0</v>
      </c>
      <c r="J202" s="52">
        <f>IF(Table2[[#This Row],[Order Priority]]=Introduction!$B$43,1,0)</f>
        <v>1</v>
      </c>
      <c r="K202" s="52">
        <f>IF(Table2[[#This Row],[Order Priority]]=Introduction!$B$44,1,0)</f>
        <v>0</v>
      </c>
      <c r="L202" s="52">
        <f>IF(Table2[[#This Row],[Order Priority]]=Introduction!$B$45,1,0)</f>
        <v>0</v>
      </c>
      <c r="M202" s="52">
        <f>IF(Table2[[#This Row],[Ship Mode]]=Introduction!$C$42,1,0)</f>
        <v>0</v>
      </c>
      <c r="N202" s="51">
        <f>IF(Table2[[#This Row],[Ship Mode]]=Introduction!$C$44,1,0)</f>
        <v>1</v>
      </c>
      <c r="O202" s="51">
        <f>IF(Table2[[#This Row],[Customer Segment]]=Introduction!$D$45,1,0)</f>
        <v>0</v>
      </c>
      <c r="P202" s="51">
        <f>IF(Table2[[#This Row],[Customer Segment]]=Introduction!$D$42,1,0)</f>
        <v>0</v>
      </c>
      <c r="Q202" s="51">
        <f>IF(Table2[[#This Row],[Customer Segment]]=Introduction!$D$44,1,0)</f>
        <v>0</v>
      </c>
      <c r="R202" s="44">
        <v>85.79</v>
      </c>
      <c r="S2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227.1983088961513</v>
      </c>
    </row>
    <row r="203" spans="1:19" customFormat="1" x14ac:dyDescent="0.2">
      <c r="A203" s="1" t="s">
        <v>23</v>
      </c>
      <c r="B203" s="1" t="s">
        <v>14</v>
      </c>
      <c r="C203" s="1" t="s">
        <v>70</v>
      </c>
      <c r="D203" s="49">
        <v>0.04</v>
      </c>
      <c r="E203" s="49">
        <v>22.72</v>
      </c>
      <c r="F203" s="49">
        <v>8.99</v>
      </c>
      <c r="G203" s="49">
        <v>0.44</v>
      </c>
      <c r="H203" s="49">
        <v>-678.49599999999998</v>
      </c>
      <c r="I203" s="52">
        <f>IF(Table2[[#This Row],[Order Priority]]=Introduction!$B$42,1,0)</f>
        <v>0</v>
      </c>
      <c r="J203" s="52">
        <f>IF(Table2[[#This Row],[Order Priority]]=Introduction!$B$43,1,0)</f>
        <v>0</v>
      </c>
      <c r="K203" s="52">
        <f>IF(Table2[[#This Row],[Order Priority]]=Introduction!$B$44,1,0)</f>
        <v>1</v>
      </c>
      <c r="L203" s="52">
        <f>IF(Table2[[#This Row],[Order Priority]]=Introduction!$B$45,1,0)</f>
        <v>0</v>
      </c>
      <c r="M203" s="52">
        <f>IF(Table2[[#This Row],[Ship Mode]]=Introduction!$C$42,1,0)</f>
        <v>0</v>
      </c>
      <c r="N203" s="51">
        <f>IF(Table2[[#This Row],[Ship Mode]]=Introduction!$C$44,1,0)</f>
        <v>1</v>
      </c>
      <c r="O203" s="51">
        <f>IF(Table2[[#This Row],[Customer Segment]]=Introduction!$D$45,1,0)</f>
        <v>0</v>
      </c>
      <c r="P203" s="51">
        <f>IF(Table2[[#This Row],[Customer Segment]]=Introduction!$D$42,1,0)</f>
        <v>0</v>
      </c>
      <c r="Q203" s="51">
        <f>IF(Table2[[#This Row],[Customer Segment]]=Introduction!$D$44,1,0)</f>
        <v>0</v>
      </c>
      <c r="R203" s="41">
        <v>202.41</v>
      </c>
      <c r="S2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-319.10799859309259</v>
      </c>
    </row>
    <row r="204" spans="1:19" customFormat="1" x14ac:dyDescent="0.2">
      <c r="A204" s="1" t="s">
        <v>23</v>
      </c>
      <c r="B204" s="1" t="s">
        <v>14</v>
      </c>
      <c r="C204" s="1" t="s">
        <v>70</v>
      </c>
      <c r="D204" s="47">
        <v>0.04</v>
      </c>
      <c r="E204" s="47">
        <v>22.72</v>
      </c>
      <c r="F204" s="47">
        <v>8.99</v>
      </c>
      <c r="G204" s="47">
        <v>0.44</v>
      </c>
      <c r="H204" s="47">
        <v>70.028000000000006</v>
      </c>
      <c r="I204" s="52">
        <f>IF(Table2[[#This Row],[Order Priority]]=Introduction!$B$42,1,0)</f>
        <v>0</v>
      </c>
      <c r="J204" s="52">
        <f>IF(Table2[[#This Row],[Order Priority]]=Introduction!$B$43,1,0)</f>
        <v>0</v>
      </c>
      <c r="K204" s="52">
        <f>IF(Table2[[#This Row],[Order Priority]]=Introduction!$B$44,1,0)</f>
        <v>1</v>
      </c>
      <c r="L204" s="52">
        <f>IF(Table2[[#This Row],[Order Priority]]=Introduction!$B$45,1,0)</f>
        <v>0</v>
      </c>
      <c r="M204" s="52">
        <f>IF(Table2[[#This Row],[Ship Mode]]=Introduction!$C$42,1,0)</f>
        <v>0</v>
      </c>
      <c r="N204" s="51">
        <f>IF(Table2[[#This Row],[Ship Mode]]=Introduction!$C$44,1,0)</f>
        <v>1</v>
      </c>
      <c r="O204" s="51">
        <f>IF(Table2[[#This Row],[Customer Segment]]=Introduction!$D$45,1,0)</f>
        <v>0</v>
      </c>
      <c r="P204" s="51">
        <f>IF(Table2[[#This Row],[Customer Segment]]=Introduction!$D$42,1,0)</f>
        <v>0</v>
      </c>
      <c r="Q204" s="51">
        <f>IF(Table2[[#This Row],[Customer Segment]]=Introduction!$D$44,1,0)</f>
        <v>0</v>
      </c>
      <c r="R204" s="44">
        <v>832.14</v>
      </c>
      <c r="S2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447.39983122744388</v>
      </c>
    </row>
    <row r="205" spans="1:19" customFormat="1" x14ac:dyDescent="0.2">
      <c r="A205" s="1" t="s">
        <v>23</v>
      </c>
      <c r="B205" s="1" t="s">
        <v>63</v>
      </c>
      <c r="C205" s="1" t="s">
        <v>70</v>
      </c>
      <c r="D205" s="49">
        <v>0.04</v>
      </c>
      <c r="E205" s="49">
        <v>2.98</v>
      </c>
      <c r="F205" s="49">
        <v>2.0299999999999998</v>
      </c>
      <c r="G205" s="49">
        <v>0.56999999999999995</v>
      </c>
      <c r="H205" s="49">
        <v>-22.01</v>
      </c>
      <c r="I205" s="52">
        <f>IF(Table2[[#This Row],[Order Priority]]=Introduction!$B$42,1,0)</f>
        <v>0</v>
      </c>
      <c r="J205" s="52">
        <f>IF(Table2[[#This Row],[Order Priority]]=Introduction!$B$43,1,0)</f>
        <v>0</v>
      </c>
      <c r="K205" s="52">
        <f>IF(Table2[[#This Row],[Order Priority]]=Introduction!$B$44,1,0)</f>
        <v>1</v>
      </c>
      <c r="L205" s="52">
        <f>IF(Table2[[#This Row],[Order Priority]]=Introduction!$B$45,1,0)</f>
        <v>0</v>
      </c>
      <c r="M205" s="52">
        <f>IF(Table2[[#This Row],[Ship Mode]]=Introduction!$C$42,1,0)</f>
        <v>0</v>
      </c>
      <c r="N205" s="51">
        <f>IF(Table2[[#This Row],[Ship Mode]]=Introduction!$C$44,1,0)</f>
        <v>0</v>
      </c>
      <c r="O205" s="51">
        <f>IF(Table2[[#This Row],[Customer Segment]]=Introduction!$D$45,1,0)</f>
        <v>0</v>
      </c>
      <c r="P205" s="51">
        <f>IF(Table2[[#This Row],[Customer Segment]]=Introduction!$D$42,1,0)</f>
        <v>0</v>
      </c>
      <c r="Q205" s="51">
        <f>IF(Table2[[#This Row],[Customer Segment]]=Introduction!$D$44,1,0)</f>
        <v>0</v>
      </c>
      <c r="R205" s="41">
        <v>15.7</v>
      </c>
      <c r="S2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124.76984025557201</v>
      </c>
    </row>
    <row r="206" spans="1:19" customFormat="1" x14ac:dyDescent="0.2">
      <c r="A206" s="1" t="s">
        <v>23</v>
      </c>
      <c r="B206" s="1" t="s">
        <v>14</v>
      </c>
      <c r="C206" s="1" t="s">
        <v>70</v>
      </c>
      <c r="D206" s="47">
        <v>0.01</v>
      </c>
      <c r="E206" s="47">
        <v>125.99</v>
      </c>
      <c r="F206" s="47">
        <v>8.99</v>
      </c>
      <c r="G206" s="47">
        <v>0.59</v>
      </c>
      <c r="H206" s="47">
        <v>426.46032000000002</v>
      </c>
      <c r="I206" s="52">
        <f>IF(Table2[[#This Row],[Order Priority]]=Introduction!$B$42,1,0)</f>
        <v>0</v>
      </c>
      <c r="J206" s="52">
        <f>IF(Table2[[#This Row],[Order Priority]]=Introduction!$B$43,1,0)</f>
        <v>0</v>
      </c>
      <c r="K206" s="52">
        <f>IF(Table2[[#This Row],[Order Priority]]=Introduction!$B$44,1,0)</f>
        <v>1</v>
      </c>
      <c r="L206" s="52">
        <f>IF(Table2[[#This Row],[Order Priority]]=Introduction!$B$45,1,0)</f>
        <v>0</v>
      </c>
      <c r="M206" s="52">
        <f>IF(Table2[[#This Row],[Ship Mode]]=Introduction!$C$42,1,0)</f>
        <v>0</v>
      </c>
      <c r="N206" s="51">
        <f>IF(Table2[[#This Row],[Ship Mode]]=Introduction!$C$44,1,0)</f>
        <v>1</v>
      </c>
      <c r="O206" s="51">
        <f>IF(Table2[[#This Row],[Customer Segment]]=Introduction!$D$45,1,0)</f>
        <v>0</v>
      </c>
      <c r="P206" s="51">
        <f>IF(Table2[[#This Row],[Customer Segment]]=Introduction!$D$42,1,0)</f>
        <v>0</v>
      </c>
      <c r="Q206" s="51">
        <f>IF(Table2[[#This Row],[Customer Segment]]=Introduction!$D$44,1,0)</f>
        <v>0</v>
      </c>
      <c r="R206" s="44">
        <v>680.65</v>
      </c>
      <c r="S2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1280.4614861557002</v>
      </c>
    </row>
    <row r="207" spans="1:19" customFormat="1" x14ac:dyDescent="0.2">
      <c r="A207" s="1" t="s">
        <v>92</v>
      </c>
      <c r="B207" s="1" t="s">
        <v>14</v>
      </c>
      <c r="C207" s="1" t="s">
        <v>47</v>
      </c>
      <c r="D207" s="49">
        <v>0</v>
      </c>
      <c r="E207" s="49">
        <v>13.43</v>
      </c>
      <c r="F207" s="49">
        <v>5.5</v>
      </c>
      <c r="G207" s="49">
        <v>0.56999999999999995</v>
      </c>
      <c r="H207" s="49">
        <v>-253.77799999999999</v>
      </c>
      <c r="I207" s="52">
        <f>IF(Table2[[#This Row],[Order Priority]]=Introduction!$B$42,1,0)</f>
        <v>0</v>
      </c>
      <c r="J207" s="52">
        <f>IF(Table2[[#This Row],[Order Priority]]=Introduction!$B$43,1,0)</f>
        <v>0</v>
      </c>
      <c r="K207" s="52">
        <f>IF(Table2[[#This Row],[Order Priority]]=Introduction!$B$44,1,0)</f>
        <v>0</v>
      </c>
      <c r="L207" s="52">
        <f>IF(Table2[[#This Row],[Order Priority]]=Introduction!$B$45,1,0)</f>
        <v>1</v>
      </c>
      <c r="M207" s="52">
        <f>IF(Table2[[#This Row],[Ship Mode]]=Introduction!$C$42,1,0)</f>
        <v>0</v>
      </c>
      <c r="N207" s="51">
        <f>IF(Table2[[#This Row],[Ship Mode]]=Introduction!$C$44,1,0)</f>
        <v>1</v>
      </c>
      <c r="O207" s="51">
        <f>IF(Table2[[#This Row],[Customer Segment]]=Introduction!$D$45,1,0)</f>
        <v>0</v>
      </c>
      <c r="P207" s="51">
        <f>IF(Table2[[#This Row],[Customer Segment]]=Introduction!$D$42,1,0)</f>
        <v>0</v>
      </c>
      <c r="Q207" s="51">
        <f>IF(Table2[[#This Row],[Customer Segment]]=Introduction!$D$44,1,0)</f>
        <v>1</v>
      </c>
      <c r="R207" s="41">
        <v>129.54</v>
      </c>
      <c r="S2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88.167012375616878</v>
      </c>
    </row>
    <row r="208" spans="1:19" customFormat="1" x14ac:dyDescent="0.2">
      <c r="A208" s="1" t="s">
        <v>92</v>
      </c>
      <c r="B208" s="1" t="s">
        <v>14</v>
      </c>
      <c r="C208" s="1" t="s">
        <v>70</v>
      </c>
      <c r="D208" s="47">
        <v>0.1</v>
      </c>
      <c r="E208" s="47">
        <v>5.81</v>
      </c>
      <c r="F208" s="47">
        <v>8.49</v>
      </c>
      <c r="G208" s="47">
        <v>0.39</v>
      </c>
      <c r="H208" s="47">
        <v>-350.43950000000001</v>
      </c>
      <c r="I208" s="52">
        <f>IF(Table2[[#This Row],[Order Priority]]=Introduction!$B$42,1,0)</f>
        <v>0</v>
      </c>
      <c r="J208" s="52">
        <f>IF(Table2[[#This Row],[Order Priority]]=Introduction!$B$43,1,0)</f>
        <v>0</v>
      </c>
      <c r="K208" s="52">
        <f>IF(Table2[[#This Row],[Order Priority]]=Introduction!$B$44,1,0)</f>
        <v>0</v>
      </c>
      <c r="L208" s="52">
        <f>IF(Table2[[#This Row],[Order Priority]]=Introduction!$B$45,1,0)</f>
        <v>1</v>
      </c>
      <c r="M208" s="52">
        <f>IF(Table2[[#This Row],[Ship Mode]]=Introduction!$C$42,1,0)</f>
        <v>0</v>
      </c>
      <c r="N208" s="51">
        <f>IF(Table2[[#This Row],[Ship Mode]]=Introduction!$C$44,1,0)</f>
        <v>1</v>
      </c>
      <c r="O208" s="51">
        <f>IF(Table2[[#This Row],[Customer Segment]]=Introduction!$D$45,1,0)</f>
        <v>0</v>
      </c>
      <c r="P208" s="51">
        <f>IF(Table2[[#This Row],[Customer Segment]]=Introduction!$D$42,1,0)</f>
        <v>0</v>
      </c>
      <c r="Q208" s="51">
        <f>IF(Table2[[#This Row],[Customer Segment]]=Introduction!$D$44,1,0)</f>
        <v>0</v>
      </c>
      <c r="R208" s="44">
        <v>64.959999999999994</v>
      </c>
      <c r="S2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-198.18610963180129</v>
      </c>
    </row>
    <row r="209" spans="1:19" customFormat="1" x14ac:dyDescent="0.2">
      <c r="A209" s="1" t="s">
        <v>92</v>
      </c>
      <c r="B209" s="1" t="s">
        <v>14</v>
      </c>
      <c r="C209" s="1" t="s">
        <v>70</v>
      </c>
      <c r="D209" s="49">
        <v>0.03</v>
      </c>
      <c r="E209" s="49">
        <v>1.81</v>
      </c>
      <c r="F209" s="49">
        <v>0.75</v>
      </c>
      <c r="G209" s="49">
        <v>0.52</v>
      </c>
      <c r="H209" s="49">
        <v>4.2027999999999999</v>
      </c>
      <c r="I209" s="52">
        <f>IF(Table2[[#This Row],[Order Priority]]=Introduction!$B$42,1,0)</f>
        <v>0</v>
      </c>
      <c r="J209" s="52">
        <f>IF(Table2[[#This Row],[Order Priority]]=Introduction!$B$43,1,0)</f>
        <v>0</v>
      </c>
      <c r="K209" s="52">
        <f>IF(Table2[[#This Row],[Order Priority]]=Introduction!$B$44,1,0)</f>
        <v>0</v>
      </c>
      <c r="L209" s="52">
        <f>IF(Table2[[#This Row],[Order Priority]]=Introduction!$B$45,1,0)</f>
        <v>1</v>
      </c>
      <c r="M209" s="52">
        <f>IF(Table2[[#This Row],[Ship Mode]]=Introduction!$C$42,1,0)</f>
        <v>0</v>
      </c>
      <c r="N209" s="51">
        <f>IF(Table2[[#This Row],[Ship Mode]]=Introduction!$C$44,1,0)</f>
        <v>1</v>
      </c>
      <c r="O209" s="51">
        <f>IF(Table2[[#This Row],[Customer Segment]]=Introduction!$D$45,1,0)</f>
        <v>0</v>
      </c>
      <c r="P209" s="51">
        <f>IF(Table2[[#This Row],[Customer Segment]]=Introduction!$D$42,1,0)</f>
        <v>0</v>
      </c>
      <c r="Q209" s="51">
        <f>IF(Table2[[#This Row],[Customer Segment]]=Introduction!$D$44,1,0)</f>
        <v>0</v>
      </c>
      <c r="R209" s="41">
        <v>19.14</v>
      </c>
      <c r="S2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92.828120378403696</v>
      </c>
    </row>
    <row r="210" spans="1:19" customFormat="1" x14ac:dyDescent="0.2">
      <c r="A210" s="1" t="s">
        <v>46</v>
      </c>
      <c r="B210" s="1" t="s">
        <v>14</v>
      </c>
      <c r="C210" s="1" t="s">
        <v>47</v>
      </c>
      <c r="D210" s="47">
        <v>0.02</v>
      </c>
      <c r="E210" s="47">
        <v>12.99</v>
      </c>
      <c r="F210" s="47">
        <v>14.37</v>
      </c>
      <c r="G210" s="47">
        <v>0.73</v>
      </c>
      <c r="H210" s="47">
        <v>-159.86000000000001</v>
      </c>
      <c r="I210" s="52">
        <f>IF(Table2[[#This Row],[Order Priority]]=Introduction!$B$42,1,0)</f>
        <v>0</v>
      </c>
      <c r="J210" s="52">
        <f>IF(Table2[[#This Row],[Order Priority]]=Introduction!$B$43,1,0)</f>
        <v>0</v>
      </c>
      <c r="K210" s="52">
        <f>IF(Table2[[#This Row],[Order Priority]]=Introduction!$B$44,1,0)</f>
        <v>0</v>
      </c>
      <c r="L210" s="52">
        <f>IF(Table2[[#This Row],[Order Priority]]=Introduction!$B$45,1,0)</f>
        <v>0</v>
      </c>
      <c r="M210" s="52">
        <f>IF(Table2[[#This Row],[Ship Mode]]=Introduction!$C$42,1,0)</f>
        <v>0</v>
      </c>
      <c r="N210" s="51">
        <f>IF(Table2[[#This Row],[Ship Mode]]=Introduction!$C$44,1,0)</f>
        <v>1</v>
      </c>
      <c r="O210" s="51">
        <f>IF(Table2[[#This Row],[Customer Segment]]=Introduction!$D$45,1,0)</f>
        <v>0</v>
      </c>
      <c r="P210" s="51">
        <f>IF(Table2[[#This Row],[Customer Segment]]=Introduction!$D$42,1,0)</f>
        <v>0</v>
      </c>
      <c r="Q210" s="51">
        <f>IF(Table2[[#This Row],[Customer Segment]]=Introduction!$D$44,1,0)</f>
        <v>1</v>
      </c>
      <c r="R210" s="44">
        <v>67.64</v>
      </c>
      <c r="S2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736.16258725523426</v>
      </c>
    </row>
    <row r="211" spans="1:19" customFormat="1" x14ac:dyDescent="0.2">
      <c r="A211" s="1" t="s">
        <v>46</v>
      </c>
      <c r="B211" s="1" t="s">
        <v>14</v>
      </c>
      <c r="C211" s="1" t="s">
        <v>47</v>
      </c>
      <c r="D211" s="49">
        <v>0.05</v>
      </c>
      <c r="E211" s="49">
        <v>35.44</v>
      </c>
      <c r="F211" s="49">
        <v>7.5</v>
      </c>
      <c r="G211" s="49">
        <v>0.38</v>
      </c>
      <c r="H211" s="49">
        <v>165.88980000000001</v>
      </c>
      <c r="I211" s="52">
        <f>IF(Table2[[#This Row],[Order Priority]]=Introduction!$B$42,1,0)</f>
        <v>0</v>
      </c>
      <c r="J211" s="52">
        <f>IF(Table2[[#This Row],[Order Priority]]=Introduction!$B$43,1,0)</f>
        <v>0</v>
      </c>
      <c r="K211" s="52">
        <f>IF(Table2[[#This Row],[Order Priority]]=Introduction!$B$44,1,0)</f>
        <v>0</v>
      </c>
      <c r="L211" s="52">
        <f>IF(Table2[[#This Row],[Order Priority]]=Introduction!$B$45,1,0)</f>
        <v>0</v>
      </c>
      <c r="M211" s="52">
        <f>IF(Table2[[#This Row],[Ship Mode]]=Introduction!$C$42,1,0)</f>
        <v>0</v>
      </c>
      <c r="N211" s="51">
        <f>IF(Table2[[#This Row],[Ship Mode]]=Introduction!$C$44,1,0)</f>
        <v>1</v>
      </c>
      <c r="O211" s="51">
        <f>IF(Table2[[#This Row],[Customer Segment]]=Introduction!$D$45,1,0)</f>
        <v>0</v>
      </c>
      <c r="P211" s="51">
        <f>IF(Table2[[#This Row],[Customer Segment]]=Introduction!$D$42,1,0)</f>
        <v>0</v>
      </c>
      <c r="Q211" s="51">
        <f>IF(Table2[[#This Row],[Customer Segment]]=Introduction!$D$44,1,0)</f>
        <v>1</v>
      </c>
      <c r="R211" s="41">
        <v>240.42</v>
      </c>
      <c r="S2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639.456733311726</v>
      </c>
    </row>
    <row r="212" spans="1:19" customFormat="1" x14ac:dyDescent="0.2">
      <c r="A212" s="1" t="s">
        <v>46</v>
      </c>
      <c r="B212" s="1" t="s">
        <v>14</v>
      </c>
      <c r="C212" s="1" t="s">
        <v>47</v>
      </c>
      <c r="D212" s="47">
        <v>0.02</v>
      </c>
      <c r="E212" s="47">
        <v>12.98</v>
      </c>
      <c r="F212" s="47">
        <v>3.14</v>
      </c>
      <c r="G212" s="47">
        <v>0.6</v>
      </c>
      <c r="H212" s="47">
        <v>75.010000000000005</v>
      </c>
      <c r="I212" s="52">
        <f>IF(Table2[[#This Row],[Order Priority]]=Introduction!$B$42,1,0)</f>
        <v>0</v>
      </c>
      <c r="J212" s="52">
        <f>IF(Table2[[#This Row],[Order Priority]]=Introduction!$B$43,1,0)</f>
        <v>0</v>
      </c>
      <c r="K212" s="52">
        <f>IF(Table2[[#This Row],[Order Priority]]=Introduction!$B$44,1,0)</f>
        <v>0</v>
      </c>
      <c r="L212" s="52">
        <f>IF(Table2[[#This Row],[Order Priority]]=Introduction!$B$45,1,0)</f>
        <v>0</v>
      </c>
      <c r="M212" s="52">
        <f>IF(Table2[[#This Row],[Ship Mode]]=Introduction!$C$42,1,0)</f>
        <v>0</v>
      </c>
      <c r="N212" s="51">
        <f>IF(Table2[[#This Row],[Ship Mode]]=Introduction!$C$44,1,0)</f>
        <v>1</v>
      </c>
      <c r="O212" s="51">
        <f>IF(Table2[[#This Row],[Customer Segment]]=Introduction!$D$45,1,0)</f>
        <v>0</v>
      </c>
      <c r="P212" s="51">
        <f>IF(Table2[[#This Row],[Customer Segment]]=Introduction!$D$42,1,0)</f>
        <v>0</v>
      </c>
      <c r="Q212" s="51">
        <f>IF(Table2[[#This Row],[Customer Segment]]=Introduction!$D$44,1,0)</f>
        <v>1</v>
      </c>
      <c r="R212" s="44">
        <v>184.4</v>
      </c>
      <c r="S2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558.20042931662135</v>
      </c>
    </row>
    <row r="213" spans="1:19" customFormat="1" x14ac:dyDescent="0.2">
      <c r="A213" s="1" t="s">
        <v>1</v>
      </c>
      <c r="B213" s="1" t="s">
        <v>14</v>
      </c>
      <c r="C213" s="1" t="s">
        <v>3</v>
      </c>
      <c r="D213" s="49">
        <v>0.08</v>
      </c>
      <c r="E213" s="49">
        <v>30.53</v>
      </c>
      <c r="F213" s="49">
        <v>19.989999999999998</v>
      </c>
      <c r="G213" s="49">
        <v>0.39</v>
      </c>
      <c r="H213" s="49">
        <v>-239.8656</v>
      </c>
      <c r="I213" s="52">
        <f>IF(Table2[[#This Row],[Order Priority]]=Introduction!$B$42,1,0)</f>
        <v>1</v>
      </c>
      <c r="J213" s="52">
        <f>IF(Table2[[#This Row],[Order Priority]]=Introduction!$B$43,1,0)</f>
        <v>0</v>
      </c>
      <c r="K213" s="52">
        <f>IF(Table2[[#This Row],[Order Priority]]=Introduction!$B$44,1,0)</f>
        <v>0</v>
      </c>
      <c r="L213" s="52">
        <f>IF(Table2[[#This Row],[Order Priority]]=Introduction!$B$45,1,0)</f>
        <v>0</v>
      </c>
      <c r="M213" s="52">
        <f>IF(Table2[[#This Row],[Ship Mode]]=Introduction!$C$42,1,0)</f>
        <v>0</v>
      </c>
      <c r="N213" s="51">
        <f>IF(Table2[[#This Row],[Ship Mode]]=Introduction!$C$44,1,0)</f>
        <v>1</v>
      </c>
      <c r="O213" s="51">
        <f>IF(Table2[[#This Row],[Customer Segment]]=Introduction!$D$45,1,0)</f>
        <v>1</v>
      </c>
      <c r="P213" s="51">
        <f>IF(Table2[[#This Row],[Customer Segment]]=Introduction!$D$42,1,0)</f>
        <v>0</v>
      </c>
      <c r="Q213" s="51">
        <f>IF(Table2[[#This Row],[Customer Segment]]=Introduction!$D$44,1,0)</f>
        <v>0</v>
      </c>
      <c r="R213" s="41">
        <v>285.87</v>
      </c>
      <c r="S2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591.77726365545675</v>
      </c>
    </row>
    <row r="214" spans="1:19" customFormat="1" x14ac:dyDescent="0.2">
      <c r="A214" s="1" t="s">
        <v>1</v>
      </c>
      <c r="B214" s="1" t="s">
        <v>14</v>
      </c>
      <c r="C214" s="1" t="s">
        <v>3</v>
      </c>
      <c r="D214" s="47">
        <v>0.01</v>
      </c>
      <c r="E214" s="47">
        <v>1.68</v>
      </c>
      <c r="F214" s="47">
        <v>1.57</v>
      </c>
      <c r="G214" s="47">
        <v>0.59</v>
      </c>
      <c r="H214" s="47">
        <v>-53.444000000000003</v>
      </c>
      <c r="I214" s="52">
        <f>IF(Table2[[#This Row],[Order Priority]]=Introduction!$B$42,1,0)</f>
        <v>1</v>
      </c>
      <c r="J214" s="52">
        <f>IF(Table2[[#This Row],[Order Priority]]=Introduction!$B$43,1,0)</f>
        <v>0</v>
      </c>
      <c r="K214" s="52">
        <f>IF(Table2[[#This Row],[Order Priority]]=Introduction!$B$44,1,0)</f>
        <v>0</v>
      </c>
      <c r="L214" s="52">
        <f>IF(Table2[[#This Row],[Order Priority]]=Introduction!$B$45,1,0)</f>
        <v>0</v>
      </c>
      <c r="M214" s="52">
        <f>IF(Table2[[#This Row],[Ship Mode]]=Introduction!$C$42,1,0)</f>
        <v>0</v>
      </c>
      <c r="N214" s="51">
        <f>IF(Table2[[#This Row],[Ship Mode]]=Introduction!$C$44,1,0)</f>
        <v>1</v>
      </c>
      <c r="O214" s="51">
        <f>IF(Table2[[#This Row],[Customer Segment]]=Introduction!$D$45,1,0)</f>
        <v>1</v>
      </c>
      <c r="P214" s="51">
        <f>IF(Table2[[#This Row],[Customer Segment]]=Introduction!$D$42,1,0)</f>
        <v>0</v>
      </c>
      <c r="Q214" s="51">
        <f>IF(Table2[[#This Row],[Customer Segment]]=Introduction!$D$44,1,0)</f>
        <v>0</v>
      </c>
      <c r="R214" s="44">
        <v>20.37</v>
      </c>
      <c r="S2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395.6644212285874</v>
      </c>
    </row>
    <row r="215" spans="1:19" customFormat="1" x14ac:dyDescent="0.2">
      <c r="A215" s="1" t="s">
        <v>1</v>
      </c>
      <c r="B215" s="1" t="s">
        <v>14</v>
      </c>
      <c r="C215" s="1" t="s">
        <v>15</v>
      </c>
      <c r="D215" s="49">
        <v>7.0000000000000007E-2</v>
      </c>
      <c r="E215" s="49">
        <v>4.91</v>
      </c>
      <c r="F215" s="49">
        <v>0.5</v>
      </c>
      <c r="G215" s="49">
        <v>0.36</v>
      </c>
      <c r="H215" s="49">
        <v>-157.696</v>
      </c>
      <c r="I215" s="52">
        <f>IF(Table2[[#This Row],[Order Priority]]=Introduction!$B$42,1,0)</f>
        <v>1</v>
      </c>
      <c r="J215" s="52">
        <f>IF(Table2[[#This Row],[Order Priority]]=Introduction!$B$43,1,0)</f>
        <v>0</v>
      </c>
      <c r="K215" s="52">
        <f>IF(Table2[[#This Row],[Order Priority]]=Introduction!$B$44,1,0)</f>
        <v>0</v>
      </c>
      <c r="L215" s="52">
        <f>IF(Table2[[#This Row],[Order Priority]]=Introduction!$B$45,1,0)</f>
        <v>0</v>
      </c>
      <c r="M215" s="52">
        <f>IF(Table2[[#This Row],[Ship Mode]]=Introduction!$C$42,1,0)</f>
        <v>0</v>
      </c>
      <c r="N215" s="51">
        <f>IF(Table2[[#This Row],[Ship Mode]]=Introduction!$C$44,1,0)</f>
        <v>1</v>
      </c>
      <c r="O215" s="51">
        <f>IF(Table2[[#This Row],[Customer Segment]]=Introduction!$D$45,1,0)</f>
        <v>0</v>
      </c>
      <c r="P215" s="51">
        <f>IF(Table2[[#This Row],[Customer Segment]]=Introduction!$D$42,1,0)</f>
        <v>1</v>
      </c>
      <c r="Q215" s="51">
        <f>IF(Table2[[#This Row],[Customer Segment]]=Introduction!$D$44,1,0)</f>
        <v>0</v>
      </c>
      <c r="R215" s="41">
        <v>28.22</v>
      </c>
      <c r="S2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18.731981854721177</v>
      </c>
    </row>
    <row r="216" spans="1:19" customFormat="1" x14ac:dyDescent="0.2">
      <c r="A216" s="1" t="s">
        <v>23</v>
      </c>
      <c r="B216" s="1" t="s">
        <v>14</v>
      </c>
      <c r="C216" s="1" t="s">
        <v>47</v>
      </c>
      <c r="D216" s="47">
        <v>0.05</v>
      </c>
      <c r="E216" s="47">
        <v>1.86</v>
      </c>
      <c r="F216" s="47">
        <v>2.58</v>
      </c>
      <c r="G216" s="47">
        <v>0.82</v>
      </c>
      <c r="H216" s="47">
        <v>-66.62</v>
      </c>
      <c r="I216" s="52">
        <f>IF(Table2[[#This Row],[Order Priority]]=Introduction!$B$42,1,0)</f>
        <v>0</v>
      </c>
      <c r="J216" s="52">
        <f>IF(Table2[[#This Row],[Order Priority]]=Introduction!$B$43,1,0)</f>
        <v>0</v>
      </c>
      <c r="K216" s="52">
        <f>IF(Table2[[#This Row],[Order Priority]]=Introduction!$B$44,1,0)</f>
        <v>1</v>
      </c>
      <c r="L216" s="52">
        <f>IF(Table2[[#This Row],[Order Priority]]=Introduction!$B$45,1,0)</f>
        <v>0</v>
      </c>
      <c r="M216" s="52">
        <f>IF(Table2[[#This Row],[Ship Mode]]=Introduction!$C$42,1,0)</f>
        <v>0</v>
      </c>
      <c r="N216" s="51">
        <f>IF(Table2[[#This Row],[Ship Mode]]=Introduction!$C$44,1,0)</f>
        <v>1</v>
      </c>
      <c r="O216" s="51">
        <f>IF(Table2[[#This Row],[Customer Segment]]=Introduction!$D$45,1,0)</f>
        <v>0</v>
      </c>
      <c r="P216" s="51">
        <f>IF(Table2[[#This Row],[Customer Segment]]=Introduction!$D$42,1,0)</f>
        <v>0</v>
      </c>
      <c r="Q216" s="51">
        <f>IF(Table2[[#This Row],[Customer Segment]]=Introduction!$D$44,1,0)</f>
        <v>1</v>
      </c>
      <c r="R216" s="44">
        <v>17.61</v>
      </c>
      <c r="S2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404.62311571530608</v>
      </c>
    </row>
    <row r="217" spans="1:19" customFormat="1" x14ac:dyDescent="0.2">
      <c r="A217" s="1" t="s">
        <v>92</v>
      </c>
      <c r="B217" s="1" t="s">
        <v>2</v>
      </c>
      <c r="C217" s="1" t="s">
        <v>3</v>
      </c>
      <c r="D217" s="49">
        <v>0.05</v>
      </c>
      <c r="E217" s="49">
        <v>328.14</v>
      </c>
      <c r="F217" s="49">
        <v>91.05</v>
      </c>
      <c r="G217" s="49">
        <v>0.56999999999999995</v>
      </c>
      <c r="H217" s="49">
        <v>411.5172</v>
      </c>
      <c r="I217" s="52">
        <f>IF(Table2[[#This Row],[Order Priority]]=Introduction!$B$42,1,0)</f>
        <v>0</v>
      </c>
      <c r="J217" s="52">
        <f>IF(Table2[[#This Row],[Order Priority]]=Introduction!$B$43,1,0)</f>
        <v>0</v>
      </c>
      <c r="K217" s="52">
        <f>IF(Table2[[#This Row],[Order Priority]]=Introduction!$B$44,1,0)</f>
        <v>0</v>
      </c>
      <c r="L217" s="52">
        <f>IF(Table2[[#This Row],[Order Priority]]=Introduction!$B$45,1,0)</f>
        <v>1</v>
      </c>
      <c r="M217" s="52">
        <f>IF(Table2[[#This Row],[Ship Mode]]=Introduction!$C$42,1,0)</f>
        <v>1</v>
      </c>
      <c r="N217" s="51">
        <f>IF(Table2[[#This Row],[Ship Mode]]=Introduction!$C$44,1,0)</f>
        <v>0</v>
      </c>
      <c r="O217" s="51">
        <f>IF(Table2[[#This Row],[Customer Segment]]=Introduction!$D$45,1,0)</f>
        <v>1</v>
      </c>
      <c r="P217" s="51">
        <f>IF(Table2[[#This Row],[Customer Segment]]=Introduction!$D$42,1,0)</f>
        <v>0</v>
      </c>
      <c r="Q217" s="51">
        <f>IF(Table2[[#This Row],[Customer Segment]]=Introduction!$D$44,1,0)</f>
        <v>0</v>
      </c>
      <c r="R217" s="41">
        <v>1967.98</v>
      </c>
      <c r="S2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4243.9488034184078</v>
      </c>
    </row>
    <row r="218" spans="1:19" customFormat="1" x14ac:dyDescent="0.2">
      <c r="A218" s="1" t="s">
        <v>92</v>
      </c>
      <c r="B218" s="1" t="s">
        <v>2</v>
      </c>
      <c r="C218" s="1" t="s">
        <v>15</v>
      </c>
      <c r="D218" s="47">
        <v>0.03</v>
      </c>
      <c r="E218" s="47">
        <v>119.99</v>
      </c>
      <c r="F218" s="47">
        <v>56.14</v>
      </c>
      <c r="G218" s="47">
        <v>0.39</v>
      </c>
      <c r="H218" s="47">
        <v>1400.1</v>
      </c>
      <c r="I218" s="52">
        <f>IF(Table2[[#This Row],[Order Priority]]=Introduction!$B$42,1,0)</f>
        <v>0</v>
      </c>
      <c r="J218" s="52">
        <f>IF(Table2[[#This Row],[Order Priority]]=Introduction!$B$43,1,0)</f>
        <v>0</v>
      </c>
      <c r="K218" s="52">
        <f>IF(Table2[[#This Row],[Order Priority]]=Introduction!$B$44,1,0)</f>
        <v>0</v>
      </c>
      <c r="L218" s="52">
        <f>IF(Table2[[#This Row],[Order Priority]]=Introduction!$B$45,1,0)</f>
        <v>1</v>
      </c>
      <c r="M218" s="52">
        <f>IF(Table2[[#This Row],[Ship Mode]]=Introduction!$C$42,1,0)</f>
        <v>1</v>
      </c>
      <c r="N218" s="51">
        <f>IF(Table2[[#This Row],[Ship Mode]]=Introduction!$C$44,1,0)</f>
        <v>0</v>
      </c>
      <c r="O218" s="51">
        <f>IF(Table2[[#This Row],[Customer Segment]]=Introduction!$D$45,1,0)</f>
        <v>0</v>
      </c>
      <c r="P218" s="51">
        <f>IF(Table2[[#This Row],[Customer Segment]]=Introduction!$D$42,1,0)</f>
        <v>1</v>
      </c>
      <c r="Q218" s="51">
        <f>IF(Table2[[#This Row],[Customer Segment]]=Introduction!$D$44,1,0)</f>
        <v>0</v>
      </c>
      <c r="R218" s="44">
        <v>1545.58</v>
      </c>
      <c r="S2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3482.927519761382</v>
      </c>
    </row>
    <row r="219" spans="1:19" customFormat="1" x14ac:dyDescent="0.2">
      <c r="A219" s="1" t="s">
        <v>92</v>
      </c>
      <c r="B219" s="1" t="s">
        <v>14</v>
      </c>
      <c r="C219" s="1" t="s">
        <v>15</v>
      </c>
      <c r="D219" s="49">
        <v>0.05</v>
      </c>
      <c r="E219" s="49">
        <v>115.79</v>
      </c>
      <c r="F219" s="49">
        <v>1.99</v>
      </c>
      <c r="G219" s="49">
        <v>0.49</v>
      </c>
      <c r="H219" s="49">
        <v>67.599999999999994</v>
      </c>
      <c r="I219" s="52">
        <f>IF(Table2[[#This Row],[Order Priority]]=Introduction!$B$42,1,0)</f>
        <v>0</v>
      </c>
      <c r="J219" s="52">
        <f>IF(Table2[[#This Row],[Order Priority]]=Introduction!$B$43,1,0)</f>
        <v>0</v>
      </c>
      <c r="K219" s="52">
        <f>IF(Table2[[#This Row],[Order Priority]]=Introduction!$B$44,1,0)</f>
        <v>0</v>
      </c>
      <c r="L219" s="52">
        <f>IF(Table2[[#This Row],[Order Priority]]=Introduction!$B$45,1,0)</f>
        <v>1</v>
      </c>
      <c r="M219" s="52">
        <f>IF(Table2[[#This Row],[Ship Mode]]=Introduction!$C$42,1,0)</f>
        <v>0</v>
      </c>
      <c r="N219" s="51">
        <f>IF(Table2[[#This Row],[Ship Mode]]=Introduction!$C$44,1,0)</f>
        <v>1</v>
      </c>
      <c r="O219" s="51">
        <f>IF(Table2[[#This Row],[Customer Segment]]=Introduction!$D$45,1,0)</f>
        <v>0</v>
      </c>
      <c r="P219" s="51">
        <f>IF(Table2[[#This Row],[Customer Segment]]=Introduction!$D$42,1,0)</f>
        <v>1</v>
      </c>
      <c r="Q219" s="51">
        <f>IF(Table2[[#This Row],[Customer Segment]]=Introduction!$D$44,1,0)</f>
        <v>0</v>
      </c>
      <c r="R219" s="41">
        <v>353.1</v>
      </c>
      <c r="S2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482.05259188749011</v>
      </c>
    </row>
    <row r="220" spans="1:19" customFormat="1" x14ac:dyDescent="0.2">
      <c r="A220" s="1" t="s">
        <v>92</v>
      </c>
      <c r="B220" s="1" t="s">
        <v>14</v>
      </c>
      <c r="C220" s="1" t="s">
        <v>47</v>
      </c>
      <c r="D220" s="47">
        <v>0.05</v>
      </c>
      <c r="E220" s="47">
        <v>14.81</v>
      </c>
      <c r="F220" s="47">
        <v>13.32</v>
      </c>
      <c r="G220" s="47">
        <v>0.43</v>
      </c>
      <c r="H220" s="47">
        <v>-220.05199999999999</v>
      </c>
      <c r="I220" s="52">
        <f>IF(Table2[[#This Row],[Order Priority]]=Introduction!$B$42,1,0)</f>
        <v>0</v>
      </c>
      <c r="J220" s="52">
        <f>IF(Table2[[#This Row],[Order Priority]]=Introduction!$B$43,1,0)</f>
        <v>0</v>
      </c>
      <c r="K220" s="52">
        <f>IF(Table2[[#This Row],[Order Priority]]=Introduction!$B$44,1,0)</f>
        <v>0</v>
      </c>
      <c r="L220" s="52">
        <f>IF(Table2[[#This Row],[Order Priority]]=Introduction!$B$45,1,0)</f>
        <v>1</v>
      </c>
      <c r="M220" s="52">
        <f>IF(Table2[[#This Row],[Ship Mode]]=Introduction!$C$42,1,0)</f>
        <v>0</v>
      </c>
      <c r="N220" s="51">
        <f>IF(Table2[[#This Row],[Ship Mode]]=Introduction!$C$44,1,0)</f>
        <v>1</v>
      </c>
      <c r="O220" s="51">
        <f>IF(Table2[[#This Row],[Customer Segment]]=Introduction!$D$45,1,0)</f>
        <v>0</v>
      </c>
      <c r="P220" s="51">
        <f>IF(Table2[[#This Row],[Customer Segment]]=Introduction!$D$42,1,0)</f>
        <v>0</v>
      </c>
      <c r="Q220" s="51">
        <f>IF(Table2[[#This Row],[Customer Segment]]=Introduction!$D$44,1,0)</f>
        <v>1</v>
      </c>
      <c r="R220" s="44">
        <v>45.28</v>
      </c>
      <c r="S2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193.75907837296262</v>
      </c>
    </row>
    <row r="221" spans="1:19" customFormat="1" x14ac:dyDescent="0.2">
      <c r="A221" s="1" t="s">
        <v>92</v>
      </c>
      <c r="B221" s="1" t="s">
        <v>63</v>
      </c>
      <c r="C221" s="1" t="s">
        <v>47</v>
      </c>
      <c r="D221" s="49">
        <v>0.05</v>
      </c>
      <c r="E221" s="49">
        <v>4.2</v>
      </c>
      <c r="F221" s="49">
        <v>2.2599999999999998</v>
      </c>
      <c r="G221" s="49">
        <v>0.36</v>
      </c>
      <c r="H221" s="49">
        <v>20.393370000000001</v>
      </c>
      <c r="I221" s="52">
        <f>IF(Table2[[#This Row],[Order Priority]]=Introduction!$B$42,1,0)</f>
        <v>0</v>
      </c>
      <c r="J221" s="52">
        <f>IF(Table2[[#This Row],[Order Priority]]=Introduction!$B$43,1,0)</f>
        <v>0</v>
      </c>
      <c r="K221" s="52">
        <f>IF(Table2[[#This Row],[Order Priority]]=Introduction!$B$44,1,0)</f>
        <v>0</v>
      </c>
      <c r="L221" s="52">
        <f>IF(Table2[[#This Row],[Order Priority]]=Introduction!$B$45,1,0)</f>
        <v>1</v>
      </c>
      <c r="M221" s="52">
        <f>IF(Table2[[#This Row],[Ship Mode]]=Introduction!$C$42,1,0)</f>
        <v>0</v>
      </c>
      <c r="N221" s="51">
        <f>IF(Table2[[#This Row],[Ship Mode]]=Introduction!$C$44,1,0)</f>
        <v>0</v>
      </c>
      <c r="O221" s="51">
        <f>IF(Table2[[#This Row],[Customer Segment]]=Introduction!$D$45,1,0)</f>
        <v>0</v>
      </c>
      <c r="P221" s="51">
        <f>IF(Table2[[#This Row],[Customer Segment]]=Introduction!$D$42,1,0)</f>
        <v>0</v>
      </c>
      <c r="Q221" s="51">
        <f>IF(Table2[[#This Row],[Customer Segment]]=Introduction!$D$44,1,0)</f>
        <v>1</v>
      </c>
      <c r="R221" s="41">
        <v>13.57</v>
      </c>
      <c r="S2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-39.351583904030932</v>
      </c>
    </row>
    <row r="222" spans="1:19" customFormat="1" x14ac:dyDescent="0.2">
      <c r="A222" s="1" t="s">
        <v>92</v>
      </c>
      <c r="B222" s="1" t="s">
        <v>14</v>
      </c>
      <c r="C222" s="1" t="s">
        <v>3</v>
      </c>
      <c r="D222" s="47">
        <v>0.05</v>
      </c>
      <c r="E222" s="47">
        <v>5.68</v>
      </c>
      <c r="F222" s="47">
        <v>1.39</v>
      </c>
      <c r="G222" s="47">
        <v>0.38</v>
      </c>
      <c r="H222" s="47">
        <v>38.281199999999998</v>
      </c>
      <c r="I222" s="52">
        <f>IF(Table2[[#This Row],[Order Priority]]=Introduction!$B$42,1,0)</f>
        <v>0</v>
      </c>
      <c r="J222" s="52">
        <f>IF(Table2[[#This Row],[Order Priority]]=Introduction!$B$43,1,0)</f>
        <v>0</v>
      </c>
      <c r="K222" s="52">
        <f>IF(Table2[[#This Row],[Order Priority]]=Introduction!$B$44,1,0)</f>
        <v>0</v>
      </c>
      <c r="L222" s="52">
        <f>IF(Table2[[#This Row],[Order Priority]]=Introduction!$B$45,1,0)</f>
        <v>1</v>
      </c>
      <c r="M222" s="52">
        <f>IF(Table2[[#This Row],[Ship Mode]]=Introduction!$C$42,1,0)</f>
        <v>0</v>
      </c>
      <c r="N222" s="51">
        <f>IF(Table2[[#This Row],[Ship Mode]]=Introduction!$C$44,1,0)</f>
        <v>1</v>
      </c>
      <c r="O222" s="51">
        <f>IF(Table2[[#This Row],[Customer Segment]]=Introduction!$D$45,1,0)</f>
        <v>1</v>
      </c>
      <c r="P222" s="51">
        <f>IF(Table2[[#This Row],[Customer Segment]]=Introduction!$D$42,1,0)</f>
        <v>0</v>
      </c>
      <c r="Q222" s="51">
        <f>IF(Table2[[#This Row],[Customer Segment]]=Introduction!$D$44,1,0)</f>
        <v>0</v>
      </c>
      <c r="R222" s="44">
        <v>55.48</v>
      </c>
      <c r="S2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18.920733718778063</v>
      </c>
    </row>
    <row r="223" spans="1:19" customFormat="1" x14ac:dyDescent="0.2">
      <c r="A223" s="1" t="s">
        <v>92</v>
      </c>
      <c r="B223" s="1" t="s">
        <v>14</v>
      </c>
      <c r="C223" s="1" t="s">
        <v>70</v>
      </c>
      <c r="D223" s="49">
        <v>0.06</v>
      </c>
      <c r="E223" s="49">
        <v>16.48</v>
      </c>
      <c r="F223" s="49">
        <v>1.99</v>
      </c>
      <c r="G223" s="49">
        <v>0.42</v>
      </c>
      <c r="H223" s="49">
        <v>-144.59200000000001</v>
      </c>
      <c r="I223" s="52">
        <f>IF(Table2[[#This Row],[Order Priority]]=Introduction!$B$42,1,0)</f>
        <v>0</v>
      </c>
      <c r="J223" s="52">
        <f>IF(Table2[[#This Row],[Order Priority]]=Introduction!$B$43,1,0)</f>
        <v>0</v>
      </c>
      <c r="K223" s="52">
        <f>IF(Table2[[#This Row],[Order Priority]]=Introduction!$B$44,1,0)</f>
        <v>0</v>
      </c>
      <c r="L223" s="52">
        <f>IF(Table2[[#This Row],[Order Priority]]=Introduction!$B$45,1,0)</f>
        <v>1</v>
      </c>
      <c r="M223" s="52">
        <f>IF(Table2[[#This Row],[Ship Mode]]=Introduction!$C$42,1,0)</f>
        <v>0</v>
      </c>
      <c r="N223" s="51">
        <f>IF(Table2[[#This Row],[Ship Mode]]=Introduction!$C$44,1,0)</f>
        <v>1</v>
      </c>
      <c r="O223" s="51">
        <f>IF(Table2[[#This Row],[Customer Segment]]=Introduction!$D$45,1,0)</f>
        <v>0</v>
      </c>
      <c r="P223" s="51">
        <f>IF(Table2[[#This Row],[Customer Segment]]=Introduction!$D$42,1,0)</f>
        <v>0</v>
      </c>
      <c r="Q223" s="51">
        <f>IF(Table2[[#This Row],[Customer Segment]]=Introduction!$D$44,1,0)</f>
        <v>0</v>
      </c>
      <c r="R223" s="41">
        <v>128.13</v>
      </c>
      <c r="S2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-82.248661892475468</v>
      </c>
    </row>
    <row r="224" spans="1:19" customFormat="1" x14ac:dyDescent="0.2">
      <c r="A224" s="1" t="s">
        <v>92</v>
      </c>
      <c r="B224" s="1" t="s">
        <v>14</v>
      </c>
      <c r="C224" s="1" t="s">
        <v>70</v>
      </c>
      <c r="D224" s="47">
        <v>0.03</v>
      </c>
      <c r="E224" s="47">
        <v>90.48</v>
      </c>
      <c r="F224" s="47">
        <v>19.989999999999998</v>
      </c>
      <c r="G224" s="47">
        <v>0.4</v>
      </c>
      <c r="H224" s="47">
        <v>15.353999999999999</v>
      </c>
      <c r="I224" s="52">
        <f>IF(Table2[[#This Row],[Order Priority]]=Introduction!$B$42,1,0)</f>
        <v>0</v>
      </c>
      <c r="J224" s="52">
        <f>IF(Table2[[#This Row],[Order Priority]]=Introduction!$B$43,1,0)</f>
        <v>0</v>
      </c>
      <c r="K224" s="52">
        <f>IF(Table2[[#This Row],[Order Priority]]=Introduction!$B$44,1,0)</f>
        <v>0</v>
      </c>
      <c r="L224" s="52">
        <f>IF(Table2[[#This Row],[Order Priority]]=Introduction!$B$45,1,0)</f>
        <v>1</v>
      </c>
      <c r="M224" s="52">
        <f>IF(Table2[[#This Row],[Ship Mode]]=Introduction!$C$42,1,0)</f>
        <v>0</v>
      </c>
      <c r="N224" s="51">
        <f>IF(Table2[[#This Row],[Ship Mode]]=Introduction!$C$44,1,0)</f>
        <v>1</v>
      </c>
      <c r="O224" s="51">
        <f>IF(Table2[[#This Row],[Customer Segment]]=Introduction!$D$45,1,0)</f>
        <v>0</v>
      </c>
      <c r="P224" s="51">
        <f>IF(Table2[[#This Row],[Customer Segment]]=Introduction!$D$42,1,0)</f>
        <v>0</v>
      </c>
      <c r="Q224" s="51">
        <f>IF(Table2[[#This Row],[Customer Segment]]=Introduction!$D$44,1,0)</f>
        <v>0</v>
      </c>
      <c r="R224" s="44">
        <v>99.69</v>
      </c>
      <c r="S2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814.10485201657104</v>
      </c>
    </row>
    <row r="225" spans="1:19" customFormat="1" x14ac:dyDescent="0.2">
      <c r="A225" s="1" t="s">
        <v>92</v>
      </c>
      <c r="B225" s="1" t="s">
        <v>14</v>
      </c>
      <c r="C225" s="1" t="s">
        <v>70</v>
      </c>
      <c r="D225" s="49">
        <v>0.06</v>
      </c>
      <c r="E225" s="49">
        <v>22.84</v>
      </c>
      <c r="F225" s="49">
        <v>8.18</v>
      </c>
      <c r="G225" s="49">
        <v>0.39</v>
      </c>
      <c r="H225" s="49">
        <v>-357.92399999999998</v>
      </c>
      <c r="I225" s="52">
        <f>IF(Table2[[#This Row],[Order Priority]]=Introduction!$B$42,1,0)</f>
        <v>0</v>
      </c>
      <c r="J225" s="52">
        <f>IF(Table2[[#This Row],[Order Priority]]=Introduction!$B$43,1,0)</f>
        <v>0</v>
      </c>
      <c r="K225" s="52">
        <f>IF(Table2[[#This Row],[Order Priority]]=Introduction!$B$44,1,0)</f>
        <v>0</v>
      </c>
      <c r="L225" s="52">
        <f>IF(Table2[[#This Row],[Order Priority]]=Introduction!$B$45,1,0)</f>
        <v>1</v>
      </c>
      <c r="M225" s="52">
        <f>IF(Table2[[#This Row],[Ship Mode]]=Introduction!$C$42,1,0)</f>
        <v>0</v>
      </c>
      <c r="N225" s="51">
        <f>IF(Table2[[#This Row],[Ship Mode]]=Introduction!$C$44,1,0)</f>
        <v>1</v>
      </c>
      <c r="O225" s="51">
        <f>IF(Table2[[#This Row],[Customer Segment]]=Introduction!$D$45,1,0)</f>
        <v>0</v>
      </c>
      <c r="P225" s="51">
        <f>IF(Table2[[#This Row],[Customer Segment]]=Introduction!$D$42,1,0)</f>
        <v>0</v>
      </c>
      <c r="Q225" s="51">
        <f>IF(Table2[[#This Row],[Customer Segment]]=Introduction!$D$44,1,0)</f>
        <v>0</v>
      </c>
      <c r="R225" s="41">
        <v>152.49</v>
      </c>
      <c r="S2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-134.62709036786245</v>
      </c>
    </row>
    <row r="226" spans="1:19" customFormat="1" x14ac:dyDescent="0.2">
      <c r="A226" s="1" t="s">
        <v>92</v>
      </c>
      <c r="B226" s="1" t="s">
        <v>14</v>
      </c>
      <c r="C226" s="1" t="s">
        <v>47</v>
      </c>
      <c r="D226" s="47">
        <v>7.0000000000000007E-2</v>
      </c>
      <c r="E226" s="47">
        <v>1.76</v>
      </c>
      <c r="F226" s="47">
        <v>4.8600000000000003</v>
      </c>
      <c r="G226" s="47">
        <v>0.41</v>
      </c>
      <c r="H226" s="47">
        <v>0.58799999999999997</v>
      </c>
      <c r="I226" s="52">
        <f>IF(Table2[[#This Row],[Order Priority]]=Introduction!$B$42,1,0)</f>
        <v>0</v>
      </c>
      <c r="J226" s="52">
        <f>IF(Table2[[#This Row],[Order Priority]]=Introduction!$B$43,1,0)</f>
        <v>0</v>
      </c>
      <c r="K226" s="52">
        <f>IF(Table2[[#This Row],[Order Priority]]=Introduction!$B$44,1,0)</f>
        <v>0</v>
      </c>
      <c r="L226" s="52">
        <f>IF(Table2[[#This Row],[Order Priority]]=Introduction!$B$45,1,0)</f>
        <v>1</v>
      </c>
      <c r="M226" s="52">
        <f>IF(Table2[[#This Row],[Ship Mode]]=Introduction!$C$42,1,0)</f>
        <v>0</v>
      </c>
      <c r="N226" s="51">
        <f>IF(Table2[[#This Row],[Ship Mode]]=Introduction!$C$44,1,0)</f>
        <v>1</v>
      </c>
      <c r="O226" s="51">
        <f>IF(Table2[[#This Row],[Customer Segment]]=Introduction!$D$45,1,0)</f>
        <v>0</v>
      </c>
      <c r="P226" s="51">
        <f>IF(Table2[[#This Row],[Customer Segment]]=Introduction!$D$42,1,0)</f>
        <v>0</v>
      </c>
      <c r="Q226" s="51">
        <f>IF(Table2[[#This Row],[Customer Segment]]=Introduction!$D$44,1,0)</f>
        <v>1</v>
      </c>
      <c r="R226" s="44">
        <v>26.01</v>
      </c>
      <c r="S2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115.14285737436467</v>
      </c>
    </row>
    <row r="227" spans="1:19" customFormat="1" x14ac:dyDescent="0.2">
      <c r="A227" s="1" t="s">
        <v>92</v>
      </c>
      <c r="B227" s="1" t="s">
        <v>14</v>
      </c>
      <c r="C227" s="1" t="s">
        <v>70</v>
      </c>
      <c r="D227" s="49">
        <v>0.1</v>
      </c>
      <c r="E227" s="49">
        <v>7.64</v>
      </c>
      <c r="F227" s="49">
        <v>1.39</v>
      </c>
      <c r="G227" s="49">
        <v>0.36</v>
      </c>
      <c r="H227" s="49">
        <v>16.12</v>
      </c>
      <c r="I227" s="52">
        <f>IF(Table2[[#This Row],[Order Priority]]=Introduction!$B$42,1,0)</f>
        <v>0</v>
      </c>
      <c r="J227" s="52">
        <f>IF(Table2[[#This Row],[Order Priority]]=Introduction!$B$43,1,0)</f>
        <v>0</v>
      </c>
      <c r="K227" s="52">
        <f>IF(Table2[[#This Row],[Order Priority]]=Introduction!$B$44,1,0)</f>
        <v>0</v>
      </c>
      <c r="L227" s="52">
        <f>IF(Table2[[#This Row],[Order Priority]]=Introduction!$B$45,1,0)</f>
        <v>1</v>
      </c>
      <c r="M227" s="52">
        <f>IF(Table2[[#This Row],[Ship Mode]]=Introduction!$C$42,1,0)</f>
        <v>0</v>
      </c>
      <c r="N227" s="51">
        <f>IF(Table2[[#This Row],[Ship Mode]]=Introduction!$C$44,1,0)</f>
        <v>1</v>
      </c>
      <c r="O227" s="51">
        <f>IF(Table2[[#This Row],[Customer Segment]]=Introduction!$D$45,1,0)</f>
        <v>0</v>
      </c>
      <c r="P227" s="51">
        <f>IF(Table2[[#This Row],[Customer Segment]]=Introduction!$D$42,1,0)</f>
        <v>0</v>
      </c>
      <c r="Q227" s="51">
        <f>IF(Table2[[#This Row],[Customer Segment]]=Introduction!$D$44,1,0)</f>
        <v>0</v>
      </c>
      <c r="R227" s="41">
        <v>130.11000000000001</v>
      </c>
      <c r="S2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-38.260907499447868</v>
      </c>
    </row>
    <row r="228" spans="1:19" customFormat="1" x14ac:dyDescent="0.2">
      <c r="A228" s="1" t="s">
        <v>92</v>
      </c>
      <c r="B228" s="1" t="s">
        <v>14</v>
      </c>
      <c r="C228" s="1" t="s">
        <v>70</v>
      </c>
      <c r="D228" s="47">
        <v>0</v>
      </c>
      <c r="E228" s="47">
        <v>125.99</v>
      </c>
      <c r="F228" s="47">
        <v>2.5</v>
      </c>
      <c r="G228" s="47">
        <v>0.59</v>
      </c>
      <c r="H228" s="47">
        <v>-815.9008</v>
      </c>
      <c r="I228" s="52">
        <f>IF(Table2[[#This Row],[Order Priority]]=Introduction!$B$42,1,0)</f>
        <v>0</v>
      </c>
      <c r="J228" s="52">
        <f>IF(Table2[[#This Row],[Order Priority]]=Introduction!$B$43,1,0)</f>
        <v>0</v>
      </c>
      <c r="K228" s="52">
        <f>IF(Table2[[#This Row],[Order Priority]]=Introduction!$B$44,1,0)</f>
        <v>0</v>
      </c>
      <c r="L228" s="52">
        <f>IF(Table2[[#This Row],[Order Priority]]=Introduction!$B$45,1,0)</f>
        <v>1</v>
      </c>
      <c r="M228" s="52">
        <f>IF(Table2[[#This Row],[Ship Mode]]=Introduction!$C$42,1,0)</f>
        <v>0</v>
      </c>
      <c r="N228" s="51">
        <f>IF(Table2[[#This Row],[Ship Mode]]=Introduction!$C$44,1,0)</f>
        <v>1</v>
      </c>
      <c r="O228" s="51">
        <f>IF(Table2[[#This Row],[Customer Segment]]=Introduction!$D$45,1,0)</f>
        <v>0</v>
      </c>
      <c r="P228" s="51">
        <f>IF(Table2[[#This Row],[Customer Segment]]=Introduction!$D$42,1,0)</f>
        <v>0</v>
      </c>
      <c r="Q228" s="51">
        <f>IF(Table2[[#This Row],[Customer Segment]]=Introduction!$D$44,1,0)</f>
        <v>0</v>
      </c>
      <c r="R228" s="44">
        <v>337.34</v>
      </c>
      <c r="S2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-231.52442355084975</v>
      </c>
    </row>
    <row r="229" spans="1:19" customFormat="1" x14ac:dyDescent="0.2">
      <c r="A229" s="1" t="s">
        <v>92</v>
      </c>
      <c r="B229" s="1" t="s">
        <v>14</v>
      </c>
      <c r="C229" s="1" t="s">
        <v>70</v>
      </c>
      <c r="D229" s="49">
        <v>0.1</v>
      </c>
      <c r="E229" s="49">
        <v>11.55</v>
      </c>
      <c r="F229" s="49">
        <v>2.36</v>
      </c>
      <c r="G229" s="49">
        <v>0.55000000000000004</v>
      </c>
      <c r="H229" s="49">
        <v>15.808</v>
      </c>
      <c r="I229" s="52">
        <f>IF(Table2[[#This Row],[Order Priority]]=Introduction!$B$42,1,0)</f>
        <v>0</v>
      </c>
      <c r="J229" s="52">
        <f>IF(Table2[[#This Row],[Order Priority]]=Introduction!$B$43,1,0)</f>
        <v>0</v>
      </c>
      <c r="K229" s="52">
        <f>IF(Table2[[#This Row],[Order Priority]]=Introduction!$B$44,1,0)</f>
        <v>0</v>
      </c>
      <c r="L229" s="52">
        <f>IF(Table2[[#This Row],[Order Priority]]=Introduction!$B$45,1,0)</f>
        <v>1</v>
      </c>
      <c r="M229" s="52">
        <f>IF(Table2[[#This Row],[Ship Mode]]=Introduction!$C$42,1,0)</f>
        <v>0</v>
      </c>
      <c r="N229" s="51">
        <f>IF(Table2[[#This Row],[Ship Mode]]=Introduction!$C$44,1,0)</f>
        <v>1</v>
      </c>
      <c r="O229" s="51">
        <f>IF(Table2[[#This Row],[Customer Segment]]=Introduction!$D$45,1,0)</f>
        <v>0</v>
      </c>
      <c r="P229" s="51">
        <f>IF(Table2[[#This Row],[Customer Segment]]=Introduction!$D$42,1,0)</f>
        <v>0</v>
      </c>
      <c r="Q229" s="51">
        <f>IF(Table2[[#This Row],[Customer Segment]]=Introduction!$D$44,1,0)</f>
        <v>0</v>
      </c>
      <c r="R229" s="41">
        <v>280.43</v>
      </c>
      <c r="S2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158.40541199067516</v>
      </c>
    </row>
    <row r="230" spans="1:19" customFormat="1" x14ac:dyDescent="0.2">
      <c r="A230" s="1" t="s">
        <v>92</v>
      </c>
      <c r="B230" s="1" t="s">
        <v>63</v>
      </c>
      <c r="C230" s="1" t="s">
        <v>70</v>
      </c>
      <c r="D230" s="47">
        <v>0.02</v>
      </c>
      <c r="E230" s="47">
        <v>30.53</v>
      </c>
      <c r="F230" s="47">
        <v>19.989999999999998</v>
      </c>
      <c r="G230" s="47">
        <v>0.39</v>
      </c>
      <c r="H230" s="47">
        <v>-54.63</v>
      </c>
      <c r="I230" s="52">
        <f>IF(Table2[[#This Row],[Order Priority]]=Introduction!$B$42,1,0)</f>
        <v>0</v>
      </c>
      <c r="J230" s="52">
        <f>IF(Table2[[#This Row],[Order Priority]]=Introduction!$B$43,1,0)</f>
        <v>0</v>
      </c>
      <c r="K230" s="52">
        <f>IF(Table2[[#This Row],[Order Priority]]=Introduction!$B$44,1,0)</f>
        <v>0</v>
      </c>
      <c r="L230" s="52">
        <f>IF(Table2[[#This Row],[Order Priority]]=Introduction!$B$45,1,0)</f>
        <v>1</v>
      </c>
      <c r="M230" s="52">
        <f>IF(Table2[[#This Row],[Ship Mode]]=Introduction!$C$42,1,0)</f>
        <v>0</v>
      </c>
      <c r="N230" s="51">
        <f>IF(Table2[[#This Row],[Ship Mode]]=Introduction!$C$44,1,0)</f>
        <v>0</v>
      </c>
      <c r="O230" s="51">
        <f>IF(Table2[[#This Row],[Customer Segment]]=Introduction!$D$45,1,0)</f>
        <v>0</v>
      </c>
      <c r="P230" s="51">
        <f>IF(Table2[[#This Row],[Customer Segment]]=Introduction!$D$42,1,0)</f>
        <v>0</v>
      </c>
      <c r="Q230" s="51">
        <f>IF(Table2[[#This Row],[Customer Segment]]=Introduction!$D$44,1,0)</f>
        <v>0</v>
      </c>
      <c r="R230" s="44">
        <v>448.47</v>
      </c>
      <c r="S2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470.68622334484803</v>
      </c>
    </row>
    <row r="231" spans="1:19" customFormat="1" x14ac:dyDescent="0.2">
      <c r="A231" s="1" t="s">
        <v>46</v>
      </c>
      <c r="B231" s="1" t="s">
        <v>14</v>
      </c>
      <c r="C231" s="1" t="s">
        <v>47</v>
      </c>
      <c r="D231" s="49">
        <v>0</v>
      </c>
      <c r="E231" s="49">
        <v>1.88</v>
      </c>
      <c r="F231" s="49">
        <v>1.49</v>
      </c>
      <c r="G231" s="49">
        <v>0.37</v>
      </c>
      <c r="H231" s="49">
        <v>-15.5595</v>
      </c>
      <c r="I231" s="52">
        <f>IF(Table2[[#This Row],[Order Priority]]=Introduction!$B$42,1,0)</f>
        <v>0</v>
      </c>
      <c r="J231" s="52">
        <f>IF(Table2[[#This Row],[Order Priority]]=Introduction!$B$43,1,0)</f>
        <v>0</v>
      </c>
      <c r="K231" s="52">
        <f>IF(Table2[[#This Row],[Order Priority]]=Introduction!$B$44,1,0)</f>
        <v>0</v>
      </c>
      <c r="L231" s="52">
        <f>IF(Table2[[#This Row],[Order Priority]]=Introduction!$B$45,1,0)</f>
        <v>0</v>
      </c>
      <c r="M231" s="52">
        <f>IF(Table2[[#This Row],[Ship Mode]]=Introduction!$C$42,1,0)</f>
        <v>0</v>
      </c>
      <c r="N231" s="51">
        <f>IF(Table2[[#This Row],[Ship Mode]]=Introduction!$C$44,1,0)</f>
        <v>1</v>
      </c>
      <c r="O231" s="51">
        <f>IF(Table2[[#This Row],[Customer Segment]]=Introduction!$D$45,1,0)</f>
        <v>0</v>
      </c>
      <c r="P231" s="51">
        <f>IF(Table2[[#This Row],[Customer Segment]]=Introduction!$D$42,1,0)</f>
        <v>0</v>
      </c>
      <c r="Q231" s="51">
        <f>IF(Table2[[#This Row],[Customer Segment]]=Introduction!$D$44,1,0)</f>
        <v>1</v>
      </c>
      <c r="R231" s="41">
        <v>25.39</v>
      </c>
      <c r="S2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207.1162525135689</v>
      </c>
    </row>
    <row r="232" spans="1:19" customFormat="1" x14ac:dyDescent="0.2">
      <c r="A232" s="1" t="s">
        <v>46</v>
      </c>
      <c r="B232" s="1" t="s">
        <v>14</v>
      </c>
      <c r="C232" s="1" t="s">
        <v>47</v>
      </c>
      <c r="D232" s="47">
        <v>0.06</v>
      </c>
      <c r="E232" s="47">
        <v>5.78</v>
      </c>
      <c r="F232" s="47">
        <v>5.67</v>
      </c>
      <c r="G232" s="47">
        <v>0.36</v>
      </c>
      <c r="H232" s="47">
        <v>-108.19</v>
      </c>
      <c r="I232" s="52">
        <f>IF(Table2[[#This Row],[Order Priority]]=Introduction!$B$42,1,0)</f>
        <v>0</v>
      </c>
      <c r="J232" s="52">
        <f>IF(Table2[[#This Row],[Order Priority]]=Introduction!$B$43,1,0)</f>
        <v>0</v>
      </c>
      <c r="K232" s="52">
        <f>IF(Table2[[#This Row],[Order Priority]]=Introduction!$B$44,1,0)</f>
        <v>0</v>
      </c>
      <c r="L232" s="52">
        <f>IF(Table2[[#This Row],[Order Priority]]=Introduction!$B$45,1,0)</f>
        <v>0</v>
      </c>
      <c r="M232" s="52">
        <f>IF(Table2[[#This Row],[Ship Mode]]=Introduction!$C$42,1,0)</f>
        <v>0</v>
      </c>
      <c r="N232" s="51">
        <f>IF(Table2[[#This Row],[Ship Mode]]=Introduction!$C$44,1,0)</f>
        <v>1</v>
      </c>
      <c r="O232" s="51">
        <f>IF(Table2[[#This Row],[Customer Segment]]=Introduction!$D$45,1,0)</f>
        <v>0</v>
      </c>
      <c r="P232" s="51">
        <f>IF(Table2[[#This Row],[Customer Segment]]=Introduction!$D$42,1,0)</f>
        <v>0</v>
      </c>
      <c r="Q232" s="51">
        <f>IF(Table2[[#This Row],[Customer Segment]]=Introduction!$D$44,1,0)</f>
        <v>1</v>
      </c>
      <c r="R232" s="44">
        <v>87.27</v>
      </c>
      <c r="S2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192.04991200416694</v>
      </c>
    </row>
    <row r="233" spans="1:19" customFormat="1" x14ac:dyDescent="0.2">
      <c r="A233" s="1" t="s">
        <v>46</v>
      </c>
      <c r="B233" s="1" t="s">
        <v>14</v>
      </c>
      <c r="C233" s="1" t="s">
        <v>70</v>
      </c>
      <c r="D233" s="49">
        <v>0.09</v>
      </c>
      <c r="E233" s="49">
        <v>28.48</v>
      </c>
      <c r="F233" s="49">
        <v>1.99</v>
      </c>
      <c r="G233" s="49">
        <v>0.4</v>
      </c>
      <c r="H233" s="49">
        <v>-1250.7460000000001</v>
      </c>
      <c r="I233" s="52">
        <f>IF(Table2[[#This Row],[Order Priority]]=Introduction!$B$42,1,0)</f>
        <v>0</v>
      </c>
      <c r="J233" s="52">
        <f>IF(Table2[[#This Row],[Order Priority]]=Introduction!$B$43,1,0)</f>
        <v>0</v>
      </c>
      <c r="K233" s="52">
        <f>IF(Table2[[#This Row],[Order Priority]]=Introduction!$B$44,1,0)</f>
        <v>0</v>
      </c>
      <c r="L233" s="52">
        <f>IF(Table2[[#This Row],[Order Priority]]=Introduction!$B$45,1,0)</f>
        <v>0</v>
      </c>
      <c r="M233" s="52">
        <f>IF(Table2[[#This Row],[Ship Mode]]=Introduction!$C$42,1,0)</f>
        <v>0</v>
      </c>
      <c r="N233" s="51">
        <f>IF(Table2[[#This Row],[Ship Mode]]=Introduction!$C$44,1,0)</f>
        <v>1</v>
      </c>
      <c r="O233" s="51">
        <f>IF(Table2[[#This Row],[Customer Segment]]=Introduction!$D$45,1,0)</f>
        <v>0</v>
      </c>
      <c r="P233" s="51">
        <f>IF(Table2[[#This Row],[Customer Segment]]=Introduction!$D$42,1,0)</f>
        <v>0</v>
      </c>
      <c r="Q233" s="51">
        <f>IF(Table2[[#This Row],[Customer Segment]]=Introduction!$D$44,1,0)</f>
        <v>0</v>
      </c>
      <c r="R233" s="41">
        <v>336.92</v>
      </c>
      <c r="S2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-1025.563454768208</v>
      </c>
    </row>
    <row r="234" spans="1:19" customFormat="1" x14ac:dyDescent="0.2">
      <c r="A234" s="1" t="s">
        <v>46</v>
      </c>
      <c r="B234" s="1" t="s">
        <v>14</v>
      </c>
      <c r="C234" s="1" t="s">
        <v>47</v>
      </c>
      <c r="D234" s="47">
        <v>0.05</v>
      </c>
      <c r="E234" s="47">
        <v>28.15</v>
      </c>
      <c r="F234" s="47">
        <v>6.17</v>
      </c>
      <c r="G234" s="47">
        <v>0.55000000000000004</v>
      </c>
      <c r="H234" s="47">
        <v>-66.248000000000005</v>
      </c>
      <c r="I234" s="52">
        <f>IF(Table2[[#This Row],[Order Priority]]=Introduction!$B$42,1,0)</f>
        <v>0</v>
      </c>
      <c r="J234" s="52">
        <f>IF(Table2[[#This Row],[Order Priority]]=Introduction!$B$43,1,0)</f>
        <v>0</v>
      </c>
      <c r="K234" s="52">
        <f>IF(Table2[[#This Row],[Order Priority]]=Introduction!$B$44,1,0)</f>
        <v>0</v>
      </c>
      <c r="L234" s="52">
        <f>IF(Table2[[#This Row],[Order Priority]]=Introduction!$B$45,1,0)</f>
        <v>0</v>
      </c>
      <c r="M234" s="52">
        <f>IF(Table2[[#This Row],[Ship Mode]]=Introduction!$C$42,1,0)</f>
        <v>0</v>
      </c>
      <c r="N234" s="51">
        <f>IF(Table2[[#This Row],[Ship Mode]]=Introduction!$C$44,1,0)</f>
        <v>1</v>
      </c>
      <c r="O234" s="51">
        <f>IF(Table2[[#This Row],[Customer Segment]]=Introduction!$D$45,1,0)</f>
        <v>0</v>
      </c>
      <c r="P234" s="51">
        <f>IF(Table2[[#This Row],[Customer Segment]]=Introduction!$D$42,1,0)</f>
        <v>0</v>
      </c>
      <c r="Q234" s="51">
        <f>IF(Table2[[#This Row],[Customer Segment]]=Introduction!$D$44,1,0)</f>
        <v>1</v>
      </c>
      <c r="R234" s="44">
        <v>282.38</v>
      </c>
      <c r="S2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483.44173281315307</v>
      </c>
    </row>
    <row r="235" spans="1:19" customFormat="1" x14ac:dyDescent="0.2">
      <c r="A235" s="1" t="s">
        <v>13</v>
      </c>
      <c r="B235" s="1" t="s">
        <v>14</v>
      </c>
      <c r="C235" s="1" t="s">
        <v>70</v>
      </c>
      <c r="D235" s="49">
        <v>0.05</v>
      </c>
      <c r="E235" s="49">
        <v>58.1</v>
      </c>
      <c r="F235" s="49">
        <v>1.49</v>
      </c>
      <c r="G235" s="49">
        <v>0.38</v>
      </c>
      <c r="H235" s="49">
        <v>1633.9860000000001</v>
      </c>
      <c r="I235" s="52">
        <f>IF(Table2[[#This Row],[Order Priority]]=Introduction!$B$42,1,0)</f>
        <v>0</v>
      </c>
      <c r="J235" s="52">
        <f>IF(Table2[[#This Row],[Order Priority]]=Introduction!$B$43,1,0)</f>
        <v>1</v>
      </c>
      <c r="K235" s="52">
        <f>IF(Table2[[#This Row],[Order Priority]]=Introduction!$B$44,1,0)</f>
        <v>0</v>
      </c>
      <c r="L235" s="52">
        <f>IF(Table2[[#This Row],[Order Priority]]=Introduction!$B$45,1,0)</f>
        <v>0</v>
      </c>
      <c r="M235" s="52">
        <f>IF(Table2[[#This Row],[Ship Mode]]=Introduction!$C$42,1,0)</f>
        <v>0</v>
      </c>
      <c r="N235" s="51">
        <f>IF(Table2[[#This Row],[Ship Mode]]=Introduction!$C$44,1,0)</f>
        <v>1</v>
      </c>
      <c r="O235" s="51">
        <f>IF(Table2[[#This Row],[Customer Segment]]=Introduction!$D$45,1,0)</f>
        <v>0</v>
      </c>
      <c r="P235" s="51">
        <f>IF(Table2[[#This Row],[Customer Segment]]=Introduction!$D$42,1,0)</f>
        <v>0</v>
      </c>
      <c r="Q235" s="51">
        <f>IF(Table2[[#This Row],[Customer Segment]]=Introduction!$D$44,1,0)</f>
        <v>0</v>
      </c>
      <c r="R235" s="41">
        <v>739.06</v>
      </c>
      <c r="S2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1813.7535099468278</v>
      </c>
    </row>
    <row r="236" spans="1:19" customFormat="1" x14ac:dyDescent="0.2">
      <c r="A236" s="1" t="s">
        <v>92</v>
      </c>
      <c r="B236" s="1" t="s">
        <v>14</v>
      </c>
      <c r="C236" s="1" t="s">
        <v>70</v>
      </c>
      <c r="D236" s="47">
        <v>0.02</v>
      </c>
      <c r="E236" s="47">
        <v>11.58</v>
      </c>
      <c r="F236" s="47">
        <v>5.72</v>
      </c>
      <c r="G236" s="47">
        <v>0.35</v>
      </c>
      <c r="H236" s="47">
        <v>-259.75599999999997</v>
      </c>
      <c r="I236" s="52">
        <f>IF(Table2[[#This Row],[Order Priority]]=Introduction!$B$42,1,0)</f>
        <v>0</v>
      </c>
      <c r="J236" s="52">
        <f>IF(Table2[[#This Row],[Order Priority]]=Introduction!$B$43,1,0)</f>
        <v>0</v>
      </c>
      <c r="K236" s="52">
        <f>IF(Table2[[#This Row],[Order Priority]]=Introduction!$B$44,1,0)</f>
        <v>0</v>
      </c>
      <c r="L236" s="52">
        <f>IF(Table2[[#This Row],[Order Priority]]=Introduction!$B$45,1,0)</f>
        <v>1</v>
      </c>
      <c r="M236" s="52">
        <f>IF(Table2[[#This Row],[Ship Mode]]=Introduction!$C$42,1,0)</f>
        <v>0</v>
      </c>
      <c r="N236" s="51">
        <f>IF(Table2[[#This Row],[Ship Mode]]=Introduction!$C$44,1,0)</f>
        <v>1</v>
      </c>
      <c r="O236" s="51">
        <f>IF(Table2[[#This Row],[Customer Segment]]=Introduction!$D$45,1,0)</f>
        <v>0</v>
      </c>
      <c r="P236" s="51">
        <f>IF(Table2[[#This Row],[Customer Segment]]=Introduction!$D$42,1,0)</f>
        <v>0</v>
      </c>
      <c r="Q236" s="51">
        <f>IF(Table2[[#This Row],[Customer Segment]]=Introduction!$D$44,1,0)</f>
        <v>0</v>
      </c>
      <c r="R236" s="44">
        <v>35.479999999999997</v>
      </c>
      <c r="S2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-144.18667765394264</v>
      </c>
    </row>
    <row r="237" spans="1:19" customFormat="1" x14ac:dyDescent="0.2">
      <c r="A237" s="1" t="s">
        <v>92</v>
      </c>
      <c r="B237" s="1" t="s">
        <v>2</v>
      </c>
      <c r="C237" s="1" t="s">
        <v>70</v>
      </c>
      <c r="D237" s="49">
        <v>0.05</v>
      </c>
      <c r="E237" s="49">
        <v>350.99</v>
      </c>
      <c r="F237" s="49">
        <v>39</v>
      </c>
      <c r="G237" s="49">
        <v>0.55000000000000004</v>
      </c>
      <c r="H237" s="49">
        <v>1469.7275999999999</v>
      </c>
      <c r="I237" s="52">
        <f>IF(Table2[[#This Row],[Order Priority]]=Introduction!$B$42,1,0)</f>
        <v>0</v>
      </c>
      <c r="J237" s="52">
        <f>IF(Table2[[#This Row],[Order Priority]]=Introduction!$B$43,1,0)</f>
        <v>0</v>
      </c>
      <c r="K237" s="52">
        <f>IF(Table2[[#This Row],[Order Priority]]=Introduction!$B$44,1,0)</f>
        <v>0</v>
      </c>
      <c r="L237" s="52">
        <f>IF(Table2[[#This Row],[Order Priority]]=Introduction!$B$45,1,0)</f>
        <v>1</v>
      </c>
      <c r="M237" s="52">
        <f>IF(Table2[[#This Row],[Ship Mode]]=Introduction!$C$42,1,0)</f>
        <v>1</v>
      </c>
      <c r="N237" s="51">
        <f>IF(Table2[[#This Row],[Ship Mode]]=Introduction!$C$44,1,0)</f>
        <v>0</v>
      </c>
      <c r="O237" s="51">
        <f>IF(Table2[[#This Row],[Customer Segment]]=Introduction!$D$45,1,0)</f>
        <v>0</v>
      </c>
      <c r="P237" s="51">
        <f>IF(Table2[[#This Row],[Customer Segment]]=Introduction!$D$42,1,0)</f>
        <v>0</v>
      </c>
      <c r="Q237" s="51">
        <f>IF(Table2[[#This Row],[Customer Segment]]=Introduction!$D$44,1,0)</f>
        <v>0</v>
      </c>
      <c r="R237" s="41">
        <v>2130.04</v>
      </c>
      <c r="S2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3952.961542537761</v>
      </c>
    </row>
    <row r="238" spans="1:19" customFormat="1" x14ac:dyDescent="0.2">
      <c r="A238" s="1" t="s">
        <v>92</v>
      </c>
      <c r="B238" s="1" t="s">
        <v>63</v>
      </c>
      <c r="C238" s="1" t="s">
        <v>70</v>
      </c>
      <c r="D238" s="47">
        <v>0.04</v>
      </c>
      <c r="E238" s="47">
        <v>15.99</v>
      </c>
      <c r="F238" s="47">
        <v>9.4</v>
      </c>
      <c r="G238" s="47">
        <v>0.49</v>
      </c>
      <c r="H238" s="47">
        <v>-83.553060000000002</v>
      </c>
      <c r="I238" s="52">
        <f>IF(Table2[[#This Row],[Order Priority]]=Introduction!$B$42,1,0)</f>
        <v>0</v>
      </c>
      <c r="J238" s="52">
        <f>IF(Table2[[#This Row],[Order Priority]]=Introduction!$B$43,1,0)</f>
        <v>0</v>
      </c>
      <c r="K238" s="52">
        <f>IF(Table2[[#This Row],[Order Priority]]=Introduction!$B$44,1,0)</f>
        <v>0</v>
      </c>
      <c r="L238" s="52">
        <f>IF(Table2[[#This Row],[Order Priority]]=Introduction!$B$45,1,0)</f>
        <v>1</v>
      </c>
      <c r="M238" s="52">
        <f>IF(Table2[[#This Row],[Ship Mode]]=Introduction!$C$42,1,0)</f>
        <v>0</v>
      </c>
      <c r="N238" s="51">
        <f>IF(Table2[[#This Row],[Ship Mode]]=Introduction!$C$44,1,0)</f>
        <v>0</v>
      </c>
      <c r="O238" s="51">
        <f>IF(Table2[[#This Row],[Customer Segment]]=Introduction!$D$45,1,0)</f>
        <v>0</v>
      </c>
      <c r="P238" s="51">
        <f>IF(Table2[[#This Row],[Customer Segment]]=Introduction!$D$42,1,0)</f>
        <v>0</v>
      </c>
      <c r="Q238" s="51">
        <f>IF(Table2[[#This Row],[Customer Segment]]=Introduction!$D$44,1,0)</f>
        <v>0</v>
      </c>
      <c r="R238" s="44">
        <v>82.8</v>
      </c>
      <c r="S2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172.71283658841597</v>
      </c>
    </row>
    <row r="239" spans="1:19" customFormat="1" x14ac:dyDescent="0.2">
      <c r="A239" s="1" t="s">
        <v>1</v>
      </c>
      <c r="B239" s="1" t="s">
        <v>14</v>
      </c>
      <c r="C239" s="1" t="s">
        <v>15</v>
      </c>
      <c r="D239" s="49">
        <v>0.1</v>
      </c>
      <c r="E239" s="49">
        <v>18.97</v>
      </c>
      <c r="F239" s="49">
        <v>9.0299999999999994</v>
      </c>
      <c r="G239" s="49">
        <v>0.37</v>
      </c>
      <c r="H239" s="49">
        <v>-24.204799999999999</v>
      </c>
      <c r="I239" s="52">
        <f>IF(Table2[[#This Row],[Order Priority]]=Introduction!$B$42,1,0)</f>
        <v>1</v>
      </c>
      <c r="J239" s="52">
        <f>IF(Table2[[#This Row],[Order Priority]]=Introduction!$B$43,1,0)</f>
        <v>0</v>
      </c>
      <c r="K239" s="52">
        <f>IF(Table2[[#This Row],[Order Priority]]=Introduction!$B$44,1,0)</f>
        <v>0</v>
      </c>
      <c r="L239" s="52">
        <f>IF(Table2[[#This Row],[Order Priority]]=Introduction!$B$45,1,0)</f>
        <v>0</v>
      </c>
      <c r="M239" s="52">
        <f>IF(Table2[[#This Row],[Ship Mode]]=Introduction!$C$42,1,0)</f>
        <v>0</v>
      </c>
      <c r="N239" s="51">
        <f>IF(Table2[[#This Row],[Ship Mode]]=Introduction!$C$44,1,0)</f>
        <v>1</v>
      </c>
      <c r="O239" s="51">
        <f>IF(Table2[[#This Row],[Customer Segment]]=Introduction!$D$45,1,0)</f>
        <v>0</v>
      </c>
      <c r="P239" s="51">
        <f>IF(Table2[[#This Row],[Customer Segment]]=Introduction!$D$42,1,0)</f>
        <v>1</v>
      </c>
      <c r="Q239" s="51">
        <f>IF(Table2[[#This Row],[Customer Segment]]=Introduction!$D$44,1,0)</f>
        <v>0</v>
      </c>
      <c r="R239" s="41">
        <v>19.73</v>
      </c>
      <c r="S2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423.73313823451724</v>
      </c>
    </row>
    <row r="240" spans="1:19" customFormat="1" x14ac:dyDescent="0.2">
      <c r="A240" s="1" t="s">
        <v>1</v>
      </c>
      <c r="B240" s="1" t="s">
        <v>2</v>
      </c>
      <c r="C240" s="1" t="s">
        <v>15</v>
      </c>
      <c r="D240" s="47">
        <v>0</v>
      </c>
      <c r="E240" s="47">
        <v>119.99</v>
      </c>
      <c r="F240" s="47">
        <v>56.14</v>
      </c>
      <c r="G240" s="47">
        <v>0.39</v>
      </c>
      <c r="H240" s="47">
        <v>-126.05777999999999</v>
      </c>
      <c r="I240" s="52">
        <f>IF(Table2[[#This Row],[Order Priority]]=Introduction!$B$42,1,0)</f>
        <v>1</v>
      </c>
      <c r="J240" s="52">
        <f>IF(Table2[[#This Row],[Order Priority]]=Introduction!$B$43,1,0)</f>
        <v>0</v>
      </c>
      <c r="K240" s="52">
        <f>IF(Table2[[#This Row],[Order Priority]]=Introduction!$B$44,1,0)</f>
        <v>0</v>
      </c>
      <c r="L240" s="52">
        <f>IF(Table2[[#This Row],[Order Priority]]=Introduction!$B$45,1,0)</f>
        <v>0</v>
      </c>
      <c r="M240" s="52">
        <f>IF(Table2[[#This Row],[Ship Mode]]=Introduction!$C$42,1,0)</f>
        <v>1</v>
      </c>
      <c r="N240" s="51">
        <f>IF(Table2[[#This Row],[Ship Mode]]=Introduction!$C$44,1,0)</f>
        <v>0</v>
      </c>
      <c r="O240" s="51">
        <f>IF(Table2[[#This Row],[Customer Segment]]=Introduction!$D$45,1,0)</f>
        <v>0</v>
      </c>
      <c r="P240" s="51">
        <f>IF(Table2[[#This Row],[Customer Segment]]=Introduction!$D$42,1,0)</f>
        <v>1</v>
      </c>
      <c r="Q240" s="51">
        <f>IF(Table2[[#This Row],[Customer Segment]]=Introduction!$D$44,1,0)</f>
        <v>0</v>
      </c>
      <c r="R240" s="44">
        <v>615.54</v>
      </c>
      <c r="S2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2217.1759680525706</v>
      </c>
    </row>
    <row r="241" spans="1:19" customFormat="1" x14ac:dyDescent="0.2">
      <c r="A241" s="1" t="s">
        <v>1</v>
      </c>
      <c r="B241" s="1" t="s">
        <v>14</v>
      </c>
      <c r="C241" s="1" t="s">
        <v>15</v>
      </c>
      <c r="D241" s="49">
        <v>0.09</v>
      </c>
      <c r="E241" s="49">
        <v>207.48</v>
      </c>
      <c r="F241" s="49">
        <v>0.99</v>
      </c>
      <c r="G241" s="49">
        <v>0.55000000000000004</v>
      </c>
      <c r="H241" s="49">
        <v>683.9556</v>
      </c>
      <c r="I241" s="52">
        <f>IF(Table2[[#This Row],[Order Priority]]=Introduction!$B$42,1,0)</f>
        <v>1</v>
      </c>
      <c r="J241" s="52">
        <f>IF(Table2[[#This Row],[Order Priority]]=Introduction!$B$43,1,0)</f>
        <v>0</v>
      </c>
      <c r="K241" s="52">
        <f>IF(Table2[[#This Row],[Order Priority]]=Introduction!$B$44,1,0)</f>
        <v>0</v>
      </c>
      <c r="L241" s="52">
        <f>IF(Table2[[#This Row],[Order Priority]]=Introduction!$B$45,1,0)</f>
        <v>0</v>
      </c>
      <c r="M241" s="52">
        <f>IF(Table2[[#This Row],[Ship Mode]]=Introduction!$C$42,1,0)</f>
        <v>0</v>
      </c>
      <c r="N241" s="51">
        <f>IF(Table2[[#This Row],[Ship Mode]]=Introduction!$C$44,1,0)</f>
        <v>1</v>
      </c>
      <c r="O241" s="51">
        <f>IF(Table2[[#This Row],[Customer Segment]]=Introduction!$D$45,1,0)</f>
        <v>0</v>
      </c>
      <c r="P241" s="51">
        <f>IF(Table2[[#This Row],[Customer Segment]]=Introduction!$D$42,1,0)</f>
        <v>1</v>
      </c>
      <c r="Q241" s="51">
        <f>IF(Table2[[#This Row],[Customer Segment]]=Introduction!$D$44,1,0)</f>
        <v>0</v>
      </c>
      <c r="R241" s="41">
        <v>991.24</v>
      </c>
      <c r="S2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1673.5436857428108</v>
      </c>
    </row>
    <row r="242" spans="1:19" customFormat="1" x14ac:dyDescent="0.2">
      <c r="A242" s="1" t="s">
        <v>23</v>
      </c>
      <c r="B242" s="1" t="s">
        <v>14</v>
      </c>
      <c r="C242" s="1" t="s">
        <v>15</v>
      </c>
      <c r="D242" s="47">
        <v>0.09</v>
      </c>
      <c r="E242" s="47">
        <v>2.88</v>
      </c>
      <c r="F242" s="47">
        <v>0.7</v>
      </c>
      <c r="G242" s="47">
        <v>0.56000000000000005</v>
      </c>
      <c r="H242" s="47">
        <v>5.7531999999999996</v>
      </c>
      <c r="I242" s="52">
        <f>IF(Table2[[#This Row],[Order Priority]]=Introduction!$B$42,1,0)</f>
        <v>0</v>
      </c>
      <c r="J242" s="52">
        <f>IF(Table2[[#This Row],[Order Priority]]=Introduction!$B$43,1,0)</f>
        <v>0</v>
      </c>
      <c r="K242" s="52">
        <f>IF(Table2[[#This Row],[Order Priority]]=Introduction!$B$44,1,0)</f>
        <v>1</v>
      </c>
      <c r="L242" s="52">
        <f>IF(Table2[[#This Row],[Order Priority]]=Introduction!$B$45,1,0)</f>
        <v>0</v>
      </c>
      <c r="M242" s="52">
        <f>IF(Table2[[#This Row],[Ship Mode]]=Introduction!$C$42,1,0)</f>
        <v>0</v>
      </c>
      <c r="N242" s="51">
        <f>IF(Table2[[#This Row],[Ship Mode]]=Introduction!$C$44,1,0)</f>
        <v>1</v>
      </c>
      <c r="O242" s="51">
        <f>IF(Table2[[#This Row],[Customer Segment]]=Introduction!$D$45,1,0)</f>
        <v>0</v>
      </c>
      <c r="P242" s="51">
        <f>IF(Table2[[#This Row],[Customer Segment]]=Introduction!$D$42,1,0)</f>
        <v>1</v>
      </c>
      <c r="Q242" s="51">
        <f>IF(Table2[[#This Row],[Customer Segment]]=Introduction!$D$44,1,0)</f>
        <v>0</v>
      </c>
      <c r="R242" s="44">
        <v>26.38</v>
      </c>
      <c r="S2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128.05278584067906</v>
      </c>
    </row>
    <row r="243" spans="1:19" customFormat="1" x14ac:dyDescent="0.2">
      <c r="A243" s="1" t="s">
        <v>1</v>
      </c>
      <c r="B243" s="1" t="s">
        <v>14</v>
      </c>
      <c r="C243" s="1" t="s">
        <v>70</v>
      </c>
      <c r="D243" s="49">
        <v>0.02</v>
      </c>
      <c r="E243" s="49">
        <v>60.22</v>
      </c>
      <c r="F243" s="49">
        <v>3.5</v>
      </c>
      <c r="G243" s="49">
        <v>0.56999999999999995</v>
      </c>
      <c r="H243" s="49">
        <v>-193.91399999999999</v>
      </c>
      <c r="I243" s="52">
        <f>IF(Table2[[#This Row],[Order Priority]]=Introduction!$B$42,1,0)</f>
        <v>1</v>
      </c>
      <c r="J243" s="52">
        <f>IF(Table2[[#This Row],[Order Priority]]=Introduction!$B$43,1,0)</f>
        <v>0</v>
      </c>
      <c r="K243" s="52">
        <f>IF(Table2[[#This Row],[Order Priority]]=Introduction!$B$44,1,0)</f>
        <v>0</v>
      </c>
      <c r="L243" s="52">
        <f>IF(Table2[[#This Row],[Order Priority]]=Introduction!$B$45,1,0)</f>
        <v>0</v>
      </c>
      <c r="M243" s="52">
        <f>IF(Table2[[#This Row],[Ship Mode]]=Introduction!$C$42,1,0)</f>
        <v>0</v>
      </c>
      <c r="N243" s="51">
        <f>IF(Table2[[#This Row],[Ship Mode]]=Introduction!$C$44,1,0)</f>
        <v>1</v>
      </c>
      <c r="O243" s="51">
        <f>IF(Table2[[#This Row],[Customer Segment]]=Introduction!$D$45,1,0)</f>
        <v>0</v>
      </c>
      <c r="P243" s="51">
        <f>IF(Table2[[#This Row],[Customer Segment]]=Introduction!$D$42,1,0)</f>
        <v>0</v>
      </c>
      <c r="Q243" s="51">
        <f>IF(Table2[[#This Row],[Customer Segment]]=Introduction!$D$44,1,0)</f>
        <v>0</v>
      </c>
      <c r="R243" s="41">
        <v>541.76</v>
      </c>
      <c r="S2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474.38409332687189</v>
      </c>
    </row>
    <row r="244" spans="1:19" customFormat="1" x14ac:dyDescent="0.2">
      <c r="A244" s="1" t="s">
        <v>92</v>
      </c>
      <c r="B244" s="1" t="s">
        <v>63</v>
      </c>
      <c r="C244" s="1" t="s">
        <v>70</v>
      </c>
      <c r="D244" s="47">
        <v>0.09</v>
      </c>
      <c r="E244" s="47">
        <v>125.99</v>
      </c>
      <c r="F244" s="47">
        <v>7.69</v>
      </c>
      <c r="G244" s="47">
        <v>0.59</v>
      </c>
      <c r="H244" s="47">
        <v>209.99700000000001</v>
      </c>
      <c r="I244" s="52">
        <f>IF(Table2[[#This Row],[Order Priority]]=Introduction!$B$42,1,0)</f>
        <v>0</v>
      </c>
      <c r="J244" s="52">
        <f>IF(Table2[[#This Row],[Order Priority]]=Introduction!$B$43,1,0)</f>
        <v>0</v>
      </c>
      <c r="K244" s="52">
        <f>IF(Table2[[#This Row],[Order Priority]]=Introduction!$B$44,1,0)</f>
        <v>0</v>
      </c>
      <c r="L244" s="52">
        <f>IF(Table2[[#This Row],[Order Priority]]=Introduction!$B$45,1,0)</f>
        <v>1</v>
      </c>
      <c r="M244" s="52">
        <f>IF(Table2[[#This Row],[Ship Mode]]=Introduction!$C$42,1,0)</f>
        <v>0</v>
      </c>
      <c r="N244" s="51">
        <f>IF(Table2[[#This Row],[Ship Mode]]=Introduction!$C$44,1,0)</f>
        <v>0</v>
      </c>
      <c r="O244" s="51">
        <f>IF(Table2[[#This Row],[Customer Segment]]=Introduction!$D$45,1,0)</f>
        <v>0</v>
      </c>
      <c r="P244" s="51">
        <f>IF(Table2[[#This Row],[Customer Segment]]=Introduction!$D$42,1,0)</f>
        <v>0</v>
      </c>
      <c r="Q244" s="51">
        <f>IF(Table2[[#This Row],[Customer Segment]]=Introduction!$D$44,1,0)</f>
        <v>0</v>
      </c>
      <c r="R244" s="44">
        <v>783.55</v>
      </c>
      <c r="S2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820.77812566183502</v>
      </c>
    </row>
    <row r="245" spans="1:19" customFormat="1" x14ac:dyDescent="0.2">
      <c r="A245" s="1" t="s">
        <v>46</v>
      </c>
      <c r="B245" s="1" t="s">
        <v>14</v>
      </c>
      <c r="C245" s="1" t="s">
        <v>15</v>
      </c>
      <c r="D245" s="49">
        <v>0.02</v>
      </c>
      <c r="E245" s="49">
        <v>6.48</v>
      </c>
      <c r="F245" s="49">
        <v>6.6</v>
      </c>
      <c r="G245" s="49">
        <v>0.37</v>
      </c>
      <c r="H245" s="49">
        <v>-92.05</v>
      </c>
      <c r="I245" s="52">
        <f>IF(Table2[[#This Row],[Order Priority]]=Introduction!$B$42,1,0)</f>
        <v>0</v>
      </c>
      <c r="J245" s="52">
        <f>IF(Table2[[#This Row],[Order Priority]]=Introduction!$B$43,1,0)</f>
        <v>0</v>
      </c>
      <c r="K245" s="52">
        <f>IF(Table2[[#This Row],[Order Priority]]=Introduction!$B$44,1,0)</f>
        <v>0</v>
      </c>
      <c r="L245" s="52">
        <f>IF(Table2[[#This Row],[Order Priority]]=Introduction!$B$45,1,0)</f>
        <v>0</v>
      </c>
      <c r="M245" s="52">
        <f>IF(Table2[[#This Row],[Ship Mode]]=Introduction!$C$42,1,0)</f>
        <v>0</v>
      </c>
      <c r="N245" s="51">
        <f>IF(Table2[[#This Row],[Ship Mode]]=Introduction!$C$44,1,0)</f>
        <v>1</v>
      </c>
      <c r="O245" s="51">
        <f>IF(Table2[[#This Row],[Customer Segment]]=Introduction!$D$45,1,0)</f>
        <v>0</v>
      </c>
      <c r="P245" s="51">
        <f>IF(Table2[[#This Row],[Customer Segment]]=Introduction!$D$42,1,0)</f>
        <v>1</v>
      </c>
      <c r="Q245" s="51">
        <f>IF(Table2[[#This Row],[Customer Segment]]=Introduction!$D$44,1,0)</f>
        <v>0</v>
      </c>
      <c r="R245" s="41">
        <v>66.709999999999994</v>
      </c>
      <c r="S2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211.846038309866</v>
      </c>
    </row>
    <row r="246" spans="1:19" customFormat="1" x14ac:dyDescent="0.2">
      <c r="A246" s="1" t="s">
        <v>46</v>
      </c>
      <c r="B246" s="1" t="s">
        <v>14</v>
      </c>
      <c r="C246" s="1" t="s">
        <v>15</v>
      </c>
      <c r="D246" s="47">
        <v>0.04</v>
      </c>
      <c r="E246" s="47">
        <v>17.149999999999999</v>
      </c>
      <c r="F246" s="47">
        <v>4.96</v>
      </c>
      <c r="G246" s="47">
        <v>0.57999999999999996</v>
      </c>
      <c r="H246" s="47">
        <v>6.11</v>
      </c>
      <c r="I246" s="52">
        <f>IF(Table2[[#This Row],[Order Priority]]=Introduction!$B$42,1,0)</f>
        <v>0</v>
      </c>
      <c r="J246" s="52">
        <f>IF(Table2[[#This Row],[Order Priority]]=Introduction!$B$43,1,0)</f>
        <v>0</v>
      </c>
      <c r="K246" s="52">
        <f>IF(Table2[[#This Row],[Order Priority]]=Introduction!$B$44,1,0)</f>
        <v>0</v>
      </c>
      <c r="L246" s="52">
        <f>IF(Table2[[#This Row],[Order Priority]]=Introduction!$B$45,1,0)</f>
        <v>0</v>
      </c>
      <c r="M246" s="52">
        <f>IF(Table2[[#This Row],[Ship Mode]]=Introduction!$C$42,1,0)</f>
        <v>0</v>
      </c>
      <c r="N246" s="51">
        <f>IF(Table2[[#This Row],[Ship Mode]]=Introduction!$C$44,1,0)</f>
        <v>1</v>
      </c>
      <c r="O246" s="51">
        <f>IF(Table2[[#This Row],[Customer Segment]]=Introduction!$D$45,1,0)</f>
        <v>0</v>
      </c>
      <c r="P246" s="51">
        <f>IF(Table2[[#This Row],[Customer Segment]]=Introduction!$D$42,1,0)</f>
        <v>1</v>
      </c>
      <c r="Q246" s="51">
        <f>IF(Table2[[#This Row],[Customer Segment]]=Introduction!$D$44,1,0)</f>
        <v>0</v>
      </c>
      <c r="R246" s="44">
        <v>87.16</v>
      </c>
      <c r="S2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461.79869425248006</v>
      </c>
    </row>
    <row r="247" spans="1:19" customFormat="1" x14ac:dyDescent="0.2">
      <c r="A247" s="1" t="s">
        <v>46</v>
      </c>
      <c r="B247" s="1" t="s">
        <v>14</v>
      </c>
      <c r="C247" s="1" t="s">
        <v>15</v>
      </c>
      <c r="D247" s="49">
        <v>0.03</v>
      </c>
      <c r="E247" s="49">
        <v>1270.99</v>
      </c>
      <c r="F247" s="49">
        <v>19.989999999999998</v>
      </c>
      <c r="G247" s="49">
        <v>0.35</v>
      </c>
      <c r="H247" s="49">
        <v>363.55200000000002</v>
      </c>
      <c r="I247" s="52">
        <f>IF(Table2[[#This Row],[Order Priority]]=Introduction!$B$42,1,0)</f>
        <v>0</v>
      </c>
      <c r="J247" s="52">
        <f>IF(Table2[[#This Row],[Order Priority]]=Introduction!$B$43,1,0)</f>
        <v>0</v>
      </c>
      <c r="K247" s="52">
        <f>IF(Table2[[#This Row],[Order Priority]]=Introduction!$B$44,1,0)</f>
        <v>0</v>
      </c>
      <c r="L247" s="52">
        <f>IF(Table2[[#This Row],[Order Priority]]=Introduction!$B$45,1,0)</f>
        <v>0</v>
      </c>
      <c r="M247" s="52">
        <f>IF(Table2[[#This Row],[Ship Mode]]=Introduction!$C$42,1,0)</f>
        <v>0</v>
      </c>
      <c r="N247" s="51">
        <f>IF(Table2[[#This Row],[Ship Mode]]=Introduction!$C$44,1,0)</f>
        <v>1</v>
      </c>
      <c r="O247" s="51">
        <f>IF(Table2[[#This Row],[Customer Segment]]=Introduction!$D$45,1,0)</f>
        <v>0</v>
      </c>
      <c r="P247" s="51">
        <f>IF(Table2[[#This Row],[Customer Segment]]=Introduction!$D$42,1,0)</f>
        <v>1</v>
      </c>
      <c r="Q247" s="51">
        <f>IF(Table2[[#This Row],[Customer Segment]]=Introduction!$D$44,1,0)</f>
        <v>0</v>
      </c>
      <c r="R247" s="41">
        <v>2589.0100000000002</v>
      </c>
      <c r="S2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4987.1848463347033</v>
      </c>
    </row>
    <row r="248" spans="1:19" customFormat="1" x14ac:dyDescent="0.2">
      <c r="A248" s="1" t="s">
        <v>46</v>
      </c>
      <c r="B248" s="1" t="s">
        <v>2</v>
      </c>
      <c r="C248" s="1" t="s">
        <v>15</v>
      </c>
      <c r="D248" s="47">
        <v>7.0000000000000007E-2</v>
      </c>
      <c r="E248" s="47">
        <v>2036.48</v>
      </c>
      <c r="F248" s="47">
        <v>14.7</v>
      </c>
      <c r="G248" s="47">
        <v>0.55000000000000004</v>
      </c>
      <c r="H248" s="47">
        <v>-11.536</v>
      </c>
      <c r="I248" s="52">
        <f>IF(Table2[[#This Row],[Order Priority]]=Introduction!$B$42,1,0)</f>
        <v>0</v>
      </c>
      <c r="J248" s="52">
        <f>IF(Table2[[#This Row],[Order Priority]]=Introduction!$B$43,1,0)</f>
        <v>0</v>
      </c>
      <c r="K248" s="52">
        <f>IF(Table2[[#This Row],[Order Priority]]=Introduction!$B$44,1,0)</f>
        <v>0</v>
      </c>
      <c r="L248" s="52">
        <f>IF(Table2[[#This Row],[Order Priority]]=Introduction!$B$45,1,0)</f>
        <v>0</v>
      </c>
      <c r="M248" s="52">
        <f>IF(Table2[[#This Row],[Ship Mode]]=Introduction!$C$42,1,0)</f>
        <v>1</v>
      </c>
      <c r="N248" s="51">
        <f>IF(Table2[[#This Row],[Ship Mode]]=Introduction!$C$44,1,0)</f>
        <v>0</v>
      </c>
      <c r="O248" s="51">
        <f>IF(Table2[[#This Row],[Customer Segment]]=Introduction!$D$45,1,0)</f>
        <v>0</v>
      </c>
      <c r="P248" s="51">
        <f>IF(Table2[[#This Row],[Customer Segment]]=Introduction!$D$42,1,0)</f>
        <v>1</v>
      </c>
      <c r="Q248" s="51">
        <f>IF(Table2[[#This Row],[Customer Segment]]=Introduction!$D$44,1,0)</f>
        <v>0</v>
      </c>
      <c r="R248" s="44">
        <v>1893.93</v>
      </c>
      <c r="S2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7191.5231438857018</v>
      </c>
    </row>
    <row r="249" spans="1:19" customFormat="1" x14ac:dyDescent="0.2">
      <c r="A249" s="1" t="s">
        <v>46</v>
      </c>
      <c r="B249" s="1" t="s">
        <v>14</v>
      </c>
      <c r="C249" s="1" t="s">
        <v>70</v>
      </c>
      <c r="D249" s="49">
        <v>0.02</v>
      </c>
      <c r="E249" s="49">
        <v>7.1</v>
      </c>
      <c r="F249" s="49">
        <v>6.05</v>
      </c>
      <c r="G249" s="49">
        <v>0.39</v>
      </c>
      <c r="H249" s="49">
        <v>-66.378</v>
      </c>
      <c r="I249" s="52">
        <f>IF(Table2[[#This Row],[Order Priority]]=Introduction!$B$42,1,0)</f>
        <v>0</v>
      </c>
      <c r="J249" s="52">
        <f>IF(Table2[[#This Row],[Order Priority]]=Introduction!$B$43,1,0)</f>
        <v>0</v>
      </c>
      <c r="K249" s="52">
        <f>IF(Table2[[#This Row],[Order Priority]]=Introduction!$B$44,1,0)</f>
        <v>0</v>
      </c>
      <c r="L249" s="52">
        <f>IF(Table2[[#This Row],[Order Priority]]=Introduction!$B$45,1,0)</f>
        <v>0</v>
      </c>
      <c r="M249" s="52">
        <f>IF(Table2[[#This Row],[Ship Mode]]=Introduction!$C$42,1,0)</f>
        <v>0</v>
      </c>
      <c r="N249" s="51">
        <f>IF(Table2[[#This Row],[Ship Mode]]=Introduction!$C$44,1,0)</f>
        <v>1</v>
      </c>
      <c r="O249" s="51">
        <f>IF(Table2[[#This Row],[Customer Segment]]=Introduction!$D$45,1,0)</f>
        <v>0</v>
      </c>
      <c r="P249" s="51">
        <f>IF(Table2[[#This Row],[Customer Segment]]=Introduction!$D$42,1,0)</f>
        <v>0</v>
      </c>
      <c r="Q249" s="51">
        <f>IF(Table2[[#This Row],[Customer Segment]]=Introduction!$D$44,1,0)</f>
        <v>0</v>
      </c>
      <c r="R249" s="41">
        <v>66.319999999999993</v>
      </c>
      <c r="S2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270.43517361832698</v>
      </c>
    </row>
    <row r="250" spans="1:19" customFormat="1" x14ac:dyDescent="0.2">
      <c r="A250" s="1" t="s">
        <v>46</v>
      </c>
      <c r="B250" s="1" t="s">
        <v>14</v>
      </c>
      <c r="C250" s="1" t="s">
        <v>15</v>
      </c>
      <c r="D250" s="47">
        <v>0.05</v>
      </c>
      <c r="E250" s="47">
        <v>6.28</v>
      </c>
      <c r="F250" s="47">
        <v>5.36</v>
      </c>
      <c r="G250" s="47">
        <v>0.4</v>
      </c>
      <c r="H250" s="47">
        <v>1.278</v>
      </c>
      <c r="I250" s="52">
        <f>IF(Table2[[#This Row],[Order Priority]]=Introduction!$B$42,1,0)</f>
        <v>0</v>
      </c>
      <c r="J250" s="52">
        <f>IF(Table2[[#This Row],[Order Priority]]=Introduction!$B$43,1,0)</f>
        <v>0</v>
      </c>
      <c r="K250" s="52">
        <f>IF(Table2[[#This Row],[Order Priority]]=Introduction!$B$44,1,0)</f>
        <v>0</v>
      </c>
      <c r="L250" s="52">
        <f>IF(Table2[[#This Row],[Order Priority]]=Introduction!$B$45,1,0)</f>
        <v>0</v>
      </c>
      <c r="M250" s="52">
        <f>IF(Table2[[#This Row],[Ship Mode]]=Introduction!$C$42,1,0)</f>
        <v>0</v>
      </c>
      <c r="N250" s="51">
        <f>IF(Table2[[#This Row],[Ship Mode]]=Introduction!$C$44,1,0)</f>
        <v>1</v>
      </c>
      <c r="O250" s="51">
        <f>IF(Table2[[#This Row],[Customer Segment]]=Introduction!$D$45,1,0)</f>
        <v>0</v>
      </c>
      <c r="P250" s="51">
        <f>IF(Table2[[#This Row],[Customer Segment]]=Introduction!$D$42,1,0)</f>
        <v>1</v>
      </c>
      <c r="Q250" s="51">
        <f>IF(Table2[[#This Row],[Customer Segment]]=Introduction!$D$44,1,0)</f>
        <v>0</v>
      </c>
      <c r="R250" s="44">
        <v>38.04</v>
      </c>
      <c r="S2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277.62723660300861</v>
      </c>
    </row>
    <row r="251" spans="1:19" customFormat="1" x14ac:dyDescent="0.2">
      <c r="A251" s="1" t="s">
        <v>46</v>
      </c>
      <c r="B251" s="1" t="s">
        <v>14</v>
      </c>
      <c r="C251" s="1" t="s">
        <v>15</v>
      </c>
      <c r="D251" s="49">
        <v>0.04</v>
      </c>
      <c r="E251" s="49">
        <v>3.08</v>
      </c>
      <c r="F251" s="49">
        <v>0.99</v>
      </c>
      <c r="G251" s="49">
        <v>0.37</v>
      </c>
      <c r="H251" s="49">
        <v>424.29</v>
      </c>
      <c r="I251" s="52">
        <f>IF(Table2[[#This Row],[Order Priority]]=Introduction!$B$42,1,0)</f>
        <v>0</v>
      </c>
      <c r="J251" s="52">
        <f>IF(Table2[[#This Row],[Order Priority]]=Introduction!$B$43,1,0)</f>
        <v>0</v>
      </c>
      <c r="K251" s="52">
        <f>IF(Table2[[#This Row],[Order Priority]]=Introduction!$B$44,1,0)</f>
        <v>0</v>
      </c>
      <c r="L251" s="52">
        <f>IF(Table2[[#This Row],[Order Priority]]=Introduction!$B$45,1,0)</f>
        <v>0</v>
      </c>
      <c r="M251" s="52">
        <f>IF(Table2[[#This Row],[Ship Mode]]=Introduction!$C$42,1,0)</f>
        <v>0</v>
      </c>
      <c r="N251" s="51">
        <f>IF(Table2[[#This Row],[Ship Mode]]=Introduction!$C$44,1,0)</f>
        <v>1</v>
      </c>
      <c r="O251" s="51">
        <f>IF(Table2[[#This Row],[Customer Segment]]=Introduction!$D$45,1,0)</f>
        <v>0</v>
      </c>
      <c r="P251" s="51">
        <f>IF(Table2[[#This Row],[Customer Segment]]=Introduction!$D$42,1,0)</f>
        <v>1</v>
      </c>
      <c r="Q251" s="51">
        <f>IF(Table2[[#This Row],[Customer Segment]]=Introduction!$D$44,1,0)</f>
        <v>0</v>
      </c>
      <c r="R251" s="41">
        <v>42.53</v>
      </c>
      <c r="S2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561.66517871251892</v>
      </c>
    </row>
    <row r="252" spans="1:19" customFormat="1" x14ac:dyDescent="0.2">
      <c r="A252" s="1" t="s">
        <v>1</v>
      </c>
      <c r="B252" s="1" t="s">
        <v>63</v>
      </c>
      <c r="C252" s="1" t="s">
        <v>47</v>
      </c>
      <c r="D252" s="47">
        <v>0.04</v>
      </c>
      <c r="E252" s="47">
        <v>9.7799999999999994</v>
      </c>
      <c r="F252" s="47">
        <v>1.99</v>
      </c>
      <c r="G252" s="47">
        <v>0.43</v>
      </c>
      <c r="H252" s="47">
        <v>61.292700000000004</v>
      </c>
      <c r="I252" s="52">
        <f>IF(Table2[[#This Row],[Order Priority]]=Introduction!$B$42,1,0)</f>
        <v>1</v>
      </c>
      <c r="J252" s="52">
        <f>IF(Table2[[#This Row],[Order Priority]]=Introduction!$B$43,1,0)</f>
        <v>0</v>
      </c>
      <c r="K252" s="52">
        <f>IF(Table2[[#This Row],[Order Priority]]=Introduction!$B$44,1,0)</f>
        <v>0</v>
      </c>
      <c r="L252" s="52">
        <f>IF(Table2[[#This Row],[Order Priority]]=Introduction!$B$45,1,0)</f>
        <v>0</v>
      </c>
      <c r="M252" s="52">
        <f>IF(Table2[[#This Row],[Ship Mode]]=Introduction!$C$42,1,0)</f>
        <v>0</v>
      </c>
      <c r="N252" s="51">
        <f>IF(Table2[[#This Row],[Ship Mode]]=Introduction!$C$44,1,0)</f>
        <v>0</v>
      </c>
      <c r="O252" s="51">
        <f>IF(Table2[[#This Row],[Customer Segment]]=Introduction!$D$45,1,0)</f>
        <v>0</v>
      </c>
      <c r="P252" s="51">
        <f>IF(Table2[[#This Row],[Customer Segment]]=Introduction!$D$42,1,0)</f>
        <v>0</v>
      </c>
      <c r="Q252" s="51">
        <f>IF(Table2[[#This Row],[Customer Segment]]=Introduction!$D$44,1,0)</f>
        <v>1</v>
      </c>
      <c r="R252" s="44">
        <v>88.83</v>
      </c>
      <c r="S2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354.5902424784407</v>
      </c>
    </row>
    <row r="253" spans="1:19" customFormat="1" x14ac:dyDescent="0.2">
      <c r="A253" s="1" t="s">
        <v>1</v>
      </c>
      <c r="B253" s="1" t="s">
        <v>14</v>
      </c>
      <c r="C253" s="1" t="s">
        <v>15</v>
      </c>
      <c r="D253" s="49">
        <v>0.04</v>
      </c>
      <c r="E253" s="49">
        <v>205.99</v>
      </c>
      <c r="F253" s="49">
        <v>8.99</v>
      </c>
      <c r="G253" s="49">
        <v>0.56000000000000005</v>
      </c>
      <c r="H253" s="49">
        <v>960.98400000000004</v>
      </c>
      <c r="I253" s="52">
        <f>IF(Table2[[#This Row],[Order Priority]]=Introduction!$B$42,1,0)</f>
        <v>1</v>
      </c>
      <c r="J253" s="52">
        <f>IF(Table2[[#This Row],[Order Priority]]=Introduction!$B$43,1,0)</f>
        <v>0</v>
      </c>
      <c r="K253" s="52">
        <f>IF(Table2[[#This Row],[Order Priority]]=Introduction!$B$44,1,0)</f>
        <v>0</v>
      </c>
      <c r="L253" s="52">
        <f>IF(Table2[[#This Row],[Order Priority]]=Introduction!$B$45,1,0)</f>
        <v>0</v>
      </c>
      <c r="M253" s="52">
        <f>IF(Table2[[#This Row],[Ship Mode]]=Introduction!$C$42,1,0)</f>
        <v>0</v>
      </c>
      <c r="N253" s="51">
        <f>IF(Table2[[#This Row],[Ship Mode]]=Introduction!$C$44,1,0)</f>
        <v>1</v>
      </c>
      <c r="O253" s="51">
        <f>IF(Table2[[#This Row],[Customer Segment]]=Introduction!$D$45,1,0)</f>
        <v>0</v>
      </c>
      <c r="P253" s="51">
        <f>IF(Table2[[#This Row],[Customer Segment]]=Introduction!$D$42,1,0)</f>
        <v>1</v>
      </c>
      <c r="Q253" s="51">
        <f>IF(Table2[[#This Row],[Customer Segment]]=Introduction!$D$44,1,0)</f>
        <v>0</v>
      </c>
      <c r="R253" s="41">
        <v>1008.53</v>
      </c>
      <c r="S2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2215.0280062024553</v>
      </c>
    </row>
    <row r="254" spans="1:19" customFormat="1" x14ac:dyDescent="0.2">
      <c r="A254" s="1" t="s">
        <v>13</v>
      </c>
      <c r="B254" s="1" t="s">
        <v>2</v>
      </c>
      <c r="C254" s="1" t="s">
        <v>3</v>
      </c>
      <c r="D254" s="47">
        <v>0.05</v>
      </c>
      <c r="E254" s="47">
        <v>31.76</v>
      </c>
      <c r="F254" s="47">
        <v>45.51</v>
      </c>
      <c r="G254" s="47">
        <v>0.65</v>
      </c>
      <c r="H254" s="47">
        <v>-2177.9860960000001</v>
      </c>
      <c r="I254" s="52">
        <f>IF(Table2[[#This Row],[Order Priority]]=Introduction!$B$42,1,0)</f>
        <v>0</v>
      </c>
      <c r="J254" s="52">
        <f>IF(Table2[[#This Row],[Order Priority]]=Introduction!$B$43,1,0)</f>
        <v>1</v>
      </c>
      <c r="K254" s="52">
        <f>IF(Table2[[#This Row],[Order Priority]]=Introduction!$B$44,1,0)</f>
        <v>0</v>
      </c>
      <c r="L254" s="52">
        <f>IF(Table2[[#This Row],[Order Priority]]=Introduction!$B$45,1,0)</f>
        <v>0</v>
      </c>
      <c r="M254" s="52">
        <f>IF(Table2[[#This Row],[Ship Mode]]=Introduction!$C$42,1,0)</f>
        <v>1</v>
      </c>
      <c r="N254" s="51">
        <f>IF(Table2[[#This Row],[Ship Mode]]=Introduction!$C$44,1,0)</f>
        <v>0</v>
      </c>
      <c r="O254" s="51">
        <f>IF(Table2[[#This Row],[Customer Segment]]=Introduction!$D$45,1,0)</f>
        <v>1</v>
      </c>
      <c r="P254" s="51">
        <f>IF(Table2[[#This Row],[Customer Segment]]=Introduction!$D$42,1,0)</f>
        <v>0</v>
      </c>
      <c r="Q254" s="51">
        <f>IF(Table2[[#This Row],[Customer Segment]]=Introduction!$D$44,1,0)</f>
        <v>0</v>
      </c>
      <c r="R254" s="44">
        <v>304.33999999999997</v>
      </c>
      <c r="S2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-543.83240953915083</v>
      </c>
    </row>
    <row r="255" spans="1:19" customFormat="1" x14ac:dyDescent="0.2">
      <c r="A255" s="1" t="s">
        <v>23</v>
      </c>
      <c r="B255" s="1" t="s">
        <v>14</v>
      </c>
      <c r="C255" s="1" t="s">
        <v>47</v>
      </c>
      <c r="D255" s="49">
        <v>0.04</v>
      </c>
      <c r="E255" s="49">
        <v>100.98</v>
      </c>
      <c r="F255" s="49">
        <v>7.18</v>
      </c>
      <c r="G255" s="49">
        <v>0.4</v>
      </c>
      <c r="H255" s="49">
        <v>269.94</v>
      </c>
      <c r="I255" s="52">
        <f>IF(Table2[[#This Row],[Order Priority]]=Introduction!$B$42,1,0)</f>
        <v>0</v>
      </c>
      <c r="J255" s="52">
        <f>IF(Table2[[#This Row],[Order Priority]]=Introduction!$B$43,1,0)</f>
        <v>0</v>
      </c>
      <c r="K255" s="52">
        <f>IF(Table2[[#This Row],[Order Priority]]=Introduction!$B$44,1,0)</f>
        <v>1</v>
      </c>
      <c r="L255" s="52">
        <f>IF(Table2[[#This Row],[Order Priority]]=Introduction!$B$45,1,0)</f>
        <v>0</v>
      </c>
      <c r="M255" s="52">
        <f>IF(Table2[[#This Row],[Ship Mode]]=Introduction!$C$42,1,0)</f>
        <v>0</v>
      </c>
      <c r="N255" s="51">
        <f>IF(Table2[[#This Row],[Ship Mode]]=Introduction!$C$44,1,0)</f>
        <v>1</v>
      </c>
      <c r="O255" s="51">
        <f>IF(Table2[[#This Row],[Customer Segment]]=Introduction!$D$45,1,0)</f>
        <v>0</v>
      </c>
      <c r="P255" s="51">
        <f>IF(Table2[[#This Row],[Customer Segment]]=Introduction!$D$42,1,0)</f>
        <v>0</v>
      </c>
      <c r="Q255" s="51">
        <f>IF(Table2[[#This Row],[Customer Segment]]=Introduction!$D$44,1,0)</f>
        <v>1</v>
      </c>
      <c r="R255" s="41">
        <v>414.91</v>
      </c>
      <c r="S2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844.48173169386359</v>
      </c>
    </row>
    <row r="256" spans="1:19" customFormat="1" x14ac:dyDescent="0.2">
      <c r="A256" s="1" t="s">
        <v>23</v>
      </c>
      <c r="B256" s="1" t="s">
        <v>14</v>
      </c>
      <c r="C256" s="1" t="s">
        <v>15</v>
      </c>
      <c r="D256" s="47">
        <v>0.02</v>
      </c>
      <c r="E256" s="47">
        <v>43.98</v>
      </c>
      <c r="F256" s="47">
        <v>1.99</v>
      </c>
      <c r="G256" s="47">
        <v>0.44</v>
      </c>
      <c r="H256" s="47">
        <v>333.76049999999998</v>
      </c>
      <c r="I256" s="52">
        <f>IF(Table2[[#This Row],[Order Priority]]=Introduction!$B$42,1,0)</f>
        <v>0</v>
      </c>
      <c r="J256" s="52">
        <f>IF(Table2[[#This Row],[Order Priority]]=Introduction!$B$43,1,0)</f>
        <v>0</v>
      </c>
      <c r="K256" s="52">
        <f>IF(Table2[[#This Row],[Order Priority]]=Introduction!$B$44,1,0)</f>
        <v>1</v>
      </c>
      <c r="L256" s="52">
        <f>IF(Table2[[#This Row],[Order Priority]]=Introduction!$B$45,1,0)</f>
        <v>0</v>
      </c>
      <c r="M256" s="52">
        <f>IF(Table2[[#This Row],[Ship Mode]]=Introduction!$C$42,1,0)</f>
        <v>0</v>
      </c>
      <c r="N256" s="51">
        <f>IF(Table2[[#This Row],[Ship Mode]]=Introduction!$C$44,1,0)</f>
        <v>1</v>
      </c>
      <c r="O256" s="51">
        <f>IF(Table2[[#This Row],[Customer Segment]]=Introduction!$D$45,1,0)</f>
        <v>0</v>
      </c>
      <c r="P256" s="51">
        <f>IF(Table2[[#This Row],[Customer Segment]]=Introduction!$D$42,1,0)</f>
        <v>1</v>
      </c>
      <c r="Q256" s="51">
        <f>IF(Table2[[#This Row],[Customer Segment]]=Introduction!$D$44,1,0)</f>
        <v>0</v>
      </c>
      <c r="R256" s="44">
        <v>1724.01</v>
      </c>
      <c r="S2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574.88563027663315</v>
      </c>
    </row>
    <row r="257" spans="1:19" customFormat="1" x14ac:dyDescent="0.2">
      <c r="A257" s="1" t="s">
        <v>92</v>
      </c>
      <c r="B257" s="1" t="s">
        <v>14</v>
      </c>
      <c r="C257" s="1" t="s">
        <v>47</v>
      </c>
      <c r="D257" s="49">
        <v>0.04</v>
      </c>
      <c r="E257" s="49">
        <v>30.73</v>
      </c>
      <c r="F257" s="49">
        <v>4</v>
      </c>
      <c r="G257" s="49">
        <v>0.75</v>
      </c>
      <c r="H257" s="49">
        <v>-20.79</v>
      </c>
      <c r="I257" s="52">
        <f>IF(Table2[[#This Row],[Order Priority]]=Introduction!$B$42,1,0)</f>
        <v>0</v>
      </c>
      <c r="J257" s="52">
        <f>IF(Table2[[#This Row],[Order Priority]]=Introduction!$B$43,1,0)</f>
        <v>0</v>
      </c>
      <c r="K257" s="52">
        <f>IF(Table2[[#This Row],[Order Priority]]=Introduction!$B$44,1,0)</f>
        <v>0</v>
      </c>
      <c r="L257" s="52">
        <f>IF(Table2[[#This Row],[Order Priority]]=Introduction!$B$45,1,0)</f>
        <v>1</v>
      </c>
      <c r="M257" s="52">
        <f>IF(Table2[[#This Row],[Ship Mode]]=Introduction!$C$42,1,0)</f>
        <v>0</v>
      </c>
      <c r="N257" s="51">
        <f>IF(Table2[[#This Row],[Ship Mode]]=Introduction!$C$44,1,0)</f>
        <v>1</v>
      </c>
      <c r="O257" s="51">
        <f>IF(Table2[[#This Row],[Customer Segment]]=Introduction!$D$45,1,0)</f>
        <v>0</v>
      </c>
      <c r="P257" s="51">
        <f>IF(Table2[[#This Row],[Customer Segment]]=Introduction!$D$42,1,0)</f>
        <v>0</v>
      </c>
      <c r="Q257" s="51">
        <f>IF(Table2[[#This Row],[Customer Segment]]=Introduction!$D$44,1,0)</f>
        <v>1</v>
      </c>
      <c r="R257" s="41">
        <v>1420.84</v>
      </c>
      <c r="S2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8" spans="1:19" customFormat="1" x14ac:dyDescent="0.2">
      <c r="A258" s="1" t="s">
        <v>92</v>
      </c>
      <c r="B258" s="1" t="s">
        <v>14</v>
      </c>
      <c r="C258" s="1" t="s">
        <v>47</v>
      </c>
      <c r="D258" s="47">
        <v>0.04</v>
      </c>
      <c r="E258" s="47">
        <v>30.73</v>
      </c>
      <c r="F258" s="47">
        <v>4</v>
      </c>
      <c r="G258" s="47">
        <v>0.75</v>
      </c>
      <c r="H258" s="47">
        <v>-20.79</v>
      </c>
      <c r="I258" s="52">
        <f>IF(Table2[[#This Row],[Order Priority]]=Introduction!$B$42,1,0)</f>
        <v>0</v>
      </c>
      <c r="J258" s="52">
        <f>IF(Table2[[#This Row],[Order Priority]]=Introduction!$B$43,1,0)</f>
        <v>0</v>
      </c>
      <c r="K258" s="52">
        <f>IF(Table2[[#This Row],[Order Priority]]=Introduction!$B$44,1,0)</f>
        <v>0</v>
      </c>
      <c r="L258" s="52">
        <f>IF(Table2[[#This Row],[Order Priority]]=Introduction!$B$45,1,0)</f>
        <v>1</v>
      </c>
      <c r="M258" s="52">
        <f>IF(Table2[[#This Row],[Ship Mode]]=Introduction!$C$42,1,0)</f>
        <v>0</v>
      </c>
      <c r="N258" s="51">
        <f>IF(Table2[[#This Row],[Ship Mode]]=Introduction!$C$44,1,0)</f>
        <v>1</v>
      </c>
      <c r="O258" s="51">
        <f>IF(Table2[[#This Row],[Customer Segment]]=Introduction!$D$45,1,0)</f>
        <v>0</v>
      </c>
      <c r="P258" s="51">
        <f>IF(Table2[[#This Row],[Customer Segment]]=Introduction!$D$42,1,0)</f>
        <v>0</v>
      </c>
      <c r="Q258" s="51">
        <f>IF(Table2[[#This Row],[Customer Segment]]=Introduction!$D$44,1,0)</f>
        <v>1</v>
      </c>
      <c r="R258" s="44">
        <v>355.21</v>
      </c>
      <c r="S2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9" spans="1:19" customFormat="1" x14ac:dyDescent="0.2">
      <c r="A259" s="1" t="s">
        <v>92</v>
      </c>
      <c r="B259" s="1" t="s">
        <v>14</v>
      </c>
      <c r="C259" s="1" t="s">
        <v>70</v>
      </c>
      <c r="D259" s="49">
        <v>0.02</v>
      </c>
      <c r="E259" s="49">
        <v>30.44</v>
      </c>
      <c r="F259" s="49">
        <v>1.49</v>
      </c>
      <c r="G259" s="49">
        <v>0.37</v>
      </c>
      <c r="H259" s="49">
        <v>266.76089999999999</v>
      </c>
      <c r="I259" s="52">
        <f>IF(Table2[[#This Row],[Order Priority]]=Introduction!$B$42,1,0)</f>
        <v>0</v>
      </c>
      <c r="J259" s="52">
        <f>IF(Table2[[#This Row],[Order Priority]]=Introduction!$B$43,1,0)</f>
        <v>0</v>
      </c>
      <c r="K259" s="52">
        <f>IF(Table2[[#This Row],[Order Priority]]=Introduction!$B$44,1,0)</f>
        <v>0</v>
      </c>
      <c r="L259" s="52">
        <f>IF(Table2[[#This Row],[Order Priority]]=Introduction!$B$45,1,0)</f>
        <v>1</v>
      </c>
      <c r="M259" s="52">
        <f>IF(Table2[[#This Row],[Ship Mode]]=Introduction!$C$42,1,0)</f>
        <v>0</v>
      </c>
      <c r="N259" s="51">
        <f>IF(Table2[[#This Row],[Ship Mode]]=Introduction!$C$44,1,0)</f>
        <v>1</v>
      </c>
      <c r="O259" s="51">
        <f>IF(Table2[[#This Row],[Customer Segment]]=Introduction!$D$45,1,0)</f>
        <v>0</v>
      </c>
      <c r="P259" s="51">
        <f>IF(Table2[[#This Row],[Customer Segment]]=Introduction!$D$42,1,0)</f>
        <v>0</v>
      </c>
      <c r="Q259" s="51">
        <f>IF(Table2[[#This Row],[Customer Segment]]=Introduction!$D$44,1,0)</f>
        <v>0</v>
      </c>
      <c r="R259" s="41">
        <v>386.61</v>
      </c>
      <c r="S2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353.78111060385868</v>
      </c>
    </row>
    <row r="260" spans="1:19" customFormat="1" x14ac:dyDescent="0.2">
      <c r="A260" s="1" t="s">
        <v>92</v>
      </c>
      <c r="B260" s="1" t="s">
        <v>14</v>
      </c>
      <c r="C260" s="1" t="s">
        <v>70</v>
      </c>
      <c r="D260" s="47">
        <v>0.02</v>
      </c>
      <c r="E260" s="47">
        <v>4.91</v>
      </c>
      <c r="F260" s="47">
        <v>0.5</v>
      </c>
      <c r="G260" s="47">
        <v>0.36</v>
      </c>
      <c r="H260" s="47">
        <v>29.883900000000001</v>
      </c>
      <c r="I260" s="52">
        <f>IF(Table2[[#This Row],[Order Priority]]=Introduction!$B$42,1,0)</f>
        <v>0</v>
      </c>
      <c r="J260" s="52">
        <f>IF(Table2[[#This Row],[Order Priority]]=Introduction!$B$43,1,0)</f>
        <v>0</v>
      </c>
      <c r="K260" s="52">
        <f>IF(Table2[[#This Row],[Order Priority]]=Introduction!$B$44,1,0)</f>
        <v>0</v>
      </c>
      <c r="L260" s="52">
        <f>IF(Table2[[#This Row],[Order Priority]]=Introduction!$B$45,1,0)</f>
        <v>1</v>
      </c>
      <c r="M260" s="52">
        <f>IF(Table2[[#This Row],[Ship Mode]]=Introduction!$C$42,1,0)</f>
        <v>0</v>
      </c>
      <c r="N260" s="51">
        <f>IF(Table2[[#This Row],[Ship Mode]]=Introduction!$C$44,1,0)</f>
        <v>1</v>
      </c>
      <c r="O260" s="51">
        <f>IF(Table2[[#This Row],[Customer Segment]]=Introduction!$D$45,1,0)</f>
        <v>0</v>
      </c>
      <c r="P260" s="51">
        <f>IF(Table2[[#This Row],[Customer Segment]]=Introduction!$D$42,1,0)</f>
        <v>0</v>
      </c>
      <c r="Q260" s="51">
        <f>IF(Table2[[#This Row],[Customer Segment]]=Introduction!$D$44,1,0)</f>
        <v>0</v>
      </c>
      <c r="R260" s="44">
        <v>43.31</v>
      </c>
      <c r="S2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-4.4517937488901254</v>
      </c>
    </row>
    <row r="261" spans="1:19" customFormat="1" x14ac:dyDescent="0.2">
      <c r="A261" s="1" t="s">
        <v>92</v>
      </c>
      <c r="B261" s="1" t="s">
        <v>14</v>
      </c>
      <c r="C261" s="1" t="s">
        <v>70</v>
      </c>
      <c r="D261" s="49">
        <v>0.08</v>
      </c>
      <c r="E261" s="49">
        <v>7.84</v>
      </c>
      <c r="F261" s="49">
        <v>4.71</v>
      </c>
      <c r="G261" s="49">
        <v>0.35</v>
      </c>
      <c r="H261" s="49">
        <v>-12.87678</v>
      </c>
      <c r="I261" s="52">
        <f>IF(Table2[[#This Row],[Order Priority]]=Introduction!$B$42,1,0)</f>
        <v>0</v>
      </c>
      <c r="J261" s="52">
        <f>IF(Table2[[#This Row],[Order Priority]]=Introduction!$B$43,1,0)</f>
        <v>0</v>
      </c>
      <c r="K261" s="52">
        <f>IF(Table2[[#This Row],[Order Priority]]=Introduction!$B$44,1,0)</f>
        <v>0</v>
      </c>
      <c r="L261" s="52">
        <f>IF(Table2[[#This Row],[Order Priority]]=Introduction!$B$45,1,0)</f>
        <v>1</v>
      </c>
      <c r="M261" s="52">
        <f>IF(Table2[[#This Row],[Ship Mode]]=Introduction!$C$42,1,0)</f>
        <v>0</v>
      </c>
      <c r="N261" s="51">
        <f>IF(Table2[[#This Row],[Ship Mode]]=Introduction!$C$44,1,0)</f>
        <v>1</v>
      </c>
      <c r="O261" s="51">
        <f>IF(Table2[[#This Row],[Customer Segment]]=Introduction!$D$45,1,0)</f>
        <v>0</v>
      </c>
      <c r="P261" s="51">
        <f>IF(Table2[[#This Row],[Customer Segment]]=Introduction!$D$42,1,0)</f>
        <v>0</v>
      </c>
      <c r="Q261" s="51">
        <f>IF(Table2[[#This Row],[Customer Segment]]=Introduction!$D$44,1,0)</f>
        <v>0</v>
      </c>
      <c r="R261" s="41">
        <v>76.16</v>
      </c>
      <c r="S2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29.339844213750666</v>
      </c>
    </row>
    <row r="262" spans="1:19" customFormat="1" x14ac:dyDescent="0.2">
      <c r="A262" s="1" t="s">
        <v>92</v>
      </c>
      <c r="B262" s="1" t="s">
        <v>14</v>
      </c>
      <c r="C262" s="1" t="s">
        <v>70</v>
      </c>
      <c r="D262" s="47">
        <v>0.03</v>
      </c>
      <c r="E262" s="47">
        <v>105.34</v>
      </c>
      <c r="F262" s="47">
        <v>24.49</v>
      </c>
      <c r="G262" s="47">
        <v>0.61</v>
      </c>
      <c r="H262" s="47">
        <v>618.13080000000002</v>
      </c>
      <c r="I262" s="52">
        <f>IF(Table2[[#This Row],[Order Priority]]=Introduction!$B$42,1,0)</f>
        <v>0</v>
      </c>
      <c r="J262" s="52">
        <f>IF(Table2[[#This Row],[Order Priority]]=Introduction!$B$43,1,0)</f>
        <v>0</v>
      </c>
      <c r="K262" s="52">
        <f>IF(Table2[[#This Row],[Order Priority]]=Introduction!$B$44,1,0)</f>
        <v>0</v>
      </c>
      <c r="L262" s="52">
        <f>IF(Table2[[#This Row],[Order Priority]]=Introduction!$B$45,1,0)</f>
        <v>1</v>
      </c>
      <c r="M262" s="52">
        <f>IF(Table2[[#This Row],[Ship Mode]]=Introduction!$C$42,1,0)</f>
        <v>0</v>
      </c>
      <c r="N262" s="51">
        <f>IF(Table2[[#This Row],[Ship Mode]]=Introduction!$C$44,1,0)</f>
        <v>1</v>
      </c>
      <c r="O262" s="51">
        <f>IF(Table2[[#This Row],[Customer Segment]]=Introduction!$D$45,1,0)</f>
        <v>0</v>
      </c>
      <c r="P262" s="51">
        <f>IF(Table2[[#This Row],[Customer Segment]]=Introduction!$D$42,1,0)</f>
        <v>0</v>
      </c>
      <c r="Q262" s="51">
        <f>IF(Table2[[#This Row],[Customer Segment]]=Introduction!$D$44,1,0)</f>
        <v>0</v>
      </c>
      <c r="R262" s="44">
        <v>1038.1400000000001</v>
      </c>
      <c r="S2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1776.8484538135381</v>
      </c>
    </row>
    <row r="263" spans="1:19" customFormat="1" x14ac:dyDescent="0.2">
      <c r="A263" s="1" t="s">
        <v>46</v>
      </c>
      <c r="B263" s="1" t="s">
        <v>14</v>
      </c>
      <c r="C263" s="1" t="s">
        <v>70</v>
      </c>
      <c r="D263" s="49">
        <v>0.04</v>
      </c>
      <c r="E263" s="49">
        <v>15.51</v>
      </c>
      <c r="F263" s="49">
        <v>17.78</v>
      </c>
      <c r="G263" s="49">
        <v>0.59</v>
      </c>
      <c r="H263" s="49">
        <v>-266.22000000000003</v>
      </c>
      <c r="I263" s="52">
        <f>IF(Table2[[#This Row],[Order Priority]]=Introduction!$B$42,1,0)</f>
        <v>0</v>
      </c>
      <c r="J263" s="52">
        <f>IF(Table2[[#This Row],[Order Priority]]=Introduction!$B$43,1,0)</f>
        <v>0</v>
      </c>
      <c r="K263" s="52">
        <f>IF(Table2[[#This Row],[Order Priority]]=Introduction!$B$44,1,0)</f>
        <v>0</v>
      </c>
      <c r="L263" s="52">
        <f>IF(Table2[[#This Row],[Order Priority]]=Introduction!$B$45,1,0)</f>
        <v>0</v>
      </c>
      <c r="M263" s="52">
        <f>IF(Table2[[#This Row],[Ship Mode]]=Introduction!$C$42,1,0)</f>
        <v>0</v>
      </c>
      <c r="N263" s="51">
        <f>IF(Table2[[#This Row],[Ship Mode]]=Introduction!$C$44,1,0)</f>
        <v>1</v>
      </c>
      <c r="O263" s="51">
        <f>IF(Table2[[#This Row],[Customer Segment]]=Introduction!$D$45,1,0)</f>
        <v>0</v>
      </c>
      <c r="P263" s="51">
        <f>IF(Table2[[#This Row],[Customer Segment]]=Introduction!$D$42,1,0)</f>
        <v>0</v>
      </c>
      <c r="Q263" s="51">
        <f>IF(Table2[[#This Row],[Customer Segment]]=Introduction!$D$44,1,0)</f>
        <v>0</v>
      </c>
      <c r="R263" s="41">
        <v>116.93</v>
      </c>
      <c r="S2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569.37134447061112</v>
      </c>
    </row>
    <row r="264" spans="1:19" customFormat="1" x14ac:dyDescent="0.2">
      <c r="A264" s="1" t="s">
        <v>46</v>
      </c>
      <c r="B264" s="1" t="s">
        <v>14</v>
      </c>
      <c r="C264" s="1" t="s">
        <v>15</v>
      </c>
      <c r="D264" s="47">
        <v>0.01</v>
      </c>
      <c r="E264" s="47">
        <v>14.28</v>
      </c>
      <c r="F264" s="47">
        <v>2.99</v>
      </c>
      <c r="G264" s="47">
        <v>0.39</v>
      </c>
      <c r="H264" s="47">
        <v>21.003499999999999</v>
      </c>
      <c r="I264" s="52">
        <f>IF(Table2[[#This Row],[Order Priority]]=Introduction!$B$42,1,0)</f>
        <v>0</v>
      </c>
      <c r="J264" s="52">
        <f>IF(Table2[[#This Row],[Order Priority]]=Introduction!$B$43,1,0)</f>
        <v>0</v>
      </c>
      <c r="K264" s="52">
        <f>IF(Table2[[#This Row],[Order Priority]]=Introduction!$B$44,1,0)</f>
        <v>0</v>
      </c>
      <c r="L264" s="52">
        <f>IF(Table2[[#This Row],[Order Priority]]=Introduction!$B$45,1,0)</f>
        <v>0</v>
      </c>
      <c r="M264" s="52">
        <f>IF(Table2[[#This Row],[Ship Mode]]=Introduction!$C$42,1,0)</f>
        <v>0</v>
      </c>
      <c r="N264" s="51">
        <f>IF(Table2[[#This Row],[Ship Mode]]=Introduction!$C$44,1,0)</f>
        <v>1</v>
      </c>
      <c r="O264" s="51">
        <f>IF(Table2[[#This Row],[Customer Segment]]=Introduction!$D$45,1,0)</f>
        <v>0</v>
      </c>
      <c r="P264" s="51">
        <f>IF(Table2[[#This Row],[Customer Segment]]=Introduction!$D$42,1,0)</f>
        <v>1</v>
      </c>
      <c r="Q264" s="51">
        <f>IF(Table2[[#This Row],[Customer Segment]]=Introduction!$D$44,1,0)</f>
        <v>0</v>
      </c>
      <c r="R264" s="44">
        <v>30.44</v>
      </c>
      <c r="S2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275.50853060699791</v>
      </c>
    </row>
    <row r="265" spans="1:19" customFormat="1" x14ac:dyDescent="0.2">
      <c r="A265" s="1" t="s">
        <v>46</v>
      </c>
      <c r="B265" s="1" t="s">
        <v>63</v>
      </c>
      <c r="C265" s="1" t="s">
        <v>3</v>
      </c>
      <c r="D265" s="49">
        <v>0.1</v>
      </c>
      <c r="E265" s="49">
        <v>14.98</v>
      </c>
      <c r="F265" s="49">
        <v>7.69</v>
      </c>
      <c r="G265" s="49">
        <v>0.56999999999999995</v>
      </c>
      <c r="H265" s="49">
        <v>-76.900000000000006</v>
      </c>
      <c r="I265" s="52">
        <f>IF(Table2[[#This Row],[Order Priority]]=Introduction!$B$42,1,0)</f>
        <v>0</v>
      </c>
      <c r="J265" s="52">
        <f>IF(Table2[[#This Row],[Order Priority]]=Introduction!$B$43,1,0)</f>
        <v>0</v>
      </c>
      <c r="K265" s="52">
        <f>IF(Table2[[#This Row],[Order Priority]]=Introduction!$B$44,1,0)</f>
        <v>0</v>
      </c>
      <c r="L265" s="52">
        <f>IF(Table2[[#This Row],[Order Priority]]=Introduction!$B$45,1,0)</f>
        <v>0</v>
      </c>
      <c r="M265" s="52">
        <f>IF(Table2[[#This Row],[Ship Mode]]=Introduction!$C$42,1,0)</f>
        <v>0</v>
      </c>
      <c r="N265" s="51">
        <f>IF(Table2[[#This Row],[Ship Mode]]=Introduction!$C$44,1,0)</f>
        <v>0</v>
      </c>
      <c r="O265" s="51">
        <f>IF(Table2[[#This Row],[Customer Segment]]=Introduction!$D$45,1,0)</f>
        <v>1</v>
      </c>
      <c r="P265" s="51">
        <f>IF(Table2[[#This Row],[Customer Segment]]=Introduction!$D$42,1,0)</f>
        <v>0</v>
      </c>
      <c r="Q265" s="51">
        <f>IF(Table2[[#This Row],[Customer Segment]]=Introduction!$D$44,1,0)</f>
        <v>0</v>
      </c>
      <c r="R265" s="41">
        <v>114.81</v>
      </c>
      <c r="S2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335.17182564304778</v>
      </c>
    </row>
    <row r="266" spans="1:19" customFormat="1" x14ac:dyDescent="0.2">
      <c r="A266" s="1" t="s">
        <v>46</v>
      </c>
      <c r="B266" s="1" t="s">
        <v>14</v>
      </c>
      <c r="C266" s="1" t="s">
        <v>47</v>
      </c>
      <c r="D266" s="47">
        <v>0.1</v>
      </c>
      <c r="E266" s="47">
        <v>1889.99</v>
      </c>
      <c r="F266" s="47">
        <v>19.989999999999998</v>
      </c>
      <c r="G266" s="47">
        <v>0.36</v>
      </c>
      <c r="H266" s="47">
        <v>-42.545999999999999</v>
      </c>
      <c r="I266" s="52">
        <f>IF(Table2[[#This Row],[Order Priority]]=Introduction!$B$42,1,0)</f>
        <v>0</v>
      </c>
      <c r="J266" s="52">
        <f>IF(Table2[[#This Row],[Order Priority]]=Introduction!$B$43,1,0)</f>
        <v>0</v>
      </c>
      <c r="K266" s="52">
        <f>IF(Table2[[#This Row],[Order Priority]]=Introduction!$B$44,1,0)</f>
        <v>0</v>
      </c>
      <c r="L266" s="52">
        <f>IF(Table2[[#This Row],[Order Priority]]=Introduction!$B$45,1,0)</f>
        <v>0</v>
      </c>
      <c r="M266" s="52">
        <f>IF(Table2[[#This Row],[Ship Mode]]=Introduction!$C$42,1,0)</f>
        <v>0</v>
      </c>
      <c r="N266" s="51">
        <f>IF(Table2[[#This Row],[Ship Mode]]=Introduction!$C$44,1,0)</f>
        <v>1</v>
      </c>
      <c r="O266" s="51">
        <f>IF(Table2[[#This Row],[Customer Segment]]=Introduction!$D$45,1,0)</f>
        <v>0</v>
      </c>
      <c r="P266" s="51">
        <f>IF(Table2[[#This Row],[Customer Segment]]=Introduction!$D$42,1,0)</f>
        <v>0</v>
      </c>
      <c r="Q266" s="51">
        <f>IF(Table2[[#This Row],[Customer Segment]]=Introduction!$D$44,1,0)</f>
        <v>1</v>
      </c>
      <c r="R266" s="44">
        <v>1786.04</v>
      </c>
      <c r="S2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6532.1937170074434</v>
      </c>
    </row>
    <row r="267" spans="1:19" customFormat="1" x14ac:dyDescent="0.2">
      <c r="A267" s="1" t="s">
        <v>46</v>
      </c>
      <c r="B267" s="1" t="s">
        <v>2</v>
      </c>
      <c r="C267" s="1" t="s">
        <v>47</v>
      </c>
      <c r="D267" s="49">
        <v>0.04</v>
      </c>
      <c r="E267" s="49">
        <v>355.98</v>
      </c>
      <c r="F267" s="49">
        <v>58.92</v>
      </c>
      <c r="G267" s="49">
        <v>0.64</v>
      </c>
      <c r="H267" s="49">
        <v>882.93</v>
      </c>
      <c r="I267" s="52">
        <f>IF(Table2[[#This Row],[Order Priority]]=Introduction!$B$42,1,0)</f>
        <v>0</v>
      </c>
      <c r="J267" s="52">
        <f>IF(Table2[[#This Row],[Order Priority]]=Introduction!$B$43,1,0)</f>
        <v>0</v>
      </c>
      <c r="K267" s="52">
        <f>IF(Table2[[#This Row],[Order Priority]]=Introduction!$B$44,1,0)</f>
        <v>0</v>
      </c>
      <c r="L267" s="52">
        <f>IF(Table2[[#This Row],[Order Priority]]=Introduction!$B$45,1,0)</f>
        <v>0</v>
      </c>
      <c r="M267" s="52">
        <f>IF(Table2[[#This Row],[Ship Mode]]=Introduction!$C$42,1,0)</f>
        <v>1</v>
      </c>
      <c r="N267" s="51">
        <f>IF(Table2[[#This Row],[Ship Mode]]=Introduction!$C$44,1,0)</f>
        <v>0</v>
      </c>
      <c r="O267" s="51">
        <f>IF(Table2[[#This Row],[Customer Segment]]=Introduction!$D$45,1,0)</f>
        <v>0</v>
      </c>
      <c r="P267" s="51">
        <f>IF(Table2[[#This Row],[Customer Segment]]=Introduction!$D$42,1,0)</f>
        <v>0</v>
      </c>
      <c r="Q267" s="51">
        <f>IF(Table2[[#This Row],[Customer Segment]]=Introduction!$D$44,1,0)</f>
        <v>1</v>
      </c>
      <c r="R267" s="41">
        <v>2748.21</v>
      </c>
      <c r="S2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4218.3961538158619</v>
      </c>
    </row>
    <row r="268" spans="1:19" customFormat="1" x14ac:dyDescent="0.2">
      <c r="A268" s="1" t="s">
        <v>46</v>
      </c>
      <c r="B268" s="1" t="s">
        <v>14</v>
      </c>
      <c r="C268" s="1" t="s">
        <v>47</v>
      </c>
      <c r="D268" s="47">
        <v>0.09</v>
      </c>
      <c r="E268" s="47">
        <v>19.98</v>
      </c>
      <c r="F268" s="47">
        <v>8.68</v>
      </c>
      <c r="G268" s="47">
        <v>0.37</v>
      </c>
      <c r="H268" s="47">
        <v>6.6803999999999997</v>
      </c>
      <c r="I268" s="52">
        <f>IF(Table2[[#This Row],[Order Priority]]=Introduction!$B$42,1,0)</f>
        <v>0</v>
      </c>
      <c r="J268" s="52">
        <f>IF(Table2[[#This Row],[Order Priority]]=Introduction!$B$43,1,0)</f>
        <v>0</v>
      </c>
      <c r="K268" s="52">
        <f>IF(Table2[[#This Row],[Order Priority]]=Introduction!$B$44,1,0)</f>
        <v>0</v>
      </c>
      <c r="L268" s="52">
        <f>IF(Table2[[#This Row],[Order Priority]]=Introduction!$B$45,1,0)</f>
        <v>0</v>
      </c>
      <c r="M268" s="52">
        <f>IF(Table2[[#This Row],[Ship Mode]]=Introduction!$C$42,1,0)</f>
        <v>0</v>
      </c>
      <c r="N268" s="51">
        <f>IF(Table2[[#This Row],[Ship Mode]]=Introduction!$C$44,1,0)</f>
        <v>1</v>
      </c>
      <c r="O268" s="51">
        <f>IF(Table2[[#This Row],[Customer Segment]]=Introduction!$D$45,1,0)</f>
        <v>0</v>
      </c>
      <c r="P268" s="51">
        <f>IF(Table2[[#This Row],[Customer Segment]]=Introduction!$D$42,1,0)</f>
        <v>0</v>
      </c>
      <c r="Q268" s="51">
        <f>IF(Table2[[#This Row],[Customer Segment]]=Introduction!$D$44,1,0)</f>
        <v>1</v>
      </c>
      <c r="R268" s="44">
        <v>93.19</v>
      </c>
      <c r="S2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425.85234995202899</v>
      </c>
    </row>
    <row r="269" spans="1:19" customFormat="1" x14ac:dyDescent="0.2">
      <c r="A269" s="1" t="s">
        <v>46</v>
      </c>
      <c r="B269" s="1" t="s">
        <v>14</v>
      </c>
      <c r="C269" s="1" t="s">
        <v>3</v>
      </c>
      <c r="D269" s="49">
        <v>0.01</v>
      </c>
      <c r="E269" s="49">
        <v>24.95</v>
      </c>
      <c r="F269" s="49">
        <v>2.99</v>
      </c>
      <c r="G269" s="49">
        <v>0.39</v>
      </c>
      <c r="H269" s="49">
        <v>261.38580000000002</v>
      </c>
      <c r="I269" s="52">
        <f>IF(Table2[[#This Row],[Order Priority]]=Introduction!$B$42,1,0)</f>
        <v>0</v>
      </c>
      <c r="J269" s="52">
        <f>IF(Table2[[#This Row],[Order Priority]]=Introduction!$B$43,1,0)</f>
        <v>0</v>
      </c>
      <c r="K269" s="52">
        <f>IF(Table2[[#This Row],[Order Priority]]=Introduction!$B$44,1,0)</f>
        <v>0</v>
      </c>
      <c r="L269" s="52">
        <f>IF(Table2[[#This Row],[Order Priority]]=Introduction!$B$45,1,0)</f>
        <v>0</v>
      </c>
      <c r="M269" s="52">
        <f>IF(Table2[[#This Row],[Ship Mode]]=Introduction!$C$42,1,0)</f>
        <v>0</v>
      </c>
      <c r="N269" s="51">
        <f>IF(Table2[[#This Row],[Ship Mode]]=Introduction!$C$44,1,0)</f>
        <v>1</v>
      </c>
      <c r="O269" s="51">
        <f>IF(Table2[[#This Row],[Customer Segment]]=Introduction!$D$45,1,0)</f>
        <v>1</v>
      </c>
      <c r="P269" s="51">
        <f>IF(Table2[[#This Row],[Customer Segment]]=Introduction!$D$42,1,0)</f>
        <v>0</v>
      </c>
      <c r="Q269" s="51">
        <f>IF(Table2[[#This Row],[Customer Segment]]=Introduction!$D$44,1,0)</f>
        <v>0</v>
      </c>
      <c r="R269" s="41">
        <v>378.82</v>
      </c>
      <c r="S2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574.99631713945087</v>
      </c>
    </row>
    <row r="270" spans="1:19" customFormat="1" x14ac:dyDescent="0.2">
      <c r="A270" s="1" t="s">
        <v>46</v>
      </c>
      <c r="B270" s="1" t="s">
        <v>14</v>
      </c>
      <c r="C270" s="1" t="s">
        <v>3</v>
      </c>
      <c r="D270" s="47">
        <v>0</v>
      </c>
      <c r="E270" s="47">
        <v>15.98</v>
      </c>
      <c r="F270" s="47">
        <v>8.99</v>
      </c>
      <c r="G270" s="47">
        <v>0.64</v>
      </c>
      <c r="H270" s="47">
        <v>-135.46</v>
      </c>
      <c r="I270" s="52">
        <f>IF(Table2[[#This Row],[Order Priority]]=Introduction!$B$42,1,0)</f>
        <v>0</v>
      </c>
      <c r="J270" s="52">
        <f>IF(Table2[[#This Row],[Order Priority]]=Introduction!$B$43,1,0)</f>
        <v>0</v>
      </c>
      <c r="K270" s="52">
        <f>IF(Table2[[#This Row],[Order Priority]]=Introduction!$B$44,1,0)</f>
        <v>0</v>
      </c>
      <c r="L270" s="52">
        <f>IF(Table2[[#This Row],[Order Priority]]=Introduction!$B$45,1,0)</f>
        <v>0</v>
      </c>
      <c r="M270" s="52">
        <f>IF(Table2[[#This Row],[Ship Mode]]=Introduction!$C$42,1,0)</f>
        <v>0</v>
      </c>
      <c r="N270" s="51">
        <f>IF(Table2[[#This Row],[Ship Mode]]=Introduction!$C$44,1,0)</f>
        <v>1</v>
      </c>
      <c r="O270" s="51">
        <f>IF(Table2[[#This Row],[Customer Segment]]=Introduction!$D$45,1,0)</f>
        <v>1</v>
      </c>
      <c r="P270" s="51">
        <f>IF(Table2[[#This Row],[Customer Segment]]=Introduction!$D$42,1,0)</f>
        <v>0</v>
      </c>
      <c r="Q270" s="51">
        <f>IF(Table2[[#This Row],[Customer Segment]]=Introduction!$D$44,1,0)</f>
        <v>0</v>
      </c>
      <c r="R270" s="44">
        <v>152.18</v>
      </c>
      <c r="S2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520.75185060484273</v>
      </c>
    </row>
    <row r="271" spans="1:19" customFormat="1" x14ac:dyDescent="0.2">
      <c r="A271" s="1" t="s">
        <v>1</v>
      </c>
      <c r="B271" s="1" t="s">
        <v>14</v>
      </c>
      <c r="C271" s="1" t="s">
        <v>47</v>
      </c>
      <c r="D271" s="49">
        <v>0.09</v>
      </c>
      <c r="E271" s="49">
        <v>32.979999999999997</v>
      </c>
      <c r="F271" s="49">
        <v>5.5</v>
      </c>
      <c r="G271" s="49">
        <v>0.75</v>
      </c>
      <c r="H271" s="49">
        <v>-20.257999999999999</v>
      </c>
      <c r="I271" s="52">
        <f>IF(Table2[[#This Row],[Order Priority]]=Introduction!$B$42,1,0)</f>
        <v>1</v>
      </c>
      <c r="J271" s="52">
        <f>IF(Table2[[#This Row],[Order Priority]]=Introduction!$B$43,1,0)</f>
        <v>0</v>
      </c>
      <c r="K271" s="52">
        <f>IF(Table2[[#This Row],[Order Priority]]=Introduction!$B$44,1,0)</f>
        <v>0</v>
      </c>
      <c r="L271" s="52">
        <f>IF(Table2[[#This Row],[Order Priority]]=Introduction!$B$45,1,0)</f>
        <v>0</v>
      </c>
      <c r="M271" s="52">
        <f>IF(Table2[[#This Row],[Ship Mode]]=Introduction!$C$42,1,0)</f>
        <v>0</v>
      </c>
      <c r="N271" s="51">
        <f>IF(Table2[[#This Row],[Ship Mode]]=Introduction!$C$44,1,0)</f>
        <v>1</v>
      </c>
      <c r="O271" s="51">
        <f>IF(Table2[[#This Row],[Customer Segment]]=Introduction!$D$45,1,0)</f>
        <v>0</v>
      </c>
      <c r="P271" s="51">
        <f>IF(Table2[[#This Row],[Customer Segment]]=Introduction!$D$42,1,0)</f>
        <v>0</v>
      </c>
      <c r="Q271" s="51">
        <f>IF(Table2[[#This Row],[Customer Segment]]=Introduction!$D$44,1,0)</f>
        <v>1</v>
      </c>
      <c r="R271" s="41">
        <v>62.46</v>
      </c>
      <c r="S2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755.93678007867038</v>
      </c>
    </row>
    <row r="272" spans="1:19" customFormat="1" x14ac:dyDescent="0.2">
      <c r="A272" s="1" t="s">
        <v>1</v>
      </c>
      <c r="B272" s="1" t="s">
        <v>14</v>
      </c>
      <c r="C272" s="1" t="s">
        <v>70</v>
      </c>
      <c r="D272" s="47">
        <v>0.01</v>
      </c>
      <c r="E272" s="47">
        <v>80.98</v>
      </c>
      <c r="F272" s="47">
        <v>35</v>
      </c>
      <c r="G272" s="47">
        <v>0.83</v>
      </c>
      <c r="H272" s="47">
        <v>-409.37360000000001</v>
      </c>
      <c r="I272" s="52">
        <f>IF(Table2[[#This Row],[Order Priority]]=Introduction!$B$42,1,0)</f>
        <v>1</v>
      </c>
      <c r="J272" s="52">
        <f>IF(Table2[[#This Row],[Order Priority]]=Introduction!$B$43,1,0)</f>
        <v>0</v>
      </c>
      <c r="K272" s="52">
        <f>IF(Table2[[#This Row],[Order Priority]]=Introduction!$B$44,1,0)</f>
        <v>0</v>
      </c>
      <c r="L272" s="52">
        <f>IF(Table2[[#This Row],[Order Priority]]=Introduction!$B$45,1,0)</f>
        <v>0</v>
      </c>
      <c r="M272" s="52">
        <f>IF(Table2[[#This Row],[Ship Mode]]=Introduction!$C$42,1,0)</f>
        <v>0</v>
      </c>
      <c r="N272" s="51">
        <f>IF(Table2[[#This Row],[Ship Mode]]=Introduction!$C$44,1,0)</f>
        <v>1</v>
      </c>
      <c r="O272" s="51">
        <f>IF(Table2[[#This Row],[Customer Segment]]=Introduction!$D$45,1,0)</f>
        <v>0</v>
      </c>
      <c r="P272" s="51">
        <f>IF(Table2[[#This Row],[Customer Segment]]=Introduction!$D$42,1,0)</f>
        <v>0</v>
      </c>
      <c r="Q272" s="51">
        <f>IF(Table2[[#This Row],[Customer Segment]]=Introduction!$D$44,1,0)</f>
        <v>0</v>
      </c>
      <c r="R272" s="44">
        <v>267.83</v>
      </c>
      <c r="S2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1412.1482100283292</v>
      </c>
    </row>
    <row r="273" spans="1:19" customFormat="1" x14ac:dyDescent="0.2">
      <c r="A273" s="1" t="s">
        <v>1</v>
      </c>
      <c r="B273" s="1" t="s">
        <v>14</v>
      </c>
      <c r="C273" s="1" t="s">
        <v>70</v>
      </c>
      <c r="D273" s="49">
        <v>0</v>
      </c>
      <c r="E273" s="49">
        <v>20.28</v>
      </c>
      <c r="F273" s="49">
        <v>14.39</v>
      </c>
      <c r="G273" s="49">
        <v>0.47</v>
      </c>
      <c r="H273" s="49">
        <v>-66.247299999999996</v>
      </c>
      <c r="I273" s="52">
        <f>IF(Table2[[#This Row],[Order Priority]]=Introduction!$B$42,1,0)</f>
        <v>1</v>
      </c>
      <c r="J273" s="52">
        <f>IF(Table2[[#This Row],[Order Priority]]=Introduction!$B$43,1,0)</f>
        <v>0</v>
      </c>
      <c r="K273" s="52">
        <f>IF(Table2[[#This Row],[Order Priority]]=Introduction!$B$44,1,0)</f>
        <v>0</v>
      </c>
      <c r="L273" s="52">
        <f>IF(Table2[[#This Row],[Order Priority]]=Introduction!$B$45,1,0)</f>
        <v>0</v>
      </c>
      <c r="M273" s="52">
        <f>IF(Table2[[#This Row],[Ship Mode]]=Introduction!$C$42,1,0)</f>
        <v>0</v>
      </c>
      <c r="N273" s="51">
        <f>IF(Table2[[#This Row],[Ship Mode]]=Introduction!$C$44,1,0)</f>
        <v>1</v>
      </c>
      <c r="O273" s="51">
        <f>IF(Table2[[#This Row],[Customer Segment]]=Introduction!$D$45,1,0)</f>
        <v>0</v>
      </c>
      <c r="P273" s="51">
        <f>IF(Table2[[#This Row],[Customer Segment]]=Introduction!$D$42,1,0)</f>
        <v>0</v>
      </c>
      <c r="Q273" s="51">
        <f>IF(Table2[[#This Row],[Customer Segment]]=Introduction!$D$44,1,0)</f>
        <v>0</v>
      </c>
      <c r="R273" s="41">
        <v>206.04</v>
      </c>
      <c r="S2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711.06990426002915</v>
      </c>
    </row>
    <row r="274" spans="1:19" customFormat="1" x14ac:dyDescent="0.2">
      <c r="A274" s="1" t="s">
        <v>13</v>
      </c>
      <c r="B274" s="1" t="s">
        <v>14</v>
      </c>
      <c r="C274" s="1" t="s">
        <v>15</v>
      </c>
      <c r="D274" s="47">
        <v>0</v>
      </c>
      <c r="E274" s="47">
        <v>115.99</v>
      </c>
      <c r="F274" s="47">
        <v>5.92</v>
      </c>
      <c r="G274" s="47">
        <v>0.57999999999999996</v>
      </c>
      <c r="H274" s="47">
        <v>-16.771999999999998</v>
      </c>
      <c r="I274" s="52">
        <f>IF(Table2[[#This Row],[Order Priority]]=Introduction!$B$42,1,0)</f>
        <v>0</v>
      </c>
      <c r="J274" s="52">
        <f>IF(Table2[[#This Row],[Order Priority]]=Introduction!$B$43,1,0)</f>
        <v>1</v>
      </c>
      <c r="K274" s="52">
        <f>IF(Table2[[#This Row],[Order Priority]]=Introduction!$B$44,1,0)</f>
        <v>0</v>
      </c>
      <c r="L274" s="52">
        <f>IF(Table2[[#This Row],[Order Priority]]=Introduction!$B$45,1,0)</f>
        <v>0</v>
      </c>
      <c r="M274" s="52">
        <f>IF(Table2[[#This Row],[Ship Mode]]=Introduction!$C$42,1,0)</f>
        <v>0</v>
      </c>
      <c r="N274" s="51">
        <f>IF(Table2[[#This Row],[Ship Mode]]=Introduction!$C$44,1,0)</f>
        <v>1</v>
      </c>
      <c r="O274" s="51">
        <f>IF(Table2[[#This Row],[Customer Segment]]=Introduction!$D$45,1,0)</f>
        <v>0</v>
      </c>
      <c r="P274" s="51">
        <f>IF(Table2[[#This Row],[Customer Segment]]=Introduction!$D$42,1,0)</f>
        <v>1</v>
      </c>
      <c r="Q274" s="51">
        <f>IF(Table2[[#This Row],[Customer Segment]]=Introduction!$D$44,1,0)</f>
        <v>0</v>
      </c>
      <c r="R274" s="44">
        <v>1160.42</v>
      </c>
      <c r="S2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597.49966826690081</v>
      </c>
    </row>
    <row r="275" spans="1:19" customFormat="1" x14ac:dyDescent="0.2">
      <c r="A275" s="1" t="s">
        <v>13</v>
      </c>
      <c r="B275" s="1" t="s">
        <v>14</v>
      </c>
      <c r="C275" s="1" t="s">
        <v>47</v>
      </c>
      <c r="D275" s="49">
        <v>7.0000000000000007E-2</v>
      </c>
      <c r="E275" s="49">
        <v>179.99</v>
      </c>
      <c r="F275" s="49">
        <v>19.989999999999998</v>
      </c>
      <c r="G275" s="49">
        <v>0.48</v>
      </c>
      <c r="H275" s="49">
        <v>733.28219999999999</v>
      </c>
      <c r="I275" s="52">
        <f>IF(Table2[[#This Row],[Order Priority]]=Introduction!$B$42,1,0)</f>
        <v>0</v>
      </c>
      <c r="J275" s="52">
        <f>IF(Table2[[#This Row],[Order Priority]]=Introduction!$B$43,1,0)</f>
        <v>1</v>
      </c>
      <c r="K275" s="52">
        <f>IF(Table2[[#This Row],[Order Priority]]=Introduction!$B$44,1,0)</f>
        <v>0</v>
      </c>
      <c r="L275" s="52">
        <f>IF(Table2[[#This Row],[Order Priority]]=Introduction!$B$45,1,0)</f>
        <v>0</v>
      </c>
      <c r="M275" s="52">
        <f>IF(Table2[[#This Row],[Ship Mode]]=Introduction!$C$42,1,0)</f>
        <v>0</v>
      </c>
      <c r="N275" s="51">
        <f>IF(Table2[[#This Row],[Ship Mode]]=Introduction!$C$44,1,0)</f>
        <v>1</v>
      </c>
      <c r="O275" s="51">
        <f>IF(Table2[[#This Row],[Customer Segment]]=Introduction!$D$45,1,0)</f>
        <v>0</v>
      </c>
      <c r="P275" s="51">
        <f>IF(Table2[[#This Row],[Customer Segment]]=Introduction!$D$42,1,0)</f>
        <v>0</v>
      </c>
      <c r="Q275" s="51">
        <f>IF(Table2[[#This Row],[Customer Segment]]=Introduction!$D$44,1,0)</f>
        <v>1</v>
      </c>
      <c r="R275" s="41">
        <v>1188.6300000000001</v>
      </c>
      <c r="S2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1884.9810335509128</v>
      </c>
    </row>
    <row r="276" spans="1:19" customFormat="1" x14ac:dyDescent="0.2">
      <c r="A276" s="1" t="s">
        <v>13</v>
      </c>
      <c r="B276" s="1" t="s">
        <v>63</v>
      </c>
      <c r="C276" s="1" t="s">
        <v>47</v>
      </c>
      <c r="D276" s="47">
        <v>0.02</v>
      </c>
      <c r="E276" s="47">
        <v>92.23</v>
      </c>
      <c r="F276" s="47">
        <v>39.61</v>
      </c>
      <c r="G276" s="47">
        <v>0.67</v>
      </c>
      <c r="H276" s="47">
        <v>-905.99040000000002</v>
      </c>
      <c r="I276" s="52">
        <f>IF(Table2[[#This Row],[Order Priority]]=Introduction!$B$42,1,0)</f>
        <v>0</v>
      </c>
      <c r="J276" s="52">
        <f>IF(Table2[[#This Row],[Order Priority]]=Introduction!$B$43,1,0)</f>
        <v>1</v>
      </c>
      <c r="K276" s="52">
        <f>IF(Table2[[#This Row],[Order Priority]]=Introduction!$B$44,1,0)</f>
        <v>0</v>
      </c>
      <c r="L276" s="52">
        <f>IF(Table2[[#This Row],[Order Priority]]=Introduction!$B$45,1,0)</f>
        <v>0</v>
      </c>
      <c r="M276" s="52">
        <f>IF(Table2[[#This Row],[Ship Mode]]=Introduction!$C$42,1,0)</f>
        <v>0</v>
      </c>
      <c r="N276" s="51">
        <f>IF(Table2[[#This Row],[Ship Mode]]=Introduction!$C$44,1,0)</f>
        <v>0</v>
      </c>
      <c r="O276" s="51">
        <f>IF(Table2[[#This Row],[Customer Segment]]=Introduction!$D$45,1,0)</f>
        <v>0</v>
      </c>
      <c r="P276" s="51">
        <f>IF(Table2[[#This Row],[Customer Segment]]=Introduction!$D$42,1,0)</f>
        <v>0</v>
      </c>
      <c r="Q276" s="51">
        <f>IF(Table2[[#This Row],[Customer Segment]]=Introduction!$D$44,1,0)</f>
        <v>1</v>
      </c>
      <c r="R276" s="44">
        <v>1009.93</v>
      </c>
      <c r="S2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582.3911788575557</v>
      </c>
    </row>
    <row r="277" spans="1:19" customFormat="1" x14ac:dyDescent="0.2">
      <c r="A277" s="1" t="s">
        <v>13</v>
      </c>
      <c r="B277" s="1" t="s">
        <v>14</v>
      </c>
      <c r="C277" s="1" t="s">
        <v>47</v>
      </c>
      <c r="D277" s="49">
        <v>0.02</v>
      </c>
      <c r="E277" s="49">
        <v>15.22</v>
      </c>
      <c r="F277" s="49">
        <v>9.73</v>
      </c>
      <c r="G277" s="49">
        <v>0.36</v>
      </c>
      <c r="H277" s="49">
        <v>-21.63242</v>
      </c>
      <c r="I277" s="52">
        <f>IF(Table2[[#This Row],[Order Priority]]=Introduction!$B$42,1,0)</f>
        <v>0</v>
      </c>
      <c r="J277" s="52">
        <f>IF(Table2[[#This Row],[Order Priority]]=Introduction!$B$43,1,0)</f>
        <v>1</v>
      </c>
      <c r="K277" s="52">
        <f>IF(Table2[[#This Row],[Order Priority]]=Introduction!$B$44,1,0)</f>
        <v>0</v>
      </c>
      <c r="L277" s="52">
        <f>IF(Table2[[#This Row],[Order Priority]]=Introduction!$B$45,1,0)</f>
        <v>0</v>
      </c>
      <c r="M277" s="52">
        <f>IF(Table2[[#This Row],[Ship Mode]]=Introduction!$C$42,1,0)</f>
        <v>0</v>
      </c>
      <c r="N277" s="51">
        <f>IF(Table2[[#This Row],[Ship Mode]]=Introduction!$C$44,1,0)</f>
        <v>1</v>
      </c>
      <c r="O277" s="51">
        <f>IF(Table2[[#This Row],[Customer Segment]]=Introduction!$D$45,1,0)</f>
        <v>0</v>
      </c>
      <c r="P277" s="51">
        <f>IF(Table2[[#This Row],[Customer Segment]]=Introduction!$D$42,1,0)</f>
        <v>0</v>
      </c>
      <c r="Q277" s="51">
        <f>IF(Table2[[#This Row],[Customer Segment]]=Introduction!$D$44,1,0)</f>
        <v>1</v>
      </c>
      <c r="R277" s="41">
        <v>140.69999999999999</v>
      </c>
      <c r="S2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245.39590219157134</v>
      </c>
    </row>
    <row r="278" spans="1:19" customFormat="1" x14ac:dyDescent="0.2">
      <c r="A278" s="1" t="s">
        <v>23</v>
      </c>
      <c r="B278" s="1" t="s">
        <v>14</v>
      </c>
      <c r="C278" s="1" t="s">
        <v>47</v>
      </c>
      <c r="D278" s="47">
        <v>0.06</v>
      </c>
      <c r="E278" s="47">
        <v>6.98</v>
      </c>
      <c r="F278" s="47">
        <v>1.6</v>
      </c>
      <c r="G278" s="47">
        <v>0.38</v>
      </c>
      <c r="H278" s="47">
        <v>-98.055999999999997</v>
      </c>
      <c r="I278" s="52">
        <f>IF(Table2[[#This Row],[Order Priority]]=Introduction!$B$42,1,0)</f>
        <v>0</v>
      </c>
      <c r="J278" s="52">
        <f>IF(Table2[[#This Row],[Order Priority]]=Introduction!$B$43,1,0)</f>
        <v>0</v>
      </c>
      <c r="K278" s="52">
        <f>IF(Table2[[#This Row],[Order Priority]]=Introduction!$B$44,1,0)</f>
        <v>1</v>
      </c>
      <c r="L278" s="52">
        <f>IF(Table2[[#This Row],[Order Priority]]=Introduction!$B$45,1,0)</f>
        <v>0</v>
      </c>
      <c r="M278" s="52">
        <f>IF(Table2[[#This Row],[Ship Mode]]=Introduction!$C$42,1,0)</f>
        <v>0</v>
      </c>
      <c r="N278" s="51">
        <f>IF(Table2[[#This Row],[Ship Mode]]=Introduction!$C$44,1,0)</f>
        <v>1</v>
      </c>
      <c r="O278" s="51">
        <f>IF(Table2[[#This Row],[Customer Segment]]=Introduction!$D$45,1,0)</f>
        <v>0</v>
      </c>
      <c r="P278" s="51">
        <f>IF(Table2[[#This Row],[Customer Segment]]=Introduction!$D$42,1,0)</f>
        <v>0</v>
      </c>
      <c r="Q278" s="51">
        <f>IF(Table2[[#This Row],[Customer Segment]]=Introduction!$D$44,1,0)</f>
        <v>1</v>
      </c>
      <c r="R278" s="44">
        <v>83.93</v>
      </c>
      <c r="S2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-10.942145325588474</v>
      </c>
    </row>
    <row r="279" spans="1:19" customFormat="1" x14ac:dyDescent="0.2">
      <c r="A279" s="1" t="s">
        <v>23</v>
      </c>
      <c r="B279" s="1" t="s">
        <v>2</v>
      </c>
      <c r="C279" s="1" t="s">
        <v>47</v>
      </c>
      <c r="D279" s="49">
        <v>0.02</v>
      </c>
      <c r="E279" s="49">
        <v>880.98</v>
      </c>
      <c r="F279" s="49">
        <v>44.55</v>
      </c>
      <c r="G279" s="49">
        <v>0.62</v>
      </c>
      <c r="H279" s="49">
        <v>4861.0637999999999</v>
      </c>
      <c r="I279" s="52">
        <f>IF(Table2[[#This Row],[Order Priority]]=Introduction!$B$42,1,0)</f>
        <v>0</v>
      </c>
      <c r="J279" s="52">
        <f>IF(Table2[[#This Row],[Order Priority]]=Introduction!$B$43,1,0)</f>
        <v>0</v>
      </c>
      <c r="K279" s="52">
        <f>IF(Table2[[#This Row],[Order Priority]]=Introduction!$B$44,1,0)</f>
        <v>1</v>
      </c>
      <c r="L279" s="52">
        <f>IF(Table2[[#This Row],[Order Priority]]=Introduction!$B$45,1,0)</f>
        <v>0</v>
      </c>
      <c r="M279" s="52">
        <f>IF(Table2[[#This Row],[Ship Mode]]=Introduction!$C$42,1,0)</f>
        <v>1</v>
      </c>
      <c r="N279" s="51">
        <f>IF(Table2[[#This Row],[Ship Mode]]=Introduction!$C$44,1,0)</f>
        <v>0</v>
      </c>
      <c r="O279" s="51">
        <f>IF(Table2[[#This Row],[Customer Segment]]=Introduction!$D$45,1,0)</f>
        <v>0</v>
      </c>
      <c r="P279" s="51">
        <f>IF(Table2[[#This Row],[Customer Segment]]=Introduction!$D$42,1,0)</f>
        <v>0</v>
      </c>
      <c r="Q279" s="51">
        <f>IF(Table2[[#This Row],[Customer Segment]]=Introduction!$D$44,1,0)</f>
        <v>1</v>
      </c>
      <c r="R279" s="41">
        <v>7045.02</v>
      </c>
      <c r="S2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9415.1795060652566</v>
      </c>
    </row>
    <row r="280" spans="1:19" customFormat="1" x14ac:dyDescent="0.2">
      <c r="A280" s="1" t="s">
        <v>92</v>
      </c>
      <c r="B280" s="1" t="s">
        <v>63</v>
      </c>
      <c r="C280" s="1" t="s">
        <v>47</v>
      </c>
      <c r="D280" s="47">
        <v>0.09</v>
      </c>
      <c r="E280" s="47">
        <v>3.89</v>
      </c>
      <c r="F280" s="47">
        <v>7.01</v>
      </c>
      <c r="G280" s="47">
        <v>0.37</v>
      </c>
      <c r="H280" s="47">
        <v>-154.30699999999999</v>
      </c>
      <c r="I280" s="52">
        <f>IF(Table2[[#This Row],[Order Priority]]=Introduction!$B$42,1,0)</f>
        <v>0</v>
      </c>
      <c r="J280" s="52">
        <f>IF(Table2[[#This Row],[Order Priority]]=Introduction!$B$43,1,0)</f>
        <v>0</v>
      </c>
      <c r="K280" s="52">
        <f>IF(Table2[[#This Row],[Order Priority]]=Introduction!$B$44,1,0)</f>
        <v>0</v>
      </c>
      <c r="L280" s="52">
        <f>IF(Table2[[#This Row],[Order Priority]]=Introduction!$B$45,1,0)</f>
        <v>1</v>
      </c>
      <c r="M280" s="52">
        <f>IF(Table2[[#This Row],[Ship Mode]]=Introduction!$C$42,1,0)</f>
        <v>0</v>
      </c>
      <c r="N280" s="51">
        <f>IF(Table2[[#This Row],[Ship Mode]]=Introduction!$C$44,1,0)</f>
        <v>0</v>
      </c>
      <c r="O280" s="51">
        <f>IF(Table2[[#This Row],[Customer Segment]]=Introduction!$D$45,1,0)</f>
        <v>0</v>
      </c>
      <c r="P280" s="51">
        <f>IF(Table2[[#This Row],[Customer Segment]]=Introduction!$D$42,1,0)</f>
        <v>0</v>
      </c>
      <c r="Q280" s="51">
        <f>IF(Table2[[#This Row],[Customer Segment]]=Introduction!$D$44,1,0)</f>
        <v>1</v>
      </c>
      <c r="R280" s="44">
        <v>42.56</v>
      </c>
      <c r="S2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-106.05536946357122</v>
      </c>
    </row>
    <row r="281" spans="1:19" customFormat="1" x14ac:dyDescent="0.2">
      <c r="A281" s="1" t="s">
        <v>92</v>
      </c>
      <c r="B281" s="1" t="s">
        <v>14</v>
      </c>
      <c r="C281" s="1" t="s">
        <v>3</v>
      </c>
      <c r="D281" s="49">
        <v>7.0000000000000007E-2</v>
      </c>
      <c r="E281" s="49">
        <v>2.89</v>
      </c>
      <c r="F281" s="49">
        <v>0.5</v>
      </c>
      <c r="G281" s="49">
        <v>0.38</v>
      </c>
      <c r="H281" s="49">
        <v>441.59399999999999</v>
      </c>
      <c r="I281" s="52">
        <f>IF(Table2[[#This Row],[Order Priority]]=Introduction!$B$42,1,0)</f>
        <v>0</v>
      </c>
      <c r="J281" s="52">
        <f>IF(Table2[[#This Row],[Order Priority]]=Introduction!$B$43,1,0)</f>
        <v>0</v>
      </c>
      <c r="K281" s="52">
        <f>IF(Table2[[#This Row],[Order Priority]]=Introduction!$B$44,1,0)</f>
        <v>0</v>
      </c>
      <c r="L281" s="52">
        <f>IF(Table2[[#This Row],[Order Priority]]=Introduction!$B$45,1,0)</f>
        <v>1</v>
      </c>
      <c r="M281" s="52">
        <f>IF(Table2[[#This Row],[Ship Mode]]=Introduction!$C$42,1,0)</f>
        <v>0</v>
      </c>
      <c r="N281" s="51">
        <f>IF(Table2[[#This Row],[Ship Mode]]=Introduction!$C$44,1,0)</f>
        <v>1</v>
      </c>
      <c r="O281" s="51">
        <f>IF(Table2[[#This Row],[Customer Segment]]=Introduction!$D$45,1,0)</f>
        <v>1</v>
      </c>
      <c r="P281" s="51">
        <f>IF(Table2[[#This Row],[Customer Segment]]=Introduction!$D$42,1,0)</f>
        <v>0</v>
      </c>
      <c r="Q281" s="51">
        <f>IF(Table2[[#This Row],[Customer Segment]]=Introduction!$D$44,1,0)</f>
        <v>0</v>
      </c>
      <c r="R281" s="41">
        <v>33.020000000000003</v>
      </c>
      <c r="S2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385.36605988794844</v>
      </c>
    </row>
    <row r="282" spans="1:19" customFormat="1" x14ac:dyDescent="0.2">
      <c r="A282" s="1" t="s">
        <v>92</v>
      </c>
      <c r="B282" s="1" t="s">
        <v>2</v>
      </c>
      <c r="C282" s="1" t="s">
        <v>3</v>
      </c>
      <c r="D282" s="47">
        <v>0</v>
      </c>
      <c r="E282" s="47">
        <v>217.85</v>
      </c>
      <c r="F282" s="47">
        <v>29.1</v>
      </c>
      <c r="G282" s="47">
        <v>0.68</v>
      </c>
      <c r="H282" s="47">
        <v>394.17</v>
      </c>
      <c r="I282" s="52">
        <f>IF(Table2[[#This Row],[Order Priority]]=Introduction!$B$42,1,0)</f>
        <v>0</v>
      </c>
      <c r="J282" s="52">
        <f>IF(Table2[[#This Row],[Order Priority]]=Introduction!$B$43,1,0)</f>
        <v>0</v>
      </c>
      <c r="K282" s="52">
        <f>IF(Table2[[#This Row],[Order Priority]]=Introduction!$B$44,1,0)</f>
        <v>0</v>
      </c>
      <c r="L282" s="52">
        <f>IF(Table2[[#This Row],[Order Priority]]=Introduction!$B$45,1,0)</f>
        <v>1</v>
      </c>
      <c r="M282" s="52">
        <f>IF(Table2[[#This Row],[Ship Mode]]=Introduction!$C$42,1,0)</f>
        <v>1</v>
      </c>
      <c r="N282" s="51">
        <f>IF(Table2[[#This Row],[Ship Mode]]=Introduction!$C$44,1,0)</f>
        <v>0</v>
      </c>
      <c r="O282" s="51">
        <f>IF(Table2[[#This Row],[Customer Segment]]=Introduction!$D$45,1,0)</f>
        <v>1</v>
      </c>
      <c r="P282" s="51">
        <f>IF(Table2[[#This Row],[Customer Segment]]=Introduction!$D$42,1,0)</f>
        <v>0</v>
      </c>
      <c r="Q282" s="51">
        <f>IF(Table2[[#This Row],[Customer Segment]]=Introduction!$D$44,1,0)</f>
        <v>0</v>
      </c>
      <c r="R282" s="44">
        <v>2273.1</v>
      </c>
      <c r="S2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2292.8416303106505</v>
      </c>
    </row>
    <row r="283" spans="1:19" customFormat="1" x14ac:dyDescent="0.2">
      <c r="A283" s="1" t="s">
        <v>92</v>
      </c>
      <c r="B283" s="1" t="s">
        <v>14</v>
      </c>
      <c r="C283" s="1" t="s">
        <v>3</v>
      </c>
      <c r="D283" s="49">
        <v>0.01</v>
      </c>
      <c r="E283" s="49">
        <v>73.98</v>
      </c>
      <c r="F283" s="49">
        <v>12.14</v>
      </c>
      <c r="G283" s="49">
        <v>0.67</v>
      </c>
      <c r="H283" s="49">
        <v>-29.0656</v>
      </c>
      <c r="I283" s="52">
        <f>IF(Table2[[#This Row],[Order Priority]]=Introduction!$B$42,1,0)</f>
        <v>0</v>
      </c>
      <c r="J283" s="52">
        <f>IF(Table2[[#This Row],[Order Priority]]=Introduction!$B$43,1,0)</f>
        <v>0</v>
      </c>
      <c r="K283" s="52">
        <f>IF(Table2[[#This Row],[Order Priority]]=Introduction!$B$44,1,0)</f>
        <v>0</v>
      </c>
      <c r="L283" s="52">
        <f>IF(Table2[[#This Row],[Order Priority]]=Introduction!$B$45,1,0)</f>
        <v>1</v>
      </c>
      <c r="M283" s="52">
        <f>IF(Table2[[#This Row],[Ship Mode]]=Introduction!$C$42,1,0)</f>
        <v>0</v>
      </c>
      <c r="N283" s="51">
        <f>IF(Table2[[#This Row],[Ship Mode]]=Introduction!$C$44,1,0)</f>
        <v>1</v>
      </c>
      <c r="O283" s="51">
        <f>IF(Table2[[#This Row],[Customer Segment]]=Introduction!$D$45,1,0)</f>
        <v>1</v>
      </c>
      <c r="P283" s="51">
        <f>IF(Table2[[#This Row],[Customer Segment]]=Introduction!$D$42,1,0)</f>
        <v>0</v>
      </c>
      <c r="Q283" s="51">
        <f>IF(Table2[[#This Row],[Customer Segment]]=Introduction!$D$44,1,0)</f>
        <v>0</v>
      </c>
      <c r="R283" s="41">
        <v>384.22</v>
      </c>
      <c r="S2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728.55160814320118</v>
      </c>
    </row>
    <row r="284" spans="1:19" customFormat="1" x14ac:dyDescent="0.2">
      <c r="A284" s="1" t="s">
        <v>46</v>
      </c>
      <c r="B284" s="1" t="s">
        <v>14</v>
      </c>
      <c r="C284" s="1" t="s">
        <v>15</v>
      </c>
      <c r="D284" s="47">
        <v>0</v>
      </c>
      <c r="E284" s="47">
        <v>6.84</v>
      </c>
      <c r="F284" s="47">
        <v>8.3699999999999992</v>
      </c>
      <c r="G284" s="47">
        <v>0.57999999999999996</v>
      </c>
      <c r="H284" s="47">
        <v>-123.1816</v>
      </c>
      <c r="I284" s="52">
        <f>IF(Table2[[#This Row],[Order Priority]]=Introduction!$B$42,1,0)</f>
        <v>0</v>
      </c>
      <c r="J284" s="52">
        <f>IF(Table2[[#This Row],[Order Priority]]=Introduction!$B$43,1,0)</f>
        <v>0</v>
      </c>
      <c r="K284" s="52">
        <f>IF(Table2[[#This Row],[Order Priority]]=Introduction!$B$44,1,0)</f>
        <v>0</v>
      </c>
      <c r="L284" s="52">
        <f>IF(Table2[[#This Row],[Order Priority]]=Introduction!$B$45,1,0)</f>
        <v>0</v>
      </c>
      <c r="M284" s="52">
        <f>IF(Table2[[#This Row],[Ship Mode]]=Introduction!$C$42,1,0)</f>
        <v>0</v>
      </c>
      <c r="N284" s="51">
        <f>IF(Table2[[#This Row],[Ship Mode]]=Introduction!$C$44,1,0)</f>
        <v>1</v>
      </c>
      <c r="O284" s="51">
        <f>IF(Table2[[#This Row],[Customer Segment]]=Introduction!$D$45,1,0)</f>
        <v>0</v>
      </c>
      <c r="P284" s="51">
        <f>IF(Table2[[#This Row],[Customer Segment]]=Introduction!$D$42,1,0)</f>
        <v>1</v>
      </c>
      <c r="Q284" s="51">
        <f>IF(Table2[[#This Row],[Customer Segment]]=Introduction!$D$44,1,0)</f>
        <v>0</v>
      </c>
      <c r="R284" s="44">
        <v>37.89</v>
      </c>
      <c r="S2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417.7814527726967</v>
      </c>
    </row>
    <row r="285" spans="1:19" customFormat="1" x14ac:dyDescent="0.2">
      <c r="A285" s="1" t="s">
        <v>46</v>
      </c>
      <c r="B285" s="1" t="s">
        <v>14</v>
      </c>
      <c r="C285" s="1" t="s">
        <v>15</v>
      </c>
      <c r="D285" s="49">
        <v>7.0000000000000007E-2</v>
      </c>
      <c r="E285" s="49">
        <v>30.98</v>
      </c>
      <c r="F285" s="49">
        <v>5.76</v>
      </c>
      <c r="G285" s="49">
        <v>0.4</v>
      </c>
      <c r="H285" s="49">
        <v>-28.797999999999998</v>
      </c>
      <c r="I285" s="52">
        <f>IF(Table2[[#This Row],[Order Priority]]=Introduction!$B$42,1,0)</f>
        <v>0</v>
      </c>
      <c r="J285" s="52">
        <f>IF(Table2[[#This Row],[Order Priority]]=Introduction!$B$43,1,0)</f>
        <v>0</v>
      </c>
      <c r="K285" s="52">
        <f>IF(Table2[[#This Row],[Order Priority]]=Introduction!$B$44,1,0)</f>
        <v>0</v>
      </c>
      <c r="L285" s="52">
        <f>IF(Table2[[#This Row],[Order Priority]]=Introduction!$B$45,1,0)</f>
        <v>0</v>
      </c>
      <c r="M285" s="52">
        <f>IF(Table2[[#This Row],[Ship Mode]]=Introduction!$C$42,1,0)</f>
        <v>0</v>
      </c>
      <c r="N285" s="51">
        <f>IF(Table2[[#This Row],[Ship Mode]]=Introduction!$C$44,1,0)</f>
        <v>1</v>
      </c>
      <c r="O285" s="51">
        <f>IF(Table2[[#This Row],[Customer Segment]]=Introduction!$D$45,1,0)</f>
        <v>0</v>
      </c>
      <c r="P285" s="51">
        <f>IF(Table2[[#This Row],[Customer Segment]]=Introduction!$D$42,1,0)</f>
        <v>1</v>
      </c>
      <c r="Q285" s="51">
        <f>IF(Table2[[#This Row],[Customer Segment]]=Introduction!$D$44,1,0)</f>
        <v>0</v>
      </c>
      <c r="R285" s="41">
        <v>343.79</v>
      </c>
      <c r="S2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322.05703614789456</v>
      </c>
    </row>
    <row r="286" spans="1:19" customFormat="1" x14ac:dyDescent="0.2">
      <c r="A286" s="1" t="s">
        <v>1</v>
      </c>
      <c r="B286" s="1" t="s">
        <v>14</v>
      </c>
      <c r="C286" s="1" t="s">
        <v>47</v>
      </c>
      <c r="D286" s="47">
        <v>0.03</v>
      </c>
      <c r="E286" s="47">
        <v>1.88</v>
      </c>
      <c r="F286" s="47">
        <v>1.49</v>
      </c>
      <c r="G286" s="47">
        <v>0.37</v>
      </c>
      <c r="H286" s="47">
        <v>-15.099500000000001</v>
      </c>
      <c r="I286" s="52">
        <f>IF(Table2[[#This Row],[Order Priority]]=Introduction!$B$42,1,0)</f>
        <v>1</v>
      </c>
      <c r="J286" s="52">
        <f>IF(Table2[[#This Row],[Order Priority]]=Introduction!$B$43,1,0)</f>
        <v>0</v>
      </c>
      <c r="K286" s="52">
        <f>IF(Table2[[#This Row],[Order Priority]]=Introduction!$B$44,1,0)</f>
        <v>0</v>
      </c>
      <c r="L286" s="52">
        <f>IF(Table2[[#This Row],[Order Priority]]=Introduction!$B$45,1,0)</f>
        <v>0</v>
      </c>
      <c r="M286" s="52">
        <f>IF(Table2[[#This Row],[Ship Mode]]=Introduction!$C$42,1,0)</f>
        <v>0</v>
      </c>
      <c r="N286" s="51">
        <f>IF(Table2[[#This Row],[Ship Mode]]=Introduction!$C$44,1,0)</f>
        <v>1</v>
      </c>
      <c r="O286" s="51">
        <f>IF(Table2[[#This Row],[Customer Segment]]=Introduction!$D$45,1,0)</f>
        <v>0</v>
      </c>
      <c r="P286" s="51">
        <f>IF(Table2[[#This Row],[Customer Segment]]=Introduction!$D$42,1,0)</f>
        <v>0</v>
      </c>
      <c r="Q286" s="51">
        <f>IF(Table2[[#This Row],[Customer Segment]]=Introduction!$D$44,1,0)</f>
        <v>1</v>
      </c>
      <c r="R286" s="44">
        <v>102.32</v>
      </c>
      <c r="S2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276.74414793979605</v>
      </c>
    </row>
    <row r="287" spans="1:19" customFormat="1" x14ac:dyDescent="0.2">
      <c r="A287" s="1" t="s">
        <v>13</v>
      </c>
      <c r="B287" s="1" t="s">
        <v>14</v>
      </c>
      <c r="C287" s="1" t="s">
        <v>70</v>
      </c>
      <c r="D287" s="49">
        <v>0.01</v>
      </c>
      <c r="E287" s="49">
        <v>14.42</v>
      </c>
      <c r="F287" s="49">
        <v>6.75</v>
      </c>
      <c r="G287" s="49">
        <v>0.52</v>
      </c>
      <c r="H287" s="49">
        <v>-13.826000000000001</v>
      </c>
      <c r="I287" s="52">
        <f>IF(Table2[[#This Row],[Order Priority]]=Introduction!$B$42,1,0)</f>
        <v>0</v>
      </c>
      <c r="J287" s="52">
        <f>IF(Table2[[#This Row],[Order Priority]]=Introduction!$B$43,1,0)</f>
        <v>1</v>
      </c>
      <c r="K287" s="52">
        <f>IF(Table2[[#This Row],[Order Priority]]=Introduction!$B$44,1,0)</f>
        <v>0</v>
      </c>
      <c r="L287" s="52">
        <f>IF(Table2[[#This Row],[Order Priority]]=Introduction!$B$45,1,0)</f>
        <v>0</v>
      </c>
      <c r="M287" s="52">
        <f>IF(Table2[[#This Row],[Ship Mode]]=Introduction!$C$42,1,0)</f>
        <v>0</v>
      </c>
      <c r="N287" s="51">
        <f>IF(Table2[[#This Row],[Ship Mode]]=Introduction!$C$44,1,0)</f>
        <v>1</v>
      </c>
      <c r="O287" s="51">
        <f>IF(Table2[[#This Row],[Customer Segment]]=Introduction!$D$45,1,0)</f>
        <v>0</v>
      </c>
      <c r="P287" s="51">
        <f>IF(Table2[[#This Row],[Customer Segment]]=Introduction!$D$42,1,0)</f>
        <v>0</v>
      </c>
      <c r="Q287" s="51">
        <f>IF(Table2[[#This Row],[Customer Segment]]=Introduction!$D$44,1,0)</f>
        <v>0</v>
      </c>
      <c r="R287" s="41">
        <v>89.91</v>
      </c>
      <c r="S2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277.67677855397937</v>
      </c>
    </row>
    <row r="288" spans="1:19" customFormat="1" x14ac:dyDescent="0.2">
      <c r="A288" s="1" t="s">
        <v>23</v>
      </c>
      <c r="B288" s="1" t="s">
        <v>14</v>
      </c>
      <c r="C288" s="1" t="s">
        <v>3</v>
      </c>
      <c r="D288" s="47">
        <v>0.08</v>
      </c>
      <c r="E288" s="47">
        <v>67.84</v>
      </c>
      <c r="F288" s="47">
        <v>0.99</v>
      </c>
      <c r="G288" s="47">
        <v>0.57999999999999996</v>
      </c>
      <c r="H288" s="47">
        <v>-23.634399999999999</v>
      </c>
      <c r="I288" s="52">
        <f>IF(Table2[[#This Row],[Order Priority]]=Introduction!$B$42,1,0)</f>
        <v>0</v>
      </c>
      <c r="J288" s="52">
        <f>IF(Table2[[#This Row],[Order Priority]]=Introduction!$B$43,1,0)</f>
        <v>0</v>
      </c>
      <c r="K288" s="52">
        <f>IF(Table2[[#This Row],[Order Priority]]=Introduction!$B$44,1,0)</f>
        <v>1</v>
      </c>
      <c r="L288" s="52">
        <f>IF(Table2[[#This Row],[Order Priority]]=Introduction!$B$45,1,0)</f>
        <v>0</v>
      </c>
      <c r="M288" s="52">
        <f>IF(Table2[[#This Row],[Ship Mode]]=Introduction!$C$42,1,0)</f>
        <v>0</v>
      </c>
      <c r="N288" s="51">
        <f>IF(Table2[[#This Row],[Ship Mode]]=Introduction!$C$44,1,0)</f>
        <v>1</v>
      </c>
      <c r="O288" s="51">
        <f>IF(Table2[[#This Row],[Customer Segment]]=Introduction!$D$45,1,0)</f>
        <v>1</v>
      </c>
      <c r="P288" s="51">
        <f>IF(Table2[[#This Row],[Customer Segment]]=Introduction!$D$42,1,0)</f>
        <v>0</v>
      </c>
      <c r="Q288" s="51">
        <f>IF(Table2[[#This Row],[Customer Segment]]=Introduction!$D$44,1,0)</f>
        <v>0</v>
      </c>
      <c r="R288" s="44">
        <v>63.66</v>
      </c>
      <c r="S2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352.6368353481343</v>
      </c>
    </row>
    <row r="289" spans="1:19" customFormat="1" x14ac:dyDescent="0.2">
      <c r="A289" s="1" t="s">
        <v>23</v>
      </c>
      <c r="B289" s="1" t="s">
        <v>63</v>
      </c>
      <c r="C289" s="1" t="s">
        <v>3</v>
      </c>
      <c r="D289" s="49">
        <v>0.03</v>
      </c>
      <c r="E289" s="49">
        <v>199.99</v>
      </c>
      <c r="F289" s="49">
        <v>24.49</v>
      </c>
      <c r="G289" s="49">
        <v>0.46</v>
      </c>
      <c r="H289" s="49">
        <v>727.73609999999996</v>
      </c>
      <c r="I289" s="52">
        <f>IF(Table2[[#This Row],[Order Priority]]=Introduction!$B$42,1,0)</f>
        <v>0</v>
      </c>
      <c r="J289" s="52">
        <f>IF(Table2[[#This Row],[Order Priority]]=Introduction!$B$43,1,0)</f>
        <v>0</v>
      </c>
      <c r="K289" s="52">
        <f>IF(Table2[[#This Row],[Order Priority]]=Introduction!$B$44,1,0)</f>
        <v>1</v>
      </c>
      <c r="L289" s="52">
        <f>IF(Table2[[#This Row],[Order Priority]]=Introduction!$B$45,1,0)</f>
        <v>0</v>
      </c>
      <c r="M289" s="52">
        <f>IF(Table2[[#This Row],[Ship Mode]]=Introduction!$C$42,1,0)</f>
        <v>0</v>
      </c>
      <c r="N289" s="51">
        <f>IF(Table2[[#This Row],[Ship Mode]]=Introduction!$C$44,1,0)</f>
        <v>0</v>
      </c>
      <c r="O289" s="51">
        <f>IF(Table2[[#This Row],[Customer Segment]]=Introduction!$D$45,1,0)</f>
        <v>1</v>
      </c>
      <c r="P289" s="51">
        <f>IF(Table2[[#This Row],[Customer Segment]]=Introduction!$D$42,1,0)</f>
        <v>0</v>
      </c>
      <c r="Q289" s="51">
        <f>IF(Table2[[#This Row],[Customer Segment]]=Introduction!$D$44,1,0)</f>
        <v>0</v>
      </c>
      <c r="R289" s="41">
        <v>1054.69</v>
      </c>
      <c r="S2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2036.7173150631754</v>
      </c>
    </row>
    <row r="290" spans="1:19" customFormat="1" x14ac:dyDescent="0.2">
      <c r="A290" s="1" t="s">
        <v>23</v>
      </c>
      <c r="B290" s="1" t="s">
        <v>63</v>
      </c>
      <c r="C290" s="1" t="s">
        <v>3</v>
      </c>
      <c r="D290" s="47">
        <v>0.03</v>
      </c>
      <c r="E290" s="47">
        <v>199.99</v>
      </c>
      <c r="F290" s="47">
        <v>24.49</v>
      </c>
      <c r="G290" s="47">
        <v>0.46</v>
      </c>
      <c r="H290" s="47">
        <v>393.42</v>
      </c>
      <c r="I290" s="52">
        <f>IF(Table2[[#This Row],[Order Priority]]=Introduction!$B$42,1,0)</f>
        <v>0</v>
      </c>
      <c r="J290" s="52">
        <f>IF(Table2[[#This Row],[Order Priority]]=Introduction!$B$43,1,0)</f>
        <v>0</v>
      </c>
      <c r="K290" s="52">
        <f>IF(Table2[[#This Row],[Order Priority]]=Introduction!$B$44,1,0)</f>
        <v>1</v>
      </c>
      <c r="L290" s="52">
        <f>IF(Table2[[#This Row],[Order Priority]]=Introduction!$B$45,1,0)</f>
        <v>0</v>
      </c>
      <c r="M290" s="52">
        <f>IF(Table2[[#This Row],[Ship Mode]]=Introduction!$C$42,1,0)</f>
        <v>0</v>
      </c>
      <c r="N290" s="51">
        <f>IF(Table2[[#This Row],[Ship Mode]]=Introduction!$C$44,1,0)</f>
        <v>0</v>
      </c>
      <c r="O290" s="51">
        <f>IF(Table2[[#This Row],[Customer Segment]]=Introduction!$D$45,1,0)</f>
        <v>1</v>
      </c>
      <c r="P290" s="51">
        <f>IF(Table2[[#This Row],[Customer Segment]]=Introduction!$D$42,1,0)</f>
        <v>0</v>
      </c>
      <c r="Q290" s="51">
        <f>IF(Table2[[#This Row],[Customer Segment]]=Introduction!$D$44,1,0)</f>
        <v>0</v>
      </c>
      <c r="R290" s="44">
        <v>4429.6899999999996</v>
      </c>
      <c r="S2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1694.3690292566207</v>
      </c>
    </row>
    <row r="291" spans="1:19" customFormat="1" x14ac:dyDescent="0.2">
      <c r="A291" s="1" t="s">
        <v>23</v>
      </c>
      <c r="B291" s="1" t="s">
        <v>14</v>
      </c>
      <c r="C291" s="1" t="s">
        <v>70</v>
      </c>
      <c r="D291" s="49">
        <v>0.05</v>
      </c>
      <c r="E291" s="49">
        <v>115.99</v>
      </c>
      <c r="F291" s="49">
        <v>5.26</v>
      </c>
      <c r="G291" s="49">
        <v>0.56999999999999995</v>
      </c>
      <c r="H291" s="49">
        <v>616.53570000000002</v>
      </c>
      <c r="I291" s="52">
        <f>IF(Table2[[#This Row],[Order Priority]]=Introduction!$B$42,1,0)</f>
        <v>0</v>
      </c>
      <c r="J291" s="52">
        <f>IF(Table2[[#This Row],[Order Priority]]=Introduction!$B$43,1,0)</f>
        <v>0</v>
      </c>
      <c r="K291" s="52">
        <f>IF(Table2[[#This Row],[Order Priority]]=Introduction!$B$44,1,0)</f>
        <v>1</v>
      </c>
      <c r="L291" s="52">
        <f>IF(Table2[[#This Row],[Order Priority]]=Introduction!$B$45,1,0)</f>
        <v>0</v>
      </c>
      <c r="M291" s="52">
        <f>IF(Table2[[#This Row],[Ship Mode]]=Introduction!$C$42,1,0)</f>
        <v>0</v>
      </c>
      <c r="N291" s="51">
        <f>IF(Table2[[#This Row],[Ship Mode]]=Introduction!$C$44,1,0)</f>
        <v>1</v>
      </c>
      <c r="O291" s="51">
        <f>IF(Table2[[#This Row],[Customer Segment]]=Introduction!$D$45,1,0)</f>
        <v>0</v>
      </c>
      <c r="P291" s="51">
        <f>IF(Table2[[#This Row],[Customer Segment]]=Introduction!$D$42,1,0)</f>
        <v>0</v>
      </c>
      <c r="Q291" s="51">
        <f>IF(Table2[[#This Row],[Customer Segment]]=Introduction!$D$44,1,0)</f>
        <v>0</v>
      </c>
      <c r="R291" s="41">
        <v>893.53</v>
      </c>
      <c r="S2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1297.6198177355582</v>
      </c>
    </row>
    <row r="292" spans="1:19" customFormat="1" x14ac:dyDescent="0.2">
      <c r="A292" s="1" t="s">
        <v>23</v>
      </c>
      <c r="B292" s="1" t="s">
        <v>63</v>
      </c>
      <c r="C292" s="1" t="s">
        <v>70</v>
      </c>
      <c r="D292" s="47">
        <v>0.02</v>
      </c>
      <c r="E292" s="47">
        <v>50.98</v>
      </c>
      <c r="F292" s="47">
        <v>13.66</v>
      </c>
      <c r="G292" s="47">
        <v>0.57999999999999996</v>
      </c>
      <c r="H292" s="47">
        <v>-25.76</v>
      </c>
      <c r="I292" s="52">
        <f>IF(Table2[[#This Row],[Order Priority]]=Introduction!$B$42,1,0)</f>
        <v>0</v>
      </c>
      <c r="J292" s="52">
        <f>IF(Table2[[#This Row],[Order Priority]]=Introduction!$B$43,1,0)</f>
        <v>0</v>
      </c>
      <c r="K292" s="52">
        <f>IF(Table2[[#This Row],[Order Priority]]=Introduction!$B$44,1,0)</f>
        <v>1</v>
      </c>
      <c r="L292" s="52">
        <f>IF(Table2[[#This Row],[Order Priority]]=Introduction!$B$45,1,0)</f>
        <v>0</v>
      </c>
      <c r="M292" s="52">
        <f>IF(Table2[[#This Row],[Ship Mode]]=Introduction!$C$42,1,0)</f>
        <v>0</v>
      </c>
      <c r="N292" s="51">
        <f>IF(Table2[[#This Row],[Ship Mode]]=Introduction!$C$44,1,0)</f>
        <v>0</v>
      </c>
      <c r="O292" s="51">
        <f>IF(Table2[[#This Row],[Customer Segment]]=Introduction!$D$45,1,0)</f>
        <v>0</v>
      </c>
      <c r="P292" s="51">
        <f>IF(Table2[[#This Row],[Customer Segment]]=Introduction!$D$42,1,0)</f>
        <v>0</v>
      </c>
      <c r="Q292" s="51">
        <f>IF(Table2[[#This Row],[Customer Segment]]=Introduction!$D$44,1,0)</f>
        <v>0</v>
      </c>
      <c r="R292" s="44">
        <v>68.45</v>
      </c>
      <c r="S2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614.29637262724987</v>
      </c>
    </row>
    <row r="293" spans="1:19" customFormat="1" x14ac:dyDescent="0.2">
      <c r="A293" s="1" t="s">
        <v>23</v>
      </c>
      <c r="B293" s="1" t="s">
        <v>14</v>
      </c>
      <c r="C293" s="1" t="s">
        <v>70</v>
      </c>
      <c r="D293" s="49">
        <v>7.0000000000000007E-2</v>
      </c>
      <c r="E293" s="49">
        <v>49.43</v>
      </c>
      <c r="F293" s="49">
        <v>19.989999999999998</v>
      </c>
      <c r="G293" s="49">
        <v>0.56999999999999995</v>
      </c>
      <c r="H293" s="49">
        <v>-122.77</v>
      </c>
      <c r="I293" s="52">
        <f>IF(Table2[[#This Row],[Order Priority]]=Introduction!$B$42,1,0)</f>
        <v>0</v>
      </c>
      <c r="J293" s="52">
        <f>IF(Table2[[#This Row],[Order Priority]]=Introduction!$B$43,1,0)</f>
        <v>0</v>
      </c>
      <c r="K293" s="52">
        <f>IF(Table2[[#This Row],[Order Priority]]=Introduction!$B$44,1,0)</f>
        <v>1</v>
      </c>
      <c r="L293" s="52">
        <f>IF(Table2[[#This Row],[Order Priority]]=Introduction!$B$45,1,0)</f>
        <v>0</v>
      </c>
      <c r="M293" s="52">
        <f>IF(Table2[[#This Row],[Ship Mode]]=Introduction!$C$42,1,0)</f>
        <v>0</v>
      </c>
      <c r="N293" s="51">
        <f>IF(Table2[[#This Row],[Ship Mode]]=Introduction!$C$44,1,0)</f>
        <v>1</v>
      </c>
      <c r="O293" s="51">
        <f>IF(Table2[[#This Row],[Customer Segment]]=Introduction!$D$45,1,0)</f>
        <v>0</v>
      </c>
      <c r="P293" s="51">
        <f>IF(Table2[[#This Row],[Customer Segment]]=Introduction!$D$42,1,0)</f>
        <v>0</v>
      </c>
      <c r="Q293" s="51">
        <f>IF(Table2[[#This Row],[Customer Segment]]=Introduction!$D$44,1,0)</f>
        <v>0</v>
      </c>
      <c r="R293" s="41">
        <v>281.82</v>
      </c>
      <c r="S2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725.91837124937729</v>
      </c>
    </row>
    <row r="294" spans="1:19" customFormat="1" x14ac:dyDescent="0.2">
      <c r="A294" s="1" t="s">
        <v>92</v>
      </c>
      <c r="B294" s="1" t="s">
        <v>14</v>
      </c>
      <c r="C294" s="1" t="s">
        <v>47</v>
      </c>
      <c r="D294" s="47">
        <v>0.01</v>
      </c>
      <c r="E294" s="47">
        <v>11.7</v>
      </c>
      <c r="F294" s="47">
        <v>6.96</v>
      </c>
      <c r="G294" s="47">
        <v>0.5</v>
      </c>
      <c r="H294" s="47">
        <v>-28.954000000000001</v>
      </c>
      <c r="I294" s="52">
        <f>IF(Table2[[#This Row],[Order Priority]]=Introduction!$B$42,1,0)</f>
        <v>0</v>
      </c>
      <c r="J294" s="52">
        <f>IF(Table2[[#This Row],[Order Priority]]=Introduction!$B$43,1,0)</f>
        <v>0</v>
      </c>
      <c r="K294" s="52">
        <f>IF(Table2[[#This Row],[Order Priority]]=Introduction!$B$44,1,0)</f>
        <v>0</v>
      </c>
      <c r="L294" s="52">
        <f>IF(Table2[[#This Row],[Order Priority]]=Introduction!$B$45,1,0)</f>
        <v>1</v>
      </c>
      <c r="M294" s="52">
        <f>IF(Table2[[#This Row],[Ship Mode]]=Introduction!$C$42,1,0)</f>
        <v>0</v>
      </c>
      <c r="N294" s="51">
        <f>IF(Table2[[#This Row],[Ship Mode]]=Introduction!$C$44,1,0)</f>
        <v>1</v>
      </c>
      <c r="O294" s="51">
        <f>IF(Table2[[#This Row],[Customer Segment]]=Introduction!$D$45,1,0)</f>
        <v>0</v>
      </c>
      <c r="P294" s="51">
        <f>IF(Table2[[#This Row],[Customer Segment]]=Introduction!$D$42,1,0)</f>
        <v>0</v>
      </c>
      <c r="Q294" s="51">
        <f>IF(Table2[[#This Row],[Customer Segment]]=Introduction!$D$44,1,0)</f>
        <v>1</v>
      </c>
      <c r="R294" s="44">
        <v>76.87</v>
      </c>
      <c r="S2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288.53436184568341</v>
      </c>
    </row>
    <row r="295" spans="1:19" customFormat="1" x14ac:dyDescent="0.2">
      <c r="A295" s="1" t="s">
        <v>46</v>
      </c>
      <c r="B295" s="1" t="s">
        <v>14</v>
      </c>
      <c r="C295" s="1" t="s">
        <v>70</v>
      </c>
      <c r="D295" s="49">
        <v>0.09</v>
      </c>
      <c r="E295" s="49">
        <v>15.28</v>
      </c>
      <c r="F295" s="49">
        <v>10.91</v>
      </c>
      <c r="G295" s="49">
        <v>0.36</v>
      </c>
      <c r="H295" s="49">
        <v>-51.75</v>
      </c>
      <c r="I295" s="52">
        <f>IF(Table2[[#This Row],[Order Priority]]=Introduction!$B$42,1,0)</f>
        <v>0</v>
      </c>
      <c r="J295" s="52">
        <f>IF(Table2[[#This Row],[Order Priority]]=Introduction!$B$43,1,0)</f>
        <v>0</v>
      </c>
      <c r="K295" s="52">
        <f>IF(Table2[[#This Row],[Order Priority]]=Introduction!$B$44,1,0)</f>
        <v>0</v>
      </c>
      <c r="L295" s="52">
        <f>IF(Table2[[#This Row],[Order Priority]]=Introduction!$B$45,1,0)</f>
        <v>0</v>
      </c>
      <c r="M295" s="52">
        <f>IF(Table2[[#This Row],[Ship Mode]]=Introduction!$C$42,1,0)</f>
        <v>0</v>
      </c>
      <c r="N295" s="51">
        <f>IF(Table2[[#This Row],[Ship Mode]]=Introduction!$C$44,1,0)</f>
        <v>1</v>
      </c>
      <c r="O295" s="51">
        <f>IF(Table2[[#This Row],[Customer Segment]]=Introduction!$D$45,1,0)</f>
        <v>0</v>
      </c>
      <c r="P295" s="51">
        <f>IF(Table2[[#This Row],[Customer Segment]]=Introduction!$D$42,1,0)</f>
        <v>0</v>
      </c>
      <c r="Q295" s="51">
        <f>IF(Table2[[#This Row],[Customer Segment]]=Introduction!$D$44,1,0)</f>
        <v>0</v>
      </c>
      <c r="R295" s="41">
        <v>61.52</v>
      </c>
      <c r="S2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374.17697591032487</v>
      </c>
    </row>
    <row r="296" spans="1:19" customFormat="1" x14ac:dyDescent="0.2">
      <c r="A296" s="1" t="s">
        <v>46</v>
      </c>
      <c r="B296" s="1" t="s">
        <v>63</v>
      </c>
      <c r="C296" s="1" t="s">
        <v>70</v>
      </c>
      <c r="D296" s="47">
        <v>0</v>
      </c>
      <c r="E296" s="47">
        <v>101.41</v>
      </c>
      <c r="F296" s="47">
        <v>35</v>
      </c>
      <c r="G296" s="47">
        <v>0.82</v>
      </c>
      <c r="H296" s="47">
        <v>-457.73</v>
      </c>
      <c r="I296" s="52">
        <f>IF(Table2[[#This Row],[Order Priority]]=Introduction!$B$42,1,0)</f>
        <v>0</v>
      </c>
      <c r="J296" s="52">
        <f>IF(Table2[[#This Row],[Order Priority]]=Introduction!$B$43,1,0)</f>
        <v>0</v>
      </c>
      <c r="K296" s="52">
        <f>IF(Table2[[#This Row],[Order Priority]]=Introduction!$B$44,1,0)</f>
        <v>0</v>
      </c>
      <c r="L296" s="52">
        <f>IF(Table2[[#This Row],[Order Priority]]=Introduction!$B$45,1,0)</f>
        <v>0</v>
      </c>
      <c r="M296" s="52">
        <f>IF(Table2[[#This Row],[Ship Mode]]=Introduction!$C$42,1,0)</f>
        <v>0</v>
      </c>
      <c r="N296" s="51">
        <f>IF(Table2[[#This Row],[Ship Mode]]=Introduction!$C$44,1,0)</f>
        <v>0</v>
      </c>
      <c r="O296" s="51">
        <f>IF(Table2[[#This Row],[Customer Segment]]=Introduction!$D$45,1,0)</f>
        <v>0</v>
      </c>
      <c r="P296" s="51">
        <f>IF(Table2[[#This Row],[Customer Segment]]=Introduction!$D$42,1,0)</f>
        <v>0</v>
      </c>
      <c r="Q296" s="51">
        <f>IF(Table2[[#This Row],[Customer Segment]]=Introduction!$D$44,1,0)</f>
        <v>0</v>
      </c>
      <c r="R296" s="44">
        <v>1104.32</v>
      </c>
      <c r="S2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1253.7394438857991</v>
      </c>
    </row>
    <row r="297" spans="1:19" customFormat="1" x14ac:dyDescent="0.2">
      <c r="A297" s="1" t="s">
        <v>46</v>
      </c>
      <c r="B297" s="1" t="s">
        <v>14</v>
      </c>
      <c r="C297" s="1" t="s">
        <v>70</v>
      </c>
      <c r="D297" s="49">
        <v>0.1</v>
      </c>
      <c r="E297" s="49">
        <v>95.99</v>
      </c>
      <c r="F297" s="49">
        <v>4.9000000000000004</v>
      </c>
      <c r="G297" s="49">
        <v>0.56000000000000005</v>
      </c>
      <c r="H297" s="49">
        <v>-268.66399999999999</v>
      </c>
      <c r="I297" s="52">
        <f>IF(Table2[[#This Row],[Order Priority]]=Introduction!$B$42,1,0)</f>
        <v>0</v>
      </c>
      <c r="J297" s="52">
        <f>IF(Table2[[#This Row],[Order Priority]]=Introduction!$B$43,1,0)</f>
        <v>0</v>
      </c>
      <c r="K297" s="52">
        <f>IF(Table2[[#This Row],[Order Priority]]=Introduction!$B$44,1,0)</f>
        <v>0</v>
      </c>
      <c r="L297" s="52">
        <f>IF(Table2[[#This Row],[Order Priority]]=Introduction!$B$45,1,0)</f>
        <v>0</v>
      </c>
      <c r="M297" s="52">
        <f>IF(Table2[[#This Row],[Ship Mode]]=Introduction!$C$42,1,0)</f>
        <v>0</v>
      </c>
      <c r="N297" s="51">
        <f>IF(Table2[[#This Row],[Ship Mode]]=Introduction!$C$44,1,0)</f>
        <v>1</v>
      </c>
      <c r="O297" s="51">
        <f>IF(Table2[[#This Row],[Customer Segment]]=Introduction!$D$45,1,0)</f>
        <v>0</v>
      </c>
      <c r="P297" s="51">
        <f>IF(Table2[[#This Row],[Customer Segment]]=Introduction!$D$42,1,0)</f>
        <v>0</v>
      </c>
      <c r="Q297" s="51">
        <f>IF(Table2[[#This Row],[Customer Segment]]=Introduction!$D$44,1,0)</f>
        <v>0</v>
      </c>
      <c r="R297" s="41">
        <v>149.80000000000001</v>
      </c>
      <c r="S2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398.4459827807006</v>
      </c>
    </row>
    <row r="298" spans="1:19" customFormat="1" x14ac:dyDescent="0.2">
      <c r="A298" s="1" t="s">
        <v>1</v>
      </c>
      <c r="B298" s="1" t="s">
        <v>14</v>
      </c>
      <c r="C298" s="1" t="s">
        <v>70</v>
      </c>
      <c r="D298" s="47">
        <v>0.06</v>
      </c>
      <c r="E298" s="47">
        <v>1.74</v>
      </c>
      <c r="F298" s="47">
        <v>4.08</v>
      </c>
      <c r="G298" s="47">
        <v>0.53</v>
      </c>
      <c r="H298" s="47">
        <v>-11.0732</v>
      </c>
      <c r="I298" s="52">
        <f>IF(Table2[[#This Row],[Order Priority]]=Introduction!$B$42,1,0)</f>
        <v>1</v>
      </c>
      <c r="J298" s="52">
        <f>IF(Table2[[#This Row],[Order Priority]]=Introduction!$B$43,1,0)</f>
        <v>0</v>
      </c>
      <c r="K298" s="52">
        <f>IF(Table2[[#This Row],[Order Priority]]=Introduction!$B$44,1,0)</f>
        <v>0</v>
      </c>
      <c r="L298" s="52">
        <f>IF(Table2[[#This Row],[Order Priority]]=Introduction!$B$45,1,0)</f>
        <v>0</v>
      </c>
      <c r="M298" s="52">
        <f>IF(Table2[[#This Row],[Ship Mode]]=Introduction!$C$42,1,0)</f>
        <v>0</v>
      </c>
      <c r="N298" s="51">
        <f>IF(Table2[[#This Row],[Ship Mode]]=Introduction!$C$44,1,0)</f>
        <v>1</v>
      </c>
      <c r="O298" s="51">
        <f>IF(Table2[[#This Row],[Customer Segment]]=Introduction!$D$45,1,0)</f>
        <v>0</v>
      </c>
      <c r="P298" s="51">
        <f>IF(Table2[[#This Row],[Customer Segment]]=Introduction!$D$42,1,0)</f>
        <v>0</v>
      </c>
      <c r="Q298" s="51">
        <f>IF(Table2[[#This Row],[Customer Segment]]=Introduction!$D$44,1,0)</f>
        <v>0</v>
      </c>
      <c r="R298" s="44">
        <v>2.77</v>
      </c>
      <c r="S2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434.73957587378635</v>
      </c>
    </row>
    <row r="299" spans="1:19" customFormat="1" x14ac:dyDescent="0.2">
      <c r="A299" s="1" t="s">
        <v>13</v>
      </c>
      <c r="B299" s="1" t="s">
        <v>14</v>
      </c>
      <c r="C299" s="1" t="s">
        <v>70</v>
      </c>
      <c r="D299" s="49">
        <v>0.03</v>
      </c>
      <c r="E299" s="49">
        <v>10.89</v>
      </c>
      <c r="F299" s="49">
        <v>4.5</v>
      </c>
      <c r="G299" s="49">
        <v>0.59</v>
      </c>
      <c r="H299" s="49">
        <v>-18.64</v>
      </c>
      <c r="I299" s="52">
        <f>IF(Table2[[#This Row],[Order Priority]]=Introduction!$B$42,1,0)</f>
        <v>0</v>
      </c>
      <c r="J299" s="52">
        <f>IF(Table2[[#This Row],[Order Priority]]=Introduction!$B$43,1,0)</f>
        <v>1</v>
      </c>
      <c r="K299" s="52">
        <f>IF(Table2[[#This Row],[Order Priority]]=Introduction!$B$44,1,0)</f>
        <v>0</v>
      </c>
      <c r="L299" s="52">
        <f>IF(Table2[[#This Row],[Order Priority]]=Introduction!$B$45,1,0)</f>
        <v>0</v>
      </c>
      <c r="M299" s="52">
        <f>IF(Table2[[#This Row],[Ship Mode]]=Introduction!$C$42,1,0)</f>
        <v>0</v>
      </c>
      <c r="N299" s="51">
        <f>IF(Table2[[#This Row],[Ship Mode]]=Introduction!$C$44,1,0)</f>
        <v>1</v>
      </c>
      <c r="O299" s="51">
        <f>IF(Table2[[#This Row],[Customer Segment]]=Introduction!$D$45,1,0)</f>
        <v>0</v>
      </c>
      <c r="P299" s="51">
        <f>IF(Table2[[#This Row],[Customer Segment]]=Introduction!$D$42,1,0)</f>
        <v>0</v>
      </c>
      <c r="Q299" s="51">
        <f>IF(Table2[[#This Row],[Customer Segment]]=Introduction!$D$44,1,0)</f>
        <v>0</v>
      </c>
      <c r="R299" s="41">
        <v>33.82</v>
      </c>
      <c r="S2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244.46457476997452</v>
      </c>
    </row>
    <row r="300" spans="1:19" customFormat="1" x14ac:dyDescent="0.2">
      <c r="A300" s="1" t="s">
        <v>46</v>
      </c>
      <c r="B300" s="1" t="s">
        <v>14</v>
      </c>
      <c r="C300" s="1" t="s">
        <v>15</v>
      </c>
      <c r="D300" s="47">
        <v>0.1</v>
      </c>
      <c r="E300" s="47">
        <v>125.99</v>
      </c>
      <c r="F300" s="47">
        <v>8.99</v>
      </c>
      <c r="G300" s="47">
        <v>0.56999999999999995</v>
      </c>
      <c r="H300" s="47">
        <v>17.652000000000001</v>
      </c>
      <c r="I300" s="52">
        <f>IF(Table2[[#This Row],[Order Priority]]=Introduction!$B$42,1,0)</f>
        <v>0</v>
      </c>
      <c r="J300" s="52">
        <f>IF(Table2[[#This Row],[Order Priority]]=Introduction!$B$43,1,0)</f>
        <v>0</v>
      </c>
      <c r="K300" s="52">
        <f>IF(Table2[[#This Row],[Order Priority]]=Introduction!$B$44,1,0)</f>
        <v>0</v>
      </c>
      <c r="L300" s="52">
        <f>IF(Table2[[#This Row],[Order Priority]]=Introduction!$B$45,1,0)</f>
        <v>0</v>
      </c>
      <c r="M300" s="52">
        <f>IF(Table2[[#This Row],[Ship Mode]]=Introduction!$C$42,1,0)</f>
        <v>0</v>
      </c>
      <c r="N300" s="51">
        <f>IF(Table2[[#This Row],[Ship Mode]]=Introduction!$C$44,1,0)</f>
        <v>1</v>
      </c>
      <c r="O300" s="51">
        <f>IF(Table2[[#This Row],[Customer Segment]]=Introduction!$D$45,1,0)</f>
        <v>0</v>
      </c>
      <c r="P300" s="51">
        <f>IF(Table2[[#This Row],[Customer Segment]]=Introduction!$D$42,1,0)</f>
        <v>1</v>
      </c>
      <c r="Q300" s="51">
        <f>IF(Table2[[#This Row],[Customer Segment]]=Introduction!$D$44,1,0)</f>
        <v>0</v>
      </c>
      <c r="R300" s="44">
        <v>408.66</v>
      </c>
      <c r="S3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878.05721889641188</v>
      </c>
    </row>
    <row r="301" spans="1:19" customFormat="1" x14ac:dyDescent="0.2">
      <c r="A301" s="1" t="s">
        <v>13</v>
      </c>
      <c r="B301" s="1" t="s">
        <v>14</v>
      </c>
      <c r="C301" s="1" t="s">
        <v>15</v>
      </c>
      <c r="D301" s="49">
        <v>0.03</v>
      </c>
      <c r="E301" s="49">
        <v>14.34</v>
      </c>
      <c r="F301" s="49">
        <v>5</v>
      </c>
      <c r="G301" s="49">
        <v>0.49</v>
      </c>
      <c r="H301" s="49">
        <v>82.310100000000006</v>
      </c>
      <c r="I301" s="52">
        <f>IF(Table2[[#This Row],[Order Priority]]=Introduction!$B$42,1,0)</f>
        <v>0</v>
      </c>
      <c r="J301" s="52">
        <f>IF(Table2[[#This Row],[Order Priority]]=Introduction!$B$43,1,0)</f>
        <v>1</v>
      </c>
      <c r="K301" s="52">
        <f>IF(Table2[[#This Row],[Order Priority]]=Introduction!$B$44,1,0)</f>
        <v>0</v>
      </c>
      <c r="L301" s="52">
        <f>IF(Table2[[#This Row],[Order Priority]]=Introduction!$B$45,1,0)</f>
        <v>0</v>
      </c>
      <c r="M301" s="52">
        <f>IF(Table2[[#This Row],[Ship Mode]]=Introduction!$C$42,1,0)</f>
        <v>0</v>
      </c>
      <c r="N301" s="51">
        <f>IF(Table2[[#This Row],[Ship Mode]]=Introduction!$C$44,1,0)</f>
        <v>1</v>
      </c>
      <c r="O301" s="51">
        <f>IF(Table2[[#This Row],[Customer Segment]]=Introduction!$D$45,1,0)</f>
        <v>0</v>
      </c>
      <c r="P301" s="51">
        <f>IF(Table2[[#This Row],[Customer Segment]]=Introduction!$D$42,1,0)</f>
        <v>1</v>
      </c>
      <c r="Q301" s="51">
        <f>IF(Table2[[#This Row],[Customer Segment]]=Introduction!$D$44,1,0)</f>
        <v>0</v>
      </c>
      <c r="R301" s="41">
        <v>119.29</v>
      </c>
      <c r="S3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260.41507518215525</v>
      </c>
    </row>
    <row r="302" spans="1:19" customFormat="1" x14ac:dyDescent="0.2">
      <c r="A302" s="1" t="s">
        <v>13</v>
      </c>
      <c r="B302" s="1" t="s">
        <v>14</v>
      </c>
      <c r="C302" s="1" t="s">
        <v>15</v>
      </c>
      <c r="D302" s="47">
        <v>0.01</v>
      </c>
      <c r="E302" s="47">
        <v>2.89</v>
      </c>
      <c r="F302" s="47">
        <v>0.5</v>
      </c>
      <c r="G302" s="47">
        <v>0.38</v>
      </c>
      <c r="H302" s="47">
        <v>1.2236</v>
      </c>
      <c r="I302" s="52">
        <f>IF(Table2[[#This Row],[Order Priority]]=Introduction!$B$42,1,0)</f>
        <v>0</v>
      </c>
      <c r="J302" s="52">
        <f>IF(Table2[[#This Row],[Order Priority]]=Introduction!$B$43,1,0)</f>
        <v>1</v>
      </c>
      <c r="K302" s="52">
        <f>IF(Table2[[#This Row],[Order Priority]]=Introduction!$B$44,1,0)</f>
        <v>0</v>
      </c>
      <c r="L302" s="52">
        <f>IF(Table2[[#This Row],[Order Priority]]=Introduction!$B$45,1,0)</f>
        <v>0</v>
      </c>
      <c r="M302" s="52">
        <f>IF(Table2[[#This Row],[Ship Mode]]=Introduction!$C$42,1,0)</f>
        <v>0</v>
      </c>
      <c r="N302" s="51">
        <f>IF(Table2[[#This Row],[Ship Mode]]=Introduction!$C$44,1,0)</f>
        <v>1</v>
      </c>
      <c r="O302" s="51">
        <f>IF(Table2[[#This Row],[Customer Segment]]=Introduction!$D$45,1,0)</f>
        <v>0</v>
      </c>
      <c r="P302" s="51">
        <f>IF(Table2[[#This Row],[Customer Segment]]=Introduction!$D$42,1,0)</f>
        <v>1</v>
      </c>
      <c r="Q302" s="51">
        <f>IF(Table2[[#This Row],[Customer Segment]]=Introduction!$D$44,1,0)</f>
        <v>0</v>
      </c>
      <c r="R302" s="44">
        <v>3.08</v>
      </c>
      <c r="S3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-61.084946932130144</v>
      </c>
    </row>
    <row r="303" spans="1:19" customFormat="1" x14ac:dyDescent="0.2">
      <c r="A303" s="1" t="s">
        <v>13</v>
      </c>
      <c r="B303" s="1" t="s">
        <v>63</v>
      </c>
      <c r="C303" s="1" t="s">
        <v>70</v>
      </c>
      <c r="D303" s="49">
        <v>0.08</v>
      </c>
      <c r="E303" s="49">
        <v>150.97999999999999</v>
      </c>
      <c r="F303" s="49">
        <v>13.99</v>
      </c>
      <c r="G303" s="49">
        <v>0.38</v>
      </c>
      <c r="H303" s="49">
        <v>-3.948</v>
      </c>
      <c r="I303" s="52">
        <f>IF(Table2[[#This Row],[Order Priority]]=Introduction!$B$42,1,0)</f>
        <v>0</v>
      </c>
      <c r="J303" s="52">
        <f>IF(Table2[[#This Row],[Order Priority]]=Introduction!$B$43,1,0)</f>
        <v>1</v>
      </c>
      <c r="K303" s="52">
        <f>IF(Table2[[#This Row],[Order Priority]]=Introduction!$B$44,1,0)</f>
        <v>0</v>
      </c>
      <c r="L303" s="52">
        <f>IF(Table2[[#This Row],[Order Priority]]=Introduction!$B$45,1,0)</f>
        <v>0</v>
      </c>
      <c r="M303" s="52">
        <f>IF(Table2[[#This Row],[Ship Mode]]=Introduction!$C$42,1,0)</f>
        <v>0</v>
      </c>
      <c r="N303" s="51">
        <f>IF(Table2[[#This Row],[Ship Mode]]=Introduction!$C$44,1,0)</f>
        <v>0</v>
      </c>
      <c r="O303" s="51">
        <f>IF(Table2[[#This Row],[Customer Segment]]=Introduction!$D$45,1,0)</f>
        <v>0</v>
      </c>
      <c r="P303" s="51">
        <f>IF(Table2[[#This Row],[Customer Segment]]=Introduction!$D$42,1,0)</f>
        <v>0</v>
      </c>
      <c r="Q303" s="51">
        <f>IF(Table2[[#This Row],[Customer Segment]]=Introduction!$D$44,1,0)</f>
        <v>0</v>
      </c>
      <c r="R303" s="41">
        <v>1183.82</v>
      </c>
      <c r="S3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670.92707248826616</v>
      </c>
    </row>
    <row r="304" spans="1:19" customFormat="1" x14ac:dyDescent="0.2">
      <c r="A304" s="1" t="s">
        <v>13</v>
      </c>
      <c r="B304" s="1" t="s">
        <v>2</v>
      </c>
      <c r="C304" s="1" t="s">
        <v>70</v>
      </c>
      <c r="D304" s="47">
        <v>0.03</v>
      </c>
      <c r="E304" s="47">
        <v>25.98</v>
      </c>
      <c r="F304" s="47">
        <v>14.36</v>
      </c>
      <c r="G304" s="47">
        <v>0.6</v>
      </c>
      <c r="H304" s="47">
        <v>57.545999999999999</v>
      </c>
      <c r="I304" s="52">
        <f>IF(Table2[[#This Row],[Order Priority]]=Introduction!$B$42,1,0)</f>
        <v>0</v>
      </c>
      <c r="J304" s="52">
        <f>IF(Table2[[#This Row],[Order Priority]]=Introduction!$B$43,1,0)</f>
        <v>1</v>
      </c>
      <c r="K304" s="52">
        <f>IF(Table2[[#This Row],[Order Priority]]=Introduction!$B$44,1,0)</f>
        <v>0</v>
      </c>
      <c r="L304" s="52">
        <f>IF(Table2[[#This Row],[Order Priority]]=Introduction!$B$45,1,0)</f>
        <v>0</v>
      </c>
      <c r="M304" s="52">
        <f>IF(Table2[[#This Row],[Ship Mode]]=Introduction!$C$42,1,0)</f>
        <v>1</v>
      </c>
      <c r="N304" s="51">
        <f>IF(Table2[[#This Row],[Ship Mode]]=Introduction!$C$44,1,0)</f>
        <v>0</v>
      </c>
      <c r="O304" s="51">
        <f>IF(Table2[[#This Row],[Customer Segment]]=Introduction!$D$45,1,0)</f>
        <v>0</v>
      </c>
      <c r="P304" s="51">
        <f>IF(Table2[[#This Row],[Customer Segment]]=Introduction!$D$42,1,0)</f>
        <v>0</v>
      </c>
      <c r="Q304" s="51">
        <f>IF(Table2[[#This Row],[Customer Segment]]=Introduction!$D$44,1,0)</f>
        <v>0</v>
      </c>
      <c r="R304" s="44">
        <v>107.66</v>
      </c>
      <c r="S3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847.02878681737548</v>
      </c>
    </row>
    <row r="305" spans="1:19" customFormat="1" x14ac:dyDescent="0.2">
      <c r="A305" s="1" t="s">
        <v>13</v>
      </c>
      <c r="B305" s="1" t="s">
        <v>14</v>
      </c>
      <c r="C305" s="1" t="s">
        <v>70</v>
      </c>
      <c r="D305" s="49">
        <v>0.1</v>
      </c>
      <c r="E305" s="49">
        <v>32.479999999999997</v>
      </c>
      <c r="F305" s="49">
        <v>35</v>
      </c>
      <c r="G305" s="49">
        <v>0.81</v>
      </c>
      <c r="H305" s="49">
        <v>-333.42540000000002</v>
      </c>
      <c r="I305" s="52">
        <f>IF(Table2[[#This Row],[Order Priority]]=Introduction!$B$42,1,0)</f>
        <v>0</v>
      </c>
      <c r="J305" s="52">
        <f>IF(Table2[[#This Row],[Order Priority]]=Introduction!$B$43,1,0)</f>
        <v>1</v>
      </c>
      <c r="K305" s="52">
        <f>IF(Table2[[#This Row],[Order Priority]]=Introduction!$B$44,1,0)</f>
        <v>0</v>
      </c>
      <c r="L305" s="52">
        <f>IF(Table2[[#This Row],[Order Priority]]=Introduction!$B$45,1,0)</f>
        <v>0</v>
      </c>
      <c r="M305" s="52">
        <f>IF(Table2[[#This Row],[Ship Mode]]=Introduction!$C$42,1,0)</f>
        <v>0</v>
      </c>
      <c r="N305" s="51">
        <f>IF(Table2[[#This Row],[Ship Mode]]=Introduction!$C$44,1,0)</f>
        <v>1</v>
      </c>
      <c r="O305" s="51">
        <f>IF(Table2[[#This Row],[Customer Segment]]=Introduction!$D$45,1,0)</f>
        <v>0</v>
      </c>
      <c r="P305" s="51">
        <f>IF(Table2[[#This Row],[Customer Segment]]=Introduction!$D$42,1,0)</f>
        <v>0</v>
      </c>
      <c r="Q305" s="51">
        <f>IF(Table2[[#This Row],[Customer Segment]]=Introduction!$D$44,1,0)</f>
        <v>0</v>
      </c>
      <c r="R305" s="41">
        <v>318.83</v>
      </c>
      <c r="S3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969.36324085734464</v>
      </c>
    </row>
    <row r="306" spans="1:19" customFormat="1" x14ac:dyDescent="0.2">
      <c r="A306" s="1" t="s">
        <v>23</v>
      </c>
      <c r="B306" s="1" t="s">
        <v>14</v>
      </c>
      <c r="C306" s="1" t="s">
        <v>47</v>
      </c>
      <c r="D306" s="47">
        <v>0.02</v>
      </c>
      <c r="E306" s="47">
        <v>4.9800000000000004</v>
      </c>
      <c r="F306" s="47">
        <v>6.07</v>
      </c>
      <c r="G306" s="47">
        <v>0.36</v>
      </c>
      <c r="H306" s="47">
        <v>-46.92</v>
      </c>
      <c r="I306" s="52">
        <f>IF(Table2[[#This Row],[Order Priority]]=Introduction!$B$42,1,0)</f>
        <v>0</v>
      </c>
      <c r="J306" s="52">
        <f>IF(Table2[[#This Row],[Order Priority]]=Introduction!$B$43,1,0)</f>
        <v>0</v>
      </c>
      <c r="K306" s="52">
        <f>IF(Table2[[#This Row],[Order Priority]]=Introduction!$B$44,1,0)</f>
        <v>1</v>
      </c>
      <c r="L306" s="52">
        <f>IF(Table2[[#This Row],[Order Priority]]=Introduction!$B$45,1,0)</f>
        <v>0</v>
      </c>
      <c r="M306" s="52">
        <f>IF(Table2[[#This Row],[Ship Mode]]=Introduction!$C$42,1,0)</f>
        <v>0</v>
      </c>
      <c r="N306" s="51">
        <f>IF(Table2[[#This Row],[Ship Mode]]=Introduction!$C$44,1,0)</f>
        <v>1</v>
      </c>
      <c r="O306" s="51">
        <f>IF(Table2[[#This Row],[Customer Segment]]=Introduction!$D$45,1,0)</f>
        <v>0</v>
      </c>
      <c r="P306" s="51">
        <f>IF(Table2[[#This Row],[Customer Segment]]=Introduction!$D$42,1,0)</f>
        <v>0</v>
      </c>
      <c r="Q306" s="51">
        <f>IF(Table2[[#This Row],[Customer Segment]]=Introduction!$D$44,1,0)</f>
        <v>1</v>
      </c>
      <c r="R306" s="44">
        <v>105.5</v>
      </c>
      <c r="S3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7" spans="1:19" customFormat="1" x14ac:dyDescent="0.2">
      <c r="A307" s="1" t="s">
        <v>23</v>
      </c>
      <c r="B307" s="1" t="s">
        <v>14</v>
      </c>
      <c r="C307" s="1" t="s">
        <v>47</v>
      </c>
      <c r="D307" s="49">
        <v>0.02</v>
      </c>
      <c r="E307" s="49">
        <v>4.9800000000000004</v>
      </c>
      <c r="F307" s="49">
        <v>6.07</v>
      </c>
      <c r="G307" s="49">
        <v>0.36</v>
      </c>
      <c r="H307" s="49">
        <v>-46.92</v>
      </c>
      <c r="I307" s="52">
        <f>IF(Table2[[#This Row],[Order Priority]]=Introduction!$B$42,1,0)</f>
        <v>0</v>
      </c>
      <c r="J307" s="52">
        <f>IF(Table2[[#This Row],[Order Priority]]=Introduction!$B$43,1,0)</f>
        <v>0</v>
      </c>
      <c r="K307" s="52">
        <f>IF(Table2[[#This Row],[Order Priority]]=Introduction!$B$44,1,0)</f>
        <v>1</v>
      </c>
      <c r="L307" s="52">
        <f>IF(Table2[[#This Row],[Order Priority]]=Introduction!$B$45,1,0)</f>
        <v>0</v>
      </c>
      <c r="M307" s="52">
        <f>IF(Table2[[#This Row],[Ship Mode]]=Introduction!$C$42,1,0)</f>
        <v>0</v>
      </c>
      <c r="N307" s="51">
        <f>IF(Table2[[#This Row],[Ship Mode]]=Introduction!$C$44,1,0)</f>
        <v>1</v>
      </c>
      <c r="O307" s="51">
        <f>IF(Table2[[#This Row],[Customer Segment]]=Introduction!$D$45,1,0)</f>
        <v>0</v>
      </c>
      <c r="P307" s="51">
        <f>IF(Table2[[#This Row],[Customer Segment]]=Introduction!$D$42,1,0)</f>
        <v>0</v>
      </c>
      <c r="Q307" s="51">
        <f>IF(Table2[[#This Row],[Customer Segment]]=Introduction!$D$44,1,0)</f>
        <v>1</v>
      </c>
      <c r="R307" s="41">
        <v>27.76</v>
      </c>
      <c r="S3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8" spans="1:19" customFormat="1" x14ac:dyDescent="0.2">
      <c r="A308" s="1" t="s">
        <v>23</v>
      </c>
      <c r="B308" s="1" t="s">
        <v>14</v>
      </c>
      <c r="C308" s="1" t="s">
        <v>70</v>
      </c>
      <c r="D308" s="47">
        <v>0.04</v>
      </c>
      <c r="E308" s="47">
        <v>3.57</v>
      </c>
      <c r="F308" s="47">
        <v>4.17</v>
      </c>
      <c r="G308" s="47">
        <v>0.59</v>
      </c>
      <c r="H308" s="47">
        <v>-69.91</v>
      </c>
      <c r="I308" s="52">
        <f>IF(Table2[[#This Row],[Order Priority]]=Introduction!$B$42,1,0)</f>
        <v>0</v>
      </c>
      <c r="J308" s="52">
        <f>IF(Table2[[#This Row],[Order Priority]]=Introduction!$B$43,1,0)</f>
        <v>0</v>
      </c>
      <c r="K308" s="52">
        <f>IF(Table2[[#This Row],[Order Priority]]=Introduction!$B$44,1,0)</f>
        <v>1</v>
      </c>
      <c r="L308" s="52">
        <f>IF(Table2[[#This Row],[Order Priority]]=Introduction!$B$45,1,0)</f>
        <v>0</v>
      </c>
      <c r="M308" s="52">
        <f>IF(Table2[[#This Row],[Ship Mode]]=Introduction!$C$42,1,0)</f>
        <v>0</v>
      </c>
      <c r="N308" s="51">
        <f>IF(Table2[[#This Row],[Ship Mode]]=Introduction!$C$44,1,0)</f>
        <v>1</v>
      </c>
      <c r="O308" s="51">
        <f>IF(Table2[[#This Row],[Customer Segment]]=Introduction!$D$45,1,0)</f>
        <v>0</v>
      </c>
      <c r="P308" s="51">
        <f>IF(Table2[[#This Row],[Customer Segment]]=Introduction!$D$42,1,0)</f>
        <v>0</v>
      </c>
      <c r="Q308" s="51">
        <f>IF(Table2[[#This Row],[Customer Segment]]=Introduction!$D$44,1,0)</f>
        <v>0</v>
      </c>
      <c r="R308" s="44">
        <v>30.9</v>
      </c>
      <c r="S3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235.55534330945417</v>
      </c>
    </row>
    <row r="309" spans="1:19" customFormat="1" x14ac:dyDescent="0.2">
      <c r="A309" s="1" t="s">
        <v>23</v>
      </c>
      <c r="B309" s="1" t="s">
        <v>14</v>
      </c>
      <c r="C309" s="1" t="s">
        <v>70</v>
      </c>
      <c r="D309" s="49">
        <v>0.05</v>
      </c>
      <c r="E309" s="49">
        <v>200.99</v>
      </c>
      <c r="F309" s="49">
        <v>4.2</v>
      </c>
      <c r="G309" s="49">
        <v>0.59</v>
      </c>
      <c r="H309" s="49">
        <v>1630.5252</v>
      </c>
      <c r="I309" s="52">
        <f>IF(Table2[[#This Row],[Order Priority]]=Introduction!$B$42,1,0)</f>
        <v>0</v>
      </c>
      <c r="J309" s="52">
        <f>IF(Table2[[#This Row],[Order Priority]]=Introduction!$B$43,1,0)</f>
        <v>0</v>
      </c>
      <c r="K309" s="52">
        <f>IF(Table2[[#This Row],[Order Priority]]=Introduction!$B$44,1,0)</f>
        <v>1</v>
      </c>
      <c r="L309" s="52">
        <f>IF(Table2[[#This Row],[Order Priority]]=Introduction!$B$45,1,0)</f>
        <v>0</v>
      </c>
      <c r="M309" s="52">
        <f>IF(Table2[[#This Row],[Ship Mode]]=Introduction!$C$42,1,0)</f>
        <v>0</v>
      </c>
      <c r="N309" s="51">
        <f>IF(Table2[[#This Row],[Ship Mode]]=Introduction!$C$44,1,0)</f>
        <v>1</v>
      </c>
      <c r="O309" s="51">
        <f>IF(Table2[[#This Row],[Customer Segment]]=Introduction!$D$45,1,0)</f>
        <v>0</v>
      </c>
      <c r="P309" s="51">
        <f>IF(Table2[[#This Row],[Customer Segment]]=Introduction!$D$42,1,0)</f>
        <v>0</v>
      </c>
      <c r="Q309" s="51">
        <f>IF(Table2[[#This Row],[Customer Segment]]=Introduction!$D$44,1,0)</f>
        <v>0</v>
      </c>
      <c r="R309" s="41">
        <v>2363.08</v>
      </c>
      <c r="S3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2589.6170453676896</v>
      </c>
    </row>
    <row r="310" spans="1:19" customFormat="1" x14ac:dyDescent="0.2">
      <c r="A310" s="1" t="s">
        <v>23</v>
      </c>
      <c r="B310" s="1" t="s">
        <v>14</v>
      </c>
      <c r="C310" s="1" t="s">
        <v>70</v>
      </c>
      <c r="D310" s="47">
        <v>7.0000000000000007E-2</v>
      </c>
      <c r="E310" s="47">
        <v>195.99</v>
      </c>
      <c r="F310" s="47">
        <v>8.99</v>
      </c>
      <c r="G310" s="47">
        <v>0.57999999999999996</v>
      </c>
      <c r="H310" s="47">
        <v>-457.16</v>
      </c>
      <c r="I310" s="52">
        <f>IF(Table2[[#This Row],[Order Priority]]=Introduction!$B$42,1,0)</f>
        <v>0</v>
      </c>
      <c r="J310" s="52">
        <f>IF(Table2[[#This Row],[Order Priority]]=Introduction!$B$43,1,0)</f>
        <v>0</v>
      </c>
      <c r="K310" s="52">
        <f>IF(Table2[[#This Row],[Order Priority]]=Introduction!$B$44,1,0)</f>
        <v>1</v>
      </c>
      <c r="L310" s="52">
        <f>IF(Table2[[#This Row],[Order Priority]]=Introduction!$B$45,1,0)</f>
        <v>0</v>
      </c>
      <c r="M310" s="52">
        <f>IF(Table2[[#This Row],[Ship Mode]]=Introduction!$C$42,1,0)</f>
        <v>0</v>
      </c>
      <c r="N310" s="51">
        <f>IF(Table2[[#This Row],[Ship Mode]]=Introduction!$C$44,1,0)</f>
        <v>1</v>
      </c>
      <c r="O310" s="51">
        <f>IF(Table2[[#This Row],[Customer Segment]]=Introduction!$D$45,1,0)</f>
        <v>0</v>
      </c>
      <c r="P310" s="51">
        <f>IF(Table2[[#This Row],[Customer Segment]]=Introduction!$D$42,1,0)</f>
        <v>0</v>
      </c>
      <c r="Q310" s="51">
        <f>IF(Table2[[#This Row],[Customer Segment]]=Introduction!$D$44,1,0)</f>
        <v>0</v>
      </c>
      <c r="R310" s="44">
        <v>328.45</v>
      </c>
      <c r="S3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546.9716684756778</v>
      </c>
    </row>
    <row r="311" spans="1:19" customFormat="1" x14ac:dyDescent="0.2">
      <c r="A311" s="1" t="s">
        <v>23</v>
      </c>
      <c r="B311" s="1" t="s">
        <v>14</v>
      </c>
      <c r="C311" s="1" t="s">
        <v>15</v>
      </c>
      <c r="D311" s="49">
        <v>0.01</v>
      </c>
      <c r="E311" s="49">
        <v>10.14</v>
      </c>
      <c r="F311" s="49">
        <v>2.27</v>
      </c>
      <c r="G311" s="49">
        <v>0.36</v>
      </c>
      <c r="H311" s="49">
        <v>28.152000000000001</v>
      </c>
      <c r="I311" s="52">
        <f>IF(Table2[[#This Row],[Order Priority]]=Introduction!$B$42,1,0)</f>
        <v>0</v>
      </c>
      <c r="J311" s="52">
        <f>IF(Table2[[#This Row],[Order Priority]]=Introduction!$B$43,1,0)</f>
        <v>0</v>
      </c>
      <c r="K311" s="52">
        <f>IF(Table2[[#This Row],[Order Priority]]=Introduction!$B$44,1,0)</f>
        <v>1</v>
      </c>
      <c r="L311" s="52">
        <f>IF(Table2[[#This Row],[Order Priority]]=Introduction!$B$45,1,0)</f>
        <v>0</v>
      </c>
      <c r="M311" s="52">
        <f>IF(Table2[[#This Row],[Ship Mode]]=Introduction!$C$42,1,0)</f>
        <v>0</v>
      </c>
      <c r="N311" s="51">
        <f>IF(Table2[[#This Row],[Ship Mode]]=Introduction!$C$44,1,0)</f>
        <v>1</v>
      </c>
      <c r="O311" s="51">
        <f>IF(Table2[[#This Row],[Customer Segment]]=Introduction!$D$45,1,0)</f>
        <v>0</v>
      </c>
      <c r="P311" s="51">
        <f>IF(Table2[[#This Row],[Customer Segment]]=Introduction!$D$42,1,0)</f>
        <v>1</v>
      </c>
      <c r="Q311" s="51">
        <f>IF(Table2[[#This Row],[Customer Segment]]=Introduction!$D$44,1,0)</f>
        <v>0</v>
      </c>
      <c r="R311" s="41">
        <v>40.799999999999997</v>
      </c>
      <c r="S3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103.7606995951931</v>
      </c>
    </row>
    <row r="312" spans="1:19" customFormat="1" x14ac:dyDescent="0.2">
      <c r="A312" s="1" t="s">
        <v>23</v>
      </c>
      <c r="B312" s="1" t="s">
        <v>14</v>
      </c>
      <c r="C312" s="1" t="s">
        <v>3</v>
      </c>
      <c r="D312" s="47">
        <v>7.0000000000000007E-2</v>
      </c>
      <c r="E312" s="47">
        <v>16.739999999999998</v>
      </c>
      <c r="F312" s="47">
        <v>7.04</v>
      </c>
      <c r="G312" s="47">
        <v>0.81</v>
      </c>
      <c r="H312" s="47">
        <v>-114.2</v>
      </c>
      <c r="I312" s="52">
        <f>IF(Table2[[#This Row],[Order Priority]]=Introduction!$B$42,1,0)</f>
        <v>0</v>
      </c>
      <c r="J312" s="52">
        <f>IF(Table2[[#This Row],[Order Priority]]=Introduction!$B$43,1,0)</f>
        <v>0</v>
      </c>
      <c r="K312" s="52">
        <f>IF(Table2[[#This Row],[Order Priority]]=Introduction!$B$44,1,0)</f>
        <v>1</v>
      </c>
      <c r="L312" s="52">
        <f>IF(Table2[[#This Row],[Order Priority]]=Introduction!$B$45,1,0)</f>
        <v>0</v>
      </c>
      <c r="M312" s="52">
        <f>IF(Table2[[#This Row],[Ship Mode]]=Introduction!$C$42,1,0)</f>
        <v>0</v>
      </c>
      <c r="N312" s="51">
        <f>IF(Table2[[#This Row],[Ship Mode]]=Introduction!$C$44,1,0)</f>
        <v>1</v>
      </c>
      <c r="O312" s="51">
        <f>IF(Table2[[#This Row],[Customer Segment]]=Introduction!$D$45,1,0)</f>
        <v>1</v>
      </c>
      <c r="P312" s="51">
        <f>IF(Table2[[#This Row],[Customer Segment]]=Introduction!$D$42,1,0)</f>
        <v>0</v>
      </c>
      <c r="Q312" s="51">
        <f>IF(Table2[[#This Row],[Customer Segment]]=Introduction!$D$44,1,0)</f>
        <v>0</v>
      </c>
      <c r="R312" s="44">
        <v>80.58</v>
      </c>
      <c r="S3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464.7887738577686</v>
      </c>
    </row>
    <row r="313" spans="1:19" customFormat="1" x14ac:dyDescent="0.2">
      <c r="A313" s="1" t="s">
        <v>23</v>
      </c>
      <c r="B313" s="1" t="s">
        <v>14</v>
      </c>
      <c r="C313" s="1" t="s">
        <v>3</v>
      </c>
      <c r="D313" s="49">
        <v>0.06</v>
      </c>
      <c r="E313" s="49">
        <v>6.45</v>
      </c>
      <c r="F313" s="49">
        <v>1.34</v>
      </c>
      <c r="G313" s="49">
        <v>0.36</v>
      </c>
      <c r="H313" s="49">
        <v>39.426600000000001</v>
      </c>
      <c r="I313" s="52">
        <f>IF(Table2[[#This Row],[Order Priority]]=Introduction!$B$42,1,0)</f>
        <v>0</v>
      </c>
      <c r="J313" s="52">
        <f>IF(Table2[[#This Row],[Order Priority]]=Introduction!$B$43,1,0)</f>
        <v>0</v>
      </c>
      <c r="K313" s="52">
        <f>IF(Table2[[#This Row],[Order Priority]]=Introduction!$B$44,1,0)</f>
        <v>1</v>
      </c>
      <c r="L313" s="52">
        <f>IF(Table2[[#This Row],[Order Priority]]=Introduction!$B$45,1,0)</f>
        <v>0</v>
      </c>
      <c r="M313" s="52">
        <f>IF(Table2[[#This Row],[Ship Mode]]=Introduction!$C$42,1,0)</f>
        <v>0</v>
      </c>
      <c r="N313" s="51">
        <f>IF(Table2[[#This Row],[Ship Mode]]=Introduction!$C$44,1,0)</f>
        <v>1</v>
      </c>
      <c r="O313" s="51">
        <f>IF(Table2[[#This Row],[Customer Segment]]=Introduction!$D$45,1,0)</f>
        <v>1</v>
      </c>
      <c r="P313" s="51">
        <f>IF(Table2[[#This Row],[Customer Segment]]=Introduction!$D$42,1,0)</f>
        <v>0</v>
      </c>
      <c r="Q313" s="51">
        <f>IF(Table2[[#This Row],[Customer Segment]]=Introduction!$D$44,1,0)</f>
        <v>0</v>
      </c>
      <c r="R313" s="41">
        <v>57.14</v>
      </c>
      <c r="S3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64.897370220827568</v>
      </c>
    </row>
    <row r="314" spans="1:19" customFormat="1" x14ac:dyDescent="0.2">
      <c r="A314" s="1" t="s">
        <v>23</v>
      </c>
      <c r="B314" s="1" t="s">
        <v>2</v>
      </c>
      <c r="C314" s="1" t="s">
        <v>3</v>
      </c>
      <c r="D314" s="47">
        <v>0.05</v>
      </c>
      <c r="E314" s="47">
        <v>122.99</v>
      </c>
      <c r="F314" s="47">
        <v>70.2</v>
      </c>
      <c r="G314" s="47">
        <v>0.74</v>
      </c>
      <c r="H314" s="47">
        <v>-722.23</v>
      </c>
      <c r="I314" s="52">
        <f>IF(Table2[[#This Row],[Order Priority]]=Introduction!$B$42,1,0)</f>
        <v>0</v>
      </c>
      <c r="J314" s="52">
        <f>IF(Table2[[#This Row],[Order Priority]]=Introduction!$B$43,1,0)</f>
        <v>0</v>
      </c>
      <c r="K314" s="52">
        <f>IF(Table2[[#This Row],[Order Priority]]=Introduction!$B$44,1,0)</f>
        <v>1</v>
      </c>
      <c r="L314" s="52">
        <f>IF(Table2[[#This Row],[Order Priority]]=Introduction!$B$45,1,0)</f>
        <v>0</v>
      </c>
      <c r="M314" s="52">
        <f>IF(Table2[[#This Row],[Ship Mode]]=Introduction!$C$42,1,0)</f>
        <v>1</v>
      </c>
      <c r="N314" s="51">
        <f>IF(Table2[[#This Row],[Ship Mode]]=Introduction!$C$44,1,0)</f>
        <v>0</v>
      </c>
      <c r="O314" s="51">
        <f>IF(Table2[[#This Row],[Customer Segment]]=Introduction!$D$45,1,0)</f>
        <v>1</v>
      </c>
      <c r="P314" s="51">
        <f>IF(Table2[[#This Row],[Customer Segment]]=Introduction!$D$42,1,0)</f>
        <v>0</v>
      </c>
      <c r="Q314" s="51">
        <f>IF(Table2[[#This Row],[Customer Segment]]=Introduction!$D$44,1,0)</f>
        <v>0</v>
      </c>
      <c r="R314" s="44">
        <v>498.31</v>
      </c>
      <c r="S3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2072.2176516477416</v>
      </c>
    </row>
    <row r="315" spans="1:19" customFormat="1" x14ac:dyDescent="0.2">
      <c r="A315" s="1" t="s">
        <v>92</v>
      </c>
      <c r="B315" s="1" t="s">
        <v>14</v>
      </c>
      <c r="C315" s="1" t="s">
        <v>15</v>
      </c>
      <c r="D315" s="49">
        <v>0.08</v>
      </c>
      <c r="E315" s="49">
        <v>90.98</v>
      </c>
      <c r="F315" s="49">
        <v>56.2</v>
      </c>
      <c r="G315" s="49">
        <v>0.74</v>
      </c>
      <c r="H315" s="49">
        <v>-1920.9336000000001</v>
      </c>
      <c r="I315" s="52">
        <f>IF(Table2[[#This Row],[Order Priority]]=Introduction!$B$42,1,0)</f>
        <v>0</v>
      </c>
      <c r="J315" s="52">
        <f>IF(Table2[[#This Row],[Order Priority]]=Introduction!$B$43,1,0)</f>
        <v>0</v>
      </c>
      <c r="K315" s="52">
        <f>IF(Table2[[#This Row],[Order Priority]]=Introduction!$B$44,1,0)</f>
        <v>0</v>
      </c>
      <c r="L315" s="52">
        <f>IF(Table2[[#This Row],[Order Priority]]=Introduction!$B$45,1,0)</f>
        <v>1</v>
      </c>
      <c r="M315" s="52">
        <f>IF(Table2[[#This Row],[Ship Mode]]=Introduction!$C$42,1,0)</f>
        <v>0</v>
      </c>
      <c r="N315" s="51">
        <f>IF(Table2[[#This Row],[Ship Mode]]=Introduction!$C$44,1,0)</f>
        <v>1</v>
      </c>
      <c r="O315" s="51">
        <f>IF(Table2[[#This Row],[Customer Segment]]=Introduction!$D$45,1,0)</f>
        <v>0</v>
      </c>
      <c r="P315" s="51">
        <f>IF(Table2[[#This Row],[Customer Segment]]=Introduction!$D$42,1,0)</f>
        <v>1</v>
      </c>
      <c r="Q315" s="51">
        <f>IF(Table2[[#This Row],[Customer Segment]]=Introduction!$D$44,1,0)</f>
        <v>0</v>
      </c>
      <c r="R315" s="41">
        <v>1058.3599999999999</v>
      </c>
      <c r="S3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54.308644686978901</v>
      </c>
    </row>
    <row r="316" spans="1:19" customFormat="1" x14ac:dyDescent="0.2">
      <c r="A316" s="1" t="s">
        <v>92</v>
      </c>
      <c r="B316" s="1" t="s">
        <v>14</v>
      </c>
      <c r="C316" s="1" t="s">
        <v>15</v>
      </c>
      <c r="D316" s="47">
        <v>7.0000000000000007E-2</v>
      </c>
      <c r="E316" s="47">
        <v>5.98</v>
      </c>
      <c r="F316" s="47">
        <v>5.35</v>
      </c>
      <c r="G316" s="47">
        <v>0.4</v>
      </c>
      <c r="H316" s="47">
        <v>-37.175199999999997</v>
      </c>
      <c r="I316" s="52">
        <f>IF(Table2[[#This Row],[Order Priority]]=Introduction!$B$42,1,0)</f>
        <v>0</v>
      </c>
      <c r="J316" s="52">
        <f>IF(Table2[[#This Row],[Order Priority]]=Introduction!$B$43,1,0)</f>
        <v>0</v>
      </c>
      <c r="K316" s="52">
        <f>IF(Table2[[#This Row],[Order Priority]]=Introduction!$B$44,1,0)</f>
        <v>0</v>
      </c>
      <c r="L316" s="52">
        <f>IF(Table2[[#This Row],[Order Priority]]=Introduction!$B$45,1,0)</f>
        <v>1</v>
      </c>
      <c r="M316" s="52">
        <f>IF(Table2[[#This Row],[Ship Mode]]=Introduction!$C$42,1,0)</f>
        <v>0</v>
      </c>
      <c r="N316" s="51">
        <f>IF(Table2[[#This Row],[Ship Mode]]=Introduction!$C$44,1,0)</f>
        <v>1</v>
      </c>
      <c r="O316" s="51">
        <f>IF(Table2[[#This Row],[Customer Segment]]=Introduction!$D$45,1,0)</f>
        <v>0</v>
      </c>
      <c r="P316" s="51">
        <f>IF(Table2[[#This Row],[Customer Segment]]=Introduction!$D$42,1,0)</f>
        <v>1</v>
      </c>
      <c r="Q316" s="51">
        <f>IF(Table2[[#This Row],[Customer Segment]]=Introduction!$D$44,1,0)</f>
        <v>0</v>
      </c>
      <c r="R316" s="44">
        <v>18.309999999999999</v>
      </c>
      <c r="S3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35.550953041875992</v>
      </c>
    </row>
    <row r="317" spans="1:19" customFormat="1" x14ac:dyDescent="0.2">
      <c r="A317" s="1" t="s">
        <v>92</v>
      </c>
      <c r="B317" s="1" t="s">
        <v>14</v>
      </c>
      <c r="C317" s="1" t="s">
        <v>47</v>
      </c>
      <c r="D317" s="49">
        <v>0.04</v>
      </c>
      <c r="E317" s="49">
        <v>7.96</v>
      </c>
      <c r="F317" s="49">
        <v>4.95</v>
      </c>
      <c r="G317" s="49">
        <v>0.41</v>
      </c>
      <c r="H317" s="49">
        <v>-7.73</v>
      </c>
      <c r="I317" s="52">
        <f>IF(Table2[[#This Row],[Order Priority]]=Introduction!$B$42,1,0)</f>
        <v>0</v>
      </c>
      <c r="J317" s="52">
        <f>IF(Table2[[#This Row],[Order Priority]]=Introduction!$B$43,1,0)</f>
        <v>0</v>
      </c>
      <c r="K317" s="52">
        <f>IF(Table2[[#This Row],[Order Priority]]=Introduction!$B$44,1,0)</f>
        <v>0</v>
      </c>
      <c r="L317" s="52">
        <f>IF(Table2[[#This Row],[Order Priority]]=Introduction!$B$45,1,0)</f>
        <v>1</v>
      </c>
      <c r="M317" s="52">
        <f>IF(Table2[[#This Row],[Ship Mode]]=Introduction!$C$42,1,0)</f>
        <v>0</v>
      </c>
      <c r="N317" s="51">
        <f>IF(Table2[[#This Row],[Ship Mode]]=Introduction!$C$44,1,0)</f>
        <v>1</v>
      </c>
      <c r="O317" s="51">
        <f>IF(Table2[[#This Row],[Customer Segment]]=Introduction!$D$45,1,0)</f>
        <v>0</v>
      </c>
      <c r="P317" s="51">
        <f>IF(Table2[[#This Row],[Customer Segment]]=Introduction!$D$42,1,0)</f>
        <v>0</v>
      </c>
      <c r="Q317" s="51">
        <f>IF(Table2[[#This Row],[Customer Segment]]=Introduction!$D$44,1,0)</f>
        <v>1</v>
      </c>
      <c r="R317" s="41">
        <v>116.11</v>
      </c>
      <c r="S3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148.36340841749302</v>
      </c>
    </row>
    <row r="318" spans="1:19" customFormat="1" x14ac:dyDescent="0.2">
      <c r="A318" s="1" t="s">
        <v>46</v>
      </c>
      <c r="B318" s="1" t="s">
        <v>14</v>
      </c>
      <c r="C318" s="1" t="s">
        <v>70</v>
      </c>
      <c r="D318" s="47">
        <v>0.09</v>
      </c>
      <c r="E318" s="47">
        <v>207.48</v>
      </c>
      <c r="F318" s="47">
        <v>0.99</v>
      </c>
      <c r="G318" s="47">
        <v>0.55000000000000004</v>
      </c>
      <c r="H318" s="47">
        <v>359.83</v>
      </c>
      <c r="I318" s="52">
        <f>IF(Table2[[#This Row],[Order Priority]]=Introduction!$B$42,1,0)</f>
        <v>0</v>
      </c>
      <c r="J318" s="52">
        <f>IF(Table2[[#This Row],[Order Priority]]=Introduction!$B$43,1,0)</f>
        <v>0</v>
      </c>
      <c r="K318" s="52">
        <f>IF(Table2[[#This Row],[Order Priority]]=Introduction!$B$44,1,0)</f>
        <v>0</v>
      </c>
      <c r="L318" s="52">
        <f>IF(Table2[[#This Row],[Order Priority]]=Introduction!$B$45,1,0)</f>
        <v>0</v>
      </c>
      <c r="M318" s="52">
        <f>IF(Table2[[#This Row],[Ship Mode]]=Introduction!$C$42,1,0)</f>
        <v>0</v>
      </c>
      <c r="N318" s="51">
        <f>IF(Table2[[#This Row],[Ship Mode]]=Introduction!$C$44,1,0)</f>
        <v>1</v>
      </c>
      <c r="O318" s="51">
        <f>IF(Table2[[#This Row],[Customer Segment]]=Introduction!$D$45,1,0)</f>
        <v>0</v>
      </c>
      <c r="P318" s="51">
        <f>IF(Table2[[#This Row],[Customer Segment]]=Introduction!$D$42,1,0)</f>
        <v>0</v>
      </c>
      <c r="Q318" s="51">
        <f>IF(Table2[[#This Row],[Customer Segment]]=Introduction!$D$44,1,0)</f>
        <v>0</v>
      </c>
      <c r="R318" s="44">
        <v>577.75</v>
      </c>
      <c r="S3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1281.5844638375643</v>
      </c>
    </row>
    <row r="319" spans="1:19" customFormat="1" x14ac:dyDescent="0.2">
      <c r="A319" s="1" t="s">
        <v>1</v>
      </c>
      <c r="B319" s="1" t="s">
        <v>14</v>
      </c>
      <c r="C319" s="1" t="s">
        <v>70</v>
      </c>
      <c r="D319" s="49">
        <v>0.03</v>
      </c>
      <c r="E319" s="49">
        <v>11.97</v>
      </c>
      <c r="F319" s="49">
        <v>4.9800000000000004</v>
      </c>
      <c r="G319" s="49">
        <v>0.57999999999999996</v>
      </c>
      <c r="H319" s="49">
        <v>-18.190000000000001</v>
      </c>
      <c r="I319" s="52">
        <f>IF(Table2[[#This Row],[Order Priority]]=Introduction!$B$42,1,0)</f>
        <v>1</v>
      </c>
      <c r="J319" s="52">
        <f>IF(Table2[[#This Row],[Order Priority]]=Introduction!$B$43,1,0)</f>
        <v>0</v>
      </c>
      <c r="K319" s="52">
        <f>IF(Table2[[#This Row],[Order Priority]]=Introduction!$B$44,1,0)</f>
        <v>0</v>
      </c>
      <c r="L319" s="52">
        <f>IF(Table2[[#This Row],[Order Priority]]=Introduction!$B$45,1,0)</f>
        <v>0</v>
      </c>
      <c r="M319" s="52">
        <f>IF(Table2[[#This Row],[Ship Mode]]=Introduction!$C$42,1,0)</f>
        <v>0</v>
      </c>
      <c r="N319" s="51">
        <f>IF(Table2[[#This Row],[Ship Mode]]=Introduction!$C$44,1,0)</f>
        <v>1</v>
      </c>
      <c r="O319" s="51">
        <f>IF(Table2[[#This Row],[Customer Segment]]=Introduction!$D$45,1,0)</f>
        <v>0</v>
      </c>
      <c r="P319" s="51">
        <f>IF(Table2[[#This Row],[Customer Segment]]=Introduction!$D$42,1,0)</f>
        <v>0</v>
      </c>
      <c r="Q319" s="51">
        <f>IF(Table2[[#This Row],[Customer Segment]]=Introduction!$D$44,1,0)</f>
        <v>0</v>
      </c>
      <c r="R319" s="41">
        <v>73.180000000000007</v>
      </c>
      <c r="S3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545.76394700287801</v>
      </c>
    </row>
    <row r="320" spans="1:19" customFormat="1" x14ac:dyDescent="0.2">
      <c r="A320" s="1" t="s">
        <v>1</v>
      </c>
      <c r="B320" s="1" t="s">
        <v>14</v>
      </c>
      <c r="C320" s="1" t="s">
        <v>70</v>
      </c>
      <c r="D320" s="47">
        <v>0.09</v>
      </c>
      <c r="E320" s="47">
        <v>2.94</v>
      </c>
      <c r="F320" s="47">
        <v>0.7</v>
      </c>
      <c r="G320" s="47">
        <v>0.57999999999999996</v>
      </c>
      <c r="H320" s="47">
        <v>6.3840000000000003</v>
      </c>
      <c r="I320" s="52">
        <f>IF(Table2[[#This Row],[Order Priority]]=Introduction!$B$42,1,0)</f>
        <v>1</v>
      </c>
      <c r="J320" s="52">
        <f>IF(Table2[[#This Row],[Order Priority]]=Introduction!$B$43,1,0)</f>
        <v>0</v>
      </c>
      <c r="K320" s="52">
        <f>IF(Table2[[#This Row],[Order Priority]]=Introduction!$B$44,1,0)</f>
        <v>0</v>
      </c>
      <c r="L320" s="52">
        <f>IF(Table2[[#This Row],[Order Priority]]=Introduction!$B$45,1,0)</f>
        <v>0</v>
      </c>
      <c r="M320" s="52">
        <f>IF(Table2[[#This Row],[Ship Mode]]=Introduction!$C$42,1,0)</f>
        <v>0</v>
      </c>
      <c r="N320" s="51">
        <f>IF(Table2[[#This Row],[Ship Mode]]=Introduction!$C$44,1,0)</f>
        <v>1</v>
      </c>
      <c r="O320" s="51">
        <f>IF(Table2[[#This Row],[Customer Segment]]=Introduction!$D$45,1,0)</f>
        <v>0</v>
      </c>
      <c r="P320" s="51">
        <f>IF(Table2[[#This Row],[Customer Segment]]=Introduction!$D$42,1,0)</f>
        <v>0</v>
      </c>
      <c r="Q320" s="51">
        <f>IF(Table2[[#This Row],[Customer Segment]]=Introduction!$D$44,1,0)</f>
        <v>0</v>
      </c>
      <c r="R320" s="44">
        <v>25.22</v>
      </c>
      <c r="S3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384.68904803913523</v>
      </c>
    </row>
    <row r="321" spans="1:19" customFormat="1" x14ac:dyDescent="0.2">
      <c r="A321" s="1" t="s">
        <v>1</v>
      </c>
      <c r="B321" s="1" t="s">
        <v>14</v>
      </c>
      <c r="C321" s="1" t="s">
        <v>70</v>
      </c>
      <c r="D321" s="49">
        <v>0.03</v>
      </c>
      <c r="E321" s="49">
        <v>43.98</v>
      </c>
      <c r="F321" s="49">
        <v>8.99</v>
      </c>
      <c r="G321" s="49">
        <v>0.57999999999999996</v>
      </c>
      <c r="H321" s="49">
        <v>274.0788</v>
      </c>
      <c r="I321" s="52">
        <f>IF(Table2[[#This Row],[Order Priority]]=Introduction!$B$42,1,0)</f>
        <v>1</v>
      </c>
      <c r="J321" s="52">
        <f>IF(Table2[[#This Row],[Order Priority]]=Introduction!$B$43,1,0)</f>
        <v>0</v>
      </c>
      <c r="K321" s="52">
        <f>IF(Table2[[#This Row],[Order Priority]]=Introduction!$B$44,1,0)</f>
        <v>0</v>
      </c>
      <c r="L321" s="52">
        <f>IF(Table2[[#This Row],[Order Priority]]=Introduction!$B$45,1,0)</f>
        <v>0</v>
      </c>
      <c r="M321" s="52">
        <f>IF(Table2[[#This Row],[Ship Mode]]=Introduction!$C$42,1,0)</f>
        <v>0</v>
      </c>
      <c r="N321" s="51">
        <f>IF(Table2[[#This Row],[Ship Mode]]=Introduction!$C$44,1,0)</f>
        <v>1</v>
      </c>
      <c r="O321" s="51">
        <f>IF(Table2[[#This Row],[Customer Segment]]=Introduction!$D$45,1,0)</f>
        <v>0</v>
      </c>
      <c r="P321" s="51">
        <f>IF(Table2[[#This Row],[Customer Segment]]=Introduction!$D$42,1,0)</f>
        <v>0</v>
      </c>
      <c r="Q321" s="51">
        <f>IF(Table2[[#This Row],[Customer Segment]]=Introduction!$D$44,1,0)</f>
        <v>0</v>
      </c>
      <c r="R321" s="41">
        <v>454.4</v>
      </c>
      <c r="S3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1056.1814407469608</v>
      </c>
    </row>
    <row r="322" spans="1:19" customFormat="1" x14ac:dyDescent="0.2">
      <c r="A322" s="1" t="s">
        <v>1</v>
      </c>
      <c r="B322" s="1" t="s">
        <v>14</v>
      </c>
      <c r="C322" s="1" t="s">
        <v>70</v>
      </c>
      <c r="D322" s="47">
        <v>0.06</v>
      </c>
      <c r="E322" s="47">
        <v>1.1399999999999999</v>
      </c>
      <c r="F322" s="47">
        <v>0.7</v>
      </c>
      <c r="G322" s="47">
        <v>0.38</v>
      </c>
      <c r="H322" s="47">
        <v>-3.782</v>
      </c>
      <c r="I322" s="52">
        <f>IF(Table2[[#This Row],[Order Priority]]=Introduction!$B$42,1,0)</f>
        <v>1</v>
      </c>
      <c r="J322" s="52">
        <f>IF(Table2[[#This Row],[Order Priority]]=Introduction!$B$43,1,0)</f>
        <v>0</v>
      </c>
      <c r="K322" s="52">
        <f>IF(Table2[[#This Row],[Order Priority]]=Introduction!$B$44,1,0)</f>
        <v>0</v>
      </c>
      <c r="L322" s="52">
        <f>IF(Table2[[#This Row],[Order Priority]]=Introduction!$B$45,1,0)</f>
        <v>0</v>
      </c>
      <c r="M322" s="52">
        <f>IF(Table2[[#This Row],[Ship Mode]]=Introduction!$C$42,1,0)</f>
        <v>0</v>
      </c>
      <c r="N322" s="51">
        <f>IF(Table2[[#This Row],[Ship Mode]]=Introduction!$C$44,1,0)</f>
        <v>1</v>
      </c>
      <c r="O322" s="51">
        <f>IF(Table2[[#This Row],[Customer Segment]]=Introduction!$D$45,1,0)</f>
        <v>0</v>
      </c>
      <c r="P322" s="51">
        <f>IF(Table2[[#This Row],[Customer Segment]]=Introduction!$D$42,1,0)</f>
        <v>0</v>
      </c>
      <c r="Q322" s="51">
        <f>IF(Table2[[#This Row],[Customer Segment]]=Introduction!$D$44,1,0)</f>
        <v>0</v>
      </c>
      <c r="R322" s="44">
        <v>14.53</v>
      </c>
      <c r="S3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222.22748086119515</v>
      </c>
    </row>
    <row r="323" spans="1:19" customFormat="1" x14ac:dyDescent="0.2">
      <c r="A323" s="1" t="s">
        <v>23</v>
      </c>
      <c r="B323" s="1" t="s">
        <v>14</v>
      </c>
      <c r="C323" s="1" t="s">
        <v>70</v>
      </c>
      <c r="D323" s="49">
        <v>0.1</v>
      </c>
      <c r="E323" s="49">
        <v>6.3</v>
      </c>
      <c r="F323" s="49">
        <v>0.5</v>
      </c>
      <c r="G323" s="49">
        <v>0.39</v>
      </c>
      <c r="H323" s="49">
        <v>-464.28199999999998</v>
      </c>
      <c r="I323" s="52">
        <f>IF(Table2[[#This Row],[Order Priority]]=Introduction!$B$42,1,0)</f>
        <v>0</v>
      </c>
      <c r="J323" s="52">
        <f>IF(Table2[[#This Row],[Order Priority]]=Introduction!$B$43,1,0)</f>
        <v>0</v>
      </c>
      <c r="K323" s="52">
        <f>IF(Table2[[#This Row],[Order Priority]]=Introduction!$B$44,1,0)</f>
        <v>1</v>
      </c>
      <c r="L323" s="52">
        <f>IF(Table2[[#This Row],[Order Priority]]=Introduction!$B$45,1,0)</f>
        <v>0</v>
      </c>
      <c r="M323" s="52">
        <f>IF(Table2[[#This Row],[Ship Mode]]=Introduction!$C$42,1,0)</f>
        <v>0</v>
      </c>
      <c r="N323" s="51">
        <f>IF(Table2[[#This Row],[Ship Mode]]=Introduction!$C$44,1,0)</f>
        <v>1</v>
      </c>
      <c r="O323" s="51">
        <f>IF(Table2[[#This Row],[Customer Segment]]=Introduction!$D$45,1,0)</f>
        <v>0</v>
      </c>
      <c r="P323" s="51">
        <f>IF(Table2[[#This Row],[Customer Segment]]=Introduction!$D$42,1,0)</f>
        <v>0</v>
      </c>
      <c r="Q323" s="51">
        <f>IF(Table2[[#This Row],[Customer Segment]]=Introduction!$D$44,1,0)</f>
        <v>0</v>
      </c>
      <c r="R323" s="41">
        <v>68.72</v>
      </c>
      <c r="S3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-467.06166323860077</v>
      </c>
    </row>
    <row r="324" spans="1:19" customFormat="1" x14ac:dyDescent="0.2">
      <c r="A324" s="1" t="s">
        <v>92</v>
      </c>
      <c r="B324" s="1" t="s">
        <v>14</v>
      </c>
      <c r="C324" s="1" t="s">
        <v>3</v>
      </c>
      <c r="D324" s="47">
        <v>0.08</v>
      </c>
      <c r="E324" s="47">
        <v>2.94</v>
      </c>
      <c r="F324" s="47">
        <v>0.96</v>
      </c>
      <c r="G324" s="47">
        <v>0.57999999999999996</v>
      </c>
      <c r="H324" s="47">
        <v>-1.18</v>
      </c>
      <c r="I324" s="52">
        <f>IF(Table2[[#This Row],[Order Priority]]=Introduction!$B$42,1,0)</f>
        <v>0</v>
      </c>
      <c r="J324" s="52">
        <f>IF(Table2[[#This Row],[Order Priority]]=Introduction!$B$43,1,0)</f>
        <v>0</v>
      </c>
      <c r="K324" s="52">
        <f>IF(Table2[[#This Row],[Order Priority]]=Introduction!$B$44,1,0)</f>
        <v>0</v>
      </c>
      <c r="L324" s="52">
        <f>IF(Table2[[#This Row],[Order Priority]]=Introduction!$B$45,1,0)</f>
        <v>1</v>
      </c>
      <c r="M324" s="52">
        <f>IF(Table2[[#This Row],[Ship Mode]]=Introduction!$C$42,1,0)</f>
        <v>0</v>
      </c>
      <c r="N324" s="51">
        <f>IF(Table2[[#This Row],[Ship Mode]]=Introduction!$C$44,1,0)</f>
        <v>1</v>
      </c>
      <c r="O324" s="51">
        <f>IF(Table2[[#This Row],[Customer Segment]]=Introduction!$D$45,1,0)</f>
        <v>1</v>
      </c>
      <c r="P324" s="51">
        <f>IF(Table2[[#This Row],[Customer Segment]]=Introduction!$D$42,1,0)</f>
        <v>0</v>
      </c>
      <c r="Q324" s="51">
        <f>IF(Table2[[#This Row],[Customer Segment]]=Introduction!$D$44,1,0)</f>
        <v>0</v>
      </c>
      <c r="R324" s="44">
        <v>25.35</v>
      </c>
      <c r="S3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104.45323596319129</v>
      </c>
    </row>
    <row r="325" spans="1:19" customFormat="1" x14ac:dyDescent="0.2">
      <c r="A325" s="1" t="s">
        <v>92</v>
      </c>
      <c r="B325" s="1" t="s">
        <v>14</v>
      </c>
      <c r="C325" s="1" t="s">
        <v>15</v>
      </c>
      <c r="D325" s="49">
        <v>0.02</v>
      </c>
      <c r="E325" s="49">
        <v>110.99</v>
      </c>
      <c r="F325" s="49">
        <v>2.5</v>
      </c>
      <c r="G325" s="49">
        <v>0.56999999999999995</v>
      </c>
      <c r="H325" s="49">
        <v>-39.808999999999997</v>
      </c>
      <c r="I325" s="52">
        <f>IF(Table2[[#This Row],[Order Priority]]=Introduction!$B$42,1,0)</f>
        <v>0</v>
      </c>
      <c r="J325" s="52">
        <f>IF(Table2[[#This Row],[Order Priority]]=Introduction!$B$43,1,0)</f>
        <v>0</v>
      </c>
      <c r="K325" s="52">
        <f>IF(Table2[[#This Row],[Order Priority]]=Introduction!$B$44,1,0)</f>
        <v>0</v>
      </c>
      <c r="L325" s="52">
        <f>IF(Table2[[#This Row],[Order Priority]]=Introduction!$B$45,1,0)</f>
        <v>1</v>
      </c>
      <c r="M325" s="52">
        <f>IF(Table2[[#This Row],[Ship Mode]]=Introduction!$C$42,1,0)</f>
        <v>0</v>
      </c>
      <c r="N325" s="51">
        <f>IF(Table2[[#This Row],[Ship Mode]]=Introduction!$C$44,1,0)</f>
        <v>1</v>
      </c>
      <c r="O325" s="51">
        <f>IF(Table2[[#This Row],[Customer Segment]]=Introduction!$D$45,1,0)</f>
        <v>0</v>
      </c>
      <c r="P325" s="51">
        <f>IF(Table2[[#This Row],[Customer Segment]]=Introduction!$D$42,1,0)</f>
        <v>1</v>
      </c>
      <c r="Q325" s="51">
        <f>IF(Table2[[#This Row],[Customer Segment]]=Introduction!$D$44,1,0)</f>
        <v>0</v>
      </c>
      <c r="R325" s="41">
        <v>94.3</v>
      </c>
      <c r="S3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457.43971255474167</v>
      </c>
    </row>
    <row r="326" spans="1:19" customFormat="1" x14ac:dyDescent="0.2">
      <c r="A326" s="1" t="s">
        <v>46</v>
      </c>
      <c r="B326" s="1" t="s">
        <v>14</v>
      </c>
      <c r="C326" s="1" t="s">
        <v>3</v>
      </c>
      <c r="D326" s="47">
        <v>0.02</v>
      </c>
      <c r="E326" s="47">
        <v>1.74</v>
      </c>
      <c r="F326" s="47">
        <v>4.08</v>
      </c>
      <c r="G326" s="47">
        <v>0.53</v>
      </c>
      <c r="H326" s="47">
        <v>-37.39</v>
      </c>
      <c r="I326" s="52">
        <f>IF(Table2[[#This Row],[Order Priority]]=Introduction!$B$42,1,0)</f>
        <v>0</v>
      </c>
      <c r="J326" s="52">
        <f>IF(Table2[[#This Row],[Order Priority]]=Introduction!$B$43,1,0)</f>
        <v>0</v>
      </c>
      <c r="K326" s="52">
        <f>IF(Table2[[#This Row],[Order Priority]]=Introduction!$B$44,1,0)</f>
        <v>0</v>
      </c>
      <c r="L326" s="52">
        <f>IF(Table2[[#This Row],[Order Priority]]=Introduction!$B$45,1,0)</f>
        <v>0</v>
      </c>
      <c r="M326" s="52">
        <f>IF(Table2[[#This Row],[Ship Mode]]=Introduction!$C$42,1,0)</f>
        <v>0</v>
      </c>
      <c r="N326" s="51">
        <f>IF(Table2[[#This Row],[Ship Mode]]=Introduction!$C$44,1,0)</f>
        <v>1</v>
      </c>
      <c r="O326" s="51">
        <f>IF(Table2[[#This Row],[Customer Segment]]=Introduction!$D$45,1,0)</f>
        <v>1</v>
      </c>
      <c r="P326" s="51">
        <f>IF(Table2[[#This Row],[Customer Segment]]=Introduction!$D$42,1,0)</f>
        <v>0</v>
      </c>
      <c r="Q326" s="51">
        <f>IF(Table2[[#This Row],[Customer Segment]]=Introduction!$D$44,1,0)</f>
        <v>0</v>
      </c>
      <c r="R326" s="44">
        <v>10.23</v>
      </c>
      <c r="S3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336.20544511007552</v>
      </c>
    </row>
    <row r="327" spans="1:19" customFormat="1" x14ac:dyDescent="0.2">
      <c r="A327" s="1" t="s">
        <v>46</v>
      </c>
      <c r="B327" s="1" t="s">
        <v>14</v>
      </c>
      <c r="C327" s="1" t="s">
        <v>3</v>
      </c>
      <c r="D327" s="49">
        <v>0.02</v>
      </c>
      <c r="E327" s="49">
        <v>12.53</v>
      </c>
      <c r="F327" s="49">
        <v>0.49</v>
      </c>
      <c r="G327" s="49">
        <v>0.38</v>
      </c>
      <c r="H327" s="49">
        <v>263.39999999999998</v>
      </c>
      <c r="I327" s="52">
        <f>IF(Table2[[#This Row],[Order Priority]]=Introduction!$B$42,1,0)</f>
        <v>0</v>
      </c>
      <c r="J327" s="52">
        <f>IF(Table2[[#This Row],[Order Priority]]=Introduction!$B$43,1,0)</f>
        <v>0</v>
      </c>
      <c r="K327" s="52">
        <f>IF(Table2[[#This Row],[Order Priority]]=Introduction!$B$44,1,0)</f>
        <v>0</v>
      </c>
      <c r="L327" s="52">
        <f>IF(Table2[[#This Row],[Order Priority]]=Introduction!$B$45,1,0)</f>
        <v>0</v>
      </c>
      <c r="M327" s="52">
        <f>IF(Table2[[#This Row],[Ship Mode]]=Introduction!$C$42,1,0)</f>
        <v>0</v>
      </c>
      <c r="N327" s="51">
        <f>IF(Table2[[#This Row],[Ship Mode]]=Introduction!$C$44,1,0)</f>
        <v>1</v>
      </c>
      <c r="O327" s="51">
        <f>IF(Table2[[#This Row],[Customer Segment]]=Introduction!$D$45,1,0)</f>
        <v>1</v>
      </c>
      <c r="P327" s="51">
        <f>IF(Table2[[#This Row],[Customer Segment]]=Introduction!$D$42,1,0)</f>
        <v>0</v>
      </c>
      <c r="Q327" s="51">
        <f>IF(Table2[[#This Row],[Customer Segment]]=Introduction!$D$44,1,0)</f>
        <v>0</v>
      </c>
      <c r="R327" s="41">
        <v>594.44000000000005</v>
      </c>
      <c r="S3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454.12627839061764</v>
      </c>
    </row>
    <row r="328" spans="1:19" customFormat="1" x14ac:dyDescent="0.2">
      <c r="A328" s="1" t="s">
        <v>46</v>
      </c>
      <c r="B328" s="1" t="s">
        <v>63</v>
      </c>
      <c r="C328" s="1" t="s">
        <v>3</v>
      </c>
      <c r="D328" s="47">
        <v>7.0000000000000007E-2</v>
      </c>
      <c r="E328" s="47">
        <v>5.18</v>
      </c>
      <c r="F328" s="47">
        <v>2.04</v>
      </c>
      <c r="G328" s="47">
        <v>0.36</v>
      </c>
      <c r="H328" s="47">
        <v>37.31</v>
      </c>
      <c r="I328" s="52">
        <f>IF(Table2[[#This Row],[Order Priority]]=Introduction!$B$42,1,0)</f>
        <v>0</v>
      </c>
      <c r="J328" s="52">
        <f>IF(Table2[[#This Row],[Order Priority]]=Introduction!$B$43,1,0)</f>
        <v>0</v>
      </c>
      <c r="K328" s="52">
        <f>IF(Table2[[#This Row],[Order Priority]]=Introduction!$B$44,1,0)</f>
        <v>0</v>
      </c>
      <c r="L328" s="52">
        <f>IF(Table2[[#This Row],[Order Priority]]=Introduction!$B$45,1,0)</f>
        <v>0</v>
      </c>
      <c r="M328" s="52">
        <f>IF(Table2[[#This Row],[Ship Mode]]=Introduction!$C$42,1,0)</f>
        <v>0</v>
      </c>
      <c r="N328" s="51">
        <f>IF(Table2[[#This Row],[Ship Mode]]=Introduction!$C$44,1,0)</f>
        <v>0</v>
      </c>
      <c r="O328" s="51">
        <f>IF(Table2[[#This Row],[Customer Segment]]=Introduction!$D$45,1,0)</f>
        <v>1</v>
      </c>
      <c r="P328" s="51">
        <f>IF(Table2[[#This Row],[Customer Segment]]=Introduction!$D$42,1,0)</f>
        <v>0</v>
      </c>
      <c r="Q328" s="51">
        <f>IF(Table2[[#This Row],[Customer Segment]]=Introduction!$D$44,1,0)</f>
        <v>0</v>
      </c>
      <c r="R328" s="44">
        <v>228.5</v>
      </c>
      <c r="S3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29" spans="1:19" customFormat="1" x14ac:dyDescent="0.2">
      <c r="A329" s="1" t="s">
        <v>46</v>
      </c>
      <c r="B329" s="1" t="s">
        <v>14</v>
      </c>
      <c r="C329" s="1" t="s">
        <v>3</v>
      </c>
      <c r="D329" s="49">
        <v>0.02</v>
      </c>
      <c r="E329" s="49">
        <v>12.53</v>
      </c>
      <c r="F329" s="49">
        <v>0.49</v>
      </c>
      <c r="G329" s="49">
        <v>0.38</v>
      </c>
      <c r="H329" s="49">
        <v>104.7213</v>
      </c>
      <c r="I329" s="52">
        <f>IF(Table2[[#This Row],[Order Priority]]=Introduction!$B$42,1,0)</f>
        <v>0</v>
      </c>
      <c r="J329" s="52">
        <f>IF(Table2[[#This Row],[Order Priority]]=Introduction!$B$43,1,0)</f>
        <v>0</v>
      </c>
      <c r="K329" s="52">
        <f>IF(Table2[[#This Row],[Order Priority]]=Introduction!$B$44,1,0)</f>
        <v>0</v>
      </c>
      <c r="L329" s="52">
        <f>IF(Table2[[#This Row],[Order Priority]]=Introduction!$B$45,1,0)</f>
        <v>0</v>
      </c>
      <c r="M329" s="52">
        <f>IF(Table2[[#This Row],[Ship Mode]]=Introduction!$C$42,1,0)</f>
        <v>0</v>
      </c>
      <c r="N329" s="51">
        <f>IF(Table2[[#This Row],[Ship Mode]]=Introduction!$C$44,1,0)</f>
        <v>1</v>
      </c>
      <c r="O329" s="51">
        <f>IF(Table2[[#This Row],[Customer Segment]]=Introduction!$D$45,1,0)</f>
        <v>1</v>
      </c>
      <c r="P329" s="51">
        <f>IF(Table2[[#This Row],[Customer Segment]]=Introduction!$D$42,1,0)</f>
        <v>0</v>
      </c>
      <c r="Q329" s="51">
        <f>IF(Table2[[#This Row],[Customer Segment]]=Introduction!$D$44,1,0)</f>
        <v>0</v>
      </c>
      <c r="R329" s="41">
        <v>151.77000000000001</v>
      </c>
      <c r="S3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291.63520799642322</v>
      </c>
    </row>
    <row r="330" spans="1:19" customFormat="1" x14ac:dyDescent="0.2">
      <c r="A330" s="1" t="s">
        <v>46</v>
      </c>
      <c r="B330" s="1" t="s">
        <v>63</v>
      </c>
      <c r="C330" s="1" t="s">
        <v>3</v>
      </c>
      <c r="D330" s="47">
        <v>7.0000000000000007E-2</v>
      </c>
      <c r="E330" s="47">
        <v>5.18</v>
      </c>
      <c r="F330" s="47">
        <v>2.04</v>
      </c>
      <c r="G330" s="47">
        <v>0.36</v>
      </c>
      <c r="H330" s="47">
        <v>37.31</v>
      </c>
      <c r="I330" s="52">
        <f>IF(Table2[[#This Row],[Order Priority]]=Introduction!$B$42,1,0)</f>
        <v>0</v>
      </c>
      <c r="J330" s="52">
        <f>IF(Table2[[#This Row],[Order Priority]]=Introduction!$B$43,1,0)</f>
        <v>0</v>
      </c>
      <c r="K330" s="52">
        <f>IF(Table2[[#This Row],[Order Priority]]=Introduction!$B$44,1,0)</f>
        <v>0</v>
      </c>
      <c r="L330" s="52">
        <f>IF(Table2[[#This Row],[Order Priority]]=Introduction!$B$45,1,0)</f>
        <v>0</v>
      </c>
      <c r="M330" s="52">
        <f>IF(Table2[[#This Row],[Ship Mode]]=Introduction!$C$42,1,0)</f>
        <v>0</v>
      </c>
      <c r="N330" s="51">
        <f>IF(Table2[[#This Row],[Ship Mode]]=Introduction!$C$44,1,0)</f>
        <v>0</v>
      </c>
      <c r="O330" s="51">
        <f>IF(Table2[[#This Row],[Customer Segment]]=Introduction!$D$45,1,0)</f>
        <v>1</v>
      </c>
      <c r="P330" s="51">
        <f>IF(Table2[[#This Row],[Customer Segment]]=Introduction!$D$42,1,0)</f>
        <v>0</v>
      </c>
      <c r="Q330" s="51">
        <f>IF(Table2[[#This Row],[Customer Segment]]=Introduction!$D$44,1,0)</f>
        <v>0</v>
      </c>
      <c r="R330" s="44">
        <v>57.13</v>
      </c>
      <c r="S3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31" spans="1:19" customFormat="1" x14ac:dyDescent="0.2">
      <c r="A331" s="1" t="s">
        <v>46</v>
      </c>
      <c r="B331" s="1" t="s">
        <v>63</v>
      </c>
      <c r="C331" s="1" t="s">
        <v>47</v>
      </c>
      <c r="D331" s="49">
        <v>0.1</v>
      </c>
      <c r="E331" s="49">
        <v>110.99</v>
      </c>
      <c r="F331" s="49">
        <v>8.99</v>
      </c>
      <c r="G331" s="49">
        <v>0.56999999999999995</v>
      </c>
      <c r="H331" s="49">
        <v>3285.48</v>
      </c>
      <c r="I331" s="52">
        <f>IF(Table2[[#This Row],[Order Priority]]=Introduction!$B$42,1,0)</f>
        <v>0</v>
      </c>
      <c r="J331" s="52">
        <f>IF(Table2[[#This Row],[Order Priority]]=Introduction!$B$43,1,0)</f>
        <v>0</v>
      </c>
      <c r="K331" s="52">
        <f>IF(Table2[[#This Row],[Order Priority]]=Introduction!$B$44,1,0)</f>
        <v>0</v>
      </c>
      <c r="L331" s="52">
        <f>IF(Table2[[#This Row],[Order Priority]]=Introduction!$B$45,1,0)</f>
        <v>0</v>
      </c>
      <c r="M331" s="52">
        <f>IF(Table2[[#This Row],[Ship Mode]]=Introduction!$C$42,1,0)</f>
        <v>0</v>
      </c>
      <c r="N331" s="51">
        <f>IF(Table2[[#This Row],[Ship Mode]]=Introduction!$C$44,1,0)</f>
        <v>0</v>
      </c>
      <c r="O331" s="51">
        <f>IF(Table2[[#This Row],[Customer Segment]]=Introduction!$D$45,1,0)</f>
        <v>0</v>
      </c>
      <c r="P331" s="51">
        <f>IF(Table2[[#This Row],[Customer Segment]]=Introduction!$D$42,1,0)</f>
        <v>0</v>
      </c>
      <c r="Q331" s="51">
        <f>IF(Table2[[#This Row],[Customer Segment]]=Introduction!$D$44,1,0)</f>
        <v>1</v>
      </c>
      <c r="R331" s="41">
        <v>627.78</v>
      </c>
      <c r="S3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4154.5584850853975</v>
      </c>
    </row>
    <row r="332" spans="1:19" customFormat="1" x14ac:dyDescent="0.2">
      <c r="A332" s="1" t="s">
        <v>46</v>
      </c>
      <c r="B332" s="1" t="s">
        <v>14</v>
      </c>
      <c r="C332" s="1" t="s">
        <v>47</v>
      </c>
      <c r="D332" s="47">
        <v>0.08</v>
      </c>
      <c r="E332" s="47">
        <v>205.99</v>
      </c>
      <c r="F332" s="47">
        <v>2.5</v>
      </c>
      <c r="G332" s="47">
        <v>0.59</v>
      </c>
      <c r="H332" s="47">
        <v>997.38144</v>
      </c>
      <c r="I332" s="52">
        <f>IF(Table2[[#This Row],[Order Priority]]=Introduction!$B$42,1,0)</f>
        <v>0</v>
      </c>
      <c r="J332" s="52">
        <f>IF(Table2[[#This Row],[Order Priority]]=Introduction!$B$43,1,0)</f>
        <v>0</v>
      </c>
      <c r="K332" s="52">
        <f>IF(Table2[[#This Row],[Order Priority]]=Introduction!$B$44,1,0)</f>
        <v>0</v>
      </c>
      <c r="L332" s="52">
        <f>IF(Table2[[#This Row],[Order Priority]]=Introduction!$B$45,1,0)</f>
        <v>0</v>
      </c>
      <c r="M332" s="52">
        <f>IF(Table2[[#This Row],[Ship Mode]]=Introduction!$C$42,1,0)</f>
        <v>0</v>
      </c>
      <c r="N332" s="51">
        <f>IF(Table2[[#This Row],[Ship Mode]]=Introduction!$C$44,1,0)</f>
        <v>1</v>
      </c>
      <c r="O332" s="51">
        <f>IF(Table2[[#This Row],[Customer Segment]]=Introduction!$D$45,1,0)</f>
        <v>0</v>
      </c>
      <c r="P332" s="51">
        <f>IF(Table2[[#This Row],[Customer Segment]]=Introduction!$D$42,1,0)</f>
        <v>0</v>
      </c>
      <c r="Q332" s="51">
        <f>IF(Table2[[#This Row],[Customer Segment]]=Introduction!$D$44,1,0)</f>
        <v>1</v>
      </c>
      <c r="R332" s="44">
        <v>1610.84</v>
      </c>
      <c r="S3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2041.815377858662</v>
      </c>
    </row>
    <row r="333" spans="1:19" customFormat="1" x14ac:dyDescent="0.2">
      <c r="A333" s="1" t="s">
        <v>1</v>
      </c>
      <c r="B333" s="1" t="s">
        <v>2</v>
      </c>
      <c r="C333" s="1" t="s">
        <v>70</v>
      </c>
      <c r="D333" s="49">
        <v>7.0000000000000007E-2</v>
      </c>
      <c r="E333" s="49">
        <v>3502.14</v>
      </c>
      <c r="F333" s="49">
        <v>8.73</v>
      </c>
      <c r="G333" s="49">
        <v>0.56999999999999995</v>
      </c>
      <c r="H333" s="49">
        <v>-6923.5991999999997</v>
      </c>
      <c r="I333" s="52">
        <f>IF(Table2[[#This Row],[Order Priority]]=Introduction!$B$42,1,0)</f>
        <v>1</v>
      </c>
      <c r="J333" s="52">
        <f>IF(Table2[[#This Row],[Order Priority]]=Introduction!$B$43,1,0)</f>
        <v>0</v>
      </c>
      <c r="K333" s="52">
        <f>IF(Table2[[#This Row],[Order Priority]]=Introduction!$B$44,1,0)</f>
        <v>0</v>
      </c>
      <c r="L333" s="52">
        <f>IF(Table2[[#This Row],[Order Priority]]=Introduction!$B$45,1,0)</f>
        <v>0</v>
      </c>
      <c r="M333" s="52">
        <f>IF(Table2[[#This Row],[Ship Mode]]=Introduction!$C$42,1,0)</f>
        <v>1</v>
      </c>
      <c r="N333" s="51">
        <f>IF(Table2[[#This Row],[Ship Mode]]=Introduction!$C$44,1,0)</f>
        <v>0</v>
      </c>
      <c r="O333" s="51">
        <f>IF(Table2[[#This Row],[Customer Segment]]=Introduction!$D$45,1,0)</f>
        <v>0</v>
      </c>
      <c r="P333" s="51">
        <f>IF(Table2[[#This Row],[Customer Segment]]=Introduction!$D$42,1,0)</f>
        <v>0</v>
      </c>
      <c r="Q333" s="51">
        <f>IF(Table2[[#This Row],[Customer Segment]]=Introduction!$D$44,1,0)</f>
        <v>0</v>
      </c>
      <c r="R333" s="41">
        <v>3267.55</v>
      </c>
      <c r="S3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4675.0973192454449</v>
      </c>
    </row>
    <row r="334" spans="1:19" customFormat="1" x14ac:dyDescent="0.2">
      <c r="A334" s="1" t="s">
        <v>1</v>
      </c>
      <c r="B334" s="1" t="s">
        <v>2</v>
      </c>
      <c r="C334" s="1" t="s">
        <v>70</v>
      </c>
      <c r="D334" s="47">
        <v>0</v>
      </c>
      <c r="E334" s="47">
        <v>122.99</v>
      </c>
      <c r="F334" s="47">
        <v>70.2</v>
      </c>
      <c r="G334" s="47">
        <v>0.74</v>
      </c>
      <c r="H334" s="47">
        <v>-1764.29</v>
      </c>
      <c r="I334" s="52">
        <f>IF(Table2[[#This Row],[Order Priority]]=Introduction!$B$42,1,0)</f>
        <v>1</v>
      </c>
      <c r="J334" s="52">
        <f>IF(Table2[[#This Row],[Order Priority]]=Introduction!$B$43,1,0)</f>
        <v>0</v>
      </c>
      <c r="K334" s="52">
        <f>IF(Table2[[#This Row],[Order Priority]]=Introduction!$B$44,1,0)</f>
        <v>0</v>
      </c>
      <c r="L334" s="52">
        <f>IF(Table2[[#This Row],[Order Priority]]=Introduction!$B$45,1,0)</f>
        <v>0</v>
      </c>
      <c r="M334" s="52">
        <f>IF(Table2[[#This Row],[Ship Mode]]=Introduction!$C$42,1,0)</f>
        <v>1</v>
      </c>
      <c r="N334" s="51">
        <f>IF(Table2[[#This Row],[Ship Mode]]=Introduction!$C$44,1,0)</f>
        <v>0</v>
      </c>
      <c r="O334" s="51">
        <f>IF(Table2[[#This Row],[Customer Segment]]=Introduction!$D$45,1,0)</f>
        <v>0</v>
      </c>
      <c r="P334" s="51">
        <f>IF(Table2[[#This Row],[Customer Segment]]=Introduction!$D$42,1,0)</f>
        <v>0</v>
      </c>
      <c r="Q334" s="51">
        <f>IF(Table2[[#This Row],[Customer Segment]]=Introduction!$D$44,1,0)</f>
        <v>0</v>
      </c>
      <c r="R334" s="44">
        <v>1794.88</v>
      </c>
      <c r="S3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1257.4428472341153</v>
      </c>
    </row>
    <row r="335" spans="1:19" customFormat="1" x14ac:dyDescent="0.2">
      <c r="A335" s="1" t="s">
        <v>1</v>
      </c>
      <c r="B335" s="1" t="s">
        <v>63</v>
      </c>
      <c r="C335" s="1" t="s">
        <v>70</v>
      </c>
      <c r="D335" s="49">
        <v>0.01</v>
      </c>
      <c r="E335" s="49">
        <v>60.97</v>
      </c>
      <c r="F335" s="49">
        <v>4.5</v>
      </c>
      <c r="G335" s="49">
        <v>0.56000000000000005</v>
      </c>
      <c r="H335" s="49">
        <v>527.87760000000003</v>
      </c>
      <c r="I335" s="52">
        <f>IF(Table2[[#This Row],[Order Priority]]=Introduction!$B$42,1,0)</f>
        <v>1</v>
      </c>
      <c r="J335" s="52">
        <f>IF(Table2[[#This Row],[Order Priority]]=Introduction!$B$43,1,0)</f>
        <v>0</v>
      </c>
      <c r="K335" s="52">
        <f>IF(Table2[[#This Row],[Order Priority]]=Introduction!$B$44,1,0)</f>
        <v>0</v>
      </c>
      <c r="L335" s="52">
        <f>IF(Table2[[#This Row],[Order Priority]]=Introduction!$B$45,1,0)</f>
        <v>0</v>
      </c>
      <c r="M335" s="52">
        <f>IF(Table2[[#This Row],[Ship Mode]]=Introduction!$C$42,1,0)</f>
        <v>0</v>
      </c>
      <c r="N335" s="51">
        <f>IF(Table2[[#This Row],[Ship Mode]]=Introduction!$C$44,1,0)</f>
        <v>0</v>
      </c>
      <c r="O335" s="51">
        <f>IF(Table2[[#This Row],[Customer Segment]]=Introduction!$D$45,1,0)</f>
        <v>0</v>
      </c>
      <c r="P335" s="51">
        <f>IF(Table2[[#This Row],[Customer Segment]]=Introduction!$D$42,1,0)</f>
        <v>0</v>
      </c>
      <c r="Q335" s="51">
        <f>IF(Table2[[#This Row],[Customer Segment]]=Introduction!$D$44,1,0)</f>
        <v>0</v>
      </c>
      <c r="R335" s="41">
        <v>765.04</v>
      </c>
      <c r="S3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1159.5871493447628</v>
      </c>
    </row>
    <row r="336" spans="1:19" customFormat="1" x14ac:dyDescent="0.2">
      <c r="A336" s="1" t="s">
        <v>13</v>
      </c>
      <c r="B336" s="1" t="s">
        <v>14</v>
      </c>
      <c r="C336" s="1" t="s">
        <v>70</v>
      </c>
      <c r="D336" s="47">
        <v>0.06</v>
      </c>
      <c r="E336" s="47">
        <v>55.48</v>
      </c>
      <c r="F336" s="47">
        <v>14.3</v>
      </c>
      <c r="G336" s="47">
        <v>0.37</v>
      </c>
      <c r="H336" s="47">
        <v>-28.296800000000001</v>
      </c>
      <c r="I336" s="52">
        <f>IF(Table2[[#This Row],[Order Priority]]=Introduction!$B$42,1,0)</f>
        <v>0</v>
      </c>
      <c r="J336" s="52">
        <f>IF(Table2[[#This Row],[Order Priority]]=Introduction!$B$43,1,0)</f>
        <v>1</v>
      </c>
      <c r="K336" s="52">
        <f>IF(Table2[[#This Row],[Order Priority]]=Introduction!$B$44,1,0)</f>
        <v>0</v>
      </c>
      <c r="L336" s="52">
        <f>IF(Table2[[#This Row],[Order Priority]]=Introduction!$B$45,1,0)</f>
        <v>0</v>
      </c>
      <c r="M336" s="52">
        <f>IF(Table2[[#This Row],[Ship Mode]]=Introduction!$C$42,1,0)</f>
        <v>0</v>
      </c>
      <c r="N336" s="51">
        <f>IF(Table2[[#This Row],[Ship Mode]]=Introduction!$C$44,1,0)</f>
        <v>1</v>
      </c>
      <c r="O336" s="51">
        <f>IF(Table2[[#This Row],[Customer Segment]]=Introduction!$D$45,1,0)</f>
        <v>0</v>
      </c>
      <c r="P336" s="51">
        <f>IF(Table2[[#This Row],[Customer Segment]]=Introduction!$D$42,1,0)</f>
        <v>0</v>
      </c>
      <c r="Q336" s="51">
        <f>IF(Table2[[#This Row],[Customer Segment]]=Introduction!$D$44,1,0)</f>
        <v>0</v>
      </c>
      <c r="R336" s="44">
        <v>67.489999999999995</v>
      </c>
      <c r="S3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442.46402756628834</v>
      </c>
    </row>
    <row r="337" spans="1:19" customFormat="1" x14ac:dyDescent="0.2">
      <c r="A337" s="1" t="s">
        <v>13</v>
      </c>
      <c r="B337" s="1" t="s">
        <v>14</v>
      </c>
      <c r="C337" s="1" t="s">
        <v>70</v>
      </c>
      <c r="D337" s="49">
        <v>0.02</v>
      </c>
      <c r="E337" s="49">
        <v>1.68</v>
      </c>
      <c r="F337" s="49">
        <v>1.57</v>
      </c>
      <c r="G337" s="49">
        <v>0.59</v>
      </c>
      <c r="H337" s="49">
        <v>-5.3071999999999999</v>
      </c>
      <c r="I337" s="52">
        <f>IF(Table2[[#This Row],[Order Priority]]=Introduction!$B$42,1,0)</f>
        <v>0</v>
      </c>
      <c r="J337" s="52">
        <f>IF(Table2[[#This Row],[Order Priority]]=Introduction!$B$43,1,0)</f>
        <v>1</v>
      </c>
      <c r="K337" s="52">
        <f>IF(Table2[[#This Row],[Order Priority]]=Introduction!$B$44,1,0)</f>
        <v>0</v>
      </c>
      <c r="L337" s="52">
        <f>IF(Table2[[#This Row],[Order Priority]]=Introduction!$B$45,1,0)</f>
        <v>0</v>
      </c>
      <c r="M337" s="52">
        <f>IF(Table2[[#This Row],[Ship Mode]]=Introduction!$C$42,1,0)</f>
        <v>0</v>
      </c>
      <c r="N337" s="51">
        <f>IF(Table2[[#This Row],[Ship Mode]]=Introduction!$C$44,1,0)</f>
        <v>1</v>
      </c>
      <c r="O337" s="51">
        <f>IF(Table2[[#This Row],[Customer Segment]]=Introduction!$D$45,1,0)</f>
        <v>0</v>
      </c>
      <c r="P337" s="51">
        <f>IF(Table2[[#This Row],[Customer Segment]]=Introduction!$D$42,1,0)</f>
        <v>0</v>
      </c>
      <c r="Q337" s="51">
        <f>IF(Table2[[#This Row],[Customer Segment]]=Introduction!$D$44,1,0)</f>
        <v>0</v>
      </c>
      <c r="R337" s="41">
        <v>2.25</v>
      </c>
      <c r="S3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154.88626564652284</v>
      </c>
    </row>
    <row r="338" spans="1:19" customFormat="1" x14ac:dyDescent="0.2">
      <c r="A338" s="1" t="s">
        <v>23</v>
      </c>
      <c r="B338" s="1" t="s">
        <v>14</v>
      </c>
      <c r="C338" s="1" t="s">
        <v>70</v>
      </c>
      <c r="D338" s="47">
        <v>0.02</v>
      </c>
      <c r="E338" s="47">
        <v>59.98</v>
      </c>
      <c r="F338" s="47">
        <v>3.99</v>
      </c>
      <c r="G338" s="47">
        <v>0.56999999999999995</v>
      </c>
      <c r="H338" s="47">
        <v>-54.622</v>
      </c>
      <c r="I338" s="52">
        <f>IF(Table2[[#This Row],[Order Priority]]=Introduction!$B$42,1,0)</f>
        <v>0</v>
      </c>
      <c r="J338" s="52">
        <f>IF(Table2[[#This Row],[Order Priority]]=Introduction!$B$43,1,0)</f>
        <v>0</v>
      </c>
      <c r="K338" s="52">
        <f>IF(Table2[[#This Row],[Order Priority]]=Introduction!$B$44,1,0)</f>
        <v>1</v>
      </c>
      <c r="L338" s="52">
        <f>IF(Table2[[#This Row],[Order Priority]]=Introduction!$B$45,1,0)</f>
        <v>0</v>
      </c>
      <c r="M338" s="52">
        <f>IF(Table2[[#This Row],[Ship Mode]]=Introduction!$C$42,1,0)</f>
        <v>0</v>
      </c>
      <c r="N338" s="51">
        <f>IF(Table2[[#This Row],[Ship Mode]]=Introduction!$C$44,1,0)</f>
        <v>1</v>
      </c>
      <c r="O338" s="51">
        <f>IF(Table2[[#This Row],[Customer Segment]]=Introduction!$D$45,1,0)</f>
        <v>0</v>
      </c>
      <c r="P338" s="51">
        <f>IF(Table2[[#This Row],[Customer Segment]]=Introduction!$D$42,1,0)</f>
        <v>0</v>
      </c>
      <c r="Q338" s="51">
        <f>IF(Table2[[#This Row],[Customer Segment]]=Introduction!$D$44,1,0)</f>
        <v>0</v>
      </c>
      <c r="R338" s="44">
        <v>63.48</v>
      </c>
      <c r="S3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419.57110284424061</v>
      </c>
    </row>
    <row r="339" spans="1:19" customFormat="1" x14ac:dyDescent="0.2">
      <c r="A339" s="1" t="s">
        <v>23</v>
      </c>
      <c r="B339" s="1" t="s">
        <v>14</v>
      </c>
      <c r="C339" s="1" t="s">
        <v>70</v>
      </c>
      <c r="D339" s="49">
        <v>0.03</v>
      </c>
      <c r="E339" s="49">
        <v>5.18</v>
      </c>
      <c r="F339" s="49">
        <v>5.74</v>
      </c>
      <c r="G339" s="49">
        <v>0.36</v>
      </c>
      <c r="H339" s="49">
        <v>-126.81417999999999</v>
      </c>
      <c r="I339" s="52">
        <f>IF(Table2[[#This Row],[Order Priority]]=Introduction!$B$42,1,0)</f>
        <v>0</v>
      </c>
      <c r="J339" s="52">
        <f>IF(Table2[[#This Row],[Order Priority]]=Introduction!$B$43,1,0)</f>
        <v>0</v>
      </c>
      <c r="K339" s="52">
        <f>IF(Table2[[#This Row],[Order Priority]]=Introduction!$B$44,1,0)</f>
        <v>1</v>
      </c>
      <c r="L339" s="52">
        <f>IF(Table2[[#This Row],[Order Priority]]=Introduction!$B$45,1,0)</f>
        <v>0</v>
      </c>
      <c r="M339" s="52">
        <f>IF(Table2[[#This Row],[Ship Mode]]=Introduction!$C$42,1,0)</f>
        <v>0</v>
      </c>
      <c r="N339" s="51">
        <f>IF(Table2[[#This Row],[Ship Mode]]=Introduction!$C$44,1,0)</f>
        <v>1</v>
      </c>
      <c r="O339" s="51">
        <f>IF(Table2[[#This Row],[Customer Segment]]=Introduction!$D$45,1,0)</f>
        <v>0</v>
      </c>
      <c r="P339" s="51">
        <f>IF(Table2[[#This Row],[Customer Segment]]=Introduction!$D$42,1,0)</f>
        <v>0</v>
      </c>
      <c r="Q339" s="51">
        <f>IF(Table2[[#This Row],[Customer Segment]]=Introduction!$D$44,1,0)</f>
        <v>0</v>
      </c>
      <c r="R339" s="41">
        <v>47.64</v>
      </c>
      <c r="S3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41.158284083031418</v>
      </c>
    </row>
    <row r="340" spans="1:19" customFormat="1" x14ac:dyDescent="0.2">
      <c r="A340" s="1" t="s">
        <v>92</v>
      </c>
      <c r="B340" s="1" t="s">
        <v>63</v>
      </c>
      <c r="C340" s="1" t="s">
        <v>47</v>
      </c>
      <c r="D340" s="47">
        <v>0</v>
      </c>
      <c r="E340" s="47">
        <v>6.88</v>
      </c>
      <c r="F340" s="47">
        <v>2</v>
      </c>
      <c r="G340" s="47">
        <v>0.39</v>
      </c>
      <c r="H340" s="47">
        <v>34.067999999999998</v>
      </c>
      <c r="I340" s="52">
        <f>IF(Table2[[#This Row],[Order Priority]]=Introduction!$B$42,1,0)</f>
        <v>0</v>
      </c>
      <c r="J340" s="52">
        <f>IF(Table2[[#This Row],[Order Priority]]=Introduction!$B$43,1,0)</f>
        <v>0</v>
      </c>
      <c r="K340" s="52">
        <f>IF(Table2[[#This Row],[Order Priority]]=Introduction!$B$44,1,0)</f>
        <v>0</v>
      </c>
      <c r="L340" s="52">
        <f>IF(Table2[[#This Row],[Order Priority]]=Introduction!$B$45,1,0)</f>
        <v>1</v>
      </c>
      <c r="M340" s="52">
        <f>IF(Table2[[#This Row],[Ship Mode]]=Introduction!$C$42,1,0)</f>
        <v>0</v>
      </c>
      <c r="N340" s="51">
        <f>IF(Table2[[#This Row],[Ship Mode]]=Introduction!$C$44,1,0)</f>
        <v>0</v>
      </c>
      <c r="O340" s="51">
        <f>IF(Table2[[#This Row],[Customer Segment]]=Introduction!$D$45,1,0)</f>
        <v>0</v>
      </c>
      <c r="P340" s="51">
        <f>IF(Table2[[#This Row],[Customer Segment]]=Introduction!$D$42,1,0)</f>
        <v>0</v>
      </c>
      <c r="Q340" s="51">
        <f>IF(Table2[[#This Row],[Customer Segment]]=Introduction!$D$44,1,0)</f>
        <v>1</v>
      </c>
      <c r="R340" s="44">
        <v>267.52999999999997</v>
      </c>
      <c r="S3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33.839731155429092</v>
      </c>
    </row>
    <row r="341" spans="1:19" customFormat="1" x14ac:dyDescent="0.2">
      <c r="A341" s="1" t="s">
        <v>92</v>
      </c>
      <c r="B341" s="1" t="s">
        <v>63</v>
      </c>
      <c r="C341" s="1" t="s">
        <v>47</v>
      </c>
      <c r="D341" s="49">
        <v>0</v>
      </c>
      <c r="E341" s="49">
        <v>6.88</v>
      </c>
      <c r="F341" s="49">
        <v>2</v>
      </c>
      <c r="G341" s="49">
        <v>0.39</v>
      </c>
      <c r="H341" s="49">
        <v>46.147199999999998</v>
      </c>
      <c r="I341" s="52">
        <f>IF(Table2[[#This Row],[Order Priority]]=Introduction!$B$42,1,0)</f>
        <v>0</v>
      </c>
      <c r="J341" s="52">
        <f>IF(Table2[[#This Row],[Order Priority]]=Introduction!$B$43,1,0)</f>
        <v>0</v>
      </c>
      <c r="K341" s="52">
        <f>IF(Table2[[#This Row],[Order Priority]]=Introduction!$B$44,1,0)</f>
        <v>0</v>
      </c>
      <c r="L341" s="52">
        <f>IF(Table2[[#This Row],[Order Priority]]=Introduction!$B$45,1,0)</f>
        <v>1</v>
      </c>
      <c r="M341" s="52">
        <f>IF(Table2[[#This Row],[Ship Mode]]=Introduction!$C$42,1,0)</f>
        <v>0</v>
      </c>
      <c r="N341" s="51">
        <f>IF(Table2[[#This Row],[Ship Mode]]=Introduction!$C$44,1,0)</f>
        <v>0</v>
      </c>
      <c r="O341" s="51">
        <f>IF(Table2[[#This Row],[Customer Segment]]=Introduction!$D$45,1,0)</f>
        <v>0</v>
      </c>
      <c r="P341" s="51">
        <f>IF(Table2[[#This Row],[Customer Segment]]=Introduction!$D$42,1,0)</f>
        <v>0</v>
      </c>
      <c r="Q341" s="51">
        <f>IF(Table2[[#This Row],[Customer Segment]]=Introduction!$D$44,1,0)</f>
        <v>1</v>
      </c>
      <c r="R341" s="41">
        <v>66.88</v>
      </c>
      <c r="S3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46.209142661230146</v>
      </c>
    </row>
    <row r="342" spans="1:19" customFormat="1" x14ac:dyDescent="0.2">
      <c r="A342" s="1" t="s">
        <v>92</v>
      </c>
      <c r="B342" s="1" t="s">
        <v>63</v>
      </c>
      <c r="C342" s="1" t="s">
        <v>47</v>
      </c>
      <c r="D342" s="47">
        <v>0.03</v>
      </c>
      <c r="E342" s="47">
        <v>32.479999999999997</v>
      </c>
      <c r="F342" s="47">
        <v>35</v>
      </c>
      <c r="G342" s="47">
        <v>0.81</v>
      </c>
      <c r="H342" s="47">
        <v>-1116.3348000000001</v>
      </c>
      <c r="I342" s="52">
        <f>IF(Table2[[#This Row],[Order Priority]]=Introduction!$B$42,1,0)</f>
        <v>0</v>
      </c>
      <c r="J342" s="52">
        <f>IF(Table2[[#This Row],[Order Priority]]=Introduction!$B$43,1,0)</f>
        <v>0</v>
      </c>
      <c r="K342" s="52">
        <f>IF(Table2[[#This Row],[Order Priority]]=Introduction!$B$44,1,0)</f>
        <v>0</v>
      </c>
      <c r="L342" s="52">
        <f>IF(Table2[[#This Row],[Order Priority]]=Introduction!$B$45,1,0)</f>
        <v>1</v>
      </c>
      <c r="M342" s="52">
        <f>IF(Table2[[#This Row],[Ship Mode]]=Introduction!$C$42,1,0)</f>
        <v>0</v>
      </c>
      <c r="N342" s="51">
        <f>IF(Table2[[#This Row],[Ship Mode]]=Introduction!$C$44,1,0)</f>
        <v>0</v>
      </c>
      <c r="O342" s="51">
        <f>IF(Table2[[#This Row],[Customer Segment]]=Introduction!$D$45,1,0)</f>
        <v>0</v>
      </c>
      <c r="P342" s="51">
        <f>IF(Table2[[#This Row],[Customer Segment]]=Introduction!$D$42,1,0)</f>
        <v>0</v>
      </c>
      <c r="Q342" s="51">
        <f>IF(Table2[[#This Row],[Customer Segment]]=Introduction!$D$44,1,0)</f>
        <v>1</v>
      </c>
      <c r="R342" s="44">
        <v>274.91000000000003</v>
      </c>
      <c r="S3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177.37741157147167</v>
      </c>
    </row>
    <row r="343" spans="1:19" customFormat="1" x14ac:dyDescent="0.2">
      <c r="A343" s="1" t="s">
        <v>1</v>
      </c>
      <c r="B343" s="1" t="s">
        <v>14</v>
      </c>
      <c r="C343" s="1" t="s">
        <v>15</v>
      </c>
      <c r="D343" s="49">
        <v>0.09</v>
      </c>
      <c r="E343" s="49">
        <v>95.99</v>
      </c>
      <c r="F343" s="49">
        <v>4.9000000000000004</v>
      </c>
      <c r="G343" s="49">
        <v>0.56000000000000005</v>
      </c>
      <c r="H343" s="49">
        <v>34.302</v>
      </c>
      <c r="I343" s="52">
        <f>IF(Table2[[#This Row],[Order Priority]]=Introduction!$B$42,1,0)</f>
        <v>1</v>
      </c>
      <c r="J343" s="52">
        <f>IF(Table2[[#This Row],[Order Priority]]=Introduction!$B$43,1,0)</f>
        <v>0</v>
      </c>
      <c r="K343" s="52">
        <f>IF(Table2[[#This Row],[Order Priority]]=Introduction!$B$44,1,0)</f>
        <v>0</v>
      </c>
      <c r="L343" s="52">
        <f>IF(Table2[[#This Row],[Order Priority]]=Introduction!$B$45,1,0)</f>
        <v>0</v>
      </c>
      <c r="M343" s="52">
        <f>IF(Table2[[#This Row],[Ship Mode]]=Introduction!$C$42,1,0)</f>
        <v>0</v>
      </c>
      <c r="N343" s="51">
        <f>IF(Table2[[#This Row],[Ship Mode]]=Introduction!$C$44,1,0)</f>
        <v>1</v>
      </c>
      <c r="O343" s="51">
        <f>IF(Table2[[#This Row],[Customer Segment]]=Introduction!$D$45,1,0)</f>
        <v>0</v>
      </c>
      <c r="P343" s="51">
        <f>IF(Table2[[#This Row],[Customer Segment]]=Introduction!$D$42,1,0)</f>
        <v>1</v>
      </c>
      <c r="Q343" s="51">
        <f>IF(Table2[[#This Row],[Customer Segment]]=Introduction!$D$44,1,0)</f>
        <v>0</v>
      </c>
      <c r="R343" s="41">
        <v>320.75</v>
      </c>
      <c r="S3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775.34561908774651</v>
      </c>
    </row>
    <row r="344" spans="1:19" customFormat="1" x14ac:dyDescent="0.2">
      <c r="A344" s="1" t="s">
        <v>1</v>
      </c>
      <c r="B344" s="1" t="s">
        <v>14</v>
      </c>
      <c r="C344" s="1" t="s">
        <v>70</v>
      </c>
      <c r="D344" s="47">
        <v>0.1</v>
      </c>
      <c r="E344" s="47">
        <v>7.45</v>
      </c>
      <c r="F344" s="47">
        <v>6.28</v>
      </c>
      <c r="G344" s="47">
        <v>0.4</v>
      </c>
      <c r="H344" s="47">
        <v>-69.873999999999995</v>
      </c>
      <c r="I344" s="52">
        <f>IF(Table2[[#This Row],[Order Priority]]=Introduction!$B$42,1,0)</f>
        <v>1</v>
      </c>
      <c r="J344" s="52">
        <f>IF(Table2[[#This Row],[Order Priority]]=Introduction!$B$43,1,0)</f>
        <v>0</v>
      </c>
      <c r="K344" s="52">
        <f>IF(Table2[[#This Row],[Order Priority]]=Introduction!$B$44,1,0)</f>
        <v>0</v>
      </c>
      <c r="L344" s="52">
        <f>IF(Table2[[#This Row],[Order Priority]]=Introduction!$B$45,1,0)</f>
        <v>0</v>
      </c>
      <c r="M344" s="52">
        <f>IF(Table2[[#This Row],[Ship Mode]]=Introduction!$C$42,1,0)</f>
        <v>0</v>
      </c>
      <c r="N344" s="51">
        <f>IF(Table2[[#This Row],[Ship Mode]]=Introduction!$C$44,1,0)</f>
        <v>1</v>
      </c>
      <c r="O344" s="51">
        <f>IF(Table2[[#This Row],[Customer Segment]]=Introduction!$D$45,1,0)</f>
        <v>0</v>
      </c>
      <c r="P344" s="51">
        <f>IF(Table2[[#This Row],[Customer Segment]]=Introduction!$D$42,1,0)</f>
        <v>0</v>
      </c>
      <c r="Q344" s="51">
        <f>IF(Table2[[#This Row],[Customer Segment]]=Introduction!$D$44,1,0)</f>
        <v>0</v>
      </c>
      <c r="R344" s="44">
        <v>59.4</v>
      </c>
      <c r="S3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318.73557737122138</v>
      </c>
    </row>
    <row r="345" spans="1:19" customFormat="1" x14ac:dyDescent="0.2">
      <c r="A345" s="1" t="s">
        <v>1</v>
      </c>
      <c r="B345" s="1" t="s">
        <v>14</v>
      </c>
      <c r="C345" s="1" t="s">
        <v>70</v>
      </c>
      <c r="D345" s="49">
        <v>0.01</v>
      </c>
      <c r="E345" s="49">
        <v>6.48</v>
      </c>
      <c r="F345" s="49">
        <v>7.86</v>
      </c>
      <c r="G345" s="49">
        <v>0.37</v>
      </c>
      <c r="H345" s="49">
        <v>-135.74</v>
      </c>
      <c r="I345" s="52">
        <f>IF(Table2[[#This Row],[Order Priority]]=Introduction!$B$42,1,0)</f>
        <v>1</v>
      </c>
      <c r="J345" s="52">
        <f>IF(Table2[[#This Row],[Order Priority]]=Introduction!$B$43,1,0)</f>
        <v>0</v>
      </c>
      <c r="K345" s="52">
        <f>IF(Table2[[#This Row],[Order Priority]]=Introduction!$B$44,1,0)</f>
        <v>0</v>
      </c>
      <c r="L345" s="52">
        <f>IF(Table2[[#This Row],[Order Priority]]=Introduction!$B$45,1,0)</f>
        <v>0</v>
      </c>
      <c r="M345" s="52">
        <f>IF(Table2[[#This Row],[Ship Mode]]=Introduction!$C$42,1,0)</f>
        <v>0</v>
      </c>
      <c r="N345" s="51">
        <f>IF(Table2[[#This Row],[Ship Mode]]=Introduction!$C$44,1,0)</f>
        <v>1</v>
      </c>
      <c r="O345" s="51">
        <f>IF(Table2[[#This Row],[Customer Segment]]=Introduction!$D$45,1,0)</f>
        <v>0</v>
      </c>
      <c r="P345" s="51">
        <f>IF(Table2[[#This Row],[Customer Segment]]=Introduction!$D$42,1,0)</f>
        <v>0</v>
      </c>
      <c r="Q345" s="51">
        <f>IF(Table2[[#This Row],[Customer Segment]]=Introduction!$D$44,1,0)</f>
        <v>0</v>
      </c>
      <c r="R345" s="41">
        <v>66.459999999999994</v>
      </c>
      <c r="S3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326.4580698055081</v>
      </c>
    </row>
    <row r="346" spans="1:19" customFormat="1" x14ac:dyDescent="0.2">
      <c r="A346" s="1" t="s">
        <v>92</v>
      </c>
      <c r="B346" s="1" t="s">
        <v>14</v>
      </c>
      <c r="C346" s="1" t="s">
        <v>15</v>
      </c>
      <c r="D346" s="47">
        <v>7.0000000000000007E-2</v>
      </c>
      <c r="E346" s="47">
        <v>5.0199999999999996</v>
      </c>
      <c r="F346" s="47">
        <v>5.14</v>
      </c>
      <c r="G346" s="47">
        <v>0.79</v>
      </c>
      <c r="H346" s="47">
        <v>-168.72</v>
      </c>
      <c r="I346" s="52">
        <f>IF(Table2[[#This Row],[Order Priority]]=Introduction!$B$42,1,0)</f>
        <v>0</v>
      </c>
      <c r="J346" s="52">
        <f>IF(Table2[[#This Row],[Order Priority]]=Introduction!$B$43,1,0)</f>
        <v>0</v>
      </c>
      <c r="K346" s="52">
        <f>IF(Table2[[#This Row],[Order Priority]]=Introduction!$B$44,1,0)</f>
        <v>0</v>
      </c>
      <c r="L346" s="52">
        <f>IF(Table2[[#This Row],[Order Priority]]=Introduction!$B$45,1,0)</f>
        <v>1</v>
      </c>
      <c r="M346" s="52">
        <f>IF(Table2[[#This Row],[Ship Mode]]=Introduction!$C$42,1,0)</f>
        <v>0</v>
      </c>
      <c r="N346" s="51">
        <f>IF(Table2[[#This Row],[Ship Mode]]=Introduction!$C$44,1,0)</f>
        <v>1</v>
      </c>
      <c r="O346" s="51">
        <f>IF(Table2[[#This Row],[Customer Segment]]=Introduction!$D$45,1,0)</f>
        <v>0</v>
      </c>
      <c r="P346" s="51">
        <f>IF(Table2[[#This Row],[Customer Segment]]=Introduction!$D$42,1,0)</f>
        <v>1</v>
      </c>
      <c r="Q346" s="51">
        <f>IF(Table2[[#This Row],[Customer Segment]]=Introduction!$D$44,1,0)</f>
        <v>0</v>
      </c>
      <c r="R346" s="44">
        <v>210.1</v>
      </c>
      <c r="S3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216.19529018750555</v>
      </c>
    </row>
    <row r="347" spans="1:19" customFormat="1" x14ac:dyDescent="0.2">
      <c r="A347" s="1" t="s">
        <v>92</v>
      </c>
      <c r="B347" s="1" t="s">
        <v>2</v>
      </c>
      <c r="C347" s="1" t="s">
        <v>15</v>
      </c>
      <c r="D347" s="49">
        <v>7.0000000000000007E-2</v>
      </c>
      <c r="E347" s="49">
        <v>280.98</v>
      </c>
      <c r="F347" s="49">
        <v>57</v>
      </c>
      <c r="G347" s="49">
        <v>0.78</v>
      </c>
      <c r="H347" s="49">
        <v>-439.62</v>
      </c>
      <c r="I347" s="52">
        <f>IF(Table2[[#This Row],[Order Priority]]=Introduction!$B$42,1,0)</f>
        <v>0</v>
      </c>
      <c r="J347" s="52">
        <f>IF(Table2[[#This Row],[Order Priority]]=Introduction!$B$43,1,0)</f>
        <v>0</v>
      </c>
      <c r="K347" s="52">
        <f>IF(Table2[[#This Row],[Order Priority]]=Introduction!$B$44,1,0)</f>
        <v>0</v>
      </c>
      <c r="L347" s="52">
        <f>IF(Table2[[#This Row],[Order Priority]]=Introduction!$B$45,1,0)</f>
        <v>1</v>
      </c>
      <c r="M347" s="52">
        <f>IF(Table2[[#This Row],[Ship Mode]]=Introduction!$C$42,1,0)</f>
        <v>1</v>
      </c>
      <c r="N347" s="51">
        <f>IF(Table2[[#This Row],[Ship Mode]]=Introduction!$C$44,1,0)</f>
        <v>0</v>
      </c>
      <c r="O347" s="51">
        <f>IF(Table2[[#This Row],[Customer Segment]]=Introduction!$D$45,1,0)</f>
        <v>0</v>
      </c>
      <c r="P347" s="51">
        <f>IF(Table2[[#This Row],[Customer Segment]]=Introduction!$D$42,1,0)</f>
        <v>1</v>
      </c>
      <c r="Q347" s="51">
        <f>IF(Table2[[#This Row],[Customer Segment]]=Introduction!$D$44,1,0)</f>
        <v>0</v>
      </c>
      <c r="R347" s="41">
        <v>6499.87</v>
      </c>
      <c r="S3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2424.9148449439344</v>
      </c>
    </row>
    <row r="348" spans="1:19" customFormat="1" x14ac:dyDescent="0.2">
      <c r="A348" s="1" t="s">
        <v>92</v>
      </c>
      <c r="B348" s="1" t="s">
        <v>2</v>
      </c>
      <c r="C348" s="1" t="s">
        <v>70</v>
      </c>
      <c r="D348" s="47">
        <v>0.02</v>
      </c>
      <c r="E348" s="47">
        <v>240.98</v>
      </c>
      <c r="F348" s="47">
        <v>60.2</v>
      </c>
      <c r="G348" s="47">
        <v>0.56000000000000005</v>
      </c>
      <c r="H348" s="47">
        <v>-272.71319999999997</v>
      </c>
      <c r="I348" s="52">
        <f>IF(Table2[[#This Row],[Order Priority]]=Introduction!$B$42,1,0)</f>
        <v>0</v>
      </c>
      <c r="J348" s="52">
        <f>IF(Table2[[#This Row],[Order Priority]]=Introduction!$B$43,1,0)</f>
        <v>0</v>
      </c>
      <c r="K348" s="52">
        <f>IF(Table2[[#This Row],[Order Priority]]=Introduction!$B$44,1,0)</f>
        <v>0</v>
      </c>
      <c r="L348" s="52">
        <f>IF(Table2[[#This Row],[Order Priority]]=Introduction!$B$45,1,0)</f>
        <v>1</v>
      </c>
      <c r="M348" s="52">
        <f>IF(Table2[[#This Row],[Ship Mode]]=Introduction!$C$42,1,0)</f>
        <v>1</v>
      </c>
      <c r="N348" s="51">
        <f>IF(Table2[[#This Row],[Ship Mode]]=Introduction!$C$44,1,0)</f>
        <v>0</v>
      </c>
      <c r="O348" s="51">
        <f>IF(Table2[[#This Row],[Customer Segment]]=Introduction!$D$45,1,0)</f>
        <v>0</v>
      </c>
      <c r="P348" s="51">
        <f>IF(Table2[[#This Row],[Customer Segment]]=Introduction!$D$42,1,0)</f>
        <v>0</v>
      </c>
      <c r="Q348" s="51">
        <f>IF(Table2[[#This Row],[Customer Segment]]=Introduction!$D$44,1,0)</f>
        <v>0</v>
      </c>
      <c r="R348" s="44">
        <v>260.66000000000003</v>
      </c>
      <c r="S3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2438.0678175523694</v>
      </c>
    </row>
    <row r="349" spans="1:19" customFormat="1" x14ac:dyDescent="0.2">
      <c r="A349" s="1" t="s">
        <v>92</v>
      </c>
      <c r="B349" s="1" t="s">
        <v>14</v>
      </c>
      <c r="C349" s="1" t="s">
        <v>70</v>
      </c>
      <c r="D349" s="49">
        <v>0.02</v>
      </c>
      <c r="E349" s="49">
        <v>420.98</v>
      </c>
      <c r="F349" s="49">
        <v>19.989999999999998</v>
      </c>
      <c r="G349" s="49">
        <v>0.35</v>
      </c>
      <c r="H349" s="49">
        <v>-162.69399999999999</v>
      </c>
      <c r="I349" s="52">
        <f>IF(Table2[[#This Row],[Order Priority]]=Introduction!$B$42,1,0)</f>
        <v>0</v>
      </c>
      <c r="J349" s="52">
        <f>IF(Table2[[#This Row],[Order Priority]]=Introduction!$B$43,1,0)</f>
        <v>0</v>
      </c>
      <c r="K349" s="52">
        <f>IF(Table2[[#This Row],[Order Priority]]=Introduction!$B$44,1,0)</f>
        <v>0</v>
      </c>
      <c r="L349" s="52">
        <f>IF(Table2[[#This Row],[Order Priority]]=Introduction!$B$45,1,0)</f>
        <v>1</v>
      </c>
      <c r="M349" s="52">
        <f>IF(Table2[[#This Row],[Ship Mode]]=Introduction!$C$42,1,0)</f>
        <v>0</v>
      </c>
      <c r="N349" s="51">
        <f>IF(Table2[[#This Row],[Ship Mode]]=Introduction!$C$44,1,0)</f>
        <v>1</v>
      </c>
      <c r="O349" s="51">
        <f>IF(Table2[[#This Row],[Customer Segment]]=Introduction!$D$45,1,0)</f>
        <v>0</v>
      </c>
      <c r="P349" s="51">
        <f>IF(Table2[[#This Row],[Customer Segment]]=Introduction!$D$42,1,0)</f>
        <v>0</v>
      </c>
      <c r="Q349" s="51">
        <f>IF(Table2[[#This Row],[Customer Segment]]=Introduction!$D$44,1,0)</f>
        <v>0</v>
      </c>
      <c r="R349" s="41">
        <v>4249.37</v>
      </c>
      <c r="S3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1632.3428515082283</v>
      </c>
    </row>
    <row r="350" spans="1:19" customFormat="1" x14ac:dyDescent="0.2">
      <c r="A350" s="1" t="s">
        <v>1</v>
      </c>
      <c r="B350" s="1" t="s">
        <v>14</v>
      </c>
      <c r="C350" s="1" t="s">
        <v>70</v>
      </c>
      <c r="D350" s="47">
        <v>0.1</v>
      </c>
      <c r="E350" s="47">
        <v>31.78</v>
      </c>
      <c r="F350" s="47">
        <v>1.99</v>
      </c>
      <c r="G350" s="47">
        <v>0.42</v>
      </c>
      <c r="H350" s="47">
        <v>232.2816</v>
      </c>
      <c r="I350" s="52">
        <f>IF(Table2[[#This Row],[Order Priority]]=Introduction!$B$42,1,0)</f>
        <v>1</v>
      </c>
      <c r="J350" s="52">
        <f>IF(Table2[[#This Row],[Order Priority]]=Introduction!$B$43,1,0)</f>
        <v>0</v>
      </c>
      <c r="K350" s="52">
        <f>IF(Table2[[#This Row],[Order Priority]]=Introduction!$B$44,1,0)</f>
        <v>0</v>
      </c>
      <c r="L350" s="52">
        <f>IF(Table2[[#This Row],[Order Priority]]=Introduction!$B$45,1,0)</f>
        <v>0</v>
      </c>
      <c r="M350" s="52">
        <f>IF(Table2[[#This Row],[Ship Mode]]=Introduction!$C$42,1,0)</f>
        <v>0</v>
      </c>
      <c r="N350" s="51">
        <f>IF(Table2[[#This Row],[Ship Mode]]=Introduction!$C$44,1,0)</f>
        <v>1</v>
      </c>
      <c r="O350" s="51">
        <f>IF(Table2[[#This Row],[Customer Segment]]=Introduction!$D$45,1,0)</f>
        <v>0</v>
      </c>
      <c r="P350" s="51">
        <f>IF(Table2[[#This Row],[Customer Segment]]=Introduction!$D$42,1,0)</f>
        <v>0</v>
      </c>
      <c r="Q350" s="51">
        <f>IF(Table2[[#This Row],[Customer Segment]]=Introduction!$D$44,1,0)</f>
        <v>0</v>
      </c>
      <c r="R350" s="44">
        <v>336.64</v>
      </c>
      <c r="S3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602.43173314313105</v>
      </c>
    </row>
    <row r="351" spans="1:19" customFormat="1" x14ac:dyDescent="0.2">
      <c r="A351" s="1" t="s">
        <v>13</v>
      </c>
      <c r="B351" s="1" t="s">
        <v>14</v>
      </c>
      <c r="C351" s="1" t="s">
        <v>70</v>
      </c>
      <c r="D351" s="49">
        <v>0.05</v>
      </c>
      <c r="E351" s="49">
        <v>1.68</v>
      </c>
      <c r="F351" s="49">
        <v>1.57</v>
      </c>
      <c r="G351" s="49">
        <v>0.59</v>
      </c>
      <c r="H351" s="49">
        <v>-33.340000000000003</v>
      </c>
      <c r="I351" s="52">
        <f>IF(Table2[[#This Row],[Order Priority]]=Introduction!$B$42,1,0)</f>
        <v>0</v>
      </c>
      <c r="J351" s="52">
        <f>IF(Table2[[#This Row],[Order Priority]]=Introduction!$B$43,1,0)</f>
        <v>1</v>
      </c>
      <c r="K351" s="52">
        <f>IF(Table2[[#This Row],[Order Priority]]=Introduction!$B$44,1,0)</f>
        <v>0</v>
      </c>
      <c r="L351" s="52">
        <f>IF(Table2[[#This Row],[Order Priority]]=Introduction!$B$45,1,0)</f>
        <v>0</v>
      </c>
      <c r="M351" s="52">
        <f>IF(Table2[[#This Row],[Ship Mode]]=Introduction!$C$42,1,0)</f>
        <v>0</v>
      </c>
      <c r="N351" s="51">
        <f>IF(Table2[[#This Row],[Ship Mode]]=Introduction!$C$44,1,0)</f>
        <v>1</v>
      </c>
      <c r="O351" s="51">
        <f>IF(Table2[[#This Row],[Customer Segment]]=Introduction!$D$45,1,0)</f>
        <v>0</v>
      </c>
      <c r="P351" s="51">
        <f>IF(Table2[[#This Row],[Customer Segment]]=Introduction!$D$42,1,0)</f>
        <v>0</v>
      </c>
      <c r="Q351" s="51">
        <f>IF(Table2[[#This Row],[Customer Segment]]=Introduction!$D$44,1,0)</f>
        <v>0</v>
      </c>
      <c r="R351" s="41">
        <v>18.75</v>
      </c>
      <c r="S3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106.35479014476027</v>
      </c>
    </row>
    <row r="352" spans="1:19" customFormat="1" x14ac:dyDescent="0.2">
      <c r="A352" s="1" t="s">
        <v>13</v>
      </c>
      <c r="B352" s="1" t="s">
        <v>2</v>
      </c>
      <c r="C352" s="1" t="s">
        <v>70</v>
      </c>
      <c r="D352" s="47">
        <v>0.1</v>
      </c>
      <c r="E352" s="47">
        <v>218.75</v>
      </c>
      <c r="F352" s="47">
        <v>69.64</v>
      </c>
      <c r="G352" s="47">
        <v>0.77</v>
      </c>
      <c r="H352" s="47">
        <v>-201.27600000000001</v>
      </c>
      <c r="I352" s="52">
        <f>IF(Table2[[#This Row],[Order Priority]]=Introduction!$B$42,1,0)</f>
        <v>0</v>
      </c>
      <c r="J352" s="52">
        <f>IF(Table2[[#This Row],[Order Priority]]=Introduction!$B$43,1,0)</f>
        <v>1</v>
      </c>
      <c r="K352" s="52">
        <f>IF(Table2[[#This Row],[Order Priority]]=Introduction!$B$44,1,0)</f>
        <v>0</v>
      </c>
      <c r="L352" s="52">
        <f>IF(Table2[[#This Row],[Order Priority]]=Introduction!$B$45,1,0)</f>
        <v>0</v>
      </c>
      <c r="M352" s="52">
        <f>IF(Table2[[#This Row],[Ship Mode]]=Introduction!$C$42,1,0)</f>
        <v>1</v>
      </c>
      <c r="N352" s="51">
        <f>IF(Table2[[#This Row],[Ship Mode]]=Introduction!$C$44,1,0)</f>
        <v>0</v>
      </c>
      <c r="O352" s="51">
        <f>IF(Table2[[#This Row],[Customer Segment]]=Introduction!$D$45,1,0)</f>
        <v>0</v>
      </c>
      <c r="P352" s="51">
        <f>IF(Table2[[#This Row],[Customer Segment]]=Introduction!$D$42,1,0)</f>
        <v>0</v>
      </c>
      <c r="Q352" s="51">
        <f>IF(Table2[[#This Row],[Customer Segment]]=Introduction!$D$44,1,0)</f>
        <v>0</v>
      </c>
      <c r="R352" s="44">
        <v>188.51</v>
      </c>
      <c r="S3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2808.9161909254262</v>
      </c>
    </row>
    <row r="353" spans="1:19" customFormat="1" x14ac:dyDescent="0.2">
      <c r="A353" s="1" t="s">
        <v>13</v>
      </c>
      <c r="B353" s="1" t="s">
        <v>14</v>
      </c>
      <c r="C353" s="1" t="s">
        <v>70</v>
      </c>
      <c r="D353" s="49">
        <v>0</v>
      </c>
      <c r="E353" s="49">
        <v>15.04</v>
      </c>
      <c r="F353" s="49">
        <v>1.97</v>
      </c>
      <c r="G353" s="49">
        <v>0.39</v>
      </c>
      <c r="H353" s="49">
        <v>21.514199999999999</v>
      </c>
      <c r="I353" s="52">
        <f>IF(Table2[[#This Row],[Order Priority]]=Introduction!$B$42,1,0)</f>
        <v>0</v>
      </c>
      <c r="J353" s="52">
        <f>IF(Table2[[#This Row],[Order Priority]]=Introduction!$B$43,1,0)</f>
        <v>1</v>
      </c>
      <c r="K353" s="52">
        <f>IF(Table2[[#This Row],[Order Priority]]=Introduction!$B$44,1,0)</f>
        <v>0</v>
      </c>
      <c r="L353" s="52">
        <f>IF(Table2[[#This Row],[Order Priority]]=Introduction!$B$45,1,0)</f>
        <v>0</v>
      </c>
      <c r="M353" s="52">
        <f>IF(Table2[[#This Row],[Ship Mode]]=Introduction!$C$42,1,0)</f>
        <v>0</v>
      </c>
      <c r="N353" s="51">
        <f>IF(Table2[[#This Row],[Ship Mode]]=Introduction!$C$44,1,0)</f>
        <v>1</v>
      </c>
      <c r="O353" s="51">
        <f>IF(Table2[[#This Row],[Customer Segment]]=Introduction!$D$45,1,0)</f>
        <v>0</v>
      </c>
      <c r="P353" s="51">
        <f>IF(Table2[[#This Row],[Customer Segment]]=Introduction!$D$42,1,0)</f>
        <v>0</v>
      </c>
      <c r="Q353" s="51">
        <f>IF(Table2[[#This Row],[Customer Segment]]=Introduction!$D$44,1,0)</f>
        <v>0</v>
      </c>
      <c r="R353" s="41">
        <v>31.18</v>
      </c>
      <c r="S3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82.247038507322003</v>
      </c>
    </row>
    <row r="354" spans="1:19" customFormat="1" x14ac:dyDescent="0.2">
      <c r="A354" s="1" t="s">
        <v>23</v>
      </c>
      <c r="B354" s="1" t="s">
        <v>63</v>
      </c>
      <c r="C354" s="1" t="s">
        <v>70</v>
      </c>
      <c r="D354" s="47">
        <v>0.02</v>
      </c>
      <c r="E354" s="47">
        <v>15.99</v>
      </c>
      <c r="F354" s="47">
        <v>13.18</v>
      </c>
      <c r="G354" s="47">
        <v>0.37</v>
      </c>
      <c r="H354" s="47">
        <v>-76.992500000000007</v>
      </c>
      <c r="I354" s="52">
        <f>IF(Table2[[#This Row],[Order Priority]]=Introduction!$B$42,1,0)</f>
        <v>0</v>
      </c>
      <c r="J354" s="52">
        <f>IF(Table2[[#This Row],[Order Priority]]=Introduction!$B$43,1,0)</f>
        <v>0</v>
      </c>
      <c r="K354" s="52">
        <f>IF(Table2[[#This Row],[Order Priority]]=Introduction!$B$44,1,0)</f>
        <v>1</v>
      </c>
      <c r="L354" s="52">
        <f>IF(Table2[[#This Row],[Order Priority]]=Introduction!$B$45,1,0)</f>
        <v>0</v>
      </c>
      <c r="M354" s="52">
        <f>IF(Table2[[#This Row],[Ship Mode]]=Introduction!$C$42,1,0)</f>
        <v>0</v>
      </c>
      <c r="N354" s="51">
        <f>IF(Table2[[#This Row],[Ship Mode]]=Introduction!$C$44,1,0)</f>
        <v>0</v>
      </c>
      <c r="O354" s="51">
        <f>IF(Table2[[#This Row],[Customer Segment]]=Introduction!$D$45,1,0)</f>
        <v>0</v>
      </c>
      <c r="P354" s="51">
        <f>IF(Table2[[#This Row],[Customer Segment]]=Introduction!$D$42,1,0)</f>
        <v>0</v>
      </c>
      <c r="Q354" s="51">
        <f>IF(Table2[[#This Row],[Customer Segment]]=Introduction!$D$44,1,0)</f>
        <v>0</v>
      </c>
      <c r="R354" s="44">
        <v>123.03</v>
      </c>
      <c r="S3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264.38766348109573</v>
      </c>
    </row>
    <row r="355" spans="1:19" customFormat="1" x14ac:dyDescent="0.2">
      <c r="A355" s="1" t="s">
        <v>23</v>
      </c>
      <c r="B355" s="1" t="s">
        <v>63</v>
      </c>
      <c r="C355" s="1" t="s">
        <v>70</v>
      </c>
      <c r="D355" s="49">
        <v>0.09</v>
      </c>
      <c r="E355" s="49">
        <v>46.94</v>
      </c>
      <c r="F355" s="49">
        <v>6.77</v>
      </c>
      <c r="G355" s="49">
        <v>0.44</v>
      </c>
      <c r="H355" s="49">
        <v>297.96960000000001</v>
      </c>
      <c r="I355" s="52">
        <f>IF(Table2[[#This Row],[Order Priority]]=Introduction!$B$42,1,0)</f>
        <v>0</v>
      </c>
      <c r="J355" s="52">
        <f>IF(Table2[[#This Row],[Order Priority]]=Introduction!$B$43,1,0)</f>
        <v>0</v>
      </c>
      <c r="K355" s="52">
        <f>IF(Table2[[#This Row],[Order Priority]]=Introduction!$B$44,1,0)</f>
        <v>1</v>
      </c>
      <c r="L355" s="52">
        <f>IF(Table2[[#This Row],[Order Priority]]=Introduction!$B$45,1,0)</f>
        <v>0</v>
      </c>
      <c r="M355" s="52">
        <f>IF(Table2[[#This Row],[Ship Mode]]=Introduction!$C$42,1,0)</f>
        <v>0</v>
      </c>
      <c r="N355" s="51">
        <f>IF(Table2[[#This Row],[Ship Mode]]=Introduction!$C$44,1,0)</f>
        <v>0</v>
      </c>
      <c r="O355" s="51">
        <f>IF(Table2[[#This Row],[Customer Segment]]=Introduction!$D$45,1,0)</f>
        <v>0</v>
      </c>
      <c r="P355" s="51">
        <f>IF(Table2[[#This Row],[Customer Segment]]=Introduction!$D$42,1,0)</f>
        <v>0</v>
      </c>
      <c r="Q355" s="51">
        <f>IF(Table2[[#This Row],[Customer Segment]]=Introduction!$D$44,1,0)</f>
        <v>0</v>
      </c>
      <c r="R355" s="41">
        <v>431.84</v>
      </c>
      <c r="S3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580.08622857331864</v>
      </c>
    </row>
    <row r="356" spans="1:19" customFormat="1" x14ac:dyDescent="0.2">
      <c r="A356" s="1" t="s">
        <v>23</v>
      </c>
      <c r="B356" s="1" t="s">
        <v>14</v>
      </c>
      <c r="C356" s="1" t="s">
        <v>15</v>
      </c>
      <c r="D356" s="47">
        <v>7.0000000000000007E-2</v>
      </c>
      <c r="E356" s="47">
        <v>574.74</v>
      </c>
      <c r="F356" s="47">
        <v>24.49</v>
      </c>
      <c r="G356" s="47">
        <v>0.37</v>
      </c>
      <c r="H356" s="47">
        <v>2860.9331999999999</v>
      </c>
      <c r="I356" s="52">
        <f>IF(Table2[[#This Row],[Order Priority]]=Introduction!$B$42,1,0)</f>
        <v>0</v>
      </c>
      <c r="J356" s="52">
        <f>IF(Table2[[#This Row],[Order Priority]]=Introduction!$B$43,1,0)</f>
        <v>0</v>
      </c>
      <c r="K356" s="52">
        <f>IF(Table2[[#This Row],[Order Priority]]=Introduction!$B$44,1,0)</f>
        <v>1</v>
      </c>
      <c r="L356" s="52">
        <f>IF(Table2[[#This Row],[Order Priority]]=Introduction!$B$45,1,0)</f>
        <v>0</v>
      </c>
      <c r="M356" s="52">
        <f>IF(Table2[[#This Row],[Ship Mode]]=Introduction!$C$42,1,0)</f>
        <v>0</v>
      </c>
      <c r="N356" s="51">
        <f>IF(Table2[[#This Row],[Ship Mode]]=Introduction!$C$44,1,0)</f>
        <v>1</v>
      </c>
      <c r="O356" s="51">
        <f>IF(Table2[[#This Row],[Customer Segment]]=Introduction!$D$45,1,0)</f>
        <v>0</v>
      </c>
      <c r="P356" s="51">
        <f>IF(Table2[[#This Row],[Customer Segment]]=Introduction!$D$42,1,0)</f>
        <v>1</v>
      </c>
      <c r="Q356" s="51">
        <f>IF(Table2[[#This Row],[Customer Segment]]=Introduction!$D$44,1,0)</f>
        <v>0</v>
      </c>
      <c r="R356" s="44">
        <v>4146.28</v>
      </c>
      <c r="S3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5356.4002092941064</v>
      </c>
    </row>
    <row r="357" spans="1:19" customFormat="1" x14ac:dyDescent="0.2">
      <c r="A357" s="1" t="s">
        <v>1</v>
      </c>
      <c r="B357" s="1" t="s">
        <v>14</v>
      </c>
      <c r="C357" s="1" t="s">
        <v>47</v>
      </c>
      <c r="D357" s="49">
        <v>0.03</v>
      </c>
      <c r="E357" s="49">
        <v>8.34</v>
      </c>
      <c r="F357" s="49">
        <v>2.64</v>
      </c>
      <c r="G357" s="49">
        <v>0.59</v>
      </c>
      <c r="H357" s="49">
        <v>0.68400000000000005</v>
      </c>
      <c r="I357" s="52">
        <f>IF(Table2[[#This Row],[Order Priority]]=Introduction!$B$42,1,0)</f>
        <v>1</v>
      </c>
      <c r="J357" s="52">
        <f>IF(Table2[[#This Row],[Order Priority]]=Introduction!$B$43,1,0)</f>
        <v>0</v>
      </c>
      <c r="K357" s="52">
        <f>IF(Table2[[#This Row],[Order Priority]]=Introduction!$B$44,1,0)</f>
        <v>0</v>
      </c>
      <c r="L357" s="52">
        <f>IF(Table2[[#This Row],[Order Priority]]=Introduction!$B$45,1,0)</f>
        <v>0</v>
      </c>
      <c r="M357" s="52">
        <f>IF(Table2[[#This Row],[Ship Mode]]=Introduction!$C$42,1,0)</f>
        <v>0</v>
      </c>
      <c r="N357" s="51">
        <f>IF(Table2[[#This Row],[Ship Mode]]=Introduction!$C$44,1,0)</f>
        <v>1</v>
      </c>
      <c r="O357" s="51">
        <f>IF(Table2[[#This Row],[Customer Segment]]=Introduction!$D$45,1,0)</f>
        <v>0</v>
      </c>
      <c r="P357" s="51">
        <f>IF(Table2[[#This Row],[Customer Segment]]=Introduction!$D$42,1,0)</f>
        <v>0</v>
      </c>
      <c r="Q357" s="51">
        <f>IF(Table2[[#This Row],[Customer Segment]]=Introduction!$D$44,1,0)</f>
        <v>1</v>
      </c>
      <c r="R357" s="41">
        <v>34.64</v>
      </c>
      <c r="S3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527.79286926188649</v>
      </c>
    </row>
    <row r="358" spans="1:19" customFormat="1" x14ac:dyDescent="0.2">
      <c r="A358" s="1" t="s">
        <v>1</v>
      </c>
      <c r="B358" s="1" t="s">
        <v>2</v>
      </c>
      <c r="C358" s="1" t="s">
        <v>70</v>
      </c>
      <c r="D358" s="47">
        <v>0.03</v>
      </c>
      <c r="E358" s="47">
        <v>15.23</v>
      </c>
      <c r="F358" s="47">
        <v>27.75</v>
      </c>
      <c r="G358" s="47">
        <v>0.76</v>
      </c>
      <c r="H358" s="47">
        <v>11.65095</v>
      </c>
      <c r="I358" s="52">
        <f>IF(Table2[[#This Row],[Order Priority]]=Introduction!$B$42,1,0)</f>
        <v>1</v>
      </c>
      <c r="J358" s="52">
        <f>IF(Table2[[#This Row],[Order Priority]]=Introduction!$B$43,1,0)</f>
        <v>0</v>
      </c>
      <c r="K358" s="52">
        <f>IF(Table2[[#This Row],[Order Priority]]=Introduction!$B$44,1,0)</f>
        <v>0</v>
      </c>
      <c r="L358" s="52">
        <f>IF(Table2[[#This Row],[Order Priority]]=Introduction!$B$45,1,0)</f>
        <v>0</v>
      </c>
      <c r="M358" s="52">
        <f>IF(Table2[[#This Row],[Ship Mode]]=Introduction!$C$42,1,0)</f>
        <v>1</v>
      </c>
      <c r="N358" s="51">
        <f>IF(Table2[[#This Row],[Ship Mode]]=Introduction!$C$44,1,0)</f>
        <v>0</v>
      </c>
      <c r="O358" s="51">
        <f>IF(Table2[[#This Row],[Customer Segment]]=Introduction!$D$45,1,0)</f>
        <v>0</v>
      </c>
      <c r="P358" s="51">
        <f>IF(Table2[[#This Row],[Customer Segment]]=Introduction!$D$42,1,0)</f>
        <v>0</v>
      </c>
      <c r="Q358" s="51">
        <f>IF(Table2[[#This Row],[Customer Segment]]=Introduction!$D$44,1,0)</f>
        <v>0</v>
      </c>
      <c r="R358" s="44">
        <v>111.86</v>
      </c>
      <c r="S3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1561.9293703113105</v>
      </c>
    </row>
    <row r="359" spans="1:19" customFormat="1" x14ac:dyDescent="0.2">
      <c r="A359" s="1" t="s">
        <v>23</v>
      </c>
      <c r="B359" s="1" t="s">
        <v>63</v>
      </c>
      <c r="C359" s="1" t="s">
        <v>70</v>
      </c>
      <c r="D359" s="49">
        <v>0.1</v>
      </c>
      <c r="E359" s="49">
        <v>49.99</v>
      </c>
      <c r="F359" s="49">
        <v>19.989999999999998</v>
      </c>
      <c r="G359" s="49">
        <v>0.45</v>
      </c>
      <c r="H359" s="49">
        <v>13.507999999999999</v>
      </c>
      <c r="I359" s="52">
        <f>IF(Table2[[#This Row],[Order Priority]]=Introduction!$B$42,1,0)</f>
        <v>0</v>
      </c>
      <c r="J359" s="52">
        <f>IF(Table2[[#This Row],[Order Priority]]=Introduction!$B$43,1,0)</f>
        <v>0</v>
      </c>
      <c r="K359" s="52">
        <f>IF(Table2[[#This Row],[Order Priority]]=Introduction!$B$44,1,0)</f>
        <v>1</v>
      </c>
      <c r="L359" s="52">
        <f>IF(Table2[[#This Row],[Order Priority]]=Introduction!$B$45,1,0)</f>
        <v>0</v>
      </c>
      <c r="M359" s="52">
        <f>IF(Table2[[#This Row],[Ship Mode]]=Introduction!$C$42,1,0)</f>
        <v>0</v>
      </c>
      <c r="N359" s="51">
        <f>IF(Table2[[#This Row],[Ship Mode]]=Introduction!$C$44,1,0)</f>
        <v>0</v>
      </c>
      <c r="O359" s="51">
        <f>IF(Table2[[#This Row],[Customer Segment]]=Introduction!$D$45,1,0)</f>
        <v>0</v>
      </c>
      <c r="P359" s="51">
        <f>IF(Table2[[#This Row],[Customer Segment]]=Introduction!$D$42,1,0)</f>
        <v>0</v>
      </c>
      <c r="Q359" s="51">
        <f>IF(Table2[[#This Row],[Customer Segment]]=Introduction!$D$44,1,0)</f>
        <v>0</v>
      </c>
      <c r="R359" s="41">
        <v>2188.06</v>
      </c>
      <c r="S3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665.44201024914639</v>
      </c>
    </row>
    <row r="360" spans="1:19" customFormat="1" x14ac:dyDescent="0.2">
      <c r="A360" s="1" t="s">
        <v>23</v>
      </c>
      <c r="B360" s="1" t="s">
        <v>2</v>
      </c>
      <c r="C360" s="1" t="s">
        <v>47</v>
      </c>
      <c r="D360" s="47">
        <v>0.09</v>
      </c>
      <c r="E360" s="47">
        <v>160.97999999999999</v>
      </c>
      <c r="F360" s="47">
        <v>30</v>
      </c>
      <c r="G360" s="47">
        <v>0.62</v>
      </c>
      <c r="H360" s="47">
        <v>357.428</v>
      </c>
      <c r="I360" s="52">
        <f>IF(Table2[[#This Row],[Order Priority]]=Introduction!$B$42,1,0)</f>
        <v>0</v>
      </c>
      <c r="J360" s="52">
        <f>IF(Table2[[#This Row],[Order Priority]]=Introduction!$B$43,1,0)</f>
        <v>0</v>
      </c>
      <c r="K360" s="52">
        <f>IF(Table2[[#This Row],[Order Priority]]=Introduction!$B$44,1,0)</f>
        <v>1</v>
      </c>
      <c r="L360" s="52">
        <f>IF(Table2[[#This Row],[Order Priority]]=Introduction!$B$45,1,0)</f>
        <v>0</v>
      </c>
      <c r="M360" s="52">
        <f>IF(Table2[[#This Row],[Ship Mode]]=Introduction!$C$42,1,0)</f>
        <v>1</v>
      </c>
      <c r="N360" s="51">
        <f>IF(Table2[[#This Row],[Ship Mode]]=Introduction!$C$44,1,0)</f>
        <v>0</v>
      </c>
      <c r="O360" s="51">
        <f>IF(Table2[[#This Row],[Customer Segment]]=Introduction!$D$45,1,0)</f>
        <v>0</v>
      </c>
      <c r="P360" s="51">
        <f>IF(Table2[[#This Row],[Customer Segment]]=Introduction!$D$42,1,0)</f>
        <v>0</v>
      </c>
      <c r="Q360" s="51">
        <f>IF(Table2[[#This Row],[Customer Segment]]=Introduction!$D$44,1,0)</f>
        <v>1</v>
      </c>
      <c r="R360" s="44">
        <v>1635.38</v>
      </c>
      <c r="S3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2099.0429769403322</v>
      </c>
    </row>
    <row r="361" spans="1:19" customFormat="1" x14ac:dyDescent="0.2">
      <c r="A361" s="1" t="s">
        <v>23</v>
      </c>
      <c r="B361" s="1" t="s">
        <v>14</v>
      </c>
      <c r="C361" s="1" t="s">
        <v>47</v>
      </c>
      <c r="D361" s="49">
        <v>0.09</v>
      </c>
      <c r="E361" s="49">
        <v>6.3</v>
      </c>
      <c r="F361" s="49">
        <v>0.5</v>
      </c>
      <c r="G361" s="49">
        <v>0.39</v>
      </c>
      <c r="H361" s="49">
        <v>40.351199999999999</v>
      </c>
      <c r="I361" s="52">
        <f>IF(Table2[[#This Row],[Order Priority]]=Introduction!$B$42,1,0)</f>
        <v>0</v>
      </c>
      <c r="J361" s="52">
        <f>IF(Table2[[#This Row],[Order Priority]]=Introduction!$B$43,1,0)</f>
        <v>0</v>
      </c>
      <c r="K361" s="52">
        <f>IF(Table2[[#This Row],[Order Priority]]=Introduction!$B$44,1,0)</f>
        <v>1</v>
      </c>
      <c r="L361" s="52">
        <f>IF(Table2[[#This Row],[Order Priority]]=Introduction!$B$45,1,0)</f>
        <v>0</v>
      </c>
      <c r="M361" s="52">
        <f>IF(Table2[[#This Row],[Ship Mode]]=Introduction!$C$42,1,0)</f>
        <v>0</v>
      </c>
      <c r="N361" s="51">
        <f>IF(Table2[[#This Row],[Ship Mode]]=Introduction!$C$44,1,0)</f>
        <v>1</v>
      </c>
      <c r="O361" s="51">
        <f>IF(Table2[[#This Row],[Customer Segment]]=Introduction!$D$45,1,0)</f>
        <v>0</v>
      </c>
      <c r="P361" s="51">
        <f>IF(Table2[[#This Row],[Customer Segment]]=Introduction!$D$42,1,0)</f>
        <v>0</v>
      </c>
      <c r="Q361" s="51">
        <f>IF(Table2[[#This Row],[Customer Segment]]=Introduction!$D$44,1,0)</f>
        <v>1</v>
      </c>
      <c r="R361" s="41">
        <v>58.48</v>
      </c>
      <c r="S3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86.743220052013356</v>
      </c>
    </row>
    <row r="362" spans="1:19" customFormat="1" x14ac:dyDescent="0.2">
      <c r="A362" s="1" t="s">
        <v>23</v>
      </c>
      <c r="B362" s="1" t="s">
        <v>14</v>
      </c>
      <c r="C362" s="1" t="s">
        <v>47</v>
      </c>
      <c r="D362" s="47">
        <v>0</v>
      </c>
      <c r="E362" s="47">
        <v>4.9800000000000004</v>
      </c>
      <c r="F362" s="47">
        <v>0.8</v>
      </c>
      <c r="G362" s="47">
        <v>0.36</v>
      </c>
      <c r="H362" s="47">
        <v>27.634499999999999</v>
      </c>
      <c r="I362" s="52">
        <f>IF(Table2[[#This Row],[Order Priority]]=Introduction!$B$42,1,0)</f>
        <v>0</v>
      </c>
      <c r="J362" s="52">
        <f>IF(Table2[[#This Row],[Order Priority]]=Introduction!$B$43,1,0)</f>
        <v>0</v>
      </c>
      <c r="K362" s="52">
        <f>IF(Table2[[#This Row],[Order Priority]]=Introduction!$B$44,1,0)</f>
        <v>1</v>
      </c>
      <c r="L362" s="52">
        <f>IF(Table2[[#This Row],[Order Priority]]=Introduction!$B$45,1,0)</f>
        <v>0</v>
      </c>
      <c r="M362" s="52">
        <f>IF(Table2[[#This Row],[Ship Mode]]=Introduction!$C$42,1,0)</f>
        <v>0</v>
      </c>
      <c r="N362" s="51">
        <f>IF(Table2[[#This Row],[Ship Mode]]=Introduction!$C$44,1,0)</f>
        <v>1</v>
      </c>
      <c r="O362" s="51">
        <f>IF(Table2[[#This Row],[Customer Segment]]=Introduction!$D$45,1,0)</f>
        <v>0</v>
      </c>
      <c r="P362" s="51">
        <f>IF(Table2[[#This Row],[Customer Segment]]=Introduction!$D$42,1,0)</f>
        <v>0</v>
      </c>
      <c r="Q362" s="51">
        <f>IF(Table2[[#This Row],[Customer Segment]]=Introduction!$D$44,1,0)</f>
        <v>1</v>
      </c>
      <c r="R362" s="44">
        <v>40.049999999999997</v>
      </c>
      <c r="S3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112.41698965023581</v>
      </c>
    </row>
    <row r="363" spans="1:19" customFormat="1" x14ac:dyDescent="0.2">
      <c r="A363" s="1" t="s">
        <v>23</v>
      </c>
      <c r="B363" s="1" t="s">
        <v>14</v>
      </c>
      <c r="C363" s="1" t="s">
        <v>15</v>
      </c>
      <c r="D363" s="49">
        <v>0.09</v>
      </c>
      <c r="E363" s="49">
        <v>2.16</v>
      </c>
      <c r="F363" s="49">
        <v>6.05</v>
      </c>
      <c r="G363" s="49">
        <v>0.37</v>
      </c>
      <c r="H363" s="49">
        <v>-37.789000000000001</v>
      </c>
      <c r="I363" s="52">
        <f>IF(Table2[[#This Row],[Order Priority]]=Introduction!$B$42,1,0)</f>
        <v>0</v>
      </c>
      <c r="J363" s="52">
        <f>IF(Table2[[#This Row],[Order Priority]]=Introduction!$B$43,1,0)</f>
        <v>0</v>
      </c>
      <c r="K363" s="52">
        <f>IF(Table2[[#This Row],[Order Priority]]=Introduction!$B$44,1,0)</f>
        <v>1</v>
      </c>
      <c r="L363" s="52">
        <f>IF(Table2[[#This Row],[Order Priority]]=Introduction!$B$45,1,0)</f>
        <v>0</v>
      </c>
      <c r="M363" s="52">
        <f>IF(Table2[[#This Row],[Ship Mode]]=Introduction!$C$42,1,0)</f>
        <v>0</v>
      </c>
      <c r="N363" s="51">
        <f>IF(Table2[[#This Row],[Ship Mode]]=Introduction!$C$44,1,0)</f>
        <v>1</v>
      </c>
      <c r="O363" s="51">
        <f>IF(Table2[[#This Row],[Customer Segment]]=Introduction!$D$45,1,0)</f>
        <v>0</v>
      </c>
      <c r="P363" s="51">
        <f>IF(Table2[[#This Row],[Customer Segment]]=Introduction!$D$42,1,0)</f>
        <v>1</v>
      </c>
      <c r="Q363" s="51">
        <f>IF(Table2[[#This Row],[Customer Segment]]=Introduction!$D$44,1,0)</f>
        <v>0</v>
      </c>
      <c r="R363" s="41">
        <v>5.48</v>
      </c>
      <c r="S3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71.154128585463667</v>
      </c>
    </row>
    <row r="364" spans="1:19" customFormat="1" x14ac:dyDescent="0.2">
      <c r="A364" s="1" t="s">
        <v>23</v>
      </c>
      <c r="B364" s="1" t="s">
        <v>2</v>
      </c>
      <c r="C364" s="1" t="s">
        <v>15</v>
      </c>
      <c r="D364" s="47">
        <v>0.03</v>
      </c>
      <c r="E364" s="47">
        <v>808.49</v>
      </c>
      <c r="F364" s="47">
        <v>55.3</v>
      </c>
      <c r="G364" s="47">
        <v>0.4</v>
      </c>
      <c r="H364" s="47">
        <v>7576.11</v>
      </c>
      <c r="I364" s="52">
        <f>IF(Table2[[#This Row],[Order Priority]]=Introduction!$B$42,1,0)</f>
        <v>0</v>
      </c>
      <c r="J364" s="52">
        <f>IF(Table2[[#This Row],[Order Priority]]=Introduction!$B$43,1,0)</f>
        <v>0</v>
      </c>
      <c r="K364" s="52">
        <f>IF(Table2[[#This Row],[Order Priority]]=Introduction!$B$44,1,0)</f>
        <v>1</v>
      </c>
      <c r="L364" s="52">
        <f>IF(Table2[[#This Row],[Order Priority]]=Introduction!$B$45,1,0)</f>
        <v>0</v>
      </c>
      <c r="M364" s="52">
        <f>IF(Table2[[#This Row],[Ship Mode]]=Introduction!$C$42,1,0)</f>
        <v>1</v>
      </c>
      <c r="N364" s="51">
        <f>IF(Table2[[#This Row],[Ship Mode]]=Introduction!$C$44,1,0)</f>
        <v>0</v>
      </c>
      <c r="O364" s="51">
        <f>IF(Table2[[#This Row],[Customer Segment]]=Introduction!$D$45,1,0)</f>
        <v>0</v>
      </c>
      <c r="P364" s="51">
        <f>IF(Table2[[#This Row],[Customer Segment]]=Introduction!$D$42,1,0)</f>
        <v>1</v>
      </c>
      <c r="Q364" s="51">
        <f>IF(Table2[[#This Row],[Customer Segment]]=Introduction!$D$44,1,0)</f>
        <v>0</v>
      </c>
      <c r="R364" s="44">
        <v>8201.33</v>
      </c>
      <c r="S3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12016.612015925255</v>
      </c>
    </row>
    <row r="365" spans="1:19" customFormat="1" x14ac:dyDescent="0.2">
      <c r="A365" s="1" t="s">
        <v>23</v>
      </c>
      <c r="B365" s="1" t="s">
        <v>14</v>
      </c>
      <c r="C365" s="1" t="s">
        <v>15</v>
      </c>
      <c r="D365" s="49">
        <v>0</v>
      </c>
      <c r="E365" s="49">
        <v>6.48</v>
      </c>
      <c r="F365" s="49">
        <v>8.19</v>
      </c>
      <c r="G365" s="49">
        <v>0.37</v>
      </c>
      <c r="H365" s="49">
        <v>-43.26</v>
      </c>
      <c r="I365" s="52">
        <f>IF(Table2[[#This Row],[Order Priority]]=Introduction!$B$42,1,0)</f>
        <v>0</v>
      </c>
      <c r="J365" s="52">
        <f>IF(Table2[[#This Row],[Order Priority]]=Introduction!$B$43,1,0)</f>
        <v>0</v>
      </c>
      <c r="K365" s="52">
        <f>IF(Table2[[#This Row],[Order Priority]]=Introduction!$B$44,1,0)</f>
        <v>1</v>
      </c>
      <c r="L365" s="52">
        <f>IF(Table2[[#This Row],[Order Priority]]=Introduction!$B$45,1,0)</f>
        <v>0</v>
      </c>
      <c r="M365" s="52">
        <f>IF(Table2[[#This Row],[Ship Mode]]=Introduction!$C$42,1,0)</f>
        <v>0</v>
      </c>
      <c r="N365" s="51">
        <f>IF(Table2[[#This Row],[Ship Mode]]=Introduction!$C$44,1,0)</f>
        <v>1</v>
      </c>
      <c r="O365" s="51">
        <f>IF(Table2[[#This Row],[Customer Segment]]=Introduction!$D$45,1,0)</f>
        <v>0</v>
      </c>
      <c r="P365" s="51">
        <f>IF(Table2[[#This Row],[Customer Segment]]=Introduction!$D$42,1,0)</f>
        <v>1</v>
      </c>
      <c r="Q365" s="51">
        <f>IF(Table2[[#This Row],[Customer Segment]]=Introduction!$D$44,1,0)</f>
        <v>0</v>
      </c>
      <c r="R365" s="41">
        <v>22.67</v>
      </c>
      <c r="S3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197.7107026120286</v>
      </c>
    </row>
    <row r="366" spans="1:19" customFormat="1" x14ac:dyDescent="0.2">
      <c r="A366" s="1" t="s">
        <v>92</v>
      </c>
      <c r="B366" s="1" t="s">
        <v>2</v>
      </c>
      <c r="C366" s="1" t="s">
        <v>70</v>
      </c>
      <c r="D366" s="47">
        <v>0.01</v>
      </c>
      <c r="E366" s="47">
        <v>160.97999999999999</v>
      </c>
      <c r="F366" s="47">
        <v>30</v>
      </c>
      <c r="G366" s="47">
        <v>0.62</v>
      </c>
      <c r="H366" s="47">
        <v>788.79</v>
      </c>
      <c r="I366" s="52">
        <f>IF(Table2[[#This Row],[Order Priority]]=Introduction!$B$42,1,0)</f>
        <v>0</v>
      </c>
      <c r="J366" s="52">
        <f>IF(Table2[[#This Row],[Order Priority]]=Introduction!$B$43,1,0)</f>
        <v>0</v>
      </c>
      <c r="K366" s="52">
        <f>IF(Table2[[#This Row],[Order Priority]]=Introduction!$B$44,1,0)</f>
        <v>0</v>
      </c>
      <c r="L366" s="52">
        <f>IF(Table2[[#This Row],[Order Priority]]=Introduction!$B$45,1,0)</f>
        <v>1</v>
      </c>
      <c r="M366" s="52">
        <f>IF(Table2[[#This Row],[Ship Mode]]=Introduction!$C$42,1,0)</f>
        <v>1</v>
      </c>
      <c r="N366" s="51">
        <f>IF(Table2[[#This Row],[Ship Mode]]=Introduction!$C$44,1,0)</f>
        <v>0</v>
      </c>
      <c r="O366" s="51">
        <f>IF(Table2[[#This Row],[Customer Segment]]=Introduction!$D$45,1,0)</f>
        <v>0</v>
      </c>
      <c r="P366" s="51">
        <f>IF(Table2[[#This Row],[Customer Segment]]=Introduction!$D$42,1,0)</f>
        <v>0</v>
      </c>
      <c r="Q366" s="51">
        <f>IF(Table2[[#This Row],[Customer Segment]]=Introduction!$D$44,1,0)</f>
        <v>0</v>
      </c>
      <c r="R366" s="44">
        <v>1634.67</v>
      </c>
      <c r="S3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2496.1915503268669</v>
      </c>
    </row>
    <row r="367" spans="1:19" customFormat="1" x14ac:dyDescent="0.2">
      <c r="A367" s="1" t="s">
        <v>46</v>
      </c>
      <c r="B367" s="1" t="s">
        <v>14</v>
      </c>
      <c r="C367" s="1" t="s">
        <v>70</v>
      </c>
      <c r="D367" s="49">
        <v>0.05</v>
      </c>
      <c r="E367" s="49">
        <v>7.64</v>
      </c>
      <c r="F367" s="49">
        <v>5.83</v>
      </c>
      <c r="G367" s="49">
        <v>0.36</v>
      </c>
      <c r="H367" s="49">
        <v>-21.018000000000001</v>
      </c>
      <c r="I367" s="52">
        <f>IF(Table2[[#This Row],[Order Priority]]=Introduction!$B$42,1,0)</f>
        <v>0</v>
      </c>
      <c r="J367" s="52">
        <f>IF(Table2[[#This Row],[Order Priority]]=Introduction!$B$43,1,0)</f>
        <v>0</v>
      </c>
      <c r="K367" s="52">
        <f>IF(Table2[[#This Row],[Order Priority]]=Introduction!$B$44,1,0)</f>
        <v>0</v>
      </c>
      <c r="L367" s="52">
        <f>IF(Table2[[#This Row],[Order Priority]]=Introduction!$B$45,1,0)</f>
        <v>0</v>
      </c>
      <c r="M367" s="52">
        <f>IF(Table2[[#This Row],[Ship Mode]]=Introduction!$C$42,1,0)</f>
        <v>0</v>
      </c>
      <c r="N367" s="51">
        <f>IF(Table2[[#This Row],[Ship Mode]]=Introduction!$C$44,1,0)</f>
        <v>1</v>
      </c>
      <c r="O367" s="51">
        <f>IF(Table2[[#This Row],[Customer Segment]]=Introduction!$D$45,1,0)</f>
        <v>0</v>
      </c>
      <c r="P367" s="51">
        <f>IF(Table2[[#This Row],[Customer Segment]]=Introduction!$D$42,1,0)</f>
        <v>0</v>
      </c>
      <c r="Q367" s="51">
        <f>IF(Table2[[#This Row],[Customer Segment]]=Introduction!$D$44,1,0)</f>
        <v>0</v>
      </c>
      <c r="R367" s="41">
        <v>16.600000000000001</v>
      </c>
      <c r="S3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267.735556134305</v>
      </c>
    </row>
    <row r="368" spans="1:19" customFormat="1" x14ac:dyDescent="0.2">
      <c r="A368" s="1" t="s">
        <v>46</v>
      </c>
      <c r="B368" s="1" t="s">
        <v>2</v>
      </c>
      <c r="C368" s="1" t="s">
        <v>70</v>
      </c>
      <c r="D368" s="47">
        <v>0.04</v>
      </c>
      <c r="E368" s="47">
        <v>218.75</v>
      </c>
      <c r="F368" s="47">
        <v>69.64</v>
      </c>
      <c r="G368" s="47">
        <v>0.72</v>
      </c>
      <c r="H368" s="47">
        <v>-655.52987499999995</v>
      </c>
      <c r="I368" s="52">
        <f>IF(Table2[[#This Row],[Order Priority]]=Introduction!$B$42,1,0)</f>
        <v>0</v>
      </c>
      <c r="J368" s="52">
        <f>IF(Table2[[#This Row],[Order Priority]]=Introduction!$B$43,1,0)</f>
        <v>0</v>
      </c>
      <c r="K368" s="52">
        <f>IF(Table2[[#This Row],[Order Priority]]=Introduction!$B$44,1,0)</f>
        <v>0</v>
      </c>
      <c r="L368" s="52">
        <f>IF(Table2[[#This Row],[Order Priority]]=Introduction!$B$45,1,0)</f>
        <v>0</v>
      </c>
      <c r="M368" s="52">
        <f>IF(Table2[[#This Row],[Ship Mode]]=Introduction!$C$42,1,0)</f>
        <v>1</v>
      </c>
      <c r="N368" s="51">
        <f>IF(Table2[[#This Row],[Ship Mode]]=Introduction!$C$44,1,0)</f>
        <v>0</v>
      </c>
      <c r="O368" s="51">
        <f>IF(Table2[[#This Row],[Customer Segment]]=Introduction!$D$45,1,0)</f>
        <v>0</v>
      </c>
      <c r="P368" s="51">
        <f>IF(Table2[[#This Row],[Customer Segment]]=Introduction!$D$42,1,0)</f>
        <v>0</v>
      </c>
      <c r="Q368" s="51">
        <f>IF(Table2[[#This Row],[Customer Segment]]=Introduction!$D$44,1,0)</f>
        <v>0</v>
      </c>
      <c r="R368" s="44">
        <v>2285.41</v>
      </c>
      <c r="S3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2545.3573528758443</v>
      </c>
    </row>
    <row r="369" spans="1:19" customFormat="1" x14ac:dyDescent="0.2">
      <c r="A369" s="1" t="s">
        <v>46</v>
      </c>
      <c r="B369" s="1" t="s">
        <v>14</v>
      </c>
      <c r="C369" s="1" t="s">
        <v>70</v>
      </c>
      <c r="D369" s="49">
        <v>0</v>
      </c>
      <c r="E369" s="49">
        <v>6.98</v>
      </c>
      <c r="F369" s="49">
        <v>1.6</v>
      </c>
      <c r="G369" s="49">
        <v>0.38</v>
      </c>
      <c r="H369" s="49">
        <v>-343.86799999999999</v>
      </c>
      <c r="I369" s="52">
        <f>IF(Table2[[#This Row],[Order Priority]]=Introduction!$B$42,1,0)</f>
        <v>0</v>
      </c>
      <c r="J369" s="52">
        <f>IF(Table2[[#This Row],[Order Priority]]=Introduction!$B$43,1,0)</f>
        <v>0</v>
      </c>
      <c r="K369" s="52">
        <f>IF(Table2[[#This Row],[Order Priority]]=Introduction!$B$44,1,0)</f>
        <v>0</v>
      </c>
      <c r="L369" s="52">
        <f>IF(Table2[[#This Row],[Order Priority]]=Introduction!$B$45,1,0)</f>
        <v>0</v>
      </c>
      <c r="M369" s="52">
        <f>IF(Table2[[#This Row],[Ship Mode]]=Introduction!$C$42,1,0)</f>
        <v>0</v>
      </c>
      <c r="N369" s="51">
        <f>IF(Table2[[#This Row],[Ship Mode]]=Introduction!$C$44,1,0)</f>
        <v>1</v>
      </c>
      <c r="O369" s="51">
        <f>IF(Table2[[#This Row],[Customer Segment]]=Introduction!$D$45,1,0)</f>
        <v>0</v>
      </c>
      <c r="P369" s="51">
        <f>IF(Table2[[#This Row],[Customer Segment]]=Introduction!$D$42,1,0)</f>
        <v>0</v>
      </c>
      <c r="Q369" s="51">
        <f>IF(Table2[[#This Row],[Customer Segment]]=Introduction!$D$44,1,0)</f>
        <v>0</v>
      </c>
      <c r="R369" s="41">
        <v>64.48</v>
      </c>
      <c r="S3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-132.18785125335305</v>
      </c>
    </row>
    <row r="370" spans="1:19" customFormat="1" x14ac:dyDescent="0.2">
      <c r="A370" s="1" t="s">
        <v>1</v>
      </c>
      <c r="B370" s="1" t="s">
        <v>14</v>
      </c>
      <c r="C370" s="1" t="s">
        <v>70</v>
      </c>
      <c r="D370" s="47">
        <v>0.03</v>
      </c>
      <c r="E370" s="47">
        <v>6.37</v>
      </c>
      <c r="F370" s="47">
        <v>5.19</v>
      </c>
      <c r="G370" s="47">
        <v>0.38</v>
      </c>
      <c r="H370" s="47">
        <v>-29.092700000000001</v>
      </c>
      <c r="I370" s="52">
        <f>IF(Table2[[#This Row],[Order Priority]]=Introduction!$B$42,1,0)</f>
        <v>1</v>
      </c>
      <c r="J370" s="52">
        <f>IF(Table2[[#This Row],[Order Priority]]=Introduction!$B$43,1,0)</f>
        <v>0</v>
      </c>
      <c r="K370" s="52">
        <f>IF(Table2[[#This Row],[Order Priority]]=Introduction!$B$44,1,0)</f>
        <v>0</v>
      </c>
      <c r="L370" s="52">
        <f>IF(Table2[[#This Row],[Order Priority]]=Introduction!$B$45,1,0)</f>
        <v>0</v>
      </c>
      <c r="M370" s="52">
        <f>IF(Table2[[#This Row],[Ship Mode]]=Introduction!$C$42,1,0)</f>
        <v>0</v>
      </c>
      <c r="N370" s="51">
        <f>IF(Table2[[#This Row],[Ship Mode]]=Introduction!$C$44,1,0)</f>
        <v>1</v>
      </c>
      <c r="O370" s="51">
        <f>IF(Table2[[#This Row],[Customer Segment]]=Introduction!$D$45,1,0)</f>
        <v>0</v>
      </c>
      <c r="P370" s="51">
        <f>IF(Table2[[#This Row],[Customer Segment]]=Introduction!$D$42,1,0)</f>
        <v>0</v>
      </c>
      <c r="Q370" s="51">
        <f>IF(Table2[[#This Row],[Customer Segment]]=Introduction!$D$44,1,0)</f>
        <v>0</v>
      </c>
      <c r="R370" s="44">
        <v>89.79</v>
      </c>
      <c r="S3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356.62100803491353</v>
      </c>
    </row>
    <row r="371" spans="1:19" customFormat="1" x14ac:dyDescent="0.2">
      <c r="A371" s="1" t="s">
        <v>1</v>
      </c>
      <c r="B371" s="1" t="s">
        <v>2</v>
      </c>
      <c r="C371" s="1" t="s">
        <v>15</v>
      </c>
      <c r="D371" s="49">
        <v>0.06</v>
      </c>
      <c r="E371" s="49">
        <v>80.97</v>
      </c>
      <c r="F371" s="49">
        <v>33.6</v>
      </c>
      <c r="G371" s="49">
        <v>0.37</v>
      </c>
      <c r="H371" s="49">
        <v>-15.1844</v>
      </c>
      <c r="I371" s="52">
        <f>IF(Table2[[#This Row],[Order Priority]]=Introduction!$B$42,1,0)</f>
        <v>1</v>
      </c>
      <c r="J371" s="52">
        <f>IF(Table2[[#This Row],[Order Priority]]=Introduction!$B$43,1,0)</f>
        <v>0</v>
      </c>
      <c r="K371" s="52">
        <f>IF(Table2[[#This Row],[Order Priority]]=Introduction!$B$44,1,0)</f>
        <v>0</v>
      </c>
      <c r="L371" s="52">
        <f>IF(Table2[[#This Row],[Order Priority]]=Introduction!$B$45,1,0)</f>
        <v>0</v>
      </c>
      <c r="M371" s="52">
        <f>IF(Table2[[#This Row],[Ship Mode]]=Introduction!$C$42,1,0)</f>
        <v>1</v>
      </c>
      <c r="N371" s="51">
        <f>IF(Table2[[#This Row],[Ship Mode]]=Introduction!$C$44,1,0)</f>
        <v>0</v>
      </c>
      <c r="O371" s="51">
        <f>IF(Table2[[#This Row],[Customer Segment]]=Introduction!$D$45,1,0)</f>
        <v>0</v>
      </c>
      <c r="P371" s="51">
        <f>IF(Table2[[#This Row],[Customer Segment]]=Introduction!$D$42,1,0)</f>
        <v>1</v>
      </c>
      <c r="Q371" s="51">
        <f>IF(Table2[[#This Row],[Customer Segment]]=Introduction!$D$44,1,0)</f>
        <v>0</v>
      </c>
      <c r="R371" s="41">
        <v>799.76</v>
      </c>
      <c r="S3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1529.1917993689419</v>
      </c>
    </row>
    <row r="372" spans="1:19" customFormat="1" x14ac:dyDescent="0.2">
      <c r="A372" s="1" t="s">
        <v>23</v>
      </c>
      <c r="B372" s="1" t="s">
        <v>14</v>
      </c>
      <c r="C372" s="1" t="s">
        <v>70</v>
      </c>
      <c r="D372" s="47">
        <v>0.01</v>
      </c>
      <c r="E372" s="47">
        <v>3.08</v>
      </c>
      <c r="F372" s="47">
        <v>0.5</v>
      </c>
      <c r="G372" s="47">
        <v>0.37</v>
      </c>
      <c r="H372" s="47">
        <v>9.0045000000000002</v>
      </c>
      <c r="I372" s="52">
        <f>IF(Table2[[#This Row],[Order Priority]]=Introduction!$B$42,1,0)</f>
        <v>0</v>
      </c>
      <c r="J372" s="52">
        <f>IF(Table2[[#This Row],[Order Priority]]=Introduction!$B$43,1,0)</f>
        <v>0</v>
      </c>
      <c r="K372" s="52">
        <f>IF(Table2[[#This Row],[Order Priority]]=Introduction!$B$44,1,0)</f>
        <v>1</v>
      </c>
      <c r="L372" s="52">
        <f>IF(Table2[[#This Row],[Order Priority]]=Introduction!$B$45,1,0)</f>
        <v>0</v>
      </c>
      <c r="M372" s="52">
        <f>IF(Table2[[#This Row],[Ship Mode]]=Introduction!$C$42,1,0)</f>
        <v>0</v>
      </c>
      <c r="N372" s="51">
        <f>IF(Table2[[#This Row],[Ship Mode]]=Introduction!$C$44,1,0)</f>
        <v>1</v>
      </c>
      <c r="O372" s="51">
        <f>IF(Table2[[#This Row],[Customer Segment]]=Introduction!$D$45,1,0)</f>
        <v>0</v>
      </c>
      <c r="P372" s="51">
        <f>IF(Table2[[#This Row],[Customer Segment]]=Introduction!$D$42,1,0)</f>
        <v>0</v>
      </c>
      <c r="Q372" s="51">
        <f>IF(Table2[[#This Row],[Customer Segment]]=Introduction!$D$44,1,0)</f>
        <v>0</v>
      </c>
      <c r="R372" s="44">
        <v>13.05</v>
      </c>
      <c r="S3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50.358885799537276</v>
      </c>
    </row>
    <row r="373" spans="1:19" customFormat="1" x14ac:dyDescent="0.2">
      <c r="A373" s="1" t="s">
        <v>23</v>
      </c>
      <c r="B373" s="1" t="s">
        <v>2</v>
      </c>
      <c r="C373" s="1" t="s">
        <v>3</v>
      </c>
      <c r="D373" s="49">
        <v>0.05</v>
      </c>
      <c r="E373" s="49">
        <v>424.21</v>
      </c>
      <c r="F373" s="49">
        <v>110.2</v>
      </c>
      <c r="G373" s="49">
        <v>0.67</v>
      </c>
      <c r="H373" s="49">
        <v>-213.40280000000001</v>
      </c>
      <c r="I373" s="52">
        <f>IF(Table2[[#This Row],[Order Priority]]=Introduction!$B$42,1,0)</f>
        <v>0</v>
      </c>
      <c r="J373" s="52">
        <f>IF(Table2[[#This Row],[Order Priority]]=Introduction!$B$43,1,0)</f>
        <v>0</v>
      </c>
      <c r="K373" s="52">
        <f>IF(Table2[[#This Row],[Order Priority]]=Introduction!$B$44,1,0)</f>
        <v>1</v>
      </c>
      <c r="L373" s="52">
        <f>IF(Table2[[#This Row],[Order Priority]]=Introduction!$B$45,1,0)</f>
        <v>0</v>
      </c>
      <c r="M373" s="52">
        <f>IF(Table2[[#This Row],[Ship Mode]]=Introduction!$C$42,1,0)</f>
        <v>1</v>
      </c>
      <c r="N373" s="51">
        <f>IF(Table2[[#This Row],[Ship Mode]]=Introduction!$C$44,1,0)</f>
        <v>0</v>
      </c>
      <c r="O373" s="51">
        <f>IF(Table2[[#This Row],[Customer Segment]]=Introduction!$D$45,1,0)</f>
        <v>1</v>
      </c>
      <c r="P373" s="51">
        <f>IF(Table2[[#This Row],[Customer Segment]]=Introduction!$D$42,1,0)</f>
        <v>0</v>
      </c>
      <c r="Q373" s="51">
        <f>IF(Table2[[#This Row],[Customer Segment]]=Introduction!$D$44,1,0)</f>
        <v>0</v>
      </c>
      <c r="R373" s="41">
        <v>4935.22</v>
      </c>
      <c r="S3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4584.4358793293341</v>
      </c>
    </row>
    <row r="374" spans="1:19" customFormat="1" x14ac:dyDescent="0.2">
      <c r="A374" s="1" t="s">
        <v>46</v>
      </c>
      <c r="B374" s="1" t="s">
        <v>14</v>
      </c>
      <c r="C374" s="1" t="s">
        <v>70</v>
      </c>
      <c r="D374" s="47">
        <v>0.03</v>
      </c>
      <c r="E374" s="47">
        <v>60.98</v>
      </c>
      <c r="F374" s="47">
        <v>1.99</v>
      </c>
      <c r="G374" s="47">
        <v>0.5</v>
      </c>
      <c r="H374" s="47">
        <v>976.2672</v>
      </c>
      <c r="I374" s="52">
        <f>IF(Table2[[#This Row],[Order Priority]]=Introduction!$B$42,1,0)</f>
        <v>0</v>
      </c>
      <c r="J374" s="52">
        <f>IF(Table2[[#This Row],[Order Priority]]=Introduction!$B$43,1,0)</f>
        <v>0</v>
      </c>
      <c r="K374" s="52">
        <f>IF(Table2[[#This Row],[Order Priority]]=Introduction!$B$44,1,0)</f>
        <v>0</v>
      </c>
      <c r="L374" s="52">
        <f>IF(Table2[[#This Row],[Order Priority]]=Introduction!$B$45,1,0)</f>
        <v>0</v>
      </c>
      <c r="M374" s="52">
        <f>IF(Table2[[#This Row],[Ship Mode]]=Introduction!$C$42,1,0)</f>
        <v>0</v>
      </c>
      <c r="N374" s="51">
        <f>IF(Table2[[#This Row],[Ship Mode]]=Introduction!$C$44,1,0)</f>
        <v>1</v>
      </c>
      <c r="O374" s="51">
        <f>IF(Table2[[#This Row],[Customer Segment]]=Introduction!$D$45,1,0)</f>
        <v>0</v>
      </c>
      <c r="P374" s="51">
        <f>IF(Table2[[#This Row],[Customer Segment]]=Introduction!$D$42,1,0)</f>
        <v>0</v>
      </c>
      <c r="Q374" s="51">
        <f>IF(Table2[[#This Row],[Customer Segment]]=Introduction!$D$44,1,0)</f>
        <v>0</v>
      </c>
      <c r="R374" s="44">
        <v>1414.88</v>
      </c>
      <c r="S3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1479.5522739631906</v>
      </c>
    </row>
    <row r="375" spans="1:19" customFormat="1" x14ac:dyDescent="0.2">
      <c r="A375" s="1" t="s">
        <v>46</v>
      </c>
      <c r="B375" s="1" t="s">
        <v>14</v>
      </c>
      <c r="C375" s="1" t="s">
        <v>70</v>
      </c>
      <c r="D375" s="49">
        <v>0.04</v>
      </c>
      <c r="E375" s="49">
        <v>3.08</v>
      </c>
      <c r="F375" s="49">
        <v>0.99</v>
      </c>
      <c r="G375" s="49">
        <v>0.37</v>
      </c>
      <c r="H375" s="49">
        <v>23.204699999999999</v>
      </c>
      <c r="I375" s="52">
        <f>IF(Table2[[#This Row],[Order Priority]]=Introduction!$B$42,1,0)</f>
        <v>0</v>
      </c>
      <c r="J375" s="52">
        <f>IF(Table2[[#This Row],[Order Priority]]=Introduction!$B$43,1,0)</f>
        <v>0</v>
      </c>
      <c r="K375" s="52">
        <f>IF(Table2[[#This Row],[Order Priority]]=Introduction!$B$44,1,0)</f>
        <v>0</v>
      </c>
      <c r="L375" s="52">
        <f>IF(Table2[[#This Row],[Order Priority]]=Introduction!$B$45,1,0)</f>
        <v>0</v>
      </c>
      <c r="M375" s="52">
        <f>IF(Table2[[#This Row],[Ship Mode]]=Introduction!$C$42,1,0)</f>
        <v>0</v>
      </c>
      <c r="N375" s="51">
        <f>IF(Table2[[#This Row],[Ship Mode]]=Introduction!$C$44,1,0)</f>
        <v>1</v>
      </c>
      <c r="O375" s="51">
        <f>IF(Table2[[#This Row],[Customer Segment]]=Introduction!$D$45,1,0)</f>
        <v>0</v>
      </c>
      <c r="P375" s="51">
        <f>IF(Table2[[#This Row],[Customer Segment]]=Introduction!$D$42,1,0)</f>
        <v>0</v>
      </c>
      <c r="Q375" s="51">
        <f>IF(Table2[[#This Row],[Customer Segment]]=Introduction!$D$44,1,0)</f>
        <v>0</v>
      </c>
      <c r="R375" s="41">
        <v>33.630000000000003</v>
      </c>
      <c r="S3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179.87925524573558</v>
      </c>
    </row>
    <row r="376" spans="1:19" customFormat="1" x14ac:dyDescent="0.2">
      <c r="A376" s="1" t="s">
        <v>46</v>
      </c>
      <c r="B376" s="1" t="s">
        <v>14</v>
      </c>
      <c r="C376" s="1" t="s">
        <v>70</v>
      </c>
      <c r="D376" s="47">
        <v>0</v>
      </c>
      <c r="E376" s="47">
        <v>10.31</v>
      </c>
      <c r="F376" s="47">
        <v>1.79</v>
      </c>
      <c r="G376" s="47">
        <v>0.38</v>
      </c>
      <c r="H376" s="47">
        <v>167.46299999999999</v>
      </c>
      <c r="I376" s="52">
        <f>IF(Table2[[#This Row],[Order Priority]]=Introduction!$B$42,1,0)</f>
        <v>0</v>
      </c>
      <c r="J376" s="52">
        <f>IF(Table2[[#This Row],[Order Priority]]=Introduction!$B$43,1,0)</f>
        <v>0</v>
      </c>
      <c r="K376" s="52">
        <f>IF(Table2[[#This Row],[Order Priority]]=Introduction!$B$44,1,0)</f>
        <v>0</v>
      </c>
      <c r="L376" s="52">
        <f>IF(Table2[[#This Row],[Order Priority]]=Introduction!$B$45,1,0)</f>
        <v>0</v>
      </c>
      <c r="M376" s="52">
        <f>IF(Table2[[#This Row],[Ship Mode]]=Introduction!$C$42,1,0)</f>
        <v>0</v>
      </c>
      <c r="N376" s="51">
        <f>IF(Table2[[#This Row],[Ship Mode]]=Introduction!$C$44,1,0)</f>
        <v>1</v>
      </c>
      <c r="O376" s="51">
        <f>IF(Table2[[#This Row],[Customer Segment]]=Introduction!$D$45,1,0)</f>
        <v>0</v>
      </c>
      <c r="P376" s="51">
        <f>IF(Table2[[#This Row],[Customer Segment]]=Introduction!$D$42,1,0)</f>
        <v>0</v>
      </c>
      <c r="Q376" s="51">
        <f>IF(Table2[[#This Row],[Customer Segment]]=Introduction!$D$44,1,0)</f>
        <v>0</v>
      </c>
      <c r="R376" s="44">
        <v>242.7</v>
      </c>
      <c r="S3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407.11319570784087</v>
      </c>
    </row>
    <row r="377" spans="1:19" customFormat="1" x14ac:dyDescent="0.2">
      <c r="A377" s="1" t="s">
        <v>1</v>
      </c>
      <c r="B377" s="1" t="s">
        <v>14</v>
      </c>
      <c r="C377" s="1" t="s">
        <v>70</v>
      </c>
      <c r="D377" s="49">
        <v>0.1</v>
      </c>
      <c r="E377" s="49">
        <v>154.13</v>
      </c>
      <c r="F377" s="49">
        <v>69</v>
      </c>
      <c r="G377" s="49">
        <v>0.68</v>
      </c>
      <c r="H377" s="49">
        <v>-372.48597100000001</v>
      </c>
      <c r="I377" s="52">
        <f>IF(Table2[[#This Row],[Order Priority]]=Introduction!$B$42,1,0)</f>
        <v>1</v>
      </c>
      <c r="J377" s="52">
        <f>IF(Table2[[#This Row],[Order Priority]]=Introduction!$B$43,1,0)</f>
        <v>0</v>
      </c>
      <c r="K377" s="52">
        <f>IF(Table2[[#This Row],[Order Priority]]=Introduction!$B$44,1,0)</f>
        <v>0</v>
      </c>
      <c r="L377" s="52">
        <f>IF(Table2[[#This Row],[Order Priority]]=Introduction!$B$45,1,0)</f>
        <v>0</v>
      </c>
      <c r="M377" s="52">
        <f>IF(Table2[[#This Row],[Ship Mode]]=Introduction!$C$42,1,0)</f>
        <v>0</v>
      </c>
      <c r="N377" s="51">
        <f>IF(Table2[[#This Row],[Ship Mode]]=Introduction!$C$44,1,0)</f>
        <v>1</v>
      </c>
      <c r="O377" s="51">
        <f>IF(Table2[[#This Row],[Customer Segment]]=Introduction!$D$45,1,0)</f>
        <v>0</v>
      </c>
      <c r="P377" s="51">
        <f>IF(Table2[[#This Row],[Customer Segment]]=Introduction!$D$42,1,0)</f>
        <v>0</v>
      </c>
      <c r="Q377" s="51">
        <f>IF(Table2[[#This Row],[Customer Segment]]=Introduction!$D$44,1,0)</f>
        <v>0</v>
      </c>
      <c r="R377" s="41">
        <v>1216.32</v>
      </c>
      <c r="S3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2434.6985374382393</v>
      </c>
    </row>
    <row r="378" spans="1:19" customFormat="1" x14ac:dyDescent="0.2">
      <c r="A378" s="1" t="s">
        <v>1</v>
      </c>
      <c r="B378" s="1" t="s">
        <v>14</v>
      </c>
      <c r="C378" s="1" t="s">
        <v>47</v>
      </c>
      <c r="D378" s="47">
        <v>0</v>
      </c>
      <c r="E378" s="47">
        <v>12.97</v>
      </c>
      <c r="F378" s="47">
        <v>1.49</v>
      </c>
      <c r="G378" s="47">
        <v>0.35</v>
      </c>
      <c r="H378" s="47">
        <v>180.23490000000001</v>
      </c>
      <c r="I378" s="52">
        <f>IF(Table2[[#This Row],[Order Priority]]=Introduction!$B$42,1,0)</f>
        <v>1</v>
      </c>
      <c r="J378" s="52">
        <f>IF(Table2[[#This Row],[Order Priority]]=Introduction!$B$43,1,0)</f>
        <v>0</v>
      </c>
      <c r="K378" s="52">
        <f>IF(Table2[[#This Row],[Order Priority]]=Introduction!$B$44,1,0)</f>
        <v>0</v>
      </c>
      <c r="L378" s="52">
        <f>IF(Table2[[#This Row],[Order Priority]]=Introduction!$B$45,1,0)</f>
        <v>0</v>
      </c>
      <c r="M378" s="52">
        <f>IF(Table2[[#This Row],[Ship Mode]]=Introduction!$C$42,1,0)</f>
        <v>0</v>
      </c>
      <c r="N378" s="51">
        <f>IF(Table2[[#This Row],[Ship Mode]]=Introduction!$C$44,1,0)</f>
        <v>1</v>
      </c>
      <c r="O378" s="51">
        <f>IF(Table2[[#This Row],[Customer Segment]]=Introduction!$D$45,1,0)</f>
        <v>0</v>
      </c>
      <c r="P378" s="51">
        <f>IF(Table2[[#This Row],[Customer Segment]]=Introduction!$D$42,1,0)</f>
        <v>0</v>
      </c>
      <c r="Q378" s="51">
        <f>IF(Table2[[#This Row],[Customer Segment]]=Introduction!$D$44,1,0)</f>
        <v>1</v>
      </c>
      <c r="R378" s="44">
        <v>261.20999999999998</v>
      </c>
      <c r="S3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514.72000534554206</v>
      </c>
    </row>
    <row r="379" spans="1:19" customFormat="1" x14ac:dyDescent="0.2">
      <c r="A379" s="1" t="s">
        <v>1</v>
      </c>
      <c r="B379" s="1" t="s">
        <v>14</v>
      </c>
      <c r="C379" s="1" t="s">
        <v>47</v>
      </c>
      <c r="D379" s="49">
        <v>0.06</v>
      </c>
      <c r="E379" s="49">
        <v>4.91</v>
      </c>
      <c r="F379" s="49">
        <v>0.5</v>
      </c>
      <c r="G379" s="49">
        <v>0.36</v>
      </c>
      <c r="H379" s="49">
        <v>29.525099999999998</v>
      </c>
      <c r="I379" s="52">
        <f>IF(Table2[[#This Row],[Order Priority]]=Introduction!$B$42,1,0)</f>
        <v>1</v>
      </c>
      <c r="J379" s="52">
        <f>IF(Table2[[#This Row],[Order Priority]]=Introduction!$B$43,1,0)</f>
        <v>0</v>
      </c>
      <c r="K379" s="52">
        <f>IF(Table2[[#This Row],[Order Priority]]=Introduction!$B$44,1,0)</f>
        <v>0</v>
      </c>
      <c r="L379" s="52">
        <f>IF(Table2[[#This Row],[Order Priority]]=Introduction!$B$45,1,0)</f>
        <v>0</v>
      </c>
      <c r="M379" s="52">
        <f>IF(Table2[[#This Row],[Ship Mode]]=Introduction!$C$42,1,0)</f>
        <v>0</v>
      </c>
      <c r="N379" s="51">
        <f>IF(Table2[[#This Row],[Ship Mode]]=Introduction!$C$44,1,0)</f>
        <v>1</v>
      </c>
      <c r="O379" s="51">
        <f>IF(Table2[[#This Row],[Customer Segment]]=Introduction!$D$45,1,0)</f>
        <v>0</v>
      </c>
      <c r="P379" s="51">
        <f>IF(Table2[[#This Row],[Customer Segment]]=Introduction!$D$42,1,0)</f>
        <v>0</v>
      </c>
      <c r="Q379" s="51">
        <f>IF(Table2[[#This Row],[Customer Segment]]=Introduction!$D$44,1,0)</f>
        <v>1</v>
      </c>
      <c r="R379" s="41">
        <v>42.79</v>
      </c>
      <c r="S3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276.43445075259592</v>
      </c>
    </row>
    <row r="380" spans="1:19" customFormat="1" x14ac:dyDescent="0.2">
      <c r="A380" s="1" t="s">
        <v>13</v>
      </c>
      <c r="B380" s="1" t="s">
        <v>2</v>
      </c>
      <c r="C380" s="1" t="s">
        <v>70</v>
      </c>
      <c r="D380" s="47">
        <v>0.09</v>
      </c>
      <c r="E380" s="47">
        <v>122.99</v>
      </c>
      <c r="F380" s="47">
        <v>70.2</v>
      </c>
      <c r="G380" s="47">
        <v>0.74</v>
      </c>
      <c r="H380" s="47">
        <v>-2426.5500000000002</v>
      </c>
      <c r="I380" s="52">
        <f>IF(Table2[[#This Row],[Order Priority]]=Introduction!$B$42,1,0)</f>
        <v>0</v>
      </c>
      <c r="J380" s="52">
        <f>IF(Table2[[#This Row],[Order Priority]]=Introduction!$B$43,1,0)</f>
        <v>1</v>
      </c>
      <c r="K380" s="52">
        <f>IF(Table2[[#This Row],[Order Priority]]=Introduction!$B$44,1,0)</f>
        <v>0</v>
      </c>
      <c r="L380" s="52">
        <f>IF(Table2[[#This Row],[Order Priority]]=Introduction!$B$45,1,0)</f>
        <v>0</v>
      </c>
      <c r="M380" s="52">
        <f>IF(Table2[[#This Row],[Ship Mode]]=Introduction!$C$42,1,0)</f>
        <v>1</v>
      </c>
      <c r="N380" s="51">
        <f>IF(Table2[[#This Row],[Ship Mode]]=Introduction!$C$44,1,0)</f>
        <v>0</v>
      </c>
      <c r="O380" s="51">
        <f>IF(Table2[[#This Row],[Customer Segment]]=Introduction!$D$45,1,0)</f>
        <v>0</v>
      </c>
      <c r="P380" s="51">
        <f>IF(Table2[[#This Row],[Customer Segment]]=Introduction!$D$42,1,0)</f>
        <v>0</v>
      </c>
      <c r="Q380" s="51">
        <f>IF(Table2[[#This Row],[Customer Segment]]=Introduction!$D$44,1,0)</f>
        <v>0</v>
      </c>
      <c r="R380" s="44">
        <v>5718.85</v>
      </c>
      <c r="S3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1" spans="1:19" customFormat="1" x14ac:dyDescent="0.2">
      <c r="A381" s="1" t="s">
        <v>13</v>
      </c>
      <c r="B381" s="1" t="s">
        <v>2</v>
      </c>
      <c r="C381" s="1" t="s">
        <v>70</v>
      </c>
      <c r="D381" s="49">
        <v>0.09</v>
      </c>
      <c r="E381" s="49">
        <v>122.99</v>
      </c>
      <c r="F381" s="49">
        <v>70.2</v>
      </c>
      <c r="G381" s="49">
        <v>0.74</v>
      </c>
      <c r="H381" s="49">
        <v>-2426.5500000000002</v>
      </c>
      <c r="I381" s="52">
        <f>IF(Table2[[#This Row],[Order Priority]]=Introduction!$B$42,1,0)</f>
        <v>0</v>
      </c>
      <c r="J381" s="52">
        <f>IF(Table2[[#This Row],[Order Priority]]=Introduction!$B$43,1,0)</f>
        <v>1</v>
      </c>
      <c r="K381" s="52">
        <f>IF(Table2[[#This Row],[Order Priority]]=Introduction!$B$44,1,0)</f>
        <v>0</v>
      </c>
      <c r="L381" s="52">
        <f>IF(Table2[[#This Row],[Order Priority]]=Introduction!$B$45,1,0)</f>
        <v>0</v>
      </c>
      <c r="M381" s="52">
        <f>IF(Table2[[#This Row],[Ship Mode]]=Introduction!$C$42,1,0)</f>
        <v>1</v>
      </c>
      <c r="N381" s="51">
        <f>IF(Table2[[#This Row],[Ship Mode]]=Introduction!$C$44,1,0)</f>
        <v>0</v>
      </c>
      <c r="O381" s="51">
        <f>IF(Table2[[#This Row],[Customer Segment]]=Introduction!$D$45,1,0)</f>
        <v>0</v>
      </c>
      <c r="P381" s="51">
        <f>IF(Table2[[#This Row],[Customer Segment]]=Introduction!$D$42,1,0)</f>
        <v>0</v>
      </c>
      <c r="Q381" s="51">
        <f>IF(Table2[[#This Row],[Customer Segment]]=Introduction!$D$44,1,0)</f>
        <v>0</v>
      </c>
      <c r="R381" s="41">
        <v>1400.53</v>
      </c>
      <c r="S3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2" spans="1:19" customFormat="1" x14ac:dyDescent="0.2">
      <c r="A382" s="1" t="s">
        <v>23</v>
      </c>
      <c r="B382" s="1" t="s">
        <v>14</v>
      </c>
      <c r="C382" s="1" t="s">
        <v>70</v>
      </c>
      <c r="D382" s="47">
        <v>0.02</v>
      </c>
      <c r="E382" s="47">
        <v>1.1399999999999999</v>
      </c>
      <c r="F382" s="47">
        <v>0.7</v>
      </c>
      <c r="G382" s="47">
        <v>0.38</v>
      </c>
      <c r="H382" s="47">
        <v>-0.49</v>
      </c>
      <c r="I382" s="52">
        <f>IF(Table2[[#This Row],[Order Priority]]=Introduction!$B$42,1,0)</f>
        <v>0</v>
      </c>
      <c r="J382" s="52">
        <f>IF(Table2[[#This Row],[Order Priority]]=Introduction!$B$43,1,0)</f>
        <v>0</v>
      </c>
      <c r="K382" s="52">
        <f>IF(Table2[[#This Row],[Order Priority]]=Introduction!$B$44,1,0)</f>
        <v>1</v>
      </c>
      <c r="L382" s="52">
        <f>IF(Table2[[#This Row],[Order Priority]]=Introduction!$B$45,1,0)</f>
        <v>0</v>
      </c>
      <c r="M382" s="52">
        <f>IF(Table2[[#This Row],[Ship Mode]]=Introduction!$C$42,1,0)</f>
        <v>0</v>
      </c>
      <c r="N382" s="51">
        <f>IF(Table2[[#This Row],[Ship Mode]]=Introduction!$C$44,1,0)</f>
        <v>1</v>
      </c>
      <c r="O382" s="51">
        <f>IF(Table2[[#This Row],[Customer Segment]]=Introduction!$D$45,1,0)</f>
        <v>0</v>
      </c>
      <c r="P382" s="51">
        <f>IF(Table2[[#This Row],[Customer Segment]]=Introduction!$D$42,1,0)</f>
        <v>0</v>
      </c>
      <c r="Q382" s="51">
        <f>IF(Table2[[#This Row],[Customer Segment]]=Introduction!$D$44,1,0)</f>
        <v>0</v>
      </c>
      <c r="R382" s="44">
        <v>44.85</v>
      </c>
      <c r="S3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41.789231497333347</v>
      </c>
    </row>
    <row r="383" spans="1:19" customFormat="1" x14ac:dyDescent="0.2">
      <c r="A383" s="1" t="s">
        <v>92</v>
      </c>
      <c r="B383" s="1" t="s">
        <v>14</v>
      </c>
      <c r="C383" s="1" t="s">
        <v>3</v>
      </c>
      <c r="D383" s="49">
        <v>0.09</v>
      </c>
      <c r="E383" s="49">
        <v>6.28</v>
      </c>
      <c r="F383" s="49">
        <v>5.41</v>
      </c>
      <c r="G383" s="49">
        <v>0.53</v>
      </c>
      <c r="H383" s="49">
        <v>-61.59</v>
      </c>
      <c r="I383" s="52">
        <f>IF(Table2[[#This Row],[Order Priority]]=Introduction!$B$42,1,0)</f>
        <v>0</v>
      </c>
      <c r="J383" s="52">
        <f>IF(Table2[[#This Row],[Order Priority]]=Introduction!$B$43,1,0)</f>
        <v>0</v>
      </c>
      <c r="K383" s="52">
        <f>IF(Table2[[#This Row],[Order Priority]]=Introduction!$B$44,1,0)</f>
        <v>0</v>
      </c>
      <c r="L383" s="52">
        <f>IF(Table2[[#This Row],[Order Priority]]=Introduction!$B$45,1,0)</f>
        <v>1</v>
      </c>
      <c r="M383" s="52">
        <f>IF(Table2[[#This Row],[Ship Mode]]=Introduction!$C$42,1,0)</f>
        <v>0</v>
      </c>
      <c r="N383" s="51">
        <f>IF(Table2[[#This Row],[Ship Mode]]=Introduction!$C$44,1,0)</f>
        <v>1</v>
      </c>
      <c r="O383" s="51">
        <f>IF(Table2[[#This Row],[Customer Segment]]=Introduction!$D$45,1,0)</f>
        <v>1</v>
      </c>
      <c r="P383" s="51">
        <f>IF(Table2[[#This Row],[Customer Segment]]=Introduction!$D$42,1,0)</f>
        <v>0</v>
      </c>
      <c r="Q383" s="51">
        <f>IF(Table2[[#This Row],[Customer Segment]]=Introduction!$D$44,1,0)</f>
        <v>0</v>
      </c>
      <c r="R383" s="41">
        <v>355.4</v>
      </c>
      <c r="S3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127.88415189625691</v>
      </c>
    </row>
    <row r="384" spans="1:19" customFormat="1" x14ac:dyDescent="0.2">
      <c r="A384" s="1" t="s">
        <v>92</v>
      </c>
      <c r="B384" s="1" t="s">
        <v>14</v>
      </c>
      <c r="C384" s="1" t="s">
        <v>3</v>
      </c>
      <c r="D384" s="47">
        <v>0.09</v>
      </c>
      <c r="E384" s="47">
        <v>6.28</v>
      </c>
      <c r="F384" s="47">
        <v>5.41</v>
      </c>
      <c r="G384" s="47">
        <v>0.53</v>
      </c>
      <c r="H384" s="47">
        <v>-32.026800000000001</v>
      </c>
      <c r="I384" s="52">
        <f>IF(Table2[[#This Row],[Order Priority]]=Introduction!$B$42,1,0)</f>
        <v>0</v>
      </c>
      <c r="J384" s="52">
        <f>IF(Table2[[#This Row],[Order Priority]]=Introduction!$B$43,1,0)</f>
        <v>0</v>
      </c>
      <c r="K384" s="52">
        <f>IF(Table2[[#This Row],[Order Priority]]=Introduction!$B$44,1,0)</f>
        <v>0</v>
      </c>
      <c r="L384" s="52">
        <f>IF(Table2[[#This Row],[Order Priority]]=Introduction!$B$45,1,0)</f>
        <v>1</v>
      </c>
      <c r="M384" s="52">
        <f>IF(Table2[[#This Row],[Ship Mode]]=Introduction!$C$42,1,0)</f>
        <v>0</v>
      </c>
      <c r="N384" s="51">
        <f>IF(Table2[[#This Row],[Ship Mode]]=Introduction!$C$44,1,0)</f>
        <v>1</v>
      </c>
      <c r="O384" s="51">
        <f>IF(Table2[[#This Row],[Customer Segment]]=Introduction!$D$45,1,0)</f>
        <v>1</v>
      </c>
      <c r="P384" s="51">
        <f>IF(Table2[[#This Row],[Customer Segment]]=Introduction!$D$42,1,0)</f>
        <v>0</v>
      </c>
      <c r="Q384" s="51">
        <f>IF(Table2[[#This Row],[Customer Segment]]=Introduction!$D$44,1,0)</f>
        <v>0</v>
      </c>
      <c r="R384" s="44">
        <v>88.85</v>
      </c>
      <c r="S3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158.1576291321912</v>
      </c>
    </row>
    <row r="385" spans="1:19" customFormat="1" x14ac:dyDescent="0.2">
      <c r="A385" s="1" t="s">
        <v>46</v>
      </c>
      <c r="B385" s="1" t="s">
        <v>14</v>
      </c>
      <c r="C385" s="1" t="s">
        <v>15</v>
      </c>
      <c r="D385" s="49">
        <v>0</v>
      </c>
      <c r="E385" s="49">
        <v>8.09</v>
      </c>
      <c r="F385" s="49">
        <v>7.96</v>
      </c>
      <c r="G385" s="49">
        <v>0.49</v>
      </c>
      <c r="H385" s="49">
        <v>-144.56</v>
      </c>
      <c r="I385" s="52">
        <f>IF(Table2[[#This Row],[Order Priority]]=Introduction!$B$42,1,0)</f>
        <v>0</v>
      </c>
      <c r="J385" s="52">
        <f>IF(Table2[[#This Row],[Order Priority]]=Introduction!$B$43,1,0)</f>
        <v>0</v>
      </c>
      <c r="K385" s="52">
        <f>IF(Table2[[#This Row],[Order Priority]]=Introduction!$B$44,1,0)</f>
        <v>0</v>
      </c>
      <c r="L385" s="52">
        <f>IF(Table2[[#This Row],[Order Priority]]=Introduction!$B$45,1,0)</f>
        <v>0</v>
      </c>
      <c r="M385" s="52">
        <f>IF(Table2[[#This Row],[Ship Mode]]=Introduction!$C$42,1,0)</f>
        <v>0</v>
      </c>
      <c r="N385" s="51">
        <f>IF(Table2[[#This Row],[Ship Mode]]=Introduction!$C$44,1,0)</f>
        <v>1</v>
      </c>
      <c r="O385" s="51">
        <f>IF(Table2[[#This Row],[Customer Segment]]=Introduction!$D$45,1,0)</f>
        <v>0</v>
      </c>
      <c r="P385" s="51">
        <f>IF(Table2[[#This Row],[Customer Segment]]=Introduction!$D$42,1,0)</f>
        <v>1</v>
      </c>
      <c r="Q385" s="51">
        <f>IF(Table2[[#This Row],[Customer Segment]]=Introduction!$D$44,1,0)</f>
        <v>0</v>
      </c>
      <c r="R385" s="41">
        <v>90.98</v>
      </c>
      <c r="S3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313.66721150807552</v>
      </c>
    </row>
    <row r="386" spans="1:19" customFormat="1" x14ac:dyDescent="0.2">
      <c r="A386" s="1" t="s">
        <v>46</v>
      </c>
      <c r="B386" s="1" t="s">
        <v>14</v>
      </c>
      <c r="C386" s="1" t="s">
        <v>70</v>
      </c>
      <c r="D386" s="47">
        <v>0.08</v>
      </c>
      <c r="E386" s="47">
        <v>3.38</v>
      </c>
      <c r="F386" s="47">
        <v>0.85</v>
      </c>
      <c r="G386" s="47">
        <v>0.48</v>
      </c>
      <c r="H386" s="47">
        <v>20.453600000000002</v>
      </c>
      <c r="I386" s="52">
        <f>IF(Table2[[#This Row],[Order Priority]]=Introduction!$B$42,1,0)</f>
        <v>0</v>
      </c>
      <c r="J386" s="52">
        <f>IF(Table2[[#This Row],[Order Priority]]=Introduction!$B$43,1,0)</f>
        <v>0</v>
      </c>
      <c r="K386" s="52">
        <f>IF(Table2[[#This Row],[Order Priority]]=Introduction!$B$44,1,0)</f>
        <v>0</v>
      </c>
      <c r="L386" s="52">
        <f>IF(Table2[[#This Row],[Order Priority]]=Introduction!$B$45,1,0)</f>
        <v>0</v>
      </c>
      <c r="M386" s="52">
        <f>IF(Table2[[#This Row],[Ship Mode]]=Introduction!$C$42,1,0)</f>
        <v>0</v>
      </c>
      <c r="N386" s="51">
        <f>IF(Table2[[#This Row],[Ship Mode]]=Introduction!$C$44,1,0)</f>
        <v>1</v>
      </c>
      <c r="O386" s="51">
        <f>IF(Table2[[#This Row],[Customer Segment]]=Introduction!$D$45,1,0)</f>
        <v>0</v>
      </c>
      <c r="P386" s="51">
        <f>IF(Table2[[#This Row],[Customer Segment]]=Introduction!$D$42,1,0)</f>
        <v>0</v>
      </c>
      <c r="Q386" s="51">
        <f>IF(Table2[[#This Row],[Customer Segment]]=Introduction!$D$44,1,0)</f>
        <v>0</v>
      </c>
      <c r="R386" s="44">
        <v>38.81</v>
      </c>
      <c r="S3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239.12917120144013</v>
      </c>
    </row>
    <row r="387" spans="1:19" customFormat="1" x14ac:dyDescent="0.2">
      <c r="A387" s="1" t="s">
        <v>46</v>
      </c>
      <c r="B387" s="1" t="s">
        <v>63</v>
      </c>
      <c r="C387" s="1" t="s">
        <v>70</v>
      </c>
      <c r="D387" s="49">
        <v>0.02</v>
      </c>
      <c r="E387" s="49">
        <v>16.48</v>
      </c>
      <c r="F387" s="49">
        <v>1.99</v>
      </c>
      <c r="G387" s="49">
        <v>0.42</v>
      </c>
      <c r="H387" s="49">
        <v>69.61</v>
      </c>
      <c r="I387" s="52">
        <f>IF(Table2[[#This Row],[Order Priority]]=Introduction!$B$42,1,0)</f>
        <v>0</v>
      </c>
      <c r="J387" s="52">
        <f>IF(Table2[[#This Row],[Order Priority]]=Introduction!$B$43,1,0)</f>
        <v>0</v>
      </c>
      <c r="K387" s="52">
        <f>IF(Table2[[#This Row],[Order Priority]]=Introduction!$B$44,1,0)</f>
        <v>0</v>
      </c>
      <c r="L387" s="52">
        <f>IF(Table2[[#This Row],[Order Priority]]=Introduction!$B$45,1,0)</f>
        <v>0</v>
      </c>
      <c r="M387" s="52">
        <f>IF(Table2[[#This Row],[Ship Mode]]=Introduction!$C$42,1,0)</f>
        <v>0</v>
      </c>
      <c r="N387" s="51">
        <f>IF(Table2[[#This Row],[Ship Mode]]=Introduction!$C$44,1,0)</f>
        <v>0</v>
      </c>
      <c r="O387" s="51">
        <f>IF(Table2[[#This Row],[Customer Segment]]=Introduction!$D$45,1,0)</f>
        <v>0</v>
      </c>
      <c r="P387" s="51">
        <f>IF(Table2[[#This Row],[Customer Segment]]=Introduction!$D$42,1,0)</f>
        <v>0</v>
      </c>
      <c r="Q387" s="51">
        <f>IF(Table2[[#This Row],[Customer Segment]]=Introduction!$D$44,1,0)</f>
        <v>0</v>
      </c>
      <c r="R387" s="41">
        <v>484.56</v>
      </c>
      <c r="S3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269.5834597736702</v>
      </c>
    </row>
    <row r="388" spans="1:19" customFormat="1" x14ac:dyDescent="0.2">
      <c r="A388" s="1" t="s">
        <v>46</v>
      </c>
      <c r="B388" s="1" t="s">
        <v>2</v>
      </c>
      <c r="C388" s="1" t="s">
        <v>47</v>
      </c>
      <c r="D388" s="47">
        <v>0.03</v>
      </c>
      <c r="E388" s="47">
        <v>200.97</v>
      </c>
      <c r="F388" s="47">
        <v>15.59</v>
      </c>
      <c r="G388" s="47">
        <v>0.36</v>
      </c>
      <c r="H388" s="47">
        <v>1951.3</v>
      </c>
      <c r="I388" s="52">
        <f>IF(Table2[[#This Row],[Order Priority]]=Introduction!$B$42,1,0)</f>
        <v>0</v>
      </c>
      <c r="J388" s="52">
        <f>IF(Table2[[#This Row],[Order Priority]]=Introduction!$B$43,1,0)</f>
        <v>0</v>
      </c>
      <c r="K388" s="52">
        <f>IF(Table2[[#This Row],[Order Priority]]=Introduction!$B$44,1,0)</f>
        <v>0</v>
      </c>
      <c r="L388" s="52">
        <f>IF(Table2[[#This Row],[Order Priority]]=Introduction!$B$45,1,0)</f>
        <v>0</v>
      </c>
      <c r="M388" s="52">
        <f>IF(Table2[[#This Row],[Ship Mode]]=Introduction!$C$42,1,0)</f>
        <v>1</v>
      </c>
      <c r="N388" s="51">
        <f>IF(Table2[[#This Row],[Ship Mode]]=Introduction!$C$44,1,0)</f>
        <v>0</v>
      </c>
      <c r="O388" s="51">
        <f>IF(Table2[[#This Row],[Customer Segment]]=Introduction!$D$45,1,0)</f>
        <v>0</v>
      </c>
      <c r="P388" s="51">
        <f>IF(Table2[[#This Row],[Customer Segment]]=Introduction!$D$42,1,0)</f>
        <v>0</v>
      </c>
      <c r="Q388" s="51">
        <f>IF(Table2[[#This Row],[Customer Segment]]=Introduction!$D$44,1,0)</f>
        <v>1</v>
      </c>
      <c r="R388" s="44">
        <v>8717.75</v>
      </c>
      <c r="S3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3403.0250500149855</v>
      </c>
    </row>
    <row r="389" spans="1:19" customFormat="1" x14ac:dyDescent="0.2">
      <c r="A389" s="1" t="s">
        <v>46</v>
      </c>
      <c r="B389" s="1" t="s">
        <v>2</v>
      </c>
      <c r="C389" s="1" t="s">
        <v>47</v>
      </c>
      <c r="D389" s="49">
        <v>0.03</v>
      </c>
      <c r="E389" s="49">
        <v>200.97</v>
      </c>
      <c r="F389" s="49">
        <v>15.59</v>
      </c>
      <c r="G389" s="49">
        <v>0.36</v>
      </c>
      <c r="H389" s="49">
        <v>1538.7828</v>
      </c>
      <c r="I389" s="52">
        <f>IF(Table2[[#This Row],[Order Priority]]=Introduction!$B$42,1,0)</f>
        <v>0</v>
      </c>
      <c r="J389" s="52">
        <f>IF(Table2[[#This Row],[Order Priority]]=Introduction!$B$43,1,0)</f>
        <v>0</v>
      </c>
      <c r="K389" s="52">
        <f>IF(Table2[[#This Row],[Order Priority]]=Introduction!$B$44,1,0)</f>
        <v>0</v>
      </c>
      <c r="L389" s="52">
        <f>IF(Table2[[#This Row],[Order Priority]]=Introduction!$B$45,1,0)</f>
        <v>0</v>
      </c>
      <c r="M389" s="52">
        <f>IF(Table2[[#This Row],[Ship Mode]]=Introduction!$C$42,1,0)</f>
        <v>1</v>
      </c>
      <c r="N389" s="51">
        <f>IF(Table2[[#This Row],[Ship Mode]]=Introduction!$C$44,1,0)</f>
        <v>0</v>
      </c>
      <c r="O389" s="51">
        <f>IF(Table2[[#This Row],[Customer Segment]]=Introduction!$D$45,1,0)</f>
        <v>0</v>
      </c>
      <c r="P389" s="51">
        <f>IF(Table2[[#This Row],[Customer Segment]]=Introduction!$D$42,1,0)</f>
        <v>0</v>
      </c>
      <c r="Q389" s="51">
        <f>IF(Table2[[#This Row],[Customer Segment]]=Introduction!$D$44,1,0)</f>
        <v>1</v>
      </c>
      <c r="R389" s="41">
        <v>2230.12</v>
      </c>
      <c r="S3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2980.5968262898355</v>
      </c>
    </row>
    <row r="390" spans="1:19" customFormat="1" x14ac:dyDescent="0.2">
      <c r="A390" s="1" t="s">
        <v>23</v>
      </c>
      <c r="B390" s="1" t="s">
        <v>2</v>
      </c>
      <c r="C390" s="1" t="s">
        <v>3</v>
      </c>
      <c r="D390" s="47">
        <v>0</v>
      </c>
      <c r="E390" s="47">
        <v>180.98</v>
      </c>
      <c r="F390" s="47">
        <v>30</v>
      </c>
      <c r="G390" s="47">
        <v>0.69</v>
      </c>
      <c r="H390" s="47">
        <v>9.2040000000000006</v>
      </c>
      <c r="I390" s="52">
        <f>IF(Table2[[#This Row],[Order Priority]]=Introduction!$B$42,1,0)</f>
        <v>0</v>
      </c>
      <c r="J390" s="52">
        <f>IF(Table2[[#This Row],[Order Priority]]=Introduction!$B$43,1,0)</f>
        <v>0</v>
      </c>
      <c r="K390" s="52">
        <f>IF(Table2[[#This Row],[Order Priority]]=Introduction!$B$44,1,0)</f>
        <v>1</v>
      </c>
      <c r="L390" s="52">
        <f>IF(Table2[[#This Row],[Order Priority]]=Introduction!$B$45,1,0)</f>
        <v>0</v>
      </c>
      <c r="M390" s="52">
        <f>IF(Table2[[#This Row],[Ship Mode]]=Introduction!$C$42,1,0)</f>
        <v>1</v>
      </c>
      <c r="N390" s="51">
        <f>IF(Table2[[#This Row],[Ship Mode]]=Introduction!$C$44,1,0)</f>
        <v>0</v>
      </c>
      <c r="O390" s="51">
        <f>IF(Table2[[#This Row],[Customer Segment]]=Introduction!$D$45,1,0)</f>
        <v>1</v>
      </c>
      <c r="P390" s="51">
        <f>IF(Table2[[#This Row],[Customer Segment]]=Introduction!$D$42,1,0)</f>
        <v>0</v>
      </c>
      <c r="Q390" s="51">
        <f>IF(Table2[[#This Row],[Customer Segment]]=Introduction!$D$44,1,0)</f>
        <v>0</v>
      </c>
      <c r="R390" s="44">
        <v>2084.16</v>
      </c>
      <c r="S3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1883.2988147935689</v>
      </c>
    </row>
    <row r="391" spans="1:19" customFormat="1" x14ac:dyDescent="0.2">
      <c r="A391" s="1" t="s">
        <v>92</v>
      </c>
      <c r="B391" s="1" t="s">
        <v>14</v>
      </c>
      <c r="C391" s="1" t="s">
        <v>70</v>
      </c>
      <c r="D391" s="49">
        <v>0.06</v>
      </c>
      <c r="E391" s="49">
        <v>125.99</v>
      </c>
      <c r="F391" s="49">
        <v>2.5</v>
      </c>
      <c r="G391" s="49">
        <v>0.6</v>
      </c>
      <c r="H391" s="49">
        <v>402.06599999999997</v>
      </c>
      <c r="I391" s="52">
        <f>IF(Table2[[#This Row],[Order Priority]]=Introduction!$B$42,1,0)</f>
        <v>0</v>
      </c>
      <c r="J391" s="52">
        <f>IF(Table2[[#This Row],[Order Priority]]=Introduction!$B$43,1,0)</f>
        <v>0</v>
      </c>
      <c r="K391" s="52">
        <f>IF(Table2[[#This Row],[Order Priority]]=Introduction!$B$44,1,0)</f>
        <v>0</v>
      </c>
      <c r="L391" s="52">
        <f>IF(Table2[[#This Row],[Order Priority]]=Introduction!$B$45,1,0)</f>
        <v>1</v>
      </c>
      <c r="M391" s="52">
        <f>IF(Table2[[#This Row],[Ship Mode]]=Introduction!$C$42,1,0)</f>
        <v>0</v>
      </c>
      <c r="N391" s="51">
        <f>IF(Table2[[#This Row],[Ship Mode]]=Introduction!$C$44,1,0)</f>
        <v>1</v>
      </c>
      <c r="O391" s="51">
        <f>IF(Table2[[#This Row],[Customer Segment]]=Introduction!$D$45,1,0)</f>
        <v>0</v>
      </c>
      <c r="P391" s="51">
        <f>IF(Table2[[#This Row],[Customer Segment]]=Introduction!$D$42,1,0)</f>
        <v>0</v>
      </c>
      <c r="Q391" s="51">
        <f>IF(Table2[[#This Row],[Customer Segment]]=Introduction!$D$44,1,0)</f>
        <v>0</v>
      </c>
      <c r="R391" s="41">
        <v>1173.76</v>
      </c>
      <c r="S3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984.36641283603717</v>
      </c>
    </row>
    <row r="392" spans="1:19" customFormat="1" x14ac:dyDescent="0.2">
      <c r="A392" s="1" t="s">
        <v>46</v>
      </c>
      <c r="B392" s="1" t="s">
        <v>14</v>
      </c>
      <c r="C392" s="1" t="s">
        <v>47</v>
      </c>
      <c r="D392" s="47">
        <v>0.02</v>
      </c>
      <c r="E392" s="47">
        <v>35.99</v>
      </c>
      <c r="F392" s="47">
        <v>5</v>
      </c>
      <c r="G392" s="47">
        <v>0.85</v>
      </c>
      <c r="H392" s="47">
        <v>-120.934</v>
      </c>
      <c r="I392" s="52">
        <f>IF(Table2[[#This Row],[Order Priority]]=Introduction!$B$42,1,0)</f>
        <v>0</v>
      </c>
      <c r="J392" s="52">
        <f>IF(Table2[[#This Row],[Order Priority]]=Introduction!$B$43,1,0)</f>
        <v>0</v>
      </c>
      <c r="K392" s="52">
        <f>IF(Table2[[#This Row],[Order Priority]]=Introduction!$B$44,1,0)</f>
        <v>0</v>
      </c>
      <c r="L392" s="52">
        <f>IF(Table2[[#This Row],[Order Priority]]=Introduction!$B$45,1,0)</f>
        <v>0</v>
      </c>
      <c r="M392" s="52">
        <f>IF(Table2[[#This Row],[Ship Mode]]=Introduction!$C$42,1,0)</f>
        <v>0</v>
      </c>
      <c r="N392" s="51">
        <f>IF(Table2[[#This Row],[Ship Mode]]=Introduction!$C$44,1,0)</f>
        <v>1</v>
      </c>
      <c r="O392" s="51">
        <f>IF(Table2[[#This Row],[Customer Segment]]=Introduction!$D$45,1,0)</f>
        <v>0</v>
      </c>
      <c r="P392" s="51">
        <f>IF(Table2[[#This Row],[Customer Segment]]=Introduction!$D$42,1,0)</f>
        <v>0</v>
      </c>
      <c r="Q392" s="51">
        <f>IF(Table2[[#This Row],[Customer Segment]]=Introduction!$D$44,1,0)</f>
        <v>1</v>
      </c>
      <c r="R392" s="44">
        <v>227.79</v>
      </c>
      <c r="S3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688.84825159789773</v>
      </c>
    </row>
    <row r="393" spans="1:19" customFormat="1" x14ac:dyDescent="0.2">
      <c r="A393" s="1" t="s">
        <v>1</v>
      </c>
      <c r="B393" s="1" t="s">
        <v>2</v>
      </c>
      <c r="C393" s="1" t="s">
        <v>70</v>
      </c>
      <c r="D393" s="49">
        <v>0.01</v>
      </c>
      <c r="E393" s="49">
        <v>3502.14</v>
      </c>
      <c r="F393" s="49">
        <v>8.73</v>
      </c>
      <c r="G393" s="49">
        <v>0.56999999999999995</v>
      </c>
      <c r="H393" s="49">
        <v>-4075.9339920000002</v>
      </c>
      <c r="I393" s="52">
        <f>IF(Table2[[#This Row],[Order Priority]]=Introduction!$B$42,1,0)</f>
        <v>1</v>
      </c>
      <c r="J393" s="52">
        <f>IF(Table2[[#This Row],[Order Priority]]=Introduction!$B$43,1,0)</f>
        <v>0</v>
      </c>
      <c r="K393" s="52">
        <f>IF(Table2[[#This Row],[Order Priority]]=Introduction!$B$44,1,0)</f>
        <v>0</v>
      </c>
      <c r="L393" s="52">
        <f>IF(Table2[[#This Row],[Order Priority]]=Introduction!$B$45,1,0)</f>
        <v>0</v>
      </c>
      <c r="M393" s="52">
        <f>IF(Table2[[#This Row],[Ship Mode]]=Introduction!$C$42,1,0)</f>
        <v>1</v>
      </c>
      <c r="N393" s="51">
        <f>IF(Table2[[#This Row],[Ship Mode]]=Introduction!$C$44,1,0)</f>
        <v>0</v>
      </c>
      <c r="O393" s="51">
        <f>IF(Table2[[#This Row],[Customer Segment]]=Introduction!$D$45,1,0)</f>
        <v>0</v>
      </c>
      <c r="P393" s="51">
        <f>IF(Table2[[#This Row],[Customer Segment]]=Introduction!$D$42,1,0)</f>
        <v>0</v>
      </c>
      <c r="Q393" s="51">
        <f>IF(Table2[[#This Row],[Customer Segment]]=Introduction!$D$44,1,0)</f>
        <v>0</v>
      </c>
      <c r="R393" s="41">
        <v>3501.79</v>
      </c>
      <c r="S3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7630.8300754334923</v>
      </c>
    </row>
    <row r="394" spans="1:19" customFormat="1" x14ac:dyDescent="0.2">
      <c r="A394" s="1" t="s">
        <v>1</v>
      </c>
      <c r="B394" s="1" t="s">
        <v>14</v>
      </c>
      <c r="C394" s="1" t="s">
        <v>70</v>
      </c>
      <c r="D394" s="47">
        <v>0.06</v>
      </c>
      <c r="E394" s="47">
        <v>15.73</v>
      </c>
      <c r="F394" s="47">
        <v>7.42</v>
      </c>
      <c r="G394" s="47">
        <v>0.56000000000000005</v>
      </c>
      <c r="H394" s="47">
        <v>-18.558800000000002</v>
      </c>
      <c r="I394" s="52">
        <f>IF(Table2[[#This Row],[Order Priority]]=Introduction!$B$42,1,0)</f>
        <v>1</v>
      </c>
      <c r="J394" s="52">
        <f>IF(Table2[[#This Row],[Order Priority]]=Introduction!$B$43,1,0)</f>
        <v>0</v>
      </c>
      <c r="K394" s="52">
        <f>IF(Table2[[#This Row],[Order Priority]]=Introduction!$B$44,1,0)</f>
        <v>0</v>
      </c>
      <c r="L394" s="52">
        <f>IF(Table2[[#This Row],[Order Priority]]=Introduction!$B$45,1,0)</f>
        <v>0</v>
      </c>
      <c r="M394" s="52">
        <f>IF(Table2[[#This Row],[Ship Mode]]=Introduction!$C$42,1,0)</f>
        <v>0</v>
      </c>
      <c r="N394" s="51">
        <f>IF(Table2[[#This Row],[Ship Mode]]=Introduction!$C$44,1,0)</f>
        <v>1</v>
      </c>
      <c r="O394" s="51">
        <f>IF(Table2[[#This Row],[Customer Segment]]=Introduction!$D$45,1,0)</f>
        <v>0</v>
      </c>
      <c r="P394" s="51">
        <f>IF(Table2[[#This Row],[Customer Segment]]=Introduction!$D$42,1,0)</f>
        <v>0</v>
      </c>
      <c r="Q394" s="51">
        <f>IF(Table2[[#This Row],[Customer Segment]]=Introduction!$D$44,1,0)</f>
        <v>0</v>
      </c>
      <c r="R394" s="44">
        <v>63.04</v>
      </c>
      <c r="S3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588.15818404974232</v>
      </c>
    </row>
    <row r="395" spans="1:19" customFormat="1" x14ac:dyDescent="0.2">
      <c r="A395" s="1" t="s">
        <v>1</v>
      </c>
      <c r="B395" s="1" t="s">
        <v>14</v>
      </c>
      <c r="C395" s="1" t="s">
        <v>3</v>
      </c>
      <c r="D395" s="49">
        <v>0.1</v>
      </c>
      <c r="E395" s="49">
        <v>10.89</v>
      </c>
      <c r="F395" s="49">
        <v>4.5</v>
      </c>
      <c r="G395" s="49">
        <v>0.59</v>
      </c>
      <c r="H395" s="49">
        <v>-19.2972</v>
      </c>
      <c r="I395" s="52">
        <f>IF(Table2[[#This Row],[Order Priority]]=Introduction!$B$42,1,0)</f>
        <v>1</v>
      </c>
      <c r="J395" s="52">
        <f>IF(Table2[[#This Row],[Order Priority]]=Introduction!$B$43,1,0)</f>
        <v>0</v>
      </c>
      <c r="K395" s="52">
        <f>IF(Table2[[#This Row],[Order Priority]]=Introduction!$B$44,1,0)</f>
        <v>0</v>
      </c>
      <c r="L395" s="52">
        <f>IF(Table2[[#This Row],[Order Priority]]=Introduction!$B$45,1,0)</f>
        <v>0</v>
      </c>
      <c r="M395" s="52">
        <f>IF(Table2[[#This Row],[Ship Mode]]=Introduction!$C$42,1,0)</f>
        <v>0</v>
      </c>
      <c r="N395" s="51">
        <f>IF(Table2[[#This Row],[Ship Mode]]=Introduction!$C$44,1,0)</f>
        <v>1</v>
      </c>
      <c r="O395" s="51">
        <f>IF(Table2[[#This Row],[Customer Segment]]=Introduction!$D$45,1,0)</f>
        <v>1</v>
      </c>
      <c r="P395" s="51">
        <f>IF(Table2[[#This Row],[Customer Segment]]=Introduction!$D$42,1,0)</f>
        <v>0</v>
      </c>
      <c r="Q395" s="51">
        <f>IF(Table2[[#This Row],[Customer Segment]]=Introduction!$D$44,1,0)</f>
        <v>0</v>
      </c>
      <c r="R395" s="41">
        <v>178.68</v>
      </c>
      <c r="S3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480.99594942349864</v>
      </c>
    </row>
    <row r="396" spans="1:19" customFormat="1" x14ac:dyDescent="0.2">
      <c r="A396" s="1" t="s">
        <v>23</v>
      </c>
      <c r="B396" s="1" t="s">
        <v>14</v>
      </c>
      <c r="C396" s="1" t="s">
        <v>47</v>
      </c>
      <c r="D396" s="47">
        <v>0.03</v>
      </c>
      <c r="E396" s="47">
        <v>2.94</v>
      </c>
      <c r="F396" s="47">
        <v>0.96</v>
      </c>
      <c r="G396" s="47">
        <v>0.57999999999999996</v>
      </c>
      <c r="H396" s="47">
        <v>-4.2</v>
      </c>
      <c r="I396" s="52">
        <f>IF(Table2[[#This Row],[Order Priority]]=Introduction!$B$42,1,0)</f>
        <v>0</v>
      </c>
      <c r="J396" s="52">
        <f>IF(Table2[[#This Row],[Order Priority]]=Introduction!$B$43,1,0)</f>
        <v>0</v>
      </c>
      <c r="K396" s="52">
        <f>IF(Table2[[#This Row],[Order Priority]]=Introduction!$B$44,1,0)</f>
        <v>1</v>
      </c>
      <c r="L396" s="52">
        <f>IF(Table2[[#This Row],[Order Priority]]=Introduction!$B$45,1,0)</f>
        <v>0</v>
      </c>
      <c r="M396" s="52">
        <f>IF(Table2[[#This Row],[Ship Mode]]=Introduction!$C$42,1,0)</f>
        <v>0</v>
      </c>
      <c r="N396" s="51">
        <f>IF(Table2[[#This Row],[Ship Mode]]=Introduction!$C$44,1,0)</f>
        <v>1</v>
      </c>
      <c r="O396" s="51">
        <f>IF(Table2[[#This Row],[Customer Segment]]=Introduction!$D$45,1,0)</f>
        <v>0</v>
      </c>
      <c r="P396" s="51">
        <f>IF(Table2[[#This Row],[Customer Segment]]=Introduction!$D$42,1,0)</f>
        <v>0</v>
      </c>
      <c r="Q396" s="51">
        <f>IF(Table2[[#This Row],[Customer Segment]]=Introduction!$D$44,1,0)</f>
        <v>1</v>
      </c>
      <c r="R396" s="44">
        <v>3.51</v>
      </c>
      <c r="S3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7" spans="1:19" customFormat="1" x14ac:dyDescent="0.2">
      <c r="A397" s="1" t="s">
        <v>23</v>
      </c>
      <c r="B397" s="1" t="s">
        <v>14</v>
      </c>
      <c r="C397" s="1" t="s">
        <v>47</v>
      </c>
      <c r="D397" s="49">
        <v>0.03</v>
      </c>
      <c r="E397" s="49">
        <v>2.94</v>
      </c>
      <c r="F397" s="49">
        <v>0.96</v>
      </c>
      <c r="G397" s="49">
        <v>0.57999999999999996</v>
      </c>
      <c r="H397" s="49">
        <v>-4.2</v>
      </c>
      <c r="I397" s="52">
        <f>IF(Table2[[#This Row],[Order Priority]]=Introduction!$B$42,1,0)</f>
        <v>0</v>
      </c>
      <c r="J397" s="52">
        <f>IF(Table2[[#This Row],[Order Priority]]=Introduction!$B$43,1,0)</f>
        <v>0</v>
      </c>
      <c r="K397" s="52">
        <f>IF(Table2[[#This Row],[Order Priority]]=Introduction!$B$44,1,0)</f>
        <v>1</v>
      </c>
      <c r="L397" s="52">
        <f>IF(Table2[[#This Row],[Order Priority]]=Introduction!$B$45,1,0)</f>
        <v>0</v>
      </c>
      <c r="M397" s="52">
        <f>IF(Table2[[#This Row],[Ship Mode]]=Introduction!$C$42,1,0)</f>
        <v>0</v>
      </c>
      <c r="N397" s="51">
        <f>IF(Table2[[#This Row],[Ship Mode]]=Introduction!$C$44,1,0)</f>
        <v>1</v>
      </c>
      <c r="O397" s="51">
        <f>IF(Table2[[#This Row],[Customer Segment]]=Introduction!$D$45,1,0)</f>
        <v>0</v>
      </c>
      <c r="P397" s="51">
        <f>IF(Table2[[#This Row],[Customer Segment]]=Introduction!$D$42,1,0)</f>
        <v>0</v>
      </c>
      <c r="Q397" s="51">
        <f>IF(Table2[[#This Row],[Customer Segment]]=Introduction!$D$44,1,0)</f>
        <v>1</v>
      </c>
      <c r="R397" s="41">
        <v>7.01</v>
      </c>
      <c r="S3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8" spans="1:19" customFormat="1" x14ac:dyDescent="0.2">
      <c r="A398" s="1" t="s">
        <v>23</v>
      </c>
      <c r="B398" s="1" t="s">
        <v>63</v>
      </c>
      <c r="C398" s="1" t="s">
        <v>70</v>
      </c>
      <c r="D398" s="47">
        <v>7.0000000000000007E-2</v>
      </c>
      <c r="E398" s="47">
        <v>29.89</v>
      </c>
      <c r="F398" s="47">
        <v>1.99</v>
      </c>
      <c r="G398" s="47">
        <v>0.5</v>
      </c>
      <c r="H398" s="47">
        <v>258.6189</v>
      </c>
      <c r="I398" s="52">
        <f>IF(Table2[[#This Row],[Order Priority]]=Introduction!$B$42,1,0)</f>
        <v>0</v>
      </c>
      <c r="J398" s="52">
        <f>IF(Table2[[#This Row],[Order Priority]]=Introduction!$B$43,1,0)</f>
        <v>0</v>
      </c>
      <c r="K398" s="52">
        <f>IF(Table2[[#This Row],[Order Priority]]=Introduction!$B$44,1,0)</f>
        <v>1</v>
      </c>
      <c r="L398" s="52">
        <f>IF(Table2[[#This Row],[Order Priority]]=Introduction!$B$45,1,0)</f>
        <v>0</v>
      </c>
      <c r="M398" s="52">
        <f>IF(Table2[[#This Row],[Ship Mode]]=Introduction!$C$42,1,0)</f>
        <v>0</v>
      </c>
      <c r="N398" s="51">
        <f>IF(Table2[[#This Row],[Ship Mode]]=Introduction!$C$44,1,0)</f>
        <v>0</v>
      </c>
      <c r="O398" s="51">
        <f>IF(Table2[[#This Row],[Customer Segment]]=Introduction!$D$45,1,0)</f>
        <v>0</v>
      </c>
      <c r="P398" s="51">
        <f>IF(Table2[[#This Row],[Customer Segment]]=Introduction!$D$42,1,0)</f>
        <v>0</v>
      </c>
      <c r="Q398" s="51">
        <f>IF(Table2[[#This Row],[Customer Segment]]=Introduction!$D$44,1,0)</f>
        <v>0</v>
      </c>
      <c r="R398" s="44">
        <v>374.81</v>
      </c>
      <c r="S3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417.34119613863277</v>
      </c>
    </row>
    <row r="399" spans="1:19" customFormat="1" x14ac:dyDescent="0.2">
      <c r="A399" s="1" t="s">
        <v>23</v>
      </c>
      <c r="B399" s="1" t="s">
        <v>14</v>
      </c>
      <c r="C399" s="1" t="s">
        <v>70</v>
      </c>
      <c r="D399" s="49">
        <v>0.03</v>
      </c>
      <c r="E399" s="49">
        <v>8.34</v>
      </c>
      <c r="F399" s="49">
        <v>4.82</v>
      </c>
      <c r="G399" s="49">
        <v>0.4</v>
      </c>
      <c r="H399" s="49">
        <v>-6.71</v>
      </c>
      <c r="I399" s="52">
        <f>IF(Table2[[#This Row],[Order Priority]]=Introduction!$B$42,1,0)</f>
        <v>0</v>
      </c>
      <c r="J399" s="52">
        <f>IF(Table2[[#This Row],[Order Priority]]=Introduction!$B$43,1,0)</f>
        <v>0</v>
      </c>
      <c r="K399" s="52">
        <f>IF(Table2[[#This Row],[Order Priority]]=Introduction!$B$44,1,0)</f>
        <v>1</v>
      </c>
      <c r="L399" s="52">
        <f>IF(Table2[[#This Row],[Order Priority]]=Introduction!$B$45,1,0)</f>
        <v>0</v>
      </c>
      <c r="M399" s="52">
        <f>IF(Table2[[#This Row],[Ship Mode]]=Introduction!$C$42,1,0)</f>
        <v>0</v>
      </c>
      <c r="N399" s="51">
        <f>IF(Table2[[#This Row],[Ship Mode]]=Introduction!$C$44,1,0)</f>
        <v>1</v>
      </c>
      <c r="O399" s="51">
        <f>IF(Table2[[#This Row],[Customer Segment]]=Introduction!$D$45,1,0)</f>
        <v>0</v>
      </c>
      <c r="P399" s="51">
        <f>IF(Table2[[#This Row],[Customer Segment]]=Introduction!$D$42,1,0)</f>
        <v>0</v>
      </c>
      <c r="Q399" s="51">
        <f>IF(Table2[[#This Row],[Customer Segment]]=Introduction!$D$44,1,0)</f>
        <v>0</v>
      </c>
      <c r="R399" s="41">
        <v>43.27</v>
      </c>
      <c r="S3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181.86804575468386</v>
      </c>
    </row>
    <row r="400" spans="1:19" customFormat="1" x14ac:dyDescent="0.2">
      <c r="A400" s="1" t="s">
        <v>23</v>
      </c>
      <c r="B400" s="1" t="s">
        <v>2</v>
      </c>
      <c r="C400" s="1" t="s">
        <v>47</v>
      </c>
      <c r="D400" s="47">
        <v>0.08</v>
      </c>
      <c r="E400" s="47">
        <v>145.44999999999999</v>
      </c>
      <c r="F400" s="47">
        <v>17.850000000000001</v>
      </c>
      <c r="G400" s="47">
        <v>0.56000000000000005</v>
      </c>
      <c r="H400" s="47">
        <v>751.58</v>
      </c>
      <c r="I400" s="52">
        <f>IF(Table2[[#This Row],[Order Priority]]=Introduction!$B$42,1,0)</f>
        <v>0</v>
      </c>
      <c r="J400" s="52">
        <f>IF(Table2[[#This Row],[Order Priority]]=Introduction!$B$43,1,0)</f>
        <v>0</v>
      </c>
      <c r="K400" s="52">
        <f>IF(Table2[[#This Row],[Order Priority]]=Introduction!$B$44,1,0)</f>
        <v>1</v>
      </c>
      <c r="L400" s="52">
        <f>IF(Table2[[#This Row],[Order Priority]]=Introduction!$B$45,1,0)</f>
        <v>0</v>
      </c>
      <c r="M400" s="52">
        <f>IF(Table2[[#This Row],[Ship Mode]]=Introduction!$C$42,1,0)</f>
        <v>1</v>
      </c>
      <c r="N400" s="51">
        <f>IF(Table2[[#This Row],[Ship Mode]]=Introduction!$C$44,1,0)</f>
        <v>0</v>
      </c>
      <c r="O400" s="51">
        <f>IF(Table2[[#This Row],[Customer Segment]]=Introduction!$D$45,1,0)</f>
        <v>0</v>
      </c>
      <c r="P400" s="51">
        <f>IF(Table2[[#This Row],[Customer Segment]]=Introduction!$D$42,1,0)</f>
        <v>0</v>
      </c>
      <c r="Q400" s="51">
        <f>IF(Table2[[#This Row],[Customer Segment]]=Introduction!$D$44,1,0)</f>
        <v>1</v>
      </c>
      <c r="R400" s="44">
        <v>1117.6600000000001</v>
      </c>
      <c r="S4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2074.9258609151834</v>
      </c>
    </row>
    <row r="401" spans="1:19" customFormat="1" x14ac:dyDescent="0.2">
      <c r="A401" s="1" t="s">
        <v>23</v>
      </c>
      <c r="B401" s="1" t="s">
        <v>2</v>
      </c>
      <c r="C401" s="1" t="s">
        <v>47</v>
      </c>
      <c r="D401" s="49">
        <v>7.0000000000000007E-2</v>
      </c>
      <c r="E401" s="49">
        <v>33.94</v>
      </c>
      <c r="F401" s="49">
        <v>19.190000000000001</v>
      </c>
      <c r="G401" s="49">
        <v>0.57999999999999996</v>
      </c>
      <c r="H401" s="49">
        <v>-157.56</v>
      </c>
      <c r="I401" s="52">
        <f>IF(Table2[[#This Row],[Order Priority]]=Introduction!$B$42,1,0)</f>
        <v>0</v>
      </c>
      <c r="J401" s="52">
        <f>IF(Table2[[#This Row],[Order Priority]]=Introduction!$B$43,1,0)</f>
        <v>0</v>
      </c>
      <c r="K401" s="52">
        <f>IF(Table2[[#This Row],[Order Priority]]=Introduction!$B$44,1,0)</f>
        <v>1</v>
      </c>
      <c r="L401" s="52">
        <f>IF(Table2[[#This Row],[Order Priority]]=Introduction!$B$45,1,0)</f>
        <v>0</v>
      </c>
      <c r="M401" s="52">
        <f>IF(Table2[[#This Row],[Ship Mode]]=Introduction!$C$42,1,0)</f>
        <v>1</v>
      </c>
      <c r="N401" s="51">
        <f>IF(Table2[[#This Row],[Ship Mode]]=Introduction!$C$44,1,0)</f>
        <v>0</v>
      </c>
      <c r="O401" s="51">
        <f>IF(Table2[[#This Row],[Customer Segment]]=Introduction!$D$45,1,0)</f>
        <v>0</v>
      </c>
      <c r="P401" s="51">
        <f>IF(Table2[[#This Row],[Customer Segment]]=Introduction!$D$42,1,0)</f>
        <v>0</v>
      </c>
      <c r="Q401" s="51">
        <f>IF(Table2[[#This Row],[Customer Segment]]=Introduction!$D$44,1,0)</f>
        <v>1</v>
      </c>
      <c r="R401" s="41">
        <v>169.46</v>
      </c>
      <c r="S4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854.83149340181274</v>
      </c>
    </row>
    <row r="402" spans="1:19" customFormat="1" x14ac:dyDescent="0.2">
      <c r="A402" s="1" t="s">
        <v>92</v>
      </c>
      <c r="B402" s="1" t="s">
        <v>14</v>
      </c>
      <c r="C402" s="1" t="s">
        <v>3</v>
      </c>
      <c r="D402" s="47">
        <v>7.0000000000000007E-2</v>
      </c>
      <c r="E402" s="47">
        <v>1.7</v>
      </c>
      <c r="F402" s="47">
        <v>1.99</v>
      </c>
      <c r="G402" s="47">
        <v>0.51</v>
      </c>
      <c r="H402" s="47">
        <v>-51.42</v>
      </c>
      <c r="I402" s="52">
        <f>IF(Table2[[#This Row],[Order Priority]]=Introduction!$B$42,1,0)</f>
        <v>0</v>
      </c>
      <c r="J402" s="52">
        <f>IF(Table2[[#This Row],[Order Priority]]=Introduction!$B$43,1,0)</f>
        <v>0</v>
      </c>
      <c r="K402" s="52">
        <f>IF(Table2[[#This Row],[Order Priority]]=Introduction!$B$44,1,0)</f>
        <v>0</v>
      </c>
      <c r="L402" s="52">
        <f>IF(Table2[[#This Row],[Order Priority]]=Introduction!$B$45,1,0)</f>
        <v>1</v>
      </c>
      <c r="M402" s="52">
        <f>IF(Table2[[#This Row],[Ship Mode]]=Introduction!$C$42,1,0)</f>
        <v>0</v>
      </c>
      <c r="N402" s="51">
        <f>IF(Table2[[#This Row],[Ship Mode]]=Introduction!$C$44,1,0)</f>
        <v>1</v>
      </c>
      <c r="O402" s="51">
        <f>IF(Table2[[#This Row],[Customer Segment]]=Introduction!$D$45,1,0)</f>
        <v>1</v>
      </c>
      <c r="P402" s="51">
        <f>IF(Table2[[#This Row],[Customer Segment]]=Introduction!$D$42,1,0)</f>
        <v>0</v>
      </c>
      <c r="Q402" s="51">
        <f>IF(Table2[[#This Row],[Customer Segment]]=Introduction!$D$44,1,0)</f>
        <v>0</v>
      </c>
      <c r="R402" s="44">
        <v>17.420000000000002</v>
      </c>
      <c r="S4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26.015089944965421</v>
      </c>
    </row>
    <row r="403" spans="1:19" customFormat="1" x14ac:dyDescent="0.2">
      <c r="A403" s="1" t="s">
        <v>92</v>
      </c>
      <c r="B403" s="1" t="s">
        <v>14</v>
      </c>
      <c r="C403" s="1" t="s">
        <v>15</v>
      </c>
      <c r="D403" s="49">
        <v>0.05</v>
      </c>
      <c r="E403" s="49">
        <v>12.97</v>
      </c>
      <c r="F403" s="49">
        <v>1.49</v>
      </c>
      <c r="G403" s="49">
        <v>0.35</v>
      </c>
      <c r="H403" s="49">
        <v>5.4660000000000002</v>
      </c>
      <c r="I403" s="52">
        <f>IF(Table2[[#This Row],[Order Priority]]=Introduction!$B$42,1,0)</f>
        <v>0</v>
      </c>
      <c r="J403" s="52">
        <f>IF(Table2[[#This Row],[Order Priority]]=Introduction!$B$43,1,0)</f>
        <v>0</v>
      </c>
      <c r="K403" s="52">
        <f>IF(Table2[[#This Row],[Order Priority]]=Introduction!$B$44,1,0)</f>
        <v>0</v>
      </c>
      <c r="L403" s="52">
        <f>IF(Table2[[#This Row],[Order Priority]]=Introduction!$B$45,1,0)</f>
        <v>1</v>
      </c>
      <c r="M403" s="52">
        <f>IF(Table2[[#This Row],[Ship Mode]]=Introduction!$C$42,1,0)</f>
        <v>0</v>
      </c>
      <c r="N403" s="51">
        <f>IF(Table2[[#This Row],[Ship Mode]]=Introduction!$C$44,1,0)</f>
        <v>1</v>
      </c>
      <c r="O403" s="51">
        <f>IF(Table2[[#This Row],[Customer Segment]]=Introduction!$D$45,1,0)</f>
        <v>0</v>
      </c>
      <c r="P403" s="51">
        <f>IF(Table2[[#This Row],[Customer Segment]]=Introduction!$D$42,1,0)</f>
        <v>1</v>
      </c>
      <c r="Q403" s="51">
        <f>IF(Table2[[#This Row],[Customer Segment]]=Introduction!$D$44,1,0)</f>
        <v>0</v>
      </c>
      <c r="R403" s="41">
        <v>26.37</v>
      </c>
      <c r="S4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-33.912750954356547</v>
      </c>
    </row>
    <row r="404" spans="1:19" customFormat="1" x14ac:dyDescent="0.2">
      <c r="A404" s="1" t="s">
        <v>92</v>
      </c>
      <c r="B404" s="1" t="s">
        <v>14</v>
      </c>
      <c r="C404" s="1" t="s">
        <v>15</v>
      </c>
      <c r="D404" s="47">
        <v>0.06</v>
      </c>
      <c r="E404" s="47">
        <v>5.81</v>
      </c>
      <c r="F404" s="47">
        <v>3.37</v>
      </c>
      <c r="G404" s="47">
        <v>0.54</v>
      </c>
      <c r="H404" s="47">
        <v>-149.1182</v>
      </c>
      <c r="I404" s="52">
        <f>IF(Table2[[#This Row],[Order Priority]]=Introduction!$B$42,1,0)</f>
        <v>0</v>
      </c>
      <c r="J404" s="52">
        <f>IF(Table2[[#This Row],[Order Priority]]=Introduction!$B$43,1,0)</f>
        <v>0</v>
      </c>
      <c r="K404" s="52">
        <f>IF(Table2[[#This Row],[Order Priority]]=Introduction!$B$44,1,0)</f>
        <v>0</v>
      </c>
      <c r="L404" s="52">
        <f>IF(Table2[[#This Row],[Order Priority]]=Introduction!$B$45,1,0)</f>
        <v>1</v>
      </c>
      <c r="M404" s="52">
        <f>IF(Table2[[#This Row],[Ship Mode]]=Introduction!$C$42,1,0)</f>
        <v>0</v>
      </c>
      <c r="N404" s="51">
        <f>IF(Table2[[#This Row],[Ship Mode]]=Introduction!$C$44,1,0)</f>
        <v>1</v>
      </c>
      <c r="O404" s="51">
        <f>IF(Table2[[#This Row],[Customer Segment]]=Introduction!$D$45,1,0)</f>
        <v>0</v>
      </c>
      <c r="P404" s="51">
        <f>IF(Table2[[#This Row],[Customer Segment]]=Introduction!$D$42,1,0)</f>
        <v>1</v>
      </c>
      <c r="Q404" s="51">
        <f>IF(Table2[[#This Row],[Customer Segment]]=Introduction!$D$44,1,0)</f>
        <v>0</v>
      </c>
      <c r="R404" s="44">
        <v>53.44</v>
      </c>
      <c r="S4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-11.365971446632365</v>
      </c>
    </row>
    <row r="405" spans="1:19" customFormat="1" x14ac:dyDescent="0.2">
      <c r="A405" s="1" t="s">
        <v>92</v>
      </c>
      <c r="B405" s="1" t="s">
        <v>14</v>
      </c>
      <c r="C405" s="1" t="s">
        <v>47</v>
      </c>
      <c r="D405" s="49">
        <v>0.05</v>
      </c>
      <c r="E405" s="49">
        <v>2.16</v>
      </c>
      <c r="F405" s="49">
        <v>6.05</v>
      </c>
      <c r="G405" s="49">
        <v>0.37</v>
      </c>
      <c r="H405" s="49">
        <v>-298.88600000000002</v>
      </c>
      <c r="I405" s="52">
        <f>IF(Table2[[#This Row],[Order Priority]]=Introduction!$B$42,1,0)</f>
        <v>0</v>
      </c>
      <c r="J405" s="52">
        <f>IF(Table2[[#This Row],[Order Priority]]=Introduction!$B$43,1,0)</f>
        <v>0</v>
      </c>
      <c r="K405" s="52">
        <f>IF(Table2[[#This Row],[Order Priority]]=Introduction!$B$44,1,0)</f>
        <v>0</v>
      </c>
      <c r="L405" s="52">
        <f>IF(Table2[[#This Row],[Order Priority]]=Introduction!$B$45,1,0)</f>
        <v>1</v>
      </c>
      <c r="M405" s="52">
        <f>IF(Table2[[#This Row],[Ship Mode]]=Introduction!$C$42,1,0)</f>
        <v>0</v>
      </c>
      <c r="N405" s="51">
        <f>IF(Table2[[#This Row],[Ship Mode]]=Introduction!$C$44,1,0)</f>
        <v>1</v>
      </c>
      <c r="O405" s="51">
        <f>IF(Table2[[#This Row],[Customer Segment]]=Introduction!$D$45,1,0)</f>
        <v>0</v>
      </c>
      <c r="P405" s="51">
        <f>IF(Table2[[#This Row],[Customer Segment]]=Introduction!$D$42,1,0)</f>
        <v>0</v>
      </c>
      <c r="Q405" s="51">
        <f>IF(Table2[[#This Row],[Customer Segment]]=Introduction!$D$44,1,0)</f>
        <v>1</v>
      </c>
      <c r="R405" s="41">
        <v>18.59</v>
      </c>
      <c r="S4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-177.41270733825101</v>
      </c>
    </row>
    <row r="406" spans="1:19" customFormat="1" x14ac:dyDescent="0.2">
      <c r="A406" s="1" t="s">
        <v>92</v>
      </c>
      <c r="B406" s="1" t="s">
        <v>14</v>
      </c>
      <c r="C406" s="1" t="s">
        <v>47</v>
      </c>
      <c r="D406" s="47">
        <v>0.03</v>
      </c>
      <c r="E406" s="47">
        <v>6.48</v>
      </c>
      <c r="F406" s="47">
        <v>6.6</v>
      </c>
      <c r="G406" s="47">
        <v>0.37</v>
      </c>
      <c r="H406" s="47">
        <v>-145.852</v>
      </c>
      <c r="I406" s="52">
        <f>IF(Table2[[#This Row],[Order Priority]]=Introduction!$B$42,1,0)</f>
        <v>0</v>
      </c>
      <c r="J406" s="52">
        <f>IF(Table2[[#This Row],[Order Priority]]=Introduction!$B$43,1,0)</f>
        <v>0</v>
      </c>
      <c r="K406" s="52">
        <f>IF(Table2[[#This Row],[Order Priority]]=Introduction!$B$44,1,0)</f>
        <v>0</v>
      </c>
      <c r="L406" s="52">
        <f>IF(Table2[[#This Row],[Order Priority]]=Introduction!$B$45,1,0)</f>
        <v>1</v>
      </c>
      <c r="M406" s="52">
        <f>IF(Table2[[#This Row],[Ship Mode]]=Introduction!$C$42,1,0)</f>
        <v>0</v>
      </c>
      <c r="N406" s="51">
        <f>IF(Table2[[#This Row],[Ship Mode]]=Introduction!$C$44,1,0)</f>
        <v>1</v>
      </c>
      <c r="O406" s="51">
        <f>IF(Table2[[#This Row],[Customer Segment]]=Introduction!$D$45,1,0)</f>
        <v>0</v>
      </c>
      <c r="P406" s="51">
        <f>IF(Table2[[#This Row],[Customer Segment]]=Introduction!$D$42,1,0)</f>
        <v>0</v>
      </c>
      <c r="Q406" s="51">
        <f>IF(Table2[[#This Row],[Customer Segment]]=Introduction!$D$44,1,0)</f>
        <v>1</v>
      </c>
      <c r="R406" s="44">
        <v>58.83</v>
      </c>
      <c r="S4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21.251781596665719</v>
      </c>
    </row>
    <row r="407" spans="1:19" customFormat="1" x14ac:dyDescent="0.2">
      <c r="A407" s="1" t="s">
        <v>92</v>
      </c>
      <c r="B407" s="1" t="s">
        <v>2</v>
      </c>
      <c r="C407" s="1" t="s">
        <v>47</v>
      </c>
      <c r="D407" s="49">
        <v>0.08</v>
      </c>
      <c r="E407" s="49">
        <v>146.05000000000001</v>
      </c>
      <c r="F407" s="49">
        <v>80.2</v>
      </c>
      <c r="G407" s="49">
        <v>0.71</v>
      </c>
      <c r="H407" s="49">
        <v>-27.951000000000001</v>
      </c>
      <c r="I407" s="52">
        <f>IF(Table2[[#This Row],[Order Priority]]=Introduction!$B$42,1,0)</f>
        <v>0</v>
      </c>
      <c r="J407" s="52">
        <f>IF(Table2[[#This Row],[Order Priority]]=Introduction!$B$43,1,0)</f>
        <v>0</v>
      </c>
      <c r="K407" s="52">
        <f>IF(Table2[[#This Row],[Order Priority]]=Introduction!$B$44,1,0)</f>
        <v>0</v>
      </c>
      <c r="L407" s="52">
        <f>IF(Table2[[#This Row],[Order Priority]]=Introduction!$B$45,1,0)</f>
        <v>1</v>
      </c>
      <c r="M407" s="52">
        <f>IF(Table2[[#This Row],[Ship Mode]]=Introduction!$C$42,1,0)</f>
        <v>1</v>
      </c>
      <c r="N407" s="51">
        <f>IF(Table2[[#This Row],[Ship Mode]]=Introduction!$C$44,1,0)</f>
        <v>0</v>
      </c>
      <c r="O407" s="51">
        <f>IF(Table2[[#This Row],[Customer Segment]]=Introduction!$D$45,1,0)</f>
        <v>0</v>
      </c>
      <c r="P407" s="51">
        <f>IF(Table2[[#This Row],[Customer Segment]]=Introduction!$D$42,1,0)</f>
        <v>0</v>
      </c>
      <c r="Q407" s="51">
        <f>IF(Table2[[#This Row],[Customer Segment]]=Introduction!$D$44,1,0)</f>
        <v>1</v>
      </c>
      <c r="R407" s="41">
        <v>1557.66</v>
      </c>
      <c r="S4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3059.5315104349934</v>
      </c>
    </row>
    <row r="408" spans="1:19" customFormat="1" x14ac:dyDescent="0.2">
      <c r="A408" s="1" t="s">
        <v>92</v>
      </c>
      <c r="B408" s="1" t="s">
        <v>14</v>
      </c>
      <c r="C408" s="1" t="s">
        <v>70</v>
      </c>
      <c r="D408" s="47">
        <v>0</v>
      </c>
      <c r="E408" s="47">
        <v>4.91</v>
      </c>
      <c r="F408" s="47">
        <v>0.5</v>
      </c>
      <c r="G408" s="47">
        <v>0.36</v>
      </c>
      <c r="H408" s="47">
        <v>99.197999999999993</v>
      </c>
      <c r="I408" s="52">
        <f>IF(Table2[[#This Row],[Order Priority]]=Introduction!$B$42,1,0)</f>
        <v>0</v>
      </c>
      <c r="J408" s="52">
        <f>IF(Table2[[#This Row],[Order Priority]]=Introduction!$B$43,1,0)</f>
        <v>0</v>
      </c>
      <c r="K408" s="52">
        <f>IF(Table2[[#This Row],[Order Priority]]=Introduction!$B$44,1,0)</f>
        <v>0</v>
      </c>
      <c r="L408" s="52">
        <f>IF(Table2[[#This Row],[Order Priority]]=Introduction!$B$45,1,0)</f>
        <v>1</v>
      </c>
      <c r="M408" s="52">
        <f>IF(Table2[[#This Row],[Ship Mode]]=Introduction!$C$42,1,0)</f>
        <v>0</v>
      </c>
      <c r="N408" s="51">
        <f>IF(Table2[[#This Row],[Ship Mode]]=Introduction!$C$44,1,0)</f>
        <v>1</v>
      </c>
      <c r="O408" s="51">
        <f>IF(Table2[[#This Row],[Customer Segment]]=Introduction!$D$45,1,0)</f>
        <v>0</v>
      </c>
      <c r="P408" s="51">
        <f>IF(Table2[[#This Row],[Customer Segment]]=Introduction!$D$42,1,0)</f>
        <v>0</v>
      </c>
      <c r="Q408" s="51">
        <f>IF(Table2[[#This Row],[Customer Segment]]=Introduction!$D$44,1,0)</f>
        <v>0</v>
      </c>
      <c r="R408" s="44">
        <v>61.87</v>
      </c>
      <c r="S4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79.744405729134797</v>
      </c>
    </row>
    <row r="409" spans="1:19" customFormat="1" x14ac:dyDescent="0.2">
      <c r="A409" s="1" t="s">
        <v>92</v>
      </c>
      <c r="B409" s="1" t="s">
        <v>14</v>
      </c>
      <c r="C409" s="1" t="s">
        <v>70</v>
      </c>
      <c r="D409" s="49">
        <v>0.01</v>
      </c>
      <c r="E409" s="49">
        <v>7.28</v>
      </c>
      <c r="F409" s="49">
        <v>11.15</v>
      </c>
      <c r="G409" s="49">
        <v>0.37</v>
      </c>
      <c r="H409" s="49">
        <v>136.03139999999999</v>
      </c>
      <c r="I409" s="52">
        <f>IF(Table2[[#This Row],[Order Priority]]=Introduction!$B$42,1,0)</f>
        <v>0</v>
      </c>
      <c r="J409" s="52">
        <f>IF(Table2[[#This Row],[Order Priority]]=Introduction!$B$43,1,0)</f>
        <v>0</v>
      </c>
      <c r="K409" s="52">
        <f>IF(Table2[[#This Row],[Order Priority]]=Introduction!$B$44,1,0)</f>
        <v>0</v>
      </c>
      <c r="L409" s="52">
        <f>IF(Table2[[#This Row],[Order Priority]]=Introduction!$B$45,1,0)</f>
        <v>1</v>
      </c>
      <c r="M409" s="52">
        <f>IF(Table2[[#This Row],[Ship Mode]]=Introduction!$C$42,1,0)</f>
        <v>0</v>
      </c>
      <c r="N409" s="51">
        <f>IF(Table2[[#This Row],[Ship Mode]]=Introduction!$C$44,1,0)</f>
        <v>1</v>
      </c>
      <c r="O409" s="51">
        <f>IF(Table2[[#This Row],[Customer Segment]]=Introduction!$D$45,1,0)</f>
        <v>0</v>
      </c>
      <c r="P409" s="51">
        <f>IF(Table2[[#This Row],[Customer Segment]]=Introduction!$D$42,1,0)</f>
        <v>0</v>
      </c>
      <c r="Q409" s="51">
        <f>IF(Table2[[#This Row],[Customer Segment]]=Introduction!$D$44,1,0)</f>
        <v>0</v>
      </c>
      <c r="R409" s="41">
        <v>48.88</v>
      </c>
      <c r="S4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420.95085561361475</v>
      </c>
    </row>
    <row r="410" spans="1:19" customFormat="1" x14ac:dyDescent="0.2">
      <c r="A410" s="1" t="s">
        <v>92</v>
      </c>
      <c r="B410" s="1" t="s">
        <v>14</v>
      </c>
      <c r="C410" s="1" t="s">
        <v>70</v>
      </c>
      <c r="D410" s="47">
        <v>0.1</v>
      </c>
      <c r="E410" s="47">
        <v>6.68</v>
      </c>
      <c r="F410" s="47">
        <v>6.93</v>
      </c>
      <c r="G410" s="47">
        <v>0.37</v>
      </c>
      <c r="H410" s="47">
        <v>-100.072</v>
      </c>
      <c r="I410" s="52">
        <f>IF(Table2[[#This Row],[Order Priority]]=Introduction!$B$42,1,0)</f>
        <v>0</v>
      </c>
      <c r="J410" s="52">
        <f>IF(Table2[[#This Row],[Order Priority]]=Introduction!$B$43,1,0)</f>
        <v>0</v>
      </c>
      <c r="K410" s="52">
        <f>IF(Table2[[#This Row],[Order Priority]]=Introduction!$B$44,1,0)</f>
        <v>0</v>
      </c>
      <c r="L410" s="52">
        <f>IF(Table2[[#This Row],[Order Priority]]=Introduction!$B$45,1,0)</f>
        <v>1</v>
      </c>
      <c r="M410" s="52">
        <f>IF(Table2[[#This Row],[Ship Mode]]=Introduction!$C$42,1,0)</f>
        <v>0</v>
      </c>
      <c r="N410" s="51">
        <f>IF(Table2[[#This Row],[Ship Mode]]=Introduction!$C$44,1,0)</f>
        <v>1</v>
      </c>
      <c r="O410" s="51">
        <f>IF(Table2[[#This Row],[Customer Segment]]=Introduction!$D$45,1,0)</f>
        <v>0</v>
      </c>
      <c r="P410" s="51">
        <f>IF(Table2[[#This Row],[Customer Segment]]=Introduction!$D$42,1,0)</f>
        <v>0</v>
      </c>
      <c r="Q410" s="51">
        <f>IF(Table2[[#This Row],[Customer Segment]]=Introduction!$D$44,1,0)</f>
        <v>0</v>
      </c>
      <c r="R410" s="44">
        <v>21.56</v>
      </c>
      <c r="S4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1.1814575784694199</v>
      </c>
    </row>
    <row r="411" spans="1:19" customFormat="1" x14ac:dyDescent="0.2">
      <c r="A411" s="1" t="s">
        <v>92</v>
      </c>
      <c r="B411" s="1" t="s">
        <v>14</v>
      </c>
      <c r="C411" s="1" t="s">
        <v>70</v>
      </c>
      <c r="D411" s="49">
        <v>7.0000000000000007E-2</v>
      </c>
      <c r="E411" s="49">
        <v>80.98</v>
      </c>
      <c r="F411" s="49">
        <v>7.18</v>
      </c>
      <c r="G411" s="49">
        <v>0.48</v>
      </c>
      <c r="H411" s="49">
        <v>779.47230000000002</v>
      </c>
      <c r="I411" s="52">
        <f>IF(Table2[[#This Row],[Order Priority]]=Introduction!$B$42,1,0)</f>
        <v>0</v>
      </c>
      <c r="J411" s="52">
        <f>IF(Table2[[#This Row],[Order Priority]]=Introduction!$B$43,1,0)</f>
        <v>0</v>
      </c>
      <c r="K411" s="52">
        <f>IF(Table2[[#This Row],[Order Priority]]=Introduction!$B$44,1,0)</f>
        <v>0</v>
      </c>
      <c r="L411" s="52">
        <f>IF(Table2[[#This Row],[Order Priority]]=Introduction!$B$45,1,0)</f>
        <v>1</v>
      </c>
      <c r="M411" s="52">
        <f>IF(Table2[[#This Row],[Ship Mode]]=Introduction!$C$42,1,0)</f>
        <v>0</v>
      </c>
      <c r="N411" s="51">
        <f>IF(Table2[[#This Row],[Ship Mode]]=Introduction!$C$44,1,0)</f>
        <v>1</v>
      </c>
      <c r="O411" s="51">
        <f>IF(Table2[[#This Row],[Customer Segment]]=Introduction!$D$45,1,0)</f>
        <v>0</v>
      </c>
      <c r="P411" s="51">
        <f>IF(Table2[[#This Row],[Customer Segment]]=Introduction!$D$42,1,0)</f>
        <v>0</v>
      </c>
      <c r="Q411" s="51">
        <f>IF(Table2[[#This Row],[Customer Segment]]=Introduction!$D$44,1,0)</f>
        <v>0</v>
      </c>
      <c r="R411" s="41">
        <v>1129.67</v>
      </c>
      <c r="S4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1252.8176203150451</v>
      </c>
    </row>
    <row r="412" spans="1:19" customFormat="1" x14ac:dyDescent="0.2">
      <c r="A412" s="1" t="s">
        <v>92</v>
      </c>
      <c r="B412" s="1" t="s">
        <v>14</v>
      </c>
      <c r="C412" s="1" t="s">
        <v>3</v>
      </c>
      <c r="D412" s="47">
        <v>7.0000000000000007E-2</v>
      </c>
      <c r="E412" s="47">
        <v>14.48</v>
      </c>
      <c r="F412" s="47">
        <v>6.46</v>
      </c>
      <c r="G412" s="47">
        <v>0.38</v>
      </c>
      <c r="H412" s="47">
        <v>67.864000000000004</v>
      </c>
      <c r="I412" s="52">
        <f>IF(Table2[[#This Row],[Order Priority]]=Introduction!$B$42,1,0)</f>
        <v>0</v>
      </c>
      <c r="J412" s="52">
        <f>IF(Table2[[#This Row],[Order Priority]]=Introduction!$B$43,1,0)</f>
        <v>0</v>
      </c>
      <c r="K412" s="52">
        <f>IF(Table2[[#This Row],[Order Priority]]=Introduction!$B$44,1,0)</f>
        <v>0</v>
      </c>
      <c r="L412" s="52">
        <f>IF(Table2[[#This Row],[Order Priority]]=Introduction!$B$45,1,0)</f>
        <v>1</v>
      </c>
      <c r="M412" s="52">
        <f>IF(Table2[[#This Row],[Ship Mode]]=Introduction!$C$42,1,0)</f>
        <v>0</v>
      </c>
      <c r="N412" s="51">
        <f>IF(Table2[[#This Row],[Ship Mode]]=Introduction!$C$44,1,0)</f>
        <v>1</v>
      </c>
      <c r="O412" s="51">
        <f>IF(Table2[[#This Row],[Customer Segment]]=Introduction!$D$45,1,0)</f>
        <v>1</v>
      </c>
      <c r="P412" s="51">
        <f>IF(Table2[[#This Row],[Customer Segment]]=Introduction!$D$42,1,0)</f>
        <v>0</v>
      </c>
      <c r="Q412" s="51">
        <f>IF(Table2[[#This Row],[Customer Segment]]=Introduction!$D$44,1,0)</f>
        <v>0</v>
      </c>
      <c r="R412" s="44">
        <v>171.33</v>
      </c>
      <c r="S4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203.70092853332781</v>
      </c>
    </row>
    <row r="413" spans="1:19" customFormat="1" x14ac:dyDescent="0.2">
      <c r="A413" s="1" t="s">
        <v>46</v>
      </c>
      <c r="B413" s="1" t="s">
        <v>14</v>
      </c>
      <c r="C413" s="1" t="s">
        <v>15</v>
      </c>
      <c r="D413" s="49">
        <v>0.08</v>
      </c>
      <c r="E413" s="49">
        <v>5.78</v>
      </c>
      <c r="F413" s="49">
        <v>5.67</v>
      </c>
      <c r="G413" s="49">
        <v>0.36</v>
      </c>
      <c r="H413" s="49">
        <v>-53.898000000000003</v>
      </c>
      <c r="I413" s="52">
        <f>IF(Table2[[#This Row],[Order Priority]]=Introduction!$B$42,1,0)</f>
        <v>0</v>
      </c>
      <c r="J413" s="52">
        <f>IF(Table2[[#This Row],[Order Priority]]=Introduction!$B$43,1,0)</f>
        <v>0</v>
      </c>
      <c r="K413" s="52">
        <f>IF(Table2[[#This Row],[Order Priority]]=Introduction!$B$44,1,0)</f>
        <v>0</v>
      </c>
      <c r="L413" s="52">
        <f>IF(Table2[[#This Row],[Order Priority]]=Introduction!$B$45,1,0)</f>
        <v>0</v>
      </c>
      <c r="M413" s="52">
        <f>IF(Table2[[#This Row],[Ship Mode]]=Introduction!$C$42,1,0)</f>
        <v>0</v>
      </c>
      <c r="N413" s="51">
        <f>IF(Table2[[#This Row],[Ship Mode]]=Introduction!$C$44,1,0)</f>
        <v>1</v>
      </c>
      <c r="O413" s="51">
        <f>IF(Table2[[#This Row],[Customer Segment]]=Introduction!$D$45,1,0)</f>
        <v>0</v>
      </c>
      <c r="P413" s="51">
        <f>IF(Table2[[#This Row],[Customer Segment]]=Introduction!$D$42,1,0)</f>
        <v>1</v>
      </c>
      <c r="Q413" s="51">
        <f>IF(Table2[[#This Row],[Customer Segment]]=Introduction!$D$44,1,0)</f>
        <v>0</v>
      </c>
      <c r="R413" s="41">
        <v>106.57</v>
      </c>
      <c r="S4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175.05468072147551</v>
      </c>
    </row>
    <row r="414" spans="1:19" customFormat="1" x14ac:dyDescent="0.2">
      <c r="A414" s="1" t="s">
        <v>46</v>
      </c>
      <c r="B414" s="1" t="s">
        <v>14</v>
      </c>
      <c r="C414" s="1" t="s">
        <v>15</v>
      </c>
      <c r="D414" s="47">
        <v>0.01</v>
      </c>
      <c r="E414" s="47">
        <v>7.64</v>
      </c>
      <c r="F414" s="47">
        <v>1.39</v>
      </c>
      <c r="G414" s="47">
        <v>0.36</v>
      </c>
      <c r="H414" s="47">
        <v>112.1181</v>
      </c>
      <c r="I414" s="52">
        <f>IF(Table2[[#This Row],[Order Priority]]=Introduction!$B$42,1,0)</f>
        <v>0</v>
      </c>
      <c r="J414" s="52">
        <f>IF(Table2[[#This Row],[Order Priority]]=Introduction!$B$43,1,0)</f>
        <v>0</v>
      </c>
      <c r="K414" s="52">
        <f>IF(Table2[[#This Row],[Order Priority]]=Introduction!$B$44,1,0)</f>
        <v>0</v>
      </c>
      <c r="L414" s="52">
        <f>IF(Table2[[#This Row],[Order Priority]]=Introduction!$B$45,1,0)</f>
        <v>0</v>
      </c>
      <c r="M414" s="52">
        <f>IF(Table2[[#This Row],[Ship Mode]]=Introduction!$C$42,1,0)</f>
        <v>0</v>
      </c>
      <c r="N414" s="51">
        <f>IF(Table2[[#This Row],[Ship Mode]]=Introduction!$C$44,1,0)</f>
        <v>1</v>
      </c>
      <c r="O414" s="51">
        <f>IF(Table2[[#This Row],[Customer Segment]]=Introduction!$D$45,1,0)</f>
        <v>0</v>
      </c>
      <c r="P414" s="51">
        <f>IF(Table2[[#This Row],[Customer Segment]]=Introduction!$D$42,1,0)</f>
        <v>1</v>
      </c>
      <c r="Q414" s="51">
        <f>IF(Table2[[#This Row],[Customer Segment]]=Introduction!$D$44,1,0)</f>
        <v>0</v>
      </c>
      <c r="R414" s="44">
        <v>162.49</v>
      </c>
      <c r="S4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278.84947066030639</v>
      </c>
    </row>
    <row r="415" spans="1:19" customFormat="1" x14ac:dyDescent="0.2">
      <c r="A415" s="1" t="s">
        <v>1</v>
      </c>
      <c r="B415" s="1" t="s">
        <v>2</v>
      </c>
      <c r="C415" s="1" t="s">
        <v>3</v>
      </c>
      <c r="D415" s="49">
        <v>0.06</v>
      </c>
      <c r="E415" s="49">
        <v>279.81</v>
      </c>
      <c r="F415" s="49">
        <v>23.19</v>
      </c>
      <c r="G415" s="49">
        <v>0.59</v>
      </c>
      <c r="H415" s="49">
        <v>1103.9724000000001</v>
      </c>
      <c r="I415" s="52">
        <f>IF(Table2[[#This Row],[Order Priority]]=Introduction!$B$42,1,0)</f>
        <v>1</v>
      </c>
      <c r="J415" s="52">
        <f>IF(Table2[[#This Row],[Order Priority]]=Introduction!$B$43,1,0)</f>
        <v>0</v>
      </c>
      <c r="K415" s="52">
        <f>IF(Table2[[#This Row],[Order Priority]]=Introduction!$B$44,1,0)</f>
        <v>0</v>
      </c>
      <c r="L415" s="52">
        <f>IF(Table2[[#This Row],[Order Priority]]=Introduction!$B$45,1,0)</f>
        <v>0</v>
      </c>
      <c r="M415" s="52">
        <f>IF(Table2[[#This Row],[Ship Mode]]=Introduction!$C$42,1,0)</f>
        <v>1</v>
      </c>
      <c r="N415" s="51">
        <f>IF(Table2[[#This Row],[Ship Mode]]=Introduction!$C$44,1,0)</f>
        <v>0</v>
      </c>
      <c r="O415" s="51">
        <f>IF(Table2[[#This Row],[Customer Segment]]=Introduction!$D$45,1,0)</f>
        <v>1</v>
      </c>
      <c r="P415" s="51">
        <f>IF(Table2[[#This Row],[Customer Segment]]=Introduction!$D$42,1,0)</f>
        <v>0</v>
      </c>
      <c r="Q415" s="51">
        <f>IF(Table2[[#This Row],[Customer Segment]]=Introduction!$D$44,1,0)</f>
        <v>0</v>
      </c>
      <c r="R415" s="41">
        <v>1599.96</v>
      </c>
      <c r="S4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3213.2717983567322</v>
      </c>
    </row>
    <row r="416" spans="1:19" customFormat="1" x14ac:dyDescent="0.2">
      <c r="A416" s="1" t="s">
        <v>1</v>
      </c>
      <c r="B416" s="1" t="s">
        <v>14</v>
      </c>
      <c r="C416" s="1" t="s">
        <v>47</v>
      </c>
      <c r="D416" s="47">
        <v>0</v>
      </c>
      <c r="E416" s="47">
        <v>7.28</v>
      </c>
      <c r="F416" s="47">
        <v>1.77</v>
      </c>
      <c r="G416" s="47">
        <v>0.37</v>
      </c>
      <c r="H416" s="47">
        <v>167.16</v>
      </c>
      <c r="I416" s="52">
        <f>IF(Table2[[#This Row],[Order Priority]]=Introduction!$B$42,1,0)</f>
        <v>1</v>
      </c>
      <c r="J416" s="52">
        <f>IF(Table2[[#This Row],[Order Priority]]=Introduction!$B$43,1,0)</f>
        <v>0</v>
      </c>
      <c r="K416" s="52">
        <f>IF(Table2[[#This Row],[Order Priority]]=Introduction!$B$44,1,0)</f>
        <v>0</v>
      </c>
      <c r="L416" s="52">
        <f>IF(Table2[[#This Row],[Order Priority]]=Introduction!$B$45,1,0)</f>
        <v>0</v>
      </c>
      <c r="M416" s="52">
        <f>IF(Table2[[#This Row],[Ship Mode]]=Introduction!$C$42,1,0)</f>
        <v>0</v>
      </c>
      <c r="N416" s="51">
        <f>IF(Table2[[#This Row],[Ship Mode]]=Introduction!$C$44,1,0)</f>
        <v>1</v>
      </c>
      <c r="O416" s="51">
        <f>IF(Table2[[#This Row],[Customer Segment]]=Introduction!$D$45,1,0)</f>
        <v>0</v>
      </c>
      <c r="P416" s="51">
        <f>IF(Table2[[#This Row],[Customer Segment]]=Introduction!$D$42,1,0)</f>
        <v>0</v>
      </c>
      <c r="Q416" s="51">
        <f>IF(Table2[[#This Row],[Customer Segment]]=Introduction!$D$44,1,0)</f>
        <v>1</v>
      </c>
      <c r="R416" s="44">
        <v>53.42</v>
      </c>
      <c r="S4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507.86589617641238</v>
      </c>
    </row>
    <row r="417" spans="1:19" customFormat="1" x14ac:dyDescent="0.2">
      <c r="A417" s="1" t="s">
        <v>23</v>
      </c>
      <c r="B417" s="1" t="s">
        <v>14</v>
      </c>
      <c r="C417" s="1" t="s">
        <v>3</v>
      </c>
      <c r="D417" s="49">
        <v>7.0000000000000007E-2</v>
      </c>
      <c r="E417" s="49">
        <v>2.88</v>
      </c>
      <c r="F417" s="49">
        <v>1.01</v>
      </c>
      <c r="G417" s="49">
        <v>0.55000000000000004</v>
      </c>
      <c r="H417" s="49">
        <v>9.59</v>
      </c>
      <c r="I417" s="52">
        <f>IF(Table2[[#This Row],[Order Priority]]=Introduction!$B$42,1,0)</f>
        <v>0</v>
      </c>
      <c r="J417" s="52">
        <f>IF(Table2[[#This Row],[Order Priority]]=Introduction!$B$43,1,0)</f>
        <v>0</v>
      </c>
      <c r="K417" s="52">
        <f>IF(Table2[[#This Row],[Order Priority]]=Introduction!$B$44,1,0)</f>
        <v>1</v>
      </c>
      <c r="L417" s="52">
        <f>IF(Table2[[#This Row],[Order Priority]]=Introduction!$B$45,1,0)</f>
        <v>0</v>
      </c>
      <c r="M417" s="52">
        <f>IF(Table2[[#This Row],[Ship Mode]]=Introduction!$C$42,1,0)</f>
        <v>0</v>
      </c>
      <c r="N417" s="51">
        <f>IF(Table2[[#This Row],[Ship Mode]]=Introduction!$C$44,1,0)</f>
        <v>1</v>
      </c>
      <c r="O417" s="51">
        <f>IF(Table2[[#This Row],[Customer Segment]]=Introduction!$D$45,1,0)</f>
        <v>1</v>
      </c>
      <c r="P417" s="51">
        <f>IF(Table2[[#This Row],[Customer Segment]]=Introduction!$D$42,1,0)</f>
        <v>0</v>
      </c>
      <c r="Q417" s="51">
        <f>IF(Table2[[#This Row],[Customer Segment]]=Introduction!$D$44,1,0)</f>
        <v>0</v>
      </c>
      <c r="R417" s="41">
        <v>34.97</v>
      </c>
      <c r="S4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165.35404870619718</v>
      </c>
    </row>
    <row r="418" spans="1:19" customFormat="1" x14ac:dyDescent="0.2">
      <c r="A418" s="1" t="s">
        <v>23</v>
      </c>
      <c r="B418" s="1" t="s">
        <v>14</v>
      </c>
      <c r="C418" s="1" t="s">
        <v>3</v>
      </c>
      <c r="D418" s="47">
        <v>0.1</v>
      </c>
      <c r="E418" s="47">
        <v>195.99</v>
      </c>
      <c r="F418" s="47">
        <v>3.99</v>
      </c>
      <c r="G418" s="47">
        <v>0.57999999999999996</v>
      </c>
      <c r="H418" s="47">
        <v>-655.42399999999998</v>
      </c>
      <c r="I418" s="52">
        <f>IF(Table2[[#This Row],[Order Priority]]=Introduction!$B$42,1,0)</f>
        <v>0</v>
      </c>
      <c r="J418" s="52">
        <f>IF(Table2[[#This Row],[Order Priority]]=Introduction!$B$43,1,0)</f>
        <v>0</v>
      </c>
      <c r="K418" s="52">
        <f>IF(Table2[[#This Row],[Order Priority]]=Introduction!$B$44,1,0)</f>
        <v>1</v>
      </c>
      <c r="L418" s="52">
        <f>IF(Table2[[#This Row],[Order Priority]]=Introduction!$B$45,1,0)</f>
        <v>0</v>
      </c>
      <c r="M418" s="52">
        <f>IF(Table2[[#This Row],[Ship Mode]]=Introduction!$C$42,1,0)</f>
        <v>0</v>
      </c>
      <c r="N418" s="51">
        <f>IF(Table2[[#This Row],[Ship Mode]]=Introduction!$C$44,1,0)</f>
        <v>1</v>
      </c>
      <c r="O418" s="51">
        <f>IF(Table2[[#This Row],[Customer Segment]]=Introduction!$D$45,1,0)</f>
        <v>1</v>
      </c>
      <c r="P418" s="51">
        <f>IF(Table2[[#This Row],[Customer Segment]]=Introduction!$D$42,1,0)</f>
        <v>0</v>
      </c>
      <c r="Q418" s="51">
        <f>IF(Table2[[#This Row],[Customer Segment]]=Introduction!$D$44,1,0)</f>
        <v>0</v>
      </c>
      <c r="R418" s="44">
        <v>308.86</v>
      </c>
      <c r="S4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176.88574390321301</v>
      </c>
    </row>
    <row r="419" spans="1:19" customFormat="1" x14ac:dyDescent="0.2">
      <c r="A419" s="1" t="s">
        <v>23</v>
      </c>
      <c r="B419" s="1" t="s">
        <v>14</v>
      </c>
      <c r="C419" s="1" t="s">
        <v>47</v>
      </c>
      <c r="D419" s="49">
        <v>0.09</v>
      </c>
      <c r="E419" s="49">
        <v>125.99</v>
      </c>
      <c r="F419" s="49">
        <v>2.5</v>
      </c>
      <c r="G419" s="49">
        <v>0.6</v>
      </c>
      <c r="H419" s="49">
        <v>1258.7877000000001</v>
      </c>
      <c r="I419" s="52">
        <f>IF(Table2[[#This Row],[Order Priority]]=Introduction!$B$42,1,0)</f>
        <v>0</v>
      </c>
      <c r="J419" s="52">
        <f>IF(Table2[[#This Row],[Order Priority]]=Introduction!$B$43,1,0)</f>
        <v>0</v>
      </c>
      <c r="K419" s="52">
        <f>IF(Table2[[#This Row],[Order Priority]]=Introduction!$B$44,1,0)</f>
        <v>1</v>
      </c>
      <c r="L419" s="52">
        <f>IF(Table2[[#This Row],[Order Priority]]=Introduction!$B$45,1,0)</f>
        <v>0</v>
      </c>
      <c r="M419" s="52">
        <f>IF(Table2[[#This Row],[Ship Mode]]=Introduction!$C$42,1,0)</f>
        <v>0</v>
      </c>
      <c r="N419" s="51">
        <f>IF(Table2[[#This Row],[Ship Mode]]=Introduction!$C$44,1,0)</f>
        <v>1</v>
      </c>
      <c r="O419" s="51">
        <f>IF(Table2[[#This Row],[Customer Segment]]=Introduction!$D$45,1,0)</f>
        <v>0</v>
      </c>
      <c r="P419" s="51">
        <f>IF(Table2[[#This Row],[Customer Segment]]=Introduction!$D$42,1,0)</f>
        <v>0</v>
      </c>
      <c r="Q419" s="51">
        <f>IF(Table2[[#This Row],[Customer Segment]]=Introduction!$D$44,1,0)</f>
        <v>1</v>
      </c>
      <c r="R419" s="41">
        <v>1824.33</v>
      </c>
      <c r="S4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1939.2906262165543</v>
      </c>
    </row>
    <row r="420" spans="1:19" customFormat="1" x14ac:dyDescent="0.2">
      <c r="A420" s="1" t="s">
        <v>23</v>
      </c>
      <c r="B420" s="1" t="s">
        <v>14</v>
      </c>
      <c r="C420" s="1" t="s">
        <v>15</v>
      </c>
      <c r="D420" s="47">
        <v>0.01</v>
      </c>
      <c r="E420" s="47">
        <v>10.48</v>
      </c>
      <c r="F420" s="47">
        <v>2.89</v>
      </c>
      <c r="G420" s="47">
        <v>0.6</v>
      </c>
      <c r="H420" s="47">
        <v>60.561599999999999</v>
      </c>
      <c r="I420" s="52">
        <f>IF(Table2[[#This Row],[Order Priority]]=Introduction!$B$42,1,0)</f>
        <v>0</v>
      </c>
      <c r="J420" s="52">
        <f>IF(Table2[[#This Row],[Order Priority]]=Introduction!$B$43,1,0)</f>
        <v>0</v>
      </c>
      <c r="K420" s="52">
        <f>IF(Table2[[#This Row],[Order Priority]]=Introduction!$B$44,1,0)</f>
        <v>1</v>
      </c>
      <c r="L420" s="52">
        <f>IF(Table2[[#This Row],[Order Priority]]=Introduction!$B$45,1,0)</f>
        <v>0</v>
      </c>
      <c r="M420" s="52">
        <f>IF(Table2[[#This Row],[Ship Mode]]=Introduction!$C$42,1,0)</f>
        <v>0</v>
      </c>
      <c r="N420" s="51">
        <f>IF(Table2[[#This Row],[Ship Mode]]=Introduction!$C$44,1,0)</f>
        <v>1</v>
      </c>
      <c r="O420" s="51">
        <f>IF(Table2[[#This Row],[Customer Segment]]=Introduction!$D$45,1,0)</f>
        <v>0</v>
      </c>
      <c r="P420" s="51">
        <f>IF(Table2[[#This Row],[Customer Segment]]=Introduction!$D$42,1,0)</f>
        <v>1</v>
      </c>
      <c r="Q420" s="51">
        <f>IF(Table2[[#This Row],[Customer Segment]]=Introduction!$D$44,1,0)</f>
        <v>0</v>
      </c>
      <c r="R420" s="44">
        <v>202.38</v>
      </c>
      <c r="S4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354.63476470587983</v>
      </c>
    </row>
    <row r="421" spans="1:19" customFormat="1" x14ac:dyDescent="0.2">
      <c r="A421" s="1" t="s">
        <v>23</v>
      </c>
      <c r="B421" s="1" t="s">
        <v>14</v>
      </c>
      <c r="C421" s="1" t="s">
        <v>15</v>
      </c>
      <c r="D421" s="49">
        <v>0.01</v>
      </c>
      <c r="E421" s="49">
        <v>10.48</v>
      </c>
      <c r="F421" s="49">
        <v>2.89</v>
      </c>
      <c r="G421" s="49">
        <v>0.6</v>
      </c>
      <c r="H421" s="49">
        <v>40.92</v>
      </c>
      <c r="I421" s="52">
        <f>IF(Table2[[#This Row],[Order Priority]]=Introduction!$B$42,1,0)</f>
        <v>0</v>
      </c>
      <c r="J421" s="52">
        <f>IF(Table2[[#This Row],[Order Priority]]=Introduction!$B$43,1,0)</f>
        <v>0</v>
      </c>
      <c r="K421" s="52">
        <f>IF(Table2[[#This Row],[Order Priority]]=Introduction!$B$44,1,0)</f>
        <v>1</v>
      </c>
      <c r="L421" s="52">
        <f>IF(Table2[[#This Row],[Order Priority]]=Introduction!$B$45,1,0)</f>
        <v>0</v>
      </c>
      <c r="M421" s="52">
        <f>IF(Table2[[#This Row],[Ship Mode]]=Introduction!$C$42,1,0)</f>
        <v>0</v>
      </c>
      <c r="N421" s="51">
        <f>IF(Table2[[#This Row],[Ship Mode]]=Introduction!$C$44,1,0)</f>
        <v>1</v>
      </c>
      <c r="O421" s="51">
        <f>IF(Table2[[#This Row],[Customer Segment]]=Introduction!$D$45,1,0)</f>
        <v>0</v>
      </c>
      <c r="P421" s="51">
        <f>IF(Table2[[#This Row],[Customer Segment]]=Introduction!$D$42,1,0)</f>
        <v>1</v>
      </c>
      <c r="Q421" s="51">
        <f>IF(Table2[[#This Row],[Customer Segment]]=Introduction!$D$44,1,0)</f>
        <v>0</v>
      </c>
      <c r="R421" s="41">
        <v>809.51</v>
      </c>
      <c r="S4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334.5212610771344</v>
      </c>
    </row>
    <row r="422" spans="1:19" customFormat="1" x14ac:dyDescent="0.2">
      <c r="A422" s="1" t="s">
        <v>92</v>
      </c>
      <c r="B422" s="1" t="s">
        <v>14</v>
      </c>
      <c r="C422" s="1" t="s">
        <v>70</v>
      </c>
      <c r="D422" s="47">
        <v>0</v>
      </c>
      <c r="E422" s="47">
        <v>37.76</v>
      </c>
      <c r="F422" s="47">
        <v>12.9</v>
      </c>
      <c r="G422" s="47">
        <v>0.56999999999999995</v>
      </c>
      <c r="H422" s="47">
        <v>93.846800000000002</v>
      </c>
      <c r="I422" s="52">
        <f>IF(Table2[[#This Row],[Order Priority]]=Introduction!$B$42,1,0)</f>
        <v>0</v>
      </c>
      <c r="J422" s="52">
        <f>IF(Table2[[#This Row],[Order Priority]]=Introduction!$B$43,1,0)</f>
        <v>0</v>
      </c>
      <c r="K422" s="52">
        <f>IF(Table2[[#This Row],[Order Priority]]=Introduction!$B$44,1,0)</f>
        <v>0</v>
      </c>
      <c r="L422" s="52">
        <f>IF(Table2[[#This Row],[Order Priority]]=Introduction!$B$45,1,0)</f>
        <v>1</v>
      </c>
      <c r="M422" s="52">
        <f>IF(Table2[[#This Row],[Ship Mode]]=Introduction!$C$42,1,0)</f>
        <v>0</v>
      </c>
      <c r="N422" s="51">
        <f>IF(Table2[[#This Row],[Ship Mode]]=Introduction!$C$44,1,0)</f>
        <v>1</v>
      </c>
      <c r="O422" s="51">
        <f>IF(Table2[[#This Row],[Customer Segment]]=Introduction!$D$45,1,0)</f>
        <v>0</v>
      </c>
      <c r="P422" s="51">
        <f>IF(Table2[[#This Row],[Customer Segment]]=Introduction!$D$42,1,0)</f>
        <v>0</v>
      </c>
      <c r="Q422" s="51">
        <f>IF(Table2[[#This Row],[Customer Segment]]=Introduction!$D$44,1,0)</f>
        <v>0</v>
      </c>
      <c r="R422" s="44">
        <v>477.2</v>
      </c>
      <c r="S4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694.46594818577955</v>
      </c>
    </row>
    <row r="423" spans="1:19" customFormat="1" x14ac:dyDescent="0.2">
      <c r="A423" s="1" t="s">
        <v>92</v>
      </c>
      <c r="B423" s="1" t="s">
        <v>2</v>
      </c>
      <c r="C423" s="1" t="s">
        <v>70</v>
      </c>
      <c r="D423" s="49">
        <v>0.08</v>
      </c>
      <c r="E423" s="49">
        <v>400.98</v>
      </c>
      <c r="F423" s="49">
        <v>42.52</v>
      </c>
      <c r="G423" s="49">
        <v>0.71</v>
      </c>
      <c r="H423" s="49">
        <v>3031.9724000000001</v>
      </c>
      <c r="I423" s="52">
        <f>IF(Table2[[#This Row],[Order Priority]]=Introduction!$B$42,1,0)</f>
        <v>0</v>
      </c>
      <c r="J423" s="52">
        <f>IF(Table2[[#This Row],[Order Priority]]=Introduction!$B$43,1,0)</f>
        <v>0</v>
      </c>
      <c r="K423" s="52">
        <f>IF(Table2[[#This Row],[Order Priority]]=Introduction!$B$44,1,0)</f>
        <v>0</v>
      </c>
      <c r="L423" s="52">
        <f>IF(Table2[[#This Row],[Order Priority]]=Introduction!$B$45,1,0)</f>
        <v>1</v>
      </c>
      <c r="M423" s="52">
        <f>IF(Table2[[#This Row],[Ship Mode]]=Introduction!$C$42,1,0)</f>
        <v>1</v>
      </c>
      <c r="N423" s="51">
        <f>IF(Table2[[#This Row],[Ship Mode]]=Introduction!$C$44,1,0)</f>
        <v>0</v>
      </c>
      <c r="O423" s="51">
        <f>IF(Table2[[#This Row],[Customer Segment]]=Introduction!$D$45,1,0)</f>
        <v>0</v>
      </c>
      <c r="P423" s="51">
        <f>IF(Table2[[#This Row],[Customer Segment]]=Introduction!$D$42,1,0)</f>
        <v>0</v>
      </c>
      <c r="Q423" s="51">
        <f>IF(Table2[[#This Row],[Customer Segment]]=Introduction!$D$44,1,0)</f>
        <v>0</v>
      </c>
      <c r="R423" s="41">
        <v>7840.04</v>
      </c>
      <c r="S4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5919.8225963078612</v>
      </c>
    </row>
    <row r="424" spans="1:19" customFormat="1" x14ac:dyDescent="0.2">
      <c r="A424" s="1" t="s">
        <v>92</v>
      </c>
      <c r="B424" s="1" t="s">
        <v>14</v>
      </c>
      <c r="C424" s="1" t="s">
        <v>47</v>
      </c>
      <c r="D424" s="47">
        <v>0.04</v>
      </c>
      <c r="E424" s="47">
        <v>5.98</v>
      </c>
      <c r="F424" s="47">
        <v>5.79</v>
      </c>
      <c r="G424" s="47">
        <v>0.36</v>
      </c>
      <c r="H424" s="47">
        <v>-36.030799999999999</v>
      </c>
      <c r="I424" s="52">
        <f>IF(Table2[[#This Row],[Order Priority]]=Introduction!$B$42,1,0)</f>
        <v>0</v>
      </c>
      <c r="J424" s="52">
        <f>IF(Table2[[#This Row],[Order Priority]]=Introduction!$B$43,1,0)</f>
        <v>0</v>
      </c>
      <c r="K424" s="52">
        <f>IF(Table2[[#This Row],[Order Priority]]=Introduction!$B$44,1,0)</f>
        <v>0</v>
      </c>
      <c r="L424" s="52">
        <f>IF(Table2[[#This Row],[Order Priority]]=Introduction!$B$45,1,0)</f>
        <v>1</v>
      </c>
      <c r="M424" s="52">
        <f>IF(Table2[[#This Row],[Ship Mode]]=Introduction!$C$42,1,0)</f>
        <v>0</v>
      </c>
      <c r="N424" s="51">
        <f>IF(Table2[[#This Row],[Ship Mode]]=Introduction!$C$44,1,0)</f>
        <v>1</v>
      </c>
      <c r="O424" s="51">
        <f>IF(Table2[[#This Row],[Customer Segment]]=Introduction!$D$45,1,0)</f>
        <v>0</v>
      </c>
      <c r="P424" s="51">
        <f>IF(Table2[[#This Row],[Customer Segment]]=Introduction!$D$42,1,0)</f>
        <v>0</v>
      </c>
      <c r="Q424" s="51">
        <f>IF(Table2[[#This Row],[Customer Segment]]=Introduction!$D$44,1,0)</f>
        <v>1</v>
      </c>
      <c r="R424" s="44">
        <v>86.12</v>
      </c>
      <c r="S4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94.836830225890708</v>
      </c>
    </row>
    <row r="425" spans="1:19" customFormat="1" x14ac:dyDescent="0.2">
      <c r="A425" s="1" t="s">
        <v>92</v>
      </c>
      <c r="B425" s="1" t="s">
        <v>14</v>
      </c>
      <c r="C425" s="1" t="s">
        <v>70</v>
      </c>
      <c r="D425" s="49">
        <v>0.08</v>
      </c>
      <c r="E425" s="49">
        <v>9.98</v>
      </c>
      <c r="F425" s="49">
        <v>12.52</v>
      </c>
      <c r="G425" s="49">
        <v>0.56999999999999995</v>
      </c>
      <c r="H425" s="49">
        <v>-102.93</v>
      </c>
      <c r="I425" s="52">
        <f>IF(Table2[[#This Row],[Order Priority]]=Introduction!$B$42,1,0)</f>
        <v>0</v>
      </c>
      <c r="J425" s="52">
        <f>IF(Table2[[#This Row],[Order Priority]]=Introduction!$B$43,1,0)</f>
        <v>0</v>
      </c>
      <c r="K425" s="52">
        <f>IF(Table2[[#This Row],[Order Priority]]=Introduction!$B$44,1,0)</f>
        <v>0</v>
      </c>
      <c r="L425" s="52">
        <f>IF(Table2[[#This Row],[Order Priority]]=Introduction!$B$45,1,0)</f>
        <v>1</v>
      </c>
      <c r="M425" s="52">
        <f>IF(Table2[[#This Row],[Ship Mode]]=Introduction!$C$42,1,0)</f>
        <v>0</v>
      </c>
      <c r="N425" s="51">
        <f>IF(Table2[[#This Row],[Ship Mode]]=Introduction!$C$44,1,0)</f>
        <v>1</v>
      </c>
      <c r="O425" s="51">
        <f>IF(Table2[[#This Row],[Customer Segment]]=Introduction!$D$45,1,0)</f>
        <v>0</v>
      </c>
      <c r="P425" s="51">
        <f>IF(Table2[[#This Row],[Customer Segment]]=Introduction!$D$42,1,0)</f>
        <v>0</v>
      </c>
      <c r="Q425" s="51">
        <f>IF(Table2[[#This Row],[Customer Segment]]=Introduction!$D$44,1,0)</f>
        <v>0</v>
      </c>
      <c r="R425" s="41">
        <v>150.24</v>
      </c>
      <c r="S4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342.55176153216473</v>
      </c>
    </row>
    <row r="426" spans="1:19" customFormat="1" x14ac:dyDescent="0.2">
      <c r="A426" s="1" t="s">
        <v>92</v>
      </c>
      <c r="B426" s="1" t="s">
        <v>2</v>
      </c>
      <c r="C426" s="1" t="s">
        <v>3</v>
      </c>
      <c r="D426" s="47">
        <v>7.0000000000000007E-2</v>
      </c>
      <c r="E426" s="47">
        <v>500.98</v>
      </c>
      <c r="F426" s="47">
        <v>28.14</v>
      </c>
      <c r="G426" s="47">
        <v>0.38</v>
      </c>
      <c r="H426" s="47">
        <v>2699.9838</v>
      </c>
      <c r="I426" s="52">
        <f>IF(Table2[[#This Row],[Order Priority]]=Introduction!$B$42,1,0)</f>
        <v>0</v>
      </c>
      <c r="J426" s="52">
        <f>IF(Table2[[#This Row],[Order Priority]]=Introduction!$B$43,1,0)</f>
        <v>0</v>
      </c>
      <c r="K426" s="52">
        <f>IF(Table2[[#This Row],[Order Priority]]=Introduction!$B$44,1,0)</f>
        <v>0</v>
      </c>
      <c r="L426" s="52">
        <f>IF(Table2[[#This Row],[Order Priority]]=Introduction!$B$45,1,0)</f>
        <v>1</v>
      </c>
      <c r="M426" s="52">
        <f>IF(Table2[[#This Row],[Ship Mode]]=Introduction!$C$42,1,0)</f>
        <v>1</v>
      </c>
      <c r="N426" s="51">
        <f>IF(Table2[[#This Row],[Ship Mode]]=Introduction!$C$44,1,0)</f>
        <v>0</v>
      </c>
      <c r="O426" s="51">
        <f>IF(Table2[[#This Row],[Customer Segment]]=Introduction!$D$45,1,0)</f>
        <v>1</v>
      </c>
      <c r="P426" s="51">
        <f>IF(Table2[[#This Row],[Customer Segment]]=Introduction!$D$42,1,0)</f>
        <v>0</v>
      </c>
      <c r="Q426" s="51">
        <f>IF(Table2[[#This Row],[Customer Segment]]=Introduction!$D$44,1,0)</f>
        <v>0</v>
      </c>
      <c r="R426" s="44">
        <v>3913.02</v>
      </c>
      <c r="S4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5219.0026257833379</v>
      </c>
    </row>
    <row r="427" spans="1:19" customFormat="1" x14ac:dyDescent="0.2">
      <c r="A427" s="1" t="s">
        <v>92</v>
      </c>
      <c r="B427" s="1" t="s">
        <v>14</v>
      </c>
      <c r="C427" s="1" t="s">
        <v>3</v>
      </c>
      <c r="D427" s="49">
        <v>0.1</v>
      </c>
      <c r="E427" s="49">
        <v>178.47</v>
      </c>
      <c r="F427" s="49">
        <v>19.989999999999998</v>
      </c>
      <c r="G427" s="49">
        <v>0.55000000000000004</v>
      </c>
      <c r="H427" s="49">
        <v>-170.98</v>
      </c>
      <c r="I427" s="52">
        <f>IF(Table2[[#This Row],[Order Priority]]=Introduction!$B$42,1,0)</f>
        <v>0</v>
      </c>
      <c r="J427" s="52">
        <f>IF(Table2[[#This Row],[Order Priority]]=Introduction!$B$43,1,0)</f>
        <v>0</v>
      </c>
      <c r="K427" s="52">
        <f>IF(Table2[[#This Row],[Order Priority]]=Introduction!$B$44,1,0)</f>
        <v>0</v>
      </c>
      <c r="L427" s="52">
        <f>IF(Table2[[#This Row],[Order Priority]]=Introduction!$B$45,1,0)</f>
        <v>1</v>
      </c>
      <c r="M427" s="52">
        <f>IF(Table2[[#This Row],[Ship Mode]]=Introduction!$C$42,1,0)</f>
        <v>0</v>
      </c>
      <c r="N427" s="51">
        <f>IF(Table2[[#This Row],[Ship Mode]]=Introduction!$C$44,1,0)</f>
        <v>1</v>
      </c>
      <c r="O427" s="51">
        <f>IF(Table2[[#This Row],[Customer Segment]]=Introduction!$D$45,1,0)</f>
        <v>1</v>
      </c>
      <c r="P427" s="51">
        <f>IF(Table2[[#This Row],[Customer Segment]]=Introduction!$D$42,1,0)</f>
        <v>0</v>
      </c>
      <c r="Q427" s="51">
        <f>IF(Table2[[#This Row],[Customer Segment]]=Introduction!$D$44,1,0)</f>
        <v>0</v>
      </c>
      <c r="R427" s="41">
        <v>180.14</v>
      </c>
      <c r="S4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968.3644239832156</v>
      </c>
    </row>
    <row r="428" spans="1:19" customFormat="1" x14ac:dyDescent="0.2">
      <c r="A428" s="1" t="s">
        <v>46</v>
      </c>
      <c r="B428" s="1" t="s">
        <v>14</v>
      </c>
      <c r="C428" s="1" t="s">
        <v>47</v>
      </c>
      <c r="D428" s="47">
        <v>0.06</v>
      </c>
      <c r="E428" s="47">
        <v>64.650000000000006</v>
      </c>
      <c r="F428" s="47">
        <v>35</v>
      </c>
      <c r="G428" s="47">
        <v>0.8</v>
      </c>
      <c r="H428" s="47">
        <v>-139.28720000000001</v>
      </c>
      <c r="I428" s="52">
        <f>IF(Table2[[#This Row],[Order Priority]]=Introduction!$B$42,1,0)</f>
        <v>0</v>
      </c>
      <c r="J428" s="52">
        <f>IF(Table2[[#This Row],[Order Priority]]=Introduction!$B$43,1,0)</f>
        <v>0</v>
      </c>
      <c r="K428" s="52">
        <f>IF(Table2[[#This Row],[Order Priority]]=Introduction!$B$44,1,0)</f>
        <v>0</v>
      </c>
      <c r="L428" s="52">
        <f>IF(Table2[[#This Row],[Order Priority]]=Introduction!$B$45,1,0)</f>
        <v>0</v>
      </c>
      <c r="M428" s="52">
        <f>IF(Table2[[#This Row],[Ship Mode]]=Introduction!$C$42,1,0)</f>
        <v>0</v>
      </c>
      <c r="N428" s="51">
        <f>IF(Table2[[#This Row],[Ship Mode]]=Introduction!$C$44,1,0)</f>
        <v>1</v>
      </c>
      <c r="O428" s="51">
        <f>IF(Table2[[#This Row],[Customer Segment]]=Introduction!$D$45,1,0)</f>
        <v>0</v>
      </c>
      <c r="P428" s="51">
        <f>IF(Table2[[#This Row],[Customer Segment]]=Introduction!$D$42,1,0)</f>
        <v>0</v>
      </c>
      <c r="Q428" s="51">
        <f>IF(Table2[[#This Row],[Customer Segment]]=Introduction!$D$44,1,0)</f>
        <v>1</v>
      </c>
      <c r="R428" s="44">
        <v>277.60000000000002</v>
      </c>
      <c r="S4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1521.038518272484</v>
      </c>
    </row>
    <row r="429" spans="1:19" customFormat="1" x14ac:dyDescent="0.2">
      <c r="A429" s="1" t="s">
        <v>46</v>
      </c>
      <c r="B429" s="1" t="s">
        <v>14</v>
      </c>
      <c r="C429" s="1" t="s">
        <v>3</v>
      </c>
      <c r="D429" s="49">
        <v>0.08</v>
      </c>
      <c r="E429" s="49">
        <v>1.68</v>
      </c>
      <c r="F429" s="49">
        <v>1.57</v>
      </c>
      <c r="G429" s="49">
        <v>0.59</v>
      </c>
      <c r="H429" s="49">
        <v>-46.25</v>
      </c>
      <c r="I429" s="52">
        <f>IF(Table2[[#This Row],[Order Priority]]=Introduction!$B$42,1,0)</f>
        <v>0</v>
      </c>
      <c r="J429" s="52">
        <f>IF(Table2[[#This Row],[Order Priority]]=Introduction!$B$43,1,0)</f>
        <v>0</v>
      </c>
      <c r="K429" s="52">
        <f>IF(Table2[[#This Row],[Order Priority]]=Introduction!$B$44,1,0)</f>
        <v>0</v>
      </c>
      <c r="L429" s="52">
        <f>IF(Table2[[#This Row],[Order Priority]]=Introduction!$B$45,1,0)</f>
        <v>0</v>
      </c>
      <c r="M429" s="52">
        <f>IF(Table2[[#This Row],[Ship Mode]]=Introduction!$C$42,1,0)</f>
        <v>0</v>
      </c>
      <c r="N429" s="51">
        <f>IF(Table2[[#This Row],[Ship Mode]]=Introduction!$C$44,1,0)</f>
        <v>1</v>
      </c>
      <c r="O429" s="51">
        <f>IF(Table2[[#This Row],[Customer Segment]]=Introduction!$D$45,1,0)</f>
        <v>1</v>
      </c>
      <c r="P429" s="51">
        <f>IF(Table2[[#This Row],[Customer Segment]]=Introduction!$D$42,1,0)</f>
        <v>0</v>
      </c>
      <c r="Q429" s="51">
        <f>IF(Table2[[#This Row],[Customer Segment]]=Introduction!$D$44,1,0)</f>
        <v>0</v>
      </c>
      <c r="R429" s="41">
        <v>148.36000000000001</v>
      </c>
      <c r="S4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267.79052791026726</v>
      </c>
    </row>
    <row r="430" spans="1:19" customFormat="1" x14ac:dyDescent="0.2">
      <c r="A430" s="1" t="s">
        <v>1</v>
      </c>
      <c r="B430" s="1" t="s">
        <v>14</v>
      </c>
      <c r="C430" s="1" t="s">
        <v>3</v>
      </c>
      <c r="D430" s="47">
        <v>0.09</v>
      </c>
      <c r="E430" s="47">
        <v>999.99</v>
      </c>
      <c r="F430" s="47">
        <v>13.99</v>
      </c>
      <c r="G430" s="47">
        <v>0.36</v>
      </c>
      <c r="H430" s="47">
        <v>-2531.4825000000001</v>
      </c>
      <c r="I430" s="52">
        <f>IF(Table2[[#This Row],[Order Priority]]=Introduction!$B$42,1,0)</f>
        <v>1</v>
      </c>
      <c r="J430" s="52">
        <f>IF(Table2[[#This Row],[Order Priority]]=Introduction!$B$43,1,0)</f>
        <v>0</v>
      </c>
      <c r="K430" s="52">
        <f>IF(Table2[[#This Row],[Order Priority]]=Introduction!$B$44,1,0)</f>
        <v>0</v>
      </c>
      <c r="L430" s="52">
        <f>IF(Table2[[#This Row],[Order Priority]]=Introduction!$B$45,1,0)</f>
        <v>0</v>
      </c>
      <c r="M430" s="52">
        <f>IF(Table2[[#This Row],[Ship Mode]]=Introduction!$C$42,1,0)</f>
        <v>0</v>
      </c>
      <c r="N430" s="51">
        <f>IF(Table2[[#This Row],[Ship Mode]]=Introduction!$C$44,1,0)</f>
        <v>1</v>
      </c>
      <c r="O430" s="51">
        <f>IF(Table2[[#This Row],[Customer Segment]]=Introduction!$D$45,1,0)</f>
        <v>1</v>
      </c>
      <c r="P430" s="51">
        <f>IF(Table2[[#This Row],[Customer Segment]]=Introduction!$D$42,1,0)</f>
        <v>0</v>
      </c>
      <c r="Q430" s="51">
        <f>IF(Table2[[#This Row],[Customer Segment]]=Introduction!$D$44,1,0)</f>
        <v>0</v>
      </c>
      <c r="R430" s="44">
        <v>919.09</v>
      </c>
      <c r="S4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1085.2110528512615</v>
      </c>
    </row>
    <row r="431" spans="1:19" customFormat="1" x14ac:dyDescent="0.2">
      <c r="A431" s="1" t="s">
        <v>1</v>
      </c>
      <c r="B431" s="1" t="s">
        <v>14</v>
      </c>
      <c r="C431" s="1" t="s">
        <v>3</v>
      </c>
      <c r="D431" s="49">
        <v>7.0000000000000007E-2</v>
      </c>
      <c r="E431" s="49">
        <v>4.13</v>
      </c>
      <c r="F431" s="49">
        <v>5.04</v>
      </c>
      <c r="G431" s="49">
        <v>0.38</v>
      </c>
      <c r="H431" s="49">
        <v>-76.424400000000006</v>
      </c>
      <c r="I431" s="52">
        <f>IF(Table2[[#This Row],[Order Priority]]=Introduction!$B$42,1,0)</f>
        <v>1</v>
      </c>
      <c r="J431" s="52">
        <f>IF(Table2[[#This Row],[Order Priority]]=Introduction!$B$43,1,0)</f>
        <v>0</v>
      </c>
      <c r="K431" s="52">
        <f>IF(Table2[[#This Row],[Order Priority]]=Introduction!$B$44,1,0)</f>
        <v>0</v>
      </c>
      <c r="L431" s="52">
        <f>IF(Table2[[#This Row],[Order Priority]]=Introduction!$B$45,1,0)</f>
        <v>0</v>
      </c>
      <c r="M431" s="52">
        <f>IF(Table2[[#This Row],[Ship Mode]]=Introduction!$C$42,1,0)</f>
        <v>0</v>
      </c>
      <c r="N431" s="51">
        <f>IF(Table2[[#This Row],[Ship Mode]]=Introduction!$C$44,1,0)</f>
        <v>1</v>
      </c>
      <c r="O431" s="51">
        <f>IF(Table2[[#This Row],[Customer Segment]]=Introduction!$D$45,1,0)</f>
        <v>1</v>
      </c>
      <c r="P431" s="51">
        <f>IF(Table2[[#This Row],[Customer Segment]]=Introduction!$D$42,1,0)</f>
        <v>0</v>
      </c>
      <c r="Q431" s="51">
        <f>IF(Table2[[#This Row],[Customer Segment]]=Introduction!$D$44,1,0)</f>
        <v>0</v>
      </c>
      <c r="R431" s="41">
        <v>79.06</v>
      </c>
      <c r="S4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261.51776222258172</v>
      </c>
    </row>
    <row r="432" spans="1:19" customFormat="1" x14ac:dyDescent="0.2">
      <c r="A432" s="1" t="s">
        <v>1</v>
      </c>
      <c r="B432" s="1" t="s">
        <v>14</v>
      </c>
      <c r="C432" s="1" t="s">
        <v>3</v>
      </c>
      <c r="D432" s="47">
        <v>0</v>
      </c>
      <c r="E432" s="47">
        <v>4.4800000000000004</v>
      </c>
      <c r="F432" s="47">
        <v>2.5</v>
      </c>
      <c r="G432" s="47">
        <v>0.37</v>
      </c>
      <c r="H432" s="47">
        <v>8.7319999999999993</v>
      </c>
      <c r="I432" s="52">
        <f>IF(Table2[[#This Row],[Order Priority]]=Introduction!$B$42,1,0)</f>
        <v>1</v>
      </c>
      <c r="J432" s="52">
        <f>IF(Table2[[#This Row],[Order Priority]]=Introduction!$B$43,1,0)</f>
        <v>0</v>
      </c>
      <c r="K432" s="52">
        <f>IF(Table2[[#This Row],[Order Priority]]=Introduction!$B$44,1,0)</f>
        <v>0</v>
      </c>
      <c r="L432" s="52">
        <f>IF(Table2[[#This Row],[Order Priority]]=Introduction!$B$45,1,0)</f>
        <v>0</v>
      </c>
      <c r="M432" s="52">
        <f>IF(Table2[[#This Row],[Ship Mode]]=Introduction!$C$42,1,0)</f>
        <v>0</v>
      </c>
      <c r="N432" s="51">
        <f>IF(Table2[[#This Row],[Ship Mode]]=Introduction!$C$44,1,0)</f>
        <v>1</v>
      </c>
      <c r="O432" s="51">
        <f>IF(Table2[[#This Row],[Customer Segment]]=Introduction!$D$45,1,0)</f>
        <v>1</v>
      </c>
      <c r="P432" s="51">
        <f>IF(Table2[[#This Row],[Customer Segment]]=Introduction!$D$42,1,0)</f>
        <v>0</v>
      </c>
      <c r="Q432" s="51">
        <f>IF(Table2[[#This Row],[Customer Segment]]=Introduction!$D$44,1,0)</f>
        <v>0</v>
      </c>
      <c r="R432" s="44">
        <v>65.14</v>
      </c>
      <c r="S4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317.55966610114547</v>
      </c>
    </row>
    <row r="433" spans="1:19" customFormat="1" x14ac:dyDescent="0.2">
      <c r="A433" s="1" t="s">
        <v>13</v>
      </c>
      <c r="B433" s="1" t="s">
        <v>14</v>
      </c>
      <c r="C433" s="1" t="s">
        <v>70</v>
      </c>
      <c r="D433" s="49">
        <v>0.02</v>
      </c>
      <c r="E433" s="49">
        <v>4.8899999999999997</v>
      </c>
      <c r="F433" s="49">
        <v>4.93</v>
      </c>
      <c r="G433" s="49">
        <v>0.66</v>
      </c>
      <c r="H433" s="49">
        <v>-56.445999999999998</v>
      </c>
      <c r="I433" s="52">
        <f>IF(Table2[[#This Row],[Order Priority]]=Introduction!$B$42,1,0)</f>
        <v>0</v>
      </c>
      <c r="J433" s="52">
        <f>IF(Table2[[#This Row],[Order Priority]]=Introduction!$B$43,1,0)</f>
        <v>1</v>
      </c>
      <c r="K433" s="52">
        <f>IF(Table2[[#This Row],[Order Priority]]=Introduction!$B$44,1,0)</f>
        <v>0</v>
      </c>
      <c r="L433" s="52">
        <f>IF(Table2[[#This Row],[Order Priority]]=Introduction!$B$45,1,0)</f>
        <v>0</v>
      </c>
      <c r="M433" s="52">
        <f>IF(Table2[[#This Row],[Ship Mode]]=Introduction!$C$42,1,0)</f>
        <v>0</v>
      </c>
      <c r="N433" s="51">
        <f>IF(Table2[[#This Row],[Ship Mode]]=Introduction!$C$44,1,0)</f>
        <v>1</v>
      </c>
      <c r="O433" s="51">
        <f>IF(Table2[[#This Row],[Customer Segment]]=Introduction!$D$45,1,0)</f>
        <v>0</v>
      </c>
      <c r="P433" s="51">
        <f>IF(Table2[[#This Row],[Customer Segment]]=Introduction!$D$42,1,0)</f>
        <v>0</v>
      </c>
      <c r="Q433" s="51">
        <f>IF(Table2[[#This Row],[Customer Segment]]=Introduction!$D$44,1,0)</f>
        <v>0</v>
      </c>
      <c r="R433" s="41">
        <v>74.010000000000005</v>
      </c>
      <c r="S4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263.62738267094505</v>
      </c>
    </row>
    <row r="434" spans="1:19" customFormat="1" x14ac:dyDescent="0.2">
      <c r="A434" s="1" t="s">
        <v>13</v>
      </c>
      <c r="B434" s="1" t="s">
        <v>14</v>
      </c>
      <c r="C434" s="1" t="s">
        <v>70</v>
      </c>
      <c r="D434" s="47">
        <v>7.0000000000000007E-2</v>
      </c>
      <c r="E434" s="47">
        <v>10.06</v>
      </c>
      <c r="F434" s="47">
        <v>2.06</v>
      </c>
      <c r="G434" s="47">
        <v>0.39</v>
      </c>
      <c r="H434" s="47">
        <v>33.189</v>
      </c>
      <c r="I434" s="52">
        <f>IF(Table2[[#This Row],[Order Priority]]=Introduction!$B$42,1,0)</f>
        <v>0</v>
      </c>
      <c r="J434" s="52">
        <f>IF(Table2[[#This Row],[Order Priority]]=Introduction!$B$43,1,0)</f>
        <v>1</v>
      </c>
      <c r="K434" s="52">
        <f>IF(Table2[[#This Row],[Order Priority]]=Introduction!$B$44,1,0)</f>
        <v>0</v>
      </c>
      <c r="L434" s="52">
        <f>IF(Table2[[#This Row],[Order Priority]]=Introduction!$B$45,1,0)</f>
        <v>0</v>
      </c>
      <c r="M434" s="52">
        <f>IF(Table2[[#This Row],[Ship Mode]]=Introduction!$C$42,1,0)</f>
        <v>0</v>
      </c>
      <c r="N434" s="51">
        <f>IF(Table2[[#This Row],[Ship Mode]]=Introduction!$C$44,1,0)</f>
        <v>1</v>
      </c>
      <c r="O434" s="51">
        <f>IF(Table2[[#This Row],[Customer Segment]]=Introduction!$D$45,1,0)</f>
        <v>0</v>
      </c>
      <c r="P434" s="51">
        <f>IF(Table2[[#This Row],[Customer Segment]]=Introduction!$D$42,1,0)</f>
        <v>0</v>
      </c>
      <c r="Q434" s="51">
        <f>IF(Table2[[#This Row],[Customer Segment]]=Introduction!$D$44,1,0)</f>
        <v>0</v>
      </c>
      <c r="R434" s="44">
        <v>48.1</v>
      </c>
      <c r="S4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34.827937045777333</v>
      </c>
    </row>
    <row r="435" spans="1:19" customFormat="1" x14ac:dyDescent="0.2">
      <c r="A435" s="1" t="s">
        <v>13</v>
      </c>
      <c r="B435" s="1" t="s">
        <v>2</v>
      </c>
      <c r="C435" s="1" t="s">
        <v>47</v>
      </c>
      <c r="D435" s="49">
        <v>0.02</v>
      </c>
      <c r="E435" s="49">
        <v>259.70999999999998</v>
      </c>
      <c r="F435" s="49">
        <v>66.67</v>
      </c>
      <c r="G435" s="49">
        <v>0.65</v>
      </c>
      <c r="H435" s="49">
        <v>-14.448</v>
      </c>
      <c r="I435" s="52">
        <f>IF(Table2[[#This Row],[Order Priority]]=Introduction!$B$42,1,0)</f>
        <v>0</v>
      </c>
      <c r="J435" s="52">
        <f>IF(Table2[[#This Row],[Order Priority]]=Introduction!$B$43,1,0)</f>
        <v>1</v>
      </c>
      <c r="K435" s="52">
        <f>IF(Table2[[#This Row],[Order Priority]]=Introduction!$B$44,1,0)</f>
        <v>0</v>
      </c>
      <c r="L435" s="52">
        <f>IF(Table2[[#This Row],[Order Priority]]=Introduction!$B$45,1,0)</f>
        <v>0</v>
      </c>
      <c r="M435" s="52">
        <f>IF(Table2[[#This Row],[Ship Mode]]=Introduction!$C$42,1,0)</f>
        <v>1</v>
      </c>
      <c r="N435" s="51">
        <f>IF(Table2[[#This Row],[Ship Mode]]=Introduction!$C$44,1,0)</f>
        <v>0</v>
      </c>
      <c r="O435" s="51">
        <f>IF(Table2[[#This Row],[Customer Segment]]=Introduction!$D$45,1,0)</f>
        <v>0</v>
      </c>
      <c r="P435" s="51">
        <f>IF(Table2[[#This Row],[Customer Segment]]=Introduction!$D$42,1,0)</f>
        <v>0</v>
      </c>
      <c r="Q435" s="51">
        <f>IF(Table2[[#This Row],[Customer Segment]]=Introduction!$D$44,1,0)</f>
        <v>1</v>
      </c>
      <c r="R435" s="41">
        <v>1757.15</v>
      </c>
      <c r="S4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3030.0430521890898</v>
      </c>
    </row>
    <row r="436" spans="1:19" customFormat="1" x14ac:dyDescent="0.2">
      <c r="A436" s="1" t="s">
        <v>13</v>
      </c>
      <c r="B436" s="1" t="s">
        <v>14</v>
      </c>
      <c r="C436" s="1" t="s">
        <v>47</v>
      </c>
      <c r="D436" s="47">
        <v>0.01</v>
      </c>
      <c r="E436" s="47">
        <v>28.99</v>
      </c>
      <c r="F436" s="47">
        <v>8.59</v>
      </c>
      <c r="G436" s="47">
        <v>0.56000000000000005</v>
      </c>
      <c r="H436" s="47">
        <v>196.52328</v>
      </c>
      <c r="I436" s="52">
        <f>IF(Table2[[#This Row],[Order Priority]]=Introduction!$B$42,1,0)</f>
        <v>0</v>
      </c>
      <c r="J436" s="52">
        <f>IF(Table2[[#This Row],[Order Priority]]=Introduction!$B$43,1,0)</f>
        <v>1</v>
      </c>
      <c r="K436" s="52">
        <f>IF(Table2[[#This Row],[Order Priority]]=Introduction!$B$44,1,0)</f>
        <v>0</v>
      </c>
      <c r="L436" s="52">
        <f>IF(Table2[[#This Row],[Order Priority]]=Introduction!$B$45,1,0)</f>
        <v>0</v>
      </c>
      <c r="M436" s="52">
        <f>IF(Table2[[#This Row],[Ship Mode]]=Introduction!$C$42,1,0)</f>
        <v>0</v>
      </c>
      <c r="N436" s="51">
        <f>IF(Table2[[#This Row],[Ship Mode]]=Introduction!$C$44,1,0)</f>
        <v>1</v>
      </c>
      <c r="O436" s="51">
        <f>IF(Table2[[#This Row],[Customer Segment]]=Introduction!$D$45,1,0)</f>
        <v>0</v>
      </c>
      <c r="P436" s="51">
        <f>IF(Table2[[#This Row],[Customer Segment]]=Introduction!$D$42,1,0)</f>
        <v>0</v>
      </c>
      <c r="Q436" s="51">
        <f>IF(Table2[[#This Row],[Customer Segment]]=Introduction!$D$44,1,0)</f>
        <v>1</v>
      </c>
      <c r="R436" s="44">
        <v>556.61</v>
      </c>
      <c r="S4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653.27308699585558</v>
      </c>
    </row>
    <row r="437" spans="1:19" customFormat="1" x14ac:dyDescent="0.2">
      <c r="A437" s="1" t="s">
        <v>13</v>
      </c>
      <c r="B437" s="1" t="s">
        <v>14</v>
      </c>
      <c r="C437" s="1" t="s">
        <v>3</v>
      </c>
      <c r="D437" s="49">
        <v>0.02</v>
      </c>
      <c r="E437" s="49">
        <v>71.37</v>
      </c>
      <c r="F437" s="49">
        <v>69</v>
      </c>
      <c r="G437" s="49">
        <v>0.68</v>
      </c>
      <c r="H437" s="49">
        <v>-439.90800000000002</v>
      </c>
      <c r="I437" s="52">
        <f>IF(Table2[[#This Row],[Order Priority]]=Introduction!$B$42,1,0)</f>
        <v>0</v>
      </c>
      <c r="J437" s="52">
        <f>IF(Table2[[#This Row],[Order Priority]]=Introduction!$B$43,1,0)</f>
        <v>1</v>
      </c>
      <c r="K437" s="52">
        <f>IF(Table2[[#This Row],[Order Priority]]=Introduction!$B$44,1,0)</f>
        <v>0</v>
      </c>
      <c r="L437" s="52">
        <f>IF(Table2[[#This Row],[Order Priority]]=Introduction!$B$45,1,0)</f>
        <v>0</v>
      </c>
      <c r="M437" s="52">
        <f>IF(Table2[[#This Row],[Ship Mode]]=Introduction!$C$42,1,0)</f>
        <v>0</v>
      </c>
      <c r="N437" s="51">
        <f>IF(Table2[[#This Row],[Ship Mode]]=Introduction!$C$44,1,0)</f>
        <v>1</v>
      </c>
      <c r="O437" s="51">
        <f>IF(Table2[[#This Row],[Customer Segment]]=Introduction!$D$45,1,0)</f>
        <v>1</v>
      </c>
      <c r="P437" s="51">
        <f>IF(Table2[[#This Row],[Customer Segment]]=Introduction!$D$42,1,0)</f>
        <v>0</v>
      </c>
      <c r="Q437" s="51">
        <f>IF(Table2[[#This Row],[Customer Segment]]=Introduction!$D$44,1,0)</f>
        <v>0</v>
      </c>
      <c r="R437" s="41">
        <v>237.62</v>
      </c>
      <c r="S4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1857.6858654071445</v>
      </c>
    </row>
    <row r="438" spans="1:19" customFormat="1" x14ac:dyDescent="0.2">
      <c r="A438" s="1" t="s">
        <v>13</v>
      </c>
      <c r="B438" s="1" t="s">
        <v>63</v>
      </c>
      <c r="C438" s="1" t="s">
        <v>3</v>
      </c>
      <c r="D438" s="47">
        <v>0.03</v>
      </c>
      <c r="E438" s="47">
        <v>205.99</v>
      </c>
      <c r="F438" s="47">
        <v>8.99</v>
      </c>
      <c r="G438" s="47">
        <v>0.6</v>
      </c>
      <c r="H438" s="47">
        <v>1087.7159999999999</v>
      </c>
      <c r="I438" s="52">
        <f>IF(Table2[[#This Row],[Order Priority]]=Introduction!$B$42,1,0)</f>
        <v>0</v>
      </c>
      <c r="J438" s="52">
        <f>IF(Table2[[#This Row],[Order Priority]]=Introduction!$B$43,1,0)</f>
        <v>1</v>
      </c>
      <c r="K438" s="52">
        <f>IF(Table2[[#This Row],[Order Priority]]=Introduction!$B$44,1,0)</f>
        <v>0</v>
      </c>
      <c r="L438" s="52">
        <f>IF(Table2[[#This Row],[Order Priority]]=Introduction!$B$45,1,0)</f>
        <v>0</v>
      </c>
      <c r="M438" s="52">
        <f>IF(Table2[[#This Row],[Ship Mode]]=Introduction!$C$42,1,0)</f>
        <v>0</v>
      </c>
      <c r="N438" s="51">
        <f>IF(Table2[[#This Row],[Ship Mode]]=Introduction!$C$44,1,0)</f>
        <v>0</v>
      </c>
      <c r="O438" s="51">
        <f>IF(Table2[[#This Row],[Customer Segment]]=Introduction!$D$45,1,0)</f>
        <v>1</v>
      </c>
      <c r="P438" s="51">
        <f>IF(Table2[[#This Row],[Customer Segment]]=Introduction!$D$42,1,0)</f>
        <v>0</v>
      </c>
      <c r="Q438" s="51">
        <f>IF(Table2[[#This Row],[Customer Segment]]=Introduction!$D$44,1,0)</f>
        <v>0</v>
      </c>
      <c r="R438" s="44">
        <v>176.42</v>
      </c>
      <c r="S4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2029.8441523717868</v>
      </c>
    </row>
    <row r="439" spans="1:19" customFormat="1" x14ac:dyDescent="0.2">
      <c r="A439" s="1" t="s">
        <v>23</v>
      </c>
      <c r="B439" s="1" t="s">
        <v>2</v>
      </c>
      <c r="C439" s="1" t="s">
        <v>70</v>
      </c>
      <c r="D439" s="49">
        <v>0.03</v>
      </c>
      <c r="E439" s="49">
        <v>160.97999999999999</v>
      </c>
      <c r="F439" s="49">
        <v>30</v>
      </c>
      <c r="G439" s="49">
        <v>0.62</v>
      </c>
      <c r="H439" s="49">
        <v>1273.2086999999999</v>
      </c>
      <c r="I439" s="52">
        <f>IF(Table2[[#This Row],[Order Priority]]=Introduction!$B$42,1,0)</f>
        <v>0</v>
      </c>
      <c r="J439" s="52">
        <f>IF(Table2[[#This Row],[Order Priority]]=Introduction!$B$43,1,0)</f>
        <v>0</v>
      </c>
      <c r="K439" s="52">
        <f>IF(Table2[[#This Row],[Order Priority]]=Introduction!$B$44,1,0)</f>
        <v>1</v>
      </c>
      <c r="L439" s="52">
        <f>IF(Table2[[#This Row],[Order Priority]]=Introduction!$B$45,1,0)</f>
        <v>0</v>
      </c>
      <c r="M439" s="52">
        <f>IF(Table2[[#This Row],[Ship Mode]]=Introduction!$C$42,1,0)</f>
        <v>1</v>
      </c>
      <c r="N439" s="51">
        <f>IF(Table2[[#This Row],[Ship Mode]]=Introduction!$C$44,1,0)</f>
        <v>0</v>
      </c>
      <c r="O439" s="51">
        <f>IF(Table2[[#This Row],[Customer Segment]]=Introduction!$D$45,1,0)</f>
        <v>0</v>
      </c>
      <c r="P439" s="51">
        <f>IF(Table2[[#This Row],[Customer Segment]]=Introduction!$D$42,1,0)</f>
        <v>0</v>
      </c>
      <c r="Q439" s="51">
        <f>IF(Table2[[#This Row],[Customer Segment]]=Introduction!$D$44,1,0)</f>
        <v>0</v>
      </c>
      <c r="R439" s="41">
        <v>1845.23</v>
      </c>
      <c r="S4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3046.037187219014</v>
      </c>
    </row>
    <row r="440" spans="1:19" customFormat="1" x14ac:dyDescent="0.2">
      <c r="A440" s="1" t="s">
        <v>23</v>
      </c>
      <c r="B440" s="1" t="s">
        <v>63</v>
      </c>
      <c r="C440" s="1" t="s">
        <v>47</v>
      </c>
      <c r="D440" s="47">
        <v>0.1</v>
      </c>
      <c r="E440" s="47">
        <v>5.68</v>
      </c>
      <c r="F440" s="47">
        <v>3.6</v>
      </c>
      <c r="G440" s="47">
        <v>0.56000000000000005</v>
      </c>
      <c r="H440" s="47">
        <v>-33.2956</v>
      </c>
      <c r="I440" s="52">
        <f>IF(Table2[[#This Row],[Order Priority]]=Introduction!$B$42,1,0)</f>
        <v>0</v>
      </c>
      <c r="J440" s="52">
        <f>IF(Table2[[#This Row],[Order Priority]]=Introduction!$B$43,1,0)</f>
        <v>0</v>
      </c>
      <c r="K440" s="52">
        <f>IF(Table2[[#This Row],[Order Priority]]=Introduction!$B$44,1,0)</f>
        <v>1</v>
      </c>
      <c r="L440" s="52">
        <f>IF(Table2[[#This Row],[Order Priority]]=Introduction!$B$45,1,0)</f>
        <v>0</v>
      </c>
      <c r="M440" s="52">
        <f>IF(Table2[[#This Row],[Ship Mode]]=Introduction!$C$42,1,0)</f>
        <v>0</v>
      </c>
      <c r="N440" s="51">
        <f>IF(Table2[[#This Row],[Ship Mode]]=Introduction!$C$44,1,0)</f>
        <v>0</v>
      </c>
      <c r="O440" s="51">
        <f>IF(Table2[[#This Row],[Customer Segment]]=Introduction!$D$45,1,0)</f>
        <v>0</v>
      </c>
      <c r="P440" s="51">
        <f>IF(Table2[[#This Row],[Customer Segment]]=Introduction!$D$42,1,0)</f>
        <v>0</v>
      </c>
      <c r="Q440" s="51">
        <f>IF(Table2[[#This Row],[Customer Segment]]=Introduction!$D$44,1,0)</f>
        <v>1</v>
      </c>
      <c r="R440" s="44">
        <v>118.35</v>
      </c>
      <c r="S4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147.54338539731305</v>
      </c>
    </row>
    <row r="441" spans="1:19" customFormat="1" x14ac:dyDescent="0.2">
      <c r="A441" s="1" t="s">
        <v>23</v>
      </c>
      <c r="B441" s="1" t="s">
        <v>14</v>
      </c>
      <c r="C441" s="1" t="s">
        <v>3</v>
      </c>
      <c r="D441" s="49">
        <v>0.01</v>
      </c>
      <c r="E441" s="49">
        <v>20.48</v>
      </c>
      <c r="F441" s="49">
        <v>6.32</v>
      </c>
      <c r="G441" s="49">
        <v>0.57999999999999996</v>
      </c>
      <c r="H441" s="49">
        <v>711.24480000000005</v>
      </c>
      <c r="I441" s="52">
        <f>IF(Table2[[#This Row],[Order Priority]]=Introduction!$B$42,1,0)</f>
        <v>0</v>
      </c>
      <c r="J441" s="52">
        <f>IF(Table2[[#This Row],[Order Priority]]=Introduction!$B$43,1,0)</f>
        <v>0</v>
      </c>
      <c r="K441" s="52">
        <f>IF(Table2[[#This Row],[Order Priority]]=Introduction!$B$44,1,0)</f>
        <v>1</v>
      </c>
      <c r="L441" s="52">
        <f>IF(Table2[[#This Row],[Order Priority]]=Introduction!$B$45,1,0)</f>
        <v>0</v>
      </c>
      <c r="M441" s="52">
        <f>IF(Table2[[#This Row],[Ship Mode]]=Introduction!$C$42,1,0)</f>
        <v>0</v>
      </c>
      <c r="N441" s="51">
        <f>IF(Table2[[#This Row],[Ship Mode]]=Introduction!$C$44,1,0)</f>
        <v>1</v>
      </c>
      <c r="O441" s="51">
        <f>IF(Table2[[#This Row],[Customer Segment]]=Introduction!$D$45,1,0)</f>
        <v>1</v>
      </c>
      <c r="P441" s="51">
        <f>IF(Table2[[#This Row],[Customer Segment]]=Introduction!$D$42,1,0)</f>
        <v>0</v>
      </c>
      <c r="Q441" s="51">
        <f>IF(Table2[[#This Row],[Customer Segment]]=Introduction!$D$44,1,0)</f>
        <v>0</v>
      </c>
      <c r="R441" s="41">
        <v>375.03</v>
      </c>
      <c r="S4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1150.3612754461085</v>
      </c>
    </row>
    <row r="442" spans="1:19" customFormat="1" x14ac:dyDescent="0.2">
      <c r="A442" s="1" t="s">
        <v>23</v>
      </c>
      <c r="B442" s="1" t="s">
        <v>14</v>
      </c>
      <c r="C442" s="1" t="s">
        <v>3</v>
      </c>
      <c r="D442" s="47">
        <v>0.09</v>
      </c>
      <c r="E442" s="47">
        <v>1.86</v>
      </c>
      <c r="F442" s="47">
        <v>2.58</v>
      </c>
      <c r="G442" s="47">
        <v>0.82</v>
      </c>
      <c r="H442" s="47">
        <v>-1084.8469631999999</v>
      </c>
      <c r="I442" s="52">
        <f>IF(Table2[[#This Row],[Order Priority]]=Introduction!$B$42,1,0)</f>
        <v>0</v>
      </c>
      <c r="J442" s="52">
        <f>IF(Table2[[#This Row],[Order Priority]]=Introduction!$B$43,1,0)</f>
        <v>0</v>
      </c>
      <c r="K442" s="52">
        <f>IF(Table2[[#This Row],[Order Priority]]=Introduction!$B$44,1,0)</f>
        <v>1</v>
      </c>
      <c r="L442" s="52">
        <f>IF(Table2[[#This Row],[Order Priority]]=Introduction!$B$45,1,0)</f>
        <v>0</v>
      </c>
      <c r="M442" s="52">
        <f>IF(Table2[[#This Row],[Ship Mode]]=Introduction!$C$42,1,0)</f>
        <v>0</v>
      </c>
      <c r="N442" s="51">
        <f>IF(Table2[[#This Row],[Ship Mode]]=Introduction!$C$44,1,0)</f>
        <v>1</v>
      </c>
      <c r="O442" s="51">
        <f>IF(Table2[[#This Row],[Customer Segment]]=Introduction!$D$45,1,0)</f>
        <v>1</v>
      </c>
      <c r="P442" s="51">
        <f>IF(Table2[[#This Row],[Customer Segment]]=Introduction!$D$42,1,0)</f>
        <v>0</v>
      </c>
      <c r="Q442" s="51">
        <f>IF(Table2[[#This Row],[Customer Segment]]=Introduction!$D$44,1,0)</f>
        <v>0</v>
      </c>
      <c r="R442" s="44">
        <v>22.11</v>
      </c>
      <c r="S4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-703.97675529473497</v>
      </c>
    </row>
    <row r="443" spans="1:19" customFormat="1" x14ac:dyDescent="0.2">
      <c r="A443" s="1" t="s">
        <v>23</v>
      </c>
      <c r="B443" s="1" t="s">
        <v>14</v>
      </c>
      <c r="C443" s="1" t="s">
        <v>3</v>
      </c>
      <c r="D443" s="49">
        <v>0.08</v>
      </c>
      <c r="E443" s="49">
        <v>205.99</v>
      </c>
      <c r="F443" s="49">
        <v>2.5</v>
      </c>
      <c r="G443" s="49">
        <v>0.59</v>
      </c>
      <c r="H443" s="49">
        <v>-156.77199999999999</v>
      </c>
      <c r="I443" s="52">
        <f>IF(Table2[[#This Row],[Order Priority]]=Introduction!$B$42,1,0)</f>
        <v>0</v>
      </c>
      <c r="J443" s="52">
        <f>IF(Table2[[#This Row],[Order Priority]]=Introduction!$B$43,1,0)</f>
        <v>0</v>
      </c>
      <c r="K443" s="52">
        <f>IF(Table2[[#This Row],[Order Priority]]=Introduction!$B$44,1,0)</f>
        <v>1</v>
      </c>
      <c r="L443" s="52">
        <f>IF(Table2[[#This Row],[Order Priority]]=Introduction!$B$45,1,0)</f>
        <v>0</v>
      </c>
      <c r="M443" s="52">
        <f>IF(Table2[[#This Row],[Ship Mode]]=Introduction!$C$42,1,0)</f>
        <v>0</v>
      </c>
      <c r="N443" s="51">
        <f>IF(Table2[[#This Row],[Ship Mode]]=Introduction!$C$44,1,0)</f>
        <v>1</v>
      </c>
      <c r="O443" s="51">
        <f>IF(Table2[[#This Row],[Customer Segment]]=Introduction!$D$45,1,0)</f>
        <v>1</v>
      </c>
      <c r="P443" s="51">
        <f>IF(Table2[[#This Row],[Customer Segment]]=Introduction!$D$42,1,0)</f>
        <v>0</v>
      </c>
      <c r="Q443" s="51">
        <f>IF(Table2[[#This Row],[Customer Segment]]=Introduction!$D$44,1,0)</f>
        <v>0</v>
      </c>
      <c r="R443" s="41">
        <v>2875.35</v>
      </c>
      <c r="S4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699.19596703596028</v>
      </c>
    </row>
    <row r="444" spans="1:19" customFormat="1" x14ac:dyDescent="0.2">
      <c r="A444" s="1" t="s">
        <v>1</v>
      </c>
      <c r="B444" s="1" t="s">
        <v>14</v>
      </c>
      <c r="C444" s="1" t="s">
        <v>70</v>
      </c>
      <c r="D444" s="47">
        <v>0.08</v>
      </c>
      <c r="E444" s="47">
        <v>14.81</v>
      </c>
      <c r="F444" s="47">
        <v>13.32</v>
      </c>
      <c r="G444" s="47">
        <v>0.43</v>
      </c>
      <c r="H444" s="47">
        <v>-131.6172</v>
      </c>
      <c r="I444" s="52">
        <f>IF(Table2[[#This Row],[Order Priority]]=Introduction!$B$42,1,0)</f>
        <v>1</v>
      </c>
      <c r="J444" s="52">
        <f>IF(Table2[[#This Row],[Order Priority]]=Introduction!$B$43,1,0)</f>
        <v>0</v>
      </c>
      <c r="K444" s="52">
        <f>IF(Table2[[#This Row],[Order Priority]]=Introduction!$B$44,1,0)</f>
        <v>0</v>
      </c>
      <c r="L444" s="52">
        <f>IF(Table2[[#This Row],[Order Priority]]=Introduction!$B$45,1,0)</f>
        <v>0</v>
      </c>
      <c r="M444" s="52">
        <f>IF(Table2[[#This Row],[Ship Mode]]=Introduction!$C$42,1,0)</f>
        <v>0</v>
      </c>
      <c r="N444" s="51">
        <f>IF(Table2[[#This Row],[Ship Mode]]=Introduction!$C$44,1,0)</f>
        <v>1</v>
      </c>
      <c r="O444" s="51">
        <f>IF(Table2[[#This Row],[Customer Segment]]=Introduction!$D$45,1,0)</f>
        <v>0</v>
      </c>
      <c r="P444" s="51">
        <f>IF(Table2[[#This Row],[Customer Segment]]=Introduction!$D$42,1,0)</f>
        <v>0</v>
      </c>
      <c r="Q444" s="51">
        <f>IF(Table2[[#This Row],[Customer Segment]]=Introduction!$D$44,1,0)</f>
        <v>0</v>
      </c>
      <c r="R444" s="44">
        <v>292.18</v>
      </c>
      <c r="S4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511.30240824376114</v>
      </c>
    </row>
    <row r="445" spans="1:19" customFormat="1" x14ac:dyDescent="0.2">
      <c r="A445" s="1" t="s">
        <v>1</v>
      </c>
      <c r="B445" s="1" t="s">
        <v>14</v>
      </c>
      <c r="C445" s="1" t="s">
        <v>70</v>
      </c>
      <c r="D445" s="49">
        <v>0.08</v>
      </c>
      <c r="E445" s="49">
        <v>14.81</v>
      </c>
      <c r="F445" s="49">
        <v>13.32</v>
      </c>
      <c r="G445" s="49">
        <v>0.43</v>
      </c>
      <c r="H445" s="49">
        <v>-253.11</v>
      </c>
      <c r="I445" s="52">
        <f>IF(Table2[[#This Row],[Order Priority]]=Introduction!$B$42,1,0)</f>
        <v>1</v>
      </c>
      <c r="J445" s="52">
        <f>IF(Table2[[#This Row],[Order Priority]]=Introduction!$B$43,1,0)</f>
        <v>0</v>
      </c>
      <c r="K445" s="52">
        <f>IF(Table2[[#This Row],[Order Priority]]=Introduction!$B$44,1,0)</f>
        <v>0</v>
      </c>
      <c r="L445" s="52">
        <f>IF(Table2[[#This Row],[Order Priority]]=Introduction!$B$45,1,0)</f>
        <v>0</v>
      </c>
      <c r="M445" s="52">
        <f>IF(Table2[[#This Row],[Ship Mode]]=Introduction!$C$42,1,0)</f>
        <v>0</v>
      </c>
      <c r="N445" s="51">
        <f>IF(Table2[[#This Row],[Ship Mode]]=Introduction!$C$44,1,0)</f>
        <v>1</v>
      </c>
      <c r="O445" s="51">
        <f>IF(Table2[[#This Row],[Customer Segment]]=Introduction!$D$45,1,0)</f>
        <v>0</v>
      </c>
      <c r="P445" s="51">
        <f>IF(Table2[[#This Row],[Customer Segment]]=Introduction!$D$42,1,0)</f>
        <v>0</v>
      </c>
      <c r="Q445" s="51">
        <f>IF(Table2[[#This Row],[Customer Segment]]=Introduction!$D$44,1,0)</f>
        <v>0</v>
      </c>
      <c r="R445" s="41">
        <v>1154.1199999999999</v>
      </c>
      <c r="S4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386.89065595950507</v>
      </c>
    </row>
    <row r="446" spans="1:19" customFormat="1" x14ac:dyDescent="0.2">
      <c r="A446" s="1" t="s">
        <v>13</v>
      </c>
      <c r="B446" s="1" t="s">
        <v>14</v>
      </c>
      <c r="C446" s="1" t="s">
        <v>15</v>
      </c>
      <c r="D446" s="47">
        <v>0.1</v>
      </c>
      <c r="E446" s="47">
        <v>41.94</v>
      </c>
      <c r="F446" s="47">
        <v>2.99</v>
      </c>
      <c r="G446" s="47">
        <v>0.35</v>
      </c>
      <c r="H446" s="47">
        <v>164.08199999999999</v>
      </c>
      <c r="I446" s="52">
        <f>IF(Table2[[#This Row],[Order Priority]]=Introduction!$B$42,1,0)</f>
        <v>0</v>
      </c>
      <c r="J446" s="52">
        <f>IF(Table2[[#This Row],[Order Priority]]=Introduction!$B$43,1,0)</f>
        <v>1</v>
      </c>
      <c r="K446" s="52">
        <f>IF(Table2[[#This Row],[Order Priority]]=Introduction!$B$44,1,0)</f>
        <v>0</v>
      </c>
      <c r="L446" s="52">
        <f>IF(Table2[[#This Row],[Order Priority]]=Introduction!$B$45,1,0)</f>
        <v>0</v>
      </c>
      <c r="M446" s="52">
        <f>IF(Table2[[#This Row],[Ship Mode]]=Introduction!$C$42,1,0)</f>
        <v>0</v>
      </c>
      <c r="N446" s="51">
        <f>IF(Table2[[#This Row],[Ship Mode]]=Introduction!$C$44,1,0)</f>
        <v>1</v>
      </c>
      <c r="O446" s="51">
        <f>IF(Table2[[#This Row],[Customer Segment]]=Introduction!$D$45,1,0)</f>
        <v>0</v>
      </c>
      <c r="P446" s="51">
        <f>IF(Table2[[#This Row],[Customer Segment]]=Introduction!$D$42,1,0)</f>
        <v>1</v>
      </c>
      <c r="Q446" s="51">
        <f>IF(Table2[[#This Row],[Customer Segment]]=Introduction!$D$44,1,0)</f>
        <v>0</v>
      </c>
      <c r="R446" s="44">
        <v>237.8</v>
      </c>
      <c r="S4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212.44770254245341</v>
      </c>
    </row>
    <row r="447" spans="1:19" customFormat="1" x14ac:dyDescent="0.2">
      <c r="A447" s="1" t="s">
        <v>13</v>
      </c>
      <c r="B447" s="1" t="s">
        <v>63</v>
      </c>
      <c r="C447" s="1" t="s">
        <v>3</v>
      </c>
      <c r="D447" s="49">
        <v>0.06</v>
      </c>
      <c r="E447" s="49">
        <v>6.7</v>
      </c>
      <c r="F447" s="49">
        <v>1.56</v>
      </c>
      <c r="G447" s="49">
        <v>0.52</v>
      </c>
      <c r="H447" s="49">
        <v>40.6556</v>
      </c>
      <c r="I447" s="52">
        <f>IF(Table2[[#This Row],[Order Priority]]=Introduction!$B$42,1,0)</f>
        <v>0</v>
      </c>
      <c r="J447" s="52">
        <f>IF(Table2[[#This Row],[Order Priority]]=Introduction!$B$43,1,0)</f>
        <v>1</v>
      </c>
      <c r="K447" s="52">
        <f>IF(Table2[[#This Row],[Order Priority]]=Introduction!$B$44,1,0)</f>
        <v>0</v>
      </c>
      <c r="L447" s="52">
        <f>IF(Table2[[#This Row],[Order Priority]]=Introduction!$B$45,1,0)</f>
        <v>0</v>
      </c>
      <c r="M447" s="52">
        <f>IF(Table2[[#This Row],[Ship Mode]]=Introduction!$C$42,1,0)</f>
        <v>0</v>
      </c>
      <c r="N447" s="51">
        <f>IF(Table2[[#This Row],[Ship Mode]]=Introduction!$C$44,1,0)</f>
        <v>0</v>
      </c>
      <c r="O447" s="51">
        <f>IF(Table2[[#This Row],[Customer Segment]]=Introduction!$D$45,1,0)</f>
        <v>1</v>
      </c>
      <c r="P447" s="51">
        <f>IF(Table2[[#This Row],[Customer Segment]]=Introduction!$D$42,1,0)</f>
        <v>0</v>
      </c>
      <c r="Q447" s="51">
        <f>IF(Table2[[#This Row],[Customer Segment]]=Introduction!$D$44,1,0)</f>
        <v>0</v>
      </c>
      <c r="R447" s="41">
        <v>79.39</v>
      </c>
      <c r="S4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41.536594460705217</v>
      </c>
    </row>
    <row r="448" spans="1:19" customFormat="1" x14ac:dyDescent="0.2">
      <c r="A448" s="1" t="s">
        <v>23</v>
      </c>
      <c r="B448" s="1" t="s">
        <v>14</v>
      </c>
      <c r="C448" s="1" t="s">
        <v>15</v>
      </c>
      <c r="D448" s="47">
        <v>0.04</v>
      </c>
      <c r="E448" s="47">
        <v>19.98</v>
      </c>
      <c r="F448" s="47">
        <v>8.68</v>
      </c>
      <c r="G448" s="47">
        <v>0.37</v>
      </c>
      <c r="H448" s="47">
        <v>108</v>
      </c>
      <c r="I448" s="52">
        <f>IF(Table2[[#This Row],[Order Priority]]=Introduction!$B$42,1,0)</f>
        <v>0</v>
      </c>
      <c r="J448" s="52">
        <f>IF(Table2[[#This Row],[Order Priority]]=Introduction!$B$43,1,0)</f>
        <v>0</v>
      </c>
      <c r="K448" s="52">
        <f>IF(Table2[[#This Row],[Order Priority]]=Introduction!$B$44,1,0)</f>
        <v>1</v>
      </c>
      <c r="L448" s="52">
        <f>IF(Table2[[#This Row],[Order Priority]]=Introduction!$B$45,1,0)</f>
        <v>0</v>
      </c>
      <c r="M448" s="52">
        <f>IF(Table2[[#This Row],[Ship Mode]]=Introduction!$C$42,1,0)</f>
        <v>0</v>
      </c>
      <c r="N448" s="51">
        <f>IF(Table2[[#This Row],[Ship Mode]]=Introduction!$C$44,1,0)</f>
        <v>1</v>
      </c>
      <c r="O448" s="51">
        <f>IF(Table2[[#This Row],[Customer Segment]]=Introduction!$D$45,1,0)</f>
        <v>0</v>
      </c>
      <c r="P448" s="51">
        <f>IF(Table2[[#This Row],[Customer Segment]]=Introduction!$D$42,1,0)</f>
        <v>1</v>
      </c>
      <c r="Q448" s="51">
        <f>IF(Table2[[#This Row],[Customer Segment]]=Introduction!$D$44,1,0)</f>
        <v>0</v>
      </c>
      <c r="R448" s="44">
        <v>168.04</v>
      </c>
      <c r="S4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382.01242674595773</v>
      </c>
    </row>
    <row r="449" spans="1:19" customFormat="1" x14ac:dyDescent="0.2">
      <c r="A449" s="1" t="s">
        <v>23</v>
      </c>
      <c r="B449" s="1" t="s">
        <v>14</v>
      </c>
      <c r="C449" s="1" t="s">
        <v>15</v>
      </c>
      <c r="D449" s="49">
        <v>0.08</v>
      </c>
      <c r="E449" s="49">
        <v>125.99</v>
      </c>
      <c r="F449" s="49">
        <v>7.69</v>
      </c>
      <c r="G449" s="49">
        <v>0.57999999999999996</v>
      </c>
      <c r="H449" s="49">
        <v>377.154</v>
      </c>
      <c r="I449" s="52">
        <f>IF(Table2[[#This Row],[Order Priority]]=Introduction!$B$42,1,0)</f>
        <v>0</v>
      </c>
      <c r="J449" s="52">
        <f>IF(Table2[[#This Row],[Order Priority]]=Introduction!$B$43,1,0)</f>
        <v>0</v>
      </c>
      <c r="K449" s="52">
        <f>IF(Table2[[#This Row],[Order Priority]]=Introduction!$B$44,1,0)</f>
        <v>1</v>
      </c>
      <c r="L449" s="52">
        <f>IF(Table2[[#This Row],[Order Priority]]=Introduction!$B$45,1,0)</f>
        <v>0</v>
      </c>
      <c r="M449" s="52">
        <f>IF(Table2[[#This Row],[Ship Mode]]=Introduction!$C$42,1,0)</f>
        <v>0</v>
      </c>
      <c r="N449" s="51">
        <f>IF(Table2[[#This Row],[Ship Mode]]=Introduction!$C$44,1,0)</f>
        <v>1</v>
      </c>
      <c r="O449" s="51">
        <f>IF(Table2[[#This Row],[Customer Segment]]=Introduction!$D$45,1,0)</f>
        <v>0</v>
      </c>
      <c r="P449" s="51">
        <f>IF(Table2[[#This Row],[Customer Segment]]=Introduction!$D$42,1,0)</f>
        <v>1</v>
      </c>
      <c r="Q449" s="51">
        <f>IF(Table2[[#This Row],[Customer Segment]]=Introduction!$D$44,1,0)</f>
        <v>0</v>
      </c>
      <c r="R449" s="41">
        <v>703.46</v>
      </c>
      <c r="S4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1110.5330948106293</v>
      </c>
    </row>
    <row r="450" spans="1:19" customFormat="1" x14ac:dyDescent="0.2">
      <c r="A450" s="1" t="s">
        <v>92</v>
      </c>
      <c r="B450" s="1" t="s">
        <v>14</v>
      </c>
      <c r="C450" s="1" t="s">
        <v>70</v>
      </c>
      <c r="D450" s="47">
        <v>0.05</v>
      </c>
      <c r="E450" s="47">
        <v>6.68</v>
      </c>
      <c r="F450" s="47">
        <v>5.66</v>
      </c>
      <c r="G450" s="47">
        <v>0.37</v>
      </c>
      <c r="H450" s="47">
        <v>-66.48</v>
      </c>
      <c r="I450" s="52">
        <f>IF(Table2[[#This Row],[Order Priority]]=Introduction!$B$42,1,0)</f>
        <v>0</v>
      </c>
      <c r="J450" s="52">
        <f>IF(Table2[[#This Row],[Order Priority]]=Introduction!$B$43,1,0)</f>
        <v>0</v>
      </c>
      <c r="K450" s="52">
        <f>IF(Table2[[#This Row],[Order Priority]]=Introduction!$B$44,1,0)</f>
        <v>0</v>
      </c>
      <c r="L450" s="52">
        <f>IF(Table2[[#This Row],[Order Priority]]=Introduction!$B$45,1,0)</f>
        <v>1</v>
      </c>
      <c r="M450" s="52">
        <f>IF(Table2[[#This Row],[Ship Mode]]=Introduction!$C$42,1,0)</f>
        <v>0</v>
      </c>
      <c r="N450" s="51">
        <f>IF(Table2[[#This Row],[Ship Mode]]=Introduction!$C$44,1,0)</f>
        <v>1</v>
      </c>
      <c r="O450" s="51">
        <f>IF(Table2[[#This Row],[Customer Segment]]=Introduction!$D$45,1,0)</f>
        <v>0</v>
      </c>
      <c r="P450" s="51">
        <f>IF(Table2[[#This Row],[Customer Segment]]=Introduction!$D$42,1,0)</f>
        <v>0</v>
      </c>
      <c r="Q450" s="51">
        <f>IF(Table2[[#This Row],[Customer Segment]]=Introduction!$D$44,1,0)</f>
        <v>0</v>
      </c>
      <c r="R450" s="44">
        <v>320.93</v>
      </c>
      <c r="S4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33.520506778086968</v>
      </c>
    </row>
    <row r="451" spans="1:19" customFormat="1" x14ac:dyDescent="0.2">
      <c r="A451" s="1" t="s">
        <v>92</v>
      </c>
      <c r="B451" s="1" t="s">
        <v>14</v>
      </c>
      <c r="C451" s="1" t="s">
        <v>70</v>
      </c>
      <c r="D451" s="49">
        <v>0.03</v>
      </c>
      <c r="E451" s="49">
        <v>17.7</v>
      </c>
      <c r="F451" s="49">
        <v>9.4700000000000006</v>
      </c>
      <c r="G451" s="49">
        <v>0.59</v>
      </c>
      <c r="H451" s="49">
        <v>-52.33</v>
      </c>
      <c r="I451" s="52">
        <f>IF(Table2[[#This Row],[Order Priority]]=Introduction!$B$42,1,0)</f>
        <v>0</v>
      </c>
      <c r="J451" s="52">
        <f>IF(Table2[[#This Row],[Order Priority]]=Introduction!$B$43,1,0)</f>
        <v>0</v>
      </c>
      <c r="K451" s="52">
        <f>IF(Table2[[#This Row],[Order Priority]]=Introduction!$B$44,1,0)</f>
        <v>0</v>
      </c>
      <c r="L451" s="52">
        <f>IF(Table2[[#This Row],[Order Priority]]=Introduction!$B$45,1,0)</f>
        <v>1</v>
      </c>
      <c r="M451" s="52">
        <f>IF(Table2[[#This Row],[Ship Mode]]=Introduction!$C$42,1,0)</f>
        <v>0</v>
      </c>
      <c r="N451" s="51">
        <f>IF(Table2[[#This Row],[Ship Mode]]=Introduction!$C$44,1,0)</f>
        <v>1</v>
      </c>
      <c r="O451" s="51">
        <f>IF(Table2[[#This Row],[Customer Segment]]=Introduction!$D$45,1,0)</f>
        <v>0</v>
      </c>
      <c r="P451" s="51">
        <f>IF(Table2[[#This Row],[Customer Segment]]=Introduction!$D$42,1,0)</f>
        <v>0</v>
      </c>
      <c r="Q451" s="51">
        <f>IF(Table2[[#This Row],[Customer Segment]]=Introduction!$D$44,1,0)</f>
        <v>0</v>
      </c>
      <c r="R451" s="41">
        <v>261.85000000000002</v>
      </c>
      <c r="S4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383.92119888214779</v>
      </c>
    </row>
    <row r="452" spans="1:19" customFormat="1" x14ac:dyDescent="0.2">
      <c r="A452" s="1" t="s">
        <v>92</v>
      </c>
      <c r="B452" s="1" t="s">
        <v>14</v>
      </c>
      <c r="C452" s="1" t="s">
        <v>70</v>
      </c>
      <c r="D452" s="47">
        <v>7.0000000000000007E-2</v>
      </c>
      <c r="E452" s="47">
        <v>30.56</v>
      </c>
      <c r="F452" s="47">
        <v>2.99</v>
      </c>
      <c r="G452" s="47">
        <v>0.35</v>
      </c>
      <c r="H452" s="47">
        <v>-95.618600000000001</v>
      </c>
      <c r="I452" s="52">
        <f>IF(Table2[[#This Row],[Order Priority]]=Introduction!$B$42,1,0)</f>
        <v>0</v>
      </c>
      <c r="J452" s="52">
        <f>IF(Table2[[#This Row],[Order Priority]]=Introduction!$B$43,1,0)</f>
        <v>0</v>
      </c>
      <c r="K452" s="52">
        <f>IF(Table2[[#This Row],[Order Priority]]=Introduction!$B$44,1,0)</f>
        <v>0</v>
      </c>
      <c r="L452" s="52">
        <f>IF(Table2[[#This Row],[Order Priority]]=Introduction!$B$45,1,0)</f>
        <v>1</v>
      </c>
      <c r="M452" s="52">
        <f>IF(Table2[[#This Row],[Ship Mode]]=Introduction!$C$42,1,0)</f>
        <v>0</v>
      </c>
      <c r="N452" s="51">
        <f>IF(Table2[[#This Row],[Ship Mode]]=Introduction!$C$44,1,0)</f>
        <v>1</v>
      </c>
      <c r="O452" s="51">
        <f>IF(Table2[[#This Row],[Customer Segment]]=Introduction!$D$45,1,0)</f>
        <v>0</v>
      </c>
      <c r="P452" s="51">
        <f>IF(Table2[[#This Row],[Customer Segment]]=Introduction!$D$42,1,0)</f>
        <v>0</v>
      </c>
      <c r="Q452" s="51">
        <f>IF(Table2[[#This Row],[Customer Segment]]=Introduction!$D$44,1,0)</f>
        <v>0</v>
      </c>
      <c r="R452" s="44">
        <v>364.92</v>
      </c>
      <c r="S4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-25.135442636912487</v>
      </c>
    </row>
    <row r="453" spans="1:19" customFormat="1" x14ac:dyDescent="0.2">
      <c r="A453" s="1" t="s">
        <v>46</v>
      </c>
      <c r="B453" s="1" t="s">
        <v>14</v>
      </c>
      <c r="C453" s="1" t="s">
        <v>3</v>
      </c>
      <c r="D453" s="49">
        <v>0.08</v>
      </c>
      <c r="E453" s="49">
        <v>65.989999999999995</v>
      </c>
      <c r="F453" s="49">
        <v>5.92</v>
      </c>
      <c r="G453" s="49">
        <v>0.57999999999999996</v>
      </c>
      <c r="H453" s="49">
        <v>624.40164000000004</v>
      </c>
      <c r="I453" s="52">
        <f>IF(Table2[[#This Row],[Order Priority]]=Introduction!$B$42,1,0)</f>
        <v>0</v>
      </c>
      <c r="J453" s="52">
        <f>IF(Table2[[#This Row],[Order Priority]]=Introduction!$B$43,1,0)</f>
        <v>0</v>
      </c>
      <c r="K453" s="52">
        <f>IF(Table2[[#This Row],[Order Priority]]=Introduction!$B$44,1,0)</f>
        <v>0</v>
      </c>
      <c r="L453" s="52">
        <f>IF(Table2[[#This Row],[Order Priority]]=Introduction!$B$45,1,0)</f>
        <v>0</v>
      </c>
      <c r="M453" s="52">
        <f>IF(Table2[[#This Row],[Ship Mode]]=Introduction!$C$42,1,0)</f>
        <v>0</v>
      </c>
      <c r="N453" s="51">
        <f>IF(Table2[[#This Row],[Ship Mode]]=Introduction!$C$44,1,0)</f>
        <v>1</v>
      </c>
      <c r="O453" s="51">
        <f>IF(Table2[[#This Row],[Customer Segment]]=Introduction!$D$45,1,0)</f>
        <v>1</v>
      </c>
      <c r="P453" s="51">
        <f>IF(Table2[[#This Row],[Customer Segment]]=Introduction!$D$42,1,0)</f>
        <v>0</v>
      </c>
      <c r="Q453" s="51">
        <f>IF(Table2[[#This Row],[Customer Segment]]=Introduction!$D$44,1,0)</f>
        <v>0</v>
      </c>
      <c r="R453" s="41">
        <v>1137.5999999999999</v>
      </c>
      <c r="S4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1267.9688932530164</v>
      </c>
    </row>
    <row r="454" spans="1:19" customFormat="1" x14ac:dyDescent="0.2">
      <c r="A454" s="1" t="s">
        <v>13</v>
      </c>
      <c r="B454" s="1" t="s">
        <v>63</v>
      </c>
      <c r="C454" s="1" t="s">
        <v>15</v>
      </c>
      <c r="D454" s="47">
        <v>0.1</v>
      </c>
      <c r="E454" s="47">
        <v>105.98</v>
      </c>
      <c r="F454" s="47">
        <v>13.99</v>
      </c>
      <c r="G454" s="47">
        <v>0.65</v>
      </c>
      <c r="H454" s="47">
        <v>349.48500000000001</v>
      </c>
      <c r="I454" s="52">
        <f>IF(Table2[[#This Row],[Order Priority]]=Introduction!$B$42,1,0)</f>
        <v>0</v>
      </c>
      <c r="J454" s="52">
        <f>IF(Table2[[#This Row],[Order Priority]]=Introduction!$B$43,1,0)</f>
        <v>1</v>
      </c>
      <c r="K454" s="52">
        <f>IF(Table2[[#This Row],[Order Priority]]=Introduction!$B$44,1,0)</f>
        <v>0</v>
      </c>
      <c r="L454" s="52">
        <f>IF(Table2[[#This Row],[Order Priority]]=Introduction!$B$45,1,0)</f>
        <v>0</v>
      </c>
      <c r="M454" s="52">
        <f>IF(Table2[[#This Row],[Ship Mode]]=Introduction!$C$42,1,0)</f>
        <v>0</v>
      </c>
      <c r="N454" s="51">
        <f>IF(Table2[[#This Row],[Ship Mode]]=Introduction!$C$44,1,0)</f>
        <v>0</v>
      </c>
      <c r="O454" s="51">
        <f>IF(Table2[[#This Row],[Customer Segment]]=Introduction!$D$45,1,0)</f>
        <v>0</v>
      </c>
      <c r="P454" s="51">
        <f>IF(Table2[[#This Row],[Customer Segment]]=Introduction!$D$42,1,0)</f>
        <v>1</v>
      </c>
      <c r="Q454" s="51">
        <f>IF(Table2[[#This Row],[Customer Segment]]=Introduction!$D$44,1,0)</f>
        <v>0</v>
      </c>
      <c r="R454" s="44">
        <v>506.5</v>
      </c>
      <c r="S4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1074.1257782494206</v>
      </c>
    </row>
    <row r="455" spans="1:19" customFormat="1" x14ac:dyDescent="0.2">
      <c r="A455" s="1" t="s">
        <v>46</v>
      </c>
      <c r="B455" s="1" t="s">
        <v>63</v>
      </c>
      <c r="C455" s="1" t="s">
        <v>15</v>
      </c>
      <c r="D455" s="49">
        <v>7.0000000000000007E-2</v>
      </c>
      <c r="E455" s="49">
        <v>179.99</v>
      </c>
      <c r="F455" s="49">
        <v>19.989999999999998</v>
      </c>
      <c r="G455" s="49">
        <v>0.48</v>
      </c>
      <c r="H455" s="49">
        <v>-568.53510000000006</v>
      </c>
      <c r="I455" s="52">
        <f>IF(Table2[[#This Row],[Order Priority]]=Introduction!$B$42,1,0)</f>
        <v>0</v>
      </c>
      <c r="J455" s="52">
        <f>IF(Table2[[#This Row],[Order Priority]]=Introduction!$B$43,1,0)</f>
        <v>0</v>
      </c>
      <c r="K455" s="52">
        <f>IF(Table2[[#This Row],[Order Priority]]=Introduction!$B$44,1,0)</f>
        <v>0</v>
      </c>
      <c r="L455" s="52">
        <f>IF(Table2[[#This Row],[Order Priority]]=Introduction!$B$45,1,0)</f>
        <v>0</v>
      </c>
      <c r="M455" s="52">
        <f>IF(Table2[[#This Row],[Ship Mode]]=Introduction!$C$42,1,0)</f>
        <v>0</v>
      </c>
      <c r="N455" s="51">
        <f>IF(Table2[[#This Row],[Ship Mode]]=Introduction!$C$44,1,0)</f>
        <v>0</v>
      </c>
      <c r="O455" s="51">
        <f>IF(Table2[[#This Row],[Customer Segment]]=Introduction!$D$45,1,0)</f>
        <v>0</v>
      </c>
      <c r="P455" s="51">
        <f>IF(Table2[[#This Row],[Customer Segment]]=Introduction!$D$42,1,0)</f>
        <v>1</v>
      </c>
      <c r="Q455" s="51">
        <f>IF(Table2[[#This Row],[Customer Segment]]=Introduction!$D$44,1,0)</f>
        <v>0</v>
      </c>
      <c r="R455" s="41">
        <v>718.03</v>
      </c>
      <c r="S4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613.813562252873</v>
      </c>
    </row>
    <row r="456" spans="1:19" customFormat="1" x14ac:dyDescent="0.2">
      <c r="A456" s="1" t="s">
        <v>46</v>
      </c>
      <c r="B456" s="1" t="s">
        <v>63</v>
      </c>
      <c r="C456" s="1" t="s">
        <v>15</v>
      </c>
      <c r="D456" s="47">
        <v>7.0000000000000007E-2</v>
      </c>
      <c r="E456" s="47">
        <v>179.99</v>
      </c>
      <c r="F456" s="47">
        <v>19.989999999999998</v>
      </c>
      <c r="G456" s="47">
        <v>0.48</v>
      </c>
      <c r="H456" s="47">
        <v>-427.47</v>
      </c>
      <c r="I456" s="52">
        <f>IF(Table2[[#This Row],[Order Priority]]=Introduction!$B$42,1,0)</f>
        <v>0</v>
      </c>
      <c r="J456" s="52">
        <f>IF(Table2[[#This Row],[Order Priority]]=Introduction!$B$43,1,0)</f>
        <v>0</v>
      </c>
      <c r="K456" s="52">
        <f>IF(Table2[[#This Row],[Order Priority]]=Introduction!$B$44,1,0)</f>
        <v>0</v>
      </c>
      <c r="L456" s="52">
        <f>IF(Table2[[#This Row],[Order Priority]]=Introduction!$B$45,1,0)</f>
        <v>0</v>
      </c>
      <c r="M456" s="52">
        <f>IF(Table2[[#This Row],[Ship Mode]]=Introduction!$C$42,1,0)</f>
        <v>0</v>
      </c>
      <c r="N456" s="51">
        <f>IF(Table2[[#This Row],[Ship Mode]]=Introduction!$C$44,1,0)</f>
        <v>0</v>
      </c>
      <c r="O456" s="51">
        <f>IF(Table2[[#This Row],[Customer Segment]]=Introduction!$D$45,1,0)</f>
        <v>0</v>
      </c>
      <c r="P456" s="51">
        <f>IF(Table2[[#This Row],[Customer Segment]]=Introduction!$D$42,1,0)</f>
        <v>1</v>
      </c>
      <c r="Q456" s="51">
        <f>IF(Table2[[#This Row],[Customer Segment]]=Introduction!$D$44,1,0)</f>
        <v>0</v>
      </c>
      <c r="R456" s="44">
        <v>179.51</v>
      </c>
      <c r="S4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758.26785318331338</v>
      </c>
    </row>
    <row r="457" spans="1:19" customFormat="1" x14ac:dyDescent="0.2">
      <c r="A457" s="1" t="s">
        <v>13</v>
      </c>
      <c r="B457" s="1" t="s">
        <v>14</v>
      </c>
      <c r="C457" s="1" t="s">
        <v>70</v>
      </c>
      <c r="D457" s="49">
        <v>0.08</v>
      </c>
      <c r="E457" s="49">
        <v>5.74</v>
      </c>
      <c r="F457" s="49">
        <v>5.01</v>
      </c>
      <c r="G457" s="49">
        <v>0.39</v>
      </c>
      <c r="H457" s="49">
        <v>-6.9308199999999998</v>
      </c>
      <c r="I457" s="52">
        <f>IF(Table2[[#This Row],[Order Priority]]=Introduction!$B$42,1,0)</f>
        <v>0</v>
      </c>
      <c r="J457" s="52">
        <f>IF(Table2[[#This Row],[Order Priority]]=Introduction!$B$43,1,0)</f>
        <v>1</v>
      </c>
      <c r="K457" s="52">
        <f>IF(Table2[[#This Row],[Order Priority]]=Introduction!$B$44,1,0)</f>
        <v>0</v>
      </c>
      <c r="L457" s="52">
        <f>IF(Table2[[#This Row],[Order Priority]]=Introduction!$B$45,1,0)</f>
        <v>0</v>
      </c>
      <c r="M457" s="52">
        <f>IF(Table2[[#This Row],[Ship Mode]]=Introduction!$C$42,1,0)</f>
        <v>0</v>
      </c>
      <c r="N457" s="51">
        <f>IF(Table2[[#This Row],[Ship Mode]]=Introduction!$C$44,1,0)</f>
        <v>1</v>
      </c>
      <c r="O457" s="51">
        <f>IF(Table2[[#This Row],[Customer Segment]]=Introduction!$D$45,1,0)</f>
        <v>0</v>
      </c>
      <c r="P457" s="51">
        <f>IF(Table2[[#This Row],[Customer Segment]]=Introduction!$D$42,1,0)</f>
        <v>0</v>
      </c>
      <c r="Q457" s="51">
        <f>IF(Table2[[#This Row],[Customer Segment]]=Introduction!$D$44,1,0)</f>
        <v>0</v>
      </c>
      <c r="R457" s="41">
        <v>7.21</v>
      </c>
      <c r="S4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55.136569711497657</v>
      </c>
    </row>
    <row r="458" spans="1:19" customFormat="1" x14ac:dyDescent="0.2">
      <c r="A458" s="1" t="s">
        <v>23</v>
      </c>
      <c r="B458" s="1" t="s">
        <v>14</v>
      </c>
      <c r="C458" s="1" t="s">
        <v>3</v>
      </c>
      <c r="D458" s="47">
        <v>0.1</v>
      </c>
      <c r="E458" s="47">
        <v>4.13</v>
      </c>
      <c r="F458" s="47">
        <v>0.99</v>
      </c>
      <c r="G458" s="47">
        <v>0.39</v>
      </c>
      <c r="H458" s="47">
        <v>-40.53</v>
      </c>
      <c r="I458" s="52">
        <f>IF(Table2[[#This Row],[Order Priority]]=Introduction!$B$42,1,0)</f>
        <v>0</v>
      </c>
      <c r="J458" s="52">
        <f>IF(Table2[[#This Row],[Order Priority]]=Introduction!$B$43,1,0)</f>
        <v>0</v>
      </c>
      <c r="K458" s="52">
        <f>IF(Table2[[#This Row],[Order Priority]]=Introduction!$B$44,1,0)</f>
        <v>1</v>
      </c>
      <c r="L458" s="52">
        <f>IF(Table2[[#This Row],[Order Priority]]=Introduction!$B$45,1,0)</f>
        <v>0</v>
      </c>
      <c r="M458" s="52">
        <f>IF(Table2[[#This Row],[Ship Mode]]=Introduction!$C$42,1,0)</f>
        <v>0</v>
      </c>
      <c r="N458" s="51">
        <f>IF(Table2[[#This Row],[Ship Mode]]=Introduction!$C$44,1,0)</f>
        <v>1</v>
      </c>
      <c r="O458" s="51">
        <f>IF(Table2[[#This Row],[Customer Segment]]=Introduction!$D$45,1,0)</f>
        <v>1</v>
      </c>
      <c r="P458" s="51">
        <f>IF(Table2[[#This Row],[Customer Segment]]=Introduction!$D$42,1,0)</f>
        <v>0</v>
      </c>
      <c r="Q458" s="51">
        <f>IF(Table2[[#This Row],[Customer Segment]]=Introduction!$D$44,1,0)</f>
        <v>0</v>
      </c>
      <c r="R458" s="44">
        <v>52.16</v>
      </c>
      <c r="S4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-35.421023403938605</v>
      </c>
    </row>
    <row r="459" spans="1:19" customFormat="1" x14ac:dyDescent="0.2">
      <c r="A459" s="1" t="s">
        <v>92</v>
      </c>
      <c r="B459" s="1" t="s">
        <v>14</v>
      </c>
      <c r="C459" s="1" t="s">
        <v>15</v>
      </c>
      <c r="D459" s="49">
        <v>7.0000000000000007E-2</v>
      </c>
      <c r="E459" s="49">
        <v>20.95</v>
      </c>
      <c r="F459" s="49">
        <v>5.99</v>
      </c>
      <c r="G459" s="49">
        <v>0.65</v>
      </c>
      <c r="H459" s="49">
        <v>27.234000000000002</v>
      </c>
      <c r="I459" s="52">
        <f>IF(Table2[[#This Row],[Order Priority]]=Introduction!$B$42,1,0)</f>
        <v>0</v>
      </c>
      <c r="J459" s="52">
        <f>IF(Table2[[#This Row],[Order Priority]]=Introduction!$B$43,1,0)</f>
        <v>0</v>
      </c>
      <c r="K459" s="52">
        <f>IF(Table2[[#This Row],[Order Priority]]=Introduction!$B$44,1,0)</f>
        <v>0</v>
      </c>
      <c r="L459" s="52">
        <f>IF(Table2[[#This Row],[Order Priority]]=Introduction!$B$45,1,0)</f>
        <v>1</v>
      </c>
      <c r="M459" s="52">
        <f>IF(Table2[[#This Row],[Ship Mode]]=Introduction!$C$42,1,0)</f>
        <v>0</v>
      </c>
      <c r="N459" s="51">
        <f>IF(Table2[[#This Row],[Ship Mode]]=Introduction!$C$44,1,0)</f>
        <v>1</v>
      </c>
      <c r="O459" s="51">
        <f>IF(Table2[[#This Row],[Customer Segment]]=Introduction!$D$45,1,0)</f>
        <v>0</v>
      </c>
      <c r="P459" s="51">
        <f>IF(Table2[[#This Row],[Customer Segment]]=Introduction!$D$42,1,0)</f>
        <v>1</v>
      </c>
      <c r="Q459" s="51">
        <f>IF(Table2[[#This Row],[Customer Segment]]=Introduction!$D$44,1,0)</f>
        <v>0</v>
      </c>
      <c r="R459" s="41">
        <v>391.4</v>
      </c>
      <c r="S4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373.89641621417667</v>
      </c>
    </row>
    <row r="460" spans="1:19" customFormat="1" x14ac:dyDescent="0.2">
      <c r="A460" s="1" t="s">
        <v>46</v>
      </c>
      <c r="B460" s="1" t="s">
        <v>14</v>
      </c>
      <c r="C460" s="1" t="s">
        <v>70</v>
      </c>
      <c r="D460" s="47">
        <v>0.1</v>
      </c>
      <c r="E460" s="47">
        <v>30.98</v>
      </c>
      <c r="F460" s="47">
        <v>8.99</v>
      </c>
      <c r="G460" s="47">
        <v>0.57999999999999996</v>
      </c>
      <c r="H460" s="47">
        <v>-20.222799999999999</v>
      </c>
      <c r="I460" s="52">
        <f>IF(Table2[[#This Row],[Order Priority]]=Introduction!$B$42,1,0)</f>
        <v>0</v>
      </c>
      <c r="J460" s="52">
        <f>IF(Table2[[#This Row],[Order Priority]]=Introduction!$B$43,1,0)</f>
        <v>0</v>
      </c>
      <c r="K460" s="52">
        <f>IF(Table2[[#This Row],[Order Priority]]=Introduction!$B$44,1,0)</f>
        <v>0</v>
      </c>
      <c r="L460" s="52">
        <f>IF(Table2[[#This Row],[Order Priority]]=Introduction!$B$45,1,0)</f>
        <v>0</v>
      </c>
      <c r="M460" s="52">
        <f>IF(Table2[[#This Row],[Ship Mode]]=Introduction!$C$42,1,0)</f>
        <v>0</v>
      </c>
      <c r="N460" s="51">
        <f>IF(Table2[[#This Row],[Ship Mode]]=Introduction!$C$44,1,0)</f>
        <v>1</v>
      </c>
      <c r="O460" s="51">
        <f>IF(Table2[[#This Row],[Customer Segment]]=Introduction!$D$45,1,0)</f>
        <v>0</v>
      </c>
      <c r="P460" s="51">
        <f>IF(Table2[[#This Row],[Customer Segment]]=Introduction!$D$42,1,0)</f>
        <v>0</v>
      </c>
      <c r="Q460" s="51">
        <f>IF(Table2[[#This Row],[Customer Segment]]=Introduction!$D$44,1,0)</f>
        <v>0</v>
      </c>
      <c r="R460" s="44">
        <v>119.37</v>
      </c>
      <c r="S4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578.83701505759268</v>
      </c>
    </row>
    <row r="461" spans="1:19" customFormat="1" x14ac:dyDescent="0.2">
      <c r="A461" s="1" t="s">
        <v>1</v>
      </c>
      <c r="B461" s="1" t="s">
        <v>14</v>
      </c>
      <c r="C461" s="1" t="s">
        <v>15</v>
      </c>
      <c r="D461" s="49">
        <v>0.01</v>
      </c>
      <c r="E461" s="49">
        <v>4.9800000000000004</v>
      </c>
      <c r="F461" s="49">
        <v>6.07</v>
      </c>
      <c r="G461" s="49">
        <v>0.36</v>
      </c>
      <c r="H461" s="49">
        <v>-69.069999999999993</v>
      </c>
      <c r="I461" s="52">
        <f>IF(Table2[[#This Row],[Order Priority]]=Introduction!$B$42,1,0)</f>
        <v>1</v>
      </c>
      <c r="J461" s="52">
        <f>IF(Table2[[#This Row],[Order Priority]]=Introduction!$B$43,1,0)</f>
        <v>0</v>
      </c>
      <c r="K461" s="52">
        <f>IF(Table2[[#This Row],[Order Priority]]=Introduction!$B$44,1,0)</f>
        <v>0</v>
      </c>
      <c r="L461" s="52">
        <f>IF(Table2[[#This Row],[Order Priority]]=Introduction!$B$45,1,0)</f>
        <v>0</v>
      </c>
      <c r="M461" s="52">
        <f>IF(Table2[[#This Row],[Ship Mode]]=Introduction!$C$42,1,0)</f>
        <v>0</v>
      </c>
      <c r="N461" s="51">
        <f>IF(Table2[[#This Row],[Ship Mode]]=Introduction!$C$44,1,0)</f>
        <v>1</v>
      </c>
      <c r="O461" s="51">
        <f>IF(Table2[[#This Row],[Customer Segment]]=Introduction!$D$45,1,0)</f>
        <v>0</v>
      </c>
      <c r="P461" s="51">
        <f>IF(Table2[[#This Row],[Customer Segment]]=Introduction!$D$42,1,0)</f>
        <v>1</v>
      </c>
      <c r="Q461" s="51">
        <f>IF(Table2[[#This Row],[Customer Segment]]=Introduction!$D$44,1,0)</f>
        <v>0</v>
      </c>
      <c r="R461" s="41">
        <v>217</v>
      </c>
      <c r="S4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303.30809437970032</v>
      </c>
    </row>
    <row r="462" spans="1:19" customFormat="1" x14ac:dyDescent="0.2">
      <c r="A462" s="1" t="s">
        <v>1</v>
      </c>
      <c r="B462" s="1" t="s">
        <v>14</v>
      </c>
      <c r="C462" s="1" t="s">
        <v>15</v>
      </c>
      <c r="D462" s="47">
        <v>0.01</v>
      </c>
      <c r="E462" s="47">
        <v>4.9800000000000004</v>
      </c>
      <c r="F462" s="47">
        <v>6.07</v>
      </c>
      <c r="G462" s="47">
        <v>0.36</v>
      </c>
      <c r="H462" s="47">
        <v>-35.916400000000003</v>
      </c>
      <c r="I462" s="52">
        <f>IF(Table2[[#This Row],[Order Priority]]=Introduction!$B$42,1,0)</f>
        <v>1</v>
      </c>
      <c r="J462" s="52">
        <f>IF(Table2[[#This Row],[Order Priority]]=Introduction!$B$43,1,0)</f>
        <v>0</v>
      </c>
      <c r="K462" s="52">
        <f>IF(Table2[[#This Row],[Order Priority]]=Introduction!$B$44,1,0)</f>
        <v>0</v>
      </c>
      <c r="L462" s="52">
        <f>IF(Table2[[#This Row],[Order Priority]]=Introduction!$B$45,1,0)</f>
        <v>0</v>
      </c>
      <c r="M462" s="52">
        <f>IF(Table2[[#This Row],[Ship Mode]]=Introduction!$C$42,1,0)</f>
        <v>0</v>
      </c>
      <c r="N462" s="51">
        <f>IF(Table2[[#This Row],[Ship Mode]]=Introduction!$C$44,1,0)</f>
        <v>1</v>
      </c>
      <c r="O462" s="51">
        <f>IF(Table2[[#This Row],[Customer Segment]]=Introduction!$D$45,1,0)</f>
        <v>0</v>
      </c>
      <c r="P462" s="51">
        <f>IF(Table2[[#This Row],[Customer Segment]]=Introduction!$D$42,1,0)</f>
        <v>1</v>
      </c>
      <c r="Q462" s="51">
        <f>IF(Table2[[#This Row],[Customer Segment]]=Introduction!$D$44,1,0)</f>
        <v>0</v>
      </c>
      <c r="R462" s="44">
        <v>52.93</v>
      </c>
      <c r="S4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337.25823356927629</v>
      </c>
    </row>
    <row r="463" spans="1:19" customFormat="1" x14ac:dyDescent="0.2">
      <c r="A463" s="1" t="s">
        <v>1</v>
      </c>
      <c r="B463" s="1" t="s">
        <v>14</v>
      </c>
      <c r="C463" s="1" t="s">
        <v>70</v>
      </c>
      <c r="D463" s="49">
        <v>0.01</v>
      </c>
      <c r="E463" s="49">
        <v>13.99</v>
      </c>
      <c r="F463" s="49">
        <v>7.51</v>
      </c>
      <c r="G463" s="49">
        <v>0.39</v>
      </c>
      <c r="H463" s="49">
        <v>533.74199999999996</v>
      </c>
      <c r="I463" s="52">
        <f>IF(Table2[[#This Row],[Order Priority]]=Introduction!$B$42,1,0)</f>
        <v>1</v>
      </c>
      <c r="J463" s="52">
        <f>IF(Table2[[#This Row],[Order Priority]]=Introduction!$B$43,1,0)</f>
        <v>0</v>
      </c>
      <c r="K463" s="52">
        <f>IF(Table2[[#This Row],[Order Priority]]=Introduction!$B$44,1,0)</f>
        <v>0</v>
      </c>
      <c r="L463" s="52">
        <f>IF(Table2[[#This Row],[Order Priority]]=Introduction!$B$45,1,0)</f>
        <v>0</v>
      </c>
      <c r="M463" s="52">
        <f>IF(Table2[[#This Row],[Ship Mode]]=Introduction!$C$42,1,0)</f>
        <v>0</v>
      </c>
      <c r="N463" s="51">
        <f>IF(Table2[[#This Row],[Ship Mode]]=Introduction!$C$44,1,0)</f>
        <v>1</v>
      </c>
      <c r="O463" s="51">
        <f>IF(Table2[[#This Row],[Customer Segment]]=Introduction!$D$45,1,0)</f>
        <v>0</v>
      </c>
      <c r="P463" s="51">
        <f>IF(Table2[[#This Row],[Customer Segment]]=Introduction!$D$42,1,0)</f>
        <v>0</v>
      </c>
      <c r="Q463" s="51">
        <f>IF(Table2[[#This Row],[Customer Segment]]=Introduction!$D$44,1,0)</f>
        <v>0</v>
      </c>
      <c r="R463" s="41">
        <v>29.85</v>
      </c>
      <c r="S4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1042.5049137309484</v>
      </c>
    </row>
    <row r="464" spans="1:19" customFormat="1" x14ac:dyDescent="0.2">
      <c r="A464" s="1" t="s">
        <v>1</v>
      </c>
      <c r="B464" s="1" t="s">
        <v>63</v>
      </c>
      <c r="C464" s="1" t="s">
        <v>15</v>
      </c>
      <c r="D464" s="47">
        <v>0.01</v>
      </c>
      <c r="E464" s="47">
        <v>6.48</v>
      </c>
      <c r="F464" s="47">
        <v>6.22</v>
      </c>
      <c r="G464" s="47">
        <v>0.37</v>
      </c>
      <c r="H464" s="47">
        <v>-15.6312</v>
      </c>
      <c r="I464" s="52">
        <f>IF(Table2[[#This Row],[Order Priority]]=Introduction!$B$42,1,0)</f>
        <v>1</v>
      </c>
      <c r="J464" s="52">
        <f>IF(Table2[[#This Row],[Order Priority]]=Introduction!$B$43,1,0)</f>
        <v>0</v>
      </c>
      <c r="K464" s="52">
        <f>IF(Table2[[#This Row],[Order Priority]]=Introduction!$B$44,1,0)</f>
        <v>0</v>
      </c>
      <c r="L464" s="52">
        <f>IF(Table2[[#This Row],[Order Priority]]=Introduction!$B$45,1,0)</f>
        <v>0</v>
      </c>
      <c r="M464" s="52">
        <f>IF(Table2[[#This Row],[Ship Mode]]=Introduction!$C$42,1,0)</f>
        <v>0</v>
      </c>
      <c r="N464" s="51">
        <f>IF(Table2[[#This Row],[Ship Mode]]=Introduction!$C$44,1,0)</f>
        <v>0</v>
      </c>
      <c r="O464" s="51">
        <f>IF(Table2[[#This Row],[Customer Segment]]=Introduction!$D$45,1,0)</f>
        <v>0</v>
      </c>
      <c r="P464" s="51">
        <f>IF(Table2[[#This Row],[Customer Segment]]=Introduction!$D$42,1,0)</f>
        <v>1</v>
      </c>
      <c r="Q464" s="51">
        <f>IF(Table2[[#This Row],[Customer Segment]]=Introduction!$D$44,1,0)</f>
        <v>0</v>
      </c>
      <c r="R464" s="44">
        <v>69.459999999999994</v>
      </c>
      <c r="S4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292.97241815869654</v>
      </c>
    </row>
    <row r="465" spans="1:19" customFormat="1" x14ac:dyDescent="0.2">
      <c r="A465" s="1" t="s">
        <v>1</v>
      </c>
      <c r="B465" s="1" t="s">
        <v>14</v>
      </c>
      <c r="C465" s="1" t="s">
        <v>15</v>
      </c>
      <c r="D465" s="49">
        <v>0.03</v>
      </c>
      <c r="E465" s="49">
        <v>85.99</v>
      </c>
      <c r="F465" s="49">
        <v>3.3</v>
      </c>
      <c r="G465" s="49">
        <v>0.37</v>
      </c>
      <c r="H465" s="49">
        <v>790.54679999999996</v>
      </c>
      <c r="I465" s="52">
        <f>IF(Table2[[#This Row],[Order Priority]]=Introduction!$B$42,1,0)</f>
        <v>1</v>
      </c>
      <c r="J465" s="52">
        <f>IF(Table2[[#This Row],[Order Priority]]=Introduction!$B$43,1,0)</f>
        <v>0</v>
      </c>
      <c r="K465" s="52">
        <f>IF(Table2[[#This Row],[Order Priority]]=Introduction!$B$44,1,0)</f>
        <v>0</v>
      </c>
      <c r="L465" s="52">
        <f>IF(Table2[[#This Row],[Order Priority]]=Introduction!$B$45,1,0)</f>
        <v>0</v>
      </c>
      <c r="M465" s="52">
        <f>IF(Table2[[#This Row],[Ship Mode]]=Introduction!$C$42,1,0)</f>
        <v>0</v>
      </c>
      <c r="N465" s="51">
        <f>IF(Table2[[#This Row],[Ship Mode]]=Introduction!$C$44,1,0)</f>
        <v>1</v>
      </c>
      <c r="O465" s="51">
        <f>IF(Table2[[#This Row],[Customer Segment]]=Introduction!$D$45,1,0)</f>
        <v>0</v>
      </c>
      <c r="P465" s="51">
        <f>IF(Table2[[#This Row],[Customer Segment]]=Introduction!$D$42,1,0)</f>
        <v>1</v>
      </c>
      <c r="Q465" s="51">
        <f>IF(Table2[[#This Row],[Customer Segment]]=Introduction!$D$44,1,0)</f>
        <v>0</v>
      </c>
      <c r="R465" s="41">
        <v>1145.72</v>
      </c>
      <c r="S4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1355.9304388547312</v>
      </c>
    </row>
    <row r="466" spans="1:19" customFormat="1" x14ac:dyDescent="0.2">
      <c r="A466" s="1" t="s">
        <v>1</v>
      </c>
      <c r="B466" s="1" t="s">
        <v>2</v>
      </c>
      <c r="C466" s="1" t="s">
        <v>15</v>
      </c>
      <c r="D466" s="47">
        <v>0.04</v>
      </c>
      <c r="E466" s="47">
        <v>296.18</v>
      </c>
      <c r="F466" s="47">
        <v>154.12</v>
      </c>
      <c r="G466" s="47">
        <v>0.76</v>
      </c>
      <c r="H466" s="47">
        <v>-87.998040000000003</v>
      </c>
      <c r="I466" s="52">
        <f>IF(Table2[[#This Row],[Order Priority]]=Introduction!$B$42,1,0)</f>
        <v>1</v>
      </c>
      <c r="J466" s="52">
        <f>IF(Table2[[#This Row],[Order Priority]]=Introduction!$B$43,1,0)</f>
        <v>0</v>
      </c>
      <c r="K466" s="52">
        <f>IF(Table2[[#This Row],[Order Priority]]=Introduction!$B$44,1,0)</f>
        <v>0</v>
      </c>
      <c r="L466" s="52">
        <f>IF(Table2[[#This Row],[Order Priority]]=Introduction!$B$45,1,0)</f>
        <v>0</v>
      </c>
      <c r="M466" s="52">
        <f>IF(Table2[[#This Row],[Ship Mode]]=Introduction!$C$42,1,0)</f>
        <v>1</v>
      </c>
      <c r="N466" s="51">
        <f>IF(Table2[[#This Row],[Ship Mode]]=Introduction!$C$44,1,0)</f>
        <v>0</v>
      </c>
      <c r="O466" s="51">
        <f>IF(Table2[[#This Row],[Customer Segment]]=Introduction!$D$45,1,0)</f>
        <v>0</v>
      </c>
      <c r="P466" s="51">
        <f>IF(Table2[[#This Row],[Customer Segment]]=Introduction!$D$42,1,0)</f>
        <v>1</v>
      </c>
      <c r="Q466" s="51">
        <f>IF(Table2[[#This Row],[Customer Segment]]=Introduction!$D$44,1,0)</f>
        <v>0</v>
      </c>
      <c r="R466" s="44">
        <v>5768.12</v>
      </c>
      <c r="S4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5797.3918340030614</v>
      </c>
    </row>
    <row r="467" spans="1:19" customFormat="1" x14ac:dyDescent="0.2">
      <c r="A467" s="1" t="s">
        <v>13</v>
      </c>
      <c r="B467" s="1" t="s">
        <v>14</v>
      </c>
      <c r="C467" s="1" t="s">
        <v>47</v>
      </c>
      <c r="D467" s="49">
        <v>0.04</v>
      </c>
      <c r="E467" s="49">
        <v>11.34</v>
      </c>
      <c r="F467" s="49">
        <v>5.01</v>
      </c>
      <c r="G467" s="49">
        <v>0.36</v>
      </c>
      <c r="H467" s="49">
        <v>-189.22399999999999</v>
      </c>
      <c r="I467" s="52">
        <f>IF(Table2[[#This Row],[Order Priority]]=Introduction!$B$42,1,0)</f>
        <v>0</v>
      </c>
      <c r="J467" s="52">
        <f>IF(Table2[[#This Row],[Order Priority]]=Introduction!$B$43,1,0)</f>
        <v>1</v>
      </c>
      <c r="K467" s="52">
        <f>IF(Table2[[#This Row],[Order Priority]]=Introduction!$B$44,1,0)</f>
        <v>0</v>
      </c>
      <c r="L467" s="52">
        <f>IF(Table2[[#This Row],[Order Priority]]=Introduction!$B$45,1,0)</f>
        <v>0</v>
      </c>
      <c r="M467" s="52">
        <f>IF(Table2[[#This Row],[Ship Mode]]=Introduction!$C$42,1,0)</f>
        <v>0</v>
      </c>
      <c r="N467" s="51">
        <f>IF(Table2[[#This Row],[Ship Mode]]=Introduction!$C$44,1,0)</f>
        <v>1</v>
      </c>
      <c r="O467" s="51">
        <f>IF(Table2[[#This Row],[Customer Segment]]=Introduction!$D$45,1,0)</f>
        <v>0</v>
      </c>
      <c r="P467" s="51">
        <f>IF(Table2[[#This Row],[Customer Segment]]=Introduction!$D$42,1,0)</f>
        <v>0</v>
      </c>
      <c r="Q467" s="51">
        <f>IF(Table2[[#This Row],[Customer Segment]]=Introduction!$D$44,1,0)</f>
        <v>1</v>
      </c>
      <c r="R467" s="41">
        <v>115.53</v>
      </c>
      <c r="S4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-82.053394841209524</v>
      </c>
    </row>
    <row r="468" spans="1:19" customFormat="1" x14ac:dyDescent="0.2">
      <c r="A468" s="1" t="s">
        <v>23</v>
      </c>
      <c r="B468" s="1" t="s">
        <v>14</v>
      </c>
      <c r="C468" s="1" t="s">
        <v>47</v>
      </c>
      <c r="D468" s="47">
        <v>0.02</v>
      </c>
      <c r="E468" s="47">
        <v>55.99</v>
      </c>
      <c r="F468" s="47">
        <v>3.3</v>
      </c>
      <c r="G468" s="47">
        <v>0.59</v>
      </c>
      <c r="H468" s="47">
        <v>525.20039999999995</v>
      </c>
      <c r="I468" s="52">
        <f>IF(Table2[[#This Row],[Order Priority]]=Introduction!$B$42,1,0)</f>
        <v>0</v>
      </c>
      <c r="J468" s="52">
        <f>IF(Table2[[#This Row],[Order Priority]]=Introduction!$B$43,1,0)</f>
        <v>0</v>
      </c>
      <c r="K468" s="52">
        <f>IF(Table2[[#This Row],[Order Priority]]=Introduction!$B$44,1,0)</f>
        <v>1</v>
      </c>
      <c r="L468" s="52">
        <f>IF(Table2[[#This Row],[Order Priority]]=Introduction!$B$45,1,0)</f>
        <v>0</v>
      </c>
      <c r="M468" s="52">
        <f>IF(Table2[[#This Row],[Ship Mode]]=Introduction!$C$42,1,0)</f>
        <v>0</v>
      </c>
      <c r="N468" s="51">
        <f>IF(Table2[[#This Row],[Ship Mode]]=Introduction!$C$44,1,0)</f>
        <v>1</v>
      </c>
      <c r="O468" s="51">
        <f>IF(Table2[[#This Row],[Customer Segment]]=Introduction!$D$45,1,0)</f>
        <v>0</v>
      </c>
      <c r="P468" s="51">
        <f>IF(Table2[[#This Row],[Customer Segment]]=Introduction!$D$42,1,0)</f>
        <v>0</v>
      </c>
      <c r="Q468" s="51">
        <f>IF(Table2[[#This Row],[Customer Segment]]=Introduction!$D$44,1,0)</f>
        <v>1</v>
      </c>
      <c r="R468" s="44">
        <v>761.16</v>
      </c>
      <c r="S4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1028.8144304415955</v>
      </c>
    </row>
    <row r="469" spans="1:19" customFormat="1" x14ac:dyDescent="0.2">
      <c r="A469" s="1" t="s">
        <v>23</v>
      </c>
      <c r="B469" s="1" t="s">
        <v>63</v>
      </c>
      <c r="C469" s="1" t="s">
        <v>47</v>
      </c>
      <c r="D469" s="49">
        <v>0</v>
      </c>
      <c r="E469" s="49">
        <v>22.38</v>
      </c>
      <c r="F469" s="49">
        <v>15.1</v>
      </c>
      <c r="G469" s="49">
        <v>0.38</v>
      </c>
      <c r="H469" s="49">
        <v>-52.646999999999998</v>
      </c>
      <c r="I469" s="52">
        <f>IF(Table2[[#This Row],[Order Priority]]=Introduction!$B$42,1,0)</f>
        <v>0</v>
      </c>
      <c r="J469" s="52">
        <f>IF(Table2[[#This Row],[Order Priority]]=Introduction!$B$43,1,0)</f>
        <v>0</v>
      </c>
      <c r="K469" s="52">
        <f>IF(Table2[[#This Row],[Order Priority]]=Introduction!$B$44,1,0)</f>
        <v>1</v>
      </c>
      <c r="L469" s="52">
        <f>IF(Table2[[#This Row],[Order Priority]]=Introduction!$B$45,1,0)</f>
        <v>0</v>
      </c>
      <c r="M469" s="52">
        <f>IF(Table2[[#This Row],[Ship Mode]]=Introduction!$C$42,1,0)</f>
        <v>0</v>
      </c>
      <c r="N469" s="51">
        <f>IF(Table2[[#This Row],[Ship Mode]]=Introduction!$C$44,1,0)</f>
        <v>0</v>
      </c>
      <c r="O469" s="51">
        <f>IF(Table2[[#This Row],[Customer Segment]]=Introduction!$D$45,1,0)</f>
        <v>0</v>
      </c>
      <c r="P469" s="51">
        <f>IF(Table2[[#This Row],[Customer Segment]]=Introduction!$D$42,1,0)</f>
        <v>0</v>
      </c>
      <c r="Q469" s="51">
        <f>IF(Table2[[#This Row],[Customer Segment]]=Introduction!$D$44,1,0)</f>
        <v>1</v>
      </c>
      <c r="R469" s="41">
        <v>682.68</v>
      </c>
      <c r="S4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414.3743501785226</v>
      </c>
    </row>
    <row r="470" spans="1:19" customFormat="1" x14ac:dyDescent="0.2">
      <c r="A470" s="1" t="s">
        <v>23</v>
      </c>
      <c r="B470" s="1" t="s">
        <v>14</v>
      </c>
      <c r="C470" s="1" t="s">
        <v>47</v>
      </c>
      <c r="D470" s="47">
        <v>7.0000000000000007E-2</v>
      </c>
      <c r="E470" s="47">
        <v>5.98</v>
      </c>
      <c r="F470" s="47">
        <v>4.6900000000000004</v>
      </c>
      <c r="G470" s="47">
        <v>0.68</v>
      </c>
      <c r="H470" s="47">
        <v>-24.44</v>
      </c>
      <c r="I470" s="52">
        <f>IF(Table2[[#This Row],[Order Priority]]=Introduction!$B$42,1,0)</f>
        <v>0</v>
      </c>
      <c r="J470" s="52">
        <f>IF(Table2[[#This Row],[Order Priority]]=Introduction!$B$43,1,0)</f>
        <v>0</v>
      </c>
      <c r="K470" s="52">
        <f>IF(Table2[[#This Row],[Order Priority]]=Introduction!$B$44,1,0)</f>
        <v>1</v>
      </c>
      <c r="L470" s="52">
        <f>IF(Table2[[#This Row],[Order Priority]]=Introduction!$B$45,1,0)</f>
        <v>0</v>
      </c>
      <c r="M470" s="52">
        <f>IF(Table2[[#This Row],[Ship Mode]]=Introduction!$C$42,1,0)</f>
        <v>0</v>
      </c>
      <c r="N470" s="51">
        <f>IF(Table2[[#This Row],[Ship Mode]]=Introduction!$C$44,1,0)</f>
        <v>1</v>
      </c>
      <c r="O470" s="51">
        <f>IF(Table2[[#This Row],[Customer Segment]]=Introduction!$D$45,1,0)</f>
        <v>0</v>
      </c>
      <c r="P470" s="51">
        <f>IF(Table2[[#This Row],[Customer Segment]]=Introduction!$D$42,1,0)</f>
        <v>0</v>
      </c>
      <c r="Q470" s="51">
        <f>IF(Table2[[#This Row],[Customer Segment]]=Introduction!$D$44,1,0)</f>
        <v>1</v>
      </c>
      <c r="R470" s="44">
        <v>73.44</v>
      </c>
      <c r="S4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389.46170313232915</v>
      </c>
    </row>
    <row r="471" spans="1:19" customFormat="1" x14ac:dyDescent="0.2">
      <c r="A471" s="1" t="s">
        <v>23</v>
      </c>
      <c r="B471" s="1" t="s">
        <v>14</v>
      </c>
      <c r="C471" s="1" t="s">
        <v>47</v>
      </c>
      <c r="D471" s="49">
        <v>0.02</v>
      </c>
      <c r="E471" s="49">
        <v>55.99</v>
      </c>
      <c r="F471" s="49">
        <v>3.3</v>
      </c>
      <c r="G471" s="49">
        <v>0.59</v>
      </c>
      <c r="H471" s="49">
        <v>366.50700000000001</v>
      </c>
      <c r="I471" s="52">
        <f>IF(Table2[[#This Row],[Order Priority]]=Introduction!$B$42,1,0)</f>
        <v>0</v>
      </c>
      <c r="J471" s="52">
        <f>IF(Table2[[#This Row],[Order Priority]]=Introduction!$B$43,1,0)</f>
        <v>0</v>
      </c>
      <c r="K471" s="52">
        <f>IF(Table2[[#This Row],[Order Priority]]=Introduction!$B$44,1,0)</f>
        <v>1</v>
      </c>
      <c r="L471" s="52">
        <f>IF(Table2[[#This Row],[Order Priority]]=Introduction!$B$45,1,0)</f>
        <v>0</v>
      </c>
      <c r="M471" s="52">
        <f>IF(Table2[[#This Row],[Ship Mode]]=Introduction!$C$42,1,0)</f>
        <v>0</v>
      </c>
      <c r="N471" s="51">
        <f>IF(Table2[[#This Row],[Ship Mode]]=Introduction!$C$44,1,0)</f>
        <v>1</v>
      </c>
      <c r="O471" s="51">
        <f>IF(Table2[[#This Row],[Customer Segment]]=Introduction!$D$45,1,0)</f>
        <v>0</v>
      </c>
      <c r="P471" s="51">
        <f>IF(Table2[[#This Row],[Customer Segment]]=Introduction!$D$42,1,0)</f>
        <v>0</v>
      </c>
      <c r="Q471" s="51">
        <f>IF(Table2[[#This Row],[Customer Segment]]=Introduction!$D$44,1,0)</f>
        <v>1</v>
      </c>
      <c r="R471" s="41">
        <v>2997.07</v>
      </c>
      <c r="S4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866.30830686928209</v>
      </c>
    </row>
    <row r="472" spans="1:19" customFormat="1" x14ac:dyDescent="0.2">
      <c r="A472" s="1" t="s">
        <v>23</v>
      </c>
      <c r="B472" s="1" t="s">
        <v>14</v>
      </c>
      <c r="C472" s="1" t="s">
        <v>47</v>
      </c>
      <c r="D472" s="47">
        <v>7.0000000000000007E-2</v>
      </c>
      <c r="E472" s="47">
        <v>5.98</v>
      </c>
      <c r="F472" s="47">
        <v>4.6900000000000004</v>
      </c>
      <c r="G472" s="47">
        <v>0.68</v>
      </c>
      <c r="H472" s="47">
        <v>-12.7088</v>
      </c>
      <c r="I472" s="52">
        <f>IF(Table2[[#This Row],[Order Priority]]=Introduction!$B$42,1,0)</f>
        <v>0</v>
      </c>
      <c r="J472" s="52">
        <f>IF(Table2[[#This Row],[Order Priority]]=Introduction!$B$43,1,0)</f>
        <v>0</v>
      </c>
      <c r="K472" s="52">
        <f>IF(Table2[[#This Row],[Order Priority]]=Introduction!$B$44,1,0)</f>
        <v>1</v>
      </c>
      <c r="L472" s="52">
        <f>IF(Table2[[#This Row],[Order Priority]]=Introduction!$B$45,1,0)</f>
        <v>0</v>
      </c>
      <c r="M472" s="52">
        <f>IF(Table2[[#This Row],[Ship Mode]]=Introduction!$C$42,1,0)</f>
        <v>0</v>
      </c>
      <c r="N472" s="51">
        <f>IF(Table2[[#This Row],[Ship Mode]]=Introduction!$C$44,1,0)</f>
        <v>1</v>
      </c>
      <c r="O472" s="51">
        <f>IF(Table2[[#This Row],[Customer Segment]]=Introduction!$D$45,1,0)</f>
        <v>0</v>
      </c>
      <c r="P472" s="51">
        <f>IF(Table2[[#This Row],[Customer Segment]]=Introduction!$D$42,1,0)</f>
        <v>0</v>
      </c>
      <c r="Q472" s="51">
        <f>IF(Table2[[#This Row],[Customer Segment]]=Introduction!$D$44,1,0)</f>
        <v>1</v>
      </c>
      <c r="R472" s="44">
        <v>20.03</v>
      </c>
      <c r="S4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401.47475368674111</v>
      </c>
    </row>
    <row r="473" spans="1:19" customFormat="1" x14ac:dyDescent="0.2">
      <c r="A473" s="1" t="s">
        <v>23</v>
      </c>
      <c r="B473" s="1" t="s">
        <v>14</v>
      </c>
      <c r="C473" s="1" t="s">
        <v>70</v>
      </c>
      <c r="D473" s="49">
        <v>0.08</v>
      </c>
      <c r="E473" s="49">
        <v>6.48</v>
      </c>
      <c r="F473" s="49">
        <v>6.81</v>
      </c>
      <c r="G473" s="49">
        <v>0.36</v>
      </c>
      <c r="H473" s="49">
        <v>-94.59</v>
      </c>
      <c r="I473" s="52">
        <f>IF(Table2[[#This Row],[Order Priority]]=Introduction!$B$42,1,0)</f>
        <v>0</v>
      </c>
      <c r="J473" s="52">
        <f>IF(Table2[[#This Row],[Order Priority]]=Introduction!$B$43,1,0)</f>
        <v>0</v>
      </c>
      <c r="K473" s="52">
        <f>IF(Table2[[#This Row],[Order Priority]]=Introduction!$B$44,1,0)</f>
        <v>1</v>
      </c>
      <c r="L473" s="52">
        <f>IF(Table2[[#This Row],[Order Priority]]=Introduction!$B$45,1,0)</f>
        <v>0</v>
      </c>
      <c r="M473" s="52">
        <f>IF(Table2[[#This Row],[Ship Mode]]=Introduction!$C$42,1,0)</f>
        <v>0</v>
      </c>
      <c r="N473" s="51">
        <f>IF(Table2[[#This Row],[Ship Mode]]=Introduction!$C$44,1,0)</f>
        <v>1</v>
      </c>
      <c r="O473" s="51">
        <f>IF(Table2[[#This Row],[Customer Segment]]=Introduction!$D$45,1,0)</f>
        <v>0</v>
      </c>
      <c r="P473" s="51">
        <f>IF(Table2[[#This Row],[Customer Segment]]=Introduction!$D$42,1,0)</f>
        <v>0</v>
      </c>
      <c r="Q473" s="51">
        <f>IF(Table2[[#This Row],[Customer Segment]]=Introduction!$D$44,1,0)</f>
        <v>0</v>
      </c>
      <c r="R473" s="41">
        <v>382.33</v>
      </c>
      <c r="S4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74.761955414852821</v>
      </c>
    </row>
    <row r="474" spans="1:19" customFormat="1" x14ac:dyDescent="0.2">
      <c r="A474" s="1" t="s">
        <v>23</v>
      </c>
      <c r="B474" s="1" t="s">
        <v>2</v>
      </c>
      <c r="C474" s="1" t="s">
        <v>70</v>
      </c>
      <c r="D474" s="47">
        <v>0.09</v>
      </c>
      <c r="E474" s="47">
        <v>20.98</v>
      </c>
      <c r="F474" s="47">
        <v>53.03</v>
      </c>
      <c r="G474" s="47">
        <v>0.78</v>
      </c>
      <c r="H474" s="47">
        <v>-293.74</v>
      </c>
      <c r="I474" s="52">
        <f>IF(Table2[[#This Row],[Order Priority]]=Introduction!$B$42,1,0)</f>
        <v>0</v>
      </c>
      <c r="J474" s="52">
        <f>IF(Table2[[#This Row],[Order Priority]]=Introduction!$B$43,1,0)</f>
        <v>0</v>
      </c>
      <c r="K474" s="52">
        <f>IF(Table2[[#This Row],[Order Priority]]=Introduction!$B$44,1,0)</f>
        <v>1</v>
      </c>
      <c r="L474" s="52">
        <f>IF(Table2[[#This Row],[Order Priority]]=Introduction!$B$45,1,0)</f>
        <v>0</v>
      </c>
      <c r="M474" s="52">
        <f>IF(Table2[[#This Row],[Ship Mode]]=Introduction!$C$42,1,0)</f>
        <v>1</v>
      </c>
      <c r="N474" s="51">
        <f>IF(Table2[[#This Row],[Ship Mode]]=Introduction!$C$44,1,0)</f>
        <v>0</v>
      </c>
      <c r="O474" s="51">
        <f>IF(Table2[[#This Row],[Customer Segment]]=Introduction!$D$45,1,0)</f>
        <v>0</v>
      </c>
      <c r="P474" s="51">
        <f>IF(Table2[[#This Row],[Customer Segment]]=Introduction!$D$42,1,0)</f>
        <v>0</v>
      </c>
      <c r="Q474" s="51">
        <f>IF(Table2[[#This Row],[Customer Segment]]=Introduction!$D$44,1,0)</f>
        <v>0</v>
      </c>
      <c r="R474" s="44">
        <v>356.61</v>
      </c>
      <c r="S4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1732.6700299283359</v>
      </c>
    </row>
    <row r="475" spans="1:19" customFormat="1" x14ac:dyDescent="0.2">
      <c r="A475" s="1" t="s">
        <v>23</v>
      </c>
      <c r="B475" s="1" t="s">
        <v>14</v>
      </c>
      <c r="C475" s="1" t="s">
        <v>70</v>
      </c>
      <c r="D475" s="49">
        <v>0.08</v>
      </c>
      <c r="E475" s="49">
        <v>6.48</v>
      </c>
      <c r="F475" s="49">
        <v>6.81</v>
      </c>
      <c r="G475" s="49">
        <v>0.36</v>
      </c>
      <c r="H475" s="49">
        <v>-49.186799999999998</v>
      </c>
      <c r="I475" s="52">
        <f>IF(Table2[[#This Row],[Order Priority]]=Introduction!$B$42,1,0)</f>
        <v>0</v>
      </c>
      <c r="J475" s="52">
        <f>IF(Table2[[#This Row],[Order Priority]]=Introduction!$B$43,1,0)</f>
        <v>0</v>
      </c>
      <c r="K475" s="52">
        <f>IF(Table2[[#This Row],[Order Priority]]=Introduction!$B$44,1,0)</f>
        <v>1</v>
      </c>
      <c r="L475" s="52">
        <f>IF(Table2[[#This Row],[Order Priority]]=Introduction!$B$45,1,0)</f>
        <v>0</v>
      </c>
      <c r="M475" s="52">
        <f>IF(Table2[[#This Row],[Ship Mode]]=Introduction!$C$42,1,0)</f>
        <v>0</v>
      </c>
      <c r="N475" s="51">
        <f>IF(Table2[[#This Row],[Ship Mode]]=Introduction!$C$44,1,0)</f>
        <v>1</v>
      </c>
      <c r="O475" s="51">
        <f>IF(Table2[[#This Row],[Customer Segment]]=Introduction!$D$45,1,0)</f>
        <v>0</v>
      </c>
      <c r="P475" s="51">
        <f>IF(Table2[[#This Row],[Customer Segment]]=Introduction!$D$42,1,0)</f>
        <v>0</v>
      </c>
      <c r="Q475" s="51">
        <f>IF(Table2[[#This Row],[Customer Segment]]=Introduction!$D$44,1,0)</f>
        <v>0</v>
      </c>
      <c r="R475" s="41">
        <v>92.29</v>
      </c>
      <c r="S4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121.25600009332376</v>
      </c>
    </row>
    <row r="476" spans="1:19" customFormat="1" x14ac:dyDescent="0.2">
      <c r="A476" s="1" t="s">
        <v>23</v>
      </c>
      <c r="B476" s="1" t="s">
        <v>2</v>
      </c>
      <c r="C476" s="1" t="s">
        <v>70</v>
      </c>
      <c r="D476" s="47">
        <v>0.09</v>
      </c>
      <c r="E476" s="47">
        <v>20.98</v>
      </c>
      <c r="F476" s="47">
        <v>53.03</v>
      </c>
      <c r="G476" s="47">
        <v>0.78</v>
      </c>
      <c r="H476" s="47">
        <v>-152.7448</v>
      </c>
      <c r="I476" s="52">
        <f>IF(Table2[[#This Row],[Order Priority]]=Introduction!$B$42,1,0)</f>
        <v>0</v>
      </c>
      <c r="J476" s="52">
        <f>IF(Table2[[#This Row],[Order Priority]]=Introduction!$B$43,1,0)</f>
        <v>0</v>
      </c>
      <c r="K476" s="52">
        <f>IF(Table2[[#This Row],[Order Priority]]=Introduction!$B$44,1,0)</f>
        <v>1</v>
      </c>
      <c r="L476" s="52">
        <f>IF(Table2[[#This Row],[Order Priority]]=Introduction!$B$45,1,0)</f>
        <v>0</v>
      </c>
      <c r="M476" s="52">
        <f>IF(Table2[[#This Row],[Ship Mode]]=Introduction!$C$42,1,0)</f>
        <v>1</v>
      </c>
      <c r="N476" s="51">
        <f>IF(Table2[[#This Row],[Ship Mode]]=Introduction!$C$44,1,0)</f>
        <v>0</v>
      </c>
      <c r="O476" s="51">
        <f>IF(Table2[[#This Row],[Customer Segment]]=Introduction!$D$45,1,0)</f>
        <v>0</v>
      </c>
      <c r="P476" s="51">
        <f>IF(Table2[[#This Row],[Customer Segment]]=Introduction!$D$42,1,0)</f>
        <v>0</v>
      </c>
      <c r="Q476" s="51">
        <f>IF(Table2[[#This Row],[Customer Segment]]=Introduction!$D$44,1,0)</f>
        <v>0</v>
      </c>
      <c r="R476" s="44">
        <v>82.29</v>
      </c>
      <c r="S4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1877.0527414607816</v>
      </c>
    </row>
    <row r="477" spans="1:19" customFormat="1" x14ac:dyDescent="0.2">
      <c r="A477" s="1" t="s">
        <v>92</v>
      </c>
      <c r="B477" s="1" t="s">
        <v>14</v>
      </c>
      <c r="C477" s="1" t="s">
        <v>70</v>
      </c>
      <c r="D477" s="49">
        <v>0.06</v>
      </c>
      <c r="E477" s="49">
        <v>6.37</v>
      </c>
      <c r="F477" s="49">
        <v>5.19</v>
      </c>
      <c r="G477" s="49">
        <v>0.38</v>
      </c>
      <c r="H477" s="49">
        <v>-48.219499999999996</v>
      </c>
      <c r="I477" s="52">
        <f>IF(Table2[[#This Row],[Order Priority]]=Introduction!$B$42,1,0)</f>
        <v>0</v>
      </c>
      <c r="J477" s="52">
        <f>IF(Table2[[#This Row],[Order Priority]]=Introduction!$B$43,1,0)</f>
        <v>0</v>
      </c>
      <c r="K477" s="52">
        <f>IF(Table2[[#This Row],[Order Priority]]=Introduction!$B$44,1,0)</f>
        <v>0</v>
      </c>
      <c r="L477" s="52">
        <f>IF(Table2[[#This Row],[Order Priority]]=Introduction!$B$45,1,0)</f>
        <v>1</v>
      </c>
      <c r="M477" s="52">
        <f>IF(Table2[[#This Row],[Ship Mode]]=Introduction!$C$42,1,0)</f>
        <v>0</v>
      </c>
      <c r="N477" s="51">
        <f>IF(Table2[[#This Row],[Ship Mode]]=Introduction!$C$44,1,0)</f>
        <v>1</v>
      </c>
      <c r="O477" s="51">
        <f>IF(Table2[[#This Row],[Customer Segment]]=Introduction!$D$45,1,0)</f>
        <v>0</v>
      </c>
      <c r="P477" s="51">
        <f>IF(Table2[[#This Row],[Customer Segment]]=Introduction!$D$42,1,0)</f>
        <v>0</v>
      </c>
      <c r="Q477" s="51">
        <f>IF(Table2[[#This Row],[Customer Segment]]=Introduction!$D$44,1,0)</f>
        <v>0</v>
      </c>
      <c r="R477" s="41">
        <v>37.700000000000003</v>
      </c>
      <c r="S4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39.961401422897808</v>
      </c>
    </row>
    <row r="478" spans="1:19" customFormat="1" x14ac:dyDescent="0.2">
      <c r="A478" s="1" t="s">
        <v>92</v>
      </c>
      <c r="B478" s="1" t="s">
        <v>14</v>
      </c>
      <c r="C478" s="1" t="s">
        <v>70</v>
      </c>
      <c r="D478" s="47">
        <v>0</v>
      </c>
      <c r="E478" s="47">
        <v>20.28</v>
      </c>
      <c r="F478" s="47">
        <v>14.39</v>
      </c>
      <c r="G478" s="47">
        <v>0.47</v>
      </c>
      <c r="H478" s="47">
        <v>15.678000000000001</v>
      </c>
      <c r="I478" s="52">
        <f>IF(Table2[[#This Row],[Order Priority]]=Introduction!$B$42,1,0)</f>
        <v>0</v>
      </c>
      <c r="J478" s="52">
        <f>IF(Table2[[#This Row],[Order Priority]]=Introduction!$B$43,1,0)</f>
        <v>0</v>
      </c>
      <c r="K478" s="52">
        <f>IF(Table2[[#This Row],[Order Priority]]=Introduction!$B$44,1,0)</f>
        <v>0</v>
      </c>
      <c r="L478" s="52">
        <f>IF(Table2[[#This Row],[Order Priority]]=Introduction!$B$45,1,0)</f>
        <v>1</v>
      </c>
      <c r="M478" s="52">
        <f>IF(Table2[[#This Row],[Ship Mode]]=Introduction!$C$42,1,0)</f>
        <v>0</v>
      </c>
      <c r="N478" s="51">
        <f>IF(Table2[[#This Row],[Ship Mode]]=Introduction!$C$44,1,0)</f>
        <v>1</v>
      </c>
      <c r="O478" s="51">
        <f>IF(Table2[[#This Row],[Customer Segment]]=Introduction!$D$45,1,0)</f>
        <v>0</v>
      </c>
      <c r="P478" s="51">
        <f>IF(Table2[[#This Row],[Customer Segment]]=Introduction!$D$42,1,0)</f>
        <v>0</v>
      </c>
      <c r="Q478" s="51">
        <f>IF(Table2[[#This Row],[Customer Segment]]=Introduction!$D$44,1,0)</f>
        <v>0</v>
      </c>
      <c r="R478" s="44">
        <v>237.83</v>
      </c>
      <c r="S4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517.71541458013053</v>
      </c>
    </row>
    <row r="479" spans="1:19" customFormat="1" x14ac:dyDescent="0.2">
      <c r="A479" s="1" t="s">
        <v>46</v>
      </c>
      <c r="B479" s="1" t="s">
        <v>14</v>
      </c>
      <c r="C479" s="1" t="s">
        <v>47</v>
      </c>
      <c r="D479" s="49">
        <v>0.03</v>
      </c>
      <c r="E479" s="49">
        <v>5.98</v>
      </c>
      <c r="F479" s="49">
        <v>3.85</v>
      </c>
      <c r="G479" s="49">
        <v>0.68</v>
      </c>
      <c r="H479" s="49">
        <v>-76.106800000000007</v>
      </c>
      <c r="I479" s="52">
        <f>IF(Table2[[#This Row],[Order Priority]]=Introduction!$B$42,1,0)</f>
        <v>0</v>
      </c>
      <c r="J479" s="52">
        <f>IF(Table2[[#This Row],[Order Priority]]=Introduction!$B$43,1,0)</f>
        <v>0</v>
      </c>
      <c r="K479" s="52">
        <f>IF(Table2[[#This Row],[Order Priority]]=Introduction!$B$44,1,0)</f>
        <v>0</v>
      </c>
      <c r="L479" s="52">
        <f>IF(Table2[[#This Row],[Order Priority]]=Introduction!$B$45,1,0)</f>
        <v>0</v>
      </c>
      <c r="M479" s="52">
        <f>IF(Table2[[#This Row],[Ship Mode]]=Introduction!$C$42,1,0)</f>
        <v>0</v>
      </c>
      <c r="N479" s="51">
        <f>IF(Table2[[#This Row],[Ship Mode]]=Introduction!$C$44,1,0)</f>
        <v>1</v>
      </c>
      <c r="O479" s="51">
        <f>IF(Table2[[#This Row],[Customer Segment]]=Introduction!$D$45,1,0)</f>
        <v>0</v>
      </c>
      <c r="P479" s="51">
        <f>IF(Table2[[#This Row],[Customer Segment]]=Introduction!$D$42,1,0)</f>
        <v>0</v>
      </c>
      <c r="Q479" s="51">
        <f>IF(Table2[[#This Row],[Customer Segment]]=Introduction!$D$44,1,0)</f>
        <v>1</v>
      </c>
      <c r="R479" s="41">
        <v>38.54</v>
      </c>
      <c r="S4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461.03096490512797</v>
      </c>
    </row>
    <row r="480" spans="1:19" customFormat="1" x14ac:dyDescent="0.2">
      <c r="A480" s="1" t="s">
        <v>1</v>
      </c>
      <c r="B480" s="1" t="s">
        <v>2</v>
      </c>
      <c r="C480" s="1" t="s">
        <v>70</v>
      </c>
      <c r="D480" s="47">
        <v>7.0000000000000007E-2</v>
      </c>
      <c r="E480" s="47">
        <v>270.98</v>
      </c>
      <c r="F480" s="47">
        <v>50</v>
      </c>
      <c r="G480" s="47">
        <v>0.77</v>
      </c>
      <c r="H480" s="47">
        <v>27.725999999999999</v>
      </c>
      <c r="I480" s="52">
        <f>IF(Table2[[#This Row],[Order Priority]]=Introduction!$B$42,1,0)</f>
        <v>1</v>
      </c>
      <c r="J480" s="52">
        <f>IF(Table2[[#This Row],[Order Priority]]=Introduction!$B$43,1,0)</f>
        <v>0</v>
      </c>
      <c r="K480" s="52">
        <f>IF(Table2[[#This Row],[Order Priority]]=Introduction!$B$44,1,0)</f>
        <v>0</v>
      </c>
      <c r="L480" s="52">
        <f>IF(Table2[[#This Row],[Order Priority]]=Introduction!$B$45,1,0)</f>
        <v>0</v>
      </c>
      <c r="M480" s="52">
        <f>IF(Table2[[#This Row],[Ship Mode]]=Introduction!$C$42,1,0)</f>
        <v>1</v>
      </c>
      <c r="N480" s="51">
        <f>IF(Table2[[#This Row],[Ship Mode]]=Introduction!$C$44,1,0)</f>
        <v>0</v>
      </c>
      <c r="O480" s="51">
        <f>IF(Table2[[#This Row],[Customer Segment]]=Introduction!$D$45,1,0)</f>
        <v>0</v>
      </c>
      <c r="P480" s="51">
        <f>IF(Table2[[#This Row],[Customer Segment]]=Introduction!$D$42,1,0)</f>
        <v>0</v>
      </c>
      <c r="Q480" s="51">
        <f>IF(Table2[[#This Row],[Customer Segment]]=Introduction!$D$44,1,0)</f>
        <v>0</v>
      </c>
      <c r="R480" s="44">
        <v>2439.37</v>
      </c>
      <c r="S4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2976.5540047982254</v>
      </c>
    </row>
    <row r="481" spans="1:19" customFormat="1" x14ac:dyDescent="0.2">
      <c r="A481" s="1" t="s">
        <v>1</v>
      </c>
      <c r="B481" s="1" t="s">
        <v>2</v>
      </c>
      <c r="C481" s="1" t="s">
        <v>70</v>
      </c>
      <c r="D481" s="49">
        <v>7.0000000000000007E-2</v>
      </c>
      <c r="E481" s="49">
        <v>270.98</v>
      </c>
      <c r="F481" s="49">
        <v>50</v>
      </c>
      <c r="G481" s="49">
        <v>0.77</v>
      </c>
      <c r="H481" s="49">
        <v>-96.05</v>
      </c>
      <c r="I481" s="52">
        <f>IF(Table2[[#This Row],[Order Priority]]=Introduction!$B$42,1,0)</f>
        <v>1</v>
      </c>
      <c r="J481" s="52">
        <f>IF(Table2[[#This Row],[Order Priority]]=Introduction!$B$43,1,0)</f>
        <v>0</v>
      </c>
      <c r="K481" s="52">
        <f>IF(Table2[[#This Row],[Order Priority]]=Introduction!$B$44,1,0)</f>
        <v>0</v>
      </c>
      <c r="L481" s="52">
        <f>IF(Table2[[#This Row],[Order Priority]]=Introduction!$B$45,1,0)</f>
        <v>0</v>
      </c>
      <c r="M481" s="52">
        <f>IF(Table2[[#This Row],[Ship Mode]]=Introduction!$C$42,1,0)</f>
        <v>1</v>
      </c>
      <c r="N481" s="51">
        <f>IF(Table2[[#This Row],[Ship Mode]]=Introduction!$C$44,1,0)</f>
        <v>0</v>
      </c>
      <c r="O481" s="51">
        <f>IF(Table2[[#This Row],[Customer Segment]]=Introduction!$D$45,1,0)</f>
        <v>0</v>
      </c>
      <c r="P481" s="51">
        <f>IF(Table2[[#This Row],[Customer Segment]]=Introduction!$D$42,1,0)</f>
        <v>0</v>
      </c>
      <c r="Q481" s="51">
        <f>IF(Table2[[#This Row],[Customer Segment]]=Introduction!$D$44,1,0)</f>
        <v>0</v>
      </c>
      <c r="R481" s="41">
        <v>9757.48</v>
      </c>
      <c r="S4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2849.8041969846258</v>
      </c>
    </row>
    <row r="482" spans="1:19" customFormat="1" x14ac:dyDescent="0.2">
      <c r="A482" s="1" t="s">
        <v>13</v>
      </c>
      <c r="B482" s="1" t="s">
        <v>14</v>
      </c>
      <c r="C482" s="1" t="s">
        <v>15</v>
      </c>
      <c r="D482" s="47">
        <v>0.1</v>
      </c>
      <c r="E482" s="47">
        <v>4.13</v>
      </c>
      <c r="F482" s="47">
        <v>0.99</v>
      </c>
      <c r="G482" s="47">
        <v>0.39</v>
      </c>
      <c r="H482" s="47">
        <v>-1.0711999999999999</v>
      </c>
      <c r="I482" s="52">
        <f>IF(Table2[[#This Row],[Order Priority]]=Introduction!$B$42,1,0)</f>
        <v>0</v>
      </c>
      <c r="J482" s="52">
        <f>IF(Table2[[#This Row],[Order Priority]]=Introduction!$B$43,1,0)</f>
        <v>1</v>
      </c>
      <c r="K482" s="52">
        <f>IF(Table2[[#This Row],[Order Priority]]=Introduction!$B$44,1,0)</f>
        <v>0</v>
      </c>
      <c r="L482" s="52">
        <f>IF(Table2[[#This Row],[Order Priority]]=Introduction!$B$45,1,0)</f>
        <v>0</v>
      </c>
      <c r="M482" s="52">
        <f>IF(Table2[[#This Row],[Ship Mode]]=Introduction!$C$42,1,0)</f>
        <v>0</v>
      </c>
      <c r="N482" s="51">
        <f>IF(Table2[[#This Row],[Ship Mode]]=Introduction!$C$44,1,0)</f>
        <v>1</v>
      </c>
      <c r="O482" s="51">
        <f>IF(Table2[[#This Row],[Customer Segment]]=Introduction!$D$45,1,0)</f>
        <v>0</v>
      </c>
      <c r="P482" s="51">
        <f>IF(Table2[[#This Row],[Customer Segment]]=Introduction!$D$42,1,0)</f>
        <v>1</v>
      </c>
      <c r="Q482" s="51">
        <f>IF(Table2[[#This Row],[Customer Segment]]=Introduction!$D$44,1,0)</f>
        <v>0</v>
      </c>
      <c r="R482" s="44">
        <v>8.3000000000000007</v>
      </c>
      <c r="S4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-97.170127379952703</v>
      </c>
    </row>
    <row r="483" spans="1:19" customFormat="1" x14ac:dyDescent="0.2">
      <c r="A483" s="1" t="s">
        <v>13</v>
      </c>
      <c r="B483" s="1" t="s">
        <v>14</v>
      </c>
      <c r="C483" s="1" t="s">
        <v>15</v>
      </c>
      <c r="D483" s="49">
        <v>0.04</v>
      </c>
      <c r="E483" s="49">
        <v>4.9800000000000004</v>
      </c>
      <c r="F483" s="49">
        <v>0.49</v>
      </c>
      <c r="G483" s="49">
        <v>0.39</v>
      </c>
      <c r="H483" s="49">
        <v>4.4104000000000001</v>
      </c>
      <c r="I483" s="52">
        <f>IF(Table2[[#This Row],[Order Priority]]=Introduction!$B$42,1,0)</f>
        <v>0</v>
      </c>
      <c r="J483" s="52">
        <f>IF(Table2[[#This Row],[Order Priority]]=Introduction!$B$43,1,0)</f>
        <v>1</v>
      </c>
      <c r="K483" s="52">
        <f>IF(Table2[[#This Row],[Order Priority]]=Introduction!$B$44,1,0)</f>
        <v>0</v>
      </c>
      <c r="L483" s="52">
        <f>IF(Table2[[#This Row],[Order Priority]]=Introduction!$B$45,1,0)</f>
        <v>0</v>
      </c>
      <c r="M483" s="52">
        <f>IF(Table2[[#This Row],[Ship Mode]]=Introduction!$C$42,1,0)</f>
        <v>0</v>
      </c>
      <c r="N483" s="51">
        <f>IF(Table2[[#This Row],[Ship Mode]]=Introduction!$C$44,1,0)</f>
        <v>1</v>
      </c>
      <c r="O483" s="51">
        <f>IF(Table2[[#This Row],[Customer Segment]]=Introduction!$D$45,1,0)</f>
        <v>0</v>
      </c>
      <c r="P483" s="51">
        <f>IF(Table2[[#This Row],[Customer Segment]]=Introduction!$D$42,1,0)</f>
        <v>1</v>
      </c>
      <c r="Q483" s="51">
        <f>IF(Table2[[#This Row],[Customer Segment]]=Introduction!$D$44,1,0)</f>
        <v>0</v>
      </c>
      <c r="R483" s="41">
        <v>10.039999999999999</v>
      </c>
      <c r="S4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-63.062966798593784</v>
      </c>
    </row>
    <row r="484" spans="1:19" customFormat="1" x14ac:dyDescent="0.2">
      <c r="A484" s="1" t="s">
        <v>13</v>
      </c>
      <c r="B484" s="1" t="s">
        <v>2</v>
      </c>
      <c r="C484" s="1" t="s">
        <v>70</v>
      </c>
      <c r="D484" s="47">
        <v>0.09</v>
      </c>
      <c r="E484" s="47">
        <v>260.98</v>
      </c>
      <c r="F484" s="47">
        <v>41.91</v>
      </c>
      <c r="G484" s="47">
        <v>0.59</v>
      </c>
      <c r="H484" s="47">
        <v>1307.2692</v>
      </c>
      <c r="I484" s="52">
        <f>IF(Table2[[#This Row],[Order Priority]]=Introduction!$B$42,1,0)</f>
        <v>0</v>
      </c>
      <c r="J484" s="52">
        <f>IF(Table2[[#This Row],[Order Priority]]=Introduction!$B$43,1,0)</f>
        <v>1</v>
      </c>
      <c r="K484" s="52">
        <f>IF(Table2[[#This Row],[Order Priority]]=Introduction!$B$44,1,0)</f>
        <v>0</v>
      </c>
      <c r="L484" s="52">
        <f>IF(Table2[[#This Row],[Order Priority]]=Introduction!$B$45,1,0)</f>
        <v>0</v>
      </c>
      <c r="M484" s="52">
        <f>IF(Table2[[#This Row],[Ship Mode]]=Introduction!$C$42,1,0)</f>
        <v>1</v>
      </c>
      <c r="N484" s="51">
        <f>IF(Table2[[#This Row],[Ship Mode]]=Introduction!$C$44,1,0)</f>
        <v>0</v>
      </c>
      <c r="O484" s="51">
        <f>IF(Table2[[#This Row],[Customer Segment]]=Introduction!$D$45,1,0)</f>
        <v>0</v>
      </c>
      <c r="P484" s="51">
        <f>IF(Table2[[#This Row],[Customer Segment]]=Introduction!$D$42,1,0)</f>
        <v>0</v>
      </c>
      <c r="Q484" s="51">
        <f>IF(Table2[[#This Row],[Customer Segment]]=Introduction!$D$44,1,0)</f>
        <v>0</v>
      </c>
      <c r="R484" s="44">
        <v>3377.06</v>
      </c>
      <c r="S4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3576.5755390848826</v>
      </c>
    </row>
    <row r="485" spans="1:19" customFormat="1" x14ac:dyDescent="0.2">
      <c r="A485" s="1" t="s">
        <v>13</v>
      </c>
      <c r="B485" s="1" t="s">
        <v>14</v>
      </c>
      <c r="C485" s="1" t="s">
        <v>70</v>
      </c>
      <c r="D485" s="49">
        <v>0.01</v>
      </c>
      <c r="E485" s="49">
        <v>10.52</v>
      </c>
      <c r="F485" s="49">
        <v>7.94</v>
      </c>
      <c r="G485" s="49">
        <v>0.52</v>
      </c>
      <c r="H485" s="49">
        <v>-15.8184</v>
      </c>
      <c r="I485" s="52">
        <f>IF(Table2[[#This Row],[Order Priority]]=Introduction!$B$42,1,0)</f>
        <v>0</v>
      </c>
      <c r="J485" s="52">
        <f>IF(Table2[[#This Row],[Order Priority]]=Introduction!$B$43,1,0)</f>
        <v>1</v>
      </c>
      <c r="K485" s="52">
        <f>IF(Table2[[#This Row],[Order Priority]]=Introduction!$B$44,1,0)</f>
        <v>0</v>
      </c>
      <c r="L485" s="52">
        <f>IF(Table2[[#This Row],[Order Priority]]=Introduction!$B$45,1,0)</f>
        <v>0</v>
      </c>
      <c r="M485" s="52">
        <f>IF(Table2[[#This Row],[Ship Mode]]=Introduction!$C$42,1,0)</f>
        <v>0</v>
      </c>
      <c r="N485" s="51">
        <f>IF(Table2[[#This Row],[Ship Mode]]=Introduction!$C$44,1,0)</f>
        <v>1</v>
      </c>
      <c r="O485" s="51">
        <f>IF(Table2[[#This Row],[Customer Segment]]=Introduction!$D$45,1,0)</f>
        <v>0</v>
      </c>
      <c r="P485" s="51">
        <f>IF(Table2[[#This Row],[Customer Segment]]=Introduction!$D$42,1,0)</f>
        <v>0</v>
      </c>
      <c r="Q485" s="51">
        <f>IF(Table2[[#This Row],[Customer Segment]]=Introduction!$D$44,1,0)</f>
        <v>0</v>
      </c>
      <c r="R485" s="41">
        <v>123.93</v>
      </c>
      <c r="S4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296.30794551473491</v>
      </c>
    </row>
    <row r="486" spans="1:19" customFormat="1" x14ac:dyDescent="0.2">
      <c r="A486" s="1" t="s">
        <v>13</v>
      </c>
      <c r="B486" s="1" t="s">
        <v>63</v>
      </c>
      <c r="C486" s="1" t="s">
        <v>70</v>
      </c>
      <c r="D486" s="47">
        <v>0.02</v>
      </c>
      <c r="E486" s="47">
        <v>5.98</v>
      </c>
      <c r="F486" s="47">
        <v>7.5</v>
      </c>
      <c r="G486" s="47">
        <v>0.4</v>
      </c>
      <c r="H486" s="47">
        <v>-55.8324</v>
      </c>
      <c r="I486" s="52">
        <f>IF(Table2[[#This Row],[Order Priority]]=Introduction!$B$42,1,0)</f>
        <v>0</v>
      </c>
      <c r="J486" s="52">
        <f>IF(Table2[[#This Row],[Order Priority]]=Introduction!$B$43,1,0)</f>
        <v>1</v>
      </c>
      <c r="K486" s="52">
        <f>IF(Table2[[#This Row],[Order Priority]]=Introduction!$B$44,1,0)</f>
        <v>0</v>
      </c>
      <c r="L486" s="52">
        <f>IF(Table2[[#This Row],[Order Priority]]=Introduction!$B$45,1,0)</f>
        <v>0</v>
      </c>
      <c r="M486" s="52">
        <f>IF(Table2[[#This Row],[Ship Mode]]=Introduction!$C$42,1,0)</f>
        <v>0</v>
      </c>
      <c r="N486" s="51">
        <f>IF(Table2[[#This Row],[Ship Mode]]=Introduction!$C$44,1,0)</f>
        <v>0</v>
      </c>
      <c r="O486" s="51">
        <f>IF(Table2[[#This Row],[Customer Segment]]=Introduction!$D$45,1,0)</f>
        <v>0</v>
      </c>
      <c r="P486" s="51">
        <f>IF(Table2[[#This Row],[Customer Segment]]=Introduction!$D$42,1,0)</f>
        <v>0</v>
      </c>
      <c r="Q486" s="51">
        <f>IF(Table2[[#This Row],[Customer Segment]]=Introduction!$D$44,1,0)</f>
        <v>0</v>
      </c>
      <c r="R486" s="44">
        <v>93.96</v>
      </c>
      <c r="S4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40.380312628601274</v>
      </c>
    </row>
    <row r="487" spans="1:19" customFormat="1" x14ac:dyDescent="0.2">
      <c r="A487" s="1" t="s">
        <v>13</v>
      </c>
      <c r="B487" s="1" t="s">
        <v>2</v>
      </c>
      <c r="C487" s="1" t="s">
        <v>15</v>
      </c>
      <c r="D487" s="49">
        <v>0.01</v>
      </c>
      <c r="E487" s="49">
        <v>2036.48</v>
      </c>
      <c r="F487" s="49">
        <v>14.7</v>
      </c>
      <c r="G487" s="49">
        <v>0.55000000000000004</v>
      </c>
      <c r="H487" s="49">
        <v>-1596.7457999999999</v>
      </c>
      <c r="I487" s="52">
        <f>IF(Table2[[#This Row],[Order Priority]]=Introduction!$B$42,1,0)</f>
        <v>0</v>
      </c>
      <c r="J487" s="52">
        <f>IF(Table2[[#This Row],[Order Priority]]=Introduction!$B$43,1,0)</f>
        <v>1</v>
      </c>
      <c r="K487" s="52">
        <f>IF(Table2[[#This Row],[Order Priority]]=Introduction!$B$44,1,0)</f>
        <v>0</v>
      </c>
      <c r="L487" s="52">
        <f>IF(Table2[[#This Row],[Order Priority]]=Introduction!$B$45,1,0)</f>
        <v>0</v>
      </c>
      <c r="M487" s="52">
        <f>IF(Table2[[#This Row],[Ship Mode]]=Introduction!$C$42,1,0)</f>
        <v>1</v>
      </c>
      <c r="N487" s="51">
        <f>IF(Table2[[#This Row],[Ship Mode]]=Introduction!$C$44,1,0)</f>
        <v>0</v>
      </c>
      <c r="O487" s="51">
        <f>IF(Table2[[#This Row],[Customer Segment]]=Introduction!$D$45,1,0)</f>
        <v>0</v>
      </c>
      <c r="P487" s="51">
        <f>IF(Table2[[#This Row],[Customer Segment]]=Introduction!$D$42,1,0)</f>
        <v>1</v>
      </c>
      <c r="Q487" s="51">
        <f>IF(Table2[[#This Row],[Customer Segment]]=Introduction!$D$44,1,0)</f>
        <v>0</v>
      </c>
      <c r="R487" s="41">
        <v>3786.84</v>
      </c>
      <c r="S4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5404.3601945868904</v>
      </c>
    </row>
    <row r="488" spans="1:19" customFormat="1" x14ac:dyDescent="0.2">
      <c r="A488" s="1" t="s">
        <v>13</v>
      </c>
      <c r="B488" s="1" t="s">
        <v>63</v>
      </c>
      <c r="C488" s="1" t="s">
        <v>15</v>
      </c>
      <c r="D488" s="47">
        <v>0.05</v>
      </c>
      <c r="E488" s="47">
        <v>205.99</v>
      </c>
      <c r="F488" s="47">
        <v>8.99</v>
      </c>
      <c r="G488" s="47">
        <v>0.57999999999999996</v>
      </c>
      <c r="H488" s="47">
        <v>111.05249999999999</v>
      </c>
      <c r="I488" s="52">
        <f>IF(Table2[[#This Row],[Order Priority]]=Introduction!$B$42,1,0)</f>
        <v>0</v>
      </c>
      <c r="J488" s="52">
        <f>IF(Table2[[#This Row],[Order Priority]]=Introduction!$B$43,1,0)</f>
        <v>1</v>
      </c>
      <c r="K488" s="52">
        <f>IF(Table2[[#This Row],[Order Priority]]=Introduction!$B$44,1,0)</f>
        <v>0</v>
      </c>
      <c r="L488" s="52">
        <f>IF(Table2[[#This Row],[Order Priority]]=Introduction!$B$45,1,0)</f>
        <v>0</v>
      </c>
      <c r="M488" s="52">
        <f>IF(Table2[[#This Row],[Ship Mode]]=Introduction!$C$42,1,0)</f>
        <v>0</v>
      </c>
      <c r="N488" s="51">
        <f>IF(Table2[[#This Row],[Ship Mode]]=Introduction!$C$44,1,0)</f>
        <v>0</v>
      </c>
      <c r="O488" s="51">
        <f>IF(Table2[[#This Row],[Customer Segment]]=Introduction!$D$45,1,0)</f>
        <v>0</v>
      </c>
      <c r="P488" s="51">
        <f>IF(Table2[[#This Row],[Customer Segment]]=Introduction!$D$42,1,0)</f>
        <v>1</v>
      </c>
      <c r="Q488" s="51">
        <f>IF(Table2[[#This Row],[Customer Segment]]=Introduction!$D$44,1,0)</f>
        <v>0</v>
      </c>
      <c r="R488" s="44">
        <v>2118.9899999999998</v>
      </c>
      <c r="S4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979.97600633525064</v>
      </c>
    </row>
    <row r="489" spans="1:19" customFormat="1" x14ac:dyDescent="0.2">
      <c r="A489" s="1" t="s">
        <v>13</v>
      </c>
      <c r="B489" s="1" t="s">
        <v>14</v>
      </c>
      <c r="C489" s="1" t="s">
        <v>15</v>
      </c>
      <c r="D489" s="49">
        <v>0.08</v>
      </c>
      <c r="E489" s="49">
        <v>205.99</v>
      </c>
      <c r="F489" s="49">
        <v>8.99</v>
      </c>
      <c r="G489" s="49">
        <v>0.56000000000000005</v>
      </c>
      <c r="H489" s="49">
        <v>-1963.752</v>
      </c>
      <c r="I489" s="52">
        <f>IF(Table2[[#This Row],[Order Priority]]=Introduction!$B$42,1,0)</f>
        <v>0</v>
      </c>
      <c r="J489" s="52">
        <f>IF(Table2[[#This Row],[Order Priority]]=Introduction!$B$43,1,0)</f>
        <v>1</v>
      </c>
      <c r="K489" s="52">
        <f>IF(Table2[[#This Row],[Order Priority]]=Introduction!$B$44,1,0)</f>
        <v>0</v>
      </c>
      <c r="L489" s="52">
        <f>IF(Table2[[#This Row],[Order Priority]]=Introduction!$B$45,1,0)</f>
        <v>0</v>
      </c>
      <c r="M489" s="52">
        <f>IF(Table2[[#This Row],[Ship Mode]]=Introduction!$C$42,1,0)</f>
        <v>0</v>
      </c>
      <c r="N489" s="51">
        <f>IF(Table2[[#This Row],[Ship Mode]]=Introduction!$C$44,1,0)</f>
        <v>1</v>
      </c>
      <c r="O489" s="51">
        <f>IF(Table2[[#This Row],[Customer Segment]]=Introduction!$D$45,1,0)</f>
        <v>0</v>
      </c>
      <c r="P489" s="51">
        <f>IF(Table2[[#This Row],[Customer Segment]]=Introduction!$D$42,1,0)</f>
        <v>1</v>
      </c>
      <c r="Q489" s="51">
        <f>IF(Table2[[#This Row],[Customer Segment]]=Introduction!$D$44,1,0)</f>
        <v>0</v>
      </c>
      <c r="R489" s="41">
        <v>837.64</v>
      </c>
      <c r="S4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-1098.9101292979603</v>
      </c>
    </row>
    <row r="490" spans="1:19" customFormat="1" x14ac:dyDescent="0.2">
      <c r="A490" s="1" t="s">
        <v>92</v>
      </c>
      <c r="B490" s="1" t="s">
        <v>2</v>
      </c>
      <c r="C490" s="1" t="s">
        <v>47</v>
      </c>
      <c r="D490" s="47">
        <v>0.06</v>
      </c>
      <c r="E490" s="47">
        <v>90.97</v>
      </c>
      <c r="F490" s="47">
        <v>14</v>
      </c>
      <c r="G490" s="47">
        <v>0.36</v>
      </c>
      <c r="H490" s="47">
        <v>47.334000000000003</v>
      </c>
      <c r="I490" s="52">
        <f>IF(Table2[[#This Row],[Order Priority]]=Introduction!$B$42,1,0)</f>
        <v>0</v>
      </c>
      <c r="J490" s="52">
        <f>IF(Table2[[#This Row],[Order Priority]]=Introduction!$B$43,1,0)</f>
        <v>0</v>
      </c>
      <c r="K490" s="52">
        <f>IF(Table2[[#This Row],[Order Priority]]=Introduction!$B$44,1,0)</f>
        <v>0</v>
      </c>
      <c r="L490" s="52">
        <f>IF(Table2[[#This Row],[Order Priority]]=Introduction!$B$45,1,0)</f>
        <v>1</v>
      </c>
      <c r="M490" s="52">
        <f>IF(Table2[[#This Row],[Ship Mode]]=Introduction!$C$42,1,0)</f>
        <v>1</v>
      </c>
      <c r="N490" s="51">
        <f>IF(Table2[[#This Row],[Ship Mode]]=Introduction!$C$44,1,0)</f>
        <v>0</v>
      </c>
      <c r="O490" s="51">
        <f>IF(Table2[[#This Row],[Customer Segment]]=Introduction!$D$45,1,0)</f>
        <v>0</v>
      </c>
      <c r="P490" s="51">
        <f>IF(Table2[[#This Row],[Customer Segment]]=Introduction!$D$42,1,0)</f>
        <v>0</v>
      </c>
      <c r="Q490" s="51">
        <f>IF(Table2[[#This Row],[Customer Segment]]=Introduction!$D$44,1,0)</f>
        <v>1</v>
      </c>
      <c r="R490" s="44">
        <v>1263.3499999999999</v>
      </c>
      <c r="S4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856.62775631458373</v>
      </c>
    </row>
    <row r="491" spans="1:19" customFormat="1" x14ac:dyDescent="0.2">
      <c r="A491" s="1" t="s">
        <v>46</v>
      </c>
      <c r="B491" s="1" t="s">
        <v>14</v>
      </c>
      <c r="C491" s="1" t="s">
        <v>47</v>
      </c>
      <c r="D491" s="49">
        <v>0.03</v>
      </c>
      <c r="E491" s="49">
        <v>37.94</v>
      </c>
      <c r="F491" s="49">
        <v>5.08</v>
      </c>
      <c r="G491" s="49">
        <v>0.38</v>
      </c>
      <c r="H491" s="49">
        <v>-7.5244</v>
      </c>
      <c r="I491" s="52">
        <f>IF(Table2[[#This Row],[Order Priority]]=Introduction!$B$42,1,0)</f>
        <v>0</v>
      </c>
      <c r="J491" s="52">
        <f>IF(Table2[[#This Row],[Order Priority]]=Introduction!$B$43,1,0)</f>
        <v>0</v>
      </c>
      <c r="K491" s="52">
        <f>IF(Table2[[#This Row],[Order Priority]]=Introduction!$B$44,1,0)</f>
        <v>0</v>
      </c>
      <c r="L491" s="52">
        <f>IF(Table2[[#This Row],[Order Priority]]=Introduction!$B$45,1,0)</f>
        <v>0</v>
      </c>
      <c r="M491" s="52">
        <f>IF(Table2[[#This Row],[Ship Mode]]=Introduction!$C$42,1,0)</f>
        <v>0</v>
      </c>
      <c r="N491" s="51">
        <f>IF(Table2[[#This Row],[Ship Mode]]=Introduction!$C$44,1,0)</f>
        <v>1</v>
      </c>
      <c r="O491" s="51">
        <f>IF(Table2[[#This Row],[Customer Segment]]=Introduction!$D$45,1,0)</f>
        <v>0</v>
      </c>
      <c r="P491" s="51">
        <f>IF(Table2[[#This Row],[Customer Segment]]=Introduction!$D$42,1,0)</f>
        <v>0</v>
      </c>
      <c r="Q491" s="51">
        <f>IF(Table2[[#This Row],[Customer Segment]]=Introduction!$D$44,1,0)</f>
        <v>1</v>
      </c>
      <c r="R491" s="41">
        <v>39.97</v>
      </c>
      <c r="S4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416.0386339420574</v>
      </c>
    </row>
    <row r="492" spans="1:19" customFormat="1" x14ac:dyDescent="0.2">
      <c r="A492" s="1" t="s">
        <v>13</v>
      </c>
      <c r="B492" s="1" t="s">
        <v>14</v>
      </c>
      <c r="C492" s="1" t="s">
        <v>3</v>
      </c>
      <c r="D492" s="47">
        <v>0.04</v>
      </c>
      <c r="E492" s="47">
        <v>2.98</v>
      </c>
      <c r="F492" s="47">
        <v>1.58</v>
      </c>
      <c r="G492" s="47">
        <v>0.39</v>
      </c>
      <c r="H492" s="47">
        <v>2.63</v>
      </c>
      <c r="I492" s="52">
        <f>IF(Table2[[#This Row],[Order Priority]]=Introduction!$B$42,1,0)</f>
        <v>0</v>
      </c>
      <c r="J492" s="52">
        <f>IF(Table2[[#This Row],[Order Priority]]=Introduction!$B$43,1,0)</f>
        <v>1</v>
      </c>
      <c r="K492" s="52">
        <f>IF(Table2[[#This Row],[Order Priority]]=Introduction!$B$44,1,0)</f>
        <v>0</v>
      </c>
      <c r="L492" s="52">
        <f>IF(Table2[[#This Row],[Order Priority]]=Introduction!$B$45,1,0)</f>
        <v>0</v>
      </c>
      <c r="M492" s="52">
        <f>IF(Table2[[#This Row],[Ship Mode]]=Introduction!$C$42,1,0)</f>
        <v>0</v>
      </c>
      <c r="N492" s="51">
        <f>IF(Table2[[#This Row],[Ship Mode]]=Introduction!$C$44,1,0)</f>
        <v>1</v>
      </c>
      <c r="O492" s="51">
        <f>IF(Table2[[#This Row],[Customer Segment]]=Introduction!$D$45,1,0)</f>
        <v>1</v>
      </c>
      <c r="P492" s="51">
        <f>IF(Table2[[#This Row],[Customer Segment]]=Introduction!$D$42,1,0)</f>
        <v>0</v>
      </c>
      <c r="Q492" s="51">
        <f>IF(Table2[[#This Row],[Customer Segment]]=Introduction!$D$44,1,0)</f>
        <v>0</v>
      </c>
      <c r="R492" s="44">
        <v>18.8</v>
      </c>
      <c r="S4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-21.126462768243375</v>
      </c>
    </row>
    <row r="493" spans="1:19" customFormat="1" x14ac:dyDescent="0.2">
      <c r="A493" s="1" t="s">
        <v>13</v>
      </c>
      <c r="B493" s="1" t="s">
        <v>14</v>
      </c>
      <c r="C493" s="1" t="s">
        <v>3</v>
      </c>
      <c r="D493" s="49">
        <v>0.05</v>
      </c>
      <c r="E493" s="49">
        <v>115.99</v>
      </c>
      <c r="F493" s="49">
        <v>2.5</v>
      </c>
      <c r="G493" s="49">
        <v>0.55000000000000004</v>
      </c>
      <c r="H493" s="49">
        <v>652.73310000000004</v>
      </c>
      <c r="I493" s="52">
        <f>IF(Table2[[#This Row],[Order Priority]]=Introduction!$B$42,1,0)</f>
        <v>0</v>
      </c>
      <c r="J493" s="52">
        <f>IF(Table2[[#This Row],[Order Priority]]=Introduction!$B$43,1,0)</f>
        <v>1</v>
      </c>
      <c r="K493" s="52">
        <f>IF(Table2[[#This Row],[Order Priority]]=Introduction!$B$44,1,0)</f>
        <v>0</v>
      </c>
      <c r="L493" s="52">
        <f>IF(Table2[[#This Row],[Order Priority]]=Introduction!$B$45,1,0)</f>
        <v>0</v>
      </c>
      <c r="M493" s="52">
        <f>IF(Table2[[#This Row],[Ship Mode]]=Introduction!$C$42,1,0)</f>
        <v>0</v>
      </c>
      <c r="N493" s="51">
        <f>IF(Table2[[#This Row],[Ship Mode]]=Introduction!$C$44,1,0)</f>
        <v>1</v>
      </c>
      <c r="O493" s="51">
        <f>IF(Table2[[#This Row],[Customer Segment]]=Introduction!$D$45,1,0)</f>
        <v>1</v>
      </c>
      <c r="P493" s="51">
        <f>IF(Table2[[#This Row],[Customer Segment]]=Introduction!$D$42,1,0)</f>
        <v>0</v>
      </c>
      <c r="Q493" s="51">
        <f>IF(Table2[[#This Row],[Customer Segment]]=Introduction!$D$44,1,0)</f>
        <v>0</v>
      </c>
      <c r="R493" s="41">
        <v>945.99</v>
      </c>
      <c r="S4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1150.4852349330406</v>
      </c>
    </row>
    <row r="494" spans="1:19" customFormat="1" x14ac:dyDescent="0.2">
      <c r="A494" s="1" t="s">
        <v>13</v>
      </c>
      <c r="B494" s="1" t="s">
        <v>14</v>
      </c>
      <c r="C494" s="1" t="s">
        <v>70</v>
      </c>
      <c r="D494" s="47">
        <v>0.1</v>
      </c>
      <c r="E494" s="47">
        <v>58.1</v>
      </c>
      <c r="F494" s="47">
        <v>1.49</v>
      </c>
      <c r="G494" s="47">
        <v>0.38</v>
      </c>
      <c r="H494" s="47">
        <v>113.6499</v>
      </c>
      <c r="I494" s="52">
        <f>IF(Table2[[#This Row],[Order Priority]]=Introduction!$B$42,1,0)</f>
        <v>0</v>
      </c>
      <c r="J494" s="52">
        <f>IF(Table2[[#This Row],[Order Priority]]=Introduction!$B$43,1,0)</f>
        <v>1</v>
      </c>
      <c r="K494" s="52">
        <f>IF(Table2[[#This Row],[Order Priority]]=Introduction!$B$44,1,0)</f>
        <v>0</v>
      </c>
      <c r="L494" s="52">
        <f>IF(Table2[[#This Row],[Order Priority]]=Introduction!$B$45,1,0)</f>
        <v>0</v>
      </c>
      <c r="M494" s="52">
        <f>IF(Table2[[#This Row],[Ship Mode]]=Introduction!$C$42,1,0)</f>
        <v>0</v>
      </c>
      <c r="N494" s="51">
        <f>IF(Table2[[#This Row],[Ship Mode]]=Introduction!$C$44,1,0)</f>
        <v>1</v>
      </c>
      <c r="O494" s="51">
        <f>IF(Table2[[#This Row],[Customer Segment]]=Introduction!$D$45,1,0)</f>
        <v>0</v>
      </c>
      <c r="P494" s="51">
        <f>IF(Table2[[#This Row],[Customer Segment]]=Introduction!$D$42,1,0)</f>
        <v>0</v>
      </c>
      <c r="Q494" s="51">
        <f>IF(Table2[[#This Row],[Customer Segment]]=Introduction!$D$44,1,0)</f>
        <v>0</v>
      </c>
      <c r="R494" s="44">
        <v>164.71</v>
      </c>
      <c r="S4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223.84829149473805</v>
      </c>
    </row>
    <row r="495" spans="1:19" customFormat="1" x14ac:dyDescent="0.2">
      <c r="A495" s="1" t="s">
        <v>13</v>
      </c>
      <c r="B495" s="1" t="s">
        <v>14</v>
      </c>
      <c r="C495" s="1" t="s">
        <v>70</v>
      </c>
      <c r="D495" s="49">
        <v>0.01</v>
      </c>
      <c r="E495" s="49">
        <v>80.48</v>
      </c>
      <c r="F495" s="49">
        <v>4.5</v>
      </c>
      <c r="G495" s="49">
        <v>0.55000000000000004</v>
      </c>
      <c r="H495" s="49">
        <v>-35.474400000000003</v>
      </c>
      <c r="I495" s="52">
        <f>IF(Table2[[#This Row],[Order Priority]]=Introduction!$B$42,1,0)</f>
        <v>0</v>
      </c>
      <c r="J495" s="52">
        <f>IF(Table2[[#This Row],[Order Priority]]=Introduction!$B$43,1,0)</f>
        <v>1</v>
      </c>
      <c r="K495" s="52">
        <f>IF(Table2[[#This Row],[Order Priority]]=Introduction!$B$44,1,0)</f>
        <v>0</v>
      </c>
      <c r="L495" s="52">
        <f>IF(Table2[[#This Row],[Order Priority]]=Introduction!$B$45,1,0)</f>
        <v>0</v>
      </c>
      <c r="M495" s="52">
        <f>IF(Table2[[#This Row],[Ship Mode]]=Introduction!$C$42,1,0)</f>
        <v>0</v>
      </c>
      <c r="N495" s="51">
        <f>IF(Table2[[#This Row],[Ship Mode]]=Introduction!$C$44,1,0)</f>
        <v>1</v>
      </c>
      <c r="O495" s="51">
        <f>IF(Table2[[#This Row],[Customer Segment]]=Introduction!$D$45,1,0)</f>
        <v>0</v>
      </c>
      <c r="P495" s="51">
        <f>IF(Table2[[#This Row],[Customer Segment]]=Introduction!$D$42,1,0)</f>
        <v>0</v>
      </c>
      <c r="Q495" s="51">
        <f>IF(Table2[[#This Row],[Customer Segment]]=Introduction!$D$44,1,0)</f>
        <v>0</v>
      </c>
      <c r="R495" s="41">
        <v>79.680000000000007</v>
      </c>
      <c r="S4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425.23282966459681</v>
      </c>
    </row>
    <row r="496" spans="1:19" customFormat="1" x14ac:dyDescent="0.2">
      <c r="A496" s="1" t="s">
        <v>13</v>
      </c>
      <c r="B496" s="1" t="s">
        <v>2</v>
      </c>
      <c r="C496" s="1" t="s">
        <v>3</v>
      </c>
      <c r="D496" s="47">
        <v>0.05</v>
      </c>
      <c r="E496" s="47">
        <v>120.98</v>
      </c>
      <c r="F496" s="47">
        <v>30</v>
      </c>
      <c r="G496" s="47">
        <v>0.64</v>
      </c>
      <c r="H496" s="47">
        <v>-78.759200000000007</v>
      </c>
      <c r="I496" s="52">
        <f>IF(Table2[[#This Row],[Order Priority]]=Introduction!$B$42,1,0)</f>
        <v>0</v>
      </c>
      <c r="J496" s="52">
        <f>IF(Table2[[#This Row],[Order Priority]]=Introduction!$B$43,1,0)</f>
        <v>1</v>
      </c>
      <c r="K496" s="52">
        <f>IF(Table2[[#This Row],[Order Priority]]=Introduction!$B$44,1,0)</f>
        <v>0</v>
      </c>
      <c r="L496" s="52">
        <f>IF(Table2[[#This Row],[Order Priority]]=Introduction!$B$45,1,0)</f>
        <v>0</v>
      </c>
      <c r="M496" s="52">
        <f>IF(Table2[[#This Row],[Ship Mode]]=Introduction!$C$42,1,0)</f>
        <v>1</v>
      </c>
      <c r="N496" s="51">
        <f>IF(Table2[[#This Row],[Ship Mode]]=Introduction!$C$44,1,0)</f>
        <v>0</v>
      </c>
      <c r="O496" s="51">
        <f>IF(Table2[[#This Row],[Customer Segment]]=Introduction!$D$45,1,0)</f>
        <v>1</v>
      </c>
      <c r="P496" s="51">
        <f>IF(Table2[[#This Row],[Customer Segment]]=Introduction!$D$42,1,0)</f>
        <v>0</v>
      </c>
      <c r="Q496" s="51">
        <f>IF(Table2[[#This Row],[Customer Segment]]=Introduction!$D$44,1,0)</f>
        <v>0</v>
      </c>
      <c r="R496" s="44">
        <v>251.06</v>
      </c>
      <c r="S4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1448.3737751765982</v>
      </c>
    </row>
    <row r="497" spans="1:19" customFormat="1" x14ac:dyDescent="0.2">
      <c r="A497" s="1" t="s">
        <v>23</v>
      </c>
      <c r="B497" s="1" t="s">
        <v>14</v>
      </c>
      <c r="C497" s="1" t="s">
        <v>3</v>
      </c>
      <c r="D497" s="49">
        <v>0.1</v>
      </c>
      <c r="E497" s="49">
        <v>7.31</v>
      </c>
      <c r="F497" s="49">
        <v>0.49</v>
      </c>
      <c r="G497" s="49">
        <v>0.38</v>
      </c>
      <c r="H497" s="49">
        <v>19.064699999999998</v>
      </c>
      <c r="I497" s="52">
        <f>IF(Table2[[#This Row],[Order Priority]]=Introduction!$B$42,1,0)</f>
        <v>0</v>
      </c>
      <c r="J497" s="52">
        <f>IF(Table2[[#This Row],[Order Priority]]=Introduction!$B$43,1,0)</f>
        <v>0</v>
      </c>
      <c r="K497" s="52">
        <f>IF(Table2[[#This Row],[Order Priority]]=Introduction!$B$44,1,0)</f>
        <v>1</v>
      </c>
      <c r="L497" s="52">
        <f>IF(Table2[[#This Row],[Order Priority]]=Introduction!$B$45,1,0)</f>
        <v>0</v>
      </c>
      <c r="M497" s="52">
        <f>IF(Table2[[#This Row],[Ship Mode]]=Introduction!$C$42,1,0)</f>
        <v>0</v>
      </c>
      <c r="N497" s="51">
        <f>IF(Table2[[#This Row],[Ship Mode]]=Introduction!$C$44,1,0)</f>
        <v>1</v>
      </c>
      <c r="O497" s="51">
        <f>IF(Table2[[#This Row],[Customer Segment]]=Introduction!$D$45,1,0)</f>
        <v>1</v>
      </c>
      <c r="P497" s="51">
        <f>IF(Table2[[#This Row],[Customer Segment]]=Introduction!$D$42,1,0)</f>
        <v>0</v>
      </c>
      <c r="Q497" s="51">
        <f>IF(Table2[[#This Row],[Customer Segment]]=Introduction!$D$44,1,0)</f>
        <v>0</v>
      </c>
      <c r="R497" s="41">
        <v>27.63</v>
      </c>
      <c r="S4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13.437469536150086</v>
      </c>
    </row>
    <row r="498" spans="1:19" customFormat="1" x14ac:dyDescent="0.2">
      <c r="A498" s="1" t="s">
        <v>23</v>
      </c>
      <c r="B498" s="1" t="s">
        <v>14</v>
      </c>
      <c r="C498" s="1" t="s">
        <v>3</v>
      </c>
      <c r="D498" s="47">
        <v>0.08</v>
      </c>
      <c r="E498" s="47">
        <v>6.7</v>
      </c>
      <c r="F498" s="47">
        <v>1.56</v>
      </c>
      <c r="G498" s="47">
        <v>0.52</v>
      </c>
      <c r="H498" s="47">
        <v>10.56</v>
      </c>
      <c r="I498" s="52">
        <f>IF(Table2[[#This Row],[Order Priority]]=Introduction!$B$42,1,0)</f>
        <v>0</v>
      </c>
      <c r="J498" s="52">
        <f>IF(Table2[[#This Row],[Order Priority]]=Introduction!$B$43,1,0)</f>
        <v>0</v>
      </c>
      <c r="K498" s="52">
        <f>IF(Table2[[#This Row],[Order Priority]]=Introduction!$B$44,1,0)</f>
        <v>1</v>
      </c>
      <c r="L498" s="52">
        <f>IF(Table2[[#This Row],[Order Priority]]=Introduction!$B$45,1,0)</f>
        <v>0</v>
      </c>
      <c r="M498" s="52">
        <f>IF(Table2[[#This Row],[Ship Mode]]=Introduction!$C$42,1,0)</f>
        <v>0</v>
      </c>
      <c r="N498" s="51">
        <f>IF(Table2[[#This Row],[Ship Mode]]=Introduction!$C$44,1,0)</f>
        <v>1</v>
      </c>
      <c r="O498" s="51">
        <f>IF(Table2[[#This Row],[Customer Segment]]=Introduction!$D$45,1,0)</f>
        <v>1</v>
      </c>
      <c r="P498" s="51">
        <f>IF(Table2[[#This Row],[Customer Segment]]=Introduction!$D$42,1,0)</f>
        <v>0</v>
      </c>
      <c r="Q498" s="51">
        <f>IF(Table2[[#This Row],[Customer Segment]]=Introduction!$D$44,1,0)</f>
        <v>0</v>
      </c>
      <c r="R498" s="44">
        <v>31.21</v>
      </c>
      <c r="S4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161.97381923631406</v>
      </c>
    </row>
    <row r="499" spans="1:19" customFormat="1" x14ac:dyDescent="0.2">
      <c r="A499" s="1" t="s">
        <v>92</v>
      </c>
      <c r="B499" s="1" t="s">
        <v>14</v>
      </c>
      <c r="C499" s="1" t="s">
        <v>15</v>
      </c>
      <c r="D499" s="49">
        <v>0</v>
      </c>
      <c r="E499" s="49">
        <v>55.99</v>
      </c>
      <c r="F499" s="49">
        <v>2.5</v>
      </c>
      <c r="G499" s="49">
        <v>0.83</v>
      </c>
      <c r="H499" s="49">
        <v>-121.05808</v>
      </c>
      <c r="I499" s="52">
        <f>IF(Table2[[#This Row],[Order Priority]]=Introduction!$B$42,1,0)</f>
        <v>0</v>
      </c>
      <c r="J499" s="52">
        <f>IF(Table2[[#This Row],[Order Priority]]=Introduction!$B$43,1,0)</f>
        <v>0</v>
      </c>
      <c r="K499" s="52">
        <f>IF(Table2[[#This Row],[Order Priority]]=Introduction!$B$44,1,0)</f>
        <v>0</v>
      </c>
      <c r="L499" s="52">
        <f>IF(Table2[[#This Row],[Order Priority]]=Introduction!$B$45,1,0)</f>
        <v>1</v>
      </c>
      <c r="M499" s="52">
        <f>IF(Table2[[#This Row],[Ship Mode]]=Introduction!$C$42,1,0)</f>
        <v>0</v>
      </c>
      <c r="N499" s="51">
        <f>IF(Table2[[#This Row],[Ship Mode]]=Introduction!$C$44,1,0)</f>
        <v>1</v>
      </c>
      <c r="O499" s="51">
        <f>IF(Table2[[#This Row],[Customer Segment]]=Introduction!$D$45,1,0)</f>
        <v>0</v>
      </c>
      <c r="P499" s="51">
        <f>IF(Table2[[#This Row],[Customer Segment]]=Introduction!$D$42,1,0)</f>
        <v>1</v>
      </c>
      <c r="Q499" s="51">
        <f>IF(Table2[[#This Row],[Customer Segment]]=Introduction!$D$44,1,0)</f>
        <v>0</v>
      </c>
      <c r="R499" s="41">
        <v>52.1</v>
      </c>
      <c r="S4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431.23848961731147</v>
      </c>
    </row>
    <row r="500" spans="1:19" customFormat="1" x14ac:dyDescent="0.2">
      <c r="A500" s="1" t="s">
        <v>92</v>
      </c>
      <c r="B500" s="1" t="s">
        <v>14</v>
      </c>
      <c r="C500" s="1" t="s">
        <v>47</v>
      </c>
      <c r="D500" s="47">
        <v>0.03</v>
      </c>
      <c r="E500" s="47">
        <v>12.53</v>
      </c>
      <c r="F500" s="47">
        <v>7.17</v>
      </c>
      <c r="G500" s="47">
        <v>0.38</v>
      </c>
      <c r="H500" s="47">
        <v>-20.320499999999999</v>
      </c>
      <c r="I500" s="52">
        <f>IF(Table2[[#This Row],[Order Priority]]=Introduction!$B$42,1,0)</f>
        <v>0</v>
      </c>
      <c r="J500" s="52">
        <f>IF(Table2[[#This Row],[Order Priority]]=Introduction!$B$43,1,0)</f>
        <v>0</v>
      </c>
      <c r="K500" s="52">
        <f>IF(Table2[[#This Row],[Order Priority]]=Introduction!$B$44,1,0)</f>
        <v>0</v>
      </c>
      <c r="L500" s="52">
        <f>IF(Table2[[#This Row],[Order Priority]]=Introduction!$B$45,1,0)</f>
        <v>1</v>
      </c>
      <c r="M500" s="52">
        <f>IF(Table2[[#This Row],[Ship Mode]]=Introduction!$C$42,1,0)</f>
        <v>0</v>
      </c>
      <c r="N500" s="51">
        <f>IF(Table2[[#This Row],[Ship Mode]]=Introduction!$C$44,1,0)</f>
        <v>1</v>
      </c>
      <c r="O500" s="51">
        <f>IF(Table2[[#This Row],[Customer Segment]]=Introduction!$D$45,1,0)</f>
        <v>0</v>
      </c>
      <c r="P500" s="51">
        <f>IF(Table2[[#This Row],[Customer Segment]]=Introduction!$D$42,1,0)</f>
        <v>0</v>
      </c>
      <c r="Q500" s="51">
        <f>IF(Table2[[#This Row],[Customer Segment]]=Introduction!$D$44,1,0)</f>
        <v>1</v>
      </c>
      <c r="R500" s="44">
        <v>19.32</v>
      </c>
      <c r="S5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192.82124427713524</v>
      </c>
    </row>
    <row r="501" spans="1:19" customFormat="1" x14ac:dyDescent="0.2">
      <c r="A501" s="1" t="s">
        <v>92</v>
      </c>
      <c r="B501" s="1" t="s">
        <v>14</v>
      </c>
      <c r="C501" s="1" t="s">
        <v>15</v>
      </c>
      <c r="D501" s="49">
        <v>0.05</v>
      </c>
      <c r="E501" s="49">
        <v>6.48</v>
      </c>
      <c r="F501" s="49">
        <v>8.19</v>
      </c>
      <c r="G501" s="49">
        <v>0.37</v>
      </c>
      <c r="H501" s="49">
        <v>-164.18</v>
      </c>
      <c r="I501" s="52">
        <f>IF(Table2[[#This Row],[Order Priority]]=Introduction!$B$42,1,0)</f>
        <v>0</v>
      </c>
      <c r="J501" s="52">
        <f>IF(Table2[[#This Row],[Order Priority]]=Introduction!$B$43,1,0)</f>
        <v>0</v>
      </c>
      <c r="K501" s="52">
        <f>IF(Table2[[#This Row],[Order Priority]]=Introduction!$B$44,1,0)</f>
        <v>0</v>
      </c>
      <c r="L501" s="52">
        <f>IF(Table2[[#This Row],[Order Priority]]=Introduction!$B$45,1,0)</f>
        <v>1</v>
      </c>
      <c r="M501" s="52">
        <f>IF(Table2[[#This Row],[Ship Mode]]=Introduction!$C$42,1,0)</f>
        <v>0</v>
      </c>
      <c r="N501" s="51">
        <f>IF(Table2[[#This Row],[Ship Mode]]=Introduction!$C$44,1,0)</f>
        <v>1</v>
      </c>
      <c r="O501" s="51">
        <f>IF(Table2[[#This Row],[Customer Segment]]=Introduction!$D$45,1,0)</f>
        <v>0</v>
      </c>
      <c r="P501" s="51">
        <f>IF(Table2[[#This Row],[Customer Segment]]=Introduction!$D$42,1,0)</f>
        <v>1</v>
      </c>
      <c r="Q501" s="51">
        <f>IF(Table2[[#This Row],[Customer Segment]]=Introduction!$D$44,1,0)</f>
        <v>0</v>
      </c>
      <c r="R501" s="41">
        <v>58.5</v>
      </c>
      <c r="S5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-26.161638967413502</v>
      </c>
    </row>
    <row r="502" spans="1:19" customFormat="1" x14ac:dyDescent="0.2">
      <c r="A502" s="1" t="s">
        <v>92</v>
      </c>
      <c r="B502" s="1" t="s">
        <v>14</v>
      </c>
      <c r="C502" s="1" t="s">
        <v>47</v>
      </c>
      <c r="D502" s="47">
        <v>0.06</v>
      </c>
      <c r="E502" s="47">
        <v>7.1</v>
      </c>
      <c r="F502" s="47">
        <v>6.05</v>
      </c>
      <c r="G502" s="47">
        <v>0.39</v>
      </c>
      <c r="H502" s="47">
        <v>-42.170499999999997</v>
      </c>
      <c r="I502" s="52">
        <f>IF(Table2[[#This Row],[Order Priority]]=Introduction!$B$42,1,0)</f>
        <v>0</v>
      </c>
      <c r="J502" s="52">
        <f>IF(Table2[[#This Row],[Order Priority]]=Introduction!$B$43,1,0)</f>
        <v>0</v>
      </c>
      <c r="K502" s="52">
        <f>IF(Table2[[#This Row],[Order Priority]]=Introduction!$B$44,1,0)</f>
        <v>0</v>
      </c>
      <c r="L502" s="52">
        <f>IF(Table2[[#This Row],[Order Priority]]=Introduction!$B$45,1,0)</f>
        <v>1</v>
      </c>
      <c r="M502" s="52">
        <f>IF(Table2[[#This Row],[Ship Mode]]=Introduction!$C$42,1,0)</f>
        <v>0</v>
      </c>
      <c r="N502" s="51">
        <f>IF(Table2[[#This Row],[Ship Mode]]=Introduction!$C$44,1,0)</f>
        <v>1</v>
      </c>
      <c r="O502" s="51">
        <f>IF(Table2[[#This Row],[Customer Segment]]=Introduction!$D$45,1,0)</f>
        <v>0</v>
      </c>
      <c r="P502" s="51">
        <f>IF(Table2[[#This Row],[Customer Segment]]=Introduction!$D$42,1,0)</f>
        <v>0</v>
      </c>
      <c r="Q502" s="51">
        <f>IF(Table2[[#This Row],[Customer Segment]]=Introduction!$D$44,1,0)</f>
        <v>1</v>
      </c>
      <c r="R502" s="44">
        <v>29.99</v>
      </c>
      <c r="S5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110.96374366128759</v>
      </c>
    </row>
    <row r="503" spans="1:19" customFormat="1" x14ac:dyDescent="0.2">
      <c r="A503" s="1" t="s">
        <v>46</v>
      </c>
      <c r="B503" s="1" t="s">
        <v>14</v>
      </c>
      <c r="C503" s="1" t="s">
        <v>47</v>
      </c>
      <c r="D503" s="49">
        <v>0.04</v>
      </c>
      <c r="E503" s="49">
        <v>150.97999999999999</v>
      </c>
      <c r="F503" s="49">
        <v>13.99</v>
      </c>
      <c r="G503" s="49">
        <v>0.38</v>
      </c>
      <c r="H503" s="49">
        <v>606.05460000000005</v>
      </c>
      <c r="I503" s="52">
        <f>IF(Table2[[#This Row],[Order Priority]]=Introduction!$B$42,1,0)</f>
        <v>0</v>
      </c>
      <c r="J503" s="52">
        <f>IF(Table2[[#This Row],[Order Priority]]=Introduction!$B$43,1,0)</f>
        <v>0</v>
      </c>
      <c r="K503" s="52">
        <f>IF(Table2[[#This Row],[Order Priority]]=Introduction!$B$44,1,0)</f>
        <v>0</v>
      </c>
      <c r="L503" s="52">
        <f>IF(Table2[[#This Row],[Order Priority]]=Introduction!$B$45,1,0)</f>
        <v>0</v>
      </c>
      <c r="M503" s="52">
        <f>IF(Table2[[#This Row],[Ship Mode]]=Introduction!$C$42,1,0)</f>
        <v>0</v>
      </c>
      <c r="N503" s="51">
        <f>IF(Table2[[#This Row],[Ship Mode]]=Introduction!$C$44,1,0)</f>
        <v>1</v>
      </c>
      <c r="O503" s="51">
        <f>IF(Table2[[#This Row],[Customer Segment]]=Introduction!$D$45,1,0)</f>
        <v>0</v>
      </c>
      <c r="P503" s="51">
        <f>IF(Table2[[#This Row],[Customer Segment]]=Introduction!$D$42,1,0)</f>
        <v>0</v>
      </c>
      <c r="Q503" s="51">
        <f>IF(Table2[[#This Row],[Customer Segment]]=Introduction!$D$44,1,0)</f>
        <v>1</v>
      </c>
      <c r="R503" s="41">
        <v>878.34</v>
      </c>
      <c r="S5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1638.1916579477538</v>
      </c>
    </row>
    <row r="504" spans="1:19" customFormat="1" x14ac:dyDescent="0.2">
      <c r="A504" s="1" t="s">
        <v>46</v>
      </c>
      <c r="B504" s="1" t="s">
        <v>14</v>
      </c>
      <c r="C504" s="1" t="s">
        <v>47</v>
      </c>
      <c r="D504" s="47">
        <v>0.04</v>
      </c>
      <c r="E504" s="47">
        <v>176.19</v>
      </c>
      <c r="F504" s="47">
        <v>11.87</v>
      </c>
      <c r="G504" s="47">
        <v>0.62</v>
      </c>
      <c r="H504" s="47">
        <v>320.10000000000002</v>
      </c>
      <c r="I504" s="52">
        <f>IF(Table2[[#This Row],[Order Priority]]=Introduction!$B$42,1,0)</f>
        <v>0</v>
      </c>
      <c r="J504" s="52">
        <f>IF(Table2[[#This Row],[Order Priority]]=Introduction!$B$43,1,0)</f>
        <v>0</v>
      </c>
      <c r="K504" s="52">
        <f>IF(Table2[[#This Row],[Order Priority]]=Introduction!$B$44,1,0)</f>
        <v>0</v>
      </c>
      <c r="L504" s="52">
        <f>IF(Table2[[#This Row],[Order Priority]]=Introduction!$B$45,1,0)</f>
        <v>0</v>
      </c>
      <c r="M504" s="52">
        <f>IF(Table2[[#This Row],[Ship Mode]]=Introduction!$C$42,1,0)</f>
        <v>0</v>
      </c>
      <c r="N504" s="51">
        <f>IF(Table2[[#This Row],[Ship Mode]]=Introduction!$C$44,1,0)</f>
        <v>1</v>
      </c>
      <c r="O504" s="51">
        <f>IF(Table2[[#This Row],[Customer Segment]]=Introduction!$D$45,1,0)</f>
        <v>0</v>
      </c>
      <c r="P504" s="51">
        <f>IF(Table2[[#This Row],[Customer Segment]]=Introduction!$D$42,1,0)</f>
        <v>0</v>
      </c>
      <c r="Q504" s="51">
        <f>IF(Table2[[#This Row],[Customer Segment]]=Introduction!$D$44,1,0)</f>
        <v>1</v>
      </c>
      <c r="R504" s="44">
        <v>676.57</v>
      </c>
      <c r="S5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1565.2428647972542</v>
      </c>
    </row>
    <row r="505" spans="1:19" customFormat="1" x14ac:dyDescent="0.2">
      <c r="A505" s="1" t="s">
        <v>1</v>
      </c>
      <c r="B505" s="1" t="s">
        <v>2</v>
      </c>
      <c r="C505" s="1" t="s">
        <v>47</v>
      </c>
      <c r="D505" s="49">
        <v>0.02</v>
      </c>
      <c r="E505" s="49">
        <v>120.98</v>
      </c>
      <c r="F505" s="49">
        <v>58.64</v>
      </c>
      <c r="G505" s="49">
        <v>0.75</v>
      </c>
      <c r="H505" s="49">
        <v>-1330.5</v>
      </c>
      <c r="I505" s="52">
        <f>IF(Table2[[#This Row],[Order Priority]]=Introduction!$B$42,1,0)</f>
        <v>1</v>
      </c>
      <c r="J505" s="52">
        <f>IF(Table2[[#This Row],[Order Priority]]=Introduction!$B$43,1,0)</f>
        <v>0</v>
      </c>
      <c r="K505" s="52">
        <f>IF(Table2[[#This Row],[Order Priority]]=Introduction!$B$44,1,0)</f>
        <v>0</v>
      </c>
      <c r="L505" s="52">
        <f>IF(Table2[[#This Row],[Order Priority]]=Introduction!$B$45,1,0)</f>
        <v>0</v>
      </c>
      <c r="M505" s="52">
        <f>IF(Table2[[#This Row],[Ship Mode]]=Introduction!$C$42,1,0)</f>
        <v>1</v>
      </c>
      <c r="N505" s="51">
        <f>IF(Table2[[#This Row],[Ship Mode]]=Introduction!$C$44,1,0)</f>
        <v>0</v>
      </c>
      <c r="O505" s="51">
        <f>IF(Table2[[#This Row],[Customer Segment]]=Introduction!$D$45,1,0)</f>
        <v>0</v>
      </c>
      <c r="P505" s="51">
        <f>IF(Table2[[#This Row],[Customer Segment]]=Introduction!$D$42,1,0)</f>
        <v>0</v>
      </c>
      <c r="Q505" s="51">
        <f>IF(Table2[[#This Row],[Customer Segment]]=Introduction!$D$44,1,0)</f>
        <v>1</v>
      </c>
      <c r="R505" s="41">
        <v>1370.99</v>
      </c>
      <c r="S5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1401.3806307947796</v>
      </c>
    </row>
    <row r="506" spans="1:19" customFormat="1" x14ac:dyDescent="0.2">
      <c r="A506" s="1" t="s">
        <v>1</v>
      </c>
      <c r="B506" s="1" t="s">
        <v>14</v>
      </c>
      <c r="C506" s="1" t="s">
        <v>47</v>
      </c>
      <c r="D506" s="47">
        <v>0.03</v>
      </c>
      <c r="E506" s="47">
        <v>194.3</v>
      </c>
      <c r="F506" s="47">
        <v>11.54</v>
      </c>
      <c r="G506" s="47">
        <v>0.59</v>
      </c>
      <c r="H506" s="47">
        <v>2861.01</v>
      </c>
      <c r="I506" s="52">
        <f>IF(Table2[[#This Row],[Order Priority]]=Introduction!$B$42,1,0)</f>
        <v>1</v>
      </c>
      <c r="J506" s="52">
        <f>IF(Table2[[#This Row],[Order Priority]]=Introduction!$B$43,1,0)</f>
        <v>0</v>
      </c>
      <c r="K506" s="52">
        <f>IF(Table2[[#This Row],[Order Priority]]=Introduction!$B$44,1,0)</f>
        <v>0</v>
      </c>
      <c r="L506" s="52">
        <f>IF(Table2[[#This Row],[Order Priority]]=Introduction!$B$45,1,0)</f>
        <v>0</v>
      </c>
      <c r="M506" s="52">
        <f>IF(Table2[[#This Row],[Ship Mode]]=Introduction!$C$42,1,0)</f>
        <v>0</v>
      </c>
      <c r="N506" s="51">
        <f>IF(Table2[[#This Row],[Ship Mode]]=Introduction!$C$44,1,0)</f>
        <v>1</v>
      </c>
      <c r="O506" s="51">
        <f>IF(Table2[[#This Row],[Customer Segment]]=Introduction!$D$45,1,0)</f>
        <v>0</v>
      </c>
      <c r="P506" s="51">
        <f>IF(Table2[[#This Row],[Customer Segment]]=Introduction!$D$42,1,0)</f>
        <v>0</v>
      </c>
      <c r="Q506" s="51">
        <f>IF(Table2[[#This Row],[Customer Segment]]=Introduction!$D$44,1,0)</f>
        <v>1</v>
      </c>
      <c r="R506" s="44">
        <v>8549.0400000000009</v>
      </c>
      <c r="S5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4285.4757732524631</v>
      </c>
    </row>
    <row r="507" spans="1:19" customFormat="1" x14ac:dyDescent="0.2">
      <c r="A507" s="1" t="s">
        <v>1</v>
      </c>
      <c r="B507" s="1" t="s">
        <v>14</v>
      </c>
      <c r="C507" s="1" t="s">
        <v>47</v>
      </c>
      <c r="D507" s="49">
        <v>0.03</v>
      </c>
      <c r="E507" s="49">
        <v>194.3</v>
      </c>
      <c r="F507" s="49">
        <v>11.54</v>
      </c>
      <c r="G507" s="49">
        <v>0.59</v>
      </c>
      <c r="H507" s="49">
        <v>1544.9306999999999</v>
      </c>
      <c r="I507" s="52">
        <f>IF(Table2[[#This Row],[Order Priority]]=Introduction!$B$42,1,0)</f>
        <v>1</v>
      </c>
      <c r="J507" s="52">
        <f>IF(Table2[[#This Row],[Order Priority]]=Introduction!$B$43,1,0)</f>
        <v>0</v>
      </c>
      <c r="K507" s="52">
        <f>IF(Table2[[#This Row],[Order Priority]]=Introduction!$B$44,1,0)</f>
        <v>0</v>
      </c>
      <c r="L507" s="52">
        <f>IF(Table2[[#This Row],[Order Priority]]=Introduction!$B$45,1,0)</f>
        <v>0</v>
      </c>
      <c r="M507" s="52">
        <f>IF(Table2[[#This Row],[Ship Mode]]=Introduction!$C$42,1,0)</f>
        <v>0</v>
      </c>
      <c r="N507" s="51">
        <f>IF(Table2[[#This Row],[Ship Mode]]=Introduction!$C$44,1,0)</f>
        <v>1</v>
      </c>
      <c r="O507" s="51">
        <f>IF(Table2[[#This Row],[Customer Segment]]=Introduction!$D$45,1,0)</f>
        <v>0</v>
      </c>
      <c r="P507" s="51">
        <f>IF(Table2[[#This Row],[Customer Segment]]=Introduction!$D$42,1,0)</f>
        <v>0</v>
      </c>
      <c r="Q507" s="51">
        <f>IF(Table2[[#This Row],[Customer Segment]]=Introduction!$D$44,1,0)</f>
        <v>1</v>
      </c>
      <c r="R507" s="41">
        <v>2239.0300000000002</v>
      </c>
      <c r="S5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2937.7767173574871</v>
      </c>
    </row>
    <row r="508" spans="1:19" customFormat="1" x14ac:dyDescent="0.2">
      <c r="A508" s="1" t="s">
        <v>13</v>
      </c>
      <c r="B508" s="1" t="s">
        <v>2</v>
      </c>
      <c r="C508" s="1" t="s">
        <v>15</v>
      </c>
      <c r="D508" s="47">
        <v>0.03</v>
      </c>
      <c r="E508" s="47">
        <v>124.49</v>
      </c>
      <c r="F508" s="47">
        <v>51.94</v>
      </c>
      <c r="G508" s="47">
        <v>0.63</v>
      </c>
      <c r="H508" s="47">
        <v>-4.0179999999999998</v>
      </c>
      <c r="I508" s="52">
        <f>IF(Table2[[#This Row],[Order Priority]]=Introduction!$B$42,1,0)</f>
        <v>0</v>
      </c>
      <c r="J508" s="52">
        <f>IF(Table2[[#This Row],[Order Priority]]=Introduction!$B$43,1,0)</f>
        <v>1</v>
      </c>
      <c r="K508" s="52">
        <f>IF(Table2[[#This Row],[Order Priority]]=Introduction!$B$44,1,0)</f>
        <v>0</v>
      </c>
      <c r="L508" s="52">
        <f>IF(Table2[[#This Row],[Order Priority]]=Introduction!$B$45,1,0)</f>
        <v>0</v>
      </c>
      <c r="M508" s="52">
        <f>IF(Table2[[#This Row],[Ship Mode]]=Introduction!$C$42,1,0)</f>
        <v>1</v>
      </c>
      <c r="N508" s="51">
        <f>IF(Table2[[#This Row],[Ship Mode]]=Introduction!$C$44,1,0)</f>
        <v>0</v>
      </c>
      <c r="O508" s="51">
        <f>IF(Table2[[#This Row],[Customer Segment]]=Introduction!$D$45,1,0)</f>
        <v>0</v>
      </c>
      <c r="P508" s="51">
        <f>IF(Table2[[#This Row],[Customer Segment]]=Introduction!$D$42,1,0)</f>
        <v>1</v>
      </c>
      <c r="Q508" s="51">
        <f>IF(Table2[[#This Row],[Customer Segment]]=Introduction!$D$44,1,0)</f>
        <v>0</v>
      </c>
      <c r="R508" s="44">
        <v>894.88</v>
      </c>
      <c r="S5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2127.3211589428465</v>
      </c>
    </row>
    <row r="509" spans="1:19" customFormat="1" x14ac:dyDescent="0.2">
      <c r="A509" s="1" t="s">
        <v>13</v>
      </c>
      <c r="B509" s="1" t="s">
        <v>2</v>
      </c>
      <c r="C509" s="1" t="s">
        <v>47</v>
      </c>
      <c r="D509" s="49">
        <v>0.05</v>
      </c>
      <c r="E509" s="49">
        <v>80.97</v>
      </c>
      <c r="F509" s="49">
        <v>30.06</v>
      </c>
      <c r="G509" s="49">
        <v>0.4</v>
      </c>
      <c r="H509" s="49">
        <v>565.17999999999995</v>
      </c>
      <c r="I509" s="52">
        <f>IF(Table2[[#This Row],[Order Priority]]=Introduction!$B$42,1,0)</f>
        <v>0</v>
      </c>
      <c r="J509" s="52">
        <f>IF(Table2[[#This Row],[Order Priority]]=Introduction!$B$43,1,0)</f>
        <v>1</v>
      </c>
      <c r="K509" s="52">
        <f>IF(Table2[[#This Row],[Order Priority]]=Introduction!$B$44,1,0)</f>
        <v>0</v>
      </c>
      <c r="L509" s="52">
        <f>IF(Table2[[#This Row],[Order Priority]]=Introduction!$B$45,1,0)</f>
        <v>0</v>
      </c>
      <c r="M509" s="52">
        <f>IF(Table2[[#This Row],[Ship Mode]]=Introduction!$C$42,1,0)</f>
        <v>1</v>
      </c>
      <c r="N509" s="51">
        <f>IF(Table2[[#This Row],[Ship Mode]]=Introduction!$C$44,1,0)</f>
        <v>0</v>
      </c>
      <c r="O509" s="51">
        <f>IF(Table2[[#This Row],[Customer Segment]]=Introduction!$D$45,1,0)</f>
        <v>0</v>
      </c>
      <c r="P509" s="51">
        <f>IF(Table2[[#This Row],[Customer Segment]]=Introduction!$D$42,1,0)</f>
        <v>0</v>
      </c>
      <c r="Q509" s="51">
        <f>IF(Table2[[#This Row],[Customer Segment]]=Introduction!$D$44,1,0)</f>
        <v>1</v>
      </c>
      <c r="R509" s="41">
        <v>904.25</v>
      </c>
      <c r="S5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1824.0756703754776</v>
      </c>
    </row>
    <row r="510" spans="1:19" customFormat="1" x14ac:dyDescent="0.2">
      <c r="A510" s="1" t="s">
        <v>13</v>
      </c>
      <c r="B510" s="1" t="s">
        <v>14</v>
      </c>
      <c r="C510" s="1" t="s">
        <v>47</v>
      </c>
      <c r="D510" s="47">
        <v>0</v>
      </c>
      <c r="E510" s="47">
        <v>6.48</v>
      </c>
      <c r="F510" s="47">
        <v>10.050000000000001</v>
      </c>
      <c r="G510" s="47">
        <v>0.37</v>
      </c>
      <c r="H510" s="47">
        <v>-38.72</v>
      </c>
      <c r="I510" s="52">
        <f>IF(Table2[[#This Row],[Order Priority]]=Introduction!$B$42,1,0)</f>
        <v>0</v>
      </c>
      <c r="J510" s="52">
        <f>IF(Table2[[#This Row],[Order Priority]]=Introduction!$B$43,1,0)</f>
        <v>1</v>
      </c>
      <c r="K510" s="52">
        <f>IF(Table2[[#This Row],[Order Priority]]=Introduction!$B$44,1,0)</f>
        <v>0</v>
      </c>
      <c r="L510" s="52">
        <f>IF(Table2[[#This Row],[Order Priority]]=Introduction!$B$45,1,0)</f>
        <v>0</v>
      </c>
      <c r="M510" s="52">
        <f>IF(Table2[[#This Row],[Ship Mode]]=Introduction!$C$42,1,0)</f>
        <v>0</v>
      </c>
      <c r="N510" s="51">
        <f>IF(Table2[[#This Row],[Ship Mode]]=Introduction!$C$44,1,0)</f>
        <v>1</v>
      </c>
      <c r="O510" s="51">
        <f>IF(Table2[[#This Row],[Customer Segment]]=Introduction!$D$45,1,0)</f>
        <v>0</v>
      </c>
      <c r="P510" s="51">
        <f>IF(Table2[[#This Row],[Customer Segment]]=Introduction!$D$42,1,0)</f>
        <v>0</v>
      </c>
      <c r="Q510" s="51">
        <f>IF(Table2[[#This Row],[Customer Segment]]=Introduction!$D$44,1,0)</f>
        <v>1</v>
      </c>
      <c r="R510" s="44">
        <v>16.309999999999999</v>
      </c>
      <c r="S5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230.88703322563686</v>
      </c>
    </row>
    <row r="511" spans="1:19" customFormat="1" x14ac:dyDescent="0.2">
      <c r="A511" s="1" t="s">
        <v>92</v>
      </c>
      <c r="B511" s="1" t="s">
        <v>14</v>
      </c>
      <c r="C511" s="1" t="s">
        <v>70</v>
      </c>
      <c r="D511" s="49">
        <v>7.0000000000000007E-2</v>
      </c>
      <c r="E511" s="49">
        <v>5.98</v>
      </c>
      <c r="F511" s="49">
        <v>5.46</v>
      </c>
      <c r="G511" s="49">
        <v>0.36</v>
      </c>
      <c r="H511" s="49">
        <v>46.65</v>
      </c>
      <c r="I511" s="52">
        <f>IF(Table2[[#This Row],[Order Priority]]=Introduction!$B$42,1,0)</f>
        <v>0</v>
      </c>
      <c r="J511" s="52">
        <f>IF(Table2[[#This Row],[Order Priority]]=Introduction!$B$43,1,0)</f>
        <v>0</v>
      </c>
      <c r="K511" s="52">
        <f>IF(Table2[[#This Row],[Order Priority]]=Introduction!$B$44,1,0)</f>
        <v>0</v>
      </c>
      <c r="L511" s="52">
        <f>IF(Table2[[#This Row],[Order Priority]]=Introduction!$B$45,1,0)</f>
        <v>1</v>
      </c>
      <c r="M511" s="52">
        <f>IF(Table2[[#This Row],[Ship Mode]]=Introduction!$C$42,1,0)</f>
        <v>0</v>
      </c>
      <c r="N511" s="51">
        <f>IF(Table2[[#This Row],[Ship Mode]]=Introduction!$C$44,1,0)</f>
        <v>1</v>
      </c>
      <c r="O511" s="51">
        <f>IF(Table2[[#This Row],[Customer Segment]]=Introduction!$D$45,1,0)</f>
        <v>0</v>
      </c>
      <c r="P511" s="51">
        <f>IF(Table2[[#This Row],[Customer Segment]]=Introduction!$D$42,1,0)</f>
        <v>0</v>
      </c>
      <c r="Q511" s="51">
        <f>IF(Table2[[#This Row],[Customer Segment]]=Introduction!$D$44,1,0)</f>
        <v>0</v>
      </c>
      <c r="R511" s="41">
        <v>32.76</v>
      </c>
      <c r="S5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120.11882801974068</v>
      </c>
    </row>
    <row r="512" spans="1:19" customFormat="1" x14ac:dyDescent="0.2">
      <c r="A512" s="1" t="s">
        <v>92</v>
      </c>
      <c r="B512" s="1" t="s">
        <v>14</v>
      </c>
      <c r="C512" s="1" t="s">
        <v>70</v>
      </c>
      <c r="D512" s="47">
        <v>0.1</v>
      </c>
      <c r="E512" s="47">
        <v>7.28</v>
      </c>
      <c r="F512" s="47">
        <v>5.47</v>
      </c>
      <c r="G512" s="47">
        <v>0.35</v>
      </c>
      <c r="H512" s="47">
        <v>167.334</v>
      </c>
      <c r="I512" s="52">
        <f>IF(Table2[[#This Row],[Order Priority]]=Introduction!$B$42,1,0)</f>
        <v>0</v>
      </c>
      <c r="J512" s="52">
        <f>IF(Table2[[#This Row],[Order Priority]]=Introduction!$B$43,1,0)</f>
        <v>0</v>
      </c>
      <c r="K512" s="52">
        <f>IF(Table2[[#This Row],[Order Priority]]=Introduction!$B$44,1,0)</f>
        <v>0</v>
      </c>
      <c r="L512" s="52">
        <f>IF(Table2[[#This Row],[Order Priority]]=Introduction!$B$45,1,0)</f>
        <v>1</v>
      </c>
      <c r="M512" s="52">
        <f>IF(Table2[[#This Row],[Ship Mode]]=Introduction!$C$42,1,0)</f>
        <v>0</v>
      </c>
      <c r="N512" s="51">
        <f>IF(Table2[[#This Row],[Ship Mode]]=Introduction!$C$44,1,0)</f>
        <v>1</v>
      </c>
      <c r="O512" s="51">
        <f>IF(Table2[[#This Row],[Customer Segment]]=Introduction!$D$45,1,0)</f>
        <v>0</v>
      </c>
      <c r="P512" s="51">
        <f>IF(Table2[[#This Row],[Customer Segment]]=Introduction!$D$42,1,0)</f>
        <v>0</v>
      </c>
      <c r="Q512" s="51">
        <f>IF(Table2[[#This Row],[Customer Segment]]=Introduction!$D$44,1,0)</f>
        <v>0</v>
      </c>
      <c r="R512" s="44">
        <v>83.14</v>
      </c>
      <c r="S5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219.91486415589557</v>
      </c>
    </row>
    <row r="513" spans="1:19" customFormat="1" x14ac:dyDescent="0.2">
      <c r="A513" s="1" t="s">
        <v>1</v>
      </c>
      <c r="B513" s="1" t="s">
        <v>14</v>
      </c>
      <c r="C513" s="1" t="s">
        <v>47</v>
      </c>
      <c r="D513" s="49">
        <v>0.05</v>
      </c>
      <c r="E513" s="49">
        <v>16.98</v>
      </c>
      <c r="F513" s="49">
        <v>7.78</v>
      </c>
      <c r="G513" s="49">
        <v>0.56999999999999995</v>
      </c>
      <c r="H513" s="49">
        <v>-47.28</v>
      </c>
      <c r="I513" s="52">
        <f>IF(Table2[[#This Row],[Order Priority]]=Introduction!$B$42,1,0)</f>
        <v>1</v>
      </c>
      <c r="J513" s="52">
        <f>IF(Table2[[#This Row],[Order Priority]]=Introduction!$B$43,1,0)</f>
        <v>0</v>
      </c>
      <c r="K513" s="52">
        <f>IF(Table2[[#This Row],[Order Priority]]=Introduction!$B$44,1,0)</f>
        <v>0</v>
      </c>
      <c r="L513" s="52">
        <f>IF(Table2[[#This Row],[Order Priority]]=Introduction!$B$45,1,0)</f>
        <v>0</v>
      </c>
      <c r="M513" s="52">
        <f>IF(Table2[[#This Row],[Ship Mode]]=Introduction!$C$42,1,0)</f>
        <v>0</v>
      </c>
      <c r="N513" s="51">
        <f>IF(Table2[[#This Row],[Ship Mode]]=Introduction!$C$44,1,0)</f>
        <v>1</v>
      </c>
      <c r="O513" s="51">
        <f>IF(Table2[[#This Row],[Customer Segment]]=Introduction!$D$45,1,0)</f>
        <v>0</v>
      </c>
      <c r="P513" s="51">
        <f>IF(Table2[[#This Row],[Customer Segment]]=Introduction!$D$42,1,0)</f>
        <v>0</v>
      </c>
      <c r="Q513" s="51">
        <f>IF(Table2[[#This Row],[Customer Segment]]=Introduction!$D$44,1,0)</f>
        <v>1</v>
      </c>
      <c r="R513" s="41">
        <v>761.67</v>
      </c>
      <c r="S5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617.97291496405353</v>
      </c>
    </row>
    <row r="514" spans="1:19" customFormat="1" x14ac:dyDescent="0.2">
      <c r="A514" s="1" t="s">
        <v>1</v>
      </c>
      <c r="B514" s="1" t="s">
        <v>14</v>
      </c>
      <c r="C514" s="1" t="s">
        <v>47</v>
      </c>
      <c r="D514" s="47">
        <v>0.03</v>
      </c>
      <c r="E514" s="47">
        <v>115.99</v>
      </c>
      <c r="F514" s="47">
        <v>4.2300000000000004</v>
      </c>
      <c r="G514" s="47">
        <v>0.56000000000000005</v>
      </c>
      <c r="H514" s="47">
        <v>722.24099999999999</v>
      </c>
      <c r="I514" s="52">
        <f>IF(Table2[[#This Row],[Order Priority]]=Introduction!$B$42,1,0)</f>
        <v>1</v>
      </c>
      <c r="J514" s="52">
        <f>IF(Table2[[#This Row],[Order Priority]]=Introduction!$B$43,1,0)</f>
        <v>0</v>
      </c>
      <c r="K514" s="52">
        <f>IF(Table2[[#This Row],[Order Priority]]=Introduction!$B$44,1,0)</f>
        <v>0</v>
      </c>
      <c r="L514" s="52">
        <f>IF(Table2[[#This Row],[Order Priority]]=Introduction!$B$45,1,0)</f>
        <v>0</v>
      </c>
      <c r="M514" s="52">
        <f>IF(Table2[[#This Row],[Ship Mode]]=Introduction!$C$42,1,0)</f>
        <v>0</v>
      </c>
      <c r="N514" s="51">
        <f>IF(Table2[[#This Row],[Ship Mode]]=Introduction!$C$44,1,0)</f>
        <v>1</v>
      </c>
      <c r="O514" s="51">
        <f>IF(Table2[[#This Row],[Customer Segment]]=Introduction!$D$45,1,0)</f>
        <v>0</v>
      </c>
      <c r="P514" s="51">
        <f>IF(Table2[[#This Row],[Customer Segment]]=Introduction!$D$42,1,0)</f>
        <v>0</v>
      </c>
      <c r="Q514" s="51">
        <f>IF(Table2[[#This Row],[Customer Segment]]=Introduction!$D$44,1,0)</f>
        <v>1</v>
      </c>
      <c r="R514" s="44">
        <v>5014.07</v>
      </c>
      <c r="S5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1622.9831934029353</v>
      </c>
    </row>
    <row r="515" spans="1:19" customFormat="1" x14ac:dyDescent="0.2">
      <c r="A515" s="1" t="s">
        <v>1</v>
      </c>
      <c r="B515" s="1" t="s">
        <v>14</v>
      </c>
      <c r="C515" s="1" t="s">
        <v>47</v>
      </c>
      <c r="D515" s="49">
        <v>0.05</v>
      </c>
      <c r="E515" s="49">
        <v>16.98</v>
      </c>
      <c r="F515" s="49">
        <v>7.78</v>
      </c>
      <c r="G515" s="49">
        <v>0.56999999999999995</v>
      </c>
      <c r="H515" s="49">
        <v>-161</v>
      </c>
      <c r="I515" s="52">
        <f>IF(Table2[[#This Row],[Order Priority]]=Introduction!$B$42,1,0)</f>
        <v>1</v>
      </c>
      <c r="J515" s="52">
        <f>IF(Table2[[#This Row],[Order Priority]]=Introduction!$B$43,1,0)</f>
        <v>0</v>
      </c>
      <c r="K515" s="52">
        <f>IF(Table2[[#This Row],[Order Priority]]=Introduction!$B$44,1,0)</f>
        <v>0</v>
      </c>
      <c r="L515" s="52">
        <f>IF(Table2[[#This Row],[Order Priority]]=Introduction!$B$45,1,0)</f>
        <v>0</v>
      </c>
      <c r="M515" s="52">
        <f>IF(Table2[[#This Row],[Ship Mode]]=Introduction!$C$42,1,0)</f>
        <v>0</v>
      </c>
      <c r="N515" s="51">
        <f>IF(Table2[[#This Row],[Ship Mode]]=Introduction!$C$44,1,0)</f>
        <v>1</v>
      </c>
      <c r="O515" s="51">
        <f>IF(Table2[[#This Row],[Customer Segment]]=Introduction!$D$45,1,0)</f>
        <v>0</v>
      </c>
      <c r="P515" s="51">
        <f>IF(Table2[[#This Row],[Customer Segment]]=Introduction!$D$42,1,0)</f>
        <v>0</v>
      </c>
      <c r="Q515" s="51">
        <f>IF(Table2[[#This Row],[Customer Segment]]=Introduction!$D$44,1,0)</f>
        <v>1</v>
      </c>
      <c r="R515" s="41">
        <v>186.19</v>
      </c>
      <c r="S5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501.52070981473122</v>
      </c>
    </row>
    <row r="516" spans="1:19" customFormat="1" x14ac:dyDescent="0.2">
      <c r="A516" s="1" t="s">
        <v>1</v>
      </c>
      <c r="B516" s="1" t="s">
        <v>14</v>
      </c>
      <c r="C516" s="1" t="s">
        <v>47</v>
      </c>
      <c r="D516" s="47">
        <v>0.03</v>
      </c>
      <c r="E516" s="47">
        <v>115.99</v>
      </c>
      <c r="F516" s="47">
        <v>4.2300000000000004</v>
      </c>
      <c r="G516" s="47">
        <v>0.56000000000000005</v>
      </c>
      <c r="H516" s="47">
        <v>848.3646</v>
      </c>
      <c r="I516" s="52">
        <f>IF(Table2[[#This Row],[Order Priority]]=Introduction!$B$42,1,0)</f>
        <v>1</v>
      </c>
      <c r="J516" s="52">
        <f>IF(Table2[[#This Row],[Order Priority]]=Introduction!$B$43,1,0)</f>
        <v>0</v>
      </c>
      <c r="K516" s="52">
        <f>IF(Table2[[#This Row],[Order Priority]]=Introduction!$B$44,1,0)</f>
        <v>0</v>
      </c>
      <c r="L516" s="52">
        <f>IF(Table2[[#This Row],[Order Priority]]=Introduction!$B$45,1,0)</f>
        <v>0</v>
      </c>
      <c r="M516" s="52">
        <f>IF(Table2[[#This Row],[Ship Mode]]=Introduction!$C$42,1,0)</f>
        <v>0</v>
      </c>
      <c r="N516" s="51">
        <f>IF(Table2[[#This Row],[Ship Mode]]=Introduction!$C$44,1,0)</f>
        <v>1</v>
      </c>
      <c r="O516" s="51">
        <f>IF(Table2[[#This Row],[Customer Segment]]=Introduction!$D$45,1,0)</f>
        <v>0</v>
      </c>
      <c r="P516" s="51">
        <f>IF(Table2[[#This Row],[Customer Segment]]=Introduction!$D$42,1,0)</f>
        <v>0</v>
      </c>
      <c r="Q516" s="51">
        <f>IF(Table2[[#This Row],[Customer Segment]]=Introduction!$D$44,1,0)</f>
        <v>1</v>
      </c>
      <c r="R516" s="44">
        <v>1227.94</v>
      </c>
      <c r="S5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1752.1370040023994</v>
      </c>
    </row>
    <row r="517" spans="1:19" customFormat="1" x14ac:dyDescent="0.2">
      <c r="A517" s="1" t="s">
        <v>1</v>
      </c>
      <c r="B517" s="1" t="s">
        <v>14</v>
      </c>
      <c r="C517" s="1" t="s">
        <v>47</v>
      </c>
      <c r="D517" s="49">
        <v>0.05</v>
      </c>
      <c r="E517" s="49">
        <v>2.08</v>
      </c>
      <c r="F517" s="49">
        <v>2.56</v>
      </c>
      <c r="G517" s="49">
        <v>0.55000000000000004</v>
      </c>
      <c r="H517" s="49">
        <v>-1045.0160000000001</v>
      </c>
      <c r="I517" s="52">
        <f>IF(Table2[[#This Row],[Order Priority]]=Introduction!$B$42,1,0)</f>
        <v>1</v>
      </c>
      <c r="J517" s="52">
        <f>IF(Table2[[#This Row],[Order Priority]]=Introduction!$B$43,1,0)</f>
        <v>0</v>
      </c>
      <c r="K517" s="52">
        <f>IF(Table2[[#This Row],[Order Priority]]=Introduction!$B$44,1,0)</f>
        <v>0</v>
      </c>
      <c r="L517" s="52">
        <f>IF(Table2[[#This Row],[Order Priority]]=Introduction!$B$45,1,0)</f>
        <v>0</v>
      </c>
      <c r="M517" s="52">
        <f>IF(Table2[[#This Row],[Ship Mode]]=Introduction!$C$42,1,0)</f>
        <v>0</v>
      </c>
      <c r="N517" s="51">
        <f>IF(Table2[[#This Row],[Ship Mode]]=Introduction!$C$44,1,0)</f>
        <v>1</v>
      </c>
      <c r="O517" s="51">
        <f>IF(Table2[[#This Row],[Customer Segment]]=Introduction!$D$45,1,0)</f>
        <v>0</v>
      </c>
      <c r="P517" s="51">
        <f>IF(Table2[[#This Row],[Customer Segment]]=Introduction!$D$42,1,0)</f>
        <v>0</v>
      </c>
      <c r="Q517" s="51">
        <f>IF(Table2[[#This Row],[Customer Segment]]=Introduction!$D$44,1,0)</f>
        <v>1</v>
      </c>
      <c r="R517" s="41">
        <v>40.93</v>
      </c>
      <c r="S5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-611.31978821076768</v>
      </c>
    </row>
    <row r="518" spans="1:19" customFormat="1" x14ac:dyDescent="0.2">
      <c r="A518" s="1" t="s">
        <v>1</v>
      </c>
      <c r="B518" s="1" t="s">
        <v>2</v>
      </c>
      <c r="C518" s="1" t="s">
        <v>47</v>
      </c>
      <c r="D518" s="47">
        <v>0.09</v>
      </c>
      <c r="E518" s="47">
        <v>348.21</v>
      </c>
      <c r="F518" s="47">
        <v>40.19</v>
      </c>
      <c r="G518" s="47">
        <v>0.62</v>
      </c>
      <c r="H518" s="47">
        <v>-93.85</v>
      </c>
      <c r="I518" s="52">
        <f>IF(Table2[[#This Row],[Order Priority]]=Introduction!$B$42,1,0)</f>
        <v>1</v>
      </c>
      <c r="J518" s="52">
        <f>IF(Table2[[#This Row],[Order Priority]]=Introduction!$B$43,1,0)</f>
        <v>0</v>
      </c>
      <c r="K518" s="52">
        <f>IF(Table2[[#This Row],[Order Priority]]=Introduction!$B$44,1,0)</f>
        <v>0</v>
      </c>
      <c r="L518" s="52">
        <f>IF(Table2[[#This Row],[Order Priority]]=Introduction!$B$45,1,0)</f>
        <v>0</v>
      </c>
      <c r="M518" s="52">
        <f>IF(Table2[[#This Row],[Ship Mode]]=Introduction!$C$42,1,0)</f>
        <v>1</v>
      </c>
      <c r="N518" s="51">
        <f>IF(Table2[[#This Row],[Ship Mode]]=Introduction!$C$44,1,0)</f>
        <v>0</v>
      </c>
      <c r="O518" s="51">
        <f>IF(Table2[[#This Row],[Customer Segment]]=Introduction!$D$45,1,0)</f>
        <v>0</v>
      </c>
      <c r="P518" s="51">
        <f>IF(Table2[[#This Row],[Customer Segment]]=Introduction!$D$42,1,0)</f>
        <v>0</v>
      </c>
      <c r="Q518" s="51">
        <f>IF(Table2[[#This Row],[Customer Segment]]=Introduction!$D$44,1,0)</f>
        <v>1</v>
      </c>
      <c r="R518" s="44">
        <v>662.8</v>
      </c>
      <c r="S5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19" spans="1:19" customFormat="1" x14ac:dyDescent="0.2">
      <c r="A519" s="1" t="s">
        <v>1</v>
      </c>
      <c r="B519" s="1" t="s">
        <v>2</v>
      </c>
      <c r="C519" s="1" t="s">
        <v>47</v>
      </c>
      <c r="D519" s="49">
        <v>0.09</v>
      </c>
      <c r="E519" s="49">
        <v>348.21</v>
      </c>
      <c r="F519" s="49">
        <v>40.19</v>
      </c>
      <c r="G519" s="49">
        <v>0.62</v>
      </c>
      <c r="H519" s="49">
        <v>-93.85</v>
      </c>
      <c r="I519" s="52">
        <f>IF(Table2[[#This Row],[Order Priority]]=Introduction!$B$42,1,0)</f>
        <v>1</v>
      </c>
      <c r="J519" s="52">
        <f>IF(Table2[[#This Row],[Order Priority]]=Introduction!$B$43,1,0)</f>
        <v>0</v>
      </c>
      <c r="K519" s="52">
        <f>IF(Table2[[#This Row],[Order Priority]]=Introduction!$B$44,1,0)</f>
        <v>0</v>
      </c>
      <c r="L519" s="52">
        <f>IF(Table2[[#This Row],[Order Priority]]=Introduction!$B$45,1,0)</f>
        <v>0</v>
      </c>
      <c r="M519" s="52">
        <f>IF(Table2[[#This Row],[Ship Mode]]=Introduction!$C$42,1,0)</f>
        <v>1</v>
      </c>
      <c r="N519" s="51">
        <f>IF(Table2[[#This Row],[Ship Mode]]=Introduction!$C$44,1,0)</f>
        <v>0</v>
      </c>
      <c r="O519" s="51">
        <f>IF(Table2[[#This Row],[Customer Segment]]=Introduction!$D$45,1,0)</f>
        <v>0</v>
      </c>
      <c r="P519" s="51">
        <f>IF(Table2[[#This Row],[Customer Segment]]=Introduction!$D$42,1,0)</f>
        <v>0</v>
      </c>
      <c r="Q519" s="51">
        <f>IF(Table2[[#This Row],[Customer Segment]]=Introduction!$D$44,1,0)</f>
        <v>1</v>
      </c>
      <c r="R519" s="41">
        <v>2651.21</v>
      </c>
      <c r="S5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20" spans="1:19" customFormat="1" x14ac:dyDescent="0.2">
      <c r="A520" s="1" t="s">
        <v>1</v>
      </c>
      <c r="B520" s="1" t="s">
        <v>14</v>
      </c>
      <c r="C520" s="1" t="s">
        <v>15</v>
      </c>
      <c r="D520" s="47">
        <v>0.09</v>
      </c>
      <c r="E520" s="47">
        <v>1.82</v>
      </c>
      <c r="F520" s="47">
        <v>0.83</v>
      </c>
      <c r="G520" s="47">
        <v>0.56999999999999995</v>
      </c>
      <c r="H520" s="47">
        <v>-6.734</v>
      </c>
      <c r="I520" s="52">
        <f>IF(Table2[[#This Row],[Order Priority]]=Introduction!$B$42,1,0)</f>
        <v>1</v>
      </c>
      <c r="J520" s="52">
        <f>IF(Table2[[#This Row],[Order Priority]]=Introduction!$B$43,1,0)</f>
        <v>0</v>
      </c>
      <c r="K520" s="52">
        <f>IF(Table2[[#This Row],[Order Priority]]=Introduction!$B$44,1,0)</f>
        <v>0</v>
      </c>
      <c r="L520" s="52">
        <f>IF(Table2[[#This Row],[Order Priority]]=Introduction!$B$45,1,0)</f>
        <v>0</v>
      </c>
      <c r="M520" s="52">
        <f>IF(Table2[[#This Row],[Ship Mode]]=Introduction!$C$42,1,0)</f>
        <v>0</v>
      </c>
      <c r="N520" s="51">
        <f>IF(Table2[[#This Row],[Ship Mode]]=Introduction!$C$44,1,0)</f>
        <v>1</v>
      </c>
      <c r="O520" s="51">
        <f>IF(Table2[[#This Row],[Customer Segment]]=Introduction!$D$45,1,0)</f>
        <v>0</v>
      </c>
      <c r="P520" s="51">
        <f>IF(Table2[[#This Row],[Customer Segment]]=Introduction!$D$42,1,0)</f>
        <v>1</v>
      </c>
      <c r="Q520" s="51">
        <f>IF(Table2[[#This Row],[Customer Segment]]=Introduction!$D$44,1,0)</f>
        <v>0</v>
      </c>
      <c r="R520" s="44">
        <v>36.82</v>
      </c>
      <c r="S5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334.0922575580621</v>
      </c>
    </row>
    <row r="521" spans="1:19" customFormat="1" x14ac:dyDescent="0.2">
      <c r="A521" s="1" t="s">
        <v>1</v>
      </c>
      <c r="B521" s="1" t="s">
        <v>14</v>
      </c>
      <c r="C521" s="1" t="s">
        <v>15</v>
      </c>
      <c r="D521" s="49">
        <v>0.08</v>
      </c>
      <c r="E521" s="49">
        <v>4.4800000000000004</v>
      </c>
      <c r="F521" s="49">
        <v>2.5</v>
      </c>
      <c r="G521" s="49">
        <v>0.37</v>
      </c>
      <c r="H521" s="49">
        <v>-3.2448000000000001</v>
      </c>
      <c r="I521" s="52">
        <f>IF(Table2[[#This Row],[Order Priority]]=Introduction!$B$42,1,0)</f>
        <v>1</v>
      </c>
      <c r="J521" s="52">
        <f>IF(Table2[[#This Row],[Order Priority]]=Introduction!$B$43,1,0)</f>
        <v>0</v>
      </c>
      <c r="K521" s="52">
        <f>IF(Table2[[#This Row],[Order Priority]]=Introduction!$B$44,1,0)</f>
        <v>0</v>
      </c>
      <c r="L521" s="52">
        <f>IF(Table2[[#This Row],[Order Priority]]=Introduction!$B$45,1,0)</f>
        <v>0</v>
      </c>
      <c r="M521" s="52">
        <f>IF(Table2[[#This Row],[Ship Mode]]=Introduction!$C$42,1,0)</f>
        <v>0</v>
      </c>
      <c r="N521" s="51">
        <f>IF(Table2[[#This Row],[Ship Mode]]=Introduction!$C$44,1,0)</f>
        <v>1</v>
      </c>
      <c r="O521" s="51">
        <f>IF(Table2[[#This Row],[Customer Segment]]=Introduction!$D$45,1,0)</f>
        <v>0</v>
      </c>
      <c r="P521" s="51">
        <f>IF(Table2[[#This Row],[Customer Segment]]=Introduction!$D$42,1,0)</f>
        <v>1</v>
      </c>
      <c r="Q521" s="51">
        <f>IF(Table2[[#This Row],[Customer Segment]]=Introduction!$D$44,1,0)</f>
        <v>0</v>
      </c>
      <c r="R521" s="41">
        <v>80.2</v>
      </c>
      <c r="S5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232.52885772579464</v>
      </c>
    </row>
    <row r="522" spans="1:19" customFormat="1" x14ac:dyDescent="0.2">
      <c r="A522" s="1" t="s">
        <v>13</v>
      </c>
      <c r="B522" s="1" t="s">
        <v>14</v>
      </c>
      <c r="C522" s="1" t="s">
        <v>3</v>
      </c>
      <c r="D522" s="47">
        <v>0.01</v>
      </c>
      <c r="E522" s="47">
        <v>8.33</v>
      </c>
      <c r="F522" s="47">
        <v>1.99</v>
      </c>
      <c r="G522" s="47">
        <v>0.52</v>
      </c>
      <c r="H522" s="47">
        <v>15.895200000000001</v>
      </c>
      <c r="I522" s="52">
        <f>IF(Table2[[#This Row],[Order Priority]]=Introduction!$B$42,1,0)</f>
        <v>0</v>
      </c>
      <c r="J522" s="52">
        <f>IF(Table2[[#This Row],[Order Priority]]=Introduction!$B$43,1,0)</f>
        <v>1</v>
      </c>
      <c r="K522" s="52">
        <f>IF(Table2[[#This Row],[Order Priority]]=Introduction!$B$44,1,0)</f>
        <v>0</v>
      </c>
      <c r="L522" s="52">
        <f>IF(Table2[[#This Row],[Order Priority]]=Introduction!$B$45,1,0)</f>
        <v>0</v>
      </c>
      <c r="M522" s="52">
        <f>IF(Table2[[#This Row],[Ship Mode]]=Introduction!$C$42,1,0)</f>
        <v>0</v>
      </c>
      <c r="N522" s="51">
        <f>IF(Table2[[#This Row],[Ship Mode]]=Introduction!$C$44,1,0)</f>
        <v>1</v>
      </c>
      <c r="O522" s="51">
        <f>IF(Table2[[#This Row],[Customer Segment]]=Introduction!$D$45,1,0)</f>
        <v>1</v>
      </c>
      <c r="P522" s="51">
        <f>IF(Table2[[#This Row],[Customer Segment]]=Introduction!$D$42,1,0)</f>
        <v>0</v>
      </c>
      <c r="Q522" s="51">
        <f>IF(Table2[[#This Row],[Customer Segment]]=Introduction!$D$44,1,0)</f>
        <v>0</v>
      </c>
      <c r="R522" s="44">
        <v>70.16</v>
      </c>
      <c r="S5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148.43113375727327</v>
      </c>
    </row>
    <row r="523" spans="1:19" customFormat="1" x14ac:dyDescent="0.2">
      <c r="A523" s="1" t="s">
        <v>13</v>
      </c>
      <c r="B523" s="1" t="s">
        <v>14</v>
      </c>
      <c r="C523" s="1" t="s">
        <v>3</v>
      </c>
      <c r="D523" s="49">
        <v>0.04</v>
      </c>
      <c r="E523" s="49">
        <v>85.99</v>
      </c>
      <c r="F523" s="49">
        <v>0.99</v>
      </c>
      <c r="G523" s="49">
        <v>0.55000000000000004</v>
      </c>
      <c r="H523" s="49">
        <v>855.99329999999998</v>
      </c>
      <c r="I523" s="52">
        <f>IF(Table2[[#This Row],[Order Priority]]=Introduction!$B$42,1,0)</f>
        <v>0</v>
      </c>
      <c r="J523" s="52">
        <f>IF(Table2[[#This Row],[Order Priority]]=Introduction!$B$43,1,0)</f>
        <v>1</v>
      </c>
      <c r="K523" s="52">
        <f>IF(Table2[[#This Row],[Order Priority]]=Introduction!$B$44,1,0)</f>
        <v>0</v>
      </c>
      <c r="L523" s="52">
        <f>IF(Table2[[#This Row],[Order Priority]]=Introduction!$B$45,1,0)</f>
        <v>0</v>
      </c>
      <c r="M523" s="52">
        <f>IF(Table2[[#This Row],[Ship Mode]]=Introduction!$C$42,1,0)</f>
        <v>0</v>
      </c>
      <c r="N523" s="51">
        <f>IF(Table2[[#This Row],[Ship Mode]]=Introduction!$C$44,1,0)</f>
        <v>1</v>
      </c>
      <c r="O523" s="51">
        <f>IF(Table2[[#This Row],[Customer Segment]]=Introduction!$D$45,1,0)</f>
        <v>1</v>
      </c>
      <c r="P523" s="51">
        <f>IF(Table2[[#This Row],[Customer Segment]]=Introduction!$D$42,1,0)</f>
        <v>0</v>
      </c>
      <c r="Q523" s="51">
        <f>IF(Table2[[#This Row],[Customer Segment]]=Introduction!$D$44,1,0)</f>
        <v>0</v>
      </c>
      <c r="R523" s="41">
        <v>1240.57</v>
      </c>
      <c r="S5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1229.5066181076038</v>
      </c>
    </row>
    <row r="524" spans="1:19" customFormat="1" x14ac:dyDescent="0.2">
      <c r="A524" s="1" t="s">
        <v>13</v>
      </c>
      <c r="B524" s="1" t="s">
        <v>14</v>
      </c>
      <c r="C524" s="1" t="s">
        <v>3</v>
      </c>
      <c r="D524" s="47">
        <v>0.01</v>
      </c>
      <c r="E524" s="47">
        <v>8.33</v>
      </c>
      <c r="F524" s="47">
        <v>1.99</v>
      </c>
      <c r="G524" s="47">
        <v>0.52</v>
      </c>
      <c r="H524" s="47">
        <v>10.74</v>
      </c>
      <c r="I524" s="52">
        <f>IF(Table2[[#This Row],[Order Priority]]=Introduction!$B$42,1,0)</f>
        <v>0</v>
      </c>
      <c r="J524" s="52">
        <f>IF(Table2[[#This Row],[Order Priority]]=Introduction!$B$43,1,0)</f>
        <v>1</v>
      </c>
      <c r="K524" s="52">
        <f>IF(Table2[[#This Row],[Order Priority]]=Introduction!$B$44,1,0)</f>
        <v>0</v>
      </c>
      <c r="L524" s="52">
        <f>IF(Table2[[#This Row],[Order Priority]]=Introduction!$B$45,1,0)</f>
        <v>0</v>
      </c>
      <c r="M524" s="52">
        <f>IF(Table2[[#This Row],[Ship Mode]]=Introduction!$C$42,1,0)</f>
        <v>0</v>
      </c>
      <c r="N524" s="51">
        <f>IF(Table2[[#This Row],[Ship Mode]]=Introduction!$C$44,1,0)</f>
        <v>1</v>
      </c>
      <c r="O524" s="51">
        <f>IF(Table2[[#This Row],[Customer Segment]]=Introduction!$D$45,1,0)</f>
        <v>1</v>
      </c>
      <c r="P524" s="51">
        <f>IF(Table2[[#This Row],[Customer Segment]]=Introduction!$D$42,1,0)</f>
        <v>0</v>
      </c>
      <c r="Q524" s="51">
        <f>IF(Table2[[#This Row],[Customer Segment]]=Introduction!$D$44,1,0)</f>
        <v>0</v>
      </c>
      <c r="R524" s="44">
        <v>280.62</v>
      </c>
      <c r="S5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143.15207635324774</v>
      </c>
    </row>
    <row r="525" spans="1:19" customFormat="1" x14ac:dyDescent="0.2">
      <c r="A525" s="1" t="s">
        <v>13</v>
      </c>
      <c r="B525" s="1" t="s">
        <v>14</v>
      </c>
      <c r="C525" s="1" t="s">
        <v>15</v>
      </c>
      <c r="D525" s="49">
        <v>0.06</v>
      </c>
      <c r="E525" s="49">
        <v>175.99</v>
      </c>
      <c r="F525" s="49">
        <v>8.99</v>
      </c>
      <c r="G525" s="49">
        <v>0.56999999999999995</v>
      </c>
      <c r="H525" s="49">
        <v>48.47148</v>
      </c>
      <c r="I525" s="52">
        <f>IF(Table2[[#This Row],[Order Priority]]=Introduction!$B$42,1,0)</f>
        <v>0</v>
      </c>
      <c r="J525" s="52">
        <f>IF(Table2[[#This Row],[Order Priority]]=Introduction!$B$43,1,0)</f>
        <v>1</v>
      </c>
      <c r="K525" s="52">
        <f>IF(Table2[[#This Row],[Order Priority]]=Introduction!$B$44,1,0)</f>
        <v>0</v>
      </c>
      <c r="L525" s="52">
        <f>IF(Table2[[#This Row],[Order Priority]]=Introduction!$B$45,1,0)</f>
        <v>0</v>
      </c>
      <c r="M525" s="52">
        <f>IF(Table2[[#This Row],[Ship Mode]]=Introduction!$C$42,1,0)</f>
        <v>0</v>
      </c>
      <c r="N525" s="51">
        <f>IF(Table2[[#This Row],[Ship Mode]]=Introduction!$C$44,1,0)</f>
        <v>1</v>
      </c>
      <c r="O525" s="51">
        <f>IF(Table2[[#This Row],[Customer Segment]]=Introduction!$D$45,1,0)</f>
        <v>0</v>
      </c>
      <c r="P525" s="51">
        <f>IF(Table2[[#This Row],[Customer Segment]]=Introduction!$D$42,1,0)</f>
        <v>1</v>
      </c>
      <c r="Q525" s="51">
        <f>IF(Table2[[#This Row],[Customer Segment]]=Introduction!$D$44,1,0)</f>
        <v>0</v>
      </c>
      <c r="R525" s="41">
        <v>1013.84</v>
      </c>
      <c r="S5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889.19182223234816</v>
      </c>
    </row>
    <row r="526" spans="1:19" customFormat="1" x14ac:dyDescent="0.2">
      <c r="A526" s="1" t="s">
        <v>23</v>
      </c>
      <c r="B526" s="1" t="s">
        <v>14</v>
      </c>
      <c r="C526" s="1" t="s">
        <v>47</v>
      </c>
      <c r="D526" s="47">
        <v>0.04</v>
      </c>
      <c r="E526" s="47">
        <v>60.65</v>
      </c>
      <c r="F526" s="47">
        <v>12.23</v>
      </c>
      <c r="G526" s="47">
        <v>0.64</v>
      </c>
      <c r="H526" s="47">
        <v>116.5063</v>
      </c>
      <c r="I526" s="52">
        <f>IF(Table2[[#This Row],[Order Priority]]=Introduction!$B$42,1,0)</f>
        <v>0</v>
      </c>
      <c r="J526" s="52">
        <f>IF(Table2[[#This Row],[Order Priority]]=Introduction!$B$43,1,0)</f>
        <v>0</v>
      </c>
      <c r="K526" s="52">
        <f>IF(Table2[[#This Row],[Order Priority]]=Introduction!$B$44,1,0)</f>
        <v>1</v>
      </c>
      <c r="L526" s="52">
        <f>IF(Table2[[#This Row],[Order Priority]]=Introduction!$B$45,1,0)</f>
        <v>0</v>
      </c>
      <c r="M526" s="52">
        <f>IF(Table2[[#This Row],[Ship Mode]]=Introduction!$C$42,1,0)</f>
        <v>0</v>
      </c>
      <c r="N526" s="51">
        <f>IF(Table2[[#This Row],[Ship Mode]]=Introduction!$C$44,1,0)</f>
        <v>1</v>
      </c>
      <c r="O526" s="51">
        <f>IF(Table2[[#This Row],[Customer Segment]]=Introduction!$D$45,1,0)</f>
        <v>0</v>
      </c>
      <c r="P526" s="51">
        <f>IF(Table2[[#This Row],[Customer Segment]]=Introduction!$D$42,1,0)</f>
        <v>0</v>
      </c>
      <c r="Q526" s="51">
        <f>IF(Table2[[#This Row],[Customer Segment]]=Introduction!$D$44,1,0)</f>
        <v>1</v>
      </c>
      <c r="R526" s="44">
        <v>256.77</v>
      </c>
      <c r="S5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900.06352437078556</v>
      </c>
    </row>
    <row r="527" spans="1:19" customFormat="1" x14ac:dyDescent="0.2">
      <c r="A527" s="1" t="s">
        <v>23</v>
      </c>
      <c r="B527" s="1" t="s">
        <v>14</v>
      </c>
      <c r="C527" s="1" t="s">
        <v>47</v>
      </c>
      <c r="D527" s="49">
        <v>0.04</v>
      </c>
      <c r="E527" s="49">
        <v>60.65</v>
      </c>
      <c r="F527" s="49">
        <v>12.23</v>
      </c>
      <c r="G527" s="49">
        <v>0.64</v>
      </c>
      <c r="H527" s="49">
        <v>44.2911</v>
      </c>
      <c r="I527" s="52">
        <f>IF(Table2[[#This Row],[Order Priority]]=Introduction!$B$42,1,0)</f>
        <v>0</v>
      </c>
      <c r="J527" s="52">
        <f>IF(Table2[[#This Row],[Order Priority]]=Introduction!$B$43,1,0)</f>
        <v>0</v>
      </c>
      <c r="K527" s="52">
        <f>IF(Table2[[#This Row],[Order Priority]]=Introduction!$B$44,1,0)</f>
        <v>1</v>
      </c>
      <c r="L527" s="52">
        <f>IF(Table2[[#This Row],[Order Priority]]=Introduction!$B$45,1,0)</f>
        <v>0</v>
      </c>
      <c r="M527" s="52">
        <f>IF(Table2[[#This Row],[Ship Mode]]=Introduction!$C$42,1,0)</f>
        <v>0</v>
      </c>
      <c r="N527" s="51">
        <f>IF(Table2[[#This Row],[Ship Mode]]=Introduction!$C$44,1,0)</f>
        <v>1</v>
      </c>
      <c r="O527" s="51">
        <f>IF(Table2[[#This Row],[Customer Segment]]=Introduction!$D$45,1,0)</f>
        <v>0</v>
      </c>
      <c r="P527" s="51">
        <f>IF(Table2[[#This Row],[Customer Segment]]=Introduction!$D$42,1,0)</f>
        <v>0</v>
      </c>
      <c r="Q527" s="51">
        <f>IF(Table2[[#This Row],[Customer Segment]]=Introduction!$D$44,1,0)</f>
        <v>1</v>
      </c>
      <c r="R527" s="41">
        <v>64.19</v>
      </c>
      <c r="S5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826.11330202379872</v>
      </c>
    </row>
    <row r="528" spans="1:19" customFormat="1" x14ac:dyDescent="0.2">
      <c r="A528" s="1" t="s">
        <v>46</v>
      </c>
      <c r="B528" s="1" t="s">
        <v>2</v>
      </c>
      <c r="C528" s="1" t="s">
        <v>15</v>
      </c>
      <c r="D528" s="47">
        <v>0</v>
      </c>
      <c r="E528" s="47">
        <v>236.97</v>
      </c>
      <c r="F528" s="47">
        <v>59.24</v>
      </c>
      <c r="G528" s="47">
        <v>0.61</v>
      </c>
      <c r="H528" s="47">
        <v>1192.04</v>
      </c>
      <c r="I528" s="52">
        <f>IF(Table2[[#This Row],[Order Priority]]=Introduction!$B$42,1,0)</f>
        <v>0</v>
      </c>
      <c r="J528" s="52">
        <f>IF(Table2[[#This Row],[Order Priority]]=Introduction!$B$43,1,0)</f>
        <v>0</v>
      </c>
      <c r="K528" s="52">
        <f>IF(Table2[[#This Row],[Order Priority]]=Introduction!$B$44,1,0)</f>
        <v>0</v>
      </c>
      <c r="L528" s="52">
        <f>IF(Table2[[#This Row],[Order Priority]]=Introduction!$B$45,1,0)</f>
        <v>0</v>
      </c>
      <c r="M528" s="52">
        <f>IF(Table2[[#This Row],[Ship Mode]]=Introduction!$C$42,1,0)</f>
        <v>1</v>
      </c>
      <c r="N528" s="51">
        <f>IF(Table2[[#This Row],[Ship Mode]]=Introduction!$C$44,1,0)</f>
        <v>0</v>
      </c>
      <c r="O528" s="51">
        <f>IF(Table2[[#This Row],[Customer Segment]]=Introduction!$D$45,1,0)</f>
        <v>0</v>
      </c>
      <c r="P528" s="51">
        <f>IF(Table2[[#This Row],[Customer Segment]]=Introduction!$D$42,1,0)</f>
        <v>1</v>
      </c>
      <c r="Q528" s="51">
        <f>IF(Table2[[#This Row],[Customer Segment]]=Introduction!$D$44,1,0)</f>
        <v>0</v>
      </c>
      <c r="R528" s="44">
        <v>1769.91</v>
      </c>
      <c r="S5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29" spans="1:19" customFormat="1" x14ac:dyDescent="0.2">
      <c r="A529" s="1" t="s">
        <v>46</v>
      </c>
      <c r="B529" s="1" t="s">
        <v>2</v>
      </c>
      <c r="C529" s="1" t="s">
        <v>15</v>
      </c>
      <c r="D529" s="49">
        <v>0</v>
      </c>
      <c r="E529" s="49">
        <v>236.97</v>
      </c>
      <c r="F529" s="49">
        <v>59.24</v>
      </c>
      <c r="G529" s="49">
        <v>0.61</v>
      </c>
      <c r="H529" s="49">
        <v>1192.04</v>
      </c>
      <c r="I529" s="52">
        <f>IF(Table2[[#This Row],[Order Priority]]=Introduction!$B$42,1,0)</f>
        <v>0</v>
      </c>
      <c r="J529" s="52">
        <f>IF(Table2[[#This Row],[Order Priority]]=Introduction!$B$43,1,0)</f>
        <v>0</v>
      </c>
      <c r="K529" s="52">
        <f>IF(Table2[[#This Row],[Order Priority]]=Introduction!$B$44,1,0)</f>
        <v>0</v>
      </c>
      <c r="L529" s="52">
        <f>IF(Table2[[#This Row],[Order Priority]]=Introduction!$B$45,1,0)</f>
        <v>0</v>
      </c>
      <c r="M529" s="52">
        <f>IF(Table2[[#This Row],[Ship Mode]]=Introduction!$C$42,1,0)</f>
        <v>1</v>
      </c>
      <c r="N529" s="51">
        <f>IF(Table2[[#This Row],[Ship Mode]]=Introduction!$C$44,1,0)</f>
        <v>0</v>
      </c>
      <c r="O529" s="51">
        <f>IF(Table2[[#This Row],[Customer Segment]]=Introduction!$D$45,1,0)</f>
        <v>0</v>
      </c>
      <c r="P529" s="51">
        <f>IF(Table2[[#This Row],[Customer Segment]]=Introduction!$D$42,1,0)</f>
        <v>1</v>
      </c>
      <c r="Q529" s="51">
        <f>IF(Table2[[#This Row],[Customer Segment]]=Introduction!$D$44,1,0)</f>
        <v>0</v>
      </c>
      <c r="R529" s="41">
        <v>6686.34</v>
      </c>
      <c r="S5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30" spans="1:19" customFormat="1" x14ac:dyDescent="0.2">
      <c r="A530" s="1" t="s">
        <v>46</v>
      </c>
      <c r="B530" s="1" t="s">
        <v>14</v>
      </c>
      <c r="C530" s="1" t="s">
        <v>15</v>
      </c>
      <c r="D530" s="47">
        <v>0.04</v>
      </c>
      <c r="E530" s="47">
        <v>6.28</v>
      </c>
      <c r="F530" s="47">
        <v>5.41</v>
      </c>
      <c r="G530" s="47">
        <v>0.53</v>
      </c>
      <c r="H530" s="47">
        <v>-38.380000000000003</v>
      </c>
      <c r="I530" s="52">
        <f>IF(Table2[[#This Row],[Order Priority]]=Introduction!$B$42,1,0)</f>
        <v>0</v>
      </c>
      <c r="J530" s="52">
        <f>IF(Table2[[#This Row],[Order Priority]]=Introduction!$B$43,1,0)</f>
        <v>0</v>
      </c>
      <c r="K530" s="52">
        <f>IF(Table2[[#This Row],[Order Priority]]=Introduction!$B$44,1,0)</f>
        <v>0</v>
      </c>
      <c r="L530" s="52">
        <f>IF(Table2[[#This Row],[Order Priority]]=Introduction!$B$45,1,0)</f>
        <v>0</v>
      </c>
      <c r="M530" s="52">
        <f>IF(Table2[[#This Row],[Ship Mode]]=Introduction!$C$42,1,0)</f>
        <v>0</v>
      </c>
      <c r="N530" s="51">
        <f>IF(Table2[[#This Row],[Ship Mode]]=Introduction!$C$44,1,0)</f>
        <v>1</v>
      </c>
      <c r="O530" s="51">
        <f>IF(Table2[[#This Row],[Customer Segment]]=Introduction!$D$45,1,0)</f>
        <v>0</v>
      </c>
      <c r="P530" s="51">
        <f>IF(Table2[[#This Row],[Customer Segment]]=Introduction!$D$42,1,0)</f>
        <v>1</v>
      </c>
      <c r="Q530" s="51">
        <f>IF(Table2[[#This Row],[Customer Segment]]=Introduction!$D$44,1,0)</f>
        <v>0</v>
      </c>
      <c r="R530" s="44">
        <v>284.48</v>
      </c>
      <c r="S5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353.06068318029645</v>
      </c>
    </row>
    <row r="531" spans="1:19" customFormat="1" x14ac:dyDescent="0.2">
      <c r="A531" s="1" t="s">
        <v>46</v>
      </c>
      <c r="B531" s="1" t="s">
        <v>14</v>
      </c>
      <c r="C531" s="1" t="s">
        <v>15</v>
      </c>
      <c r="D531" s="49">
        <v>0.04</v>
      </c>
      <c r="E531" s="49">
        <v>6.28</v>
      </c>
      <c r="F531" s="49">
        <v>5.41</v>
      </c>
      <c r="G531" s="49">
        <v>0.53</v>
      </c>
      <c r="H531" s="49">
        <v>-19.957599999999999</v>
      </c>
      <c r="I531" s="52">
        <f>IF(Table2[[#This Row],[Order Priority]]=Introduction!$B$42,1,0)</f>
        <v>0</v>
      </c>
      <c r="J531" s="52">
        <f>IF(Table2[[#This Row],[Order Priority]]=Introduction!$B$43,1,0)</f>
        <v>0</v>
      </c>
      <c r="K531" s="52">
        <f>IF(Table2[[#This Row],[Order Priority]]=Introduction!$B$44,1,0)</f>
        <v>0</v>
      </c>
      <c r="L531" s="52">
        <f>IF(Table2[[#This Row],[Order Priority]]=Introduction!$B$45,1,0)</f>
        <v>0</v>
      </c>
      <c r="M531" s="52">
        <f>IF(Table2[[#This Row],[Ship Mode]]=Introduction!$C$42,1,0)</f>
        <v>0</v>
      </c>
      <c r="N531" s="51">
        <f>IF(Table2[[#This Row],[Ship Mode]]=Introduction!$C$44,1,0)</f>
        <v>1</v>
      </c>
      <c r="O531" s="51">
        <f>IF(Table2[[#This Row],[Customer Segment]]=Introduction!$D$45,1,0)</f>
        <v>0</v>
      </c>
      <c r="P531" s="51">
        <f>IF(Table2[[#This Row],[Customer Segment]]=Introduction!$D$42,1,0)</f>
        <v>1</v>
      </c>
      <c r="Q531" s="51">
        <f>IF(Table2[[#This Row],[Customer Segment]]=Introduction!$D$44,1,0)</f>
        <v>0</v>
      </c>
      <c r="R531" s="41">
        <v>72.77</v>
      </c>
      <c r="S5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371.92569464831331</v>
      </c>
    </row>
    <row r="532" spans="1:19" customFormat="1" x14ac:dyDescent="0.2">
      <c r="A532" s="1" t="s">
        <v>1</v>
      </c>
      <c r="B532" s="1" t="s">
        <v>14</v>
      </c>
      <c r="C532" s="1" t="s">
        <v>47</v>
      </c>
      <c r="D532" s="47">
        <v>0.06</v>
      </c>
      <c r="E532" s="47">
        <v>9.48</v>
      </c>
      <c r="F532" s="47">
        <v>7.29</v>
      </c>
      <c r="G532" s="47">
        <v>0.45</v>
      </c>
      <c r="H532" s="47">
        <v>-53.809600000000003</v>
      </c>
      <c r="I532" s="52">
        <f>IF(Table2[[#This Row],[Order Priority]]=Introduction!$B$42,1,0)</f>
        <v>1</v>
      </c>
      <c r="J532" s="52">
        <f>IF(Table2[[#This Row],[Order Priority]]=Introduction!$B$43,1,0)</f>
        <v>0</v>
      </c>
      <c r="K532" s="52">
        <f>IF(Table2[[#This Row],[Order Priority]]=Introduction!$B$44,1,0)</f>
        <v>0</v>
      </c>
      <c r="L532" s="52">
        <f>IF(Table2[[#This Row],[Order Priority]]=Introduction!$B$45,1,0)</f>
        <v>0</v>
      </c>
      <c r="M532" s="52">
        <f>IF(Table2[[#This Row],[Ship Mode]]=Introduction!$C$42,1,0)</f>
        <v>0</v>
      </c>
      <c r="N532" s="51">
        <f>IF(Table2[[#This Row],[Ship Mode]]=Introduction!$C$44,1,0)</f>
        <v>1</v>
      </c>
      <c r="O532" s="51">
        <f>IF(Table2[[#This Row],[Customer Segment]]=Introduction!$D$45,1,0)</f>
        <v>0</v>
      </c>
      <c r="P532" s="51">
        <f>IF(Table2[[#This Row],[Customer Segment]]=Introduction!$D$42,1,0)</f>
        <v>0</v>
      </c>
      <c r="Q532" s="51">
        <f>IF(Table2[[#This Row],[Customer Segment]]=Introduction!$D$44,1,0)</f>
        <v>1</v>
      </c>
      <c r="R532" s="44">
        <v>211.15</v>
      </c>
      <c r="S5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467.89388774621597</v>
      </c>
    </row>
    <row r="533" spans="1:19" customFormat="1" x14ac:dyDescent="0.2">
      <c r="A533" s="1" t="s">
        <v>1</v>
      </c>
      <c r="B533" s="1" t="s">
        <v>14</v>
      </c>
      <c r="C533" s="1" t="s">
        <v>15</v>
      </c>
      <c r="D533" s="49">
        <v>0.03</v>
      </c>
      <c r="E533" s="49">
        <v>3.8</v>
      </c>
      <c r="F533" s="49">
        <v>1.49</v>
      </c>
      <c r="G533" s="49">
        <v>0.38</v>
      </c>
      <c r="H533" s="49">
        <v>15.2745</v>
      </c>
      <c r="I533" s="52">
        <f>IF(Table2[[#This Row],[Order Priority]]=Introduction!$B$42,1,0)</f>
        <v>1</v>
      </c>
      <c r="J533" s="52">
        <f>IF(Table2[[#This Row],[Order Priority]]=Introduction!$B$43,1,0)</f>
        <v>0</v>
      </c>
      <c r="K533" s="52">
        <f>IF(Table2[[#This Row],[Order Priority]]=Introduction!$B$44,1,0)</f>
        <v>0</v>
      </c>
      <c r="L533" s="52">
        <f>IF(Table2[[#This Row],[Order Priority]]=Introduction!$B$45,1,0)</f>
        <v>0</v>
      </c>
      <c r="M533" s="52">
        <f>IF(Table2[[#This Row],[Ship Mode]]=Introduction!$C$42,1,0)</f>
        <v>0</v>
      </c>
      <c r="N533" s="51">
        <f>IF(Table2[[#This Row],[Ship Mode]]=Introduction!$C$44,1,0)</f>
        <v>1</v>
      </c>
      <c r="O533" s="51">
        <f>IF(Table2[[#This Row],[Customer Segment]]=Introduction!$D$45,1,0)</f>
        <v>0</v>
      </c>
      <c r="P533" s="51">
        <f>IF(Table2[[#This Row],[Customer Segment]]=Introduction!$D$42,1,0)</f>
        <v>1</v>
      </c>
      <c r="Q533" s="51">
        <f>IF(Table2[[#This Row],[Customer Segment]]=Introduction!$D$44,1,0)</f>
        <v>0</v>
      </c>
      <c r="R533" s="41">
        <v>24.27</v>
      </c>
      <c r="S5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262.80058337520427</v>
      </c>
    </row>
    <row r="534" spans="1:19" customFormat="1" x14ac:dyDescent="0.2">
      <c r="A534" s="1" t="s">
        <v>1</v>
      </c>
      <c r="B534" s="1" t="s">
        <v>14</v>
      </c>
      <c r="C534" s="1" t="s">
        <v>15</v>
      </c>
      <c r="D534" s="47">
        <v>7.0000000000000007E-2</v>
      </c>
      <c r="E534" s="47">
        <v>7.98</v>
      </c>
      <c r="F534" s="47">
        <v>1.25</v>
      </c>
      <c r="G534" s="47">
        <v>0.35</v>
      </c>
      <c r="H534" s="47">
        <v>26.585699999999999</v>
      </c>
      <c r="I534" s="52">
        <f>IF(Table2[[#This Row],[Order Priority]]=Introduction!$B$42,1,0)</f>
        <v>1</v>
      </c>
      <c r="J534" s="52">
        <f>IF(Table2[[#This Row],[Order Priority]]=Introduction!$B$43,1,0)</f>
        <v>0</v>
      </c>
      <c r="K534" s="52">
        <f>IF(Table2[[#This Row],[Order Priority]]=Introduction!$B$44,1,0)</f>
        <v>0</v>
      </c>
      <c r="L534" s="52">
        <f>IF(Table2[[#This Row],[Order Priority]]=Introduction!$B$45,1,0)</f>
        <v>0</v>
      </c>
      <c r="M534" s="52">
        <f>IF(Table2[[#This Row],[Ship Mode]]=Introduction!$C$42,1,0)</f>
        <v>0</v>
      </c>
      <c r="N534" s="51">
        <f>IF(Table2[[#This Row],[Ship Mode]]=Introduction!$C$44,1,0)</f>
        <v>1</v>
      </c>
      <c r="O534" s="51">
        <f>IF(Table2[[#This Row],[Customer Segment]]=Introduction!$D$45,1,0)</f>
        <v>0</v>
      </c>
      <c r="P534" s="51">
        <f>IF(Table2[[#This Row],[Customer Segment]]=Introduction!$D$42,1,0)</f>
        <v>1</v>
      </c>
      <c r="Q534" s="51">
        <f>IF(Table2[[#This Row],[Customer Segment]]=Introduction!$D$44,1,0)</f>
        <v>0</v>
      </c>
      <c r="R534" s="44">
        <v>38.53</v>
      </c>
      <c r="S5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229.47770207626286</v>
      </c>
    </row>
    <row r="535" spans="1:19" customFormat="1" x14ac:dyDescent="0.2">
      <c r="A535" s="1" t="s">
        <v>1</v>
      </c>
      <c r="B535" s="1" t="s">
        <v>2</v>
      </c>
      <c r="C535" s="1" t="s">
        <v>15</v>
      </c>
      <c r="D535" s="49">
        <v>7.0000000000000007E-2</v>
      </c>
      <c r="E535" s="49">
        <v>417.4</v>
      </c>
      <c r="F535" s="49">
        <v>75.23</v>
      </c>
      <c r="G535" s="49">
        <v>0.79</v>
      </c>
      <c r="H535" s="49">
        <v>-575.35199999999998</v>
      </c>
      <c r="I535" s="52">
        <f>IF(Table2[[#This Row],[Order Priority]]=Introduction!$B$42,1,0)</f>
        <v>1</v>
      </c>
      <c r="J535" s="52">
        <f>IF(Table2[[#This Row],[Order Priority]]=Introduction!$B$43,1,0)</f>
        <v>0</v>
      </c>
      <c r="K535" s="52">
        <f>IF(Table2[[#This Row],[Order Priority]]=Introduction!$B$44,1,0)</f>
        <v>0</v>
      </c>
      <c r="L535" s="52">
        <f>IF(Table2[[#This Row],[Order Priority]]=Introduction!$B$45,1,0)</f>
        <v>0</v>
      </c>
      <c r="M535" s="52">
        <f>IF(Table2[[#This Row],[Ship Mode]]=Introduction!$C$42,1,0)</f>
        <v>1</v>
      </c>
      <c r="N535" s="51">
        <f>IF(Table2[[#This Row],[Ship Mode]]=Introduction!$C$44,1,0)</f>
        <v>0</v>
      </c>
      <c r="O535" s="51">
        <f>IF(Table2[[#This Row],[Customer Segment]]=Introduction!$D$45,1,0)</f>
        <v>0</v>
      </c>
      <c r="P535" s="51">
        <f>IF(Table2[[#This Row],[Customer Segment]]=Introduction!$D$42,1,0)</f>
        <v>1</v>
      </c>
      <c r="Q535" s="51">
        <f>IF(Table2[[#This Row],[Customer Segment]]=Introduction!$D$44,1,0)</f>
        <v>0</v>
      </c>
      <c r="R535" s="41">
        <v>4910.72</v>
      </c>
      <c r="S5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3502.7748044514901</v>
      </c>
    </row>
    <row r="536" spans="1:19" customFormat="1" x14ac:dyDescent="0.2">
      <c r="A536" s="1" t="s">
        <v>1</v>
      </c>
      <c r="B536" s="1" t="s">
        <v>14</v>
      </c>
      <c r="C536" s="1" t="s">
        <v>70</v>
      </c>
      <c r="D536" s="47">
        <v>0.02</v>
      </c>
      <c r="E536" s="47">
        <v>4.9800000000000004</v>
      </c>
      <c r="F536" s="47">
        <v>0.49</v>
      </c>
      <c r="G536" s="47">
        <v>0.39</v>
      </c>
      <c r="H536" s="47">
        <v>-52.863999999999997</v>
      </c>
      <c r="I536" s="52">
        <f>IF(Table2[[#This Row],[Order Priority]]=Introduction!$B$42,1,0)</f>
        <v>1</v>
      </c>
      <c r="J536" s="52">
        <f>IF(Table2[[#This Row],[Order Priority]]=Introduction!$B$43,1,0)</f>
        <v>0</v>
      </c>
      <c r="K536" s="52">
        <f>IF(Table2[[#This Row],[Order Priority]]=Introduction!$B$44,1,0)</f>
        <v>0</v>
      </c>
      <c r="L536" s="52">
        <f>IF(Table2[[#This Row],[Order Priority]]=Introduction!$B$45,1,0)</f>
        <v>0</v>
      </c>
      <c r="M536" s="52">
        <f>IF(Table2[[#This Row],[Ship Mode]]=Introduction!$C$42,1,0)</f>
        <v>0</v>
      </c>
      <c r="N536" s="51">
        <f>IF(Table2[[#This Row],[Ship Mode]]=Introduction!$C$44,1,0)</f>
        <v>1</v>
      </c>
      <c r="O536" s="51">
        <f>IF(Table2[[#This Row],[Customer Segment]]=Introduction!$D$45,1,0)</f>
        <v>0</v>
      </c>
      <c r="P536" s="51">
        <f>IF(Table2[[#This Row],[Customer Segment]]=Introduction!$D$42,1,0)</f>
        <v>0</v>
      </c>
      <c r="Q536" s="51">
        <f>IF(Table2[[#This Row],[Customer Segment]]=Introduction!$D$44,1,0)</f>
        <v>0</v>
      </c>
      <c r="R536" s="44">
        <v>87.11</v>
      </c>
      <c r="S5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212.93877713852225</v>
      </c>
    </row>
    <row r="537" spans="1:19" customFormat="1" x14ac:dyDescent="0.2">
      <c r="A537" s="1" t="s">
        <v>1</v>
      </c>
      <c r="B537" s="1" t="s">
        <v>14</v>
      </c>
      <c r="C537" s="1" t="s">
        <v>70</v>
      </c>
      <c r="D537" s="49">
        <v>0.01</v>
      </c>
      <c r="E537" s="49">
        <v>20.99</v>
      </c>
      <c r="F537" s="49">
        <v>0.99</v>
      </c>
      <c r="G537" s="49">
        <v>0.83</v>
      </c>
      <c r="H537" s="49">
        <v>45.378</v>
      </c>
      <c r="I537" s="52">
        <f>IF(Table2[[#This Row],[Order Priority]]=Introduction!$B$42,1,0)</f>
        <v>1</v>
      </c>
      <c r="J537" s="52">
        <f>IF(Table2[[#This Row],[Order Priority]]=Introduction!$B$43,1,0)</f>
        <v>0</v>
      </c>
      <c r="K537" s="52">
        <f>IF(Table2[[#This Row],[Order Priority]]=Introduction!$B$44,1,0)</f>
        <v>0</v>
      </c>
      <c r="L537" s="52">
        <f>IF(Table2[[#This Row],[Order Priority]]=Introduction!$B$45,1,0)</f>
        <v>0</v>
      </c>
      <c r="M537" s="52">
        <f>IF(Table2[[#This Row],[Ship Mode]]=Introduction!$C$42,1,0)</f>
        <v>0</v>
      </c>
      <c r="N537" s="51">
        <f>IF(Table2[[#This Row],[Ship Mode]]=Introduction!$C$44,1,0)</f>
        <v>1</v>
      </c>
      <c r="O537" s="51">
        <f>IF(Table2[[#This Row],[Customer Segment]]=Introduction!$D$45,1,0)</f>
        <v>0</v>
      </c>
      <c r="P537" s="51">
        <f>IF(Table2[[#This Row],[Customer Segment]]=Introduction!$D$42,1,0)</f>
        <v>0</v>
      </c>
      <c r="Q537" s="51">
        <f>IF(Table2[[#This Row],[Customer Segment]]=Introduction!$D$44,1,0)</f>
        <v>0</v>
      </c>
      <c r="R537" s="41">
        <v>170.46</v>
      </c>
      <c r="S5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749.85221535539904</v>
      </c>
    </row>
    <row r="538" spans="1:19" customFormat="1" x14ac:dyDescent="0.2">
      <c r="A538" s="1" t="s">
        <v>13</v>
      </c>
      <c r="B538" s="1" t="s">
        <v>14</v>
      </c>
      <c r="C538" s="1" t="s">
        <v>70</v>
      </c>
      <c r="D538" s="47">
        <v>0.1</v>
      </c>
      <c r="E538" s="47">
        <v>7.31</v>
      </c>
      <c r="F538" s="47">
        <v>0.49</v>
      </c>
      <c r="G538" s="47">
        <v>0.38</v>
      </c>
      <c r="H538" s="47">
        <v>55.020600000000002</v>
      </c>
      <c r="I538" s="52">
        <f>IF(Table2[[#This Row],[Order Priority]]=Introduction!$B$42,1,0)</f>
        <v>0</v>
      </c>
      <c r="J538" s="52">
        <f>IF(Table2[[#This Row],[Order Priority]]=Introduction!$B$43,1,0)</f>
        <v>1</v>
      </c>
      <c r="K538" s="52">
        <f>IF(Table2[[#This Row],[Order Priority]]=Introduction!$B$44,1,0)</f>
        <v>0</v>
      </c>
      <c r="L538" s="52">
        <f>IF(Table2[[#This Row],[Order Priority]]=Introduction!$B$45,1,0)</f>
        <v>0</v>
      </c>
      <c r="M538" s="52">
        <f>IF(Table2[[#This Row],[Ship Mode]]=Introduction!$C$42,1,0)</f>
        <v>0</v>
      </c>
      <c r="N538" s="51">
        <f>IF(Table2[[#This Row],[Ship Mode]]=Introduction!$C$44,1,0)</f>
        <v>1</v>
      </c>
      <c r="O538" s="51">
        <f>IF(Table2[[#This Row],[Customer Segment]]=Introduction!$D$45,1,0)</f>
        <v>0</v>
      </c>
      <c r="P538" s="51">
        <f>IF(Table2[[#This Row],[Customer Segment]]=Introduction!$D$42,1,0)</f>
        <v>0</v>
      </c>
      <c r="Q538" s="51">
        <f>IF(Table2[[#This Row],[Customer Segment]]=Introduction!$D$44,1,0)</f>
        <v>0</v>
      </c>
      <c r="R538" s="44">
        <v>79.739999999999995</v>
      </c>
      <c r="S5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-22.962953540133398</v>
      </c>
    </row>
    <row r="539" spans="1:19" customFormat="1" x14ac:dyDescent="0.2">
      <c r="A539" s="1" t="s">
        <v>13</v>
      </c>
      <c r="B539" s="1" t="s">
        <v>14</v>
      </c>
      <c r="C539" s="1" t="s">
        <v>70</v>
      </c>
      <c r="D539" s="49">
        <v>0.1</v>
      </c>
      <c r="E539" s="49">
        <v>20.99</v>
      </c>
      <c r="F539" s="49">
        <v>2.5</v>
      </c>
      <c r="G539" s="49">
        <v>0.81</v>
      </c>
      <c r="H539" s="49">
        <v>-43.65504</v>
      </c>
      <c r="I539" s="52">
        <f>IF(Table2[[#This Row],[Order Priority]]=Introduction!$B$42,1,0)</f>
        <v>0</v>
      </c>
      <c r="J539" s="52">
        <f>IF(Table2[[#This Row],[Order Priority]]=Introduction!$B$43,1,0)</f>
        <v>1</v>
      </c>
      <c r="K539" s="52">
        <f>IF(Table2[[#This Row],[Order Priority]]=Introduction!$B$44,1,0)</f>
        <v>0</v>
      </c>
      <c r="L539" s="52">
        <f>IF(Table2[[#This Row],[Order Priority]]=Introduction!$B$45,1,0)</f>
        <v>0</v>
      </c>
      <c r="M539" s="52">
        <f>IF(Table2[[#This Row],[Ship Mode]]=Introduction!$C$42,1,0)</f>
        <v>0</v>
      </c>
      <c r="N539" s="51">
        <f>IF(Table2[[#This Row],[Ship Mode]]=Introduction!$C$44,1,0)</f>
        <v>1</v>
      </c>
      <c r="O539" s="51">
        <f>IF(Table2[[#This Row],[Customer Segment]]=Introduction!$D$45,1,0)</f>
        <v>0</v>
      </c>
      <c r="P539" s="51">
        <f>IF(Table2[[#This Row],[Customer Segment]]=Introduction!$D$42,1,0)</f>
        <v>0</v>
      </c>
      <c r="Q539" s="51">
        <f>IF(Table2[[#This Row],[Customer Segment]]=Introduction!$D$44,1,0)</f>
        <v>0</v>
      </c>
      <c r="R539" s="41">
        <v>392.45</v>
      </c>
      <c r="S5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331.81664033301456</v>
      </c>
    </row>
    <row r="540" spans="1:19" customFormat="1" x14ac:dyDescent="0.2">
      <c r="A540" s="1" t="s">
        <v>23</v>
      </c>
      <c r="B540" s="1" t="s">
        <v>14</v>
      </c>
      <c r="C540" s="1" t="s">
        <v>70</v>
      </c>
      <c r="D540" s="47">
        <v>7.0000000000000007E-2</v>
      </c>
      <c r="E540" s="47">
        <v>9.7100000000000009</v>
      </c>
      <c r="F540" s="47">
        <v>9.4499999999999993</v>
      </c>
      <c r="G540" s="47">
        <v>0.6</v>
      </c>
      <c r="H540" s="47">
        <v>-81.77</v>
      </c>
      <c r="I540" s="52">
        <f>IF(Table2[[#This Row],[Order Priority]]=Introduction!$B$42,1,0)</f>
        <v>0</v>
      </c>
      <c r="J540" s="52">
        <f>IF(Table2[[#This Row],[Order Priority]]=Introduction!$B$43,1,0)</f>
        <v>0</v>
      </c>
      <c r="K540" s="52">
        <f>IF(Table2[[#This Row],[Order Priority]]=Introduction!$B$44,1,0)</f>
        <v>1</v>
      </c>
      <c r="L540" s="52">
        <f>IF(Table2[[#This Row],[Order Priority]]=Introduction!$B$45,1,0)</f>
        <v>0</v>
      </c>
      <c r="M540" s="52">
        <f>IF(Table2[[#This Row],[Ship Mode]]=Introduction!$C$42,1,0)</f>
        <v>0</v>
      </c>
      <c r="N540" s="51">
        <f>IF(Table2[[#This Row],[Ship Mode]]=Introduction!$C$44,1,0)</f>
        <v>1</v>
      </c>
      <c r="O540" s="51">
        <f>IF(Table2[[#This Row],[Customer Segment]]=Introduction!$D$45,1,0)</f>
        <v>0</v>
      </c>
      <c r="P540" s="51">
        <f>IF(Table2[[#This Row],[Customer Segment]]=Introduction!$D$42,1,0)</f>
        <v>0</v>
      </c>
      <c r="Q540" s="51">
        <f>IF(Table2[[#This Row],[Customer Segment]]=Introduction!$D$44,1,0)</f>
        <v>0</v>
      </c>
      <c r="R540" s="44">
        <v>31.44</v>
      </c>
      <c r="S5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377.07050985499518</v>
      </c>
    </row>
    <row r="541" spans="1:19" customFormat="1" x14ac:dyDescent="0.2">
      <c r="A541" s="1" t="s">
        <v>23</v>
      </c>
      <c r="B541" s="1" t="s">
        <v>2</v>
      </c>
      <c r="C541" s="1" t="s">
        <v>15</v>
      </c>
      <c r="D541" s="49">
        <v>0.04</v>
      </c>
      <c r="E541" s="49">
        <v>880.98</v>
      </c>
      <c r="F541" s="49">
        <v>44.55</v>
      </c>
      <c r="G541" s="49">
        <v>0.62</v>
      </c>
      <c r="H541" s="49">
        <v>4233.2587999999996</v>
      </c>
      <c r="I541" s="52">
        <f>IF(Table2[[#This Row],[Order Priority]]=Introduction!$B$42,1,0)</f>
        <v>0</v>
      </c>
      <c r="J541" s="52">
        <f>IF(Table2[[#This Row],[Order Priority]]=Introduction!$B$43,1,0)</f>
        <v>0</v>
      </c>
      <c r="K541" s="52">
        <f>IF(Table2[[#This Row],[Order Priority]]=Introduction!$B$44,1,0)</f>
        <v>1</v>
      </c>
      <c r="L541" s="52">
        <f>IF(Table2[[#This Row],[Order Priority]]=Introduction!$B$45,1,0)</f>
        <v>0</v>
      </c>
      <c r="M541" s="52">
        <f>IF(Table2[[#This Row],[Ship Mode]]=Introduction!$C$42,1,0)</f>
        <v>1</v>
      </c>
      <c r="N541" s="51">
        <f>IF(Table2[[#This Row],[Ship Mode]]=Introduction!$C$44,1,0)</f>
        <v>0</v>
      </c>
      <c r="O541" s="51">
        <f>IF(Table2[[#This Row],[Customer Segment]]=Introduction!$D$45,1,0)</f>
        <v>0</v>
      </c>
      <c r="P541" s="51">
        <f>IF(Table2[[#This Row],[Customer Segment]]=Introduction!$D$42,1,0)</f>
        <v>1</v>
      </c>
      <c r="Q541" s="51">
        <f>IF(Table2[[#This Row],[Customer Segment]]=Introduction!$D$44,1,0)</f>
        <v>0</v>
      </c>
      <c r="R541" s="41">
        <v>6901.25</v>
      </c>
      <c r="S5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8699.6994016227218</v>
      </c>
    </row>
    <row r="542" spans="1:19" customFormat="1" x14ac:dyDescent="0.2">
      <c r="A542" s="1" t="s">
        <v>23</v>
      </c>
      <c r="B542" s="1" t="s">
        <v>14</v>
      </c>
      <c r="C542" s="1" t="s">
        <v>15</v>
      </c>
      <c r="D542" s="47">
        <v>7.0000000000000007E-2</v>
      </c>
      <c r="E542" s="47">
        <v>13.4</v>
      </c>
      <c r="F542" s="47">
        <v>4.95</v>
      </c>
      <c r="G542" s="47">
        <v>0.37</v>
      </c>
      <c r="H542" s="47">
        <v>102.76860000000001</v>
      </c>
      <c r="I542" s="52">
        <f>IF(Table2[[#This Row],[Order Priority]]=Introduction!$B$42,1,0)</f>
        <v>0</v>
      </c>
      <c r="J542" s="52">
        <f>IF(Table2[[#This Row],[Order Priority]]=Introduction!$B$43,1,0)</f>
        <v>0</v>
      </c>
      <c r="K542" s="52">
        <f>IF(Table2[[#This Row],[Order Priority]]=Introduction!$B$44,1,0)</f>
        <v>1</v>
      </c>
      <c r="L542" s="52">
        <f>IF(Table2[[#This Row],[Order Priority]]=Introduction!$B$45,1,0)</f>
        <v>0</v>
      </c>
      <c r="M542" s="52">
        <f>IF(Table2[[#This Row],[Ship Mode]]=Introduction!$C$42,1,0)</f>
        <v>0</v>
      </c>
      <c r="N542" s="51">
        <f>IF(Table2[[#This Row],[Ship Mode]]=Introduction!$C$44,1,0)</f>
        <v>1</v>
      </c>
      <c r="O542" s="51">
        <f>IF(Table2[[#This Row],[Customer Segment]]=Introduction!$D$45,1,0)</f>
        <v>0</v>
      </c>
      <c r="P542" s="51">
        <f>IF(Table2[[#This Row],[Customer Segment]]=Introduction!$D$42,1,0)</f>
        <v>1</v>
      </c>
      <c r="Q542" s="51">
        <f>IF(Table2[[#This Row],[Customer Segment]]=Introduction!$D$44,1,0)</f>
        <v>0</v>
      </c>
      <c r="R542" s="44">
        <v>148.94</v>
      </c>
      <c r="S5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233.11911875931645</v>
      </c>
    </row>
    <row r="543" spans="1:19" customFormat="1" x14ac:dyDescent="0.2">
      <c r="A543" s="1" t="s">
        <v>23</v>
      </c>
      <c r="B543" s="1" t="s">
        <v>14</v>
      </c>
      <c r="C543" s="1" t="s">
        <v>15</v>
      </c>
      <c r="D543" s="49">
        <v>0.01</v>
      </c>
      <c r="E543" s="49">
        <v>15.99</v>
      </c>
      <c r="F543" s="49">
        <v>11.28</v>
      </c>
      <c r="G543" s="49">
        <v>0.38</v>
      </c>
      <c r="H543" s="49">
        <v>-36.671543999999997</v>
      </c>
      <c r="I543" s="52">
        <f>IF(Table2[[#This Row],[Order Priority]]=Introduction!$B$42,1,0)</f>
        <v>0</v>
      </c>
      <c r="J543" s="52">
        <f>IF(Table2[[#This Row],[Order Priority]]=Introduction!$B$43,1,0)</f>
        <v>0</v>
      </c>
      <c r="K543" s="52">
        <f>IF(Table2[[#This Row],[Order Priority]]=Introduction!$B$44,1,0)</f>
        <v>1</v>
      </c>
      <c r="L543" s="52">
        <f>IF(Table2[[#This Row],[Order Priority]]=Introduction!$B$45,1,0)</f>
        <v>0</v>
      </c>
      <c r="M543" s="52">
        <f>IF(Table2[[#This Row],[Ship Mode]]=Introduction!$C$42,1,0)</f>
        <v>0</v>
      </c>
      <c r="N543" s="51">
        <f>IF(Table2[[#This Row],[Ship Mode]]=Introduction!$C$44,1,0)</f>
        <v>1</v>
      </c>
      <c r="O543" s="51">
        <f>IF(Table2[[#This Row],[Customer Segment]]=Introduction!$D$45,1,0)</f>
        <v>0</v>
      </c>
      <c r="P543" s="51">
        <f>IF(Table2[[#This Row],[Customer Segment]]=Introduction!$D$42,1,0)</f>
        <v>1</v>
      </c>
      <c r="Q543" s="51">
        <f>IF(Table2[[#This Row],[Customer Segment]]=Introduction!$D$44,1,0)</f>
        <v>0</v>
      </c>
      <c r="R543" s="41">
        <v>200.68</v>
      </c>
      <c r="S5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321.36297683607785</v>
      </c>
    </row>
    <row r="544" spans="1:19" customFormat="1" x14ac:dyDescent="0.2">
      <c r="A544" s="1" t="s">
        <v>23</v>
      </c>
      <c r="B544" s="1" t="s">
        <v>63</v>
      </c>
      <c r="C544" s="1" t="s">
        <v>3</v>
      </c>
      <c r="D544" s="47">
        <v>0.09</v>
      </c>
      <c r="E544" s="47">
        <v>8.74</v>
      </c>
      <c r="F544" s="47">
        <v>1.39</v>
      </c>
      <c r="G544" s="47">
        <v>0.38</v>
      </c>
      <c r="H544" s="47">
        <v>23.616</v>
      </c>
      <c r="I544" s="52">
        <f>IF(Table2[[#This Row],[Order Priority]]=Introduction!$B$42,1,0)</f>
        <v>0</v>
      </c>
      <c r="J544" s="52">
        <f>IF(Table2[[#This Row],[Order Priority]]=Introduction!$B$43,1,0)</f>
        <v>0</v>
      </c>
      <c r="K544" s="52">
        <f>IF(Table2[[#This Row],[Order Priority]]=Introduction!$B$44,1,0)</f>
        <v>1</v>
      </c>
      <c r="L544" s="52">
        <f>IF(Table2[[#This Row],[Order Priority]]=Introduction!$B$45,1,0)</f>
        <v>0</v>
      </c>
      <c r="M544" s="52">
        <f>IF(Table2[[#This Row],[Ship Mode]]=Introduction!$C$42,1,0)</f>
        <v>0</v>
      </c>
      <c r="N544" s="51">
        <f>IF(Table2[[#This Row],[Ship Mode]]=Introduction!$C$44,1,0)</f>
        <v>0</v>
      </c>
      <c r="O544" s="51">
        <f>IF(Table2[[#This Row],[Customer Segment]]=Introduction!$D$45,1,0)</f>
        <v>1</v>
      </c>
      <c r="P544" s="51">
        <f>IF(Table2[[#This Row],[Customer Segment]]=Introduction!$D$42,1,0)</f>
        <v>0</v>
      </c>
      <c r="Q544" s="51">
        <f>IF(Table2[[#This Row],[Customer Segment]]=Introduction!$D$44,1,0)</f>
        <v>0</v>
      </c>
      <c r="R544" s="44">
        <v>11.78</v>
      </c>
      <c r="S5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-28.153527234113913</v>
      </c>
    </row>
    <row r="545" spans="1:19" customFormat="1" x14ac:dyDescent="0.2">
      <c r="A545" s="1" t="s">
        <v>23</v>
      </c>
      <c r="B545" s="1" t="s">
        <v>14</v>
      </c>
      <c r="C545" s="1" t="s">
        <v>3</v>
      </c>
      <c r="D545" s="49">
        <v>0.09</v>
      </c>
      <c r="E545" s="49">
        <v>18.97</v>
      </c>
      <c r="F545" s="49">
        <v>9.0299999999999994</v>
      </c>
      <c r="G545" s="49">
        <v>0.37</v>
      </c>
      <c r="H545" s="49">
        <v>-1748.0119999999999</v>
      </c>
      <c r="I545" s="52">
        <f>IF(Table2[[#This Row],[Order Priority]]=Introduction!$B$42,1,0)</f>
        <v>0</v>
      </c>
      <c r="J545" s="52">
        <f>IF(Table2[[#This Row],[Order Priority]]=Introduction!$B$43,1,0)</f>
        <v>0</v>
      </c>
      <c r="K545" s="52">
        <f>IF(Table2[[#This Row],[Order Priority]]=Introduction!$B$44,1,0)</f>
        <v>1</v>
      </c>
      <c r="L545" s="52">
        <f>IF(Table2[[#This Row],[Order Priority]]=Introduction!$B$45,1,0)</f>
        <v>0</v>
      </c>
      <c r="M545" s="52">
        <f>IF(Table2[[#This Row],[Ship Mode]]=Introduction!$C$42,1,0)</f>
        <v>0</v>
      </c>
      <c r="N545" s="51">
        <f>IF(Table2[[#This Row],[Ship Mode]]=Introduction!$C$44,1,0)</f>
        <v>1</v>
      </c>
      <c r="O545" s="51">
        <f>IF(Table2[[#This Row],[Customer Segment]]=Introduction!$D$45,1,0)</f>
        <v>1</v>
      </c>
      <c r="P545" s="51">
        <f>IF(Table2[[#This Row],[Customer Segment]]=Introduction!$D$42,1,0)</f>
        <v>0</v>
      </c>
      <c r="Q545" s="51">
        <f>IF(Table2[[#This Row],[Customer Segment]]=Introduction!$D$44,1,0)</f>
        <v>0</v>
      </c>
      <c r="R545" s="41">
        <v>20.96</v>
      </c>
      <c r="S5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-1525.2251397801535</v>
      </c>
    </row>
    <row r="546" spans="1:19" customFormat="1" x14ac:dyDescent="0.2">
      <c r="A546" s="1" t="s">
        <v>92</v>
      </c>
      <c r="B546" s="1" t="s">
        <v>63</v>
      </c>
      <c r="C546" s="1" t="s">
        <v>70</v>
      </c>
      <c r="D546" s="47">
        <v>7.0000000000000007E-2</v>
      </c>
      <c r="E546" s="47">
        <v>42.98</v>
      </c>
      <c r="F546" s="47">
        <v>4.62</v>
      </c>
      <c r="G546" s="47">
        <v>0.56000000000000005</v>
      </c>
      <c r="H546" s="47">
        <v>565.38599999999997</v>
      </c>
      <c r="I546" s="52">
        <f>IF(Table2[[#This Row],[Order Priority]]=Introduction!$B$42,1,0)</f>
        <v>0</v>
      </c>
      <c r="J546" s="52">
        <f>IF(Table2[[#This Row],[Order Priority]]=Introduction!$B$43,1,0)</f>
        <v>0</v>
      </c>
      <c r="K546" s="52">
        <f>IF(Table2[[#This Row],[Order Priority]]=Introduction!$B$44,1,0)</f>
        <v>0</v>
      </c>
      <c r="L546" s="52">
        <f>IF(Table2[[#This Row],[Order Priority]]=Introduction!$B$45,1,0)</f>
        <v>1</v>
      </c>
      <c r="M546" s="52">
        <f>IF(Table2[[#This Row],[Ship Mode]]=Introduction!$C$42,1,0)</f>
        <v>0</v>
      </c>
      <c r="N546" s="51">
        <f>IF(Table2[[#This Row],[Ship Mode]]=Introduction!$C$44,1,0)</f>
        <v>0</v>
      </c>
      <c r="O546" s="51">
        <f>IF(Table2[[#This Row],[Customer Segment]]=Introduction!$D$45,1,0)</f>
        <v>0</v>
      </c>
      <c r="P546" s="51">
        <f>IF(Table2[[#This Row],[Customer Segment]]=Introduction!$D$42,1,0)</f>
        <v>0</v>
      </c>
      <c r="Q546" s="51">
        <f>IF(Table2[[#This Row],[Customer Segment]]=Introduction!$D$44,1,0)</f>
        <v>0</v>
      </c>
      <c r="R546" s="44">
        <v>819.4</v>
      </c>
      <c r="S5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828.04916947876768</v>
      </c>
    </row>
    <row r="547" spans="1:19" customFormat="1" x14ac:dyDescent="0.2">
      <c r="A547" s="1" t="s">
        <v>92</v>
      </c>
      <c r="B547" s="1" t="s">
        <v>2</v>
      </c>
      <c r="C547" s="1" t="s">
        <v>70</v>
      </c>
      <c r="D547" s="49">
        <v>0.03</v>
      </c>
      <c r="E547" s="49">
        <v>89.99</v>
      </c>
      <c r="F547" s="49">
        <v>42</v>
      </c>
      <c r="G547" s="49">
        <v>0.66</v>
      </c>
      <c r="H547" s="49">
        <v>-230.9528</v>
      </c>
      <c r="I547" s="52">
        <f>IF(Table2[[#This Row],[Order Priority]]=Introduction!$B$42,1,0)</f>
        <v>0</v>
      </c>
      <c r="J547" s="52">
        <f>IF(Table2[[#This Row],[Order Priority]]=Introduction!$B$43,1,0)</f>
        <v>0</v>
      </c>
      <c r="K547" s="52">
        <f>IF(Table2[[#This Row],[Order Priority]]=Introduction!$B$44,1,0)</f>
        <v>0</v>
      </c>
      <c r="L547" s="52">
        <f>IF(Table2[[#This Row],[Order Priority]]=Introduction!$B$45,1,0)</f>
        <v>1</v>
      </c>
      <c r="M547" s="52">
        <f>IF(Table2[[#This Row],[Ship Mode]]=Introduction!$C$42,1,0)</f>
        <v>1</v>
      </c>
      <c r="N547" s="51">
        <f>IF(Table2[[#This Row],[Ship Mode]]=Introduction!$C$44,1,0)</f>
        <v>0</v>
      </c>
      <c r="O547" s="51">
        <f>IF(Table2[[#This Row],[Customer Segment]]=Introduction!$D$45,1,0)</f>
        <v>0</v>
      </c>
      <c r="P547" s="51">
        <f>IF(Table2[[#This Row],[Customer Segment]]=Introduction!$D$42,1,0)</f>
        <v>0</v>
      </c>
      <c r="Q547" s="51">
        <f>IF(Table2[[#This Row],[Customer Segment]]=Introduction!$D$44,1,0)</f>
        <v>0</v>
      </c>
      <c r="R547" s="41">
        <v>1809.75</v>
      </c>
      <c r="S5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1581.2272745248563</v>
      </c>
    </row>
    <row r="548" spans="1:19" customFormat="1" x14ac:dyDescent="0.2">
      <c r="A548" s="1" t="s">
        <v>46</v>
      </c>
      <c r="B548" s="1" t="s">
        <v>14</v>
      </c>
      <c r="C548" s="1" t="s">
        <v>15</v>
      </c>
      <c r="D548" s="47">
        <v>0.1</v>
      </c>
      <c r="E548" s="47">
        <v>78.69</v>
      </c>
      <c r="F548" s="47">
        <v>19.989999999999998</v>
      </c>
      <c r="G548" s="47">
        <v>0.43</v>
      </c>
      <c r="H548" s="47">
        <v>465.43950000000001</v>
      </c>
      <c r="I548" s="52">
        <f>IF(Table2[[#This Row],[Order Priority]]=Introduction!$B$42,1,0)</f>
        <v>0</v>
      </c>
      <c r="J548" s="52">
        <f>IF(Table2[[#This Row],[Order Priority]]=Introduction!$B$43,1,0)</f>
        <v>0</v>
      </c>
      <c r="K548" s="52">
        <f>IF(Table2[[#This Row],[Order Priority]]=Introduction!$B$44,1,0)</f>
        <v>0</v>
      </c>
      <c r="L548" s="52">
        <f>IF(Table2[[#This Row],[Order Priority]]=Introduction!$B$45,1,0)</f>
        <v>0</v>
      </c>
      <c r="M548" s="52">
        <f>IF(Table2[[#This Row],[Ship Mode]]=Introduction!$C$42,1,0)</f>
        <v>0</v>
      </c>
      <c r="N548" s="51">
        <f>IF(Table2[[#This Row],[Ship Mode]]=Introduction!$C$44,1,0)</f>
        <v>1</v>
      </c>
      <c r="O548" s="51">
        <f>IF(Table2[[#This Row],[Customer Segment]]=Introduction!$D$45,1,0)</f>
        <v>0</v>
      </c>
      <c r="P548" s="51">
        <f>IF(Table2[[#This Row],[Customer Segment]]=Introduction!$D$42,1,0)</f>
        <v>1</v>
      </c>
      <c r="Q548" s="51">
        <f>IF(Table2[[#This Row],[Customer Segment]]=Introduction!$D$44,1,0)</f>
        <v>0</v>
      </c>
      <c r="R548" s="44">
        <v>674.55</v>
      </c>
      <c r="S5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1376.0709861282603</v>
      </c>
    </row>
    <row r="549" spans="1:19" customFormat="1" x14ac:dyDescent="0.2">
      <c r="A549" s="1" t="s">
        <v>23</v>
      </c>
      <c r="B549" s="1" t="s">
        <v>14</v>
      </c>
      <c r="C549" s="1" t="s">
        <v>47</v>
      </c>
      <c r="D549" s="49">
        <v>0.04</v>
      </c>
      <c r="E549" s="49">
        <v>8.6</v>
      </c>
      <c r="F549" s="49">
        <v>6.19</v>
      </c>
      <c r="G549" s="49">
        <v>0.38</v>
      </c>
      <c r="H549" s="49">
        <v>-63.813499999999998</v>
      </c>
      <c r="I549" s="52">
        <f>IF(Table2[[#This Row],[Order Priority]]=Introduction!$B$42,1,0)</f>
        <v>0</v>
      </c>
      <c r="J549" s="52">
        <f>IF(Table2[[#This Row],[Order Priority]]=Introduction!$B$43,1,0)</f>
        <v>0</v>
      </c>
      <c r="K549" s="52">
        <f>IF(Table2[[#This Row],[Order Priority]]=Introduction!$B$44,1,0)</f>
        <v>1</v>
      </c>
      <c r="L549" s="52">
        <f>IF(Table2[[#This Row],[Order Priority]]=Introduction!$B$45,1,0)</f>
        <v>0</v>
      </c>
      <c r="M549" s="52">
        <f>IF(Table2[[#This Row],[Ship Mode]]=Introduction!$C$42,1,0)</f>
        <v>0</v>
      </c>
      <c r="N549" s="51">
        <f>IF(Table2[[#This Row],[Ship Mode]]=Introduction!$C$44,1,0)</f>
        <v>1</v>
      </c>
      <c r="O549" s="51">
        <f>IF(Table2[[#This Row],[Customer Segment]]=Introduction!$D$45,1,0)</f>
        <v>0</v>
      </c>
      <c r="P549" s="51">
        <f>IF(Table2[[#This Row],[Customer Segment]]=Introduction!$D$42,1,0)</f>
        <v>0</v>
      </c>
      <c r="Q549" s="51">
        <f>IF(Table2[[#This Row],[Customer Segment]]=Introduction!$D$44,1,0)</f>
        <v>1</v>
      </c>
      <c r="R549" s="41">
        <v>311.66000000000003</v>
      </c>
      <c r="S5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0" spans="1:19" customFormat="1" x14ac:dyDescent="0.2">
      <c r="A550" s="1" t="s">
        <v>23</v>
      </c>
      <c r="B550" s="1" t="s">
        <v>14</v>
      </c>
      <c r="C550" s="1" t="s">
        <v>47</v>
      </c>
      <c r="D550" s="47">
        <v>7.0000000000000007E-2</v>
      </c>
      <c r="E550" s="47">
        <v>699.99</v>
      </c>
      <c r="F550" s="47">
        <v>24.49</v>
      </c>
      <c r="G550" s="47">
        <v>0.54</v>
      </c>
      <c r="H550" s="47">
        <v>325.29000000000002</v>
      </c>
      <c r="I550" s="52">
        <f>IF(Table2[[#This Row],[Order Priority]]=Introduction!$B$42,1,0)</f>
        <v>0</v>
      </c>
      <c r="J550" s="52">
        <f>IF(Table2[[#This Row],[Order Priority]]=Introduction!$B$43,1,0)</f>
        <v>0</v>
      </c>
      <c r="K550" s="52">
        <f>IF(Table2[[#This Row],[Order Priority]]=Introduction!$B$44,1,0)</f>
        <v>1</v>
      </c>
      <c r="L550" s="52">
        <f>IF(Table2[[#This Row],[Order Priority]]=Introduction!$B$45,1,0)</f>
        <v>0</v>
      </c>
      <c r="M550" s="52">
        <f>IF(Table2[[#This Row],[Ship Mode]]=Introduction!$C$42,1,0)</f>
        <v>0</v>
      </c>
      <c r="N550" s="51">
        <f>IF(Table2[[#This Row],[Ship Mode]]=Introduction!$C$44,1,0)</f>
        <v>1</v>
      </c>
      <c r="O550" s="51">
        <f>IF(Table2[[#This Row],[Customer Segment]]=Introduction!$D$45,1,0)</f>
        <v>0</v>
      </c>
      <c r="P550" s="51">
        <f>IF(Table2[[#This Row],[Customer Segment]]=Introduction!$D$42,1,0)</f>
        <v>0</v>
      </c>
      <c r="Q550" s="51">
        <f>IF(Table2[[#This Row],[Customer Segment]]=Introduction!$D$44,1,0)</f>
        <v>1</v>
      </c>
      <c r="R550" s="44">
        <v>9862.51</v>
      </c>
      <c r="S5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1" spans="1:19" customFormat="1" x14ac:dyDescent="0.2">
      <c r="A551" s="1" t="s">
        <v>23</v>
      </c>
      <c r="B551" s="1" t="s">
        <v>14</v>
      </c>
      <c r="C551" s="1" t="s">
        <v>47</v>
      </c>
      <c r="D551" s="49">
        <v>0.04</v>
      </c>
      <c r="E551" s="49">
        <v>8.6</v>
      </c>
      <c r="F551" s="49">
        <v>6.19</v>
      </c>
      <c r="G551" s="49">
        <v>0.38</v>
      </c>
      <c r="H551" s="49">
        <v>-63.813499999999998</v>
      </c>
      <c r="I551" s="52">
        <f>IF(Table2[[#This Row],[Order Priority]]=Introduction!$B$42,1,0)</f>
        <v>0</v>
      </c>
      <c r="J551" s="52">
        <f>IF(Table2[[#This Row],[Order Priority]]=Introduction!$B$43,1,0)</f>
        <v>0</v>
      </c>
      <c r="K551" s="52">
        <f>IF(Table2[[#This Row],[Order Priority]]=Introduction!$B$44,1,0)</f>
        <v>1</v>
      </c>
      <c r="L551" s="52">
        <f>IF(Table2[[#This Row],[Order Priority]]=Introduction!$B$45,1,0)</f>
        <v>0</v>
      </c>
      <c r="M551" s="52">
        <f>IF(Table2[[#This Row],[Ship Mode]]=Introduction!$C$42,1,0)</f>
        <v>0</v>
      </c>
      <c r="N551" s="51">
        <f>IF(Table2[[#This Row],[Ship Mode]]=Introduction!$C$44,1,0)</f>
        <v>1</v>
      </c>
      <c r="O551" s="51">
        <f>IF(Table2[[#This Row],[Customer Segment]]=Introduction!$D$45,1,0)</f>
        <v>0</v>
      </c>
      <c r="P551" s="51">
        <f>IF(Table2[[#This Row],[Customer Segment]]=Introduction!$D$42,1,0)</f>
        <v>0</v>
      </c>
      <c r="Q551" s="51">
        <f>IF(Table2[[#This Row],[Customer Segment]]=Introduction!$D$44,1,0)</f>
        <v>1</v>
      </c>
      <c r="R551" s="41">
        <v>75.81</v>
      </c>
      <c r="S5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2" spans="1:19" customFormat="1" x14ac:dyDescent="0.2">
      <c r="A552" s="1" t="s">
        <v>23</v>
      </c>
      <c r="B552" s="1" t="s">
        <v>14</v>
      </c>
      <c r="C552" s="1" t="s">
        <v>47</v>
      </c>
      <c r="D552" s="47">
        <v>7.0000000000000007E-2</v>
      </c>
      <c r="E552" s="47">
        <v>699.99</v>
      </c>
      <c r="F552" s="47">
        <v>24.49</v>
      </c>
      <c r="G552" s="47">
        <v>0.54</v>
      </c>
      <c r="H552" s="47">
        <v>325.29000000000002</v>
      </c>
      <c r="I552" s="52">
        <f>IF(Table2[[#This Row],[Order Priority]]=Introduction!$B$42,1,0)</f>
        <v>0</v>
      </c>
      <c r="J552" s="52">
        <f>IF(Table2[[#This Row],[Order Priority]]=Introduction!$B$43,1,0)</f>
        <v>0</v>
      </c>
      <c r="K552" s="52">
        <f>IF(Table2[[#This Row],[Order Priority]]=Introduction!$B$44,1,0)</f>
        <v>1</v>
      </c>
      <c r="L552" s="52">
        <f>IF(Table2[[#This Row],[Order Priority]]=Introduction!$B$45,1,0)</f>
        <v>0</v>
      </c>
      <c r="M552" s="52">
        <f>IF(Table2[[#This Row],[Ship Mode]]=Introduction!$C$42,1,0)</f>
        <v>0</v>
      </c>
      <c r="N552" s="51">
        <f>IF(Table2[[#This Row],[Ship Mode]]=Introduction!$C$44,1,0)</f>
        <v>1</v>
      </c>
      <c r="O552" s="51">
        <f>IF(Table2[[#This Row],[Customer Segment]]=Introduction!$D$45,1,0)</f>
        <v>0</v>
      </c>
      <c r="P552" s="51">
        <f>IF(Table2[[#This Row],[Customer Segment]]=Introduction!$D$42,1,0)</f>
        <v>0</v>
      </c>
      <c r="Q552" s="51">
        <f>IF(Table2[[#This Row],[Customer Segment]]=Introduction!$D$44,1,0)</f>
        <v>1</v>
      </c>
      <c r="R552" s="44">
        <v>2630</v>
      </c>
      <c r="S5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3" spans="1:19" customFormat="1" x14ac:dyDescent="0.2">
      <c r="A553" s="1" t="s">
        <v>23</v>
      </c>
      <c r="B553" s="1" t="s">
        <v>14</v>
      </c>
      <c r="C553" s="1" t="s">
        <v>70</v>
      </c>
      <c r="D553" s="49">
        <v>0.1</v>
      </c>
      <c r="E553" s="49">
        <v>11.58</v>
      </c>
      <c r="F553" s="49">
        <v>6.97</v>
      </c>
      <c r="G553" s="49">
        <v>0.35</v>
      </c>
      <c r="H553" s="49">
        <v>-8.3979999999999997</v>
      </c>
      <c r="I553" s="52">
        <f>IF(Table2[[#This Row],[Order Priority]]=Introduction!$B$42,1,0)</f>
        <v>0</v>
      </c>
      <c r="J553" s="52">
        <f>IF(Table2[[#This Row],[Order Priority]]=Introduction!$B$43,1,0)</f>
        <v>0</v>
      </c>
      <c r="K553" s="52">
        <f>IF(Table2[[#This Row],[Order Priority]]=Introduction!$B$44,1,0)</f>
        <v>1</v>
      </c>
      <c r="L553" s="52">
        <f>IF(Table2[[#This Row],[Order Priority]]=Introduction!$B$45,1,0)</f>
        <v>0</v>
      </c>
      <c r="M553" s="52">
        <f>IF(Table2[[#This Row],[Ship Mode]]=Introduction!$C$42,1,0)</f>
        <v>0</v>
      </c>
      <c r="N553" s="51">
        <f>IF(Table2[[#This Row],[Ship Mode]]=Introduction!$C$44,1,0)</f>
        <v>1</v>
      </c>
      <c r="O553" s="51">
        <f>IF(Table2[[#This Row],[Customer Segment]]=Introduction!$D$45,1,0)</f>
        <v>0</v>
      </c>
      <c r="P553" s="51">
        <f>IF(Table2[[#This Row],[Customer Segment]]=Introduction!$D$42,1,0)</f>
        <v>0</v>
      </c>
      <c r="Q553" s="51">
        <f>IF(Table2[[#This Row],[Customer Segment]]=Introduction!$D$44,1,0)</f>
        <v>0</v>
      </c>
      <c r="R553" s="41">
        <v>14.53</v>
      </c>
      <c r="S5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161.89765444968464</v>
      </c>
    </row>
    <row r="554" spans="1:19" customFormat="1" x14ac:dyDescent="0.2">
      <c r="A554" s="1" t="s">
        <v>92</v>
      </c>
      <c r="B554" s="1" t="s">
        <v>2</v>
      </c>
      <c r="C554" s="1" t="s">
        <v>47</v>
      </c>
      <c r="D554" s="47">
        <v>0.02</v>
      </c>
      <c r="E554" s="47">
        <v>160.97999999999999</v>
      </c>
      <c r="F554" s="47">
        <v>30</v>
      </c>
      <c r="G554" s="47">
        <v>0.62</v>
      </c>
      <c r="H554" s="47">
        <v>-51.116</v>
      </c>
      <c r="I554" s="52">
        <f>IF(Table2[[#This Row],[Order Priority]]=Introduction!$B$42,1,0)</f>
        <v>0</v>
      </c>
      <c r="J554" s="52">
        <f>IF(Table2[[#This Row],[Order Priority]]=Introduction!$B$43,1,0)</f>
        <v>0</v>
      </c>
      <c r="K554" s="52">
        <f>IF(Table2[[#This Row],[Order Priority]]=Introduction!$B$44,1,0)</f>
        <v>0</v>
      </c>
      <c r="L554" s="52">
        <f>IF(Table2[[#This Row],[Order Priority]]=Introduction!$B$45,1,0)</f>
        <v>1</v>
      </c>
      <c r="M554" s="52">
        <f>IF(Table2[[#This Row],[Ship Mode]]=Introduction!$C$42,1,0)</f>
        <v>1</v>
      </c>
      <c r="N554" s="51">
        <f>IF(Table2[[#This Row],[Ship Mode]]=Introduction!$C$44,1,0)</f>
        <v>0</v>
      </c>
      <c r="O554" s="51">
        <f>IF(Table2[[#This Row],[Customer Segment]]=Introduction!$D$45,1,0)</f>
        <v>0</v>
      </c>
      <c r="P554" s="51">
        <f>IF(Table2[[#This Row],[Customer Segment]]=Introduction!$D$42,1,0)</f>
        <v>0</v>
      </c>
      <c r="Q554" s="51">
        <f>IF(Table2[[#This Row],[Customer Segment]]=Introduction!$D$44,1,0)</f>
        <v>1</v>
      </c>
      <c r="R554" s="44">
        <v>192.49</v>
      </c>
      <c r="S5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1659.9369299118346</v>
      </c>
    </row>
    <row r="555" spans="1:19" customFormat="1" x14ac:dyDescent="0.2">
      <c r="A555" s="1" t="s">
        <v>92</v>
      </c>
      <c r="B555" s="1" t="s">
        <v>14</v>
      </c>
      <c r="C555" s="1" t="s">
        <v>3</v>
      </c>
      <c r="D555" s="49">
        <v>0</v>
      </c>
      <c r="E555" s="49">
        <v>7.1</v>
      </c>
      <c r="F555" s="49">
        <v>6.05</v>
      </c>
      <c r="G555" s="49">
        <v>0.39</v>
      </c>
      <c r="H555" s="49">
        <v>-60.145000000000003</v>
      </c>
      <c r="I555" s="52">
        <f>IF(Table2[[#This Row],[Order Priority]]=Introduction!$B$42,1,0)</f>
        <v>0</v>
      </c>
      <c r="J555" s="52">
        <f>IF(Table2[[#This Row],[Order Priority]]=Introduction!$B$43,1,0)</f>
        <v>0</v>
      </c>
      <c r="K555" s="52">
        <f>IF(Table2[[#This Row],[Order Priority]]=Introduction!$B$44,1,0)</f>
        <v>0</v>
      </c>
      <c r="L555" s="52">
        <f>IF(Table2[[#This Row],[Order Priority]]=Introduction!$B$45,1,0)</f>
        <v>1</v>
      </c>
      <c r="M555" s="52">
        <f>IF(Table2[[#This Row],[Ship Mode]]=Introduction!$C$42,1,0)</f>
        <v>0</v>
      </c>
      <c r="N555" s="51">
        <f>IF(Table2[[#This Row],[Ship Mode]]=Introduction!$C$44,1,0)</f>
        <v>1</v>
      </c>
      <c r="O555" s="51">
        <f>IF(Table2[[#This Row],[Customer Segment]]=Introduction!$D$45,1,0)</f>
        <v>1</v>
      </c>
      <c r="P555" s="51">
        <f>IF(Table2[[#This Row],[Customer Segment]]=Introduction!$D$42,1,0)</f>
        <v>0</v>
      </c>
      <c r="Q555" s="51">
        <f>IF(Table2[[#This Row],[Customer Segment]]=Introduction!$D$44,1,0)</f>
        <v>0</v>
      </c>
      <c r="R555" s="41">
        <v>208.83</v>
      </c>
      <c r="S5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92.732014615572822</v>
      </c>
    </row>
    <row r="556" spans="1:19" customFormat="1" x14ac:dyDescent="0.2">
      <c r="A556" s="1" t="s">
        <v>92</v>
      </c>
      <c r="B556" s="1" t="s">
        <v>63</v>
      </c>
      <c r="C556" s="1" t="s">
        <v>3</v>
      </c>
      <c r="D556" s="47">
        <v>0.01</v>
      </c>
      <c r="E556" s="47">
        <v>4.9800000000000004</v>
      </c>
      <c r="F556" s="47">
        <v>4.62</v>
      </c>
      <c r="G556" s="47">
        <v>0.64</v>
      </c>
      <c r="H556" s="47">
        <v>-111.72</v>
      </c>
      <c r="I556" s="52">
        <f>IF(Table2[[#This Row],[Order Priority]]=Introduction!$B$42,1,0)</f>
        <v>0</v>
      </c>
      <c r="J556" s="52">
        <f>IF(Table2[[#This Row],[Order Priority]]=Introduction!$B$43,1,0)</f>
        <v>0</v>
      </c>
      <c r="K556" s="52">
        <f>IF(Table2[[#This Row],[Order Priority]]=Introduction!$B$44,1,0)</f>
        <v>0</v>
      </c>
      <c r="L556" s="52">
        <f>IF(Table2[[#This Row],[Order Priority]]=Introduction!$B$45,1,0)</f>
        <v>1</v>
      </c>
      <c r="M556" s="52">
        <f>IF(Table2[[#This Row],[Ship Mode]]=Introduction!$C$42,1,0)</f>
        <v>0</v>
      </c>
      <c r="N556" s="51">
        <f>IF(Table2[[#This Row],[Ship Mode]]=Introduction!$C$44,1,0)</f>
        <v>0</v>
      </c>
      <c r="O556" s="51">
        <f>IF(Table2[[#This Row],[Customer Segment]]=Introduction!$D$45,1,0)</f>
        <v>1</v>
      </c>
      <c r="P556" s="51">
        <f>IF(Table2[[#This Row],[Customer Segment]]=Introduction!$D$42,1,0)</f>
        <v>0</v>
      </c>
      <c r="Q556" s="51">
        <f>IF(Table2[[#This Row],[Customer Segment]]=Introduction!$D$44,1,0)</f>
        <v>0</v>
      </c>
      <c r="R556" s="44">
        <v>228.3</v>
      </c>
      <c r="S5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7" spans="1:19" customFormat="1" x14ac:dyDescent="0.2">
      <c r="A557" s="1" t="s">
        <v>92</v>
      </c>
      <c r="B557" s="1" t="s">
        <v>14</v>
      </c>
      <c r="C557" s="1" t="s">
        <v>3</v>
      </c>
      <c r="D557" s="49">
        <v>0.06</v>
      </c>
      <c r="E557" s="49">
        <v>5.68</v>
      </c>
      <c r="F557" s="49">
        <v>1.39</v>
      </c>
      <c r="G557" s="49">
        <v>0.38</v>
      </c>
      <c r="H557" s="49">
        <v>33.01</v>
      </c>
      <c r="I557" s="52">
        <f>IF(Table2[[#This Row],[Order Priority]]=Introduction!$B$42,1,0)</f>
        <v>0</v>
      </c>
      <c r="J557" s="52">
        <f>IF(Table2[[#This Row],[Order Priority]]=Introduction!$B$43,1,0)</f>
        <v>0</v>
      </c>
      <c r="K557" s="52">
        <f>IF(Table2[[#This Row],[Order Priority]]=Introduction!$B$44,1,0)</f>
        <v>0</v>
      </c>
      <c r="L557" s="52">
        <f>IF(Table2[[#This Row],[Order Priority]]=Introduction!$B$45,1,0)</f>
        <v>1</v>
      </c>
      <c r="M557" s="52">
        <f>IF(Table2[[#This Row],[Ship Mode]]=Introduction!$C$42,1,0)</f>
        <v>0</v>
      </c>
      <c r="N557" s="51">
        <f>IF(Table2[[#This Row],[Ship Mode]]=Introduction!$C$44,1,0)</f>
        <v>1</v>
      </c>
      <c r="O557" s="51">
        <f>IF(Table2[[#This Row],[Customer Segment]]=Introduction!$D$45,1,0)</f>
        <v>1</v>
      </c>
      <c r="P557" s="51">
        <f>IF(Table2[[#This Row],[Customer Segment]]=Introduction!$D$42,1,0)</f>
        <v>0</v>
      </c>
      <c r="Q557" s="51">
        <f>IF(Table2[[#This Row],[Customer Segment]]=Introduction!$D$44,1,0)</f>
        <v>0</v>
      </c>
      <c r="R557" s="41">
        <v>129.53</v>
      </c>
      <c r="S5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6.9145002538353673</v>
      </c>
    </row>
    <row r="558" spans="1:19" customFormat="1" x14ac:dyDescent="0.2">
      <c r="A558" s="1" t="s">
        <v>92</v>
      </c>
      <c r="B558" s="1" t="s">
        <v>63</v>
      </c>
      <c r="C558" s="1" t="s">
        <v>3</v>
      </c>
      <c r="D558" s="47">
        <v>0.01</v>
      </c>
      <c r="E558" s="47">
        <v>4.9800000000000004</v>
      </c>
      <c r="F558" s="47">
        <v>4.62</v>
      </c>
      <c r="G558" s="47">
        <v>0.64</v>
      </c>
      <c r="H558" s="47">
        <v>-111.72</v>
      </c>
      <c r="I558" s="52">
        <f>IF(Table2[[#This Row],[Order Priority]]=Introduction!$B$42,1,0)</f>
        <v>0</v>
      </c>
      <c r="J558" s="52">
        <f>IF(Table2[[#This Row],[Order Priority]]=Introduction!$B$43,1,0)</f>
        <v>0</v>
      </c>
      <c r="K558" s="52">
        <f>IF(Table2[[#This Row],[Order Priority]]=Introduction!$B$44,1,0)</f>
        <v>0</v>
      </c>
      <c r="L558" s="52">
        <f>IF(Table2[[#This Row],[Order Priority]]=Introduction!$B$45,1,0)</f>
        <v>1</v>
      </c>
      <c r="M558" s="52">
        <f>IF(Table2[[#This Row],[Ship Mode]]=Introduction!$C$42,1,0)</f>
        <v>0</v>
      </c>
      <c r="N558" s="51">
        <f>IF(Table2[[#This Row],[Ship Mode]]=Introduction!$C$44,1,0)</f>
        <v>0</v>
      </c>
      <c r="O558" s="51">
        <f>IF(Table2[[#This Row],[Customer Segment]]=Introduction!$D$45,1,0)</f>
        <v>1</v>
      </c>
      <c r="P558" s="51">
        <f>IF(Table2[[#This Row],[Customer Segment]]=Introduction!$D$42,1,0)</f>
        <v>0</v>
      </c>
      <c r="Q558" s="51">
        <f>IF(Table2[[#This Row],[Customer Segment]]=Introduction!$D$44,1,0)</f>
        <v>0</v>
      </c>
      <c r="R558" s="44">
        <v>55.68</v>
      </c>
      <c r="S5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9" spans="1:19" customFormat="1" x14ac:dyDescent="0.2">
      <c r="A559" s="1" t="s">
        <v>92</v>
      </c>
      <c r="B559" s="1" t="s">
        <v>14</v>
      </c>
      <c r="C559" s="1" t="s">
        <v>47</v>
      </c>
      <c r="D559" s="49">
        <v>0</v>
      </c>
      <c r="E559" s="49">
        <v>209.37</v>
      </c>
      <c r="F559" s="49">
        <v>69</v>
      </c>
      <c r="G559" s="49">
        <v>0.79</v>
      </c>
      <c r="H559" s="49">
        <v>-263.11192907999998</v>
      </c>
      <c r="I559" s="52">
        <f>IF(Table2[[#This Row],[Order Priority]]=Introduction!$B$42,1,0)</f>
        <v>0</v>
      </c>
      <c r="J559" s="52">
        <f>IF(Table2[[#This Row],[Order Priority]]=Introduction!$B$43,1,0)</f>
        <v>0</v>
      </c>
      <c r="K559" s="52">
        <f>IF(Table2[[#This Row],[Order Priority]]=Introduction!$B$44,1,0)</f>
        <v>0</v>
      </c>
      <c r="L559" s="52">
        <f>IF(Table2[[#This Row],[Order Priority]]=Introduction!$B$45,1,0)</f>
        <v>1</v>
      </c>
      <c r="M559" s="52">
        <f>IF(Table2[[#This Row],[Ship Mode]]=Introduction!$C$42,1,0)</f>
        <v>0</v>
      </c>
      <c r="N559" s="51">
        <f>IF(Table2[[#This Row],[Ship Mode]]=Introduction!$C$44,1,0)</f>
        <v>1</v>
      </c>
      <c r="O559" s="51">
        <f>IF(Table2[[#This Row],[Customer Segment]]=Introduction!$D$45,1,0)</f>
        <v>0</v>
      </c>
      <c r="P559" s="51">
        <f>IF(Table2[[#This Row],[Customer Segment]]=Introduction!$D$42,1,0)</f>
        <v>0</v>
      </c>
      <c r="Q559" s="51">
        <f>IF(Table2[[#This Row],[Customer Segment]]=Introduction!$D$44,1,0)</f>
        <v>1</v>
      </c>
      <c r="R559" s="41">
        <v>1959.88</v>
      </c>
      <c r="S5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2630.4821184929356</v>
      </c>
    </row>
    <row r="560" spans="1:19" customFormat="1" x14ac:dyDescent="0.2">
      <c r="A560" s="1" t="s">
        <v>46</v>
      </c>
      <c r="B560" s="1" t="s">
        <v>63</v>
      </c>
      <c r="C560" s="1" t="s">
        <v>70</v>
      </c>
      <c r="D560" s="47">
        <v>0.05</v>
      </c>
      <c r="E560" s="47">
        <v>25.99</v>
      </c>
      <c r="F560" s="47">
        <v>5.37</v>
      </c>
      <c r="G560" s="47">
        <v>0.56000000000000005</v>
      </c>
      <c r="H560" s="47">
        <v>220.35720000000001</v>
      </c>
      <c r="I560" s="52">
        <f>IF(Table2[[#This Row],[Order Priority]]=Introduction!$B$42,1,0)</f>
        <v>0</v>
      </c>
      <c r="J560" s="52">
        <f>IF(Table2[[#This Row],[Order Priority]]=Introduction!$B$43,1,0)</f>
        <v>0</v>
      </c>
      <c r="K560" s="52">
        <f>IF(Table2[[#This Row],[Order Priority]]=Introduction!$B$44,1,0)</f>
        <v>0</v>
      </c>
      <c r="L560" s="52">
        <f>IF(Table2[[#This Row],[Order Priority]]=Introduction!$B$45,1,0)</f>
        <v>0</v>
      </c>
      <c r="M560" s="52">
        <f>IF(Table2[[#This Row],[Ship Mode]]=Introduction!$C$42,1,0)</f>
        <v>0</v>
      </c>
      <c r="N560" s="51">
        <f>IF(Table2[[#This Row],[Ship Mode]]=Introduction!$C$44,1,0)</f>
        <v>0</v>
      </c>
      <c r="O560" s="51">
        <f>IF(Table2[[#This Row],[Customer Segment]]=Introduction!$D$45,1,0)</f>
        <v>0</v>
      </c>
      <c r="P560" s="51">
        <f>IF(Table2[[#This Row],[Customer Segment]]=Introduction!$D$42,1,0)</f>
        <v>0</v>
      </c>
      <c r="Q560" s="51">
        <f>IF(Table2[[#This Row],[Customer Segment]]=Introduction!$D$44,1,0)</f>
        <v>0</v>
      </c>
      <c r="R560" s="44">
        <v>451.35</v>
      </c>
      <c r="S5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643.71053022354283</v>
      </c>
    </row>
    <row r="561" spans="1:19" customFormat="1" x14ac:dyDescent="0.2">
      <c r="A561" s="1" t="s">
        <v>1</v>
      </c>
      <c r="B561" s="1" t="s">
        <v>63</v>
      </c>
      <c r="C561" s="1" t="s">
        <v>70</v>
      </c>
      <c r="D561" s="49">
        <v>0.05</v>
      </c>
      <c r="E561" s="49">
        <v>6.04</v>
      </c>
      <c r="F561" s="49">
        <v>2.14</v>
      </c>
      <c r="G561" s="49">
        <v>0.38</v>
      </c>
      <c r="H561" s="49">
        <v>-4.1399999999999997</v>
      </c>
      <c r="I561" s="52">
        <f>IF(Table2[[#This Row],[Order Priority]]=Introduction!$B$42,1,0)</f>
        <v>1</v>
      </c>
      <c r="J561" s="52">
        <f>IF(Table2[[#This Row],[Order Priority]]=Introduction!$B$43,1,0)</f>
        <v>0</v>
      </c>
      <c r="K561" s="52">
        <f>IF(Table2[[#This Row],[Order Priority]]=Introduction!$B$44,1,0)</f>
        <v>0</v>
      </c>
      <c r="L561" s="52">
        <f>IF(Table2[[#This Row],[Order Priority]]=Introduction!$B$45,1,0)</f>
        <v>0</v>
      </c>
      <c r="M561" s="52">
        <f>IF(Table2[[#This Row],[Ship Mode]]=Introduction!$C$42,1,0)</f>
        <v>0</v>
      </c>
      <c r="N561" s="51">
        <f>IF(Table2[[#This Row],[Ship Mode]]=Introduction!$C$44,1,0)</f>
        <v>0</v>
      </c>
      <c r="O561" s="51">
        <f>IF(Table2[[#This Row],[Customer Segment]]=Introduction!$D$45,1,0)</f>
        <v>0</v>
      </c>
      <c r="P561" s="51">
        <f>IF(Table2[[#This Row],[Customer Segment]]=Introduction!$D$42,1,0)</f>
        <v>0</v>
      </c>
      <c r="Q561" s="51">
        <f>IF(Table2[[#This Row],[Customer Segment]]=Introduction!$D$44,1,0)</f>
        <v>0</v>
      </c>
      <c r="R561" s="41">
        <v>8.41</v>
      </c>
      <c r="S5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201.40660028376581</v>
      </c>
    </row>
    <row r="562" spans="1:19" customFormat="1" x14ac:dyDescent="0.2">
      <c r="A562" s="1" t="s">
        <v>13</v>
      </c>
      <c r="B562" s="1" t="s">
        <v>14</v>
      </c>
      <c r="C562" s="1" t="s">
        <v>15</v>
      </c>
      <c r="D562" s="47">
        <v>0.04</v>
      </c>
      <c r="E562" s="47">
        <v>62.18</v>
      </c>
      <c r="F562" s="47">
        <v>10.84</v>
      </c>
      <c r="G562" s="47">
        <v>0.63</v>
      </c>
      <c r="H562" s="47">
        <v>125.8077</v>
      </c>
      <c r="I562" s="52">
        <f>IF(Table2[[#This Row],[Order Priority]]=Introduction!$B$42,1,0)</f>
        <v>0</v>
      </c>
      <c r="J562" s="52">
        <f>IF(Table2[[#This Row],[Order Priority]]=Introduction!$B$43,1,0)</f>
        <v>1</v>
      </c>
      <c r="K562" s="52">
        <f>IF(Table2[[#This Row],[Order Priority]]=Introduction!$B$44,1,0)</f>
        <v>0</v>
      </c>
      <c r="L562" s="52">
        <f>IF(Table2[[#This Row],[Order Priority]]=Introduction!$B$45,1,0)</f>
        <v>0</v>
      </c>
      <c r="M562" s="52">
        <f>IF(Table2[[#This Row],[Ship Mode]]=Introduction!$C$42,1,0)</f>
        <v>0</v>
      </c>
      <c r="N562" s="51">
        <f>IF(Table2[[#This Row],[Ship Mode]]=Introduction!$C$44,1,0)</f>
        <v>1</v>
      </c>
      <c r="O562" s="51">
        <f>IF(Table2[[#This Row],[Customer Segment]]=Introduction!$D$45,1,0)</f>
        <v>0</v>
      </c>
      <c r="P562" s="51">
        <f>IF(Table2[[#This Row],[Customer Segment]]=Introduction!$D$42,1,0)</f>
        <v>1</v>
      </c>
      <c r="Q562" s="51">
        <f>IF(Table2[[#This Row],[Customer Segment]]=Introduction!$D$44,1,0)</f>
        <v>0</v>
      </c>
      <c r="R562" s="44">
        <v>182.33</v>
      </c>
      <c r="S5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726.01998427567366</v>
      </c>
    </row>
    <row r="563" spans="1:19" customFormat="1" x14ac:dyDescent="0.2">
      <c r="A563" s="1" t="s">
        <v>13</v>
      </c>
      <c r="B563" s="1" t="s">
        <v>14</v>
      </c>
      <c r="C563" s="1" t="s">
        <v>70</v>
      </c>
      <c r="D563" s="49">
        <v>0.03</v>
      </c>
      <c r="E563" s="49">
        <v>40.99</v>
      </c>
      <c r="F563" s="49">
        <v>19.989999999999998</v>
      </c>
      <c r="G563" s="49">
        <v>0.36</v>
      </c>
      <c r="H563" s="49">
        <v>395.30799999999999</v>
      </c>
      <c r="I563" s="52">
        <f>IF(Table2[[#This Row],[Order Priority]]=Introduction!$B$42,1,0)</f>
        <v>0</v>
      </c>
      <c r="J563" s="52">
        <f>IF(Table2[[#This Row],[Order Priority]]=Introduction!$B$43,1,0)</f>
        <v>1</v>
      </c>
      <c r="K563" s="52">
        <f>IF(Table2[[#This Row],[Order Priority]]=Introduction!$B$44,1,0)</f>
        <v>0</v>
      </c>
      <c r="L563" s="52">
        <f>IF(Table2[[#This Row],[Order Priority]]=Introduction!$B$45,1,0)</f>
        <v>0</v>
      </c>
      <c r="M563" s="52">
        <f>IF(Table2[[#This Row],[Ship Mode]]=Introduction!$C$42,1,0)</f>
        <v>0</v>
      </c>
      <c r="N563" s="51">
        <f>IF(Table2[[#This Row],[Ship Mode]]=Introduction!$C$44,1,0)</f>
        <v>1</v>
      </c>
      <c r="O563" s="51">
        <f>IF(Table2[[#This Row],[Customer Segment]]=Introduction!$D$45,1,0)</f>
        <v>0</v>
      </c>
      <c r="P563" s="51">
        <f>IF(Table2[[#This Row],[Customer Segment]]=Introduction!$D$42,1,0)</f>
        <v>0</v>
      </c>
      <c r="Q563" s="51">
        <f>IF(Table2[[#This Row],[Customer Segment]]=Introduction!$D$44,1,0)</f>
        <v>0</v>
      </c>
      <c r="R563" s="41">
        <v>885.65</v>
      </c>
      <c r="S5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999.62772656021184</v>
      </c>
    </row>
    <row r="564" spans="1:19" customFormat="1" x14ac:dyDescent="0.2">
      <c r="A564" s="1" t="s">
        <v>1</v>
      </c>
      <c r="B564" s="1" t="s">
        <v>14</v>
      </c>
      <c r="C564" s="1" t="s">
        <v>70</v>
      </c>
      <c r="D564" s="47">
        <v>0.01</v>
      </c>
      <c r="E564" s="47">
        <v>15.99</v>
      </c>
      <c r="F564" s="47">
        <v>13.18</v>
      </c>
      <c r="G564" s="47">
        <v>0.37</v>
      </c>
      <c r="H564" s="47">
        <v>-99.43544</v>
      </c>
      <c r="I564" s="52">
        <f>IF(Table2[[#This Row],[Order Priority]]=Introduction!$B$42,1,0)</f>
        <v>1</v>
      </c>
      <c r="J564" s="52">
        <f>IF(Table2[[#This Row],[Order Priority]]=Introduction!$B$43,1,0)</f>
        <v>0</v>
      </c>
      <c r="K564" s="52">
        <f>IF(Table2[[#This Row],[Order Priority]]=Introduction!$B$44,1,0)</f>
        <v>0</v>
      </c>
      <c r="L564" s="52">
        <f>IF(Table2[[#This Row],[Order Priority]]=Introduction!$B$45,1,0)</f>
        <v>0</v>
      </c>
      <c r="M564" s="52">
        <f>IF(Table2[[#This Row],[Ship Mode]]=Introduction!$C$42,1,0)</f>
        <v>0</v>
      </c>
      <c r="N564" s="51">
        <f>IF(Table2[[#This Row],[Ship Mode]]=Introduction!$C$44,1,0)</f>
        <v>1</v>
      </c>
      <c r="O564" s="51">
        <f>IF(Table2[[#This Row],[Customer Segment]]=Introduction!$D$45,1,0)</f>
        <v>0</v>
      </c>
      <c r="P564" s="51">
        <f>IF(Table2[[#This Row],[Customer Segment]]=Introduction!$D$42,1,0)</f>
        <v>0</v>
      </c>
      <c r="Q564" s="51">
        <f>IF(Table2[[#This Row],[Customer Segment]]=Introduction!$D$44,1,0)</f>
        <v>0</v>
      </c>
      <c r="R564" s="44">
        <v>377.44</v>
      </c>
      <c r="S5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540.47268885934136</v>
      </c>
    </row>
    <row r="565" spans="1:19" customFormat="1" x14ac:dyDescent="0.2">
      <c r="A565" s="1" t="s">
        <v>1</v>
      </c>
      <c r="B565" s="1" t="s">
        <v>14</v>
      </c>
      <c r="C565" s="1" t="s">
        <v>47</v>
      </c>
      <c r="D565" s="49">
        <v>0.06</v>
      </c>
      <c r="E565" s="49">
        <v>47.98</v>
      </c>
      <c r="F565" s="49">
        <v>3.61</v>
      </c>
      <c r="G565" s="49">
        <v>0.71</v>
      </c>
      <c r="H565" s="49">
        <v>596.80799999999999</v>
      </c>
      <c r="I565" s="52">
        <f>IF(Table2[[#This Row],[Order Priority]]=Introduction!$B$42,1,0)</f>
        <v>1</v>
      </c>
      <c r="J565" s="52">
        <f>IF(Table2[[#This Row],[Order Priority]]=Introduction!$B$43,1,0)</f>
        <v>0</v>
      </c>
      <c r="K565" s="52">
        <f>IF(Table2[[#This Row],[Order Priority]]=Introduction!$B$44,1,0)</f>
        <v>0</v>
      </c>
      <c r="L565" s="52">
        <f>IF(Table2[[#This Row],[Order Priority]]=Introduction!$B$45,1,0)</f>
        <v>0</v>
      </c>
      <c r="M565" s="52">
        <f>IF(Table2[[#This Row],[Ship Mode]]=Introduction!$C$42,1,0)</f>
        <v>0</v>
      </c>
      <c r="N565" s="51">
        <f>IF(Table2[[#This Row],[Ship Mode]]=Introduction!$C$44,1,0)</f>
        <v>1</v>
      </c>
      <c r="O565" s="51">
        <f>IF(Table2[[#This Row],[Customer Segment]]=Introduction!$D$45,1,0)</f>
        <v>0</v>
      </c>
      <c r="P565" s="51">
        <f>IF(Table2[[#This Row],[Customer Segment]]=Introduction!$D$42,1,0)</f>
        <v>0</v>
      </c>
      <c r="Q565" s="51">
        <f>IF(Table2[[#This Row],[Customer Segment]]=Introduction!$D$44,1,0)</f>
        <v>1</v>
      </c>
      <c r="R565" s="41">
        <v>97.96</v>
      </c>
      <c r="S5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1369.1653209317337</v>
      </c>
    </row>
    <row r="566" spans="1:19" customFormat="1" x14ac:dyDescent="0.2">
      <c r="A566" s="1" t="s">
        <v>13</v>
      </c>
      <c r="B566" s="1" t="s">
        <v>14</v>
      </c>
      <c r="C566" s="1" t="s">
        <v>47</v>
      </c>
      <c r="D566" s="47">
        <v>0.01</v>
      </c>
      <c r="E566" s="47">
        <v>5.44</v>
      </c>
      <c r="F566" s="47">
        <v>7.46</v>
      </c>
      <c r="G566" s="47">
        <v>0.36</v>
      </c>
      <c r="H566" s="47">
        <v>-18.478200000000001</v>
      </c>
      <c r="I566" s="52">
        <f>IF(Table2[[#This Row],[Order Priority]]=Introduction!$B$42,1,0)</f>
        <v>0</v>
      </c>
      <c r="J566" s="52">
        <f>IF(Table2[[#This Row],[Order Priority]]=Introduction!$B$43,1,0)</f>
        <v>1</v>
      </c>
      <c r="K566" s="52">
        <f>IF(Table2[[#This Row],[Order Priority]]=Introduction!$B$44,1,0)</f>
        <v>0</v>
      </c>
      <c r="L566" s="52">
        <f>IF(Table2[[#This Row],[Order Priority]]=Introduction!$B$45,1,0)</f>
        <v>0</v>
      </c>
      <c r="M566" s="52">
        <f>IF(Table2[[#This Row],[Ship Mode]]=Introduction!$C$42,1,0)</f>
        <v>0</v>
      </c>
      <c r="N566" s="51">
        <f>IF(Table2[[#This Row],[Ship Mode]]=Introduction!$C$44,1,0)</f>
        <v>1</v>
      </c>
      <c r="O566" s="51">
        <f>IF(Table2[[#This Row],[Customer Segment]]=Introduction!$D$45,1,0)</f>
        <v>0</v>
      </c>
      <c r="P566" s="51">
        <f>IF(Table2[[#This Row],[Customer Segment]]=Introduction!$D$42,1,0)</f>
        <v>0</v>
      </c>
      <c r="Q566" s="51">
        <f>IF(Table2[[#This Row],[Customer Segment]]=Introduction!$D$44,1,0)</f>
        <v>1</v>
      </c>
      <c r="R566" s="44">
        <v>19.68</v>
      </c>
      <c r="S5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161.85052299254954</v>
      </c>
    </row>
    <row r="567" spans="1:19" customFormat="1" x14ac:dyDescent="0.2">
      <c r="A567" s="1" t="s">
        <v>13</v>
      </c>
      <c r="B567" s="1" t="s">
        <v>2</v>
      </c>
      <c r="C567" s="1" t="s">
        <v>47</v>
      </c>
      <c r="D567" s="49">
        <v>0.02</v>
      </c>
      <c r="E567" s="49">
        <v>549.99</v>
      </c>
      <c r="F567" s="49">
        <v>49</v>
      </c>
      <c r="G567" s="49">
        <v>0.35</v>
      </c>
      <c r="H567" s="49">
        <v>-381.84120000000001</v>
      </c>
      <c r="I567" s="52">
        <f>IF(Table2[[#This Row],[Order Priority]]=Introduction!$B$42,1,0)</f>
        <v>0</v>
      </c>
      <c r="J567" s="52">
        <f>IF(Table2[[#This Row],[Order Priority]]=Introduction!$B$43,1,0)</f>
        <v>1</v>
      </c>
      <c r="K567" s="52">
        <f>IF(Table2[[#This Row],[Order Priority]]=Introduction!$B$44,1,0)</f>
        <v>0</v>
      </c>
      <c r="L567" s="52">
        <f>IF(Table2[[#This Row],[Order Priority]]=Introduction!$B$45,1,0)</f>
        <v>0</v>
      </c>
      <c r="M567" s="52">
        <f>IF(Table2[[#This Row],[Ship Mode]]=Introduction!$C$42,1,0)</f>
        <v>1</v>
      </c>
      <c r="N567" s="51">
        <f>IF(Table2[[#This Row],[Ship Mode]]=Introduction!$C$44,1,0)</f>
        <v>0</v>
      </c>
      <c r="O567" s="51">
        <f>IF(Table2[[#This Row],[Customer Segment]]=Introduction!$D$45,1,0)</f>
        <v>0</v>
      </c>
      <c r="P567" s="51">
        <f>IF(Table2[[#This Row],[Customer Segment]]=Introduction!$D$42,1,0)</f>
        <v>0</v>
      </c>
      <c r="Q567" s="51">
        <f>IF(Table2[[#This Row],[Customer Segment]]=Introduction!$D$44,1,0)</f>
        <v>1</v>
      </c>
      <c r="R567" s="41">
        <v>9798.84</v>
      </c>
      <c r="S5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2825.5787911858865</v>
      </c>
    </row>
    <row r="568" spans="1:19" customFormat="1" x14ac:dyDescent="0.2">
      <c r="A568" s="1" t="s">
        <v>13</v>
      </c>
      <c r="B568" s="1" t="s">
        <v>63</v>
      </c>
      <c r="C568" s="1" t="s">
        <v>47</v>
      </c>
      <c r="D568" s="47">
        <v>0.03</v>
      </c>
      <c r="E568" s="47">
        <v>22.01</v>
      </c>
      <c r="F568" s="47">
        <v>5.53</v>
      </c>
      <c r="G568" s="47">
        <v>0.59</v>
      </c>
      <c r="H568" s="47">
        <v>12.5504</v>
      </c>
      <c r="I568" s="52">
        <f>IF(Table2[[#This Row],[Order Priority]]=Introduction!$B$42,1,0)</f>
        <v>0</v>
      </c>
      <c r="J568" s="52">
        <f>IF(Table2[[#This Row],[Order Priority]]=Introduction!$B$43,1,0)</f>
        <v>1</v>
      </c>
      <c r="K568" s="52">
        <f>IF(Table2[[#This Row],[Order Priority]]=Introduction!$B$44,1,0)</f>
        <v>0</v>
      </c>
      <c r="L568" s="52">
        <f>IF(Table2[[#This Row],[Order Priority]]=Introduction!$B$45,1,0)</f>
        <v>0</v>
      </c>
      <c r="M568" s="52">
        <f>IF(Table2[[#This Row],[Ship Mode]]=Introduction!$C$42,1,0)</f>
        <v>0</v>
      </c>
      <c r="N568" s="51">
        <f>IF(Table2[[#This Row],[Ship Mode]]=Introduction!$C$44,1,0)</f>
        <v>0</v>
      </c>
      <c r="O568" s="51">
        <f>IF(Table2[[#This Row],[Customer Segment]]=Introduction!$D$45,1,0)</f>
        <v>0</v>
      </c>
      <c r="P568" s="51">
        <f>IF(Table2[[#This Row],[Customer Segment]]=Introduction!$D$42,1,0)</f>
        <v>0</v>
      </c>
      <c r="Q568" s="51">
        <f>IF(Table2[[#This Row],[Customer Segment]]=Introduction!$D$44,1,0)</f>
        <v>1</v>
      </c>
      <c r="R568" s="44">
        <v>154.11000000000001</v>
      </c>
      <c r="S5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287.93701600306497</v>
      </c>
    </row>
    <row r="569" spans="1:19" customFormat="1" x14ac:dyDescent="0.2">
      <c r="A569" s="1" t="s">
        <v>13</v>
      </c>
      <c r="B569" s="1" t="s">
        <v>14</v>
      </c>
      <c r="C569" s="1" t="s">
        <v>47</v>
      </c>
      <c r="D569" s="49">
        <v>0.09</v>
      </c>
      <c r="E569" s="49">
        <v>34.76</v>
      </c>
      <c r="F569" s="49">
        <v>8.2200000000000006</v>
      </c>
      <c r="G569" s="49">
        <v>0.56999999999999995</v>
      </c>
      <c r="H569" s="49">
        <v>45.3324</v>
      </c>
      <c r="I569" s="52">
        <f>IF(Table2[[#This Row],[Order Priority]]=Introduction!$B$42,1,0)</f>
        <v>0</v>
      </c>
      <c r="J569" s="52">
        <f>IF(Table2[[#This Row],[Order Priority]]=Introduction!$B$43,1,0)</f>
        <v>1</v>
      </c>
      <c r="K569" s="52">
        <f>IF(Table2[[#This Row],[Order Priority]]=Introduction!$B$44,1,0)</f>
        <v>0</v>
      </c>
      <c r="L569" s="52">
        <f>IF(Table2[[#This Row],[Order Priority]]=Introduction!$B$45,1,0)</f>
        <v>0</v>
      </c>
      <c r="M569" s="52">
        <f>IF(Table2[[#This Row],[Ship Mode]]=Introduction!$C$42,1,0)</f>
        <v>0</v>
      </c>
      <c r="N569" s="51">
        <f>IF(Table2[[#This Row],[Ship Mode]]=Introduction!$C$44,1,0)</f>
        <v>1</v>
      </c>
      <c r="O569" s="51">
        <f>IF(Table2[[#This Row],[Customer Segment]]=Introduction!$D$45,1,0)</f>
        <v>0</v>
      </c>
      <c r="P569" s="51">
        <f>IF(Table2[[#This Row],[Customer Segment]]=Introduction!$D$42,1,0)</f>
        <v>0</v>
      </c>
      <c r="Q569" s="51">
        <f>IF(Table2[[#This Row],[Customer Segment]]=Introduction!$D$44,1,0)</f>
        <v>1</v>
      </c>
      <c r="R569" s="41">
        <v>242.97</v>
      </c>
      <c r="S5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461.74632843711015</v>
      </c>
    </row>
    <row r="570" spans="1:19" customFormat="1" x14ac:dyDescent="0.2">
      <c r="A570" s="1" t="s">
        <v>92</v>
      </c>
      <c r="B570" s="1" t="s">
        <v>14</v>
      </c>
      <c r="C570" s="1" t="s">
        <v>47</v>
      </c>
      <c r="D570" s="47">
        <v>0.05</v>
      </c>
      <c r="E570" s="47">
        <v>5.18</v>
      </c>
      <c r="F570" s="47">
        <v>2.04</v>
      </c>
      <c r="G570" s="47">
        <v>0.36</v>
      </c>
      <c r="H570" s="47">
        <v>34.010399999999997</v>
      </c>
      <c r="I570" s="52">
        <f>IF(Table2[[#This Row],[Order Priority]]=Introduction!$B$42,1,0)</f>
        <v>0</v>
      </c>
      <c r="J570" s="52">
        <f>IF(Table2[[#This Row],[Order Priority]]=Introduction!$B$43,1,0)</f>
        <v>0</v>
      </c>
      <c r="K570" s="52">
        <f>IF(Table2[[#This Row],[Order Priority]]=Introduction!$B$44,1,0)</f>
        <v>0</v>
      </c>
      <c r="L570" s="52">
        <f>IF(Table2[[#This Row],[Order Priority]]=Introduction!$B$45,1,0)</f>
        <v>1</v>
      </c>
      <c r="M570" s="52">
        <f>IF(Table2[[#This Row],[Ship Mode]]=Introduction!$C$42,1,0)</f>
        <v>0</v>
      </c>
      <c r="N570" s="51">
        <f>IF(Table2[[#This Row],[Ship Mode]]=Introduction!$C$44,1,0)</f>
        <v>1</v>
      </c>
      <c r="O570" s="51">
        <f>IF(Table2[[#This Row],[Customer Segment]]=Introduction!$D$45,1,0)</f>
        <v>0</v>
      </c>
      <c r="P570" s="51">
        <f>IF(Table2[[#This Row],[Customer Segment]]=Introduction!$D$42,1,0)</f>
        <v>0</v>
      </c>
      <c r="Q570" s="51">
        <f>IF(Table2[[#This Row],[Customer Segment]]=Introduction!$D$44,1,0)</f>
        <v>1</v>
      </c>
      <c r="R570" s="44">
        <v>53.54</v>
      </c>
      <c r="S5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53.798347044229729</v>
      </c>
    </row>
    <row r="571" spans="1:19" customFormat="1" x14ac:dyDescent="0.2">
      <c r="A571" s="1" t="s">
        <v>92</v>
      </c>
      <c r="B571" s="1" t="s">
        <v>14</v>
      </c>
      <c r="C571" s="1" t="s">
        <v>47</v>
      </c>
      <c r="D571" s="49">
        <v>0</v>
      </c>
      <c r="E571" s="49">
        <v>175.99</v>
      </c>
      <c r="F571" s="49">
        <v>4.99</v>
      </c>
      <c r="G571" s="49">
        <v>0.59</v>
      </c>
      <c r="H571" s="49">
        <v>1656.6555000000001</v>
      </c>
      <c r="I571" s="52">
        <f>IF(Table2[[#This Row],[Order Priority]]=Introduction!$B$42,1,0)</f>
        <v>0</v>
      </c>
      <c r="J571" s="52">
        <f>IF(Table2[[#This Row],[Order Priority]]=Introduction!$B$43,1,0)</f>
        <v>0</v>
      </c>
      <c r="K571" s="52">
        <f>IF(Table2[[#This Row],[Order Priority]]=Introduction!$B$44,1,0)</f>
        <v>0</v>
      </c>
      <c r="L571" s="52">
        <f>IF(Table2[[#This Row],[Order Priority]]=Introduction!$B$45,1,0)</f>
        <v>1</v>
      </c>
      <c r="M571" s="52">
        <f>IF(Table2[[#This Row],[Ship Mode]]=Introduction!$C$42,1,0)</f>
        <v>0</v>
      </c>
      <c r="N571" s="51">
        <f>IF(Table2[[#This Row],[Ship Mode]]=Introduction!$C$44,1,0)</f>
        <v>1</v>
      </c>
      <c r="O571" s="51">
        <f>IF(Table2[[#This Row],[Customer Segment]]=Introduction!$D$45,1,0)</f>
        <v>0</v>
      </c>
      <c r="P571" s="51">
        <f>IF(Table2[[#This Row],[Customer Segment]]=Introduction!$D$42,1,0)</f>
        <v>0</v>
      </c>
      <c r="Q571" s="51">
        <f>IF(Table2[[#This Row],[Customer Segment]]=Introduction!$D$44,1,0)</f>
        <v>1</v>
      </c>
      <c r="R571" s="41">
        <v>2400.9499999999998</v>
      </c>
      <c r="S5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2556.356693929506</v>
      </c>
    </row>
    <row r="572" spans="1:19" customFormat="1" x14ac:dyDescent="0.2">
      <c r="A572" s="1" t="s">
        <v>46</v>
      </c>
      <c r="B572" s="1" t="s">
        <v>2</v>
      </c>
      <c r="C572" s="1" t="s">
        <v>70</v>
      </c>
      <c r="D572" s="47">
        <v>0.09</v>
      </c>
      <c r="E572" s="47">
        <v>355.98</v>
      </c>
      <c r="F572" s="47">
        <v>58.92</v>
      </c>
      <c r="G572" s="47">
        <v>0.64</v>
      </c>
      <c r="H572" s="47">
        <v>1240.25</v>
      </c>
      <c r="I572" s="52">
        <f>IF(Table2[[#This Row],[Order Priority]]=Introduction!$B$42,1,0)</f>
        <v>0</v>
      </c>
      <c r="J572" s="52">
        <f>IF(Table2[[#This Row],[Order Priority]]=Introduction!$B$43,1,0)</f>
        <v>0</v>
      </c>
      <c r="K572" s="52">
        <f>IF(Table2[[#This Row],[Order Priority]]=Introduction!$B$44,1,0)</f>
        <v>0</v>
      </c>
      <c r="L572" s="52">
        <f>IF(Table2[[#This Row],[Order Priority]]=Introduction!$B$45,1,0)</f>
        <v>0</v>
      </c>
      <c r="M572" s="52">
        <f>IF(Table2[[#This Row],[Ship Mode]]=Introduction!$C$42,1,0)</f>
        <v>1</v>
      </c>
      <c r="N572" s="51">
        <f>IF(Table2[[#This Row],[Ship Mode]]=Introduction!$C$44,1,0)</f>
        <v>0</v>
      </c>
      <c r="O572" s="51">
        <f>IF(Table2[[#This Row],[Customer Segment]]=Introduction!$D$45,1,0)</f>
        <v>0</v>
      </c>
      <c r="P572" s="51">
        <f>IF(Table2[[#This Row],[Customer Segment]]=Introduction!$D$42,1,0)</f>
        <v>0</v>
      </c>
      <c r="Q572" s="51">
        <f>IF(Table2[[#This Row],[Customer Segment]]=Introduction!$D$44,1,0)</f>
        <v>0</v>
      </c>
      <c r="R572" s="44">
        <v>10554.63</v>
      </c>
      <c r="S5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3" spans="1:19" customFormat="1" x14ac:dyDescent="0.2">
      <c r="A573" s="1" t="s">
        <v>46</v>
      </c>
      <c r="B573" s="1" t="s">
        <v>2</v>
      </c>
      <c r="C573" s="1" t="s">
        <v>70</v>
      </c>
      <c r="D573" s="49">
        <v>0.04</v>
      </c>
      <c r="E573" s="49">
        <v>218.75</v>
      </c>
      <c r="F573" s="49">
        <v>69.64</v>
      </c>
      <c r="G573" s="49">
        <v>0.77</v>
      </c>
      <c r="H573" s="49">
        <v>-533.23199999999997</v>
      </c>
      <c r="I573" s="52">
        <f>IF(Table2[[#This Row],[Order Priority]]=Introduction!$B$42,1,0)</f>
        <v>0</v>
      </c>
      <c r="J573" s="52">
        <f>IF(Table2[[#This Row],[Order Priority]]=Introduction!$B$43,1,0)</f>
        <v>0</v>
      </c>
      <c r="K573" s="52">
        <f>IF(Table2[[#This Row],[Order Priority]]=Introduction!$B$44,1,0)</f>
        <v>0</v>
      </c>
      <c r="L573" s="52">
        <f>IF(Table2[[#This Row],[Order Priority]]=Introduction!$B$45,1,0)</f>
        <v>0</v>
      </c>
      <c r="M573" s="52">
        <f>IF(Table2[[#This Row],[Ship Mode]]=Introduction!$C$42,1,0)</f>
        <v>1</v>
      </c>
      <c r="N573" s="51">
        <f>IF(Table2[[#This Row],[Ship Mode]]=Introduction!$C$44,1,0)</f>
        <v>0</v>
      </c>
      <c r="O573" s="51">
        <f>IF(Table2[[#This Row],[Customer Segment]]=Introduction!$D$45,1,0)</f>
        <v>0</v>
      </c>
      <c r="P573" s="51">
        <f>IF(Table2[[#This Row],[Customer Segment]]=Introduction!$D$42,1,0)</f>
        <v>0</v>
      </c>
      <c r="Q573" s="51">
        <f>IF(Table2[[#This Row],[Customer Segment]]=Introduction!$D$44,1,0)</f>
        <v>0</v>
      </c>
      <c r="R573" s="41">
        <v>1749.64</v>
      </c>
      <c r="S5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2712.1527158779245</v>
      </c>
    </row>
    <row r="574" spans="1:19" customFormat="1" x14ac:dyDescent="0.2">
      <c r="A574" s="1" t="s">
        <v>46</v>
      </c>
      <c r="B574" s="1" t="s">
        <v>2</v>
      </c>
      <c r="C574" s="1" t="s">
        <v>70</v>
      </c>
      <c r="D574" s="47">
        <v>0.09</v>
      </c>
      <c r="E574" s="47">
        <v>355.98</v>
      </c>
      <c r="F574" s="47">
        <v>58.92</v>
      </c>
      <c r="G574" s="47">
        <v>0.64</v>
      </c>
      <c r="H574" s="47">
        <v>1240.25</v>
      </c>
      <c r="I574" s="52">
        <f>IF(Table2[[#This Row],[Order Priority]]=Introduction!$B$42,1,0)</f>
        <v>0</v>
      </c>
      <c r="J574" s="52">
        <f>IF(Table2[[#This Row],[Order Priority]]=Introduction!$B$43,1,0)</f>
        <v>0</v>
      </c>
      <c r="K574" s="52">
        <f>IF(Table2[[#This Row],[Order Priority]]=Introduction!$B$44,1,0)</f>
        <v>0</v>
      </c>
      <c r="L574" s="52">
        <f>IF(Table2[[#This Row],[Order Priority]]=Introduction!$B$45,1,0)</f>
        <v>0</v>
      </c>
      <c r="M574" s="52">
        <f>IF(Table2[[#This Row],[Ship Mode]]=Introduction!$C$42,1,0)</f>
        <v>1</v>
      </c>
      <c r="N574" s="51">
        <f>IF(Table2[[#This Row],[Ship Mode]]=Introduction!$C$44,1,0)</f>
        <v>0</v>
      </c>
      <c r="O574" s="51">
        <f>IF(Table2[[#This Row],[Customer Segment]]=Introduction!$D$45,1,0)</f>
        <v>0</v>
      </c>
      <c r="P574" s="51">
        <f>IF(Table2[[#This Row],[Customer Segment]]=Introduction!$D$42,1,0)</f>
        <v>0</v>
      </c>
      <c r="Q574" s="51">
        <f>IF(Table2[[#This Row],[Customer Segment]]=Introduction!$D$44,1,0)</f>
        <v>0</v>
      </c>
      <c r="R574" s="44">
        <v>2814.57</v>
      </c>
      <c r="S5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5" spans="1:19" customFormat="1" x14ac:dyDescent="0.2">
      <c r="A575" s="1" t="s">
        <v>13</v>
      </c>
      <c r="B575" s="1" t="s">
        <v>14</v>
      </c>
      <c r="C575" s="1" t="s">
        <v>3</v>
      </c>
      <c r="D575" s="49">
        <v>0.05</v>
      </c>
      <c r="E575" s="49">
        <v>4.28</v>
      </c>
      <c r="F575" s="49">
        <v>5.17</v>
      </c>
      <c r="G575" s="49">
        <v>0.4</v>
      </c>
      <c r="H575" s="49">
        <v>-104.57</v>
      </c>
      <c r="I575" s="52">
        <f>IF(Table2[[#This Row],[Order Priority]]=Introduction!$B$42,1,0)</f>
        <v>0</v>
      </c>
      <c r="J575" s="52">
        <f>IF(Table2[[#This Row],[Order Priority]]=Introduction!$B$43,1,0)</f>
        <v>1</v>
      </c>
      <c r="K575" s="52">
        <f>IF(Table2[[#This Row],[Order Priority]]=Introduction!$B$44,1,0)</f>
        <v>0</v>
      </c>
      <c r="L575" s="52">
        <f>IF(Table2[[#This Row],[Order Priority]]=Introduction!$B$45,1,0)</f>
        <v>0</v>
      </c>
      <c r="M575" s="52">
        <f>IF(Table2[[#This Row],[Ship Mode]]=Introduction!$C$42,1,0)</f>
        <v>0</v>
      </c>
      <c r="N575" s="51">
        <f>IF(Table2[[#This Row],[Ship Mode]]=Introduction!$C$44,1,0)</f>
        <v>1</v>
      </c>
      <c r="O575" s="51">
        <f>IF(Table2[[#This Row],[Customer Segment]]=Introduction!$D$45,1,0)</f>
        <v>1</v>
      </c>
      <c r="P575" s="51">
        <f>IF(Table2[[#This Row],[Customer Segment]]=Introduction!$D$42,1,0)</f>
        <v>0</v>
      </c>
      <c r="Q575" s="51">
        <f>IF(Table2[[#This Row],[Customer Segment]]=Introduction!$D$44,1,0)</f>
        <v>0</v>
      </c>
      <c r="R575" s="41">
        <v>38.58</v>
      </c>
      <c r="S5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-25.900193525233281</v>
      </c>
    </row>
    <row r="576" spans="1:19" customFormat="1" x14ac:dyDescent="0.2">
      <c r="A576" s="1" t="s">
        <v>13</v>
      </c>
      <c r="B576" s="1" t="s">
        <v>14</v>
      </c>
      <c r="C576" s="1" t="s">
        <v>15</v>
      </c>
      <c r="D576" s="47">
        <v>0.03</v>
      </c>
      <c r="E576" s="47">
        <v>39.479999999999997</v>
      </c>
      <c r="F576" s="47">
        <v>1.99</v>
      </c>
      <c r="G576" s="47">
        <v>0.54</v>
      </c>
      <c r="H576" s="47">
        <v>317.08949999999999</v>
      </c>
      <c r="I576" s="52">
        <f>IF(Table2[[#This Row],[Order Priority]]=Introduction!$B$42,1,0)</f>
        <v>0</v>
      </c>
      <c r="J576" s="52">
        <f>IF(Table2[[#This Row],[Order Priority]]=Introduction!$B$43,1,0)</f>
        <v>1</v>
      </c>
      <c r="K576" s="52">
        <f>IF(Table2[[#This Row],[Order Priority]]=Introduction!$B$44,1,0)</f>
        <v>0</v>
      </c>
      <c r="L576" s="52">
        <f>IF(Table2[[#This Row],[Order Priority]]=Introduction!$B$45,1,0)</f>
        <v>0</v>
      </c>
      <c r="M576" s="52">
        <f>IF(Table2[[#This Row],[Ship Mode]]=Introduction!$C$42,1,0)</f>
        <v>0</v>
      </c>
      <c r="N576" s="51">
        <f>IF(Table2[[#This Row],[Ship Mode]]=Introduction!$C$44,1,0)</f>
        <v>1</v>
      </c>
      <c r="O576" s="51">
        <f>IF(Table2[[#This Row],[Customer Segment]]=Introduction!$D$45,1,0)</f>
        <v>0</v>
      </c>
      <c r="P576" s="51">
        <f>IF(Table2[[#This Row],[Customer Segment]]=Introduction!$D$42,1,0)</f>
        <v>1</v>
      </c>
      <c r="Q576" s="51">
        <f>IF(Table2[[#This Row],[Customer Segment]]=Introduction!$D$44,1,0)</f>
        <v>0</v>
      </c>
      <c r="R576" s="44">
        <v>459.55</v>
      </c>
      <c r="S5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537.96801894149667</v>
      </c>
    </row>
    <row r="577" spans="1:19" customFormat="1" x14ac:dyDescent="0.2">
      <c r="A577" s="1" t="s">
        <v>13</v>
      </c>
      <c r="B577" s="1" t="s">
        <v>14</v>
      </c>
      <c r="C577" s="1" t="s">
        <v>70</v>
      </c>
      <c r="D577" s="49">
        <v>0.05</v>
      </c>
      <c r="E577" s="49">
        <v>11.29</v>
      </c>
      <c r="F577" s="49">
        <v>5.03</v>
      </c>
      <c r="G577" s="49">
        <v>0.59</v>
      </c>
      <c r="H577" s="49">
        <v>-35.26</v>
      </c>
      <c r="I577" s="52">
        <f>IF(Table2[[#This Row],[Order Priority]]=Introduction!$B$42,1,0)</f>
        <v>0</v>
      </c>
      <c r="J577" s="52">
        <f>IF(Table2[[#This Row],[Order Priority]]=Introduction!$B$43,1,0)</f>
        <v>1</v>
      </c>
      <c r="K577" s="52">
        <f>IF(Table2[[#This Row],[Order Priority]]=Introduction!$B$44,1,0)</f>
        <v>0</v>
      </c>
      <c r="L577" s="52">
        <f>IF(Table2[[#This Row],[Order Priority]]=Introduction!$B$45,1,0)</f>
        <v>0</v>
      </c>
      <c r="M577" s="52">
        <f>IF(Table2[[#This Row],[Ship Mode]]=Introduction!$C$42,1,0)</f>
        <v>0</v>
      </c>
      <c r="N577" s="51">
        <f>IF(Table2[[#This Row],[Ship Mode]]=Introduction!$C$44,1,0)</f>
        <v>1</v>
      </c>
      <c r="O577" s="51">
        <f>IF(Table2[[#This Row],[Customer Segment]]=Introduction!$D$45,1,0)</f>
        <v>0</v>
      </c>
      <c r="P577" s="51">
        <f>IF(Table2[[#This Row],[Customer Segment]]=Introduction!$D$42,1,0)</f>
        <v>0</v>
      </c>
      <c r="Q577" s="51">
        <f>IF(Table2[[#This Row],[Customer Segment]]=Introduction!$D$44,1,0)</f>
        <v>0</v>
      </c>
      <c r="R577" s="41">
        <v>90.46</v>
      </c>
      <c r="S5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230.13061224197875</v>
      </c>
    </row>
    <row r="578" spans="1:19" customFormat="1" x14ac:dyDescent="0.2">
      <c r="A578" s="1" t="s">
        <v>23</v>
      </c>
      <c r="B578" s="1" t="s">
        <v>14</v>
      </c>
      <c r="C578" s="1" t="s">
        <v>15</v>
      </c>
      <c r="D578" s="47">
        <v>0.01</v>
      </c>
      <c r="E578" s="47">
        <v>65.989999999999995</v>
      </c>
      <c r="F578" s="47">
        <v>5.31</v>
      </c>
      <c r="G578" s="47">
        <v>0.56999999999999995</v>
      </c>
      <c r="H578" s="47">
        <v>250.36272</v>
      </c>
      <c r="I578" s="52">
        <f>IF(Table2[[#This Row],[Order Priority]]=Introduction!$B$42,1,0)</f>
        <v>0</v>
      </c>
      <c r="J578" s="52">
        <f>IF(Table2[[#This Row],[Order Priority]]=Introduction!$B$43,1,0)</f>
        <v>0</v>
      </c>
      <c r="K578" s="52">
        <f>IF(Table2[[#This Row],[Order Priority]]=Introduction!$B$44,1,0)</f>
        <v>1</v>
      </c>
      <c r="L578" s="52">
        <f>IF(Table2[[#This Row],[Order Priority]]=Introduction!$B$45,1,0)</f>
        <v>0</v>
      </c>
      <c r="M578" s="52">
        <f>IF(Table2[[#This Row],[Ship Mode]]=Introduction!$C$42,1,0)</f>
        <v>0</v>
      </c>
      <c r="N578" s="51">
        <f>IF(Table2[[#This Row],[Ship Mode]]=Introduction!$C$44,1,0)</f>
        <v>1</v>
      </c>
      <c r="O578" s="51">
        <f>IF(Table2[[#This Row],[Customer Segment]]=Introduction!$D$45,1,0)</f>
        <v>0</v>
      </c>
      <c r="P578" s="51">
        <f>IF(Table2[[#This Row],[Customer Segment]]=Introduction!$D$42,1,0)</f>
        <v>1</v>
      </c>
      <c r="Q578" s="51">
        <f>IF(Table2[[#This Row],[Customer Segment]]=Introduction!$D$44,1,0)</f>
        <v>0</v>
      </c>
      <c r="R578" s="44">
        <v>536.9</v>
      </c>
      <c r="S5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764.87027038806252</v>
      </c>
    </row>
    <row r="579" spans="1:19" customFormat="1" x14ac:dyDescent="0.2">
      <c r="A579" s="1" t="s">
        <v>23</v>
      </c>
      <c r="B579" s="1" t="s">
        <v>14</v>
      </c>
      <c r="C579" s="1" t="s">
        <v>70</v>
      </c>
      <c r="D579" s="49">
        <v>0.1</v>
      </c>
      <c r="E579" s="49">
        <v>54.1</v>
      </c>
      <c r="F579" s="49">
        <v>19.989999999999998</v>
      </c>
      <c r="G579" s="49">
        <v>0.59</v>
      </c>
      <c r="H579" s="49">
        <v>34.067999999999998</v>
      </c>
      <c r="I579" s="52">
        <f>IF(Table2[[#This Row],[Order Priority]]=Introduction!$B$42,1,0)</f>
        <v>0</v>
      </c>
      <c r="J579" s="52">
        <f>IF(Table2[[#This Row],[Order Priority]]=Introduction!$B$43,1,0)</f>
        <v>0</v>
      </c>
      <c r="K579" s="52">
        <f>IF(Table2[[#This Row],[Order Priority]]=Introduction!$B$44,1,0)</f>
        <v>1</v>
      </c>
      <c r="L579" s="52">
        <f>IF(Table2[[#This Row],[Order Priority]]=Introduction!$B$45,1,0)</f>
        <v>0</v>
      </c>
      <c r="M579" s="52">
        <f>IF(Table2[[#This Row],[Ship Mode]]=Introduction!$C$42,1,0)</f>
        <v>0</v>
      </c>
      <c r="N579" s="51">
        <f>IF(Table2[[#This Row],[Ship Mode]]=Introduction!$C$44,1,0)</f>
        <v>1</v>
      </c>
      <c r="O579" s="51">
        <f>IF(Table2[[#This Row],[Customer Segment]]=Introduction!$D$45,1,0)</f>
        <v>0</v>
      </c>
      <c r="P579" s="51">
        <f>IF(Table2[[#This Row],[Customer Segment]]=Introduction!$D$42,1,0)</f>
        <v>0</v>
      </c>
      <c r="Q579" s="51">
        <f>IF(Table2[[#This Row],[Customer Segment]]=Introduction!$D$44,1,0)</f>
        <v>0</v>
      </c>
      <c r="R579" s="41">
        <v>469.59</v>
      </c>
      <c r="S5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897.95495759572191</v>
      </c>
    </row>
    <row r="580" spans="1:19" customFormat="1" x14ac:dyDescent="0.2">
      <c r="A580" s="1" t="s">
        <v>46</v>
      </c>
      <c r="B580" s="1" t="s">
        <v>14</v>
      </c>
      <c r="C580" s="1" t="s">
        <v>70</v>
      </c>
      <c r="D580" s="47">
        <v>0</v>
      </c>
      <c r="E580" s="47">
        <v>5.98</v>
      </c>
      <c r="F580" s="47">
        <v>0.96</v>
      </c>
      <c r="G580" s="47">
        <v>0.6</v>
      </c>
      <c r="H580" s="47">
        <v>38.039700000000003</v>
      </c>
      <c r="I580" s="52">
        <f>IF(Table2[[#This Row],[Order Priority]]=Introduction!$B$42,1,0)</f>
        <v>0</v>
      </c>
      <c r="J580" s="52">
        <f>IF(Table2[[#This Row],[Order Priority]]=Introduction!$B$43,1,0)</f>
        <v>0</v>
      </c>
      <c r="K580" s="52">
        <f>IF(Table2[[#This Row],[Order Priority]]=Introduction!$B$44,1,0)</f>
        <v>0</v>
      </c>
      <c r="L580" s="52">
        <f>IF(Table2[[#This Row],[Order Priority]]=Introduction!$B$45,1,0)</f>
        <v>0</v>
      </c>
      <c r="M580" s="52">
        <f>IF(Table2[[#This Row],[Ship Mode]]=Introduction!$C$42,1,0)</f>
        <v>0</v>
      </c>
      <c r="N580" s="51">
        <f>IF(Table2[[#This Row],[Ship Mode]]=Introduction!$C$44,1,0)</f>
        <v>1</v>
      </c>
      <c r="O580" s="51">
        <f>IF(Table2[[#This Row],[Customer Segment]]=Introduction!$D$45,1,0)</f>
        <v>0</v>
      </c>
      <c r="P580" s="51">
        <f>IF(Table2[[#This Row],[Customer Segment]]=Introduction!$D$42,1,0)</f>
        <v>0</v>
      </c>
      <c r="Q580" s="51">
        <f>IF(Table2[[#This Row],[Customer Segment]]=Introduction!$D$44,1,0)</f>
        <v>0</v>
      </c>
      <c r="R580" s="44">
        <v>55.13</v>
      </c>
      <c r="S5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420.93355079334577</v>
      </c>
    </row>
    <row r="581" spans="1:19" customFormat="1" x14ac:dyDescent="0.2">
      <c r="A581" s="1" t="s">
        <v>46</v>
      </c>
      <c r="B581" s="1" t="s">
        <v>14</v>
      </c>
      <c r="C581" s="1" t="s">
        <v>70</v>
      </c>
      <c r="D581" s="49">
        <v>0.02</v>
      </c>
      <c r="E581" s="49">
        <v>5.98</v>
      </c>
      <c r="F581" s="49">
        <v>5.46</v>
      </c>
      <c r="G581" s="49">
        <v>0.36</v>
      </c>
      <c r="H581" s="49">
        <v>-47.12</v>
      </c>
      <c r="I581" s="52">
        <f>IF(Table2[[#This Row],[Order Priority]]=Introduction!$B$42,1,0)</f>
        <v>0</v>
      </c>
      <c r="J581" s="52">
        <f>IF(Table2[[#This Row],[Order Priority]]=Introduction!$B$43,1,0)</f>
        <v>0</v>
      </c>
      <c r="K581" s="52">
        <f>IF(Table2[[#This Row],[Order Priority]]=Introduction!$B$44,1,0)</f>
        <v>0</v>
      </c>
      <c r="L581" s="52">
        <f>IF(Table2[[#This Row],[Order Priority]]=Introduction!$B$45,1,0)</f>
        <v>0</v>
      </c>
      <c r="M581" s="52">
        <f>IF(Table2[[#This Row],[Ship Mode]]=Introduction!$C$42,1,0)</f>
        <v>0</v>
      </c>
      <c r="N581" s="51">
        <f>IF(Table2[[#This Row],[Ship Mode]]=Introduction!$C$44,1,0)</f>
        <v>1</v>
      </c>
      <c r="O581" s="51">
        <f>IF(Table2[[#This Row],[Customer Segment]]=Introduction!$D$45,1,0)</f>
        <v>0</v>
      </c>
      <c r="P581" s="51">
        <f>IF(Table2[[#This Row],[Customer Segment]]=Introduction!$D$42,1,0)</f>
        <v>0</v>
      </c>
      <c r="Q581" s="51">
        <f>IF(Table2[[#This Row],[Customer Segment]]=Introduction!$D$44,1,0)</f>
        <v>0</v>
      </c>
      <c r="R581" s="41">
        <v>44.8</v>
      </c>
      <c r="S5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245.40397478604694</v>
      </c>
    </row>
    <row r="582" spans="1:19" customFormat="1" x14ac:dyDescent="0.2">
      <c r="A582" s="1" t="s">
        <v>46</v>
      </c>
      <c r="B582" s="1" t="s">
        <v>14</v>
      </c>
      <c r="C582" s="1" t="s">
        <v>47</v>
      </c>
      <c r="D582" s="47">
        <v>7.0000000000000007E-2</v>
      </c>
      <c r="E582" s="47">
        <v>31.78</v>
      </c>
      <c r="F582" s="47">
        <v>1.99</v>
      </c>
      <c r="G582" s="47">
        <v>0.42</v>
      </c>
      <c r="H582" s="47">
        <v>265.11180000000002</v>
      </c>
      <c r="I582" s="52">
        <f>IF(Table2[[#This Row],[Order Priority]]=Introduction!$B$42,1,0)</f>
        <v>0</v>
      </c>
      <c r="J582" s="52">
        <f>IF(Table2[[#This Row],[Order Priority]]=Introduction!$B$43,1,0)</f>
        <v>0</v>
      </c>
      <c r="K582" s="52">
        <f>IF(Table2[[#This Row],[Order Priority]]=Introduction!$B$44,1,0)</f>
        <v>0</v>
      </c>
      <c r="L582" s="52">
        <f>IF(Table2[[#This Row],[Order Priority]]=Introduction!$B$45,1,0)</f>
        <v>0</v>
      </c>
      <c r="M582" s="52">
        <f>IF(Table2[[#This Row],[Ship Mode]]=Introduction!$C$42,1,0)</f>
        <v>0</v>
      </c>
      <c r="N582" s="51">
        <f>IF(Table2[[#This Row],[Ship Mode]]=Introduction!$C$44,1,0)</f>
        <v>1</v>
      </c>
      <c r="O582" s="51">
        <f>IF(Table2[[#This Row],[Customer Segment]]=Introduction!$D$45,1,0)</f>
        <v>0</v>
      </c>
      <c r="P582" s="51">
        <f>IF(Table2[[#This Row],[Customer Segment]]=Introduction!$D$42,1,0)</f>
        <v>0</v>
      </c>
      <c r="Q582" s="51">
        <f>IF(Table2[[#This Row],[Customer Segment]]=Introduction!$D$44,1,0)</f>
        <v>1</v>
      </c>
      <c r="R582" s="44">
        <v>384.22</v>
      </c>
      <c r="S5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597.33297586552669</v>
      </c>
    </row>
    <row r="583" spans="1:19" customFormat="1" x14ac:dyDescent="0.2">
      <c r="A583" s="1" t="s">
        <v>46</v>
      </c>
      <c r="B583" s="1" t="s">
        <v>14</v>
      </c>
      <c r="C583" s="1" t="s">
        <v>47</v>
      </c>
      <c r="D583" s="49">
        <v>0</v>
      </c>
      <c r="E583" s="49">
        <v>5.98</v>
      </c>
      <c r="F583" s="49">
        <v>2.5</v>
      </c>
      <c r="G583" s="49">
        <v>0.36</v>
      </c>
      <c r="H583" s="49">
        <v>9.5608000000000004</v>
      </c>
      <c r="I583" s="52">
        <f>IF(Table2[[#This Row],[Order Priority]]=Introduction!$B$42,1,0)</f>
        <v>0</v>
      </c>
      <c r="J583" s="52">
        <f>IF(Table2[[#This Row],[Order Priority]]=Introduction!$B$43,1,0)</f>
        <v>0</v>
      </c>
      <c r="K583" s="52">
        <f>IF(Table2[[#This Row],[Order Priority]]=Introduction!$B$44,1,0)</f>
        <v>0</v>
      </c>
      <c r="L583" s="52">
        <f>IF(Table2[[#This Row],[Order Priority]]=Introduction!$B$45,1,0)</f>
        <v>0</v>
      </c>
      <c r="M583" s="52">
        <f>IF(Table2[[#This Row],[Ship Mode]]=Introduction!$C$42,1,0)</f>
        <v>0</v>
      </c>
      <c r="N583" s="51">
        <f>IF(Table2[[#This Row],[Ship Mode]]=Introduction!$C$44,1,0)</f>
        <v>1</v>
      </c>
      <c r="O583" s="51">
        <f>IF(Table2[[#This Row],[Customer Segment]]=Introduction!$D$45,1,0)</f>
        <v>0</v>
      </c>
      <c r="P583" s="51">
        <f>IF(Table2[[#This Row],[Customer Segment]]=Introduction!$D$42,1,0)</f>
        <v>0</v>
      </c>
      <c r="Q583" s="51">
        <f>IF(Table2[[#This Row],[Customer Segment]]=Introduction!$D$44,1,0)</f>
        <v>1</v>
      </c>
      <c r="R583" s="41">
        <v>31.64</v>
      </c>
      <c r="S5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265.29000571254261</v>
      </c>
    </row>
    <row r="584" spans="1:19" customFormat="1" x14ac:dyDescent="0.2">
      <c r="A584" s="1" t="s">
        <v>46</v>
      </c>
      <c r="B584" s="1" t="s">
        <v>63</v>
      </c>
      <c r="C584" s="1" t="s">
        <v>47</v>
      </c>
      <c r="D584" s="47">
        <v>0.1</v>
      </c>
      <c r="E584" s="47">
        <v>35.99</v>
      </c>
      <c r="F584" s="47">
        <v>1.1000000000000001</v>
      </c>
      <c r="G584" s="47">
        <v>0.55000000000000004</v>
      </c>
      <c r="H584" s="47">
        <v>390.09840000000003</v>
      </c>
      <c r="I584" s="52">
        <f>IF(Table2[[#This Row],[Order Priority]]=Introduction!$B$42,1,0)</f>
        <v>0</v>
      </c>
      <c r="J584" s="52">
        <f>IF(Table2[[#This Row],[Order Priority]]=Introduction!$B$43,1,0)</f>
        <v>0</v>
      </c>
      <c r="K584" s="52">
        <f>IF(Table2[[#This Row],[Order Priority]]=Introduction!$B$44,1,0)</f>
        <v>0</v>
      </c>
      <c r="L584" s="52">
        <f>IF(Table2[[#This Row],[Order Priority]]=Introduction!$B$45,1,0)</f>
        <v>0</v>
      </c>
      <c r="M584" s="52">
        <f>IF(Table2[[#This Row],[Ship Mode]]=Introduction!$C$42,1,0)</f>
        <v>0</v>
      </c>
      <c r="N584" s="51">
        <f>IF(Table2[[#This Row],[Ship Mode]]=Introduction!$C$44,1,0)</f>
        <v>0</v>
      </c>
      <c r="O584" s="51">
        <f>IF(Table2[[#This Row],[Customer Segment]]=Introduction!$D$45,1,0)</f>
        <v>0</v>
      </c>
      <c r="P584" s="51">
        <f>IF(Table2[[#This Row],[Customer Segment]]=Introduction!$D$42,1,0)</f>
        <v>0</v>
      </c>
      <c r="Q584" s="51">
        <f>IF(Table2[[#This Row],[Customer Segment]]=Introduction!$D$44,1,0)</f>
        <v>1</v>
      </c>
      <c r="R584" s="44">
        <v>565.36</v>
      </c>
      <c r="S5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719.92697068486905</v>
      </c>
    </row>
    <row r="585" spans="1:19" customFormat="1" x14ac:dyDescent="0.2">
      <c r="A585" s="1" t="s">
        <v>13</v>
      </c>
      <c r="B585" s="1" t="s">
        <v>14</v>
      </c>
      <c r="C585" s="1" t="s">
        <v>15</v>
      </c>
      <c r="D585" s="49">
        <v>0.03</v>
      </c>
      <c r="E585" s="49">
        <v>4.0599999999999996</v>
      </c>
      <c r="F585" s="49">
        <v>6.89</v>
      </c>
      <c r="G585" s="49">
        <v>0.6</v>
      </c>
      <c r="H585" s="49">
        <v>-246.27610000000001</v>
      </c>
      <c r="I585" s="52">
        <f>IF(Table2[[#This Row],[Order Priority]]=Introduction!$B$42,1,0)</f>
        <v>0</v>
      </c>
      <c r="J585" s="52">
        <f>IF(Table2[[#This Row],[Order Priority]]=Introduction!$B$43,1,0)</f>
        <v>1</v>
      </c>
      <c r="K585" s="52">
        <f>IF(Table2[[#This Row],[Order Priority]]=Introduction!$B$44,1,0)</f>
        <v>0</v>
      </c>
      <c r="L585" s="52">
        <f>IF(Table2[[#This Row],[Order Priority]]=Introduction!$B$45,1,0)</f>
        <v>0</v>
      </c>
      <c r="M585" s="52">
        <f>IF(Table2[[#This Row],[Ship Mode]]=Introduction!$C$42,1,0)</f>
        <v>0</v>
      </c>
      <c r="N585" s="51">
        <f>IF(Table2[[#This Row],[Ship Mode]]=Introduction!$C$44,1,0)</f>
        <v>1</v>
      </c>
      <c r="O585" s="51">
        <f>IF(Table2[[#This Row],[Customer Segment]]=Introduction!$D$45,1,0)</f>
        <v>0</v>
      </c>
      <c r="P585" s="51">
        <f>IF(Table2[[#This Row],[Customer Segment]]=Introduction!$D$42,1,0)</f>
        <v>1</v>
      </c>
      <c r="Q585" s="51">
        <f>IF(Table2[[#This Row],[Customer Segment]]=Introduction!$D$44,1,0)</f>
        <v>0</v>
      </c>
      <c r="R585" s="41">
        <v>159.88999999999999</v>
      </c>
      <c r="S5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35.393896468198925</v>
      </c>
    </row>
    <row r="586" spans="1:19" customFormat="1" x14ac:dyDescent="0.2">
      <c r="A586" s="1" t="s">
        <v>13</v>
      </c>
      <c r="B586" s="1" t="s">
        <v>14</v>
      </c>
      <c r="C586" s="1" t="s">
        <v>15</v>
      </c>
      <c r="D586" s="47">
        <v>0.01</v>
      </c>
      <c r="E586" s="47">
        <v>3.75</v>
      </c>
      <c r="F586" s="47">
        <v>0.5</v>
      </c>
      <c r="G586" s="47">
        <v>0.37</v>
      </c>
      <c r="H586" s="47">
        <v>55.194600000000001</v>
      </c>
      <c r="I586" s="52">
        <f>IF(Table2[[#This Row],[Order Priority]]=Introduction!$B$42,1,0)</f>
        <v>0</v>
      </c>
      <c r="J586" s="52">
        <f>IF(Table2[[#This Row],[Order Priority]]=Introduction!$B$43,1,0)</f>
        <v>1</v>
      </c>
      <c r="K586" s="52">
        <f>IF(Table2[[#This Row],[Order Priority]]=Introduction!$B$44,1,0)</f>
        <v>0</v>
      </c>
      <c r="L586" s="52">
        <f>IF(Table2[[#This Row],[Order Priority]]=Introduction!$B$45,1,0)</f>
        <v>0</v>
      </c>
      <c r="M586" s="52">
        <f>IF(Table2[[#This Row],[Ship Mode]]=Introduction!$C$42,1,0)</f>
        <v>0</v>
      </c>
      <c r="N586" s="51">
        <f>IF(Table2[[#This Row],[Ship Mode]]=Introduction!$C$44,1,0)</f>
        <v>1</v>
      </c>
      <c r="O586" s="51">
        <f>IF(Table2[[#This Row],[Customer Segment]]=Introduction!$D$45,1,0)</f>
        <v>0</v>
      </c>
      <c r="P586" s="51">
        <f>IF(Table2[[#This Row],[Customer Segment]]=Introduction!$D$42,1,0)</f>
        <v>1</v>
      </c>
      <c r="Q586" s="51">
        <f>IF(Table2[[#This Row],[Customer Segment]]=Introduction!$D$44,1,0)</f>
        <v>0</v>
      </c>
      <c r="R586" s="44">
        <v>180.48</v>
      </c>
      <c r="S5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-11.434562296236955</v>
      </c>
    </row>
    <row r="587" spans="1:19" customFormat="1" x14ac:dyDescent="0.2">
      <c r="A587" s="1" t="s">
        <v>13</v>
      </c>
      <c r="B587" s="1" t="s">
        <v>14</v>
      </c>
      <c r="C587" s="1" t="s">
        <v>15</v>
      </c>
      <c r="D587" s="49">
        <v>0.02</v>
      </c>
      <c r="E587" s="49">
        <v>10.68</v>
      </c>
      <c r="F587" s="49">
        <v>13.04</v>
      </c>
      <c r="G587" s="49">
        <v>0.6</v>
      </c>
      <c r="H587" s="49">
        <v>-307.29649999999998</v>
      </c>
      <c r="I587" s="52">
        <f>IF(Table2[[#This Row],[Order Priority]]=Introduction!$B$42,1,0)</f>
        <v>0</v>
      </c>
      <c r="J587" s="52">
        <f>IF(Table2[[#This Row],[Order Priority]]=Introduction!$B$43,1,0)</f>
        <v>1</v>
      </c>
      <c r="K587" s="52">
        <f>IF(Table2[[#This Row],[Order Priority]]=Introduction!$B$44,1,0)</f>
        <v>0</v>
      </c>
      <c r="L587" s="52">
        <f>IF(Table2[[#This Row],[Order Priority]]=Introduction!$B$45,1,0)</f>
        <v>0</v>
      </c>
      <c r="M587" s="52">
        <f>IF(Table2[[#This Row],[Ship Mode]]=Introduction!$C$42,1,0)</f>
        <v>0</v>
      </c>
      <c r="N587" s="51">
        <f>IF(Table2[[#This Row],[Ship Mode]]=Introduction!$C$44,1,0)</f>
        <v>1</v>
      </c>
      <c r="O587" s="51">
        <f>IF(Table2[[#This Row],[Customer Segment]]=Introduction!$D$45,1,0)</f>
        <v>0</v>
      </c>
      <c r="P587" s="51">
        <f>IF(Table2[[#This Row],[Customer Segment]]=Introduction!$D$42,1,0)</f>
        <v>1</v>
      </c>
      <c r="Q587" s="51">
        <f>IF(Table2[[#This Row],[Customer Segment]]=Introduction!$D$44,1,0)</f>
        <v>0</v>
      </c>
      <c r="R587" s="41">
        <v>350.48</v>
      </c>
      <c r="S5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170.23942106527088</v>
      </c>
    </row>
    <row r="588" spans="1:19" customFormat="1" x14ac:dyDescent="0.2">
      <c r="A588" s="1" t="s">
        <v>13</v>
      </c>
      <c r="B588" s="1" t="s">
        <v>14</v>
      </c>
      <c r="C588" s="1" t="s">
        <v>15</v>
      </c>
      <c r="D588" s="47">
        <v>0.03</v>
      </c>
      <c r="E588" s="47">
        <v>4.0599999999999996</v>
      </c>
      <c r="F588" s="47">
        <v>6.89</v>
      </c>
      <c r="G588" s="47">
        <v>0.6</v>
      </c>
      <c r="H588" s="47">
        <v>-185.17</v>
      </c>
      <c r="I588" s="52">
        <f>IF(Table2[[#This Row],[Order Priority]]=Introduction!$B$42,1,0)</f>
        <v>0</v>
      </c>
      <c r="J588" s="52">
        <f>IF(Table2[[#This Row],[Order Priority]]=Introduction!$B$43,1,0)</f>
        <v>1</v>
      </c>
      <c r="K588" s="52">
        <f>IF(Table2[[#This Row],[Order Priority]]=Introduction!$B$44,1,0)</f>
        <v>0</v>
      </c>
      <c r="L588" s="52">
        <f>IF(Table2[[#This Row],[Order Priority]]=Introduction!$B$45,1,0)</f>
        <v>0</v>
      </c>
      <c r="M588" s="52">
        <f>IF(Table2[[#This Row],[Ship Mode]]=Introduction!$C$42,1,0)</f>
        <v>0</v>
      </c>
      <c r="N588" s="51">
        <f>IF(Table2[[#This Row],[Ship Mode]]=Introduction!$C$44,1,0)</f>
        <v>1</v>
      </c>
      <c r="O588" s="51">
        <f>IF(Table2[[#This Row],[Customer Segment]]=Introduction!$D$45,1,0)</f>
        <v>0</v>
      </c>
      <c r="P588" s="51">
        <f>IF(Table2[[#This Row],[Customer Segment]]=Introduction!$D$42,1,0)</f>
        <v>1</v>
      </c>
      <c r="Q588" s="51">
        <f>IF(Table2[[#This Row],[Customer Segment]]=Introduction!$D$44,1,0)</f>
        <v>0</v>
      </c>
      <c r="R588" s="44">
        <v>38.89</v>
      </c>
      <c r="S5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97.968114662667915</v>
      </c>
    </row>
    <row r="589" spans="1:19" customFormat="1" x14ac:dyDescent="0.2">
      <c r="A589" s="1" t="s">
        <v>13</v>
      </c>
      <c r="B589" s="1" t="s">
        <v>14</v>
      </c>
      <c r="C589" s="1" t="s">
        <v>15</v>
      </c>
      <c r="D589" s="49">
        <v>0.01</v>
      </c>
      <c r="E589" s="49">
        <v>3.75</v>
      </c>
      <c r="F589" s="49">
        <v>0.5</v>
      </c>
      <c r="G589" s="49">
        <v>0.37</v>
      </c>
      <c r="H589" s="49">
        <v>31.1328</v>
      </c>
      <c r="I589" s="52">
        <f>IF(Table2[[#This Row],[Order Priority]]=Introduction!$B$42,1,0)</f>
        <v>0</v>
      </c>
      <c r="J589" s="52">
        <f>IF(Table2[[#This Row],[Order Priority]]=Introduction!$B$43,1,0)</f>
        <v>1</v>
      </c>
      <c r="K589" s="52">
        <f>IF(Table2[[#This Row],[Order Priority]]=Introduction!$B$44,1,0)</f>
        <v>0</v>
      </c>
      <c r="L589" s="52">
        <f>IF(Table2[[#This Row],[Order Priority]]=Introduction!$B$45,1,0)</f>
        <v>0</v>
      </c>
      <c r="M589" s="52">
        <f>IF(Table2[[#This Row],[Ship Mode]]=Introduction!$C$42,1,0)</f>
        <v>0</v>
      </c>
      <c r="N589" s="51">
        <f>IF(Table2[[#This Row],[Ship Mode]]=Introduction!$C$44,1,0)</f>
        <v>1</v>
      </c>
      <c r="O589" s="51">
        <f>IF(Table2[[#This Row],[Customer Segment]]=Introduction!$D$45,1,0)</f>
        <v>0</v>
      </c>
      <c r="P589" s="51">
        <f>IF(Table2[[#This Row],[Customer Segment]]=Introduction!$D$42,1,0)</f>
        <v>1</v>
      </c>
      <c r="Q589" s="51">
        <f>IF(Table2[[#This Row],[Customer Segment]]=Introduction!$D$44,1,0)</f>
        <v>0</v>
      </c>
      <c r="R589" s="41">
        <v>45.12</v>
      </c>
      <c r="S5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-36.074464423056916</v>
      </c>
    </row>
    <row r="590" spans="1:19" customFormat="1" x14ac:dyDescent="0.2">
      <c r="A590" s="1" t="s">
        <v>13</v>
      </c>
      <c r="B590" s="1" t="s">
        <v>14</v>
      </c>
      <c r="C590" s="1" t="s">
        <v>15</v>
      </c>
      <c r="D590" s="47">
        <v>0.02</v>
      </c>
      <c r="E590" s="47">
        <v>10.68</v>
      </c>
      <c r="F590" s="47">
        <v>13.04</v>
      </c>
      <c r="G590" s="47">
        <v>0.6</v>
      </c>
      <c r="H590" s="47">
        <v>-231.05</v>
      </c>
      <c r="I590" s="52">
        <f>IF(Table2[[#This Row],[Order Priority]]=Introduction!$B$42,1,0)</f>
        <v>0</v>
      </c>
      <c r="J590" s="52">
        <f>IF(Table2[[#This Row],[Order Priority]]=Introduction!$B$43,1,0)</f>
        <v>1</v>
      </c>
      <c r="K590" s="52">
        <f>IF(Table2[[#This Row],[Order Priority]]=Introduction!$B$44,1,0)</f>
        <v>0</v>
      </c>
      <c r="L590" s="52">
        <f>IF(Table2[[#This Row],[Order Priority]]=Introduction!$B$45,1,0)</f>
        <v>0</v>
      </c>
      <c r="M590" s="52">
        <f>IF(Table2[[#This Row],[Ship Mode]]=Introduction!$C$42,1,0)</f>
        <v>0</v>
      </c>
      <c r="N590" s="51">
        <f>IF(Table2[[#This Row],[Ship Mode]]=Introduction!$C$44,1,0)</f>
        <v>1</v>
      </c>
      <c r="O590" s="51">
        <f>IF(Table2[[#This Row],[Customer Segment]]=Introduction!$D$45,1,0)</f>
        <v>0</v>
      </c>
      <c r="P590" s="51">
        <f>IF(Table2[[#This Row],[Customer Segment]]=Introduction!$D$42,1,0)</f>
        <v>1</v>
      </c>
      <c r="Q590" s="51">
        <f>IF(Table2[[#This Row],[Customer Segment]]=Introduction!$D$44,1,0)</f>
        <v>0</v>
      </c>
      <c r="R590" s="44">
        <v>90.45</v>
      </c>
      <c r="S5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248.31779830689771</v>
      </c>
    </row>
    <row r="591" spans="1:19" customFormat="1" x14ac:dyDescent="0.2">
      <c r="A591" s="1" t="s">
        <v>13</v>
      </c>
      <c r="B591" s="1" t="s">
        <v>63</v>
      </c>
      <c r="C591" s="1" t="s">
        <v>70</v>
      </c>
      <c r="D591" s="49">
        <v>0.05</v>
      </c>
      <c r="E591" s="49">
        <v>19.23</v>
      </c>
      <c r="F591" s="49">
        <v>6.15</v>
      </c>
      <c r="G591" s="49">
        <v>0.44</v>
      </c>
      <c r="H591" s="49">
        <v>-2133.2779999999998</v>
      </c>
      <c r="I591" s="52">
        <f>IF(Table2[[#This Row],[Order Priority]]=Introduction!$B$42,1,0)</f>
        <v>0</v>
      </c>
      <c r="J591" s="52">
        <f>IF(Table2[[#This Row],[Order Priority]]=Introduction!$B$43,1,0)</f>
        <v>1</v>
      </c>
      <c r="K591" s="52">
        <f>IF(Table2[[#This Row],[Order Priority]]=Introduction!$B$44,1,0)</f>
        <v>0</v>
      </c>
      <c r="L591" s="52">
        <f>IF(Table2[[#This Row],[Order Priority]]=Introduction!$B$45,1,0)</f>
        <v>0</v>
      </c>
      <c r="M591" s="52">
        <f>IF(Table2[[#This Row],[Ship Mode]]=Introduction!$C$42,1,0)</f>
        <v>0</v>
      </c>
      <c r="N591" s="51">
        <f>IF(Table2[[#This Row],[Ship Mode]]=Introduction!$C$44,1,0)</f>
        <v>0</v>
      </c>
      <c r="O591" s="51">
        <f>IF(Table2[[#This Row],[Customer Segment]]=Introduction!$D$45,1,0)</f>
        <v>0</v>
      </c>
      <c r="P591" s="51">
        <f>IF(Table2[[#This Row],[Customer Segment]]=Introduction!$D$42,1,0)</f>
        <v>0</v>
      </c>
      <c r="Q591" s="51">
        <f>IF(Table2[[#This Row],[Customer Segment]]=Introduction!$D$44,1,0)</f>
        <v>0</v>
      </c>
      <c r="R591" s="41">
        <v>119.78</v>
      </c>
      <c r="S5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-2069.3537704583446</v>
      </c>
    </row>
    <row r="592" spans="1:19" customFormat="1" x14ac:dyDescent="0.2">
      <c r="A592" s="1" t="s">
        <v>92</v>
      </c>
      <c r="B592" s="1" t="s">
        <v>14</v>
      </c>
      <c r="C592" s="1" t="s">
        <v>3</v>
      </c>
      <c r="D592" s="47">
        <v>7.0000000000000007E-2</v>
      </c>
      <c r="E592" s="47">
        <v>5.81</v>
      </c>
      <c r="F592" s="47">
        <v>8.49</v>
      </c>
      <c r="G592" s="47">
        <v>0.39</v>
      </c>
      <c r="H592" s="47">
        <v>-243.23650000000001</v>
      </c>
      <c r="I592" s="52">
        <f>IF(Table2[[#This Row],[Order Priority]]=Introduction!$B$42,1,0)</f>
        <v>0</v>
      </c>
      <c r="J592" s="52">
        <f>IF(Table2[[#This Row],[Order Priority]]=Introduction!$B$43,1,0)</f>
        <v>0</v>
      </c>
      <c r="K592" s="52">
        <f>IF(Table2[[#This Row],[Order Priority]]=Introduction!$B$44,1,0)</f>
        <v>0</v>
      </c>
      <c r="L592" s="52">
        <f>IF(Table2[[#This Row],[Order Priority]]=Introduction!$B$45,1,0)</f>
        <v>1</v>
      </c>
      <c r="M592" s="52">
        <f>IF(Table2[[#This Row],[Ship Mode]]=Introduction!$C$42,1,0)</f>
        <v>0</v>
      </c>
      <c r="N592" s="51">
        <f>IF(Table2[[#This Row],[Ship Mode]]=Introduction!$C$44,1,0)</f>
        <v>1</v>
      </c>
      <c r="O592" s="51">
        <f>IF(Table2[[#This Row],[Customer Segment]]=Introduction!$D$45,1,0)</f>
        <v>1</v>
      </c>
      <c r="P592" s="51">
        <f>IF(Table2[[#This Row],[Customer Segment]]=Introduction!$D$42,1,0)</f>
        <v>0</v>
      </c>
      <c r="Q592" s="51">
        <f>IF(Table2[[#This Row],[Customer Segment]]=Introduction!$D$44,1,0)</f>
        <v>0</v>
      </c>
      <c r="R592" s="44">
        <v>58.8</v>
      </c>
      <c r="S5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-77.618908999990637</v>
      </c>
    </row>
    <row r="593" spans="1:19" customFormat="1" x14ac:dyDescent="0.2">
      <c r="A593" s="1" t="s">
        <v>92</v>
      </c>
      <c r="B593" s="1" t="s">
        <v>14</v>
      </c>
      <c r="C593" s="1" t="s">
        <v>3</v>
      </c>
      <c r="D593" s="49">
        <v>0.04</v>
      </c>
      <c r="E593" s="49">
        <v>9.65</v>
      </c>
      <c r="F593" s="49">
        <v>6.22</v>
      </c>
      <c r="G593" s="49">
        <v>0.55000000000000004</v>
      </c>
      <c r="H593" s="49">
        <v>-53.62</v>
      </c>
      <c r="I593" s="52">
        <f>IF(Table2[[#This Row],[Order Priority]]=Introduction!$B$42,1,0)</f>
        <v>0</v>
      </c>
      <c r="J593" s="52">
        <f>IF(Table2[[#This Row],[Order Priority]]=Introduction!$B$43,1,0)</f>
        <v>0</v>
      </c>
      <c r="K593" s="52">
        <f>IF(Table2[[#This Row],[Order Priority]]=Introduction!$B$44,1,0)</f>
        <v>0</v>
      </c>
      <c r="L593" s="52">
        <f>IF(Table2[[#This Row],[Order Priority]]=Introduction!$B$45,1,0)</f>
        <v>1</v>
      </c>
      <c r="M593" s="52">
        <f>IF(Table2[[#This Row],[Ship Mode]]=Introduction!$C$42,1,0)</f>
        <v>0</v>
      </c>
      <c r="N593" s="51">
        <f>IF(Table2[[#This Row],[Ship Mode]]=Introduction!$C$44,1,0)</f>
        <v>1</v>
      </c>
      <c r="O593" s="51">
        <f>IF(Table2[[#This Row],[Customer Segment]]=Introduction!$D$45,1,0)</f>
        <v>1</v>
      </c>
      <c r="P593" s="51">
        <f>IF(Table2[[#This Row],[Customer Segment]]=Introduction!$D$42,1,0)</f>
        <v>0</v>
      </c>
      <c r="Q593" s="51">
        <f>IF(Table2[[#This Row],[Customer Segment]]=Introduction!$D$44,1,0)</f>
        <v>0</v>
      </c>
      <c r="R593" s="41">
        <v>120.47</v>
      </c>
      <c r="S5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218.65793085657273</v>
      </c>
    </row>
    <row r="594" spans="1:19" customFormat="1" x14ac:dyDescent="0.2">
      <c r="A594" s="1" t="s">
        <v>46</v>
      </c>
      <c r="B594" s="1" t="s">
        <v>14</v>
      </c>
      <c r="C594" s="1" t="s">
        <v>47</v>
      </c>
      <c r="D594" s="47">
        <v>0.04</v>
      </c>
      <c r="E594" s="47">
        <v>11.5</v>
      </c>
      <c r="F594" s="47">
        <v>7.19</v>
      </c>
      <c r="G594" s="47">
        <v>0.4</v>
      </c>
      <c r="H594" s="47">
        <v>-23.357880000000002</v>
      </c>
      <c r="I594" s="52">
        <f>IF(Table2[[#This Row],[Order Priority]]=Introduction!$B$42,1,0)</f>
        <v>0</v>
      </c>
      <c r="J594" s="52">
        <f>IF(Table2[[#This Row],[Order Priority]]=Introduction!$B$43,1,0)</f>
        <v>0</v>
      </c>
      <c r="K594" s="52">
        <f>IF(Table2[[#This Row],[Order Priority]]=Introduction!$B$44,1,0)</f>
        <v>0</v>
      </c>
      <c r="L594" s="52">
        <f>IF(Table2[[#This Row],[Order Priority]]=Introduction!$B$45,1,0)</f>
        <v>0</v>
      </c>
      <c r="M594" s="52">
        <f>IF(Table2[[#This Row],[Ship Mode]]=Introduction!$C$42,1,0)</f>
        <v>0</v>
      </c>
      <c r="N594" s="51">
        <f>IF(Table2[[#This Row],[Ship Mode]]=Introduction!$C$44,1,0)</f>
        <v>1</v>
      </c>
      <c r="O594" s="51">
        <f>IF(Table2[[#This Row],[Customer Segment]]=Introduction!$D$45,1,0)</f>
        <v>0</v>
      </c>
      <c r="P594" s="51">
        <f>IF(Table2[[#This Row],[Customer Segment]]=Introduction!$D$42,1,0)</f>
        <v>0</v>
      </c>
      <c r="Q594" s="51">
        <f>IF(Table2[[#This Row],[Customer Segment]]=Introduction!$D$44,1,0)</f>
        <v>1</v>
      </c>
      <c r="R594" s="44">
        <v>157.81</v>
      </c>
      <c r="S5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385.31788663833652</v>
      </c>
    </row>
    <row r="595" spans="1:19" customFormat="1" x14ac:dyDescent="0.2">
      <c r="A595" s="1" t="s">
        <v>46</v>
      </c>
      <c r="B595" s="1" t="s">
        <v>14</v>
      </c>
      <c r="C595" s="1" t="s">
        <v>47</v>
      </c>
      <c r="D595" s="49">
        <v>0.02</v>
      </c>
      <c r="E595" s="49">
        <v>15.7</v>
      </c>
      <c r="F595" s="49">
        <v>11.25</v>
      </c>
      <c r="G595" s="49">
        <v>0.6</v>
      </c>
      <c r="H595" s="49">
        <v>-18.241599999999998</v>
      </c>
      <c r="I595" s="52">
        <f>IF(Table2[[#This Row],[Order Priority]]=Introduction!$B$42,1,0)</f>
        <v>0</v>
      </c>
      <c r="J595" s="52">
        <f>IF(Table2[[#This Row],[Order Priority]]=Introduction!$B$43,1,0)</f>
        <v>0</v>
      </c>
      <c r="K595" s="52">
        <f>IF(Table2[[#This Row],[Order Priority]]=Introduction!$B$44,1,0)</f>
        <v>0</v>
      </c>
      <c r="L595" s="52">
        <f>IF(Table2[[#This Row],[Order Priority]]=Introduction!$B$45,1,0)</f>
        <v>0</v>
      </c>
      <c r="M595" s="52">
        <f>IF(Table2[[#This Row],[Ship Mode]]=Introduction!$C$42,1,0)</f>
        <v>0</v>
      </c>
      <c r="N595" s="51">
        <f>IF(Table2[[#This Row],[Ship Mode]]=Introduction!$C$44,1,0)</f>
        <v>1</v>
      </c>
      <c r="O595" s="51">
        <f>IF(Table2[[#This Row],[Customer Segment]]=Introduction!$D$45,1,0)</f>
        <v>0</v>
      </c>
      <c r="P595" s="51">
        <f>IF(Table2[[#This Row],[Customer Segment]]=Introduction!$D$42,1,0)</f>
        <v>0</v>
      </c>
      <c r="Q595" s="51">
        <f>IF(Table2[[#This Row],[Customer Segment]]=Introduction!$D$44,1,0)</f>
        <v>1</v>
      </c>
      <c r="R595" s="41">
        <v>19.440000000000001</v>
      </c>
      <c r="S5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695.38571849534935</v>
      </c>
    </row>
    <row r="596" spans="1:19" customFormat="1" x14ac:dyDescent="0.2">
      <c r="A596" s="1" t="s">
        <v>46</v>
      </c>
      <c r="B596" s="1" t="s">
        <v>2</v>
      </c>
      <c r="C596" s="1" t="s">
        <v>47</v>
      </c>
      <c r="D596" s="47">
        <v>0.05</v>
      </c>
      <c r="E596" s="47">
        <v>225.02</v>
      </c>
      <c r="F596" s="47">
        <v>28.66</v>
      </c>
      <c r="G596" s="47">
        <v>0.72</v>
      </c>
      <c r="H596" s="47">
        <v>1428.9104</v>
      </c>
      <c r="I596" s="52">
        <f>IF(Table2[[#This Row],[Order Priority]]=Introduction!$B$42,1,0)</f>
        <v>0</v>
      </c>
      <c r="J596" s="52">
        <f>IF(Table2[[#This Row],[Order Priority]]=Introduction!$B$43,1,0)</f>
        <v>0</v>
      </c>
      <c r="K596" s="52">
        <f>IF(Table2[[#This Row],[Order Priority]]=Introduction!$B$44,1,0)</f>
        <v>0</v>
      </c>
      <c r="L596" s="52">
        <f>IF(Table2[[#This Row],[Order Priority]]=Introduction!$B$45,1,0)</f>
        <v>0</v>
      </c>
      <c r="M596" s="52">
        <f>IF(Table2[[#This Row],[Ship Mode]]=Introduction!$C$42,1,0)</f>
        <v>1</v>
      </c>
      <c r="N596" s="51">
        <f>IF(Table2[[#This Row],[Ship Mode]]=Introduction!$C$44,1,0)</f>
        <v>0</v>
      </c>
      <c r="O596" s="51">
        <f>IF(Table2[[#This Row],[Customer Segment]]=Introduction!$D$45,1,0)</f>
        <v>0</v>
      </c>
      <c r="P596" s="51">
        <f>IF(Table2[[#This Row],[Customer Segment]]=Introduction!$D$42,1,0)</f>
        <v>0</v>
      </c>
      <c r="Q596" s="51">
        <f>IF(Table2[[#This Row],[Customer Segment]]=Introduction!$D$44,1,0)</f>
        <v>1</v>
      </c>
      <c r="R596" s="44">
        <v>4636.63</v>
      </c>
      <c r="S5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3590.69318881956</v>
      </c>
    </row>
    <row r="597" spans="1:19" customFormat="1" x14ac:dyDescent="0.2">
      <c r="A597" s="1" t="s">
        <v>1</v>
      </c>
      <c r="B597" s="1" t="s">
        <v>14</v>
      </c>
      <c r="C597" s="1" t="s">
        <v>3</v>
      </c>
      <c r="D597" s="49">
        <v>0.02</v>
      </c>
      <c r="E597" s="49">
        <v>49.99</v>
      </c>
      <c r="F597" s="49">
        <v>19.989999999999998</v>
      </c>
      <c r="G597" s="49">
        <v>0.41</v>
      </c>
      <c r="H597" s="49">
        <v>-76.89</v>
      </c>
      <c r="I597" s="52">
        <f>IF(Table2[[#This Row],[Order Priority]]=Introduction!$B$42,1,0)</f>
        <v>1</v>
      </c>
      <c r="J597" s="52">
        <f>IF(Table2[[#This Row],[Order Priority]]=Introduction!$B$43,1,0)</f>
        <v>0</v>
      </c>
      <c r="K597" s="52">
        <f>IF(Table2[[#This Row],[Order Priority]]=Introduction!$B$44,1,0)</f>
        <v>0</v>
      </c>
      <c r="L597" s="52">
        <f>IF(Table2[[#This Row],[Order Priority]]=Introduction!$B$45,1,0)</f>
        <v>0</v>
      </c>
      <c r="M597" s="52">
        <f>IF(Table2[[#This Row],[Ship Mode]]=Introduction!$C$42,1,0)</f>
        <v>0</v>
      </c>
      <c r="N597" s="51">
        <f>IF(Table2[[#This Row],[Ship Mode]]=Introduction!$C$44,1,0)</f>
        <v>1</v>
      </c>
      <c r="O597" s="51">
        <f>IF(Table2[[#This Row],[Customer Segment]]=Introduction!$D$45,1,0)</f>
        <v>1</v>
      </c>
      <c r="P597" s="51">
        <f>IF(Table2[[#This Row],[Customer Segment]]=Introduction!$D$42,1,0)</f>
        <v>0</v>
      </c>
      <c r="Q597" s="51">
        <f>IF(Table2[[#This Row],[Customer Segment]]=Introduction!$D$44,1,0)</f>
        <v>0</v>
      </c>
      <c r="R597" s="41">
        <v>901.81</v>
      </c>
      <c r="S5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8" spans="1:19" customFormat="1" x14ac:dyDescent="0.2">
      <c r="A598" s="1" t="s">
        <v>1</v>
      </c>
      <c r="B598" s="1" t="s">
        <v>14</v>
      </c>
      <c r="C598" s="1" t="s">
        <v>3</v>
      </c>
      <c r="D598" s="47">
        <v>0.02</v>
      </c>
      <c r="E598" s="47">
        <v>49.99</v>
      </c>
      <c r="F598" s="47">
        <v>19.989999999999998</v>
      </c>
      <c r="G598" s="47">
        <v>0.41</v>
      </c>
      <c r="H598" s="47">
        <v>-76.89</v>
      </c>
      <c r="I598" s="52">
        <f>IF(Table2[[#This Row],[Order Priority]]=Introduction!$B$42,1,0)</f>
        <v>1</v>
      </c>
      <c r="J598" s="52">
        <f>IF(Table2[[#This Row],[Order Priority]]=Introduction!$B$43,1,0)</f>
        <v>0</v>
      </c>
      <c r="K598" s="52">
        <f>IF(Table2[[#This Row],[Order Priority]]=Introduction!$B$44,1,0)</f>
        <v>0</v>
      </c>
      <c r="L598" s="52">
        <f>IF(Table2[[#This Row],[Order Priority]]=Introduction!$B$45,1,0)</f>
        <v>0</v>
      </c>
      <c r="M598" s="52">
        <f>IF(Table2[[#This Row],[Ship Mode]]=Introduction!$C$42,1,0)</f>
        <v>0</v>
      </c>
      <c r="N598" s="51">
        <f>IF(Table2[[#This Row],[Ship Mode]]=Introduction!$C$44,1,0)</f>
        <v>1</v>
      </c>
      <c r="O598" s="51">
        <f>IF(Table2[[#This Row],[Customer Segment]]=Introduction!$D$45,1,0)</f>
        <v>1</v>
      </c>
      <c r="P598" s="51">
        <f>IF(Table2[[#This Row],[Customer Segment]]=Introduction!$D$42,1,0)</f>
        <v>0</v>
      </c>
      <c r="Q598" s="51">
        <f>IF(Table2[[#This Row],[Customer Segment]]=Introduction!$D$44,1,0)</f>
        <v>0</v>
      </c>
      <c r="R598" s="44">
        <v>250.5</v>
      </c>
      <c r="S5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9" spans="1:19" customFormat="1" x14ac:dyDescent="0.2">
      <c r="A599" s="1" t="s">
        <v>1</v>
      </c>
      <c r="B599" s="1" t="s">
        <v>2</v>
      </c>
      <c r="C599" s="1" t="s">
        <v>3</v>
      </c>
      <c r="D599" s="49">
        <v>0</v>
      </c>
      <c r="E599" s="49">
        <v>100.89</v>
      </c>
      <c r="F599" s="49">
        <v>42</v>
      </c>
      <c r="G599" s="49">
        <v>0.61</v>
      </c>
      <c r="H599" s="49">
        <v>1500.12</v>
      </c>
      <c r="I599" s="52">
        <f>IF(Table2[[#This Row],[Order Priority]]=Introduction!$B$42,1,0)</f>
        <v>1</v>
      </c>
      <c r="J599" s="52">
        <f>IF(Table2[[#This Row],[Order Priority]]=Introduction!$B$43,1,0)</f>
        <v>0</v>
      </c>
      <c r="K599" s="52">
        <f>IF(Table2[[#This Row],[Order Priority]]=Introduction!$B$44,1,0)</f>
        <v>0</v>
      </c>
      <c r="L599" s="52">
        <f>IF(Table2[[#This Row],[Order Priority]]=Introduction!$B$45,1,0)</f>
        <v>0</v>
      </c>
      <c r="M599" s="52">
        <f>IF(Table2[[#This Row],[Ship Mode]]=Introduction!$C$42,1,0)</f>
        <v>1</v>
      </c>
      <c r="N599" s="51">
        <f>IF(Table2[[#This Row],[Ship Mode]]=Introduction!$C$44,1,0)</f>
        <v>0</v>
      </c>
      <c r="O599" s="51">
        <f>IF(Table2[[#This Row],[Customer Segment]]=Introduction!$D$45,1,0)</f>
        <v>1</v>
      </c>
      <c r="P599" s="51">
        <f>IF(Table2[[#This Row],[Customer Segment]]=Introduction!$D$42,1,0)</f>
        <v>0</v>
      </c>
      <c r="Q599" s="51">
        <f>IF(Table2[[#This Row],[Customer Segment]]=Introduction!$D$44,1,0)</f>
        <v>0</v>
      </c>
      <c r="R599" s="41">
        <v>1608.11</v>
      </c>
      <c r="S5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3634.5194451691982</v>
      </c>
    </row>
    <row r="600" spans="1:19" customFormat="1" x14ac:dyDescent="0.2">
      <c r="A600" s="1" t="s">
        <v>13</v>
      </c>
      <c r="B600" s="1" t="s">
        <v>14</v>
      </c>
      <c r="C600" s="1" t="s">
        <v>3</v>
      </c>
      <c r="D600" s="47">
        <v>0.04</v>
      </c>
      <c r="E600" s="47">
        <v>4.37</v>
      </c>
      <c r="F600" s="47">
        <v>5.15</v>
      </c>
      <c r="G600" s="47">
        <v>0.59</v>
      </c>
      <c r="H600" s="47">
        <v>-74.479600000000005</v>
      </c>
      <c r="I600" s="52">
        <f>IF(Table2[[#This Row],[Order Priority]]=Introduction!$B$42,1,0)</f>
        <v>0</v>
      </c>
      <c r="J600" s="52">
        <f>IF(Table2[[#This Row],[Order Priority]]=Introduction!$B$43,1,0)</f>
        <v>1</v>
      </c>
      <c r="K600" s="52">
        <f>IF(Table2[[#This Row],[Order Priority]]=Introduction!$B$44,1,0)</f>
        <v>0</v>
      </c>
      <c r="L600" s="52">
        <f>IF(Table2[[#This Row],[Order Priority]]=Introduction!$B$45,1,0)</f>
        <v>0</v>
      </c>
      <c r="M600" s="52">
        <f>IF(Table2[[#This Row],[Ship Mode]]=Introduction!$C$42,1,0)</f>
        <v>0</v>
      </c>
      <c r="N600" s="51">
        <f>IF(Table2[[#This Row],[Ship Mode]]=Introduction!$C$44,1,0)</f>
        <v>1</v>
      </c>
      <c r="O600" s="51">
        <f>IF(Table2[[#This Row],[Customer Segment]]=Introduction!$D$45,1,0)</f>
        <v>1</v>
      </c>
      <c r="P600" s="51">
        <f>IF(Table2[[#This Row],[Customer Segment]]=Introduction!$D$42,1,0)</f>
        <v>0</v>
      </c>
      <c r="Q600" s="51">
        <f>IF(Table2[[#This Row],[Customer Segment]]=Introduction!$D$44,1,0)</f>
        <v>0</v>
      </c>
      <c r="R600" s="44">
        <v>78.59</v>
      </c>
      <c r="S6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169.17567224658811</v>
      </c>
    </row>
    <row r="601" spans="1:19" customFormat="1" x14ac:dyDescent="0.2">
      <c r="A601" s="1" t="s">
        <v>13</v>
      </c>
      <c r="B601" s="1" t="s">
        <v>14</v>
      </c>
      <c r="C601" s="1" t="s">
        <v>3</v>
      </c>
      <c r="D601" s="49">
        <v>0.09</v>
      </c>
      <c r="E601" s="49">
        <v>155.99</v>
      </c>
      <c r="F601" s="49">
        <v>8.99</v>
      </c>
      <c r="G601" s="49">
        <v>0.57999999999999996</v>
      </c>
      <c r="H601" s="49">
        <v>-232.22056000000001</v>
      </c>
      <c r="I601" s="52">
        <f>IF(Table2[[#This Row],[Order Priority]]=Introduction!$B$42,1,0)</f>
        <v>0</v>
      </c>
      <c r="J601" s="52">
        <f>IF(Table2[[#This Row],[Order Priority]]=Introduction!$B$43,1,0)</f>
        <v>1</v>
      </c>
      <c r="K601" s="52">
        <f>IF(Table2[[#This Row],[Order Priority]]=Introduction!$B$44,1,0)</f>
        <v>0</v>
      </c>
      <c r="L601" s="52">
        <f>IF(Table2[[#This Row],[Order Priority]]=Introduction!$B$45,1,0)</f>
        <v>0</v>
      </c>
      <c r="M601" s="52">
        <f>IF(Table2[[#This Row],[Ship Mode]]=Introduction!$C$42,1,0)</f>
        <v>0</v>
      </c>
      <c r="N601" s="51">
        <f>IF(Table2[[#This Row],[Ship Mode]]=Introduction!$C$44,1,0)</f>
        <v>1</v>
      </c>
      <c r="O601" s="51">
        <f>IF(Table2[[#This Row],[Customer Segment]]=Introduction!$D$45,1,0)</f>
        <v>1</v>
      </c>
      <c r="P601" s="51">
        <f>IF(Table2[[#This Row],[Customer Segment]]=Introduction!$D$42,1,0)</f>
        <v>0</v>
      </c>
      <c r="Q601" s="51">
        <f>IF(Table2[[#This Row],[Customer Segment]]=Introduction!$D$44,1,0)</f>
        <v>0</v>
      </c>
      <c r="R601" s="41">
        <v>497.11</v>
      </c>
      <c r="S6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547.47825712306258</v>
      </c>
    </row>
    <row r="602" spans="1:19" customFormat="1" x14ac:dyDescent="0.2">
      <c r="A602" s="1" t="s">
        <v>23</v>
      </c>
      <c r="B602" s="1" t="s">
        <v>63</v>
      </c>
      <c r="C602" s="1" t="s">
        <v>47</v>
      </c>
      <c r="D602" s="47">
        <v>0.1</v>
      </c>
      <c r="E602" s="47">
        <v>4.91</v>
      </c>
      <c r="F602" s="47">
        <v>0.5</v>
      </c>
      <c r="G602" s="47">
        <v>0.36</v>
      </c>
      <c r="H602" s="47">
        <v>35.279699999999998</v>
      </c>
      <c r="I602" s="52">
        <f>IF(Table2[[#This Row],[Order Priority]]=Introduction!$B$42,1,0)</f>
        <v>0</v>
      </c>
      <c r="J602" s="52">
        <f>IF(Table2[[#This Row],[Order Priority]]=Introduction!$B$43,1,0)</f>
        <v>0</v>
      </c>
      <c r="K602" s="52">
        <f>IF(Table2[[#This Row],[Order Priority]]=Introduction!$B$44,1,0)</f>
        <v>1</v>
      </c>
      <c r="L602" s="52">
        <f>IF(Table2[[#This Row],[Order Priority]]=Introduction!$B$45,1,0)</f>
        <v>0</v>
      </c>
      <c r="M602" s="52">
        <f>IF(Table2[[#This Row],[Ship Mode]]=Introduction!$C$42,1,0)</f>
        <v>0</v>
      </c>
      <c r="N602" s="51">
        <f>IF(Table2[[#This Row],[Ship Mode]]=Introduction!$C$44,1,0)</f>
        <v>0</v>
      </c>
      <c r="O602" s="51">
        <f>IF(Table2[[#This Row],[Customer Segment]]=Introduction!$D$45,1,0)</f>
        <v>0</v>
      </c>
      <c r="P602" s="51">
        <f>IF(Table2[[#This Row],[Customer Segment]]=Introduction!$D$42,1,0)</f>
        <v>0</v>
      </c>
      <c r="Q602" s="51">
        <f>IF(Table2[[#This Row],[Customer Segment]]=Introduction!$D$44,1,0)</f>
        <v>1</v>
      </c>
      <c r="R602" s="44">
        <v>51.13</v>
      </c>
      <c r="S6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-36.565031280874422</v>
      </c>
    </row>
    <row r="603" spans="1:19" customFormat="1" x14ac:dyDescent="0.2">
      <c r="A603" s="1" t="s">
        <v>46</v>
      </c>
      <c r="B603" s="1" t="s">
        <v>2</v>
      </c>
      <c r="C603" s="1" t="s">
        <v>70</v>
      </c>
      <c r="D603" s="49">
        <v>7.0000000000000007E-2</v>
      </c>
      <c r="E603" s="49">
        <v>2036.48</v>
      </c>
      <c r="F603" s="49">
        <v>14.7</v>
      </c>
      <c r="G603" s="49">
        <v>0.55000000000000004</v>
      </c>
      <c r="H603" s="49">
        <v>4073.25</v>
      </c>
      <c r="I603" s="52">
        <f>IF(Table2[[#This Row],[Order Priority]]=Introduction!$B$42,1,0)</f>
        <v>0</v>
      </c>
      <c r="J603" s="52">
        <f>IF(Table2[[#This Row],[Order Priority]]=Introduction!$B$43,1,0)</f>
        <v>0</v>
      </c>
      <c r="K603" s="52">
        <f>IF(Table2[[#This Row],[Order Priority]]=Introduction!$B$44,1,0)</f>
        <v>0</v>
      </c>
      <c r="L603" s="52">
        <f>IF(Table2[[#This Row],[Order Priority]]=Introduction!$B$45,1,0)</f>
        <v>0</v>
      </c>
      <c r="M603" s="52">
        <f>IF(Table2[[#This Row],[Ship Mode]]=Introduction!$C$42,1,0)</f>
        <v>1</v>
      </c>
      <c r="N603" s="51">
        <f>IF(Table2[[#This Row],[Ship Mode]]=Introduction!$C$44,1,0)</f>
        <v>0</v>
      </c>
      <c r="O603" s="51">
        <f>IF(Table2[[#This Row],[Customer Segment]]=Introduction!$D$45,1,0)</f>
        <v>0</v>
      </c>
      <c r="P603" s="51">
        <f>IF(Table2[[#This Row],[Customer Segment]]=Introduction!$D$42,1,0)</f>
        <v>0</v>
      </c>
      <c r="Q603" s="51">
        <f>IF(Table2[[#This Row],[Customer Segment]]=Introduction!$D$44,1,0)</f>
        <v>0</v>
      </c>
      <c r="R603" s="41">
        <v>43046.2</v>
      </c>
      <c r="S6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11403.384818915732</v>
      </c>
    </row>
    <row r="604" spans="1:19" customFormat="1" x14ac:dyDescent="0.2">
      <c r="A604" s="1" t="s">
        <v>46</v>
      </c>
      <c r="B604" s="1" t="s">
        <v>2</v>
      </c>
      <c r="C604" s="1" t="s">
        <v>70</v>
      </c>
      <c r="D604" s="47">
        <v>7.0000000000000007E-2</v>
      </c>
      <c r="E604" s="47">
        <v>2036.48</v>
      </c>
      <c r="F604" s="47">
        <v>14.7</v>
      </c>
      <c r="G604" s="47">
        <v>0.55000000000000004</v>
      </c>
      <c r="H604" s="47">
        <v>6028.41</v>
      </c>
      <c r="I604" s="52">
        <f>IF(Table2[[#This Row],[Order Priority]]=Introduction!$B$42,1,0)</f>
        <v>0</v>
      </c>
      <c r="J604" s="52">
        <f>IF(Table2[[#This Row],[Order Priority]]=Introduction!$B$43,1,0)</f>
        <v>0</v>
      </c>
      <c r="K604" s="52">
        <f>IF(Table2[[#This Row],[Order Priority]]=Introduction!$B$44,1,0)</f>
        <v>0</v>
      </c>
      <c r="L604" s="52">
        <f>IF(Table2[[#This Row],[Order Priority]]=Introduction!$B$45,1,0)</f>
        <v>0</v>
      </c>
      <c r="M604" s="52">
        <f>IF(Table2[[#This Row],[Ship Mode]]=Introduction!$C$42,1,0)</f>
        <v>1</v>
      </c>
      <c r="N604" s="51">
        <f>IF(Table2[[#This Row],[Ship Mode]]=Introduction!$C$44,1,0)</f>
        <v>0</v>
      </c>
      <c r="O604" s="51">
        <f>IF(Table2[[#This Row],[Customer Segment]]=Introduction!$D$45,1,0)</f>
        <v>0</v>
      </c>
      <c r="P604" s="51">
        <f>IF(Table2[[#This Row],[Customer Segment]]=Introduction!$D$42,1,0)</f>
        <v>0</v>
      </c>
      <c r="Q604" s="51">
        <f>IF(Table2[[#This Row],[Customer Segment]]=Introduction!$D$44,1,0)</f>
        <v>0</v>
      </c>
      <c r="R604" s="44">
        <v>10331.09</v>
      </c>
      <c r="S6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13405.518950288835</v>
      </c>
    </row>
    <row r="605" spans="1:19" customFormat="1" x14ac:dyDescent="0.2">
      <c r="A605" s="1" t="s">
        <v>1</v>
      </c>
      <c r="B605" s="1" t="s">
        <v>2</v>
      </c>
      <c r="C605" s="1" t="s">
        <v>15</v>
      </c>
      <c r="D605" s="49">
        <v>0.03</v>
      </c>
      <c r="E605" s="49">
        <v>150.88999999999999</v>
      </c>
      <c r="F605" s="49">
        <v>60.2</v>
      </c>
      <c r="G605" s="49">
        <v>0.77</v>
      </c>
      <c r="H605" s="49">
        <v>-677.87199999999996</v>
      </c>
      <c r="I605" s="52">
        <f>IF(Table2[[#This Row],[Order Priority]]=Introduction!$B$42,1,0)</f>
        <v>1</v>
      </c>
      <c r="J605" s="52">
        <f>IF(Table2[[#This Row],[Order Priority]]=Introduction!$B$43,1,0)</f>
        <v>0</v>
      </c>
      <c r="K605" s="52">
        <f>IF(Table2[[#This Row],[Order Priority]]=Introduction!$B$44,1,0)</f>
        <v>0</v>
      </c>
      <c r="L605" s="52">
        <f>IF(Table2[[#This Row],[Order Priority]]=Introduction!$B$45,1,0)</f>
        <v>0</v>
      </c>
      <c r="M605" s="52">
        <f>IF(Table2[[#This Row],[Ship Mode]]=Introduction!$C$42,1,0)</f>
        <v>1</v>
      </c>
      <c r="N605" s="51">
        <f>IF(Table2[[#This Row],[Ship Mode]]=Introduction!$C$44,1,0)</f>
        <v>0</v>
      </c>
      <c r="O605" s="51">
        <f>IF(Table2[[#This Row],[Customer Segment]]=Introduction!$D$45,1,0)</f>
        <v>0</v>
      </c>
      <c r="P605" s="51">
        <f>IF(Table2[[#This Row],[Customer Segment]]=Introduction!$D$42,1,0)</f>
        <v>1</v>
      </c>
      <c r="Q605" s="51">
        <f>IF(Table2[[#This Row],[Customer Segment]]=Introduction!$D$44,1,0)</f>
        <v>0</v>
      </c>
      <c r="R605" s="41">
        <v>3596.03</v>
      </c>
      <c r="S6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2157.1595809895975</v>
      </c>
    </row>
    <row r="606" spans="1:19" customFormat="1" x14ac:dyDescent="0.2">
      <c r="A606" s="1" t="s">
        <v>13</v>
      </c>
      <c r="B606" s="1" t="s">
        <v>14</v>
      </c>
      <c r="C606" s="1" t="s">
        <v>70</v>
      </c>
      <c r="D606" s="47">
        <v>0.08</v>
      </c>
      <c r="E606" s="47">
        <v>34.99</v>
      </c>
      <c r="F606" s="47">
        <v>7.73</v>
      </c>
      <c r="G606" s="47">
        <v>0.59</v>
      </c>
      <c r="H606" s="47">
        <v>144.69</v>
      </c>
      <c r="I606" s="52">
        <f>IF(Table2[[#This Row],[Order Priority]]=Introduction!$B$42,1,0)</f>
        <v>0</v>
      </c>
      <c r="J606" s="52">
        <f>IF(Table2[[#This Row],[Order Priority]]=Introduction!$B$43,1,0)</f>
        <v>1</v>
      </c>
      <c r="K606" s="52">
        <f>IF(Table2[[#This Row],[Order Priority]]=Introduction!$B$44,1,0)</f>
        <v>0</v>
      </c>
      <c r="L606" s="52">
        <f>IF(Table2[[#This Row],[Order Priority]]=Introduction!$B$45,1,0)</f>
        <v>0</v>
      </c>
      <c r="M606" s="52">
        <f>IF(Table2[[#This Row],[Ship Mode]]=Introduction!$C$42,1,0)</f>
        <v>0</v>
      </c>
      <c r="N606" s="51">
        <f>IF(Table2[[#This Row],[Ship Mode]]=Introduction!$C$44,1,0)</f>
        <v>1</v>
      </c>
      <c r="O606" s="51">
        <f>IF(Table2[[#This Row],[Customer Segment]]=Introduction!$D$45,1,0)</f>
        <v>0</v>
      </c>
      <c r="P606" s="51">
        <f>IF(Table2[[#This Row],[Customer Segment]]=Introduction!$D$42,1,0)</f>
        <v>0</v>
      </c>
      <c r="Q606" s="51">
        <f>IF(Table2[[#This Row],[Customer Segment]]=Introduction!$D$44,1,0)</f>
        <v>0</v>
      </c>
      <c r="R606" s="44">
        <v>424.68</v>
      </c>
      <c r="S6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543.4613671650892</v>
      </c>
    </row>
    <row r="607" spans="1:19" customFormat="1" x14ac:dyDescent="0.2">
      <c r="A607" s="1" t="s">
        <v>13</v>
      </c>
      <c r="B607" s="1" t="s">
        <v>14</v>
      </c>
      <c r="C607" s="1" t="s">
        <v>70</v>
      </c>
      <c r="D607" s="49">
        <v>0.04</v>
      </c>
      <c r="E607" s="49">
        <v>55.48</v>
      </c>
      <c r="F607" s="49">
        <v>6.79</v>
      </c>
      <c r="G607" s="49">
        <v>0.37</v>
      </c>
      <c r="H607" s="49">
        <v>376.88490000000002</v>
      </c>
      <c r="I607" s="52">
        <f>IF(Table2[[#This Row],[Order Priority]]=Introduction!$B$42,1,0)</f>
        <v>0</v>
      </c>
      <c r="J607" s="52">
        <f>IF(Table2[[#This Row],[Order Priority]]=Introduction!$B$43,1,0)</f>
        <v>1</v>
      </c>
      <c r="K607" s="52">
        <f>IF(Table2[[#This Row],[Order Priority]]=Introduction!$B$44,1,0)</f>
        <v>0</v>
      </c>
      <c r="L607" s="52">
        <f>IF(Table2[[#This Row],[Order Priority]]=Introduction!$B$45,1,0)</f>
        <v>0</v>
      </c>
      <c r="M607" s="52">
        <f>IF(Table2[[#This Row],[Ship Mode]]=Introduction!$C$42,1,0)</f>
        <v>0</v>
      </c>
      <c r="N607" s="51">
        <f>IF(Table2[[#This Row],[Ship Mode]]=Introduction!$C$44,1,0)</f>
        <v>1</v>
      </c>
      <c r="O607" s="51">
        <f>IF(Table2[[#This Row],[Customer Segment]]=Introduction!$D$45,1,0)</f>
        <v>0</v>
      </c>
      <c r="P607" s="51">
        <f>IF(Table2[[#This Row],[Customer Segment]]=Introduction!$D$42,1,0)</f>
        <v>0</v>
      </c>
      <c r="Q607" s="51">
        <f>IF(Table2[[#This Row],[Customer Segment]]=Introduction!$D$44,1,0)</f>
        <v>0</v>
      </c>
      <c r="R607" s="41">
        <v>546.21</v>
      </c>
      <c r="S6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663.02580720447327</v>
      </c>
    </row>
    <row r="608" spans="1:19" customFormat="1" x14ac:dyDescent="0.2">
      <c r="A608" s="1" t="s">
        <v>92</v>
      </c>
      <c r="B608" s="1" t="s">
        <v>14</v>
      </c>
      <c r="C608" s="1" t="s">
        <v>47</v>
      </c>
      <c r="D608" s="47">
        <v>0</v>
      </c>
      <c r="E608" s="47">
        <v>47.9</v>
      </c>
      <c r="F608" s="47">
        <v>5.86</v>
      </c>
      <c r="G608" s="47">
        <v>0.37</v>
      </c>
      <c r="H608" s="47">
        <v>638.38109999999995</v>
      </c>
      <c r="I608" s="52">
        <f>IF(Table2[[#This Row],[Order Priority]]=Introduction!$B$42,1,0)</f>
        <v>0</v>
      </c>
      <c r="J608" s="52">
        <f>IF(Table2[[#This Row],[Order Priority]]=Introduction!$B$43,1,0)</f>
        <v>0</v>
      </c>
      <c r="K608" s="52">
        <f>IF(Table2[[#This Row],[Order Priority]]=Introduction!$B$44,1,0)</f>
        <v>0</v>
      </c>
      <c r="L608" s="52">
        <f>IF(Table2[[#This Row],[Order Priority]]=Introduction!$B$45,1,0)</f>
        <v>1</v>
      </c>
      <c r="M608" s="52">
        <f>IF(Table2[[#This Row],[Ship Mode]]=Introduction!$C$42,1,0)</f>
        <v>0</v>
      </c>
      <c r="N608" s="51">
        <f>IF(Table2[[#This Row],[Ship Mode]]=Introduction!$C$44,1,0)</f>
        <v>1</v>
      </c>
      <c r="O608" s="51">
        <f>IF(Table2[[#This Row],[Customer Segment]]=Introduction!$D$45,1,0)</f>
        <v>0</v>
      </c>
      <c r="P608" s="51">
        <f>IF(Table2[[#This Row],[Customer Segment]]=Introduction!$D$42,1,0)</f>
        <v>0</v>
      </c>
      <c r="Q608" s="51">
        <f>IF(Table2[[#This Row],[Customer Segment]]=Introduction!$D$44,1,0)</f>
        <v>1</v>
      </c>
      <c r="R608" s="44">
        <v>925.19</v>
      </c>
      <c r="S6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953.47483351932203</v>
      </c>
    </row>
    <row r="609" spans="1:19" customFormat="1" x14ac:dyDescent="0.2">
      <c r="A609" s="1" t="s">
        <v>46</v>
      </c>
      <c r="B609" s="1" t="s">
        <v>2</v>
      </c>
      <c r="C609" s="1" t="s">
        <v>70</v>
      </c>
      <c r="D609" s="49">
        <v>0</v>
      </c>
      <c r="E609" s="49">
        <v>442.14</v>
      </c>
      <c r="F609" s="49">
        <v>14.7</v>
      </c>
      <c r="G609" s="49">
        <v>0.56000000000000005</v>
      </c>
      <c r="H609" s="49">
        <v>3294.8258999999998</v>
      </c>
      <c r="I609" s="52">
        <f>IF(Table2[[#This Row],[Order Priority]]=Introduction!$B$42,1,0)</f>
        <v>0</v>
      </c>
      <c r="J609" s="52">
        <f>IF(Table2[[#This Row],[Order Priority]]=Introduction!$B$43,1,0)</f>
        <v>0</v>
      </c>
      <c r="K609" s="52">
        <f>IF(Table2[[#This Row],[Order Priority]]=Introduction!$B$44,1,0)</f>
        <v>0</v>
      </c>
      <c r="L609" s="52">
        <f>IF(Table2[[#This Row],[Order Priority]]=Introduction!$B$45,1,0)</f>
        <v>0</v>
      </c>
      <c r="M609" s="52">
        <f>IF(Table2[[#This Row],[Ship Mode]]=Introduction!$C$42,1,0)</f>
        <v>1</v>
      </c>
      <c r="N609" s="51">
        <f>IF(Table2[[#This Row],[Ship Mode]]=Introduction!$C$44,1,0)</f>
        <v>0</v>
      </c>
      <c r="O609" s="51">
        <f>IF(Table2[[#This Row],[Customer Segment]]=Introduction!$D$45,1,0)</f>
        <v>0</v>
      </c>
      <c r="P609" s="51">
        <f>IF(Table2[[#This Row],[Customer Segment]]=Introduction!$D$42,1,0)</f>
        <v>0</v>
      </c>
      <c r="Q609" s="51">
        <f>IF(Table2[[#This Row],[Customer Segment]]=Introduction!$D$44,1,0)</f>
        <v>0</v>
      </c>
      <c r="R609" s="41">
        <v>4775.1099999999997</v>
      </c>
      <c r="S6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5665.4818953949807</v>
      </c>
    </row>
    <row r="610" spans="1:19" customFormat="1" x14ac:dyDescent="0.2">
      <c r="A610" s="1" t="s">
        <v>46</v>
      </c>
      <c r="B610" s="1" t="s">
        <v>14</v>
      </c>
      <c r="C610" s="1" t="s">
        <v>70</v>
      </c>
      <c r="D610" s="47">
        <v>0.01</v>
      </c>
      <c r="E610" s="47">
        <v>5.18</v>
      </c>
      <c r="F610" s="47">
        <v>2.04</v>
      </c>
      <c r="G610" s="47">
        <v>0.36</v>
      </c>
      <c r="H610" s="47">
        <v>-17.654</v>
      </c>
      <c r="I610" s="52">
        <f>IF(Table2[[#This Row],[Order Priority]]=Introduction!$B$42,1,0)</f>
        <v>0</v>
      </c>
      <c r="J610" s="52">
        <f>IF(Table2[[#This Row],[Order Priority]]=Introduction!$B$43,1,0)</f>
        <v>0</v>
      </c>
      <c r="K610" s="52">
        <f>IF(Table2[[#This Row],[Order Priority]]=Introduction!$B$44,1,0)</f>
        <v>0</v>
      </c>
      <c r="L610" s="52">
        <f>IF(Table2[[#This Row],[Order Priority]]=Introduction!$B$45,1,0)</f>
        <v>0</v>
      </c>
      <c r="M610" s="52">
        <f>IF(Table2[[#This Row],[Ship Mode]]=Introduction!$C$42,1,0)</f>
        <v>0</v>
      </c>
      <c r="N610" s="51">
        <f>IF(Table2[[#This Row],[Ship Mode]]=Introduction!$C$44,1,0)</f>
        <v>1</v>
      </c>
      <c r="O610" s="51">
        <f>IF(Table2[[#This Row],[Customer Segment]]=Introduction!$D$45,1,0)</f>
        <v>0</v>
      </c>
      <c r="P610" s="51">
        <f>IF(Table2[[#This Row],[Customer Segment]]=Introduction!$D$42,1,0)</f>
        <v>0</v>
      </c>
      <c r="Q610" s="51">
        <f>IF(Table2[[#This Row],[Customer Segment]]=Introduction!$D$44,1,0)</f>
        <v>0</v>
      </c>
      <c r="R610" s="44">
        <v>28.46</v>
      </c>
      <c r="S6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185.15320514438869</v>
      </c>
    </row>
    <row r="611" spans="1:19" customFormat="1" x14ac:dyDescent="0.2">
      <c r="A611" s="1" t="s">
        <v>46</v>
      </c>
      <c r="B611" s="1" t="s">
        <v>14</v>
      </c>
      <c r="C611" s="1" t="s">
        <v>15</v>
      </c>
      <c r="D611" s="49">
        <v>0.05</v>
      </c>
      <c r="E611" s="49">
        <v>4.9800000000000004</v>
      </c>
      <c r="F611" s="49">
        <v>4.62</v>
      </c>
      <c r="G611" s="49">
        <v>0.64</v>
      </c>
      <c r="H611" s="49">
        <v>-98.35</v>
      </c>
      <c r="I611" s="52">
        <f>IF(Table2[[#This Row],[Order Priority]]=Introduction!$B$42,1,0)</f>
        <v>0</v>
      </c>
      <c r="J611" s="52">
        <f>IF(Table2[[#This Row],[Order Priority]]=Introduction!$B$43,1,0)</f>
        <v>0</v>
      </c>
      <c r="K611" s="52">
        <f>IF(Table2[[#This Row],[Order Priority]]=Introduction!$B$44,1,0)</f>
        <v>0</v>
      </c>
      <c r="L611" s="52">
        <f>IF(Table2[[#This Row],[Order Priority]]=Introduction!$B$45,1,0)</f>
        <v>0</v>
      </c>
      <c r="M611" s="52">
        <f>IF(Table2[[#This Row],[Ship Mode]]=Introduction!$C$42,1,0)</f>
        <v>0</v>
      </c>
      <c r="N611" s="51">
        <f>IF(Table2[[#This Row],[Ship Mode]]=Introduction!$C$44,1,0)</f>
        <v>1</v>
      </c>
      <c r="O611" s="51">
        <f>IF(Table2[[#This Row],[Customer Segment]]=Introduction!$D$45,1,0)</f>
        <v>0</v>
      </c>
      <c r="P611" s="51">
        <f>IF(Table2[[#This Row],[Customer Segment]]=Introduction!$D$42,1,0)</f>
        <v>1</v>
      </c>
      <c r="Q611" s="51">
        <f>IF(Table2[[#This Row],[Customer Segment]]=Introduction!$D$44,1,0)</f>
        <v>0</v>
      </c>
      <c r="R611" s="41">
        <v>34.32</v>
      </c>
      <c r="S6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350.56348570033401</v>
      </c>
    </row>
    <row r="612" spans="1:19" customFormat="1" x14ac:dyDescent="0.2">
      <c r="A612" s="1" t="s">
        <v>46</v>
      </c>
      <c r="B612" s="1" t="s">
        <v>14</v>
      </c>
      <c r="C612" s="1" t="s">
        <v>15</v>
      </c>
      <c r="D612" s="47">
        <v>0.02</v>
      </c>
      <c r="E612" s="47">
        <v>34.229999999999997</v>
      </c>
      <c r="F612" s="47">
        <v>5.0199999999999996</v>
      </c>
      <c r="G612" s="47">
        <v>0.55000000000000004</v>
      </c>
      <c r="H612" s="47">
        <v>270.79050000000001</v>
      </c>
      <c r="I612" s="52">
        <f>IF(Table2[[#This Row],[Order Priority]]=Introduction!$B$42,1,0)</f>
        <v>0</v>
      </c>
      <c r="J612" s="52">
        <f>IF(Table2[[#This Row],[Order Priority]]=Introduction!$B$43,1,0)</f>
        <v>0</v>
      </c>
      <c r="K612" s="52">
        <f>IF(Table2[[#This Row],[Order Priority]]=Introduction!$B$44,1,0)</f>
        <v>0</v>
      </c>
      <c r="L612" s="52">
        <f>IF(Table2[[#This Row],[Order Priority]]=Introduction!$B$45,1,0)</f>
        <v>0</v>
      </c>
      <c r="M612" s="52">
        <f>IF(Table2[[#This Row],[Ship Mode]]=Introduction!$C$42,1,0)</f>
        <v>0</v>
      </c>
      <c r="N612" s="51">
        <f>IF(Table2[[#This Row],[Ship Mode]]=Introduction!$C$44,1,0)</f>
        <v>1</v>
      </c>
      <c r="O612" s="51">
        <f>IF(Table2[[#This Row],[Customer Segment]]=Introduction!$D$45,1,0)</f>
        <v>0</v>
      </c>
      <c r="P612" s="51">
        <f>IF(Table2[[#This Row],[Customer Segment]]=Introduction!$D$42,1,0)</f>
        <v>1</v>
      </c>
      <c r="Q612" s="51">
        <f>IF(Table2[[#This Row],[Customer Segment]]=Introduction!$D$44,1,0)</f>
        <v>0</v>
      </c>
      <c r="R612" s="44">
        <v>392.45</v>
      </c>
      <c r="S6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776.29259662848369</v>
      </c>
    </row>
    <row r="613" spans="1:19" customFormat="1" x14ac:dyDescent="0.2">
      <c r="A613" s="1" t="s">
        <v>46</v>
      </c>
      <c r="B613" s="1" t="s">
        <v>14</v>
      </c>
      <c r="C613" s="1" t="s">
        <v>3</v>
      </c>
      <c r="D613" s="49">
        <v>0.08</v>
      </c>
      <c r="E613" s="49">
        <v>9.68</v>
      </c>
      <c r="F613" s="49">
        <v>2.0299999999999998</v>
      </c>
      <c r="G613" s="49">
        <v>0.37</v>
      </c>
      <c r="H613" s="49">
        <v>-536.24199999999996</v>
      </c>
      <c r="I613" s="52">
        <f>IF(Table2[[#This Row],[Order Priority]]=Introduction!$B$42,1,0)</f>
        <v>0</v>
      </c>
      <c r="J613" s="52">
        <f>IF(Table2[[#This Row],[Order Priority]]=Introduction!$B$43,1,0)</f>
        <v>0</v>
      </c>
      <c r="K613" s="52">
        <f>IF(Table2[[#This Row],[Order Priority]]=Introduction!$B$44,1,0)</f>
        <v>0</v>
      </c>
      <c r="L613" s="52">
        <f>IF(Table2[[#This Row],[Order Priority]]=Introduction!$B$45,1,0)</f>
        <v>0</v>
      </c>
      <c r="M613" s="52">
        <f>IF(Table2[[#This Row],[Ship Mode]]=Introduction!$C$42,1,0)</f>
        <v>0</v>
      </c>
      <c r="N613" s="51">
        <f>IF(Table2[[#This Row],[Ship Mode]]=Introduction!$C$44,1,0)</f>
        <v>1</v>
      </c>
      <c r="O613" s="51">
        <f>IF(Table2[[#This Row],[Customer Segment]]=Introduction!$D$45,1,0)</f>
        <v>1</v>
      </c>
      <c r="P613" s="51">
        <f>IF(Table2[[#This Row],[Customer Segment]]=Introduction!$D$42,1,0)</f>
        <v>0</v>
      </c>
      <c r="Q613" s="51">
        <f>IF(Table2[[#This Row],[Customer Segment]]=Introduction!$D$44,1,0)</f>
        <v>0</v>
      </c>
      <c r="R613" s="41">
        <v>10.94</v>
      </c>
      <c r="S6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-379.05483044418531</v>
      </c>
    </row>
    <row r="614" spans="1:19" customFormat="1" x14ac:dyDescent="0.2">
      <c r="A614" s="1" t="s">
        <v>46</v>
      </c>
      <c r="B614" s="1" t="s">
        <v>2</v>
      </c>
      <c r="C614" s="1" t="s">
        <v>3</v>
      </c>
      <c r="D614" s="47">
        <v>0.04</v>
      </c>
      <c r="E614" s="47">
        <v>150.97999999999999</v>
      </c>
      <c r="F614" s="47">
        <v>16.010000000000002</v>
      </c>
      <c r="G614" s="47">
        <v>0.7</v>
      </c>
      <c r="H614" s="47">
        <v>-125.86</v>
      </c>
      <c r="I614" s="52">
        <f>IF(Table2[[#This Row],[Order Priority]]=Introduction!$B$42,1,0)</f>
        <v>0</v>
      </c>
      <c r="J614" s="52">
        <f>IF(Table2[[#This Row],[Order Priority]]=Introduction!$B$43,1,0)</f>
        <v>0</v>
      </c>
      <c r="K614" s="52">
        <f>IF(Table2[[#This Row],[Order Priority]]=Introduction!$B$44,1,0)</f>
        <v>0</v>
      </c>
      <c r="L614" s="52">
        <f>IF(Table2[[#This Row],[Order Priority]]=Introduction!$B$45,1,0)</f>
        <v>0</v>
      </c>
      <c r="M614" s="52">
        <f>IF(Table2[[#This Row],[Ship Mode]]=Introduction!$C$42,1,0)</f>
        <v>1</v>
      </c>
      <c r="N614" s="51">
        <f>IF(Table2[[#This Row],[Ship Mode]]=Introduction!$C$44,1,0)</f>
        <v>0</v>
      </c>
      <c r="O614" s="51">
        <f>IF(Table2[[#This Row],[Customer Segment]]=Introduction!$D$45,1,0)</f>
        <v>1</v>
      </c>
      <c r="P614" s="51">
        <f>IF(Table2[[#This Row],[Customer Segment]]=Introduction!$D$42,1,0)</f>
        <v>0</v>
      </c>
      <c r="Q614" s="51">
        <f>IF(Table2[[#This Row],[Customer Segment]]=Introduction!$D$44,1,0)</f>
        <v>0</v>
      </c>
      <c r="R614" s="44">
        <v>731.38</v>
      </c>
      <c r="S6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1367.4592688402699</v>
      </c>
    </row>
    <row r="615" spans="1:19" customFormat="1" x14ac:dyDescent="0.2">
      <c r="A615" s="1" t="s">
        <v>1</v>
      </c>
      <c r="B615" s="1" t="s">
        <v>14</v>
      </c>
      <c r="C615" s="1" t="s">
        <v>70</v>
      </c>
      <c r="D615" s="49">
        <v>0.04</v>
      </c>
      <c r="E615" s="49">
        <v>1.74</v>
      </c>
      <c r="F615" s="49">
        <v>4.08</v>
      </c>
      <c r="G615" s="49">
        <v>0.53</v>
      </c>
      <c r="H615" s="49">
        <v>9.2520000000000007</v>
      </c>
      <c r="I615" s="52">
        <f>IF(Table2[[#This Row],[Order Priority]]=Introduction!$B$42,1,0)</f>
        <v>1</v>
      </c>
      <c r="J615" s="52">
        <f>IF(Table2[[#This Row],[Order Priority]]=Introduction!$B$43,1,0)</f>
        <v>0</v>
      </c>
      <c r="K615" s="52">
        <f>IF(Table2[[#This Row],[Order Priority]]=Introduction!$B$44,1,0)</f>
        <v>0</v>
      </c>
      <c r="L615" s="52">
        <f>IF(Table2[[#This Row],[Order Priority]]=Introduction!$B$45,1,0)</f>
        <v>0</v>
      </c>
      <c r="M615" s="52">
        <f>IF(Table2[[#This Row],[Ship Mode]]=Introduction!$C$42,1,0)</f>
        <v>0</v>
      </c>
      <c r="N615" s="51">
        <f>IF(Table2[[#This Row],[Ship Mode]]=Introduction!$C$44,1,0)</f>
        <v>1</v>
      </c>
      <c r="O615" s="51">
        <f>IF(Table2[[#This Row],[Customer Segment]]=Introduction!$D$45,1,0)</f>
        <v>0</v>
      </c>
      <c r="P615" s="51">
        <f>IF(Table2[[#This Row],[Customer Segment]]=Introduction!$D$42,1,0)</f>
        <v>0</v>
      </c>
      <c r="Q615" s="51">
        <f>IF(Table2[[#This Row],[Customer Segment]]=Introduction!$D$44,1,0)</f>
        <v>0</v>
      </c>
      <c r="R615" s="41">
        <v>29.08</v>
      </c>
      <c r="S6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468.76988164059389</v>
      </c>
    </row>
    <row r="616" spans="1:19" customFormat="1" x14ac:dyDescent="0.2">
      <c r="A616" s="1" t="s">
        <v>1</v>
      </c>
      <c r="B616" s="1" t="s">
        <v>2</v>
      </c>
      <c r="C616" s="1" t="s">
        <v>70</v>
      </c>
      <c r="D616" s="47">
        <v>0.01</v>
      </c>
      <c r="E616" s="47">
        <v>119.99</v>
      </c>
      <c r="F616" s="47">
        <v>56.14</v>
      </c>
      <c r="G616" s="47">
        <v>0.39</v>
      </c>
      <c r="H616" s="47">
        <v>-1197.0419999999999</v>
      </c>
      <c r="I616" s="52">
        <f>IF(Table2[[#This Row],[Order Priority]]=Introduction!$B$42,1,0)</f>
        <v>1</v>
      </c>
      <c r="J616" s="52">
        <f>IF(Table2[[#This Row],[Order Priority]]=Introduction!$B$43,1,0)</f>
        <v>0</v>
      </c>
      <c r="K616" s="52">
        <f>IF(Table2[[#This Row],[Order Priority]]=Introduction!$B$44,1,0)</f>
        <v>0</v>
      </c>
      <c r="L616" s="52">
        <f>IF(Table2[[#This Row],[Order Priority]]=Introduction!$B$45,1,0)</f>
        <v>0</v>
      </c>
      <c r="M616" s="52">
        <f>IF(Table2[[#This Row],[Ship Mode]]=Introduction!$C$42,1,0)</f>
        <v>1</v>
      </c>
      <c r="N616" s="51">
        <f>IF(Table2[[#This Row],[Ship Mode]]=Introduction!$C$44,1,0)</f>
        <v>0</v>
      </c>
      <c r="O616" s="51">
        <f>IF(Table2[[#This Row],[Customer Segment]]=Introduction!$D$45,1,0)</f>
        <v>0</v>
      </c>
      <c r="P616" s="51">
        <f>IF(Table2[[#This Row],[Customer Segment]]=Introduction!$D$42,1,0)</f>
        <v>0</v>
      </c>
      <c r="Q616" s="51">
        <f>IF(Table2[[#This Row],[Customer Segment]]=Introduction!$D$44,1,0)</f>
        <v>0</v>
      </c>
      <c r="R616" s="44">
        <v>2569.5700000000002</v>
      </c>
      <c r="S6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1142.7879300325012</v>
      </c>
    </row>
    <row r="617" spans="1:19" customFormat="1" x14ac:dyDescent="0.2">
      <c r="A617" s="1" t="s">
        <v>1</v>
      </c>
      <c r="B617" s="1" t="s">
        <v>14</v>
      </c>
      <c r="C617" s="1" t="s">
        <v>70</v>
      </c>
      <c r="D617" s="49">
        <v>0.01</v>
      </c>
      <c r="E617" s="49">
        <v>13.79</v>
      </c>
      <c r="F617" s="49">
        <v>8.7799999999999994</v>
      </c>
      <c r="G617" s="49">
        <v>0.43</v>
      </c>
      <c r="H617" s="49">
        <v>-36.770000000000003</v>
      </c>
      <c r="I617" s="52">
        <f>IF(Table2[[#This Row],[Order Priority]]=Introduction!$B$42,1,0)</f>
        <v>1</v>
      </c>
      <c r="J617" s="52">
        <f>IF(Table2[[#This Row],[Order Priority]]=Introduction!$B$43,1,0)</f>
        <v>0</v>
      </c>
      <c r="K617" s="52">
        <f>IF(Table2[[#This Row],[Order Priority]]=Introduction!$B$44,1,0)</f>
        <v>0</v>
      </c>
      <c r="L617" s="52">
        <f>IF(Table2[[#This Row],[Order Priority]]=Introduction!$B$45,1,0)</f>
        <v>0</v>
      </c>
      <c r="M617" s="52">
        <f>IF(Table2[[#This Row],[Ship Mode]]=Introduction!$C$42,1,0)</f>
        <v>0</v>
      </c>
      <c r="N617" s="51">
        <f>IF(Table2[[#This Row],[Ship Mode]]=Introduction!$C$44,1,0)</f>
        <v>1</v>
      </c>
      <c r="O617" s="51">
        <f>IF(Table2[[#This Row],[Customer Segment]]=Introduction!$D$45,1,0)</f>
        <v>0</v>
      </c>
      <c r="P617" s="51">
        <f>IF(Table2[[#This Row],[Customer Segment]]=Introduction!$D$42,1,0)</f>
        <v>0</v>
      </c>
      <c r="Q617" s="51">
        <f>IF(Table2[[#This Row],[Customer Segment]]=Introduction!$D$44,1,0)</f>
        <v>0</v>
      </c>
      <c r="R617" s="41">
        <v>56.68</v>
      </c>
      <c r="S6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526.00863850311373</v>
      </c>
    </row>
    <row r="618" spans="1:19" customFormat="1" x14ac:dyDescent="0.2">
      <c r="A618" s="1" t="s">
        <v>1</v>
      </c>
      <c r="B618" s="1" t="s">
        <v>14</v>
      </c>
      <c r="C618" s="1" t="s">
        <v>70</v>
      </c>
      <c r="D618" s="47">
        <v>0.04</v>
      </c>
      <c r="E618" s="47">
        <v>33.29</v>
      </c>
      <c r="F618" s="47">
        <v>8.74</v>
      </c>
      <c r="G618" s="47">
        <v>0.61</v>
      </c>
      <c r="H618" s="47">
        <v>87.03</v>
      </c>
      <c r="I618" s="52">
        <f>IF(Table2[[#This Row],[Order Priority]]=Introduction!$B$42,1,0)</f>
        <v>1</v>
      </c>
      <c r="J618" s="52">
        <f>IF(Table2[[#This Row],[Order Priority]]=Introduction!$B$43,1,0)</f>
        <v>0</v>
      </c>
      <c r="K618" s="52">
        <f>IF(Table2[[#This Row],[Order Priority]]=Introduction!$B$44,1,0)</f>
        <v>0</v>
      </c>
      <c r="L618" s="52">
        <f>IF(Table2[[#This Row],[Order Priority]]=Introduction!$B$45,1,0)</f>
        <v>0</v>
      </c>
      <c r="M618" s="52">
        <f>IF(Table2[[#This Row],[Ship Mode]]=Introduction!$C$42,1,0)</f>
        <v>0</v>
      </c>
      <c r="N618" s="51">
        <f>IF(Table2[[#This Row],[Ship Mode]]=Introduction!$C$44,1,0)</f>
        <v>1</v>
      </c>
      <c r="O618" s="51">
        <f>IF(Table2[[#This Row],[Customer Segment]]=Introduction!$D$45,1,0)</f>
        <v>0</v>
      </c>
      <c r="P618" s="51">
        <f>IF(Table2[[#This Row],[Customer Segment]]=Introduction!$D$42,1,0)</f>
        <v>0</v>
      </c>
      <c r="Q618" s="51">
        <f>IF(Table2[[#This Row],[Customer Segment]]=Introduction!$D$44,1,0)</f>
        <v>0</v>
      </c>
      <c r="R618" s="44">
        <v>273.33999999999997</v>
      </c>
      <c r="S6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842.56230163214195</v>
      </c>
    </row>
    <row r="619" spans="1:19" customFormat="1" x14ac:dyDescent="0.2">
      <c r="A619" s="1" t="s">
        <v>13</v>
      </c>
      <c r="B619" s="1" t="s">
        <v>2</v>
      </c>
      <c r="C619" s="1" t="s">
        <v>70</v>
      </c>
      <c r="D619" s="49">
        <v>0.01</v>
      </c>
      <c r="E619" s="49">
        <v>20.98</v>
      </c>
      <c r="F619" s="49">
        <v>53.03</v>
      </c>
      <c r="G619" s="49">
        <v>0.78</v>
      </c>
      <c r="H619" s="49">
        <v>-282.08179999999999</v>
      </c>
      <c r="I619" s="52">
        <f>IF(Table2[[#This Row],[Order Priority]]=Introduction!$B$42,1,0)</f>
        <v>0</v>
      </c>
      <c r="J619" s="52">
        <f>IF(Table2[[#This Row],[Order Priority]]=Introduction!$B$43,1,0)</f>
        <v>1</v>
      </c>
      <c r="K619" s="52">
        <f>IF(Table2[[#This Row],[Order Priority]]=Introduction!$B$44,1,0)</f>
        <v>0</v>
      </c>
      <c r="L619" s="52">
        <f>IF(Table2[[#This Row],[Order Priority]]=Introduction!$B$45,1,0)</f>
        <v>0</v>
      </c>
      <c r="M619" s="52">
        <f>IF(Table2[[#This Row],[Ship Mode]]=Introduction!$C$42,1,0)</f>
        <v>1</v>
      </c>
      <c r="N619" s="51">
        <f>IF(Table2[[#This Row],[Ship Mode]]=Introduction!$C$44,1,0)</f>
        <v>0</v>
      </c>
      <c r="O619" s="51">
        <f>IF(Table2[[#This Row],[Customer Segment]]=Introduction!$D$45,1,0)</f>
        <v>0</v>
      </c>
      <c r="P619" s="51">
        <f>IF(Table2[[#This Row],[Customer Segment]]=Introduction!$D$42,1,0)</f>
        <v>0</v>
      </c>
      <c r="Q619" s="51">
        <f>IF(Table2[[#This Row],[Customer Segment]]=Introduction!$D$44,1,0)</f>
        <v>0</v>
      </c>
      <c r="R619" s="41">
        <v>123</v>
      </c>
      <c r="S6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1715.2186535581802</v>
      </c>
    </row>
    <row r="620" spans="1:19" customFormat="1" x14ac:dyDescent="0.2">
      <c r="A620" s="1" t="s">
        <v>13</v>
      </c>
      <c r="B620" s="1" t="s">
        <v>14</v>
      </c>
      <c r="C620" s="1" t="s">
        <v>15</v>
      </c>
      <c r="D620" s="47">
        <v>0.1</v>
      </c>
      <c r="E620" s="47">
        <v>209.37</v>
      </c>
      <c r="F620" s="47">
        <v>69</v>
      </c>
      <c r="G620" s="47">
        <v>0.79</v>
      </c>
      <c r="H620" s="47">
        <v>-165.59492040000001</v>
      </c>
      <c r="I620" s="52">
        <f>IF(Table2[[#This Row],[Order Priority]]=Introduction!$B$42,1,0)</f>
        <v>0</v>
      </c>
      <c r="J620" s="52">
        <f>IF(Table2[[#This Row],[Order Priority]]=Introduction!$B$43,1,0)</f>
        <v>1</v>
      </c>
      <c r="K620" s="52">
        <f>IF(Table2[[#This Row],[Order Priority]]=Introduction!$B$44,1,0)</f>
        <v>0</v>
      </c>
      <c r="L620" s="52">
        <f>IF(Table2[[#This Row],[Order Priority]]=Introduction!$B$45,1,0)</f>
        <v>0</v>
      </c>
      <c r="M620" s="52">
        <f>IF(Table2[[#This Row],[Ship Mode]]=Introduction!$C$42,1,0)</f>
        <v>0</v>
      </c>
      <c r="N620" s="51">
        <f>IF(Table2[[#This Row],[Ship Mode]]=Introduction!$C$44,1,0)</f>
        <v>1</v>
      </c>
      <c r="O620" s="51">
        <f>IF(Table2[[#This Row],[Customer Segment]]=Introduction!$D$45,1,0)</f>
        <v>0</v>
      </c>
      <c r="P620" s="51">
        <f>IF(Table2[[#This Row],[Customer Segment]]=Introduction!$D$42,1,0)</f>
        <v>1</v>
      </c>
      <c r="Q620" s="51">
        <f>IF(Table2[[#This Row],[Customer Segment]]=Introduction!$D$44,1,0)</f>
        <v>0</v>
      </c>
      <c r="R620" s="44">
        <v>2125.12</v>
      </c>
      <c r="S6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2589.631715511362</v>
      </c>
    </row>
    <row r="621" spans="1:19" customFormat="1" x14ac:dyDescent="0.2">
      <c r="A621" s="1" t="s">
        <v>13</v>
      </c>
      <c r="B621" s="1" t="s">
        <v>14</v>
      </c>
      <c r="C621" s="1" t="s">
        <v>15</v>
      </c>
      <c r="D621" s="49">
        <v>7.0000000000000007E-2</v>
      </c>
      <c r="E621" s="49">
        <v>4.9800000000000004</v>
      </c>
      <c r="F621" s="49">
        <v>4.7</v>
      </c>
      <c r="G621" s="49">
        <v>0.38</v>
      </c>
      <c r="H621" s="49">
        <v>-21.684000000000001</v>
      </c>
      <c r="I621" s="52">
        <f>IF(Table2[[#This Row],[Order Priority]]=Introduction!$B$42,1,0)</f>
        <v>0</v>
      </c>
      <c r="J621" s="52">
        <f>IF(Table2[[#This Row],[Order Priority]]=Introduction!$B$43,1,0)</f>
        <v>1</v>
      </c>
      <c r="K621" s="52">
        <f>IF(Table2[[#This Row],[Order Priority]]=Introduction!$B$44,1,0)</f>
        <v>0</v>
      </c>
      <c r="L621" s="52">
        <f>IF(Table2[[#This Row],[Order Priority]]=Introduction!$B$45,1,0)</f>
        <v>0</v>
      </c>
      <c r="M621" s="52">
        <f>IF(Table2[[#This Row],[Ship Mode]]=Introduction!$C$42,1,0)</f>
        <v>0</v>
      </c>
      <c r="N621" s="51">
        <f>IF(Table2[[#This Row],[Ship Mode]]=Introduction!$C$44,1,0)</f>
        <v>1</v>
      </c>
      <c r="O621" s="51">
        <f>IF(Table2[[#This Row],[Customer Segment]]=Introduction!$D$45,1,0)</f>
        <v>0</v>
      </c>
      <c r="P621" s="51">
        <f>IF(Table2[[#This Row],[Customer Segment]]=Introduction!$D$42,1,0)</f>
        <v>1</v>
      </c>
      <c r="Q621" s="51">
        <f>IF(Table2[[#This Row],[Customer Segment]]=Introduction!$D$44,1,0)</f>
        <v>0</v>
      </c>
      <c r="R621" s="41">
        <v>45.05</v>
      </c>
      <c r="S6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-1.5596666929959113</v>
      </c>
    </row>
    <row r="622" spans="1:19" customFormat="1" x14ac:dyDescent="0.2">
      <c r="A622" s="1" t="s">
        <v>92</v>
      </c>
      <c r="B622" s="1" t="s">
        <v>2</v>
      </c>
      <c r="C622" s="1" t="s">
        <v>70</v>
      </c>
      <c r="D622" s="47">
        <v>0.02</v>
      </c>
      <c r="E622" s="47">
        <v>146.05000000000001</v>
      </c>
      <c r="F622" s="47">
        <v>80.2</v>
      </c>
      <c r="G622" s="47">
        <v>0.71</v>
      </c>
      <c r="H622" s="47">
        <v>-101.19199999999999</v>
      </c>
      <c r="I622" s="52">
        <f>IF(Table2[[#This Row],[Order Priority]]=Introduction!$B$42,1,0)</f>
        <v>0</v>
      </c>
      <c r="J622" s="52">
        <f>IF(Table2[[#This Row],[Order Priority]]=Introduction!$B$43,1,0)</f>
        <v>0</v>
      </c>
      <c r="K622" s="52">
        <f>IF(Table2[[#This Row],[Order Priority]]=Introduction!$B$44,1,0)</f>
        <v>0</v>
      </c>
      <c r="L622" s="52">
        <f>IF(Table2[[#This Row],[Order Priority]]=Introduction!$B$45,1,0)</f>
        <v>1</v>
      </c>
      <c r="M622" s="52">
        <f>IF(Table2[[#This Row],[Ship Mode]]=Introduction!$C$42,1,0)</f>
        <v>1</v>
      </c>
      <c r="N622" s="51">
        <f>IF(Table2[[#This Row],[Ship Mode]]=Introduction!$C$44,1,0)</f>
        <v>0</v>
      </c>
      <c r="O622" s="51">
        <f>IF(Table2[[#This Row],[Customer Segment]]=Introduction!$D$45,1,0)</f>
        <v>0</v>
      </c>
      <c r="P622" s="51">
        <f>IF(Table2[[#This Row],[Customer Segment]]=Introduction!$D$42,1,0)</f>
        <v>0</v>
      </c>
      <c r="Q622" s="51">
        <f>IF(Table2[[#This Row],[Customer Segment]]=Introduction!$D$44,1,0)</f>
        <v>0</v>
      </c>
      <c r="R622" s="44">
        <v>798.69</v>
      </c>
      <c r="S6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2993.742059919342</v>
      </c>
    </row>
    <row r="623" spans="1:19" customFormat="1" x14ac:dyDescent="0.2">
      <c r="A623" s="1" t="s">
        <v>92</v>
      </c>
      <c r="B623" s="1" t="s">
        <v>14</v>
      </c>
      <c r="C623" s="1" t="s">
        <v>70</v>
      </c>
      <c r="D623" s="49">
        <v>0.06</v>
      </c>
      <c r="E623" s="49">
        <v>65.989999999999995</v>
      </c>
      <c r="F623" s="49">
        <v>5.92</v>
      </c>
      <c r="G623" s="49">
        <v>0.55000000000000004</v>
      </c>
      <c r="H623" s="49">
        <v>-3.3319999999999999</v>
      </c>
      <c r="I623" s="52">
        <f>IF(Table2[[#This Row],[Order Priority]]=Introduction!$B$42,1,0)</f>
        <v>0</v>
      </c>
      <c r="J623" s="52">
        <f>IF(Table2[[#This Row],[Order Priority]]=Introduction!$B$43,1,0)</f>
        <v>0</v>
      </c>
      <c r="K623" s="52">
        <f>IF(Table2[[#This Row],[Order Priority]]=Introduction!$B$44,1,0)</f>
        <v>0</v>
      </c>
      <c r="L623" s="52">
        <f>IF(Table2[[#This Row],[Order Priority]]=Introduction!$B$45,1,0)</f>
        <v>1</v>
      </c>
      <c r="M623" s="52">
        <f>IF(Table2[[#This Row],[Ship Mode]]=Introduction!$C$42,1,0)</f>
        <v>0</v>
      </c>
      <c r="N623" s="51">
        <f>IF(Table2[[#This Row],[Ship Mode]]=Introduction!$C$44,1,0)</f>
        <v>1</v>
      </c>
      <c r="O623" s="51">
        <f>IF(Table2[[#This Row],[Customer Segment]]=Introduction!$D$45,1,0)</f>
        <v>0</v>
      </c>
      <c r="P623" s="51">
        <f>IF(Table2[[#This Row],[Customer Segment]]=Introduction!$D$42,1,0)</f>
        <v>0</v>
      </c>
      <c r="Q623" s="51">
        <f>IF(Table2[[#This Row],[Customer Segment]]=Introduction!$D$44,1,0)</f>
        <v>0</v>
      </c>
      <c r="R623" s="41">
        <v>792.11</v>
      </c>
      <c r="S6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434.20526406453178</v>
      </c>
    </row>
    <row r="624" spans="1:19" customFormat="1" x14ac:dyDescent="0.2">
      <c r="A624" s="1" t="s">
        <v>1</v>
      </c>
      <c r="B624" s="1" t="s">
        <v>63</v>
      </c>
      <c r="C624" s="1" t="s">
        <v>70</v>
      </c>
      <c r="D624" s="47">
        <v>0.03</v>
      </c>
      <c r="E624" s="47">
        <v>48.58</v>
      </c>
      <c r="F624" s="47">
        <v>3.99</v>
      </c>
      <c r="G624" s="47">
        <v>0.56000000000000005</v>
      </c>
      <c r="H624" s="47">
        <v>100.1328</v>
      </c>
      <c r="I624" s="52">
        <f>IF(Table2[[#This Row],[Order Priority]]=Introduction!$B$42,1,0)</f>
        <v>1</v>
      </c>
      <c r="J624" s="52">
        <f>IF(Table2[[#This Row],[Order Priority]]=Introduction!$B$43,1,0)</f>
        <v>0</v>
      </c>
      <c r="K624" s="52">
        <f>IF(Table2[[#This Row],[Order Priority]]=Introduction!$B$44,1,0)</f>
        <v>0</v>
      </c>
      <c r="L624" s="52">
        <f>IF(Table2[[#This Row],[Order Priority]]=Introduction!$B$45,1,0)</f>
        <v>0</v>
      </c>
      <c r="M624" s="52">
        <f>IF(Table2[[#This Row],[Ship Mode]]=Introduction!$C$42,1,0)</f>
        <v>0</v>
      </c>
      <c r="N624" s="51">
        <f>IF(Table2[[#This Row],[Ship Mode]]=Introduction!$C$44,1,0)</f>
        <v>0</v>
      </c>
      <c r="O624" s="51">
        <f>IF(Table2[[#This Row],[Customer Segment]]=Introduction!$D$45,1,0)</f>
        <v>0</v>
      </c>
      <c r="P624" s="51">
        <f>IF(Table2[[#This Row],[Customer Segment]]=Introduction!$D$42,1,0)</f>
        <v>0</v>
      </c>
      <c r="Q624" s="51">
        <f>IF(Table2[[#This Row],[Customer Segment]]=Introduction!$D$44,1,0)</f>
        <v>0</v>
      </c>
      <c r="R624" s="44">
        <v>145.12</v>
      </c>
      <c r="S6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655.43258171355512</v>
      </c>
    </row>
    <row r="625" spans="1:19" customFormat="1" x14ac:dyDescent="0.2">
      <c r="A625" s="1" t="s">
        <v>1</v>
      </c>
      <c r="B625" s="1" t="s">
        <v>2</v>
      </c>
      <c r="C625" s="1" t="s">
        <v>47</v>
      </c>
      <c r="D625" s="49">
        <v>0</v>
      </c>
      <c r="E625" s="49">
        <v>300.98</v>
      </c>
      <c r="F625" s="49">
        <v>164.73</v>
      </c>
      <c r="G625" s="49">
        <v>0.56000000000000005</v>
      </c>
      <c r="H625" s="49">
        <v>2653.2914999999998</v>
      </c>
      <c r="I625" s="52">
        <f>IF(Table2[[#This Row],[Order Priority]]=Introduction!$B$42,1,0)</f>
        <v>1</v>
      </c>
      <c r="J625" s="52">
        <f>IF(Table2[[#This Row],[Order Priority]]=Introduction!$B$43,1,0)</f>
        <v>0</v>
      </c>
      <c r="K625" s="52">
        <f>IF(Table2[[#This Row],[Order Priority]]=Introduction!$B$44,1,0)</f>
        <v>0</v>
      </c>
      <c r="L625" s="52">
        <f>IF(Table2[[#This Row],[Order Priority]]=Introduction!$B$45,1,0)</f>
        <v>0</v>
      </c>
      <c r="M625" s="52">
        <f>IF(Table2[[#This Row],[Ship Mode]]=Introduction!$C$42,1,0)</f>
        <v>1</v>
      </c>
      <c r="N625" s="51">
        <f>IF(Table2[[#This Row],[Ship Mode]]=Introduction!$C$44,1,0)</f>
        <v>0</v>
      </c>
      <c r="O625" s="51">
        <f>IF(Table2[[#This Row],[Customer Segment]]=Introduction!$D$45,1,0)</f>
        <v>0</v>
      </c>
      <c r="P625" s="51">
        <f>IF(Table2[[#This Row],[Customer Segment]]=Introduction!$D$42,1,0)</f>
        <v>0</v>
      </c>
      <c r="Q625" s="51">
        <f>IF(Table2[[#This Row],[Customer Segment]]=Introduction!$D$44,1,0)</f>
        <v>1</v>
      </c>
      <c r="R625" s="41">
        <v>3845.35</v>
      </c>
      <c r="S6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8832.4071707588646</v>
      </c>
    </row>
    <row r="626" spans="1:19" customFormat="1" x14ac:dyDescent="0.2">
      <c r="A626" s="1" t="s">
        <v>1</v>
      </c>
      <c r="B626" s="1" t="s">
        <v>14</v>
      </c>
      <c r="C626" s="1" t="s">
        <v>47</v>
      </c>
      <c r="D626" s="47">
        <v>0.09</v>
      </c>
      <c r="E626" s="47">
        <v>2.94</v>
      </c>
      <c r="F626" s="47">
        <v>0.96</v>
      </c>
      <c r="G626" s="47">
        <v>0.57999999999999996</v>
      </c>
      <c r="H626" s="47">
        <v>-1.84</v>
      </c>
      <c r="I626" s="52">
        <f>IF(Table2[[#This Row],[Order Priority]]=Introduction!$B$42,1,0)</f>
        <v>1</v>
      </c>
      <c r="J626" s="52">
        <f>IF(Table2[[#This Row],[Order Priority]]=Introduction!$B$43,1,0)</f>
        <v>0</v>
      </c>
      <c r="K626" s="52">
        <f>IF(Table2[[#This Row],[Order Priority]]=Introduction!$B$44,1,0)</f>
        <v>0</v>
      </c>
      <c r="L626" s="52">
        <f>IF(Table2[[#This Row],[Order Priority]]=Introduction!$B$45,1,0)</f>
        <v>0</v>
      </c>
      <c r="M626" s="52">
        <f>IF(Table2[[#This Row],[Ship Mode]]=Introduction!$C$42,1,0)</f>
        <v>0</v>
      </c>
      <c r="N626" s="51">
        <f>IF(Table2[[#This Row],[Ship Mode]]=Introduction!$C$44,1,0)</f>
        <v>1</v>
      </c>
      <c r="O626" s="51">
        <f>IF(Table2[[#This Row],[Customer Segment]]=Introduction!$D$45,1,0)</f>
        <v>0</v>
      </c>
      <c r="P626" s="51">
        <f>IF(Table2[[#This Row],[Customer Segment]]=Introduction!$D$42,1,0)</f>
        <v>0</v>
      </c>
      <c r="Q626" s="51">
        <f>IF(Table2[[#This Row],[Customer Segment]]=Introduction!$D$44,1,0)</f>
        <v>1</v>
      </c>
      <c r="R626" s="44">
        <v>3.77</v>
      </c>
      <c r="S6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413.89280726456616</v>
      </c>
    </row>
    <row r="627" spans="1:19" customFormat="1" x14ac:dyDescent="0.2">
      <c r="A627" s="1" t="s">
        <v>13</v>
      </c>
      <c r="B627" s="1" t="s">
        <v>14</v>
      </c>
      <c r="C627" s="1" t="s">
        <v>47</v>
      </c>
      <c r="D627" s="49">
        <v>0</v>
      </c>
      <c r="E627" s="49">
        <v>195.99</v>
      </c>
      <c r="F627" s="49">
        <v>8.99</v>
      </c>
      <c r="G627" s="49">
        <v>0.6</v>
      </c>
      <c r="H627" s="49">
        <v>114.88200000000001</v>
      </c>
      <c r="I627" s="52">
        <f>IF(Table2[[#This Row],[Order Priority]]=Introduction!$B$42,1,0)</f>
        <v>0</v>
      </c>
      <c r="J627" s="52">
        <f>IF(Table2[[#This Row],[Order Priority]]=Introduction!$B$43,1,0)</f>
        <v>1</v>
      </c>
      <c r="K627" s="52">
        <f>IF(Table2[[#This Row],[Order Priority]]=Introduction!$B$44,1,0)</f>
        <v>0</v>
      </c>
      <c r="L627" s="52">
        <f>IF(Table2[[#This Row],[Order Priority]]=Introduction!$B$45,1,0)</f>
        <v>0</v>
      </c>
      <c r="M627" s="52">
        <f>IF(Table2[[#This Row],[Ship Mode]]=Introduction!$C$42,1,0)</f>
        <v>0</v>
      </c>
      <c r="N627" s="51">
        <f>IF(Table2[[#This Row],[Ship Mode]]=Introduction!$C$44,1,0)</f>
        <v>1</v>
      </c>
      <c r="O627" s="51">
        <f>IF(Table2[[#This Row],[Customer Segment]]=Introduction!$D$45,1,0)</f>
        <v>0</v>
      </c>
      <c r="P627" s="51">
        <f>IF(Table2[[#This Row],[Customer Segment]]=Introduction!$D$42,1,0)</f>
        <v>0</v>
      </c>
      <c r="Q627" s="51">
        <f>IF(Table2[[#This Row],[Customer Segment]]=Introduction!$D$44,1,0)</f>
        <v>1</v>
      </c>
      <c r="R627" s="41">
        <v>882.93</v>
      </c>
      <c r="S6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1143.8221229638957</v>
      </c>
    </row>
    <row r="628" spans="1:19" customFormat="1" x14ac:dyDescent="0.2">
      <c r="A628" s="1" t="s">
        <v>92</v>
      </c>
      <c r="B628" s="1" t="s">
        <v>14</v>
      </c>
      <c r="C628" s="1" t="s">
        <v>15</v>
      </c>
      <c r="D628" s="47">
        <v>0.02</v>
      </c>
      <c r="E628" s="47">
        <v>4.0599999999999996</v>
      </c>
      <c r="F628" s="47">
        <v>6.89</v>
      </c>
      <c r="G628" s="47">
        <v>0.6</v>
      </c>
      <c r="H628" s="47">
        <v>-93.735200000000006</v>
      </c>
      <c r="I628" s="52">
        <f>IF(Table2[[#This Row],[Order Priority]]=Introduction!$B$42,1,0)</f>
        <v>0</v>
      </c>
      <c r="J628" s="52">
        <f>IF(Table2[[#This Row],[Order Priority]]=Introduction!$B$43,1,0)</f>
        <v>0</v>
      </c>
      <c r="K628" s="52">
        <f>IF(Table2[[#This Row],[Order Priority]]=Introduction!$B$44,1,0)</f>
        <v>0</v>
      </c>
      <c r="L628" s="52">
        <f>IF(Table2[[#This Row],[Order Priority]]=Introduction!$B$45,1,0)</f>
        <v>1</v>
      </c>
      <c r="M628" s="52">
        <f>IF(Table2[[#This Row],[Ship Mode]]=Introduction!$C$42,1,0)</f>
        <v>0</v>
      </c>
      <c r="N628" s="51">
        <f>IF(Table2[[#This Row],[Ship Mode]]=Introduction!$C$44,1,0)</f>
        <v>1</v>
      </c>
      <c r="O628" s="51">
        <f>IF(Table2[[#This Row],[Customer Segment]]=Introduction!$D$45,1,0)</f>
        <v>0</v>
      </c>
      <c r="P628" s="51">
        <f>IF(Table2[[#This Row],[Customer Segment]]=Introduction!$D$42,1,0)</f>
        <v>1</v>
      </c>
      <c r="Q628" s="51">
        <f>IF(Table2[[#This Row],[Customer Segment]]=Introduction!$D$44,1,0)</f>
        <v>0</v>
      </c>
      <c r="R628" s="44">
        <v>66.81</v>
      </c>
      <c r="S6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213.45967068111239</v>
      </c>
    </row>
    <row r="629" spans="1:19" customFormat="1" x14ac:dyDescent="0.2">
      <c r="A629" s="1" t="s">
        <v>46</v>
      </c>
      <c r="B629" s="1" t="s">
        <v>2</v>
      </c>
      <c r="C629" s="1" t="s">
        <v>47</v>
      </c>
      <c r="D629" s="49">
        <v>0.05</v>
      </c>
      <c r="E629" s="49">
        <v>124.49</v>
      </c>
      <c r="F629" s="49">
        <v>51.94</v>
      </c>
      <c r="G629" s="49">
        <v>0.63</v>
      </c>
      <c r="H629" s="49">
        <v>-44.163600000000002</v>
      </c>
      <c r="I629" s="52">
        <f>IF(Table2[[#This Row],[Order Priority]]=Introduction!$B$42,1,0)</f>
        <v>0</v>
      </c>
      <c r="J629" s="52">
        <f>IF(Table2[[#This Row],[Order Priority]]=Introduction!$B$43,1,0)</f>
        <v>0</v>
      </c>
      <c r="K629" s="52">
        <f>IF(Table2[[#This Row],[Order Priority]]=Introduction!$B$44,1,0)</f>
        <v>0</v>
      </c>
      <c r="L629" s="52">
        <f>IF(Table2[[#This Row],[Order Priority]]=Introduction!$B$45,1,0)</f>
        <v>0</v>
      </c>
      <c r="M629" s="52">
        <f>IF(Table2[[#This Row],[Ship Mode]]=Introduction!$C$42,1,0)</f>
        <v>1</v>
      </c>
      <c r="N629" s="51">
        <f>IF(Table2[[#This Row],[Ship Mode]]=Introduction!$C$44,1,0)</f>
        <v>0</v>
      </c>
      <c r="O629" s="51">
        <f>IF(Table2[[#This Row],[Customer Segment]]=Introduction!$D$45,1,0)</f>
        <v>0</v>
      </c>
      <c r="P629" s="51">
        <f>IF(Table2[[#This Row],[Customer Segment]]=Introduction!$D$42,1,0)</f>
        <v>0</v>
      </c>
      <c r="Q629" s="51">
        <f>IF(Table2[[#This Row],[Customer Segment]]=Introduction!$D$44,1,0)</f>
        <v>1</v>
      </c>
      <c r="R629" s="41">
        <v>120.12</v>
      </c>
      <c r="S6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2335.8867845850991</v>
      </c>
    </row>
    <row r="630" spans="1:19" customFormat="1" x14ac:dyDescent="0.2">
      <c r="A630" s="1" t="s">
        <v>46</v>
      </c>
      <c r="B630" s="1" t="s">
        <v>14</v>
      </c>
      <c r="C630" s="1" t="s">
        <v>70</v>
      </c>
      <c r="D630" s="47">
        <v>0.03</v>
      </c>
      <c r="E630" s="47">
        <v>7.64</v>
      </c>
      <c r="F630" s="47">
        <v>5.83</v>
      </c>
      <c r="G630" s="47">
        <v>0.36</v>
      </c>
      <c r="H630" s="47">
        <v>-15.090400000000001</v>
      </c>
      <c r="I630" s="52">
        <f>IF(Table2[[#This Row],[Order Priority]]=Introduction!$B$42,1,0)</f>
        <v>0</v>
      </c>
      <c r="J630" s="52">
        <f>IF(Table2[[#This Row],[Order Priority]]=Introduction!$B$43,1,0)</f>
        <v>0</v>
      </c>
      <c r="K630" s="52">
        <f>IF(Table2[[#This Row],[Order Priority]]=Introduction!$B$44,1,0)</f>
        <v>0</v>
      </c>
      <c r="L630" s="52">
        <f>IF(Table2[[#This Row],[Order Priority]]=Introduction!$B$45,1,0)</f>
        <v>0</v>
      </c>
      <c r="M630" s="52">
        <f>IF(Table2[[#This Row],[Ship Mode]]=Introduction!$C$42,1,0)</f>
        <v>0</v>
      </c>
      <c r="N630" s="51">
        <f>IF(Table2[[#This Row],[Ship Mode]]=Introduction!$C$44,1,0)</f>
        <v>1</v>
      </c>
      <c r="O630" s="51">
        <f>IF(Table2[[#This Row],[Customer Segment]]=Introduction!$D$45,1,0)</f>
        <v>0</v>
      </c>
      <c r="P630" s="51">
        <f>IF(Table2[[#This Row],[Customer Segment]]=Introduction!$D$42,1,0)</f>
        <v>0</v>
      </c>
      <c r="Q630" s="51">
        <f>IF(Table2[[#This Row],[Customer Segment]]=Introduction!$D$44,1,0)</f>
        <v>0</v>
      </c>
      <c r="R630" s="44">
        <v>96.86</v>
      </c>
      <c r="S6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287.02234916054022</v>
      </c>
    </row>
    <row r="631" spans="1:19" customFormat="1" x14ac:dyDescent="0.2">
      <c r="A631" s="1" t="s">
        <v>13</v>
      </c>
      <c r="B631" s="1" t="s">
        <v>14</v>
      </c>
      <c r="C631" s="1" t="s">
        <v>15</v>
      </c>
      <c r="D631" s="49">
        <v>0.05</v>
      </c>
      <c r="E631" s="49">
        <v>52.4</v>
      </c>
      <c r="F631" s="49">
        <v>16.11</v>
      </c>
      <c r="G631" s="49">
        <v>0.39</v>
      </c>
      <c r="H631" s="49">
        <v>592.52650000000006</v>
      </c>
      <c r="I631" s="52">
        <f>IF(Table2[[#This Row],[Order Priority]]=Introduction!$B$42,1,0)</f>
        <v>0</v>
      </c>
      <c r="J631" s="52">
        <f>IF(Table2[[#This Row],[Order Priority]]=Introduction!$B$43,1,0)</f>
        <v>1</v>
      </c>
      <c r="K631" s="52">
        <f>IF(Table2[[#This Row],[Order Priority]]=Introduction!$B$44,1,0)</f>
        <v>0</v>
      </c>
      <c r="L631" s="52">
        <f>IF(Table2[[#This Row],[Order Priority]]=Introduction!$B$45,1,0)</f>
        <v>0</v>
      </c>
      <c r="M631" s="52">
        <f>IF(Table2[[#This Row],[Ship Mode]]=Introduction!$C$42,1,0)</f>
        <v>0</v>
      </c>
      <c r="N631" s="51">
        <f>IF(Table2[[#This Row],[Ship Mode]]=Introduction!$C$44,1,0)</f>
        <v>1</v>
      </c>
      <c r="O631" s="51">
        <f>IF(Table2[[#This Row],[Customer Segment]]=Introduction!$D$45,1,0)</f>
        <v>0</v>
      </c>
      <c r="P631" s="51">
        <f>IF(Table2[[#This Row],[Customer Segment]]=Introduction!$D$42,1,0)</f>
        <v>1</v>
      </c>
      <c r="Q631" s="51">
        <f>IF(Table2[[#This Row],[Customer Segment]]=Introduction!$D$44,1,0)</f>
        <v>0</v>
      </c>
      <c r="R631" s="41">
        <v>4556.63</v>
      </c>
      <c r="S6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1112.8764153298621</v>
      </c>
    </row>
    <row r="632" spans="1:19" customFormat="1" x14ac:dyDescent="0.2">
      <c r="A632" s="1" t="s">
        <v>13</v>
      </c>
      <c r="B632" s="1" t="s">
        <v>63</v>
      </c>
      <c r="C632" s="1" t="s">
        <v>15</v>
      </c>
      <c r="D632" s="47">
        <v>0.05</v>
      </c>
      <c r="E632" s="47">
        <v>36.549999999999997</v>
      </c>
      <c r="F632" s="47">
        <v>13.89</v>
      </c>
      <c r="G632" s="47">
        <v>0.41</v>
      </c>
      <c r="H632" s="47">
        <v>232.8</v>
      </c>
      <c r="I632" s="52">
        <f>IF(Table2[[#This Row],[Order Priority]]=Introduction!$B$42,1,0)</f>
        <v>0</v>
      </c>
      <c r="J632" s="52">
        <f>IF(Table2[[#This Row],[Order Priority]]=Introduction!$B$43,1,0)</f>
        <v>1</v>
      </c>
      <c r="K632" s="52">
        <f>IF(Table2[[#This Row],[Order Priority]]=Introduction!$B$44,1,0)</f>
        <v>0</v>
      </c>
      <c r="L632" s="52">
        <f>IF(Table2[[#This Row],[Order Priority]]=Introduction!$B$45,1,0)</f>
        <v>0</v>
      </c>
      <c r="M632" s="52">
        <f>IF(Table2[[#This Row],[Ship Mode]]=Introduction!$C$42,1,0)</f>
        <v>0</v>
      </c>
      <c r="N632" s="51">
        <f>IF(Table2[[#This Row],[Ship Mode]]=Introduction!$C$44,1,0)</f>
        <v>0</v>
      </c>
      <c r="O632" s="51">
        <f>IF(Table2[[#This Row],[Customer Segment]]=Introduction!$D$45,1,0)</f>
        <v>0</v>
      </c>
      <c r="P632" s="51">
        <f>IF(Table2[[#This Row],[Customer Segment]]=Introduction!$D$42,1,0)</f>
        <v>1</v>
      </c>
      <c r="Q632" s="51">
        <f>IF(Table2[[#This Row],[Customer Segment]]=Introduction!$D$44,1,0)</f>
        <v>0</v>
      </c>
      <c r="R632" s="44">
        <v>2948.61</v>
      </c>
      <c r="S6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567.89483847284612</v>
      </c>
    </row>
    <row r="633" spans="1:19" customFormat="1" x14ac:dyDescent="0.2">
      <c r="A633" s="1" t="s">
        <v>13</v>
      </c>
      <c r="B633" s="1" t="s">
        <v>14</v>
      </c>
      <c r="C633" s="1" t="s">
        <v>15</v>
      </c>
      <c r="D633" s="49">
        <v>0.1</v>
      </c>
      <c r="E633" s="49">
        <v>15.14</v>
      </c>
      <c r="F633" s="49">
        <v>4.53</v>
      </c>
      <c r="G633" s="49">
        <v>0.81</v>
      </c>
      <c r="H633" s="49">
        <v>-24.897600000000001</v>
      </c>
      <c r="I633" s="52">
        <f>IF(Table2[[#This Row],[Order Priority]]=Introduction!$B$42,1,0)</f>
        <v>0</v>
      </c>
      <c r="J633" s="52">
        <f>IF(Table2[[#This Row],[Order Priority]]=Introduction!$B$43,1,0)</f>
        <v>1</v>
      </c>
      <c r="K633" s="52">
        <f>IF(Table2[[#This Row],[Order Priority]]=Introduction!$B$44,1,0)</f>
        <v>0</v>
      </c>
      <c r="L633" s="52">
        <f>IF(Table2[[#This Row],[Order Priority]]=Introduction!$B$45,1,0)</f>
        <v>0</v>
      </c>
      <c r="M633" s="52">
        <f>IF(Table2[[#This Row],[Ship Mode]]=Introduction!$C$42,1,0)</f>
        <v>0</v>
      </c>
      <c r="N633" s="51">
        <f>IF(Table2[[#This Row],[Ship Mode]]=Introduction!$C$44,1,0)</f>
        <v>1</v>
      </c>
      <c r="O633" s="51">
        <f>IF(Table2[[#This Row],[Customer Segment]]=Introduction!$D$45,1,0)</f>
        <v>0</v>
      </c>
      <c r="P633" s="51">
        <f>IF(Table2[[#This Row],[Customer Segment]]=Introduction!$D$42,1,0)</f>
        <v>1</v>
      </c>
      <c r="Q633" s="51">
        <f>IF(Table2[[#This Row],[Customer Segment]]=Introduction!$D$44,1,0)</f>
        <v>0</v>
      </c>
      <c r="R633" s="41">
        <v>75.17</v>
      </c>
      <c r="S6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359.86779403616612</v>
      </c>
    </row>
    <row r="634" spans="1:19" customFormat="1" x14ac:dyDescent="0.2">
      <c r="A634" s="1" t="s">
        <v>13</v>
      </c>
      <c r="B634" s="1" t="s">
        <v>14</v>
      </c>
      <c r="C634" s="1" t="s">
        <v>15</v>
      </c>
      <c r="D634" s="47">
        <v>0.05</v>
      </c>
      <c r="E634" s="47">
        <v>52.4</v>
      </c>
      <c r="F634" s="47">
        <v>16.11</v>
      </c>
      <c r="G634" s="47">
        <v>0.39</v>
      </c>
      <c r="H634" s="47">
        <v>776.77440000000001</v>
      </c>
      <c r="I634" s="52">
        <f>IF(Table2[[#This Row],[Order Priority]]=Introduction!$B$42,1,0)</f>
        <v>0</v>
      </c>
      <c r="J634" s="52">
        <f>IF(Table2[[#This Row],[Order Priority]]=Introduction!$B$43,1,0)</f>
        <v>1</v>
      </c>
      <c r="K634" s="52">
        <f>IF(Table2[[#This Row],[Order Priority]]=Introduction!$B$44,1,0)</f>
        <v>0</v>
      </c>
      <c r="L634" s="52">
        <f>IF(Table2[[#This Row],[Order Priority]]=Introduction!$B$45,1,0)</f>
        <v>0</v>
      </c>
      <c r="M634" s="52">
        <f>IF(Table2[[#This Row],[Ship Mode]]=Introduction!$C$42,1,0)</f>
        <v>0</v>
      </c>
      <c r="N634" s="51">
        <f>IF(Table2[[#This Row],[Ship Mode]]=Introduction!$C$44,1,0)</f>
        <v>1</v>
      </c>
      <c r="O634" s="51">
        <f>IF(Table2[[#This Row],[Customer Segment]]=Introduction!$D$45,1,0)</f>
        <v>0</v>
      </c>
      <c r="P634" s="51">
        <f>IF(Table2[[#This Row],[Customer Segment]]=Introduction!$D$42,1,0)</f>
        <v>1</v>
      </c>
      <c r="Q634" s="51">
        <f>IF(Table2[[#This Row],[Customer Segment]]=Introduction!$D$44,1,0)</f>
        <v>0</v>
      </c>
      <c r="R634" s="44">
        <v>1125.76</v>
      </c>
      <c r="S6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1301.5510042247956</v>
      </c>
    </row>
    <row r="635" spans="1:19" customFormat="1" x14ac:dyDescent="0.2">
      <c r="A635" s="1" t="s">
        <v>13</v>
      </c>
      <c r="B635" s="1" t="s">
        <v>63</v>
      </c>
      <c r="C635" s="1" t="s">
        <v>15</v>
      </c>
      <c r="D635" s="49">
        <v>0.05</v>
      </c>
      <c r="E635" s="49">
        <v>36.549999999999997</v>
      </c>
      <c r="F635" s="49">
        <v>13.89</v>
      </c>
      <c r="G635" s="49">
        <v>0.41</v>
      </c>
      <c r="H635" s="49">
        <v>344.54399999999998</v>
      </c>
      <c r="I635" s="52">
        <f>IF(Table2[[#This Row],[Order Priority]]=Introduction!$B$42,1,0)</f>
        <v>0</v>
      </c>
      <c r="J635" s="52">
        <f>IF(Table2[[#This Row],[Order Priority]]=Introduction!$B$43,1,0)</f>
        <v>1</v>
      </c>
      <c r="K635" s="52">
        <f>IF(Table2[[#This Row],[Order Priority]]=Introduction!$B$44,1,0)</f>
        <v>0</v>
      </c>
      <c r="L635" s="52">
        <f>IF(Table2[[#This Row],[Order Priority]]=Introduction!$B$45,1,0)</f>
        <v>0</v>
      </c>
      <c r="M635" s="52">
        <f>IF(Table2[[#This Row],[Ship Mode]]=Introduction!$C$42,1,0)</f>
        <v>0</v>
      </c>
      <c r="N635" s="51">
        <f>IF(Table2[[#This Row],[Ship Mode]]=Introduction!$C$44,1,0)</f>
        <v>0</v>
      </c>
      <c r="O635" s="51">
        <f>IF(Table2[[#This Row],[Customer Segment]]=Introduction!$D$45,1,0)</f>
        <v>0</v>
      </c>
      <c r="P635" s="51">
        <f>IF(Table2[[#This Row],[Customer Segment]]=Introduction!$D$42,1,0)</f>
        <v>1</v>
      </c>
      <c r="Q635" s="51">
        <f>IF(Table2[[#This Row],[Customer Segment]]=Introduction!$D$44,1,0)</f>
        <v>0</v>
      </c>
      <c r="R635" s="41">
        <v>746.03</v>
      </c>
      <c r="S6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682.32356879474094</v>
      </c>
    </row>
    <row r="636" spans="1:19" customFormat="1" x14ac:dyDescent="0.2">
      <c r="A636" s="1" t="s">
        <v>13</v>
      </c>
      <c r="B636" s="1" t="s">
        <v>14</v>
      </c>
      <c r="C636" s="1" t="s">
        <v>70</v>
      </c>
      <c r="D636" s="47">
        <v>0.06</v>
      </c>
      <c r="E636" s="47">
        <v>8.33</v>
      </c>
      <c r="F636" s="47">
        <v>1.99</v>
      </c>
      <c r="G636" s="47">
        <v>0.52</v>
      </c>
      <c r="H636" s="47">
        <v>-344.82</v>
      </c>
      <c r="I636" s="52">
        <f>IF(Table2[[#This Row],[Order Priority]]=Introduction!$B$42,1,0)</f>
        <v>0</v>
      </c>
      <c r="J636" s="52">
        <f>IF(Table2[[#This Row],[Order Priority]]=Introduction!$B$43,1,0)</f>
        <v>1</v>
      </c>
      <c r="K636" s="52">
        <f>IF(Table2[[#This Row],[Order Priority]]=Introduction!$B$44,1,0)</f>
        <v>0</v>
      </c>
      <c r="L636" s="52">
        <f>IF(Table2[[#This Row],[Order Priority]]=Introduction!$B$45,1,0)</f>
        <v>0</v>
      </c>
      <c r="M636" s="52">
        <f>IF(Table2[[#This Row],[Ship Mode]]=Introduction!$C$42,1,0)</f>
        <v>0</v>
      </c>
      <c r="N636" s="51">
        <f>IF(Table2[[#This Row],[Ship Mode]]=Introduction!$C$44,1,0)</f>
        <v>1</v>
      </c>
      <c r="O636" s="51">
        <f>IF(Table2[[#This Row],[Customer Segment]]=Introduction!$D$45,1,0)</f>
        <v>0</v>
      </c>
      <c r="P636" s="51">
        <f>IF(Table2[[#This Row],[Customer Segment]]=Introduction!$D$42,1,0)</f>
        <v>0</v>
      </c>
      <c r="Q636" s="51">
        <f>IF(Table2[[#This Row],[Customer Segment]]=Introduction!$D$44,1,0)</f>
        <v>0</v>
      </c>
      <c r="R636" s="44">
        <v>8.49</v>
      </c>
      <c r="S6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-244.95585876652132</v>
      </c>
    </row>
    <row r="637" spans="1:19" customFormat="1" x14ac:dyDescent="0.2">
      <c r="A637" s="1" t="s">
        <v>23</v>
      </c>
      <c r="B637" s="1" t="s">
        <v>14</v>
      </c>
      <c r="C637" s="1" t="s">
        <v>70</v>
      </c>
      <c r="D637" s="49">
        <v>0.1</v>
      </c>
      <c r="E637" s="49">
        <v>50.98</v>
      </c>
      <c r="F637" s="49">
        <v>22.24</v>
      </c>
      <c r="G637" s="49">
        <v>0.55000000000000004</v>
      </c>
      <c r="H637" s="49">
        <v>98.12</v>
      </c>
      <c r="I637" s="52">
        <f>IF(Table2[[#This Row],[Order Priority]]=Introduction!$B$42,1,0)</f>
        <v>0</v>
      </c>
      <c r="J637" s="52">
        <f>IF(Table2[[#This Row],[Order Priority]]=Introduction!$B$43,1,0)</f>
        <v>0</v>
      </c>
      <c r="K637" s="52">
        <f>IF(Table2[[#This Row],[Order Priority]]=Introduction!$B$44,1,0)</f>
        <v>1</v>
      </c>
      <c r="L637" s="52">
        <f>IF(Table2[[#This Row],[Order Priority]]=Introduction!$B$45,1,0)</f>
        <v>0</v>
      </c>
      <c r="M637" s="52">
        <f>IF(Table2[[#This Row],[Ship Mode]]=Introduction!$C$42,1,0)</f>
        <v>0</v>
      </c>
      <c r="N637" s="51">
        <f>IF(Table2[[#This Row],[Ship Mode]]=Introduction!$C$44,1,0)</f>
        <v>1</v>
      </c>
      <c r="O637" s="51">
        <f>IF(Table2[[#This Row],[Customer Segment]]=Introduction!$D$45,1,0)</f>
        <v>0</v>
      </c>
      <c r="P637" s="51">
        <f>IF(Table2[[#This Row],[Customer Segment]]=Introduction!$D$42,1,0)</f>
        <v>0</v>
      </c>
      <c r="Q637" s="51">
        <f>IF(Table2[[#This Row],[Customer Segment]]=Introduction!$D$44,1,0)</f>
        <v>0</v>
      </c>
      <c r="R637" s="41">
        <v>300.63</v>
      </c>
      <c r="S6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982.71151716078839</v>
      </c>
    </row>
    <row r="638" spans="1:19" customFormat="1" x14ac:dyDescent="0.2">
      <c r="A638" s="1" t="s">
        <v>92</v>
      </c>
      <c r="B638" s="1" t="s">
        <v>14</v>
      </c>
      <c r="C638" s="1" t="s">
        <v>70</v>
      </c>
      <c r="D638" s="47">
        <v>7.0000000000000007E-2</v>
      </c>
      <c r="E638" s="47">
        <v>2.61</v>
      </c>
      <c r="F638" s="47">
        <v>0.5</v>
      </c>
      <c r="G638" s="47">
        <v>0.39</v>
      </c>
      <c r="H638" s="47">
        <v>10.798500000000001</v>
      </c>
      <c r="I638" s="52">
        <f>IF(Table2[[#This Row],[Order Priority]]=Introduction!$B$42,1,0)</f>
        <v>0</v>
      </c>
      <c r="J638" s="52">
        <f>IF(Table2[[#This Row],[Order Priority]]=Introduction!$B$43,1,0)</f>
        <v>0</v>
      </c>
      <c r="K638" s="52">
        <f>IF(Table2[[#This Row],[Order Priority]]=Introduction!$B$44,1,0)</f>
        <v>0</v>
      </c>
      <c r="L638" s="52">
        <f>IF(Table2[[#This Row],[Order Priority]]=Introduction!$B$45,1,0)</f>
        <v>1</v>
      </c>
      <c r="M638" s="52">
        <f>IF(Table2[[#This Row],[Ship Mode]]=Introduction!$C$42,1,0)</f>
        <v>0</v>
      </c>
      <c r="N638" s="51">
        <f>IF(Table2[[#This Row],[Ship Mode]]=Introduction!$C$44,1,0)</f>
        <v>1</v>
      </c>
      <c r="O638" s="51">
        <f>IF(Table2[[#This Row],[Customer Segment]]=Introduction!$D$45,1,0)</f>
        <v>0</v>
      </c>
      <c r="P638" s="51">
        <f>IF(Table2[[#This Row],[Customer Segment]]=Introduction!$D$42,1,0)</f>
        <v>0</v>
      </c>
      <c r="Q638" s="51">
        <f>IF(Table2[[#This Row],[Customer Segment]]=Introduction!$D$44,1,0)</f>
        <v>0</v>
      </c>
      <c r="R638" s="44">
        <v>15.65</v>
      </c>
      <c r="S6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-39.308467608336926</v>
      </c>
    </row>
    <row r="639" spans="1:19" customFormat="1" x14ac:dyDescent="0.2">
      <c r="A639" s="1" t="s">
        <v>46</v>
      </c>
      <c r="B639" s="1" t="s">
        <v>63</v>
      </c>
      <c r="C639" s="1" t="s">
        <v>70</v>
      </c>
      <c r="D639" s="49">
        <v>0.04</v>
      </c>
      <c r="E639" s="49">
        <v>29.18</v>
      </c>
      <c r="F639" s="49">
        <v>8.5500000000000007</v>
      </c>
      <c r="G639" s="49">
        <v>0.42</v>
      </c>
      <c r="H639" s="49">
        <v>201.7353</v>
      </c>
      <c r="I639" s="52">
        <f>IF(Table2[[#This Row],[Order Priority]]=Introduction!$B$42,1,0)</f>
        <v>0</v>
      </c>
      <c r="J639" s="52">
        <f>IF(Table2[[#This Row],[Order Priority]]=Introduction!$B$43,1,0)</f>
        <v>0</v>
      </c>
      <c r="K639" s="52">
        <f>IF(Table2[[#This Row],[Order Priority]]=Introduction!$B$44,1,0)</f>
        <v>0</v>
      </c>
      <c r="L639" s="52">
        <f>IF(Table2[[#This Row],[Order Priority]]=Introduction!$B$45,1,0)</f>
        <v>0</v>
      </c>
      <c r="M639" s="52">
        <f>IF(Table2[[#This Row],[Ship Mode]]=Introduction!$C$42,1,0)</f>
        <v>0</v>
      </c>
      <c r="N639" s="51">
        <f>IF(Table2[[#This Row],[Ship Mode]]=Introduction!$C$44,1,0)</f>
        <v>0</v>
      </c>
      <c r="O639" s="51">
        <f>IF(Table2[[#This Row],[Customer Segment]]=Introduction!$D$45,1,0)</f>
        <v>0</v>
      </c>
      <c r="P639" s="51">
        <f>IF(Table2[[#This Row],[Customer Segment]]=Introduction!$D$42,1,0)</f>
        <v>0</v>
      </c>
      <c r="Q639" s="51">
        <f>IF(Table2[[#This Row],[Customer Segment]]=Introduction!$D$44,1,0)</f>
        <v>0</v>
      </c>
      <c r="R639" s="41">
        <v>292.37</v>
      </c>
      <c r="S6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612.77182123136458</v>
      </c>
    </row>
    <row r="640" spans="1:19" customFormat="1" x14ac:dyDescent="0.2">
      <c r="A640" s="1" t="s">
        <v>46</v>
      </c>
      <c r="B640" s="1" t="s">
        <v>14</v>
      </c>
      <c r="C640" s="1" t="s">
        <v>70</v>
      </c>
      <c r="D640" s="47">
        <v>0</v>
      </c>
      <c r="E640" s="47">
        <v>80.98</v>
      </c>
      <c r="F640" s="47">
        <v>35</v>
      </c>
      <c r="G640" s="47">
        <v>0.83</v>
      </c>
      <c r="H640" s="47">
        <v>-684.78</v>
      </c>
      <c r="I640" s="52">
        <f>IF(Table2[[#This Row],[Order Priority]]=Introduction!$B$42,1,0)</f>
        <v>0</v>
      </c>
      <c r="J640" s="52">
        <f>IF(Table2[[#This Row],[Order Priority]]=Introduction!$B$43,1,0)</f>
        <v>0</v>
      </c>
      <c r="K640" s="52">
        <f>IF(Table2[[#This Row],[Order Priority]]=Introduction!$B$44,1,0)</f>
        <v>0</v>
      </c>
      <c r="L640" s="52">
        <f>IF(Table2[[#This Row],[Order Priority]]=Introduction!$B$45,1,0)</f>
        <v>0</v>
      </c>
      <c r="M640" s="52">
        <f>IF(Table2[[#This Row],[Ship Mode]]=Introduction!$C$42,1,0)</f>
        <v>0</v>
      </c>
      <c r="N640" s="51">
        <f>IF(Table2[[#This Row],[Ship Mode]]=Introduction!$C$44,1,0)</f>
        <v>1</v>
      </c>
      <c r="O640" s="51">
        <f>IF(Table2[[#This Row],[Customer Segment]]=Introduction!$D$45,1,0)</f>
        <v>0</v>
      </c>
      <c r="P640" s="51">
        <f>IF(Table2[[#This Row],[Customer Segment]]=Introduction!$D$42,1,0)</f>
        <v>0</v>
      </c>
      <c r="Q640" s="51">
        <f>IF(Table2[[#This Row],[Customer Segment]]=Introduction!$D$44,1,0)</f>
        <v>0</v>
      </c>
      <c r="R640" s="44">
        <v>682.79</v>
      </c>
      <c r="S6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1047.7513505714301</v>
      </c>
    </row>
    <row r="641" spans="1:19" customFormat="1" x14ac:dyDescent="0.2">
      <c r="A641" s="1" t="s">
        <v>1</v>
      </c>
      <c r="B641" s="1" t="s">
        <v>14</v>
      </c>
      <c r="C641" s="1" t="s">
        <v>47</v>
      </c>
      <c r="D641" s="49">
        <v>0.09</v>
      </c>
      <c r="E641" s="49">
        <v>35.99</v>
      </c>
      <c r="F641" s="49">
        <v>5.99</v>
      </c>
      <c r="G641" s="49">
        <v>0.38</v>
      </c>
      <c r="H641" s="49">
        <v>114.3165</v>
      </c>
      <c r="I641" s="52">
        <f>IF(Table2[[#This Row],[Order Priority]]=Introduction!$B$42,1,0)</f>
        <v>1</v>
      </c>
      <c r="J641" s="52">
        <f>IF(Table2[[#This Row],[Order Priority]]=Introduction!$B$43,1,0)</f>
        <v>0</v>
      </c>
      <c r="K641" s="52">
        <f>IF(Table2[[#This Row],[Order Priority]]=Introduction!$B$44,1,0)</f>
        <v>0</v>
      </c>
      <c r="L641" s="52">
        <f>IF(Table2[[#This Row],[Order Priority]]=Introduction!$B$45,1,0)</f>
        <v>0</v>
      </c>
      <c r="M641" s="52">
        <f>IF(Table2[[#This Row],[Ship Mode]]=Introduction!$C$42,1,0)</f>
        <v>0</v>
      </c>
      <c r="N641" s="51">
        <f>IF(Table2[[#This Row],[Ship Mode]]=Introduction!$C$44,1,0)</f>
        <v>1</v>
      </c>
      <c r="O641" s="51">
        <f>IF(Table2[[#This Row],[Customer Segment]]=Introduction!$D$45,1,0)</f>
        <v>0</v>
      </c>
      <c r="P641" s="51">
        <f>IF(Table2[[#This Row],[Customer Segment]]=Introduction!$D$42,1,0)</f>
        <v>0</v>
      </c>
      <c r="Q641" s="51">
        <f>IF(Table2[[#This Row],[Customer Segment]]=Introduction!$D$44,1,0)</f>
        <v>1</v>
      </c>
      <c r="R641" s="41">
        <v>151.6</v>
      </c>
      <c r="S6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609.18063754822117</v>
      </c>
    </row>
    <row r="642" spans="1:19" customFormat="1" x14ac:dyDescent="0.2">
      <c r="A642" s="1" t="s">
        <v>1</v>
      </c>
      <c r="B642" s="1" t="s">
        <v>14</v>
      </c>
      <c r="C642" s="1" t="s">
        <v>47</v>
      </c>
      <c r="D642" s="47">
        <v>0.08</v>
      </c>
      <c r="E642" s="47">
        <v>55.48</v>
      </c>
      <c r="F642" s="47">
        <v>6.79</v>
      </c>
      <c r="G642" s="47">
        <v>0.37</v>
      </c>
      <c r="H642" s="47">
        <v>147.75659999999999</v>
      </c>
      <c r="I642" s="52">
        <f>IF(Table2[[#This Row],[Order Priority]]=Introduction!$B$42,1,0)</f>
        <v>1</v>
      </c>
      <c r="J642" s="52">
        <f>IF(Table2[[#This Row],[Order Priority]]=Introduction!$B$43,1,0)</f>
        <v>0</v>
      </c>
      <c r="K642" s="52">
        <f>IF(Table2[[#This Row],[Order Priority]]=Introduction!$B$44,1,0)</f>
        <v>0</v>
      </c>
      <c r="L642" s="52">
        <f>IF(Table2[[#This Row],[Order Priority]]=Introduction!$B$45,1,0)</f>
        <v>0</v>
      </c>
      <c r="M642" s="52">
        <f>IF(Table2[[#This Row],[Ship Mode]]=Introduction!$C$42,1,0)</f>
        <v>0</v>
      </c>
      <c r="N642" s="51">
        <f>IF(Table2[[#This Row],[Ship Mode]]=Introduction!$C$44,1,0)</f>
        <v>1</v>
      </c>
      <c r="O642" s="51">
        <f>IF(Table2[[#This Row],[Customer Segment]]=Introduction!$D$45,1,0)</f>
        <v>0</v>
      </c>
      <c r="P642" s="51">
        <f>IF(Table2[[#This Row],[Customer Segment]]=Introduction!$D$42,1,0)</f>
        <v>0</v>
      </c>
      <c r="Q642" s="51">
        <f>IF(Table2[[#This Row],[Customer Segment]]=Introduction!$D$44,1,0)</f>
        <v>1</v>
      </c>
      <c r="R642" s="44">
        <v>214.14</v>
      </c>
      <c r="S6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724.89777902984395</v>
      </c>
    </row>
    <row r="643" spans="1:19" customFormat="1" x14ac:dyDescent="0.2">
      <c r="A643" s="1" t="s">
        <v>1</v>
      </c>
      <c r="B643" s="1" t="s">
        <v>2</v>
      </c>
      <c r="C643" s="1" t="s">
        <v>70</v>
      </c>
      <c r="D643" s="49">
        <v>7.0000000000000007E-2</v>
      </c>
      <c r="E643" s="49">
        <v>226.67</v>
      </c>
      <c r="F643" s="49">
        <v>28.16</v>
      </c>
      <c r="G643" s="49">
        <v>0.59</v>
      </c>
      <c r="H643" s="49">
        <v>53.114400000000003</v>
      </c>
      <c r="I643" s="52">
        <f>IF(Table2[[#This Row],[Order Priority]]=Introduction!$B$42,1,0)</f>
        <v>1</v>
      </c>
      <c r="J643" s="52">
        <f>IF(Table2[[#This Row],[Order Priority]]=Introduction!$B$43,1,0)</f>
        <v>0</v>
      </c>
      <c r="K643" s="52">
        <f>IF(Table2[[#This Row],[Order Priority]]=Introduction!$B$44,1,0)</f>
        <v>0</v>
      </c>
      <c r="L643" s="52">
        <f>IF(Table2[[#This Row],[Order Priority]]=Introduction!$B$45,1,0)</f>
        <v>0</v>
      </c>
      <c r="M643" s="52">
        <f>IF(Table2[[#This Row],[Ship Mode]]=Introduction!$C$42,1,0)</f>
        <v>1</v>
      </c>
      <c r="N643" s="51">
        <f>IF(Table2[[#This Row],[Ship Mode]]=Introduction!$C$44,1,0)</f>
        <v>0</v>
      </c>
      <c r="O643" s="51">
        <f>IF(Table2[[#This Row],[Customer Segment]]=Introduction!$D$45,1,0)</f>
        <v>0</v>
      </c>
      <c r="P643" s="51">
        <f>IF(Table2[[#This Row],[Customer Segment]]=Introduction!$D$42,1,0)</f>
        <v>0</v>
      </c>
      <c r="Q643" s="51">
        <f>IF(Table2[[#This Row],[Customer Segment]]=Introduction!$D$44,1,0)</f>
        <v>0</v>
      </c>
      <c r="R643" s="41">
        <v>255.83</v>
      </c>
      <c r="S6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2110.4649765480526</v>
      </c>
    </row>
    <row r="644" spans="1:19" customFormat="1" x14ac:dyDescent="0.2">
      <c r="A644" s="1" t="s">
        <v>1</v>
      </c>
      <c r="B644" s="1" t="s">
        <v>2</v>
      </c>
      <c r="C644" s="1" t="s">
        <v>70</v>
      </c>
      <c r="D644" s="47">
        <v>0.08</v>
      </c>
      <c r="E644" s="47">
        <v>20.98</v>
      </c>
      <c r="F644" s="47">
        <v>53.03</v>
      </c>
      <c r="G644" s="47">
        <v>0.78</v>
      </c>
      <c r="H644" s="47">
        <v>8.7420000000000009</v>
      </c>
      <c r="I644" s="52">
        <f>IF(Table2[[#This Row],[Order Priority]]=Introduction!$B$42,1,0)</f>
        <v>1</v>
      </c>
      <c r="J644" s="52">
        <f>IF(Table2[[#This Row],[Order Priority]]=Introduction!$B$43,1,0)</f>
        <v>0</v>
      </c>
      <c r="K644" s="52">
        <f>IF(Table2[[#This Row],[Order Priority]]=Introduction!$B$44,1,0)</f>
        <v>0</v>
      </c>
      <c r="L644" s="52">
        <f>IF(Table2[[#This Row],[Order Priority]]=Introduction!$B$45,1,0)</f>
        <v>0</v>
      </c>
      <c r="M644" s="52">
        <f>IF(Table2[[#This Row],[Ship Mode]]=Introduction!$C$42,1,0)</f>
        <v>1</v>
      </c>
      <c r="N644" s="51">
        <f>IF(Table2[[#This Row],[Ship Mode]]=Introduction!$C$44,1,0)</f>
        <v>0</v>
      </c>
      <c r="O644" s="51">
        <f>IF(Table2[[#This Row],[Customer Segment]]=Introduction!$D$45,1,0)</f>
        <v>0</v>
      </c>
      <c r="P644" s="51">
        <f>IF(Table2[[#This Row],[Customer Segment]]=Introduction!$D$42,1,0)</f>
        <v>0</v>
      </c>
      <c r="Q644" s="51">
        <f>IF(Table2[[#This Row],[Customer Segment]]=Introduction!$D$44,1,0)</f>
        <v>0</v>
      </c>
      <c r="R644" s="44">
        <v>421.18</v>
      </c>
      <c r="S6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2259.2706659135465</v>
      </c>
    </row>
    <row r="645" spans="1:19" customFormat="1" x14ac:dyDescent="0.2">
      <c r="A645" s="1" t="s">
        <v>1</v>
      </c>
      <c r="B645" s="1" t="s">
        <v>14</v>
      </c>
      <c r="C645" s="1" t="s">
        <v>70</v>
      </c>
      <c r="D645" s="49">
        <v>0.02</v>
      </c>
      <c r="E645" s="49">
        <v>5.34</v>
      </c>
      <c r="F645" s="49">
        <v>2.99</v>
      </c>
      <c r="G645" s="49">
        <v>0.38</v>
      </c>
      <c r="H645" s="49">
        <v>5.2954999999999997</v>
      </c>
      <c r="I645" s="52">
        <f>IF(Table2[[#This Row],[Order Priority]]=Introduction!$B$42,1,0)</f>
        <v>1</v>
      </c>
      <c r="J645" s="52">
        <f>IF(Table2[[#This Row],[Order Priority]]=Introduction!$B$43,1,0)</f>
        <v>0</v>
      </c>
      <c r="K645" s="52">
        <f>IF(Table2[[#This Row],[Order Priority]]=Introduction!$B$44,1,0)</f>
        <v>0</v>
      </c>
      <c r="L645" s="52">
        <f>IF(Table2[[#This Row],[Order Priority]]=Introduction!$B$45,1,0)</f>
        <v>0</v>
      </c>
      <c r="M645" s="52">
        <f>IF(Table2[[#This Row],[Ship Mode]]=Introduction!$C$42,1,0)</f>
        <v>0</v>
      </c>
      <c r="N645" s="51">
        <f>IF(Table2[[#This Row],[Ship Mode]]=Introduction!$C$44,1,0)</f>
        <v>1</v>
      </c>
      <c r="O645" s="51">
        <f>IF(Table2[[#This Row],[Customer Segment]]=Introduction!$D$45,1,0)</f>
        <v>0</v>
      </c>
      <c r="P645" s="51">
        <f>IF(Table2[[#This Row],[Customer Segment]]=Introduction!$D$42,1,0)</f>
        <v>0</v>
      </c>
      <c r="Q645" s="51">
        <f>IF(Table2[[#This Row],[Customer Segment]]=Introduction!$D$44,1,0)</f>
        <v>0</v>
      </c>
      <c r="R645" s="41">
        <v>34.729999999999997</v>
      </c>
      <c r="S6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334.41006841444323</v>
      </c>
    </row>
    <row r="646" spans="1:19" customFormat="1" x14ac:dyDescent="0.2">
      <c r="A646" s="1" t="s">
        <v>1</v>
      </c>
      <c r="B646" s="1" t="s">
        <v>14</v>
      </c>
      <c r="C646" s="1" t="s">
        <v>70</v>
      </c>
      <c r="D646" s="47">
        <v>0.03</v>
      </c>
      <c r="E646" s="47">
        <v>40.98</v>
      </c>
      <c r="F646" s="47">
        <v>7.47</v>
      </c>
      <c r="G646" s="47">
        <v>0.37</v>
      </c>
      <c r="H646" s="47">
        <v>170.79570000000001</v>
      </c>
      <c r="I646" s="52">
        <f>IF(Table2[[#This Row],[Order Priority]]=Introduction!$B$42,1,0)</f>
        <v>1</v>
      </c>
      <c r="J646" s="52">
        <f>IF(Table2[[#This Row],[Order Priority]]=Introduction!$B$43,1,0)</f>
        <v>0</v>
      </c>
      <c r="K646" s="52">
        <f>IF(Table2[[#This Row],[Order Priority]]=Introduction!$B$44,1,0)</f>
        <v>0</v>
      </c>
      <c r="L646" s="52">
        <f>IF(Table2[[#This Row],[Order Priority]]=Introduction!$B$45,1,0)</f>
        <v>0</v>
      </c>
      <c r="M646" s="52">
        <f>IF(Table2[[#This Row],[Ship Mode]]=Introduction!$C$42,1,0)</f>
        <v>0</v>
      </c>
      <c r="N646" s="51">
        <f>IF(Table2[[#This Row],[Ship Mode]]=Introduction!$C$44,1,0)</f>
        <v>1</v>
      </c>
      <c r="O646" s="51">
        <f>IF(Table2[[#This Row],[Customer Segment]]=Introduction!$D$45,1,0)</f>
        <v>0</v>
      </c>
      <c r="P646" s="51">
        <f>IF(Table2[[#This Row],[Customer Segment]]=Introduction!$D$42,1,0)</f>
        <v>0</v>
      </c>
      <c r="Q646" s="51">
        <f>IF(Table2[[#This Row],[Customer Segment]]=Introduction!$D$44,1,0)</f>
        <v>0</v>
      </c>
      <c r="R646" s="44">
        <v>247.53</v>
      </c>
      <c r="S6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724.45694686104628</v>
      </c>
    </row>
    <row r="647" spans="1:19" customFormat="1" x14ac:dyDescent="0.2">
      <c r="A647" s="1" t="s">
        <v>13</v>
      </c>
      <c r="B647" s="1" t="s">
        <v>14</v>
      </c>
      <c r="C647" s="1" t="s">
        <v>70</v>
      </c>
      <c r="D647" s="49">
        <v>0.08</v>
      </c>
      <c r="E647" s="49">
        <v>415.88</v>
      </c>
      <c r="F647" s="49">
        <v>11.37</v>
      </c>
      <c r="G647" s="49">
        <v>0.56999999999999995</v>
      </c>
      <c r="H647" s="49">
        <v>-269.08440000000002</v>
      </c>
      <c r="I647" s="52">
        <f>IF(Table2[[#This Row],[Order Priority]]=Introduction!$B$42,1,0)</f>
        <v>0</v>
      </c>
      <c r="J647" s="52">
        <f>IF(Table2[[#This Row],[Order Priority]]=Introduction!$B$43,1,0)</f>
        <v>1</v>
      </c>
      <c r="K647" s="52">
        <f>IF(Table2[[#This Row],[Order Priority]]=Introduction!$B$44,1,0)</f>
        <v>0</v>
      </c>
      <c r="L647" s="52">
        <f>IF(Table2[[#This Row],[Order Priority]]=Introduction!$B$45,1,0)</f>
        <v>0</v>
      </c>
      <c r="M647" s="52">
        <f>IF(Table2[[#This Row],[Ship Mode]]=Introduction!$C$42,1,0)</f>
        <v>0</v>
      </c>
      <c r="N647" s="51">
        <f>IF(Table2[[#This Row],[Ship Mode]]=Introduction!$C$44,1,0)</f>
        <v>1</v>
      </c>
      <c r="O647" s="51">
        <f>IF(Table2[[#This Row],[Customer Segment]]=Introduction!$D$45,1,0)</f>
        <v>0</v>
      </c>
      <c r="P647" s="51">
        <f>IF(Table2[[#This Row],[Customer Segment]]=Introduction!$D$42,1,0)</f>
        <v>0</v>
      </c>
      <c r="Q647" s="51">
        <f>IF(Table2[[#This Row],[Customer Segment]]=Introduction!$D$44,1,0)</f>
        <v>0</v>
      </c>
      <c r="R647" s="41">
        <v>405.57</v>
      </c>
      <c r="S6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1397.1245309832502</v>
      </c>
    </row>
    <row r="648" spans="1:19" customFormat="1" x14ac:dyDescent="0.2">
      <c r="A648" s="1" t="s">
        <v>13</v>
      </c>
      <c r="B648" s="1" t="s">
        <v>14</v>
      </c>
      <c r="C648" s="1" t="s">
        <v>15</v>
      </c>
      <c r="D648" s="47">
        <v>0.1</v>
      </c>
      <c r="E648" s="47">
        <v>3.6</v>
      </c>
      <c r="F648" s="47">
        <v>2.2000000000000002</v>
      </c>
      <c r="G648" s="47">
        <v>0.39</v>
      </c>
      <c r="H648" s="47">
        <v>-8.2799999999999994</v>
      </c>
      <c r="I648" s="52">
        <f>IF(Table2[[#This Row],[Order Priority]]=Introduction!$B$42,1,0)</f>
        <v>0</v>
      </c>
      <c r="J648" s="52">
        <f>IF(Table2[[#This Row],[Order Priority]]=Introduction!$B$43,1,0)</f>
        <v>1</v>
      </c>
      <c r="K648" s="52">
        <f>IF(Table2[[#This Row],[Order Priority]]=Introduction!$B$44,1,0)</f>
        <v>0</v>
      </c>
      <c r="L648" s="52">
        <f>IF(Table2[[#This Row],[Order Priority]]=Introduction!$B$45,1,0)</f>
        <v>0</v>
      </c>
      <c r="M648" s="52">
        <f>IF(Table2[[#This Row],[Ship Mode]]=Introduction!$C$42,1,0)</f>
        <v>0</v>
      </c>
      <c r="N648" s="51">
        <f>IF(Table2[[#This Row],[Ship Mode]]=Introduction!$C$44,1,0)</f>
        <v>1</v>
      </c>
      <c r="O648" s="51">
        <f>IF(Table2[[#This Row],[Customer Segment]]=Introduction!$D$45,1,0)</f>
        <v>0</v>
      </c>
      <c r="P648" s="51">
        <f>IF(Table2[[#This Row],[Customer Segment]]=Introduction!$D$42,1,0)</f>
        <v>1</v>
      </c>
      <c r="Q648" s="51">
        <f>IF(Table2[[#This Row],[Customer Segment]]=Introduction!$D$44,1,0)</f>
        <v>0</v>
      </c>
      <c r="R648" s="44">
        <v>6.97</v>
      </c>
      <c r="S6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-72.769099527465954</v>
      </c>
    </row>
    <row r="649" spans="1:19" customFormat="1" x14ac:dyDescent="0.2">
      <c r="A649" s="1" t="s">
        <v>23</v>
      </c>
      <c r="B649" s="1" t="s">
        <v>63</v>
      </c>
      <c r="C649" s="1" t="s">
        <v>70</v>
      </c>
      <c r="D649" s="49">
        <v>0.04</v>
      </c>
      <c r="E649" s="49">
        <v>6.48</v>
      </c>
      <c r="F649" s="49">
        <v>5.16</v>
      </c>
      <c r="G649" s="49">
        <v>0.37</v>
      </c>
      <c r="H649" s="49">
        <v>-11.1332</v>
      </c>
      <c r="I649" s="52">
        <f>IF(Table2[[#This Row],[Order Priority]]=Introduction!$B$42,1,0)</f>
        <v>0</v>
      </c>
      <c r="J649" s="52">
        <f>IF(Table2[[#This Row],[Order Priority]]=Introduction!$B$43,1,0)</f>
        <v>0</v>
      </c>
      <c r="K649" s="52">
        <f>IF(Table2[[#This Row],[Order Priority]]=Introduction!$B$44,1,0)</f>
        <v>1</v>
      </c>
      <c r="L649" s="52">
        <f>IF(Table2[[#This Row],[Order Priority]]=Introduction!$B$45,1,0)</f>
        <v>0</v>
      </c>
      <c r="M649" s="52">
        <f>IF(Table2[[#This Row],[Ship Mode]]=Introduction!$C$42,1,0)</f>
        <v>0</v>
      </c>
      <c r="N649" s="51">
        <f>IF(Table2[[#This Row],[Ship Mode]]=Introduction!$C$44,1,0)</f>
        <v>0</v>
      </c>
      <c r="O649" s="51">
        <f>IF(Table2[[#This Row],[Customer Segment]]=Introduction!$D$45,1,0)</f>
        <v>0</v>
      </c>
      <c r="P649" s="51">
        <f>IF(Table2[[#This Row],[Customer Segment]]=Introduction!$D$42,1,0)</f>
        <v>0</v>
      </c>
      <c r="Q649" s="51">
        <f>IF(Table2[[#This Row],[Customer Segment]]=Introduction!$D$44,1,0)</f>
        <v>0</v>
      </c>
      <c r="R649" s="41">
        <v>86.79</v>
      </c>
      <c r="S6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67.148455093499962</v>
      </c>
    </row>
    <row r="650" spans="1:19" customFormat="1" x14ac:dyDescent="0.2">
      <c r="A650" s="1" t="s">
        <v>92</v>
      </c>
      <c r="B650" s="1" t="s">
        <v>14</v>
      </c>
      <c r="C650" s="1" t="s">
        <v>47</v>
      </c>
      <c r="D650" s="47">
        <v>0.1</v>
      </c>
      <c r="E650" s="47">
        <v>6.88</v>
      </c>
      <c r="F650" s="47">
        <v>2</v>
      </c>
      <c r="G650" s="47">
        <v>0.39</v>
      </c>
      <c r="H650" s="47">
        <v>18.420000000000002</v>
      </c>
      <c r="I650" s="52">
        <f>IF(Table2[[#This Row],[Order Priority]]=Introduction!$B$42,1,0)</f>
        <v>0</v>
      </c>
      <c r="J650" s="52">
        <f>IF(Table2[[#This Row],[Order Priority]]=Introduction!$B$43,1,0)</f>
        <v>0</v>
      </c>
      <c r="K650" s="52">
        <f>IF(Table2[[#This Row],[Order Priority]]=Introduction!$B$44,1,0)</f>
        <v>0</v>
      </c>
      <c r="L650" s="52">
        <f>IF(Table2[[#This Row],[Order Priority]]=Introduction!$B$45,1,0)</f>
        <v>1</v>
      </c>
      <c r="M650" s="52">
        <f>IF(Table2[[#This Row],[Ship Mode]]=Introduction!$C$42,1,0)</f>
        <v>0</v>
      </c>
      <c r="N650" s="51">
        <f>IF(Table2[[#This Row],[Ship Mode]]=Introduction!$C$44,1,0)</f>
        <v>1</v>
      </c>
      <c r="O650" s="51">
        <f>IF(Table2[[#This Row],[Customer Segment]]=Introduction!$D$45,1,0)</f>
        <v>0</v>
      </c>
      <c r="P650" s="51">
        <f>IF(Table2[[#This Row],[Customer Segment]]=Introduction!$D$42,1,0)</f>
        <v>0</v>
      </c>
      <c r="Q650" s="51">
        <f>IF(Table2[[#This Row],[Customer Segment]]=Introduction!$D$44,1,0)</f>
        <v>1</v>
      </c>
      <c r="R650" s="44">
        <v>31.46</v>
      </c>
      <c r="S6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33.947771676963683</v>
      </c>
    </row>
    <row r="651" spans="1:19" customFormat="1" x14ac:dyDescent="0.2">
      <c r="A651" s="1" t="s">
        <v>92</v>
      </c>
      <c r="B651" s="1" t="s">
        <v>14</v>
      </c>
      <c r="C651" s="1" t="s">
        <v>47</v>
      </c>
      <c r="D651" s="49">
        <v>0.06</v>
      </c>
      <c r="E651" s="49">
        <v>195.99</v>
      </c>
      <c r="F651" s="49">
        <v>8.99</v>
      </c>
      <c r="G651" s="49">
        <v>0.6</v>
      </c>
      <c r="H651" s="49">
        <v>349.47</v>
      </c>
      <c r="I651" s="52">
        <f>IF(Table2[[#This Row],[Order Priority]]=Introduction!$B$42,1,0)</f>
        <v>0</v>
      </c>
      <c r="J651" s="52">
        <f>IF(Table2[[#This Row],[Order Priority]]=Introduction!$B$43,1,0)</f>
        <v>0</v>
      </c>
      <c r="K651" s="52">
        <f>IF(Table2[[#This Row],[Order Priority]]=Introduction!$B$44,1,0)</f>
        <v>0</v>
      </c>
      <c r="L651" s="52">
        <f>IF(Table2[[#This Row],[Order Priority]]=Introduction!$B$45,1,0)</f>
        <v>1</v>
      </c>
      <c r="M651" s="52">
        <f>IF(Table2[[#This Row],[Ship Mode]]=Introduction!$C$42,1,0)</f>
        <v>0</v>
      </c>
      <c r="N651" s="51">
        <f>IF(Table2[[#This Row],[Ship Mode]]=Introduction!$C$44,1,0)</f>
        <v>1</v>
      </c>
      <c r="O651" s="51">
        <f>IF(Table2[[#This Row],[Customer Segment]]=Introduction!$D$45,1,0)</f>
        <v>0</v>
      </c>
      <c r="P651" s="51">
        <f>IF(Table2[[#This Row],[Customer Segment]]=Introduction!$D$42,1,0)</f>
        <v>0</v>
      </c>
      <c r="Q651" s="51">
        <f>IF(Table2[[#This Row],[Customer Segment]]=Introduction!$D$44,1,0)</f>
        <v>1</v>
      </c>
      <c r="R651" s="41">
        <v>948.97</v>
      </c>
      <c r="S6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1359.6475144838423</v>
      </c>
    </row>
    <row r="652" spans="1:19" customFormat="1" x14ac:dyDescent="0.2">
      <c r="A652" s="1" t="s">
        <v>92</v>
      </c>
      <c r="B652" s="1" t="s">
        <v>14</v>
      </c>
      <c r="C652" s="1" t="s">
        <v>15</v>
      </c>
      <c r="D652" s="47">
        <v>7.0000000000000007E-2</v>
      </c>
      <c r="E652" s="47">
        <v>8.33</v>
      </c>
      <c r="F652" s="47">
        <v>1.99</v>
      </c>
      <c r="G652" s="47">
        <v>0.52</v>
      </c>
      <c r="H652" s="47">
        <v>11.95</v>
      </c>
      <c r="I652" s="52">
        <f>IF(Table2[[#This Row],[Order Priority]]=Introduction!$B$42,1,0)</f>
        <v>0</v>
      </c>
      <c r="J652" s="52">
        <f>IF(Table2[[#This Row],[Order Priority]]=Introduction!$B$43,1,0)</f>
        <v>0</v>
      </c>
      <c r="K652" s="52">
        <f>IF(Table2[[#This Row],[Order Priority]]=Introduction!$B$44,1,0)</f>
        <v>0</v>
      </c>
      <c r="L652" s="52">
        <f>IF(Table2[[#This Row],[Order Priority]]=Introduction!$B$45,1,0)</f>
        <v>1</v>
      </c>
      <c r="M652" s="52">
        <f>IF(Table2[[#This Row],[Ship Mode]]=Introduction!$C$42,1,0)</f>
        <v>0</v>
      </c>
      <c r="N652" s="51">
        <f>IF(Table2[[#This Row],[Ship Mode]]=Introduction!$C$44,1,0)</f>
        <v>1</v>
      </c>
      <c r="O652" s="51">
        <f>IF(Table2[[#This Row],[Customer Segment]]=Introduction!$D$45,1,0)</f>
        <v>0</v>
      </c>
      <c r="P652" s="51">
        <f>IF(Table2[[#This Row],[Customer Segment]]=Introduction!$D$42,1,0)</f>
        <v>1</v>
      </c>
      <c r="Q652" s="51">
        <f>IF(Table2[[#This Row],[Customer Segment]]=Introduction!$D$44,1,0)</f>
        <v>0</v>
      </c>
      <c r="R652" s="44">
        <v>50.28</v>
      </c>
      <c r="S6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100.09324834848698</v>
      </c>
    </row>
    <row r="653" spans="1:19" customFormat="1" x14ac:dyDescent="0.2">
      <c r="A653" s="1" t="s">
        <v>92</v>
      </c>
      <c r="B653" s="1" t="s">
        <v>14</v>
      </c>
      <c r="C653" s="1" t="s">
        <v>15</v>
      </c>
      <c r="D653" s="49">
        <v>0.03</v>
      </c>
      <c r="E653" s="49">
        <v>499.99</v>
      </c>
      <c r="F653" s="49">
        <v>24.49</v>
      </c>
      <c r="G653" s="49">
        <v>0.36</v>
      </c>
      <c r="H653" s="49">
        <v>1773.6105</v>
      </c>
      <c r="I653" s="52">
        <f>IF(Table2[[#This Row],[Order Priority]]=Introduction!$B$42,1,0)</f>
        <v>0</v>
      </c>
      <c r="J653" s="52">
        <f>IF(Table2[[#This Row],[Order Priority]]=Introduction!$B$43,1,0)</f>
        <v>0</v>
      </c>
      <c r="K653" s="52">
        <f>IF(Table2[[#This Row],[Order Priority]]=Introduction!$B$44,1,0)</f>
        <v>0</v>
      </c>
      <c r="L653" s="52">
        <f>IF(Table2[[#This Row],[Order Priority]]=Introduction!$B$45,1,0)</f>
        <v>1</v>
      </c>
      <c r="M653" s="52">
        <f>IF(Table2[[#This Row],[Ship Mode]]=Introduction!$C$42,1,0)</f>
        <v>0</v>
      </c>
      <c r="N653" s="51">
        <f>IF(Table2[[#This Row],[Ship Mode]]=Introduction!$C$44,1,0)</f>
        <v>1</v>
      </c>
      <c r="O653" s="51">
        <f>IF(Table2[[#This Row],[Customer Segment]]=Introduction!$D$45,1,0)</f>
        <v>0</v>
      </c>
      <c r="P653" s="51">
        <f>IF(Table2[[#This Row],[Customer Segment]]=Introduction!$D$42,1,0)</f>
        <v>1</v>
      </c>
      <c r="Q653" s="51">
        <f>IF(Table2[[#This Row],[Customer Segment]]=Introduction!$D$44,1,0)</f>
        <v>0</v>
      </c>
      <c r="R653" s="41">
        <v>2570.4499999999998</v>
      </c>
      <c r="S6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3959.8654317679316</v>
      </c>
    </row>
    <row r="654" spans="1:19" customFormat="1" x14ac:dyDescent="0.2">
      <c r="A654" s="1" t="s">
        <v>1</v>
      </c>
      <c r="B654" s="1" t="s">
        <v>14</v>
      </c>
      <c r="C654" s="1" t="s">
        <v>47</v>
      </c>
      <c r="D654" s="47">
        <v>0.03</v>
      </c>
      <c r="E654" s="47">
        <v>11.99</v>
      </c>
      <c r="F654" s="47">
        <v>5.99</v>
      </c>
      <c r="G654" s="47">
        <v>0.36</v>
      </c>
      <c r="H654" s="47">
        <v>-216.02979999999999</v>
      </c>
      <c r="I654" s="52">
        <f>IF(Table2[[#This Row],[Order Priority]]=Introduction!$B$42,1,0)</f>
        <v>1</v>
      </c>
      <c r="J654" s="52">
        <f>IF(Table2[[#This Row],[Order Priority]]=Introduction!$B$43,1,0)</f>
        <v>0</v>
      </c>
      <c r="K654" s="52">
        <f>IF(Table2[[#This Row],[Order Priority]]=Introduction!$B$44,1,0)</f>
        <v>0</v>
      </c>
      <c r="L654" s="52">
        <f>IF(Table2[[#This Row],[Order Priority]]=Introduction!$B$45,1,0)</f>
        <v>0</v>
      </c>
      <c r="M654" s="52">
        <f>IF(Table2[[#This Row],[Ship Mode]]=Introduction!$C$42,1,0)</f>
        <v>0</v>
      </c>
      <c r="N654" s="51">
        <f>IF(Table2[[#This Row],[Ship Mode]]=Introduction!$C$44,1,0)</f>
        <v>1</v>
      </c>
      <c r="O654" s="51">
        <f>IF(Table2[[#This Row],[Customer Segment]]=Introduction!$D$45,1,0)</f>
        <v>0</v>
      </c>
      <c r="P654" s="51">
        <f>IF(Table2[[#This Row],[Customer Segment]]=Introduction!$D$42,1,0)</f>
        <v>0</v>
      </c>
      <c r="Q654" s="51">
        <f>IF(Table2[[#This Row],[Customer Segment]]=Introduction!$D$44,1,0)</f>
        <v>1</v>
      </c>
      <c r="R654" s="44">
        <v>83.72</v>
      </c>
      <c r="S6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218.72797185930361</v>
      </c>
    </row>
    <row r="655" spans="1:19" customFormat="1" x14ac:dyDescent="0.2">
      <c r="A655" s="1" t="s">
        <v>13</v>
      </c>
      <c r="B655" s="1" t="s">
        <v>14</v>
      </c>
      <c r="C655" s="1" t="s">
        <v>3</v>
      </c>
      <c r="D655" s="49">
        <v>0.02</v>
      </c>
      <c r="E655" s="49">
        <v>40.99</v>
      </c>
      <c r="F655" s="49">
        <v>17.48</v>
      </c>
      <c r="G655" s="49">
        <v>0.36</v>
      </c>
      <c r="H655" s="49">
        <v>551.09280000000001</v>
      </c>
      <c r="I655" s="52">
        <f>IF(Table2[[#This Row],[Order Priority]]=Introduction!$B$42,1,0)</f>
        <v>0</v>
      </c>
      <c r="J655" s="52">
        <f>IF(Table2[[#This Row],[Order Priority]]=Introduction!$B$43,1,0)</f>
        <v>1</v>
      </c>
      <c r="K655" s="52">
        <f>IF(Table2[[#This Row],[Order Priority]]=Introduction!$B$44,1,0)</f>
        <v>0</v>
      </c>
      <c r="L655" s="52">
        <f>IF(Table2[[#This Row],[Order Priority]]=Introduction!$B$45,1,0)</f>
        <v>0</v>
      </c>
      <c r="M655" s="52">
        <f>IF(Table2[[#This Row],[Ship Mode]]=Introduction!$C$42,1,0)</f>
        <v>0</v>
      </c>
      <c r="N655" s="51">
        <f>IF(Table2[[#This Row],[Ship Mode]]=Introduction!$C$44,1,0)</f>
        <v>1</v>
      </c>
      <c r="O655" s="51">
        <f>IF(Table2[[#This Row],[Customer Segment]]=Introduction!$D$45,1,0)</f>
        <v>1</v>
      </c>
      <c r="P655" s="51">
        <f>IF(Table2[[#This Row],[Customer Segment]]=Introduction!$D$42,1,0)</f>
        <v>0</v>
      </c>
      <c r="Q655" s="51">
        <f>IF(Table2[[#This Row],[Customer Segment]]=Introduction!$D$44,1,0)</f>
        <v>0</v>
      </c>
      <c r="R655" s="41">
        <v>950.43</v>
      </c>
      <c r="S6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1087.352405725323</v>
      </c>
    </row>
    <row r="656" spans="1:19" customFormat="1" x14ac:dyDescent="0.2">
      <c r="A656" s="1" t="s">
        <v>13</v>
      </c>
      <c r="B656" s="1" t="s">
        <v>14</v>
      </c>
      <c r="C656" s="1" t="s">
        <v>47</v>
      </c>
      <c r="D656" s="47">
        <v>0</v>
      </c>
      <c r="E656" s="47">
        <v>6.68</v>
      </c>
      <c r="F656" s="47">
        <v>5.66</v>
      </c>
      <c r="G656" s="47">
        <v>0.37</v>
      </c>
      <c r="H656" s="47">
        <v>-76.94</v>
      </c>
      <c r="I656" s="52">
        <f>IF(Table2[[#This Row],[Order Priority]]=Introduction!$B$42,1,0)</f>
        <v>0</v>
      </c>
      <c r="J656" s="52">
        <f>IF(Table2[[#This Row],[Order Priority]]=Introduction!$B$43,1,0)</f>
        <v>1</v>
      </c>
      <c r="K656" s="52">
        <f>IF(Table2[[#This Row],[Order Priority]]=Introduction!$B$44,1,0)</f>
        <v>0</v>
      </c>
      <c r="L656" s="52">
        <f>IF(Table2[[#This Row],[Order Priority]]=Introduction!$B$45,1,0)</f>
        <v>0</v>
      </c>
      <c r="M656" s="52">
        <f>IF(Table2[[#This Row],[Ship Mode]]=Introduction!$C$42,1,0)</f>
        <v>0</v>
      </c>
      <c r="N656" s="51">
        <f>IF(Table2[[#This Row],[Ship Mode]]=Introduction!$C$44,1,0)</f>
        <v>1</v>
      </c>
      <c r="O656" s="51">
        <f>IF(Table2[[#This Row],[Customer Segment]]=Introduction!$D$45,1,0)</f>
        <v>0</v>
      </c>
      <c r="P656" s="51">
        <f>IF(Table2[[#This Row],[Customer Segment]]=Introduction!$D$42,1,0)</f>
        <v>0</v>
      </c>
      <c r="Q656" s="51">
        <f>IF(Table2[[#This Row],[Customer Segment]]=Introduction!$D$44,1,0)</f>
        <v>1</v>
      </c>
      <c r="R656" s="44">
        <v>617.4</v>
      </c>
      <c r="S6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71.038680332503958</v>
      </c>
    </row>
    <row r="657" spans="1:19" customFormat="1" x14ac:dyDescent="0.2">
      <c r="A657" s="1" t="s">
        <v>13</v>
      </c>
      <c r="B657" s="1" t="s">
        <v>14</v>
      </c>
      <c r="C657" s="1" t="s">
        <v>47</v>
      </c>
      <c r="D657" s="49">
        <v>0</v>
      </c>
      <c r="E657" s="49">
        <v>6.68</v>
      </c>
      <c r="F657" s="49">
        <v>5.66</v>
      </c>
      <c r="G657" s="49">
        <v>0.37</v>
      </c>
      <c r="H657" s="49">
        <v>-40.008800000000001</v>
      </c>
      <c r="I657" s="52">
        <f>IF(Table2[[#This Row],[Order Priority]]=Introduction!$B$42,1,0)</f>
        <v>0</v>
      </c>
      <c r="J657" s="52">
        <f>IF(Table2[[#This Row],[Order Priority]]=Introduction!$B$43,1,0)</f>
        <v>1</v>
      </c>
      <c r="K657" s="52">
        <f>IF(Table2[[#This Row],[Order Priority]]=Introduction!$B$44,1,0)</f>
        <v>0</v>
      </c>
      <c r="L657" s="52">
        <f>IF(Table2[[#This Row],[Order Priority]]=Introduction!$B$45,1,0)</f>
        <v>0</v>
      </c>
      <c r="M657" s="52">
        <f>IF(Table2[[#This Row],[Ship Mode]]=Introduction!$C$42,1,0)</f>
        <v>0</v>
      </c>
      <c r="N657" s="51">
        <f>IF(Table2[[#This Row],[Ship Mode]]=Introduction!$C$44,1,0)</f>
        <v>1</v>
      </c>
      <c r="O657" s="51">
        <f>IF(Table2[[#This Row],[Customer Segment]]=Introduction!$D$45,1,0)</f>
        <v>0</v>
      </c>
      <c r="P657" s="51">
        <f>IF(Table2[[#This Row],[Customer Segment]]=Introduction!$D$42,1,0)</f>
        <v>0</v>
      </c>
      <c r="Q657" s="51">
        <f>IF(Table2[[#This Row],[Customer Segment]]=Introduction!$D$44,1,0)</f>
        <v>1</v>
      </c>
      <c r="R657" s="41">
        <v>157.78</v>
      </c>
      <c r="S6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108.85717909095149</v>
      </c>
    </row>
    <row r="658" spans="1:19" customFormat="1" x14ac:dyDescent="0.2">
      <c r="A658" s="1" t="s">
        <v>23</v>
      </c>
      <c r="B658" s="1" t="s">
        <v>2</v>
      </c>
      <c r="C658" s="1" t="s">
        <v>70</v>
      </c>
      <c r="D658" s="47">
        <v>0.06</v>
      </c>
      <c r="E658" s="47">
        <v>130.97999999999999</v>
      </c>
      <c r="F658" s="47">
        <v>54.74</v>
      </c>
      <c r="G658" s="47">
        <v>0.69</v>
      </c>
      <c r="H658" s="47">
        <v>14.76</v>
      </c>
      <c r="I658" s="52">
        <f>IF(Table2[[#This Row],[Order Priority]]=Introduction!$B$42,1,0)</f>
        <v>0</v>
      </c>
      <c r="J658" s="52">
        <f>IF(Table2[[#This Row],[Order Priority]]=Introduction!$B$43,1,0)</f>
        <v>0</v>
      </c>
      <c r="K658" s="52">
        <f>IF(Table2[[#This Row],[Order Priority]]=Introduction!$B$44,1,0)</f>
        <v>1</v>
      </c>
      <c r="L658" s="52">
        <f>IF(Table2[[#This Row],[Order Priority]]=Introduction!$B$45,1,0)</f>
        <v>0</v>
      </c>
      <c r="M658" s="52">
        <f>IF(Table2[[#This Row],[Ship Mode]]=Introduction!$C$42,1,0)</f>
        <v>1</v>
      </c>
      <c r="N658" s="51">
        <f>IF(Table2[[#This Row],[Ship Mode]]=Introduction!$C$44,1,0)</f>
        <v>0</v>
      </c>
      <c r="O658" s="51">
        <f>IF(Table2[[#This Row],[Customer Segment]]=Introduction!$D$45,1,0)</f>
        <v>0</v>
      </c>
      <c r="P658" s="51">
        <f>IF(Table2[[#This Row],[Customer Segment]]=Introduction!$D$42,1,0)</f>
        <v>0</v>
      </c>
      <c r="Q658" s="51">
        <f>IF(Table2[[#This Row],[Customer Segment]]=Introduction!$D$44,1,0)</f>
        <v>0</v>
      </c>
      <c r="R658" s="44">
        <v>411.64</v>
      </c>
      <c r="S6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2385.5131807065227</v>
      </c>
    </row>
    <row r="659" spans="1:19" customFormat="1" x14ac:dyDescent="0.2">
      <c r="A659" s="1" t="s">
        <v>23</v>
      </c>
      <c r="B659" s="1" t="s">
        <v>14</v>
      </c>
      <c r="C659" s="1" t="s">
        <v>15</v>
      </c>
      <c r="D659" s="49">
        <v>0.04</v>
      </c>
      <c r="E659" s="49">
        <v>8.5</v>
      </c>
      <c r="F659" s="49">
        <v>1.99</v>
      </c>
      <c r="G659" s="49">
        <v>0.49</v>
      </c>
      <c r="H659" s="49">
        <v>43.275199999999998</v>
      </c>
      <c r="I659" s="52">
        <f>IF(Table2[[#This Row],[Order Priority]]=Introduction!$B$42,1,0)</f>
        <v>0</v>
      </c>
      <c r="J659" s="52">
        <f>IF(Table2[[#This Row],[Order Priority]]=Introduction!$B$43,1,0)</f>
        <v>0</v>
      </c>
      <c r="K659" s="52">
        <f>IF(Table2[[#This Row],[Order Priority]]=Introduction!$B$44,1,0)</f>
        <v>1</v>
      </c>
      <c r="L659" s="52">
        <f>IF(Table2[[#This Row],[Order Priority]]=Introduction!$B$45,1,0)</f>
        <v>0</v>
      </c>
      <c r="M659" s="52">
        <f>IF(Table2[[#This Row],[Ship Mode]]=Introduction!$C$42,1,0)</f>
        <v>0</v>
      </c>
      <c r="N659" s="51">
        <f>IF(Table2[[#This Row],[Ship Mode]]=Introduction!$C$44,1,0)</f>
        <v>1</v>
      </c>
      <c r="O659" s="51">
        <f>IF(Table2[[#This Row],[Customer Segment]]=Introduction!$D$45,1,0)</f>
        <v>0</v>
      </c>
      <c r="P659" s="51">
        <f>IF(Table2[[#This Row],[Customer Segment]]=Introduction!$D$42,1,0)</f>
        <v>1</v>
      </c>
      <c r="Q659" s="51">
        <f>IF(Table2[[#This Row],[Customer Segment]]=Introduction!$D$44,1,0)</f>
        <v>0</v>
      </c>
      <c r="R659" s="41">
        <v>118.57</v>
      </c>
      <c r="S6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194.59855590817384</v>
      </c>
    </row>
    <row r="660" spans="1:19" customFormat="1" x14ac:dyDescent="0.2">
      <c r="A660" s="1" t="s">
        <v>23</v>
      </c>
      <c r="B660" s="1" t="s">
        <v>14</v>
      </c>
      <c r="C660" s="1" t="s">
        <v>15</v>
      </c>
      <c r="D660" s="47">
        <v>0.1</v>
      </c>
      <c r="E660" s="47">
        <v>15.99</v>
      </c>
      <c r="F660" s="47">
        <v>9.4</v>
      </c>
      <c r="G660" s="47">
        <v>0.49</v>
      </c>
      <c r="H660" s="47">
        <v>-36.214619999999996</v>
      </c>
      <c r="I660" s="52">
        <f>IF(Table2[[#This Row],[Order Priority]]=Introduction!$B$42,1,0)</f>
        <v>0</v>
      </c>
      <c r="J660" s="52">
        <f>IF(Table2[[#This Row],[Order Priority]]=Introduction!$B$43,1,0)</f>
        <v>0</v>
      </c>
      <c r="K660" s="52">
        <f>IF(Table2[[#This Row],[Order Priority]]=Introduction!$B$44,1,0)</f>
        <v>1</v>
      </c>
      <c r="L660" s="52">
        <f>IF(Table2[[#This Row],[Order Priority]]=Introduction!$B$45,1,0)</f>
        <v>0</v>
      </c>
      <c r="M660" s="52">
        <f>IF(Table2[[#This Row],[Ship Mode]]=Introduction!$C$42,1,0)</f>
        <v>0</v>
      </c>
      <c r="N660" s="51">
        <f>IF(Table2[[#This Row],[Ship Mode]]=Introduction!$C$44,1,0)</f>
        <v>1</v>
      </c>
      <c r="O660" s="51">
        <f>IF(Table2[[#This Row],[Customer Segment]]=Introduction!$D$45,1,0)</f>
        <v>0</v>
      </c>
      <c r="P660" s="51">
        <f>IF(Table2[[#This Row],[Customer Segment]]=Introduction!$D$42,1,0)</f>
        <v>1</v>
      </c>
      <c r="Q660" s="51">
        <f>IF(Table2[[#This Row],[Customer Segment]]=Introduction!$D$44,1,0)</f>
        <v>0</v>
      </c>
      <c r="R660" s="44">
        <v>79.47</v>
      </c>
      <c r="S6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301.82363338042609</v>
      </c>
    </row>
    <row r="661" spans="1:19" customFormat="1" x14ac:dyDescent="0.2">
      <c r="A661" s="1" t="s">
        <v>23</v>
      </c>
      <c r="B661" s="1" t="s">
        <v>14</v>
      </c>
      <c r="C661" s="1" t="s">
        <v>15</v>
      </c>
      <c r="D661" s="49">
        <v>0.09</v>
      </c>
      <c r="E661" s="49">
        <v>95.99</v>
      </c>
      <c r="F661" s="49">
        <v>8.99</v>
      </c>
      <c r="G661" s="49">
        <v>0.56999999999999995</v>
      </c>
      <c r="H661" s="49">
        <v>7.0329600000000001</v>
      </c>
      <c r="I661" s="52">
        <f>IF(Table2[[#This Row],[Order Priority]]=Introduction!$B$42,1,0)</f>
        <v>0</v>
      </c>
      <c r="J661" s="52">
        <f>IF(Table2[[#This Row],[Order Priority]]=Introduction!$B$43,1,0)</f>
        <v>0</v>
      </c>
      <c r="K661" s="52">
        <f>IF(Table2[[#This Row],[Order Priority]]=Introduction!$B$44,1,0)</f>
        <v>1</v>
      </c>
      <c r="L661" s="52">
        <f>IF(Table2[[#This Row],[Order Priority]]=Introduction!$B$45,1,0)</f>
        <v>0</v>
      </c>
      <c r="M661" s="52">
        <f>IF(Table2[[#This Row],[Ship Mode]]=Introduction!$C$42,1,0)</f>
        <v>0</v>
      </c>
      <c r="N661" s="51">
        <f>IF(Table2[[#This Row],[Ship Mode]]=Introduction!$C$44,1,0)</f>
        <v>1</v>
      </c>
      <c r="O661" s="51">
        <f>IF(Table2[[#This Row],[Customer Segment]]=Introduction!$D$45,1,0)</f>
        <v>0</v>
      </c>
      <c r="P661" s="51">
        <f>IF(Table2[[#This Row],[Customer Segment]]=Introduction!$D$42,1,0)</f>
        <v>1</v>
      </c>
      <c r="Q661" s="51">
        <f>IF(Table2[[#This Row],[Customer Segment]]=Introduction!$D$44,1,0)</f>
        <v>0</v>
      </c>
      <c r="R661" s="41">
        <v>627.28</v>
      </c>
      <c r="S6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658.53528237382875</v>
      </c>
    </row>
    <row r="662" spans="1:19" customFormat="1" x14ac:dyDescent="0.2">
      <c r="A662" s="1" t="s">
        <v>92</v>
      </c>
      <c r="B662" s="1" t="s">
        <v>14</v>
      </c>
      <c r="C662" s="1" t="s">
        <v>70</v>
      </c>
      <c r="D662" s="47">
        <v>0.04</v>
      </c>
      <c r="E662" s="47">
        <v>2.08</v>
      </c>
      <c r="F662" s="47">
        <v>1.49</v>
      </c>
      <c r="G662" s="47">
        <v>0.36</v>
      </c>
      <c r="H662" s="47">
        <v>-3.71956</v>
      </c>
      <c r="I662" s="52">
        <f>IF(Table2[[#This Row],[Order Priority]]=Introduction!$B$42,1,0)</f>
        <v>0</v>
      </c>
      <c r="J662" s="52">
        <f>IF(Table2[[#This Row],[Order Priority]]=Introduction!$B$43,1,0)</f>
        <v>0</v>
      </c>
      <c r="K662" s="52">
        <f>IF(Table2[[#This Row],[Order Priority]]=Introduction!$B$44,1,0)</f>
        <v>0</v>
      </c>
      <c r="L662" s="52">
        <f>IF(Table2[[#This Row],[Order Priority]]=Introduction!$B$45,1,0)</f>
        <v>1</v>
      </c>
      <c r="M662" s="52">
        <f>IF(Table2[[#This Row],[Ship Mode]]=Introduction!$C$42,1,0)</f>
        <v>0</v>
      </c>
      <c r="N662" s="51">
        <f>IF(Table2[[#This Row],[Ship Mode]]=Introduction!$C$44,1,0)</f>
        <v>1</v>
      </c>
      <c r="O662" s="51">
        <f>IF(Table2[[#This Row],[Customer Segment]]=Introduction!$D$45,1,0)</f>
        <v>0</v>
      </c>
      <c r="P662" s="51">
        <f>IF(Table2[[#This Row],[Customer Segment]]=Introduction!$D$42,1,0)</f>
        <v>0</v>
      </c>
      <c r="Q662" s="51">
        <f>IF(Table2[[#This Row],[Customer Segment]]=Introduction!$D$44,1,0)</f>
        <v>0</v>
      </c>
      <c r="R662" s="44">
        <v>14.77</v>
      </c>
      <c r="S6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-33.583314619408313</v>
      </c>
    </row>
    <row r="663" spans="1:19" customFormat="1" x14ac:dyDescent="0.2">
      <c r="A663" s="1" t="s">
        <v>92</v>
      </c>
      <c r="B663" s="1" t="s">
        <v>63</v>
      </c>
      <c r="C663" s="1" t="s">
        <v>70</v>
      </c>
      <c r="D663" s="49">
        <v>0.02</v>
      </c>
      <c r="E663" s="49">
        <v>53.98</v>
      </c>
      <c r="F663" s="49">
        <v>5.5</v>
      </c>
      <c r="G663" s="49">
        <v>0.62</v>
      </c>
      <c r="H663" s="49">
        <v>101.97199999999999</v>
      </c>
      <c r="I663" s="52">
        <f>IF(Table2[[#This Row],[Order Priority]]=Introduction!$B$42,1,0)</f>
        <v>0</v>
      </c>
      <c r="J663" s="52">
        <f>IF(Table2[[#This Row],[Order Priority]]=Introduction!$B$43,1,0)</f>
        <v>0</v>
      </c>
      <c r="K663" s="52">
        <f>IF(Table2[[#This Row],[Order Priority]]=Introduction!$B$44,1,0)</f>
        <v>0</v>
      </c>
      <c r="L663" s="52">
        <f>IF(Table2[[#This Row],[Order Priority]]=Introduction!$B$45,1,0)</f>
        <v>1</v>
      </c>
      <c r="M663" s="52">
        <f>IF(Table2[[#This Row],[Ship Mode]]=Introduction!$C$42,1,0)</f>
        <v>0</v>
      </c>
      <c r="N663" s="51">
        <f>IF(Table2[[#This Row],[Ship Mode]]=Introduction!$C$44,1,0)</f>
        <v>0</v>
      </c>
      <c r="O663" s="51">
        <f>IF(Table2[[#This Row],[Customer Segment]]=Introduction!$D$45,1,0)</f>
        <v>0</v>
      </c>
      <c r="P663" s="51">
        <f>IF(Table2[[#This Row],[Customer Segment]]=Introduction!$D$42,1,0)</f>
        <v>0</v>
      </c>
      <c r="Q663" s="51">
        <f>IF(Table2[[#This Row],[Customer Segment]]=Introduction!$D$44,1,0)</f>
        <v>0</v>
      </c>
      <c r="R663" s="41">
        <v>438.33</v>
      </c>
      <c r="S6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495.20184586248342</v>
      </c>
    </row>
    <row r="664" spans="1:19" customFormat="1" x14ac:dyDescent="0.2">
      <c r="A664" s="1" t="s">
        <v>92</v>
      </c>
      <c r="B664" s="1" t="s">
        <v>14</v>
      </c>
      <c r="C664" s="1" t="s">
        <v>70</v>
      </c>
      <c r="D664" s="47">
        <v>0.05</v>
      </c>
      <c r="E664" s="47">
        <v>4.9800000000000004</v>
      </c>
      <c r="F664" s="47">
        <v>5.0199999999999996</v>
      </c>
      <c r="G664" s="47">
        <v>0.38</v>
      </c>
      <c r="H664" s="47">
        <v>-16.634799999999998</v>
      </c>
      <c r="I664" s="52">
        <f>IF(Table2[[#This Row],[Order Priority]]=Introduction!$B$42,1,0)</f>
        <v>0</v>
      </c>
      <c r="J664" s="52">
        <f>IF(Table2[[#This Row],[Order Priority]]=Introduction!$B$43,1,0)</f>
        <v>0</v>
      </c>
      <c r="K664" s="52">
        <f>IF(Table2[[#This Row],[Order Priority]]=Introduction!$B$44,1,0)</f>
        <v>0</v>
      </c>
      <c r="L664" s="52">
        <f>IF(Table2[[#This Row],[Order Priority]]=Introduction!$B$45,1,0)</f>
        <v>1</v>
      </c>
      <c r="M664" s="52">
        <f>IF(Table2[[#This Row],[Ship Mode]]=Introduction!$C$42,1,0)</f>
        <v>0</v>
      </c>
      <c r="N664" s="51">
        <f>IF(Table2[[#This Row],[Ship Mode]]=Introduction!$C$44,1,0)</f>
        <v>1</v>
      </c>
      <c r="O664" s="51">
        <f>IF(Table2[[#This Row],[Customer Segment]]=Introduction!$D$45,1,0)</f>
        <v>0</v>
      </c>
      <c r="P664" s="51">
        <f>IF(Table2[[#This Row],[Customer Segment]]=Introduction!$D$42,1,0)</f>
        <v>0</v>
      </c>
      <c r="Q664" s="51">
        <f>IF(Table2[[#This Row],[Customer Segment]]=Introduction!$D$44,1,0)</f>
        <v>0</v>
      </c>
      <c r="R664" s="44">
        <v>38.11</v>
      </c>
      <c r="S6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69.85953298756408</v>
      </c>
    </row>
    <row r="665" spans="1:19" customFormat="1" x14ac:dyDescent="0.2">
      <c r="A665" s="1" t="s">
        <v>23</v>
      </c>
      <c r="B665" s="1" t="s">
        <v>2</v>
      </c>
      <c r="C665" s="1" t="s">
        <v>70</v>
      </c>
      <c r="D665" s="49">
        <v>0.03</v>
      </c>
      <c r="E665" s="49">
        <v>284.98</v>
      </c>
      <c r="F665" s="49">
        <v>69.55</v>
      </c>
      <c r="G665" s="49">
        <v>0.6</v>
      </c>
      <c r="H665" s="49">
        <v>-116.584</v>
      </c>
      <c r="I665" s="52">
        <f>IF(Table2[[#This Row],[Order Priority]]=Introduction!$B$42,1,0)</f>
        <v>0</v>
      </c>
      <c r="J665" s="52">
        <f>IF(Table2[[#This Row],[Order Priority]]=Introduction!$B$43,1,0)</f>
        <v>0</v>
      </c>
      <c r="K665" s="52">
        <f>IF(Table2[[#This Row],[Order Priority]]=Introduction!$B$44,1,0)</f>
        <v>1</v>
      </c>
      <c r="L665" s="52">
        <f>IF(Table2[[#This Row],[Order Priority]]=Introduction!$B$45,1,0)</f>
        <v>0</v>
      </c>
      <c r="M665" s="52">
        <f>IF(Table2[[#This Row],[Ship Mode]]=Introduction!$C$42,1,0)</f>
        <v>1</v>
      </c>
      <c r="N665" s="51">
        <f>IF(Table2[[#This Row],[Ship Mode]]=Introduction!$C$44,1,0)</f>
        <v>0</v>
      </c>
      <c r="O665" s="51">
        <f>IF(Table2[[#This Row],[Customer Segment]]=Introduction!$D$45,1,0)</f>
        <v>0</v>
      </c>
      <c r="P665" s="51">
        <f>IF(Table2[[#This Row],[Customer Segment]]=Introduction!$D$42,1,0)</f>
        <v>0</v>
      </c>
      <c r="Q665" s="51">
        <f>IF(Table2[[#This Row],[Customer Segment]]=Introduction!$D$44,1,0)</f>
        <v>0</v>
      </c>
      <c r="R665" s="41">
        <v>619.38</v>
      </c>
      <c r="S6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3087.8799085563383</v>
      </c>
    </row>
    <row r="666" spans="1:19" customFormat="1" x14ac:dyDescent="0.2">
      <c r="A666" s="1" t="s">
        <v>23</v>
      </c>
      <c r="B666" s="1" t="s">
        <v>14</v>
      </c>
      <c r="C666" s="1" t="s">
        <v>70</v>
      </c>
      <c r="D666" s="47">
        <v>0</v>
      </c>
      <c r="E666" s="47">
        <v>12.99</v>
      </c>
      <c r="F666" s="47">
        <v>14.37</v>
      </c>
      <c r="G666" s="47">
        <v>0.73</v>
      </c>
      <c r="H666" s="47">
        <v>12.896100000000001</v>
      </c>
      <c r="I666" s="52">
        <f>IF(Table2[[#This Row],[Order Priority]]=Introduction!$B$42,1,0)</f>
        <v>0</v>
      </c>
      <c r="J666" s="52">
        <f>IF(Table2[[#This Row],[Order Priority]]=Introduction!$B$43,1,0)</f>
        <v>0</v>
      </c>
      <c r="K666" s="52">
        <f>IF(Table2[[#This Row],[Order Priority]]=Introduction!$B$44,1,0)</f>
        <v>1</v>
      </c>
      <c r="L666" s="52">
        <f>IF(Table2[[#This Row],[Order Priority]]=Introduction!$B$45,1,0)</f>
        <v>0</v>
      </c>
      <c r="M666" s="52">
        <f>IF(Table2[[#This Row],[Ship Mode]]=Introduction!$C$42,1,0)</f>
        <v>0</v>
      </c>
      <c r="N666" s="51">
        <f>IF(Table2[[#This Row],[Ship Mode]]=Introduction!$C$44,1,0)</f>
        <v>1</v>
      </c>
      <c r="O666" s="51">
        <f>IF(Table2[[#This Row],[Customer Segment]]=Introduction!$D$45,1,0)</f>
        <v>0</v>
      </c>
      <c r="P666" s="51">
        <f>IF(Table2[[#This Row],[Customer Segment]]=Introduction!$D$42,1,0)</f>
        <v>0</v>
      </c>
      <c r="Q666" s="51">
        <f>IF(Table2[[#This Row],[Customer Segment]]=Introduction!$D$44,1,0)</f>
        <v>0</v>
      </c>
      <c r="R666" s="44">
        <v>18.690000000000001</v>
      </c>
      <c r="S6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774.58605093743222</v>
      </c>
    </row>
    <row r="667" spans="1:19" customFormat="1" x14ac:dyDescent="0.2">
      <c r="A667" s="1" t="s">
        <v>23</v>
      </c>
      <c r="B667" s="1" t="s">
        <v>14</v>
      </c>
      <c r="C667" s="1" t="s">
        <v>15</v>
      </c>
      <c r="D667" s="49">
        <v>0.09</v>
      </c>
      <c r="E667" s="49">
        <v>14.2</v>
      </c>
      <c r="F667" s="49">
        <v>5.3</v>
      </c>
      <c r="G667" s="49">
        <v>0.46</v>
      </c>
      <c r="H667" s="49">
        <v>-324.73</v>
      </c>
      <c r="I667" s="52">
        <f>IF(Table2[[#This Row],[Order Priority]]=Introduction!$B$42,1,0)</f>
        <v>0</v>
      </c>
      <c r="J667" s="52">
        <f>IF(Table2[[#This Row],[Order Priority]]=Introduction!$B$43,1,0)</f>
        <v>0</v>
      </c>
      <c r="K667" s="52">
        <f>IF(Table2[[#This Row],[Order Priority]]=Introduction!$B$44,1,0)</f>
        <v>1</v>
      </c>
      <c r="L667" s="52">
        <f>IF(Table2[[#This Row],[Order Priority]]=Introduction!$B$45,1,0)</f>
        <v>0</v>
      </c>
      <c r="M667" s="52">
        <f>IF(Table2[[#This Row],[Ship Mode]]=Introduction!$C$42,1,0)</f>
        <v>0</v>
      </c>
      <c r="N667" s="51">
        <f>IF(Table2[[#This Row],[Ship Mode]]=Introduction!$C$44,1,0)</f>
        <v>1</v>
      </c>
      <c r="O667" s="51">
        <f>IF(Table2[[#This Row],[Customer Segment]]=Introduction!$D$45,1,0)</f>
        <v>0</v>
      </c>
      <c r="P667" s="51">
        <f>IF(Table2[[#This Row],[Customer Segment]]=Introduction!$D$42,1,0)</f>
        <v>1</v>
      </c>
      <c r="Q667" s="51">
        <f>IF(Table2[[#This Row],[Customer Segment]]=Introduction!$D$44,1,0)</f>
        <v>0</v>
      </c>
      <c r="R667" s="41">
        <v>55.08</v>
      </c>
      <c r="S6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-130.88036304317964</v>
      </c>
    </row>
    <row r="668" spans="1:19" customFormat="1" x14ac:dyDescent="0.2">
      <c r="A668" s="1" t="s">
        <v>23</v>
      </c>
      <c r="B668" s="1" t="s">
        <v>14</v>
      </c>
      <c r="C668" s="1" t="s">
        <v>70</v>
      </c>
      <c r="D668" s="47">
        <v>0.06</v>
      </c>
      <c r="E668" s="47">
        <v>19.23</v>
      </c>
      <c r="F668" s="47">
        <v>6.15</v>
      </c>
      <c r="G668" s="47">
        <v>0.44</v>
      </c>
      <c r="H668" s="47">
        <v>-25.38</v>
      </c>
      <c r="I668" s="52">
        <f>IF(Table2[[#This Row],[Order Priority]]=Introduction!$B$42,1,0)</f>
        <v>0</v>
      </c>
      <c r="J668" s="52">
        <f>IF(Table2[[#This Row],[Order Priority]]=Introduction!$B$43,1,0)</f>
        <v>0</v>
      </c>
      <c r="K668" s="52">
        <f>IF(Table2[[#This Row],[Order Priority]]=Introduction!$B$44,1,0)</f>
        <v>1</v>
      </c>
      <c r="L668" s="52">
        <f>IF(Table2[[#This Row],[Order Priority]]=Introduction!$B$45,1,0)</f>
        <v>0</v>
      </c>
      <c r="M668" s="52">
        <f>IF(Table2[[#This Row],[Ship Mode]]=Introduction!$C$42,1,0)</f>
        <v>0</v>
      </c>
      <c r="N668" s="51">
        <f>IF(Table2[[#This Row],[Ship Mode]]=Introduction!$C$44,1,0)</f>
        <v>1</v>
      </c>
      <c r="O668" s="51">
        <f>IF(Table2[[#This Row],[Customer Segment]]=Introduction!$D$45,1,0)</f>
        <v>0</v>
      </c>
      <c r="P668" s="51">
        <f>IF(Table2[[#This Row],[Customer Segment]]=Introduction!$D$42,1,0)</f>
        <v>0</v>
      </c>
      <c r="Q668" s="51">
        <f>IF(Table2[[#This Row],[Customer Segment]]=Introduction!$D$44,1,0)</f>
        <v>0</v>
      </c>
      <c r="R668" s="44">
        <v>84.6</v>
      </c>
      <c r="S6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247.05228408325544</v>
      </c>
    </row>
    <row r="669" spans="1:19" customFormat="1" x14ac:dyDescent="0.2">
      <c r="A669" s="1" t="s">
        <v>23</v>
      </c>
      <c r="B669" s="1" t="s">
        <v>14</v>
      </c>
      <c r="C669" s="1" t="s">
        <v>15</v>
      </c>
      <c r="D669" s="49">
        <v>0.06</v>
      </c>
      <c r="E669" s="49">
        <v>2.89</v>
      </c>
      <c r="F669" s="49">
        <v>0.5</v>
      </c>
      <c r="G669" s="49">
        <v>0.38</v>
      </c>
      <c r="H669" s="49">
        <v>9.6117000000000008</v>
      </c>
      <c r="I669" s="52">
        <f>IF(Table2[[#This Row],[Order Priority]]=Introduction!$B$42,1,0)</f>
        <v>0</v>
      </c>
      <c r="J669" s="52">
        <f>IF(Table2[[#This Row],[Order Priority]]=Introduction!$B$43,1,0)</f>
        <v>0</v>
      </c>
      <c r="K669" s="52">
        <f>IF(Table2[[#This Row],[Order Priority]]=Introduction!$B$44,1,0)</f>
        <v>1</v>
      </c>
      <c r="L669" s="52">
        <f>IF(Table2[[#This Row],[Order Priority]]=Introduction!$B$45,1,0)</f>
        <v>0</v>
      </c>
      <c r="M669" s="52">
        <f>IF(Table2[[#This Row],[Ship Mode]]=Introduction!$C$42,1,0)</f>
        <v>0</v>
      </c>
      <c r="N669" s="51">
        <f>IF(Table2[[#This Row],[Ship Mode]]=Introduction!$C$44,1,0)</f>
        <v>1</v>
      </c>
      <c r="O669" s="51">
        <f>IF(Table2[[#This Row],[Customer Segment]]=Introduction!$D$45,1,0)</f>
        <v>0</v>
      </c>
      <c r="P669" s="51">
        <f>IF(Table2[[#This Row],[Customer Segment]]=Introduction!$D$42,1,0)</f>
        <v>1</v>
      </c>
      <c r="Q669" s="51">
        <f>IF(Table2[[#This Row],[Customer Segment]]=Introduction!$D$44,1,0)</f>
        <v>0</v>
      </c>
      <c r="R669" s="41">
        <v>13.93</v>
      </c>
      <c r="S6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-3.2804764920187566</v>
      </c>
    </row>
    <row r="670" spans="1:19" customFormat="1" x14ac:dyDescent="0.2">
      <c r="A670" s="1" t="s">
        <v>23</v>
      </c>
      <c r="B670" s="1" t="s">
        <v>14</v>
      </c>
      <c r="C670" s="1" t="s">
        <v>70</v>
      </c>
      <c r="D670" s="47">
        <v>0.1</v>
      </c>
      <c r="E670" s="47">
        <v>120.98</v>
      </c>
      <c r="F670" s="47">
        <v>9.07</v>
      </c>
      <c r="G670" s="47">
        <v>0.35</v>
      </c>
      <c r="H670" s="47">
        <v>379.3965</v>
      </c>
      <c r="I670" s="52">
        <f>IF(Table2[[#This Row],[Order Priority]]=Introduction!$B$42,1,0)</f>
        <v>0</v>
      </c>
      <c r="J670" s="52">
        <f>IF(Table2[[#This Row],[Order Priority]]=Introduction!$B$43,1,0)</f>
        <v>0</v>
      </c>
      <c r="K670" s="52">
        <f>IF(Table2[[#This Row],[Order Priority]]=Introduction!$B$44,1,0)</f>
        <v>1</v>
      </c>
      <c r="L670" s="52">
        <f>IF(Table2[[#This Row],[Order Priority]]=Introduction!$B$45,1,0)</f>
        <v>0</v>
      </c>
      <c r="M670" s="52">
        <f>IF(Table2[[#This Row],[Ship Mode]]=Introduction!$C$42,1,0)</f>
        <v>0</v>
      </c>
      <c r="N670" s="51">
        <f>IF(Table2[[#This Row],[Ship Mode]]=Introduction!$C$44,1,0)</f>
        <v>1</v>
      </c>
      <c r="O670" s="51">
        <f>IF(Table2[[#This Row],[Customer Segment]]=Introduction!$D$45,1,0)</f>
        <v>0</v>
      </c>
      <c r="P670" s="51">
        <f>IF(Table2[[#This Row],[Customer Segment]]=Introduction!$D$42,1,0)</f>
        <v>0</v>
      </c>
      <c r="Q670" s="51">
        <f>IF(Table2[[#This Row],[Customer Segment]]=Introduction!$D$44,1,0)</f>
        <v>0</v>
      </c>
      <c r="R670" s="44">
        <v>549.85</v>
      </c>
      <c r="S6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959.82123263888673</v>
      </c>
    </row>
    <row r="671" spans="1:19" customFormat="1" x14ac:dyDescent="0.2">
      <c r="A671" s="1" t="s">
        <v>23</v>
      </c>
      <c r="B671" s="1" t="s">
        <v>63</v>
      </c>
      <c r="C671" s="1" t="s">
        <v>70</v>
      </c>
      <c r="D671" s="49">
        <v>0.08</v>
      </c>
      <c r="E671" s="49">
        <v>8.32</v>
      </c>
      <c r="F671" s="49">
        <v>2.38</v>
      </c>
      <c r="G671" s="49">
        <v>0.74</v>
      </c>
      <c r="H671" s="49">
        <v>-41.83</v>
      </c>
      <c r="I671" s="52">
        <f>IF(Table2[[#This Row],[Order Priority]]=Introduction!$B$42,1,0)</f>
        <v>0</v>
      </c>
      <c r="J671" s="52">
        <f>IF(Table2[[#This Row],[Order Priority]]=Introduction!$B$43,1,0)</f>
        <v>0</v>
      </c>
      <c r="K671" s="52">
        <f>IF(Table2[[#This Row],[Order Priority]]=Introduction!$B$44,1,0)</f>
        <v>1</v>
      </c>
      <c r="L671" s="52">
        <f>IF(Table2[[#This Row],[Order Priority]]=Introduction!$B$45,1,0)</f>
        <v>0</v>
      </c>
      <c r="M671" s="52">
        <f>IF(Table2[[#This Row],[Ship Mode]]=Introduction!$C$42,1,0)</f>
        <v>0</v>
      </c>
      <c r="N671" s="51">
        <f>IF(Table2[[#This Row],[Ship Mode]]=Introduction!$C$44,1,0)</f>
        <v>0</v>
      </c>
      <c r="O671" s="51">
        <f>IF(Table2[[#This Row],[Customer Segment]]=Introduction!$D$45,1,0)</f>
        <v>0</v>
      </c>
      <c r="P671" s="51">
        <f>IF(Table2[[#This Row],[Customer Segment]]=Introduction!$D$42,1,0)</f>
        <v>0</v>
      </c>
      <c r="Q671" s="51">
        <f>IF(Table2[[#This Row],[Customer Segment]]=Introduction!$D$44,1,0)</f>
        <v>0</v>
      </c>
      <c r="R671" s="41">
        <v>48.99</v>
      </c>
      <c r="S6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245.7462795177602</v>
      </c>
    </row>
    <row r="672" spans="1:19" customFormat="1" x14ac:dyDescent="0.2">
      <c r="A672" s="1" t="s">
        <v>23</v>
      </c>
      <c r="B672" s="1" t="s">
        <v>14</v>
      </c>
      <c r="C672" s="1" t="s">
        <v>70</v>
      </c>
      <c r="D672" s="47">
        <v>0.1</v>
      </c>
      <c r="E672" s="47">
        <v>125.99</v>
      </c>
      <c r="F672" s="47">
        <v>4.2</v>
      </c>
      <c r="G672" s="47">
        <v>0.59</v>
      </c>
      <c r="H672" s="47">
        <v>372.40199999999999</v>
      </c>
      <c r="I672" s="52">
        <f>IF(Table2[[#This Row],[Order Priority]]=Introduction!$B$42,1,0)</f>
        <v>0</v>
      </c>
      <c r="J672" s="52">
        <f>IF(Table2[[#This Row],[Order Priority]]=Introduction!$B$43,1,0)</f>
        <v>0</v>
      </c>
      <c r="K672" s="52">
        <f>IF(Table2[[#This Row],[Order Priority]]=Introduction!$B$44,1,0)</f>
        <v>1</v>
      </c>
      <c r="L672" s="52">
        <f>IF(Table2[[#This Row],[Order Priority]]=Introduction!$B$45,1,0)</f>
        <v>0</v>
      </c>
      <c r="M672" s="52">
        <f>IF(Table2[[#This Row],[Ship Mode]]=Introduction!$C$42,1,0)</f>
        <v>0</v>
      </c>
      <c r="N672" s="51">
        <f>IF(Table2[[#This Row],[Ship Mode]]=Introduction!$C$44,1,0)</f>
        <v>1</v>
      </c>
      <c r="O672" s="51">
        <f>IF(Table2[[#This Row],[Customer Segment]]=Introduction!$D$45,1,0)</f>
        <v>0</v>
      </c>
      <c r="P672" s="51">
        <f>IF(Table2[[#This Row],[Customer Segment]]=Introduction!$D$42,1,0)</f>
        <v>0</v>
      </c>
      <c r="Q672" s="51">
        <f>IF(Table2[[#This Row],[Customer Segment]]=Introduction!$D$44,1,0)</f>
        <v>0</v>
      </c>
      <c r="R672" s="44">
        <v>681.42</v>
      </c>
      <c r="S6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1033.2364113371673</v>
      </c>
    </row>
    <row r="673" spans="1:19" customFormat="1" x14ac:dyDescent="0.2">
      <c r="A673" s="1" t="s">
        <v>92</v>
      </c>
      <c r="B673" s="1" t="s">
        <v>63</v>
      </c>
      <c r="C673" s="1" t="s">
        <v>47</v>
      </c>
      <c r="D673" s="49">
        <v>0.01</v>
      </c>
      <c r="E673" s="49">
        <v>6.48</v>
      </c>
      <c r="F673" s="49">
        <v>6.57</v>
      </c>
      <c r="G673" s="49">
        <v>0.37</v>
      </c>
      <c r="H673" s="49">
        <v>-46.5244</v>
      </c>
      <c r="I673" s="52">
        <f>IF(Table2[[#This Row],[Order Priority]]=Introduction!$B$42,1,0)</f>
        <v>0</v>
      </c>
      <c r="J673" s="52">
        <f>IF(Table2[[#This Row],[Order Priority]]=Introduction!$B$43,1,0)</f>
        <v>0</v>
      </c>
      <c r="K673" s="52">
        <f>IF(Table2[[#This Row],[Order Priority]]=Introduction!$B$44,1,0)</f>
        <v>0</v>
      </c>
      <c r="L673" s="52">
        <f>IF(Table2[[#This Row],[Order Priority]]=Introduction!$B$45,1,0)</f>
        <v>1</v>
      </c>
      <c r="M673" s="52">
        <f>IF(Table2[[#This Row],[Ship Mode]]=Introduction!$C$42,1,0)</f>
        <v>0</v>
      </c>
      <c r="N673" s="51">
        <f>IF(Table2[[#This Row],[Ship Mode]]=Introduction!$C$44,1,0)</f>
        <v>0</v>
      </c>
      <c r="O673" s="51">
        <f>IF(Table2[[#This Row],[Customer Segment]]=Introduction!$D$45,1,0)</f>
        <v>0</v>
      </c>
      <c r="P673" s="51">
        <f>IF(Table2[[#This Row],[Customer Segment]]=Introduction!$D$42,1,0)</f>
        <v>0</v>
      </c>
      <c r="Q673" s="51">
        <f>IF(Table2[[#This Row],[Customer Segment]]=Introduction!$D$44,1,0)</f>
        <v>1</v>
      </c>
      <c r="R673" s="41">
        <v>127.83</v>
      </c>
      <c r="S6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53.137510944417016</v>
      </c>
    </row>
    <row r="674" spans="1:19" customFormat="1" x14ac:dyDescent="0.2">
      <c r="A674" s="1" t="s">
        <v>92</v>
      </c>
      <c r="B674" s="1" t="s">
        <v>14</v>
      </c>
      <c r="C674" s="1" t="s">
        <v>70</v>
      </c>
      <c r="D674" s="47">
        <v>0.05</v>
      </c>
      <c r="E674" s="47">
        <v>20.99</v>
      </c>
      <c r="F674" s="47">
        <v>4.8099999999999996</v>
      </c>
      <c r="G674" s="47">
        <v>0.57999999999999996</v>
      </c>
      <c r="H674" s="47">
        <v>4.9017600000000003</v>
      </c>
      <c r="I674" s="52">
        <f>IF(Table2[[#This Row],[Order Priority]]=Introduction!$B$42,1,0)</f>
        <v>0</v>
      </c>
      <c r="J674" s="52">
        <f>IF(Table2[[#This Row],[Order Priority]]=Introduction!$B$43,1,0)</f>
        <v>0</v>
      </c>
      <c r="K674" s="52">
        <f>IF(Table2[[#This Row],[Order Priority]]=Introduction!$B$44,1,0)</f>
        <v>0</v>
      </c>
      <c r="L674" s="52">
        <f>IF(Table2[[#This Row],[Order Priority]]=Introduction!$B$45,1,0)</f>
        <v>1</v>
      </c>
      <c r="M674" s="52">
        <f>IF(Table2[[#This Row],[Ship Mode]]=Introduction!$C$42,1,0)</f>
        <v>0</v>
      </c>
      <c r="N674" s="51">
        <f>IF(Table2[[#This Row],[Ship Mode]]=Introduction!$C$44,1,0)</f>
        <v>1</v>
      </c>
      <c r="O674" s="51">
        <f>IF(Table2[[#This Row],[Customer Segment]]=Introduction!$D$45,1,0)</f>
        <v>0</v>
      </c>
      <c r="P674" s="51">
        <f>IF(Table2[[#This Row],[Customer Segment]]=Introduction!$D$42,1,0)</f>
        <v>0</v>
      </c>
      <c r="Q674" s="51">
        <f>IF(Table2[[#This Row],[Customer Segment]]=Introduction!$D$44,1,0)</f>
        <v>0</v>
      </c>
      <c r="R674" s="44">
        <v>199.43</v>
      </c>
      <c r="S6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302.50817610848571</v>
      </c>
    </row>
    <row r="675" spans="1:19" customFormat="1" x14ac:dyDescent="0.2">
      <c r="A675" s="1" t="s">
        <v>92</v>
      </c>
      <c r="B675" s="1" t="s">
        <v>14</v>
      </c>
      <c r="C675" s="1" t="s">
        <v>15</v>
      </c>
      <c r="D675" s="49">
        <v>0</v>
      </c>
      <c r="E675" s="49">
        <v>6.37</v>
      </c>
      <c r="F675" s="49">
        <v>5.19</v>
      </c>
      <c r="G675" s="49">
        <v>0.38</v>
      </c>
      <c r="H675" s="49">
        <v>-27.1492</v>
      </c>
      <c r="I675" s="52">
        <f>IF(Table2[[#This Row],[Order Priority]]=Introduction!$B$42,1,0)</f>
        <v>0</v>
      </c>
      <c r="J675" s="52">
        <f>IF(Table2[[#This Row],[Order Priority]]=Introduction!$B$43,1,0)</f>
        <v>0</v>
      </c>
      <c r="K675" s="52">
        <f>IF(Table2[[#This Row],[Order Priority]]=Introduction!$B$44,1,0)</f>
        <v>0</v>
      </c>
      <c r="L675" s="52">
        <f>IF(Table2[[#This Row],[Order Priority]]=Introduction!$B$45,1,0)</f>
        <v>1</v>
      </c>
      <c r="M675" s="52">
        <f>IF(Table2[[#This Row],[Ship Mode]]=Introduction!$C$42,1,0)</f>
        <v>0</v>
      </c>
      <c r="N675" s="51">
        <f>IF(Table2[[#This Row],[Ship Mode]]=Introduction!$C$44,1,0)</f>
        <v>1</v>
      </c>
      <c r="O675" s="51">
        <f>IF(Table2[[#This Row],[Customer Segment]]=Introduction!$D$45,1,0)</f>
        <v>0</v>
      </c>
      <c r="P675" s="51">
        <f>IF(Table2[[#This Row],[Customer Segment]]=Introduction!$D$42,1,0)</f>
        <v>1</v>
      </c>
      <c r="Q675" s="51">
        <f>IF(Table2[[#This Row],[Customer Segment]]=Introduction!$D$44,1,0)</f>
        <v>0</v>
      </c>
      <c r="R675" s="41">
        <v>99.75</v>
      </c>
      <c r="S6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72.252524461271747</v>
      </c>
    </row>
    <row r="676" spans="1:19" customFormat="1" x14ac:dyDescent="0.2">
      <c r="A676" s="1" t="s">
        <v>92</v>
      </c>
      <c r="B676" s="1" t="s">
        <v>14</v>
      </c>
      <c r="C676" s="1" t="s">
        <v>47</v>
      </c>
      <c r="D676" s="47">
        <v>0.04</v>
      </c>
      <c r="E676" s="47">
        <v>17.239999999999998</v>
      </c>
      <c r="F676" s="47">
        <v>3.26</v>
      </c>
      <c r="G676" s="47">
        <v>0.56000000000000005</v>
      </c>
      <c r="H676" s="47">
        <v>47.73</v>
      </c>
      <c r="I676" s="52">
        <f>IF(Table2[[#This Row],[Order Priority]]=Introduction!$B$42,1,0)</f>
        <v>0</v>
      </c>
      <c r="J676" s="52">
        <f>IF(Table2[[#This Row],[Order Priority]]=Introduction!$B$43,1,0)</f>
        <v>0</v>
      </c>
      <c r="K676" s="52">
        <f>IF(Table2[[#This Row],[Order Priority]]=Introduction!$B$44,1,0)</f>
        <v>0</v>
      </c>
      <c r="L676" s="52">
        <f>IF(Table2[[#This Row],[Order Priority]]=Introduction!$B$45,1,0)</f>
        <v>1</v>
      </c>
      <c r="M676" s="52">
        <f>IF(Table2[[#This Row],[Ship Mode]]=Introduction!$C$42,1,0)</f>
        <v>0</v>
      </c>
      <c r="N676" s="51">
        <f>IF(Table2[[#This Row],[Ship Mode]]=Introduction!$C$44,1,0)</f>
        <v>1</v>
      </c>
      <c r="O676" s="51">
        <f>IF(Table2[[#This Row],[Customer Segment]]=Introduction!$D$45,1,0)</f>
        <v>0</v>
      </c>
      <c r="P676" s="51">
        <f>IF(Table2[[#This Row],[Customer Segment]]=Introduction!$D$42,1,0)</f>
        <v>0</v>
      </c>
      <c r="Q676" s="51">
        <f>IF(Table2[[#This Row],[Customer Segment]]=Introduction!$D$44,1,0)</f>
        <v>1</v>
      </c>
      <c r="R676" s="44">
        <v>119.6</v>
      </c>
      <c r="S6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312.19883098084608</v>
      </c>
    </row>
    <row r="677" spans="1:19" customFormat="1" x14ac:dyDescent="0.2">
      <c r="A677" s="1" t="s">
        <v>46</v>
      </c>
      <c r="B677" s="1" t="s">
        <v>14</v>
      </c>
      <c r="C677" s="1" t="s">
        <v>70</v>
      </c>
      <c r="D677" s="49">
        <v>0</v>
      </c>
      <c r="E677" s="49">
        <v>8.5</v>
      </c>
      <c r="F677" s="49">
        <v>1.99</v>
      </c>
      <c r="G677" s="49">
        <v>0.49</v>
      </c>
      <c r="H677" s="49">
        <v>71.735600000000005</v>
      </c>
      <c r="I677" s="52">
        <f>IF(Table2[[#This Row],[Order Priority]]=Introduction!$B$42,1,0)</f>
        <v>0</v>
      </c>
      <c r="J677" s="52">
        <f>IF(Table2[[#This Row],[Order Priority]]=Introduction!$B$43,1,0)</f>
        <v>0</v>
      </c>
      <c r="K677" s="52">
        <f>IF(Table2[[#This Row],[Order Priority]]=Introduction!$B$44,1,0)</f>
        <v>0</v>
      </c>
      <c r="L677" s="52">
        <f>IF(Table2[[#This Row],[Order Priority]]=Introduction!$B$45,1,0)</f>
        <v>0</v>
      </c>
      <c r="M677" s="52">
        <f>IF(Table2[[#This Row],[Ship Mode]]=Introduction!$C$42,1,0)</f>
        <v>0</v>
      </c>
      <c r="N677" s="51">
        <f>IF(Table2[[#This Row],[Ship Mode]]=Introduction!$C$44,1,0)</f>
        <v>1</v>
      </c>
      <c r="O677" s="51">
        <f>IF(Table2[[#This Row],[Customer Segment]]=Introduction!$D$45,1,0)</f>
        <v>0</v>
      </c>
      <c r="P677" s="51">
        <f>IF(Table2[[#This Row],[Customer Segment]]=Introduction!$D$42,1,0)</f>
        <v>0</v>
      </c>
      <c r="Q677" s="51">
        <f>IF(Table2[[#This Row],[Customer Segment]]=Introduction!$D$44,1,0)</f>
        <v>0</v>
      </c>
      <c r="R677" s="41">
        <v>122.25</v>
      </c>
      <c r="S6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400.37292201374572</v>
      </c>
    </row>
    <row r="678" spans="1:19" customFormat="1" x14ac:dyDescent="0.2">
      <c r="A678" s="1" t="s">
        <v>46</v>
      </c>
      <c r="B678" s="1" t="s">
        <v>14</v>
      </c>
      <c r="C678" s="1" t="s">
        <v>70</v>
      </c>
      <c r="D678" s="47">
        <v>0.03</v>
      </c>
      <c r="E678" s="47">
        <v>95.43</v>
      </c>
      <c r="F678" s="47">
        <v>19.989999999999998</v>
      </c>
      <c r="G678" s="47">
        <v>0.79</v>
      </c>
      <c r="H678" s="47">
        <v>-79.320800000000006</v>
      </c>
      <c r="I678" s="52">
        <f>IF(Table2[[#This Row],[Order Priority]]=Introduction!$B$42,1,0)</f>
        <v>0</v>
      </c>
      <c r="J678" s="52">
        <f>IF(Table2[[#This Row],[Order Priority]]=Introduction!$B$43,1,0)</f>
        <v>0</v>
      </c>
      <c r="K678" s="52">
        <f>IF(Table2[[#This Row],[Order Priority]]=Introduction!$B$44,1,0)</f>
        <v>0</v>
      </c>
      <c r="L678" s="52">
        <f>IF(Table2[[#This Row],[Order Priority]]=Introduction!$B$45,1,0)</f>
        <v>0</v>
      </c>
      <c r="M678" s="52">
        <f>IF(Table2[[#This Row],[Ship Mode]]=Introduction!$C$42,1,0)</f>
        <v>0</v>
      </c>
      <c r="N678" s="51">
        <f>IF(Table2[[#This Row],[Ship Mode]]=Introduction!$C$44,1,0)</f>
        <v>1</v>
      </c>
      <c r="O678" s="51">
        <f>IF(Table2[[#This Row],[Customer Segment]]=Introduction!$D$45,1,0)</f>
        <v>0</v>
      </c>
      <c r="P678" s="51">
        <f>IF(Table2[[#This Row],[Customer Segment]]=Introduction!$D$42,1,0)</f>
        <v>0</v>
      </c>
      <c r="Q678" s="51">
        <f>IF(Table2[[#This Row],[Customer Segment]]=Introduction!$D$44,1,0)</f>
        <v>0</v>
      </c>
      <c r="R678" s="44">
        <v>206.09</v>
      </c>
      <c r="S6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1245.0924411714536</v>
      </c>
    </row>
    <row r="679" spans="1:19" customFormat="1" x14ac:dyDescent="0.2">
      <c r="A679" s="1" t="s">
        <v>46</v>
      </c>
      <c r="B679" s="1" t="s">
        <v>14</v>
      </c>
      <c r="C679" s="1" t="s">
        <v>70</v>
      </c>
      <c r="D679" s="49">
        <v>0.05</v>
      </c>
      <c r="E679" s="49">
        <v>9.65</v>
      </c>
      <c r="F679" s="49">
        <v>6.22</v>
      </c>
      <c r="G679" s="49">
        <v>0.55000000000000004</v>
      </c>
      <c r="H679" s="49">
        <v>-14.6432</v>
      </c>
      <c r="I679" s="52">
        <f>IF(Table2[[#This Row],[Order Priority]]=Introduction!$B$42,1,0)</f>
        <v>0</v>
      </c>
      <c r="J679" s="52">
        <f>IF(Table2[[#This Row],[Order Priority]]=Introduction!$B$43,1,0)</f>
        <v>0</v>
      </c>
      <c r="K679" s="52">
        <f>IF(Table2[[#This Row],[Order Priority]]=Introduction!$B$44,1,0)</f>
        <v>0</v>
      </c>
      <c r="L679" s="52">
        <f>IF(Table2[[#This Row],[Order Priority]]=Introduction!$B$45,1,0)</f>
        <v>0</v>
      </c>
      <c r="M679" s="52">
        <f>IF(Table2[[#This Row],[Ship Mode]]=Introduction!$C$42,1,0)</f>
        <v>0</v>
      </c>
      <c r="N679" s="51">
        <f>IF(Table2[[#This Row],[Ship Mode]]=Introduction!$C$44,1,0)</f>
        <v>1</v>
      </c>
      <c r="O679" s="51">
        <f>IF(Table2[[#This Row],[Customer Segment]]=Introduction!$D$45,1,0)</f>
        <v>0</v>
      </c>
      <c r="P679" s="51">
        <f>IF(Table2[[#This Row],[Customer Segment]]=Introduction!$D$42,1,0)</f>
        <v>0</v>
      </c>
      <c r="Q679" s="51">
        <f>IF(Table2[[#This Row],[Customer Segment]]=Introduction!$D$44,1,0)</f>
        <v>0</v>
      </c>
      <c r="R679" s="41">
        <v>151.34</v>
      </c>
      <c r="S6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449.26547704020982</v>
      </c>
    </row>
    <row r="680" spans="1:19" customFormat="1" x14ac:dyDescent="0.2">
      <c r="A680" s="1" t="s">
        <v>46</v>
      </c>
      <c r="B680" s="1" t="s">
        <v>63</v>
      </c>
      <c r="C680" s="1" t="s">
        <v>47</v>
      </c>
      <c r="D680" s="47">
        <v>0.05</v>
      </c>
      <c r="E680" s="47">
        <v>34.979999999999997</v>
      </c>
      <c r="F680" s="47">
        <v>7.53</v>
      </c>
      <c r="G680" s="47">
        <v>0.76</v>
      </c>
      <c r="H680" s="47">
        <v>-32.666400000000003</v>
      </c>
      <c r="I680" s="52">
        <f>IF(Table2[[#This Row],[Order Priority]]=Introduction!$B$42,1,0)</f>
        <v>0</v>
      </c>
      <c r="J680" s="52">
        <f>IF(Table2[[#This Row],[Order Priority]]=Introduction!$B$43,1,0)</f>
        <v>0</v>
      </c>
      <c r="K680" s="52">
        <f>IF(Table2[[#This Row],[Order Priority]]=Introduction!$B$44,1,0)</f>
        <v>0</v>
      </c>
      <c r="L680" s="52">
        <f>IF(Table2[[#This Row],[Order Priority]]=Introduction!$B$45,1,0)</f>
        <v>0</v>
      </c>
      <c r="M680" s="52">
        <f>IF(Table2[[#This Row],[Ship Mode]]=Introduction!$C$42,1,0)</f>
        <v>0</v>
      </c>
      <c r="N680" s="51">
        <f>IF(Table2[[#This Row],[Ship Mode]]=Introduction!$C$44,1,0)</f>
        <v>0</v>
      </c>
      <c r="O680" s="51">
        <f>IF(Table2[[#This Row],[Customer Segment]]=Introduction!$D$45,1,0)</f>
        <v>0</v>
      </c>
      <c r="P680" s="51">
        <f>IF(Table2[[#This Row],[Customer Segment]]=Introduction!$D$42,1,0)</f>
        <v>0</v>
      </c>
      <c r="Q680" s="51">
        <f>IF(Table2[[#This Row],[Customer Segment]]=Introduction!$D$44,1,0)</f>
        <v>1</v>
      </c>
      <c r="R680" s="44">
        <v>581.08000000000004</v>
      </c>
      <c r="S6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669.15197934482842</v>
      </c>
    </row>
    <row r="681" spans="1:19" customFormat="1" x14ac:dyDescent="0.2">
      <c r="A681" s="1" t="s">
        <v>46</v>
      </c>
      <c r="B681" s="1" t="s">
        <v>14</v>
      </c>
      <c r="C681" s="1" t="s">
        <v>47</v>
      </c>
      <c r="D681" s="49">
        <v>0</v>
      </c>
      <c r="E681" s="49">
        <v>3.14</v>
      </c>
      <c r="F681" s="49">
        <v>1.92</v>
      </c>
      <c r="G681" s="49">
        <v>0.84</v>
      </c>
      <c r="H681" s="49">
        <v>-13.135199999999999</v>
      </c>
      <c r="I681" s="52">
        <f>IF(Table2[[#This Row],[Order Priority]]=Introduction!$B$42,1,0)</f>
        <v>0</v>
      </c>
      <c r="J681" s="52">
        <f>IF(Table2[[#This Row],[Order Priority]]=Introduction!$B$43,1,0)</f>
        <v>0</v>
      </c>
      <c r="K681" s="52">
        <f>IF(Table2[[#This Row],[Order Priority]]=Introduction!$B$44,1,0)</f>
        <v>0</v>
      </c>
      <c r="L681" s="52">
        <f>IF(Table2[[#This Row],[Order Priority]]=Introduction!$B$45,1,0)</f>
        <v>0</v>
      </c>
      <c r="M681" s="52">
        <f>IF(Table2[[#This Row],[Ship Mode]]=Introduction!$C$42,1,0)</f>
        <v>0</v>
      </c>
      <c r="N681" s="51">
        <f>IF(Table2[[#This Row],[Ship Mode]]=Introduction!$C$44,1,0)</f>
        <v>1</v>
      </c>
      <c r="O681" s="51">
        <f>IF(Table2[[#This Row],[Customer Segment]]=Introduction!$D$45,1,0)</f>
        <v>0</v>
      </c>
      <c r="P681" s="51">
        <f>IF(Table2[[#This Row],[Customer Segment]]=Introduction!$D$42,1,0)</f>
        <v>0</v>
      </c>
      <c r="Q681" s="51">
        <f>IF(Table2[[#This Row],[Customer Segment]]=Introduction!$D$44,1,0)</f>
        <v>1</v>
      </c>
      <c r="R681" s="41">
        <v>27.53</v>
      </c>
      <c r="S6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616.08793387974708</v>
      </c>
    </row>
    <row r="682" spans="1:19" customFormat="1" x14ac:dyDescent="0.2">
      <c r="A682" s="1" t="s">
        <v>46</v>
      </c>
      <c r="B682" s="1" t="s">
        <v>14</v>
      </c>
      <c r="C682" s="1" t="s">
        <v>3</v>
      </c>
      <c r="D682" s="47">
        <v>0.1</v>
      </c>
      <c r="E682" s="47">
        <v>11.55</v>
      </c>
      <c r="F682" s="47">
        <v>2.36</v>
      </c>
      <c r="G682" s="47">
        <v>0.55000000000000004</v>
      </c>
      <c r="H682" s="47">
        <v>69.767200000000003</v>
      </c>
      <c r="I682" s="52">
        <f>IF(Table2[[#This Row],[Order Priority]]=Introduction!$B$42,1,0)</f>
        <v>0</v>
      </c>
      <c r="J682" s="52">
        <f>IF(Table2[[#This Row],[Order Priority]]=Introduction!$B$43,1,0)</f>
        <v>0</v>
      </c>
      <c r="K682" s="52">
        <f>IF(Table2[[#This Row],[Order Priority]]=Introduction!$B$44,1,0)</f>
        <v>0</v>
      </c>
      <c r="L682" s="52">
        <f>IF(Table2[[#This Row],[Order Priority]]=Introduction!$B$45,1,0)</f>
        <v>0</v>
      </c>
      <c r="M682" s="52">
        <f>IF(Table2[[#This Row],[Ship Mode]]=Introduction!$C$42,1,0)</f>
        <v>0</v>
      </c>
      <c r="N682" s="51">
        <f>IF(Table2[[#This Row],[Ship Mode]]=Introduction!$C$44,1,0)</f>
        <v>1</v>
      </c>
      <c r="O682" s="51">
        <f>IF(Table2[[#This Row],[Customer Segment]]=Introduction!$D$45,1,0)</f>
        <v>1</v>
      </c>
      <c r="P682" s="51">
        <f>IF(Table2[[#This Row],[Customer Segment]]=Introduction!$D$42,1,0)</f>
        <v>0</v>
      </c>
      <c r="Q682" s="51">
        <f>IF(Table2[[#This Row],[Customer Segment]]=Introduction!$D$44,1,0)</f>
        <v>0</v>
      </c>
      <c r="R682" s="44">
        <v>135.77000000000001</v>
      </c>
      <c r="S6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392.89051800223837</v>
      </c>
    </row>
    <row r="683" spans="1:19" customFormat="1" x14ac:dyDescent="0.2">
      <c r="A683" s="1" t="s">
        <v>1</v>
      </c>
      <c r="B683" s="1" t="s">
        <v>63</v>
      </c>
      <c r="C683" s="1" t="s">
        <v>47</v>
      </c>
      <c r="D683" s="49">
        <v>0.09</v>
      </c>
      <c r="E683" s="49">
        <v>90.98</v>
      </c>
      <c r="F683" s="49">
        <v>56.2</v>
      </c>
      <c r="G683" s="49">
        <v>0.74</v>
      </c>
      <c r="H683" s="49">
        <v>-1570.32</v>
      </c>
      <c r="I683" s="52">
        <f>IF(Table2[[#This Row],[Order Priority]]=Introduction!$B$42,1,0)</f>
        <v>1</v>
      </c>
      <c r="J683" s="52">
        <f>IF(Table2[[#This Row],[Order Priority]]=Introduction!$B$43,1,0)</f>
        <v>0</v>
      </c>
      <c r="K683" s="52">
        <f>IF(Table2[[#This Row],[Order Priority]]=Introduction!$B$44,1,0)</f>
        <v>0</v>
      </c>
      <c r="L683" s="52">
        <f>IF(Table2[[#This Row],[Order Priority]]=Introduction!$B$45,1,0)</f>
        <v>0</v>
      </c>
      <c r="M683" s="52">
        <f>IF(Table2[[#This Row],[Ship Mode]]=Introduction!$C$42,1,0)</f>
        <v>0</v>
      </c>
      <c r="N683" s="51">
        <f>IF(Table2[[#This Row],[Ship Mode]]=Introduction!$C$44,1,0)</f>
        <v>0</v>
      </c>
      <c r="O683" s="51">
        <f>IF(Table2[[#This Row],[Customer Segment]]=Introduction!$D$45,1,0)</f>
        <v>0</v>
      </c>
      <c r="P683" s="51">
        <f>IF(Table2[[#This Row],[Customer Segment]]=Introduction!$D$42,1,0)</f>
        <v>0</v>
      </c>
      <c r="Q683" s="51">
        <f>IF(Table2[[#This Row],[Customer Segment]]=Introduction!$D$44,1,0)</f>
        <v>1</v>
      </c>
      <c r="R683" s="41">
        <v>1782.44</v>
      </c>
      <c r="S6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661.14467667218162</v>
      </c>
    </row>
    <row r="684" spans="1:19" customFormat="1" x14ac:dyDescent="0.2">
      <c r="A684" s="1" t="s">
        <v>1</v>
      </c>
      <c r="B684" s="1" t="s">
        <v>14</v>
      </c>
      <c r="C684" s="1" t="s">
        <v>47</v>
      </c>
      <c r="D684" s="47">
        <v>0.09</v>
      </c>
      <c r="E684" s="47">
        <v>28.48</v>
      </c>
      <c r="F684" s="47">
        <v>1.99</v>
      </c>
      <c r="G684" s="47">
        <v>0.4</v>
      </c>
      <c r="H684" s="47">
        <v>-17.149999999999999</v>
      </c>
      <c r="I684" s="52">
        <f>IF(Table2[[#This Row],[Order Priority]]=Introduction!$B$42,1,0)</f>
        <v>1</v>
      </c>
      <c r="J684" s="52">
        <f>IF(Table2[[#This Row],[Order Priority]]=Introduction!$B$43,1,0)</f>
        <v>0</v>
      </c>
      <c r="K684" s="52">
        <f>IF(Table2[[#This Row],[Order Priority]]=Introduction!$B$44,1,0)</f>
        <v>0</v>
      </c>
      <c r="L684" s="52">
        <f>IF(Table2[[#This Row],[Order Priority]]=Introduction!$B$45,1,0)</f>
        <v>0</v>
      </c>
      <c r="M684" s="52">
        <f>IF(Table2[[#This Row],[Ship Mode]]=Introduction!$C$42,1,0)</f>
        <v>0</v>
      </c>
      <c r="N684" s="51">
        <f>IF(Table2[[#This Row],[Ship Mode]]=Introduction!$C$44,1,0)</f>
        <v>1</v>
      </c>
      <c r="O684" s="51">
        <f>IF(Table2[[#This Row],[Customer Segment]]=Introduction!$D$45,1,0)</f>
        <v>0</v>
      </c>
      <c r="P684" s="51">
        <f>IF(Table2[[#This Row],[Customer Segment]]=Introduction!$D$42,1,0)</f>
        <v>0</v>
      </c>
      <c r="Q684" s="51">
        <f>IF(Table2[[#This Row],[Customer Segment]]=Introduction!$D$44,1,0)</f>
        <v>1</v>
      </c>
      <c r="R684" s="44">
        <v>160.16999999999999</v>
      </c>
      <c r="S6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357.0917081304496</v>
      </c>
    </row>
    <row r="685" spans="1:19" customFormat="1" x14ac:dyDescent="0.2">
      <c r="A685" s="1" t="s">
        <v>1</v>
      </c>
      <c r="B685" s="1" t="s">
        <v>14</v>
      </c>
      <c r="C685" s="1" t="s">
        <v>47</v>
      </c>
      <c r="D685" s="49">
        <v>0</v>
      </c>
      <c r="E685" s="49">
        <v>2.08</v>
      </c>
      <c r="F685" s="49">
        <v>5.33</v>
      </c>
      <c r="G685" s="49">
        <v>0.43</v>
      </c>
      <c r="H685" s="49">
        <v>-29.54</v>
      </c>
      <c r="I685" s="52">
        <f>IF(Table2[[#This Row],[Order Priority]]=Introduction!$B$42,1,0)</f>
        <v>1</v>
      </c>
      <c r="J685" s="52">
        <f>IF(Table2[[#This Row],[Order Priority]]=Introduction!$B$43,1,0)</f>
        <v>0</v>
      </c>
      <c r="K685" s="52">
        <f>IF(Table2[[#This Row],[Order Priority]]=Introduction!$B$44,1,0)</f>
        <v>0</v>
      </c>
      <c r="L685" s="52">
        <f>IF(Table2[[#This Row],[Order Priority]]=Introduction!$B$45,1,0)</f>
        <v>0</v>
      </c>
      <c r="M685" s="52">
        <f>IF(Table2[[#This Row],[Ship Mode]]=Introduction!$C$42,1,0)</f>
        <v>0</v>
      </c>
      <c r="N685" s="51">
        <f>IF(Table2[[#This Row],[Ship Mode]]=Introduction!$C$44,1,0)</f>
        <v>1</v>
      </c>
      <c r="O685" s="51">
        <f>IF(Table2[[#This Row],[Customer Segment]]=Introduction!$D$45,1,0)</f>
        <v>0</v>
      </c>
      <c r="P685" s="51">
        <f>IF(Table2[[#This Row],[Customer Segment]]=Introduction!$D$42,1,0)</f>
        <v>0</v>
      </c>
      <c r="Q685" s="51">
        <f>IF(Table2[[#This Row],[Customer Segment]]=Introduction!$D$44,1,0)</f>
        <v>1</v>
      </c>
      <c r="R685" s="41">
        <v>7.47</v>
      </c>
      <c r="S6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438.41462380731161</v>
      </c>
    </row>
    <row r="686" spans="1:19" customFormat="1" x14ac:dyDescent="0.2">
      <c r="A686" s="1" t="s">
        <v>1</v>
      </c>
      <c r="B686" s="1" t="s">
        <v>63</v>
      </c>
      <c r="C686" s="1" t="s">
        <v>47</v>
      </c>
      <c r="D686" s="47">
        <v>0.06</v>
      </c>
      <c r="E686" s="47">
        <v>45.99</v>
      </c>
      <c r="F686" s="47">
        <v>4.99</v>
      </c>
      <c r="G686" s="47">
        <v>0.56000000000000005</v>
      </c>
      <c r="H686" s="47">
        <v>-329.78399999999999</v>
      </c>
      <c r="I686" s="52">
        <f>IF(Table2[[#This Row],[Order Priority]]=Introduction!$B$42,1,0)</f>
        <v>1</v>
      </c>
      <c r="J686" s="52">
        <f>IF(Table2[[#This Row],[Order Priority]]=Introduction!$B$43,1,0)</f>
        <v>0</v>
      </c>
      <c r="K686" s="52">
        <f>IF(Table2[[#This Row],[Order Priority]]=Introduction!$B$44,1,0)</f>
        <v>0</v>
      </c>
      <c r="L686" s="52">
        <f>IF(Table2[[#This Row],[Order Priority]]=Introduction!$B$45,1,0)</f>
        <v>0</v>
      </c>
      <c r="M686" s="52">
        <f>IF(Table2[[#This Row],[Ship Mode]]=Introduction!$C$42,1,0)</f>
        <v>0</v>
      </c>
      <c r="N686" s="51">
        <f>IF(Table2[[#This Row],[Ship Mode]]=Introduction!$C$44,1,0)</f>
        <v>0</v>
      </c>
      <c r="O686" s="51">
        <f>IF(Table2[[#This Row],[Customer Segment]]=Introduction!$D$45,1,0)</f>
        <v>0</v>
      </c>
      <c r="P686" s="51">
        <f>IF(Table2[[#This Row],[Customer Segment]]=Introduction!$D$42,1,0)</f>
        <v>0</v>
      </c>
      <c r="Q686" s="51">
        <f>IF(Table2[[#This Row],[Customer Segment]]=Introduction!$D$44,1,0)</f>
        <v>1</v>
      </c>
      <c r="R686" s="44">
        <v>370.81</v>
      </c>
      <c r="S6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245.32509012256392</v>
      </c>
    </row>
    <row r="687" spans="1:19" customFormat="1" x14ac:dyDescent="0.2">
      <c r="A687" s="1" t="s">
        <v>1</v>
      </c>
      <c r="B687" s="1" t="s">
        <v>14</v>
      </c>
      <c r="C687" s="1" t="s">
        <v>70</v>
      </c>
      <c r="D687" s="49">
        <v>7.0000000000000007E-2</v>
      </c>
      <c r="E687" s="49">
        <v>40.98</v>
      </c>
      <c r="F687" s="49">
        <v>7.47</v>
      </c>
      <c r="G687" s="49">
        <v>0.37</v>
      </c>
      <c r="H687" s="49">
        <v>54.901499999999999</v>
      </c>
      <c r="I687" s="52">
        <f>IF(Table2[[#This Row],[Order Priority]]=Introduction!$B$42,1,0)</f>
        <v>1</v>
      </c>
      <c r="J687" s="52">
        <f>IF(Table2[[#This Row],[Order Priority]]=Introduction!$B$43,1,0)</f>
        <v>0</v>
      </c>
      <c r="K687" s="52">
        <f>IF(Table2[[#This Row],[Order Priority]]=Introduction!$B$44,1,0)</f>
        <v>0</v>
      </c>
      <c r="L687" s="52">
        <f>IF(Table2[[#This Row],[Order Priority]]=Introduction!$B$45,1,0)</f>
        <v>0</v>
      </c>
      <c r="M687" s="52">
        <f>IF(Table2[[#This Row],[Ship Mode]]=Introduction!$C$42,1,0)</f>
        <v>0</v>
      </c>
      <c r="N687" s="51">
        <f>IF(Table2[[#This Row],[Ship Mode]]=Introduction!$C$44,1,0)</f>
        <v>1</v>
      </c>
      <c r="O687" s="51">
        <f>IF(Table2[[#This Row],[Customer Segment]]=Introduction!$D$45,1,0)</f>
        <v>0</v>
      </c>
      <c r="P687" s="51">
        <f>IF(Table2[[#This Row],[Customer Segment]]=Introduction!$D$42,1,0)</f>
        <v>0</v>
      </c>
      <c r="Q687" s="51">
        <f>IF(Table2[[#This Row],[Customer Segment]]=Introduction!$D$44,1,0)</f>
        <v>0</v>
      </c>
      <c r="R687" s="41">
        <v>81.900000000000006</v>
      </c>
      <c r="S6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8" spans="1:19" customFormat="1" x14ac:dyDescent="0.2">
      <c r="A688" s="1" t="s">
        <v>1</v>
      </c>
      <c r="B688" s="1" t="s">
        <v>14</v>
      </c>
      <c r="C688" s="1" t="s">
        <v>70</v>
      </c>
      <c r="D688" s="47">
        <v>7.0000000000000007E-2</v>
      </c>
      <c r="E688" s="47">
        <v>40.98</v>
      </c>
      <c r="F688" s="47">
        <v>7.47</v>
      </c>
      <c r="G688" s="47">
        <v>0.37</v>
      </c>
      <c r="H688" s="47">
        <v>54.901499999999999</v>
      </c>
      <c r="I688" s="52">
        <f>IF(Table2[[#This Row],[Order Priority]]=Introduction!$B$42,1,0)</f>
        <v>1</v>
      </c>
      <c r="J688" s="52">
        <f>IF(Table2[[#This Row],[Order Priority]]=Introduction!$B$43,1,0)</f>
        <v>0</v>
      </c>
      <c r="K688" s="52">
        <f>IF(Table2[[#This Row],[Order Priority]]=Introduction!$B$44,1,0)</f>
        <v>0</v>
      </c>
      <c r="L688" s="52">
        <f>IF(Table2[[#This Row],[Order Priority]]=Introduction!$B$45,1,0)</f>
        <v>0</v>
      </c>
      <c r="M688" s="52">
        <f>IF(Table2[[#This Row],[Ship Mode]]=Introduction!$C$42,1,0)</f>
        <v>0</v>
      </c>
      <c r="N688" s="51">
        <f>IF(Table2[[#This Row],[Ship Mode]]=Introduction!$C$44,1,0)</f>
        <v>1</v>
      </c>
      <c r="O688" s="51">
        <f>IF(Table2[[#This Row],[Customer Segment]]=Introduction!$D$45,1,0)</f>
        <v>0</v>
      </c>
      <c r="P688" s="51">
        <f>IF(Table2[[#This Row],[Customer Segment]]=Introduction!$D$42,1,0)</f>
        <v>0</v>
      </c>
      <c r="Q688" s="51">
        <f>IF(Table2[[#This Row],[Customer Segment]]=Introduction!$D$44,1,0)</f>
        <v>0</v>
      </c>
      <c r="R688" s="44">
        <v>327.61</v>
      </c>
      <c r="S6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9" spans="1:19" customFormat="1" x14ac:dyDescent="0.2">
      <c r="A689" s="1" t="s">
        <v>1</v>
      </c>
      <c r="B689" s="1" t="s">
        <v>14</v>
      </c>
      <c r="C689" s="1" t="s">
        <v>15</v>
      </c>
      <c r="D689" s="49">
        <v>0.1</v>
      </c>
      <c r="E689" s="49">
        <v>6.74</v>
      </c>
      <c r="F689" s="49">
        <v>1.72</v>
      </c>
      <c r="G689" s="49">
        <v>0.35</v>
      </c>
      <c r="H689" s="49">
        <v>65.41</v>
      </c>
      <c r="I689" s="52">
        <f>IF(Table2[[#This Row],[Order Priority]]=Introduction!$B$42,1,0)</f>
        <v>1</v>
      </c>
      <c r="J689" s="52">
        <f>IF(Table2[[#This Row],[Order Priority]]=Introduction!$B$43,1,0)</f>
        <v>0</v>
      </c>
      <c r="K689" s="52">
        <f>IF(Table2[[#This Row],[Order Priority]]=Introduction!$B$44,1,0)</f>
        <v>0</v>
      </c>
      <c r="L689" s="52">
        <f>IF(Table2[[#This Row],[Order Priority]]=Introduction!$B$45,1,0)</f>
        <v>0</v>
      </c>
      <c r="M689" s="52">
        <f>IF(Table2[[#This Row],[Ship Mode]]=Introduction!$C$42,1,0)</f>
        <v>0</v>
      </c>
      <c r="N689" s="51">
        <f>IF(Table2[[#This Row],[Ship Mode]]=Introduction!$C$44,1,0)</f>
        <v>1</v>
      </c>
      <c r="O689" s="51">
        <f>IF(Table2[[#This Row],[Customer Segment]]=Introduction!$D$45,1,0)</f>
        <v>0</v>
      </c>
      <c r="P689" s="51">
        <f>IF(Table2[[#This Row],[Customer Segment]]=Introduction!$D$42,1,0)</f>
        <v>1</v>
      </c>
      <c r="Q689" s="51">
        <f>IF(Table2[[#This Row],[Customer Segment]]=Introduction!$D$44,1,0)</f>
        <v>0</v>
      </c>
      <c r="R689" s="41">
        <v>98.17</v>
      </c>
      <c r="S6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258.51497114357318</v>
      </c>
    </row>
    <row r="690" spans="1:19" customFormat="1" x14ac:dyDescent="0.2">
      <c r="A690" s="1" t="s">
        <v>13</v>
      </c>
      <c r="B690" s="1" t="s">
        <v>14</v>
      </c>
      <c r="C690" s="1" t="s">
        <v>70</v>
      </c>
      <c r="D690" s="47">
        <v>0.02</v>
      </c>
      <c r="E690" s="47">
        <v>11.34</v>
      </c>
      <c r="F690" s="47">
        <v>11.25</v>
      </c>
      <c r="G690" s="47">
        <v>0.36</v>
      </c>
      <c r="H690" s="47">
        <v>-155.21</v>
      </c>
      <c r="I690" s="52">
        <f>IF(Table2[[#This Row],[Order Priority]]=Introduction!$B$42,1,0)</f>
        <v>0</v>
      </c>
      <c r="J690" s="52">
        <f>IF(Table2[[#This Row],[Order Priority]]=Introduction!$B$43,1,0)</f>
        <v>1</v>
      </c>
      <c r="K690" s="52">
        <f>IF(Table2[[#This Row],[Order Priority]]=Introduction!$B$44,1,0)</f>
        <v>0</v>
      </c>
      <c r="L690" s="52">
        <f>IF(Table2[[#This Row],[Order Priority]]=Introduction!$B$45,1,0)</f>
        <v>0</v>
      </c>
      <c r="M690" s="52">
        <f>IF(Table2[[#This Row],[Ship Mode]]=Introduction!$C$42,1,0)</f>
        <v>0</v>
      </c>
      <c r="N690" s="51">
        <f>IF(Table2[[#This Row],[Ship Mode]]=Introduction!$C$44,1,0)</f>
        <v>1</v>
      </c>
      <c r="O690" s="51">
        <f>IF(Table2[[#This Row],[Customer Segment]]=Introduction!$D$45,1,0)</f>
        <v>0</v>
      </c>
      <c r="P690" s="51">
        <f>IF(Table2[[#This Row],[Customer Segment]]=Introduction!$D$42,1,0)</f>
        <v>0</v>
      </c>
      <c r="Q690" s="51">
        <f>IF(Table2[[#This Row],[Customer Segment]]=Introduction!$D$44,1,0)</f>
        <v>0</v>
      </c>
      <c r="R690" s="44">
        <v>105.75</v>
      </c>
      <c r="S6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108.02499049119245</v>
      </c>
    </row>
    <row r="691" spans="1:19" customFormat="1" x14ac:dyDescent="0.2">
      <c r="A691" s="1" t="s">
        <v>13</v>
      </c>
      <c r="B691" s="1" t="s">
        <v>14</v>
      </c>
      <c r="C691" s="1" t="s">
        <v>15</v>
      </c>
      <c r="D691" s="49">
        <v>0.06</v>
      </c>
      <c r="E691" s="49">
        <v>19.98</v>
      </c>
      <c r="F691" s="49">
        <v>10.49</v>
      </c>
      <c r="G691" s="49">
        <v>0.49</v>
      </c>
      <c r="H691" s="49">
        <v>514.17719999999997</v>
      </c>
      <c r="I691" s="52">
        <f>IF(Table2[[#This Row],[Order Priority]]=Introduction!$B$42,1,0)</f>
        <v>0</v>
      </c>
      <c r="J691" s="52">
        <f>IF(Table2[[#This Row],[Order Priority]]=Introduction!$B$43,1,0)</f>
        <v>1</v>
      </c>
      <c r="K691" s="52">
        <f>IF(Table2[[#This Row],[Order Priority]]=Introduction!$B$44,1,0)</f>
        <v>0</v>
      </c>
      <c r="L691" s="52">
        <f>IF(Table2[[#This Row],[Order Priority]]=Introduction!$B$45,1,0)</f>
        <v>0</v>
      </c>
      <c r="M691" s="52">
        <f>IF(Table2[[#This Row],[Ship Mode]]=Introduction!$C$42,1,0)</f>
        <v>0</v>
      </c>
      <c r="N691" s="51">
        <f>IF(Table2[[#This Row],[Ship Mode]]=Introduction!$C$44,1,0)</f>
        <v>1</v>
      </c>
      <c r="O691" s="51">
        <f>IF(Table2[[#This Row],[Customer Segment]]=Introduction!$D$45,1,0)</f>
        <v>0</v>
      </c>
      <c r="P691" s="51">
        <f>IF(Table2[[#This Row],[Customer Segment]]=Introduction!$D$42,1,0)</f>
        <v>1</v>
      </c>
      <c r="Q691" s="51">
        <f>IF(Table2[[#This Row],[Customer Segment]]=Introduction!$D$44,1,0)</f>
        <v>0</v>
      </c>
      <c r="R691" s="41">
        <v>103.37</v>
      </c>
      <c r="S6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852.24404187140101</v>
      </c>
    </row>
    <row r="692" spans="1:19" customFormat="1" x14ac:dyDescent="0.2">
      <c r="A692" s="1" t="s">
        <v>13</v>
      </c>
      <c r="B692" s="1" t="s">
        <v>14</v>
      </c>
      <c r="C692" s="1" t="s">
        <v>15</v>
      </c>
      <c r="D692" s="47">
        <v>0.08</v>
      </c>
      <c r="E692" s="47">
        <v>1.76</v>
      </c>
      <c r="F692" s="47">
        <v>4.8600000000000003</v>
      </c>
      <c r="G692" s="47">
        <v>0.41</v>
      </c>
      <c r="H692" s="47">
        <v>235.65600000000001</v>
      </c>
      <c r="I692" s="52">
        <f>IF(Table2[[#This Row],[Order Priority]]=Introduction!$B$42,1,0)</f>
        <v>0</v>
      </c>
      <c r="J692" s="52">
        <f>IF(Table2[[#This Row],[Order Priority]]=Introduction!$B$43,1,0)</f>
        <v>1</v>
      </c>
      <c r="K692" s="52">
        <f>IF(Table2[[#This Row],[Order Priority]]=Introduction!$B$44,1,0)</f>
        <v>0</v>
      </c>
      <c r="L692" s="52">
        <f>IF(Table2[[#This Row],[Order Priority]]=Introduction!$B$45,1,0)</f>
        <v>0</v>
      </c>
      <c r="M692" s="52">
        <f>IF(Table2[[#This Row],[Ship Mode]]=Introduction!$C$42,1,0)</f>
        <v>0</v>
      </c>
      <c r="N692" s="51">
        <f>IF(Table2[[#This Row],[Ship Mode]]=Introduction!$C$44,1,0)</f>
        <v>1</v>
      </c>
      <c r="O692" s="51">
        <f>IF(Table2[[#This Row],[Customer Segment]]=Introduction!$D$45,1,0)</f>
        <v>0</v>
      </c>
      <c r="P692" s="51">
        <f>IF(Table2[[#This Row],[Customer Segment]]=Introduction!$D$42,1,0)</f>
        <v>1</v>
      </c>
      <c r="Q692" s="51">
        <f>IF(Table2[[#This Row],[Customer Segment]]=Introduction!$D$44,1,0)</f>
        <v>0</v>
      </c>
      <c r="R692" s="44">
        <v>40.22</v>
      </c>
      <c r="S6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274.62370933775134</v>
      </c>
    </row>
    <row r="693" spans="1:19" customFormat="1" x14ac:dyDescent="0.2">
      <c r="A693" s="1" t="s">
        <v>13</v>
      </c>
      <c r="B693" s="1" t="s">
        <v>14</v>
      </c>
      <c r="C693" s="1" t="s">
        <v>47</v>
      </c>
      <c r="D693" s="49">
        <v>0.08</v>
      </c>
      <c r="E693" s="49">
        <v>22.23</v>
      </c>
      <c r="F693" s="49">
        <v>3.63</v>
      </c>
      <c r="G693" s="49">
        <v>0.52</v>
      </c>
      <c r="H693" s="49">
        <v>-29.61</v>
      </c>
      <c r="I693" s="52">
        <f>IF(Table2[[#This Row],[Order Priority]]=Introduction!$B$42,1,0)</f>
        <v>0</v>
      </c>
      <c r="J693" s="52">
        <f>IF(Table2[[#This Row],[Order Priority]]=Introduction!$B$43,1,0)</f>
        <v>1</v>
      </c>
      <c r="K693" s="52">
        <f>IF(Table2[[#This Row],[Order Priority]]=Introduction!$B$44,1,0)</f>
        <v>0</v>
      </c>
      <c r="L693" s="52">
        <f>IF(Table2[[#This Row],[Order Priority]]=Introduction!$B$45,1,0)</f>
        <v>0</v>
      </c>
      <c r="M693" s="52">
        <f>IF(Table2[[#This Row],[Ship Mode]]=Introduction!$C$42,1,0)</f>
        <v>0</v>
      </c>
      <c r="N693" s="51">
        <f>IF(Table2[[#This Row],[Ship Mode]]=Introduction!$C$44,1,0)</f>
        <v>1</v>
      </c>
      <c r="O693" s="51">
        <f>IF(Table2[[#This Row],[Customer Segment]]=Introduction!$D$45,1,0)</f>
        <v>0</v>
      </c>
      <c r="P693" s="51">
        <f>IF(Table2[[#This Row],[Customer Segment]]=Introduction!$D$42,1,0)</f>
        <v>0</v>
      </c>
      <c r="Q693" s="51">
        <f>IF(Table2[[#This Row],[Customer Segment]]=Introduction!$D$44,1,0)</f>
        <v>1</v>
      </c>
      <c r="R693" s="41">
        <v>210.33</v>
      </c>
      <c r="S6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183.9292948337677</v>
      </c>
    </row>
    <row r="694" spans="1:19" customFormat="1" x14ac:dyDescent="0.2">
      <c r="A694" s="1" t="s">
        <v>23</v>
      </c>
      <c r="B694" s="1" t="s">
        <v>2</v>
      </c>
      <c r="C694" s="1" t="s">
        <v>47</v>
      </c>
      <c r="D694" s="47">
        <v>0.09</v>
      </c>
      <c r="E694" s="47">
        <v>90.97</v>
      </c>
      <c r="F694" s="47">
        <v>14</v>
      </c>
      <c r="G694" s="47">
        <v>0.36</v>
      </c>
      <c r="H694" s="47">
        <v>35.29</v>
      </c>
      <c r="I694" s="52">
        <f>IF(Table2[[#This Row],[Order Priority]]=Introduction!$B$42,1,0)</f>
        <v>0</v>
      </c>
      <c r="J694" s="52">
        <f>IF(Table2[[#This Row],[Order Priority]]=Introduction!$B$43,1,0)</f>
        <v>0</v>
      </c>
      <c r="K694" s="52">
        <f>IF(Table2[[#This Row],[Order Priority]]=Introduction!$B$44,1,0)</f>
        <v>1</v>
      </c>
      <c r="L694" s="52">
        <f>IF(Table2[[#This Row],[Order Priority]]=Introduction!$B$45,1,0)</f>
        <v>0</v>
      </c>
      <c r="M694" s="52">
        <f>IF(Table2[[#This Row],[Ship Mode]]=Introduction!$C$42,1,0)</f>
        <v>1</v>
      </c>
      <c r="N694" s="51">
        <f>IF(Table2[[#This Row],[Ship Mode]]=Introduction!$C$44,1,0)</f>
        <v>0</v>
      </c>
      <c r="O694" s="51">
        <f>IF(Table2[[#This Row],[Customer Segment]]=Introduction!$D$45,1,0)</f>
        <v>0</v>
      </c>
      <c r="P694" s="51">
        <f>IF(Table2[[#This Row],[Customer Segment]]=Introduction!$D$42,1,0)</f>
        <v>0</v>
      </c>
      <c r="Q694" s="51">
        <f>IF(Table2[[#This Row],[Customer Segment]]=Introduction!$D$44,1,0)</f>
        <v>1</v>
      </c>
      <c r="R694" s="44">
        <v>260</v>
      </c>
      <c r="S6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891.47442912621125</v>
      </c>
    </row>
    <row r="695" spans="1:19" customFormat="1" x14ac:dyDescent="0.2">
      <c r="A695" s="1" t="s">
        <v>92</v>
      </c>
      <c r="B695" s="1" t="s">
        <v>63</v>
      </c>
      <c r="C695" s="1" t="s">
        <v>70</v>
      </c>
      <c r="D695" s="49">
        <v>0.06</v>
      </c>
      <c r="E695" s="49">
        <v>3499.99</v>
      </c>
      <c r="F695" s="49">
        <v>24.49</v>
      </c>
      <c r="G695" s="49">
        <v>0.37</v>
      </c>
      <c r="H695" s="49">
        <v>-68.432000000000002</v>
      </c>
      <c r="I695" s="52">
        <f>IF(Table2[[#This Row],[Order Priority]]=Introduction!$B$42,1,0)</f>
        <v>0</v>
      </c>
      <c r="J695" s="52">
        <f>IF(Table2[[#This Row],[Order Priority]]=Introduction!$B$43,1,0)</f>
        <v>0</v>
      </c>
      <c r="K695" s="52">
        <f>IF(Table2[[#This Row],[Order Priority]]=Introduction!$B$44,1,0)</f>
        <v>0</v>
      </c>
      <c r="L695" s="52">
        <f>IF(Table2[[#This Row],[Order Priority]]=Introduction!$B$45,1,0)</f>
        <v>1</v>
      </c>
      <c r="M695" s="52">
        <f>IF(Table2[[#This Row],[Ship Mode]]=Introduction!$C$42,1,0)</f>
        <v>0</v>
      </c>
      <c r="N695" s="51">
        <f>IF(Table2[[#This Row],[Ship Mode]]=Introduction!$C$44,1,0)</f>
        <v>0</v>
      </c>
      <c r="O695" s="51">
        <f>IF(Table2[[#This Row],[Customer Segment]]=Introduction!$D$45,1,0)</f>
        <v>0</v>
      </c>
      <c r="P695" s="51">
        <f>IF(Table2[[#This Row],[Customer Segment]]=Introduction!$D$42,1,0)</f>
        <v>0</v>
      </c>
      <c r="Q695" s="51">
        <f>IF(Table2[[#This Row],[Customer Segment]]=Introduction!$D$44,1,0)</f>
        <v>0</v>
      </c>
      <c r="R695" s="41">
        <v>3550.28</v>
      </c>
      <c r="S6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11408.29985301928</v>
      </c>
    </row>
    <row r="696" spans="1:19" customFormat="1" x14ac:dyDescent="0.2">
      <c r="A696" s="1" t="s">
        <v>46</v>
      </c>
      <c r="B696" s="1" t="s">
        <v>14</v>
      </c>
      <c r="C696" s="1" t="s">
        <v>47</v>
      </c>
      <c r="D696" s="47">
        <v>0.09</v>
      </c>
      <c r="E696" s="47">
        <v>5.78</v>
      </c>
      <c r="F696" s="47">
        <v>5.67</v>
      </c>
      <c r="G696" s="47">
        <v>0.36</v>
      </c>
      <c r="H696" s="47">
        <v>-7.96</v>
      </c>
      <c r="I696" s="52">
        <f>IF(Table2[[#This Row],[Order Priority]]=Introduction!$B$42,1,0)</f>
        <v>0</v>
      </c>
      <c r="J696" s="52">
        <f>IF(Table2[[#This Row],[Order Priority]]=Introduction!$B$43,1,0)</f>
        <v>0</v>
      </c>
      <c r="K696" s="52">
        <f>IF(Table2[[#This Row],[Order Priority]]=Introduction!$B$44,1,0)</f>
        <v>0</v>
      </c>
      <c r="L696" s="52">
        <f>IF(Table2[[#This Row],[Order Priority]]=Introduction!$B$45,1,0)</f>
        <v>0</v>
      </c>
      <c r="M696" s="52">
        <f>IF(Table2[[#This Row],[Ship Mode]]=Introduction!$C$42,1,0)</f>
        <v>0</v>
      </c>
      <c r="N696" s="51">
        <f>IF(Table2[[#This Row],[Ship Mode]]=Introduction!$C$44,1,0)</f>
        <v>1</v>
      </c>
      <c r="O696" s="51">
        <f>IF(Table2[[#This Row],[Customer Segment]]=Introduction!$D$45,1,0)</f>
        <v>0</v>
      </c>
      <c r="P696" s="51">
        <f>IF(Table2[[#This Row],[Customer Segment]]=Introduction!$D$42,1,0)</f>
        <v>0</v>
      </c>
      <c r="Q696" s="51">
        <f>IF(Table2[[#This Row],[Customer Segment]]=Introduction!$D$44,1,0)</f>
        <v>1</v>
      </c>
      <c r="R696" s="44">
        <v>11.35</v>
      </c>
      <c r="S6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274.86284292718904</v>
      </c>
    </row>
    <row r="697" spans="1:19" customFormat="1" x14ac:dyDescent="0.2">
      <c r="A697" s="1" t="s">
        <v>46</v>
      </c>
      <c r="B697" s="1" t="s">
        <v>2</v>
      </c>
      <c r="C697" s="1" t="s">
        <v>47</v>
      </c>
      <c r="D697" s="49">
        <v>0.05</v>
      </c>
      <c r="E697" s="49">
        <v>535.64</v>
      </c>
      <c r="F697" s="49">
        <v>14.7</v>
      </c>
      <c r="G697" s="49">
        <v>0.59</v>
      </c>
      <c r="H697" s="49">
        <v>4407.4399999999996</v>
      </c>
      <c r="I697" s="52">
        <f>IF(Table2[[#This Row],[Order Priority]]=Introduction!$B$42,1,0)</f>
        <v>0</v>
      </c>
      <c r="J697" s="52">
        <f>IF(Table2[[#This Row],[Order Priority]]=Introduction!$B$43,1,0)</f>
        <v>0</v>
      </c>
      <c r="K697" s="52">
        <f>IF(Table2[[#This Row],[Order Priority]]=Introduction!$B$44,1,0)</f>
        <v>0</v>
      </c>
      <c r="L697" s="52">
        <f>IF(Table2[[#This Row],[Order Priority]]=Introduction!$B$45,1,0)</f>
        <v>0</v>
      </c>
      <c r="M697" s="52">
        <f>IF(Table2[[#This Row],[Ship Mode]]=Introduction!$C$42,1,0)</f>
        <v>1</v>
      </c>
      <c r="N697" s="51">
        <f>IF(Table2[[#This Row],[Ship Mode]]=Introduction!$C$44,1,0)</f>
        <v>0</v>
      </c>
      <c r="O697" s="51">
        <f>IF(Table2[[#This Row],[Customer Segment]]=Introduction!$D$45,1,0)</f>
        <v>0</v>
      </c>
      <c r="P697" s="51">
        <f>IF(Table2[[#This Row],[Customer Segment]]=Introduction!$D$42,1,0)</f>
        <v>0</v>
      </c>
      <c r="Q697" s="51">
        <f>IF(Table2[[#This Row],[Customer Segment]]=Introduction!$D$44,1,0)</f>
        <v>1</v>
      </c>
      <c r="R697" s="41">
        <v>7029.1</v>
      </c>
      <c r="S6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7120.1119589645805</v>
      </c>
    </row>
    <row r="698" spans="1:19" customFormat="1" x14ac:dyDescent="0.2">
      <c r="A698" s="1" t="s">
        <v>13</v>
      </c>
      <c r="B698" s="1" t="s">
        <v>2</v>
      </c>
      <c r="C698" s="1" t="s">
        <v>3</v>
      </c>
      <c r="D698" s="47">
        <v>0.08</v>
      </c>
      <c r="E698" s="47">
        <v>170.98</v>
      </c>
      <c r="F698" s="47">
        <v>35.89</v>
      </c>
      <c r="G698" s="47">
        <v>0.66</v>
      </c>
      <c r="H698" s="47">
        <v>-119.812</v>
      </c>
      <c r="I698" s="52">
        <f>IF(Table2[[#This Row],[Order Priority]]=Introduction!$B$42,1,0)</f>
        <v>0</v>
      </c>
      <c r="J698" s="52">
        <f>IF(Table2[[#This Row],[Order Priority]]=Introduction!$B$43,1,0)</f>
        <v>1</v>
      </c>
      <c r="K698" s="52">
        <f>IF(Table2[[#This Row],[Order Priority]]=Introduction!$B$44,1,0)</f>
        <v>0</v>
      </c>
      <c r="L698" s="52">
        <f>IF(Table2[[#This Row],[Order Priority]]=Introduction!$B$45,1,0)</f>
        <v>0</v>
      </c>
      <c r="M698" s="52">
        <f>IF(Table2[[#This Row],[Ship Mode]]=Introduction!$C$42,1,0)</f>
        <v>1</v>
      </c>
      <c r="N698" s="51">
        <f>IF(Table2[[#This Row],[Ship Mode]]=Introduction!$C$44,1,0)</f>
        <v>0</v>
      </c>
      <c r="O698" s="51">
        <f>IF(Table2[[#This Row],[Customer Segment]]=Introduction!$D$45,1,0)</f>
        <v>1</v>
      </c>
      <c r="P698" s="51">
        <f>IF(Table2[[#This Row],[Customer Segment]]=Introduction!$D$42,1,0)</f>
        <v>0</v>
      </c>
      <c r="Q698" s="51">
        <f>IF(Table2[[#This Row],[Customer Segment]]=Introduction!$D$44,1,0)</f>
        <v>0</v>
      </c>
      <c r="R698" s="44">
        <v>199.48</v>
      </c>
      <c r="S6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1722.5876845233422</v>
      </c>
    </row>
    <row r="699" spans="1:19" customFormat="1" x14ac:dyDescent="0.2">
      <c r="A699" s="1" t="s">
        <v>46</v>
      </c>
      <c r="B699" s="1" t="s">
        <v>14</v>
      </c>
      <c r="C699" s="1" t="s">
        <v>3</v>
      </c>
      <c r="D699" s="49">
        <v>0</v>
      </c>
      <c r="E699" s="49">
        <v>3.69</v>
      </c>
      <c r="F699" s="49">
        <v>0.5</v>
      </c>
      <c r="G699" s="49">
        <v>0.38</v>
      </c>
      <c r="H699" s="49">
        <v>-37.5291</v>
      </c>
      <c r="I699" s="52">
        <f>IF(Table2[[#This Row],[Order Priority]]=Introduction!$B$42,1,0)</f>
        <v>0</v>
      </c>
      <c r="J699" s="52">
        <f>IF(Table2[[#This Row],[Order Priority]]=Introduction!$B$43,1,0)</f>
        <v>0</v>
      </c>
      <c r="K699" s="52">
        <f>IF(Table2[[#This Row],[Order Priority]]=Introduction!$B$44,1,0)</f>
        <v>0</v>
      </c>
      <c r="L699" s="52">
        <f>IF(Table2[[#This Row],[Order Priority]]=Introduction!$B$45,1,0)</f>
        <v>0</v>
      </c>
      <c r="M699" s="52">
        <f>IF(Table2[[#This Row],[Ship Mode]]=Introduction!$C$42,1,0)</f>
        <v>0</v>
      </c>
      <c r="N699" s="51">
        <f>IF(Table2[[#This Row],[Ship Mode]]=Introduction!$C$44,1,0)</f>
        <v>1</v>
      </c>
      <c r="O699" s="51">
        <f>IF(Table2[[#This Row],[Customer Segment]]=Introduction!$D$45,1,0)</f>
        <v>1</v>
      </c>
      <c r="P699" s="51">
        <f>IF(Table2[[#This Row],[Customer Segment]]=Introduction!$D$42,1,0)</f>
        <v>0</v>
      </c>
      <c r="Q699" s="51">
        <f>IF(Table2[[#This Row],[Customer Segment]]=Introduction!$D$44,1,0)</f>
        <v>0</v>
      </c>
      <c r="R699" s="41">
        <v>4</v>
      </c>
      <c r="S6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131.76303868784791</v>
      </c>
    </row>
    <row r="700" spans="1:19" customFormat="1" x14ac:dyDescent="0.2">
      <c r="A700" s="1" t="s">
        <v>46</v>
      </c>
      <c r="B700" s="1" t="s">
        <v>63</v>
      </c>
      <c r="C700" s="1" t="s">
        <v>3</v>
      </c>
      <c r="D700" s="47">
        <v>0.02</v>
      </c>
      <c r="E700" s="47">
        <v>175.99</v>
      </c>
      <c r="F700" s="47">
        <v>4.99</v>
      </c>
      <c r="G700" s="47">
        <v>0.59</v>
      </c>
      <c r="H700" s="47">
        <v>101.49</v>
      </c>
      <c r="I700" s="52">
        <f>IF(Table2[[#This Row],[Order Priority]]=Introduction!$B$42,1,0)</f>
        <v>0</v>
      </c>
      <c r="J700" s="52">
        <f>IF(Table2[[#This Row],[Order Priority]]=Introduction!$B$43,1,0)</f>
        <v>0</v>
      </c>
      <c r="K700" s="52">
        <f>IF(Table2[[#This Row],[Order Priority]]=Introduction!$B$44,1,0)</f>
        <v>0</v>
      </c>
      <c r="L700" s="52">
        <f>IF(Table2[[#This Row],[Order Priority]]=Introduction!$B$45,1,0)</f>
        <v>0</v>
      </c>
      <c r="M700" s="52">
        <f>IF(Table2[[#This Row],[Ship Mode]]=Introduction!$C$42,1,0)</f>
        <v>0</v>
      </c>
      <c r="N700" s="51">
        <f>IF(Table2[[#This Row],[Ship Mode]]=Introduction!$C$44,1,0)</f>
        <v>0</v>
      </c>
      <c r="O700" s="51">
        <f>IF(Table2[[#This Row],[Customer Segment]]=Introduction!$D$45,1,0)</f>
        <v>1</v>
      </c>
      <c r="P700" s="51">
        <f>IF(Table2[[#This Row],[Customer Segment]]=Introduction!$D$42,1,0)</f>
        <v>0</v>
      </c>
      <c r="Q700" s="51">
        <f>IF(Table2[[#This Row],[Customer Segment]]=Introduction!$D$44,1,0)</f>
        <v>0</v>
      </c>
      <c r="R700" s="44">
        <v>589.79999999999995</v>
      </c>
      <c r="S7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1017.1849356240723</v>
      </c>
    </row>
    <row r="701" spans="1:19" customFormat="1" x14ac:dyDescent="0.2">
      <c r="A701" s="1" t="s">
        <v>46</v>
      </c>
      <c r="B701" s="1" t="s">
        <v>63</v>
      </c>
      <c r="C701" s="1" t="s">
        <v>15</v>
      </c>
      <c r="D701" s="49">
        <v>0</v>
      </c>
      <c r="E701" s="49">
        <v>8.33</v>
      </c>
      <c r="F701" s="49">
        <v>1.99</v>
      </c>
      <c r="G701" s="49">
        <v>0.52</v>
      </c>
      <c r="H701" s="49">
        <v>74.181899999999999</v>
      </c>
      <c r="I701" s="52">
        <f>IF(Table2[[#This Row],[Order Priority]]=Introduction!$B$42,1,0)</f>
        <v>0</v>
      </c>
      <c r="J701" s="52">
        <f>IF(Table2[[#This Row],[Order Priority]]=Introduction!$B$43,1,0)</f>
        <v>0</v>
      </c>
      <c r="K701" s="52">
        <f>IF(Table2[[#This Row],[Order Priority]]=Introduction!$B$44,1,0)</f>
        <v>0</v>
      </c>
      <c r="L701" s="52">
        <f>IF(Table2[[#This Row],[Order Priority]]=Introduction!$B$45,1,0)</f>
        <v>0</v>
      </c>
      <c r="M701" s="52">
        <f>IF(Table2[[#This Row],[Ship Mode]]=Introduction!$C$42,1,0)</f>
        <v>0</v>
      </c>
      <c r="N701" s="51">
        <f>IF(Table2[[#This Row],[Ship Mode]]=Introduction!$C$44,1,0)</f>
        <v>0</v>
      </c>
      <c r="O701" s="51">
        <f>IF(Table2[[#This Row],[Customer Segment]]=Introduction!$D$45,1,0)</f>
        <v>0</v>
      </c>
      <c r="P701" s="51">
        <f>IF(Table2[[#This Row],[Customer Segment]]=Introduction!$D$42,1,0)</f>
        <v>1</v>
      </c>
      <c r="Q701" s="51">
        <f>IF(Table2[[#This Row],[Customer Segment]]=Introduction!$D$44,1,0)</f>
        <v>0</v>
      </c>
      <c r="R701" s="41">
        <v>107.51</v>
      </c>
      <c r="S7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316.12924581297483</v>
      </c>
    </row>
    <row r="702" spans="1:19" customFormat="1" x14ac:dyDescent="0.2">
      <c r="A702" s="1" t="s">
        <v>46</v>
      </c>
      <c r="B702" s="1" t="s">
        <v>63</v>
      </c>
      <c r="C702" s="1" t="s">
        <v>15</v>
      </c>
      <c r="D702" s="47">
        <v>0</v>
      </c>
      <c r="E702" s="47">
        <v>8.33</v>
      </c>
      <c r="F702" s="47">
        <v>1.99</v>
      </c>
      <c r="G702" s="47">
        <v>0.52</v>
      </c>
      <c r="H702" s="47">
        <v>82.31</v>
      </c>
      <c r="I702" s="52">
        <f>IF(Table2[[#This Row],[Order Priority]]=Introduction!$B$42,1,0)</f>
        <v>0</v>
      </c>
      <c r="J702" s="52">
        <f>IF(Table2[[#This Row],[Order Priority]]=Introduction!$B$43,1,0)</f>
        <v>0</v>
      </c>
      <c r="K702" s="52">
        <f>IF(Table2[[#This Row],[Order Priority]]=Introduction!$B$44,1,0)</f>
        <v>0</v>
      </c>
      <c r="L702" s="52">
        <f>IF(Table2[[#This Row],[Order Priority]]=Introduction!$B$45,1,0)</f>
        <v>0</v>
      </c>
      <c r="M702" s="52">
        <f>IF(Table2[[#This Row],[Ship Mode]]=Introduction!$C$42,1,0)</f>
        <v>0</v>
      </c>
      <c r="N702" s="51">
        <f>IF(Table2[[#This Row],[Ship Mode]]=Introduction!$C$44,1,0)</f>
        <v>0</v>
      </c>
      <c r="O702" s="51">
        <f>IF(Table2[[#This Row],[Customer Segment]]=Introduction!$D$45,1,0)</f>
        <v>0</v>
      </c>
      <c r="P702" s="51">
        <f>IF(Table2[[#This Row],[Customer Segment]]=Introduction!$D$42,1,0)</f>
        <v>1</v>
      </c>
      <c r="Q702" s="51">
        <f>IF(Table2[[#This Row],[Customer Segment]]=Introduction!$D$44,1,0)</f>
        <v>0</v>
      </c>
      <c r="R702" s="44">
        <v>421.08</v>
      </c>
      <c r="S7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324.45262928707092</v>
      </c>
    </row>
    <row r="703" spans="1:19" customFormat="1" x14ac:dyDescent="0.2">
      <c r="A703" s="1" t="s">
        <v>46</v>
      </c>
      <c r="B703" s="1" t="s">
        <v>2</v>
      </c>
      <c r="C703" s="1" t="s">
        <v>15</v>
      </c>
      <c r="D703" s="49">
        <v>0.06</v>
      </c>
      <c r="E703" s="49">
        <v>355.98</v>
      </c>
      <c r="F703" s="49">
        <v>58.92</v>
      </c>
      <c r="G703" s="49">
        <v>0.64</v>
      </c>
      <c r="H703" s="49">
        <v>1660.92</v>
      </c>
      <c r="I703" s="52">
        <f>IF(Table2[[#This Row],[Order Priority]]=Introduction!$B$42,1,0)</f>
        <v>0</v>
      </c>
      <c r="J703" s="52">
        <f>IF(Table2[[#This Row],[Order Priority]]=Introduction!$B$43,1,0)</f>
        <v>0</v>
      </c>
      <c r="K703" s="52">
        <f>IF(Table2[[#This Row],[Order Priority]]=Introduction!$B$44,1,0)</f>
        <v>0</v>
      </c>
      <c r="L703" s="52">
        <f>IF(Table2[[#This Row],[Order Priority]]=Introduction!$B$45,1,0)</f>
        <v>0</v>
      </c>
      <c r="M703" s="52">
        <f>IF(Table2[[#This Row],[Ship Mode]]=Introduction!$C$42,1,0)</f>
        <v>1</v>
      </c>
      <c r="N703" s="51">
        <f>IF(Table2[[#This Row],[Ship Mode]]=Introduction!$C$44,1,0)</f>
        <v>0</v>
      </c>
      <c r="O703" s="51">
        <f>IF(Table2[[#This Row],[Customer Segment]]=Introduction!$D$45,1,0)</f>
        <v>0</v>
      </c>
      <c r="P703" s="51">
        <f>IF(Table2[[#This Row],[Customer Segment]]=Introduction!$D$42,1,0)</f>
        <v>1</v>
      </c>
      <c r="Q703" s="51">
        <f>IF(Table2[[#This Row],[Customer Segment]]=Introduction!$D$44,1,0)</f>
        <v>0</v>
      </c>
      <c r="R703" s="41">
        <v>5086.08</v>
      </c>
      <c r="S7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4942.4862897698422</v>
      </c>
    </row>
    <row r="704" spans="1:19" customFormat="1" x14ac:dyDescent="0.2">
      <c r="A704" s="1" t="s">
        <v>23</v>
      </c>
      <c r="B704" s="1" t="s">
        <v>14</v>
      </c>
      <c r="C704" s="1" t="s">
        <v>70</v>
      </c>
      <c r="D704" s="47">
        <v>0.08</v>
      </c>
      <c r="E704" s="47">
        <v>2.08</v>
      </c>
      <c r="F704" s="47">
        <v>5.33</v>
      </c>
      <c r="G704" s="47">
        <v>0.43</v>
      </c>
      <c r="H704" s="47">
        <v>-129.01</v>
      </c>
      <c r="I704" s="52">
        <f>IF(Table2[[#This Row],[Order Priority]]=Introduction!$B$42,1,0)</f>
        <v>0</v>
      </c>
      <c r="J704" s="52">
        <f>IF(Table2[[#This Row],[Order Priority]]=Introduction!$B$43,1,0)</f>
        <v>0</v>
      </c>
      <c r="K704" s="52">
        <f>IF(Table2[[#This Row],[Order Priority]]=Introduction!$B$44,1,0)</f>
        <v>1</v>
      </c>
      <c r="L704" s="52">
        <f>IF(Table2[[#This Row],[Order Priority]]=Introduction!$B$45,1,0)</f>
        <v>0</v>
      </c>
      <c r="M704" s="52">
        <f>IF(Table2[[#This Row],[Ship Mode]]=Introduction!$C$42,1,0)</f>
        <v>0</v>
      </c>
      <c r="N704" s="51">
        <f>IF(Table2[[#This Row],[Ship Mode]]=Introduction!$C$44,1,0)</f>
        <v>1</v>
      </c>
      <c r="O704" s="51">
        <f>IF(Table2[[#This Row],[Customer Segment]]=Introduction!$D$45,1,0)</f>
        <v>0</v>
      </c>
      <c r="P704" s="51">
        <f>IF(Table2[[#This Row],[Customer Segment]]=Introduction!$D$42,1,0)</f>
        <v>0</v>
      </c>
      <c r="Q704" s="51">
        <f>IF(Table2[[#This Row],[Customer Segment]]=Introduction!$D$44,1,0)</f>
        <v>0</v>
      </c>
      <c r="R704" s="44">
        <v>19.670000000000002</v>
      </c>
      <c r="S7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43.005657189174826</v>
      </c>
    </row>
    <row r="705" spans="1:19" customFormat="1" x14ac:dyDescent="0.2">
      <c r="A705" s="1" t="s">
        <v>46</v>
      </c>
      <c r="B705" s="1" t="s">
        <v>14</v>
      </c>
      <c r="C705" s="1" t="s">
        <v>70</v>
      </c>
      <c r="D705" s="49">
        <v>0.05</v>
      </c>
      <c r="E705" s="49">
        <v>10.98</v>
      </c>
      <c r="F705" s="49">
        <v>4.8</v>
      </c>
      <c r="G705" s="49">
        <v>0.36</v>
      </c>
      <c r="H705" s="49">
        <v>90.62</v>
      </c>
      <c r="I705" s="52">
        <f>IF(Table2[[#This Row],[Order Priority]]=Introduction!$B$42,1,0)</f>
        <v>0</v>
      </c>
      <c r="J705" s="52">
        <f>IF(Table2[[#This Row],[Order Priority]]=Introduction!$B$43,1,0)</f>
        <v>0</v>
      </c>
      <c r="K705" s="52">
        <f>IF(Table2[[#This Row],[Order Priority]]=Introduction!$B$44,1,0)</f>
        <v>0</v>
      </c>
      <c r="L705" s="52">
        <f>IF(Table2[[#This Row],[Order Priority]]=Introduction!$B$45,1,0)</f>
        <v>0</v>
      </c>
      <c r="M705" s="52">
        <f>IF(Table2[[#This Row],[Ship Mode]]=Introduction!$C$42,1,0)</f>
        <v>0</v>
      </c>
      <c r="N705" s="51">
        <f>IF(Table2[[#This Row],[Ship Mode]]=Introduction!$C$44,1,0)</f>
        <v>1</v>
      </c>
      <c r="O705" s="51">
        <f>IF(Table2[[#This Row],[Customer Segment]]=Introduction!$D$45,1,0)</f>
        <v>0</v>
      </c>
      <c r="P705" s="51">
        <f>IF(Table2[[#This Row],[Customer Segment]]=Introduction!$D$42,1,0)</f>
        <v>0</v>
      </c>
      <c r="Q705" s="51">
        <f>IF(Table2[[#This Row],[Customer Segment]]=Introduction!$D$44,1,0)</f>
        <v>0</v>
      </c>
      <c r="R705" s="41">
        <v>243.11</v>
      </c>
      <c r="S7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364.05202079708511</v>
      </c>
    </row>
    <row r="706" spans="1:19" customFormat="1" x14ac:dyDescent="0.2">
      <c r="A706" s="1" t="s">
        <v>1</v>
      </c>
      <c r="B706" s="1" t="s">
        <v>2</v>
      </c>
      <c r="C706" s="1" t="s">
        <v>15</v>
      </c>
      <c r="D706" s="47">
        <v>0.02</v>
      </c>
      <c r="E706" s="47">
        <v>280.98</v>
      </c>
      <c r="F706" s="47">
        <v>57</v>
      </c>
      <c r="G706" s="47">
        <v>0.78</v>
      </c>
      <c r="H706" s="47">
        <v>1141.7940000000001</v>
      </c>
      <c r="I706" s="52">
        <f>IF(Table2[[#This Row],[Order Priority]]=Introduction!$B$42,1,0)</f>
        <v>1</v>
      </c>
      <c r="J706" s="52">
        <f>IF(Table2[[#This Row],[Order Priority]]=Introduction!$B$43,1,0)</f>
        <v>0</v>
      </c>
      <c r="K706" s="52">
        <f>IF(Table2[[#This Row],[Order Priority]]=Introduction!$B$44,1,0)</f>
        <v>0</v>
      </c>
      <c r="L706" s="52">
        <f>IF(Table2[[#This Row],[Order Priority]]=Introduction!$B$45,1,0)</f>
        <v>0</v>
      </c>
      <c r="M706" s="52">
        <f>IF(Table2[[#This Row],[Ship Mode]]=Introduction!$C$42,1,0)</f>
        <v>1</v>
      </c>
      <c r="N706" s="51">
        <f>IF(Table2[[#This Row],[Ship Mode]]=Introduction!$C$44,1,0)</f>
        <v>0</v>
      </c>
      <c r="O706" s="51">
        <f>IF(Table2[[#This Row],[Customer Segment]]=Introduction!$D$45,1,0)</f>
        <v>0</v>
      </c>
      <c r="P706" s="51">
        <f>IF(Table2[[#This Row],[Customer Segment]]=Introduction!$D$42,1,0)</f>
        <v>1</v>
      </c>
      <c r="Q706" s="51">
        <f>IF(Table2[[#This Row],[Customer Segment]]=Introduction!$D$44,1,0)</f>
        <v>0</v>
      </c>
      <c r="R706" s="44">
        <v>1128.74</v>
      </c>
      <c r="S7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4354.6135082589117</v>
      </c>
    </row>
    <row r="707" spans="1:19" customFormat="1" x14ac:dyDescent="0.2">
      <c r="A707" s="1" t="s">
        <v>1</v>
      </c>
      <c r="B707" s="1" t="s">
        <v>14</v>
      </c>
      <c r="C707" s="1" t="s">
        <v>70</v>
      </c>
      <c r="D707" s="49">
        <v>0.08</v>
      </c>
      <c r="E707" s="49">
        <v>5.4</v>
      </c>
      <c r="F707" s="49">
        <v>7.78</v>
      </c>
      <c r="G707" s="49">
        <v>0.37</v>
      </c>
      <c r="H707" s="49">
        <v>-44.067999999999998</v>
      </c>
      <c r="I707" s="52">
        <f>IF(Table2[[#This Row],[Order Priority]]=Introduction!$B$42,1,0)</f>
        <v>1</v>
      </c>
      <c r="J707" s="52">
        <f>IF(Table2[[#This Row],[Order Priority]]=Introduction!$B$43,1,0)</f>
        <v>0</v>
      </c>
      <c r="K707" s="52">
        <f>IF(Table2[[#This Row],[Order Priority]]=Introduction!$B$44,1,0)</f>
        <v>0</v>
      </c>
      <c r="L707" s="52">
        <f>IF(Table2[[#This Row],[Order Priority]]=Introduction!$B$45,1,0)</f>
        <v>0</v>
      </c>
      <c r="M707" s="52">
        <f>IF(Table2[[#This Row],[Ship Mode]]=Introduction!$C$42,1,0)</f>
        <v>0</v>
      </c>
      <c r="N707" s="51">
        <f>IF(Table2[[#This Row],[Ship Mode]]=Introduction!$C$44,1,0)</f>
        <v>1</v>
      </c>
      <c r="O707" s="51">
        <f>IF(Table2[[#This Row],[Customer Segment]]=Introduction!$D$45,1,0)</f>
        <v>0</v>
      </c>
      <c r="P707" s="51">
        <f>IF(Table2[[#This Row],[Customer Segment]]=Introduction!$D$42,1,0)</f>
        <v>0</v>
      </c>
      <c r="Q707" s="51">
        <f>IF(Table2[[#This Row],[Customer Segment]]=Introduction!$D$44,1,0)</f>
        <v>0</v>
      </c>
      <c r="R707" s="41">
        <v>25.35</v>
      </c>
      <c r="S7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368.47885503462538</v>
      </c>
    </row>
    <row r="708" spans="1:19" customFormat="1" x14ac:dyDescent="0.2">
      <c r="A708" s="1" t="s">
        <v>1</v>
      </c>
      <c r="B708" s="1" t="s">
        <v>63</v>
      </c>
      <c r="C708" s="1" t="s">
        <v>70</v>
      </c>
      <c r="D708" s="47">
        <v>0.09</v>
      </c>
      <c r="E708" s="47">
        <v>8.4600000000000009</v>
      </c>
      <c r="F708" s="47">
        <v>8.99</v>
      </c>
      <c r="G708" s="47">
        <v>0.79</v>
      </c>
      <c r="H708" s="47">
        <v>-100.51</v>
      </c>
      <c r="I708" s="52">
        <f>IF(Table2[[#This Row],[Order Priority]]=Introduction!$B$42,1,0)</f>
        <v>1</v>
      </c>
      <c r="J708" s="52">
        <f>IF(Table2[[#This Row],[Order Priority]]=Introduction!$B$43,1,0)</f>
        <v>0</v>
      </c>
      <c r="K708" s="52">
        <f>IF(Table2[[#This Row],[Order Priority]]=Introduction!$B$44,1,0)</f>
        <v>0</v>
      </c>
      <c r="L708" s="52">
        <f>IF(Table2[[#This Row],[Order Priority]]=Introduction!$B$45,1,0)</f>
        <v>0</v>
      </c>
      <c r="M708" s="52">
        <f>IF(Table2[[#This Row],[Ship Mode]]=Introduction!$C$42,1,0)</f>
        <v>0</v>
      </c>
      <c r="N708" s="51">
        <f>IF(Table2[[#This Row],[Ship Mode]]=Introduction!$C$44,1,0)</f>
        <v>0</v>
      </c>
      <c r="O708" s="51">
        <f>IF(Table2[[#This Row],[Customer Segment]]=Introduction!$D$45,1,0)</f>
        <v>0</v>
      </c>
      <c r="P708" s="51">
        <f>IF(Table2[[#This Row],[Customer Segment]]=Introduction!$D$42,1,0)</f>
        <v>0</v>
      </c>
      <c r="Q708" s="51">
        <f>IF(Table2[[#This Row],[Customer Segment]]=Introduction!$D$44,1,0)</f>
        <v>0</v>
      </c>
      <c r="R708" s="44">
        <v>45.03</v>
      </c>
      <c r="S7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613.98486817710295</v>
      </c>
    </row>
    <row r="709" spans="1:19" customFormat="1" x14ac:dyDescent="0.2">
      <c r="A709" s="1" t="s">
        <v>1</v>
      </c>
      <c r="B709" s="1" t="s">
        <v>14</v>
      </c>
      <c r="C709" s="1" t="s">
        <v>70</v>
      </c>
      <c r="D709" s="49">
        <v>0.21</v>
      </c>
      <c r="E709" s="49">
        <v>14.98</v>
      </c>
      <c r="F709" s="49">
        <v>8.99</v>
      </c>
      <c r="G709" s="49">
        <v>0.39</v>
      </c>
      <c r="H709" s="49">
        <v>-17.75</v>
      </c>
      <c r="I709" s="52">
        <f>IF(Table2[[#This Row],[Order Priority]]=Introduction!$B$42,1,0)</f>
        <v>1</v>
      </c>
      <c r="J709" s="52">
        <f>IF(Table2[[#This Row],[Order Priority]]=Introduction!$B$43,1,0)</f>
        <v>0</v>
      </c>
      <c r="K709" s="52">
        <f>IF(Table2[[#This Row],[Order Priority]]=Introduction!$B$44,1,0)</f>
        <v>0</v>
      </c>
      <c r="L709" s="52">
        <f>IF(Table2[[#This Row],[Order Priority]]=Introduction!$B$45,1,0)</f>
        <v>0</v>
      </c>
      <c r="M709" s="52">
        <f>IF(Table2[[#This Row],[Ship Mode]]=Introduction!$C$42,1,0)</f>
        <v>0</v>
      </c>
      <c r="N709" s="51">
        <f>IF(Table2[[#This Row],[Ship Mode]]=Introduction!$C$44,1,0)</f>
        <v>1</v>
      </c>
      <c r="O709" s="51">
        <f>IF(Table2[[#This Row],[Customer Segment]]=Introduction!$D$45,1,0)</f>
        <v>0</v>
      </c>
      <c r="P709" s="51">
        <f>IF(Table2[[#This Row],[Customer Segment]]=Introduction!$D$42,1,0)</f>
        <v>0</v>
      </c>
      <c r="Q709" s="51">
        <f>IF(Table2[[#This Row],[Customer Segment]]=Introduction!$D$44,1,0)</f>
        <v>0</v>
      </c>
      <c r="R709" s="41">
        <v>153.87</v>
      </c>
      <c r="S7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389.60321306253087</v>
      </c>
    </row>
    <row r="710" spans="1:19" customFormat="1" x14ac:dyDescent="0.2">
      <c r="A710" s="1" t="s">
        <v>1</v>
      </c>
      <c r="B710" s="1" t="s">
        <v>14</v>
      </c>
      <c r="C710" s="1" t="s">
        <v>70</v>
      </c>
      <c r="D710" s="47">
        <v>0.04</v>
      </c>
      <c r="E710" s="47">
        <v>155.99</v>
      </c>
      <c r="F710" s="47">
        <v>8.08</v>
      </c>
      <c r="G710" s="47">
        <v>0.6</v>
      </c>
      <c r="H710" s="47">
        <v>1374.9480000000001</v>
      </c>
      <c r="I710" s="52">
        <f>IF(Table2[[#This Row],[Order Priority]]=Introduction!$B$42,1,0)</f>
        <v>1</v>
      </c>
      <c r="J710" s="52">
        <f>IF(Table2[[#This Row],[Order Priority]]=Introduction!$B$43,1,0)</f>
        <v>0</v>
      </c>
      <c r="K710" s="52">
        <f>IF(Table2[[#This Row],[Order Priority]]=Introduction!$B$44,1,0)</f>
        <v>0</v>
      </c>
      <c r="L710" s="52">
        <f>IF(Table2[[#This Row],[Order Priority]]=Introduction!$B$45,1,0)</f>
        <v>0</v>
      </c>
      <c r="M710" s="52">
        <f>IF(Table2[[#This Row],[Ship Mode]]=Introduction!$C$42,1,0)</f>
        <v>0</v>
      </c>
      <c r="N710" s="51">
        <f>IF(Table2[[#This Row],[Ship Mode]]=Introduction!$C$44,1,0)</f>
        <v>1</v>
      </c>
      <c r="O710" s="51">
        <f>IF(Table2[[#This Row],[Customer Segment]]=Introduction!$D$45,1,0)</f>
        <v>0</v>
      </c>
      <c r="P710" s="51">
        <f>IF(Table2[[#This Row],[Customer Segment]]=Introduction!$D$42,1,0)</f>
        <v>0</v>
      </c>
      <c r="Q710" s="51">
        <f>IF(Table2[[#This Row],[Customer Segment]]=Introduction!$D$44,1,0)</f>
        <v>0</v>
      </c>
      <c r="R710" s="44">
        <v>2800.33</v>
      </c>
      <c r="S7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2519.3103015437073</v>
      </c>
    </row>
    <row r="711" spans="1:19" customFormat="1" x14ac:dyDescent="0.2">
      <c r="A711" s="1" t="s">
        <v>23</v>
      </c>
      <c r="B711" s="1" t="s">
        <v>14</v>
      </c>
      <c r="C711" s="1" t="s">
        <v>3</v>
      </c>
      <c r="D711" s="49">
        <v>0.06</v>
      </c>
      <c r="E711" s="49">
        <v>10.14</v>
      </c>
      <c r="F711" s="49">
        <v>2.27</v>
      </c>
      <c r="G711" s="49">
        <v>0.36</v>
      </c>
      <c r="H711" s="49">
        <v>-3.88</v>
      </c>
      <c r="I711" s="52">
        <f>IF(Table2[[#This Row],[Order Priority]]=Introduction!$B$42,1,0)</f>
        <v>0</v>
      </c>
      <c r="J711" s="52">
        <f>IF(Table2[[#This Row],[Order Priority]]=Introduction!$B$43,1,0)</f>
        <v>0</v>
      </c>
      <c r="K711" s="52">
        <f>IF(Table2[[#This Row],[Order Priority]]=Introduction!$B$44,1,0)</f>
        <v>1</v>
      </c>
      <c r="L711" s="52">
        <f>IF(Table2[[#This Row],[Order Priority]]=Introduction!$B$45,1,0)</f>
        <v>0</v>
      </c>
      <c r="M711" s="52">
        <f>IF(Table2[[#This Row],[Ship Mode]]=Introduction!$C$42,1,0)</f>
        <v>0</v>
      </c>
      <c r="N711" s="51">
        <f>IF(Table2[[#This Row],[Ship Mode]]=Introduction!$C$44,1,0)</f>
        <v>1</v>
      </c>
      <c r="O711" s="51">
        <f>IF(Table2[[#This Row],[Customer Segment]]=Introduction!$D$45,1,0)</f>
        <v>1</v>
      </c>
      <c r="P711" s="51">
        <f>IF(Table2[[#This Row],[Customer Segment]]=Introduction!$D$42,1,0)</f>
        <v>0</v>
      </c>
      <c r="Q711" s="51">
        <f>IF(Table2[[#This Row],[Customer Segment]]=Introduction!$D$44,1,0)</f>
        <v>0</v>
      </c>
      <c r="R711" s="41">
        <v>12.18</v>
      </c>
      <c r="S7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57.816306756793082</v>
      </c>
    </row>
    <row r="712" spans="1:19" customFormat="1" x14ac:dyDescent="0.2">
      <c r="A712" s="1" t="s">
        <v>23</v>
      </c>
      <c r="B712" s="1" t="s">
        <v>14</v>
      </c>
      <c r="C712" s="1" t="s">
        <v>70</v>
      </c>
      <c r="D712" s="47">
        <v>0.1</v>
      </c>
      <c r="E712" s="47">
        <v>205.99</v>
      </c>
      <c r="F712" s="47">
        <v>8.99</v>
      </c>
      <c r="G712" s="47">
        <v>0.56000000000000005</v>
      </c>
      <c r="H712" s="47">
        <v>147</v>
      </c>
      <c r="I712" s="52">
        <f>IF(Table2[[#This Row],[Order Priority]]=Introduction!$B$42,1,0)</f>
        <v>0</v>
      </c>
      <c r="J712" s="52">
        <f>IF(Table2[[#This Row],[Order Priority]]=Introduction!$B$43,1,0)</f>
        <v>0</v>
      </c>
      <c r="K712" s="52">
        <f>IF(Table2[[#This Row],[Order Priority]]=Introduction!$B$44,1,0)</f>
        <v>1</v>
      </c>
      <c r="L712" s="52">
        <f>IF(Table2[[#This Row],[Order Priority]]=Introduction!$B$45,1,0)</f>
        <v>0</v>
      </c>
      <c r="M712" s="52">
        <f>IF(Table2[[#This Row],[Ship Mode]]=Introduction!$C$42,1,0)</f>
        <v>0</v>
      </c>
      <c r="N712" s="51">
        <f>IF(Table2[[#This Row],[Ship Mode]]=Introduction!$C$44,1,0)</f>
        <v>1</v>
      </c>
      <c r="O712" s="51">
        <f>IF(Table2[[#This Row],[Customer Segment]]=Introduction!$D$45,1,0)</f>
        <v>0</v>
      </c>
      <c r="P712" s="51">
        <f>IF(Table2[[#This Row],[Customer Segment]]=Introduction!$D$42,1,0)</f>
        <v>0</v>
      </c>
      <c r="Q712" s="51">
        <f>IF(Table2[[#This Row],[Customer Segment]]=Introduction!$D$44,1,0)</f>
        <v>0</v>
      </c>
      <c r="R712" s="44">
        <v>324.62</v>
      </c>
      <c r="S7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1160.5299603842809</v>
      </c>
    </row>
    <row r="713" spans="1:19" customFormat="1" x14ac:dyDescent="0.2">
      <c r="A713" s="1" t="s">
        <v>92</v>
      </c>
      <c r="B713" s="1" t="s">
        <v>14</v>
      </c>
      <c r="C713" s="1" t="s">
        <v>70</v>
      </c>
      <c r="D713" s="49">
        <v>0.06</v>
      </c>
      <c r="E713" s="49">
        <v>175.99</v>
      </c>
      <c r="F713" s="49">
        <v>8.99</v>
      </c>
      <c r="G713" s="49">
        <v>0.56999999999999995</v>
      </c>
      <c r="H713" s="49">
        <v>2031.5070000000001</v>
      </c>
      <c r="I713" s="52">
        <f>IF(Table2[[#This Row],[Order Priority]]=Introduction!$B$42,1,0)</f>
        <v>0</v>
      </c>
      <c r="J713" s="52">
        <f>IF(Table2[[#This Row],[Order Priority]]=Introduction!$B$43,1,0)</f>
        <v>0</v>
      </c>
      <c r="K713" s="52">
        <f>IF(Table2[[#This Row],[Order Priority]]=Introduction!$B$44,1,0)</f>
        <v>0</v>
      </c>
      <c r="L713" s="52">
        <f>IF(Table2[[#This Row],[Order Priority]]=Introduction!$B$45,1,0)</f>
        <v>1</v>
      </c>
      <c r="M713" s="52">
        <f>IF(Table2[[#This Row],[Ship Mode]]=Introduction!$C$42,1,0)</f>
        <v>0</v>
      </c>
      <c r="N713" s="51">
        <f>IF(Table2[[#This Row],[Ship Mode]]=Introduction!$C$44,1,0)</f>
        <v>1</v>
      </c>
      <c r="O713" s="51">
        <f>IF(Table2[[#This Row],[Customer Segment]]=Introduction!$D$45,1,0)</f>
        <v>0</v>
      </c>
      <c r="P713" s="51">
        <f>IF(Table2[[#This Row],[Customer Segment]]=Introduction!$D$42,1,0)</f>
        <v>0</v>
      </c>
      <c r="Q713" s="51">
        <f>IF(Table2[[#This Row],[Customer Segment]]=Introduction!$D$44,1,0)</f>
        <v>0</v>
      </c>
      <c r="R713" s="41">
        <v>3363.53</v>
      </c>
      <c r="S7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2964.0585235333356</v>
      </c>
    </row>
    <row r="714" spans="1:19" customFormat="1" x14ac:dyDescent="0.2">
      <c r="A714" s="1" t="s">
        <v>92</v>
      </c>
      <c r="B714" s="1" t="s">
        <v>14</v>
      </c>
      <c r="C714" s="1" t="s">
        <v>70</v>
      </c>
      <c r="D714" s="47">
        <v>0.01</v>
      </c>
      <c r="E714" s="47">
        <v>3.95</v>
      </c>
      <c r="F714" s="47">
        <v>5.13</v>
      </c>
      <c r="G714" s="47">
        <v>0.59</v>
      </c>
      <c r="H714" s="47">
        <v>-19.93</v>
      </c>
      <c r="I714" s="52">
        <f>IF(Table2[[#This Row],[Order Priority]]=Introduction!$B$42,1,0)</f>
        <v>0</v>
      </c>
      <c r="J714" s="52">
        <f>IF(Table2[[#This Row],[Order Priority]]=Introduction!$B$43,1,0)</f>
        <v>0</v>
      </c>
      <c r="K714" s="52">
        <f>IF(Table2[[#This Row],[Order Priority]]=Introduction!$B$44,1,0)</f>
        <v>0</v>
      </c>
      <c r="L714" s="52">
        <f>IF(Table2[[#This Row],[Order Priority]]=Introduction!$B$45,1,0)</f>
        <v>1</v>
      </c>
      <c r="M714" s="52">
        <f>IF(Table2[[#This Row],[Ship Mode]]=Introduction!$C$42,1,0)</f>
        <v>0</v>
      </c>
      <c r="N714" s="51">
        <f>IF(Table2[[#This Row],[Ship Mode]]=Introduction!$C$44,1,0)</f>
        <v>1</v>
      </c>
      <c r="O714" s="51">
        <f>IF(Table2[[#This Row],[Customer Segment]]=Introduction!$D$45,1,0)</f>
        <v>0</v>
      </c>
      <c r="P714" s="51">
        <f>IF(Table2[[#This Row],[Customer Segment]]=Introduction!$D$42,1,0)</f>
        <v>0</v>
      </c>
      <c r="Q714" s="51">
        <f>IF(Table2[[#This Row],[Customer Segment]]=Introduction!$D$44,1,0)</f>
        <v>0</v>
      </c>
      <c r="R714" s="44">
        <v>10.11</v>
      </c>
      <c r="S7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267.28048830700811</v>
      </c>
    </row>
    <row r="715" spans="1:19" customFormat="1" x14ac:dyDescent="0.2">
      <c r="A715" s="1" t="s">
        <v>92</v>
      </c>
      <c r="B715" s="1" t="s">
        <v>14</v>
      </c>
      <c r="C715" s="1" t="s">
        <v>70</v>
      </c>
      <c r="D715" s="49">
        <v>0.02</v>
      </c>
      <c r="E715" s="49">
        <v>367.99</v>
      </c>
      <c r="F715" s="49">
        <v>19.989999999999998</v>
      </c>
      <c r="G715" s="49">
        <v>0.4</v>
      </c>
      <c r="H715" s="49">
        <v>4568.6072999999997</v>
      </c>
      <c r="I715" s="52">
        <f>IF(Table2[[#This Row],[Order Priority]]=Introduction!$B$42,1,0)</f>
        <v>0</v>
      </c>
      <c r="J715" s="52">
        <f>IF(Table2[[#This Row],[Order Priority]]=Introduction!$B$43,1,0)</f>
        <v>0</v>
      </c>
      <c r="K715" s="52">
        <f>IF(Table2[[#This Row],[Order Priority]]=Introduction!$B$44,1,0)</f>
        <v>0</v>
      </c>
      <c r="L715" s="52">
        <f>IF(Table2[[#This Row],[Order Priority]]=Introduction!$B$45,1,0)</f>
        <v>1</v>
      </c>
      <c r="M715" s="52">
        <f>IF(Table2[[#This Row],[Ship Mode]]=Introduction!$C$42,1,0)</f>
        <v>0</v>
      </c>
      <c r="N715" s="51">
        <f>IF(Table2[[#This Row],[Ship Mode]]=Introduction!$C$44,1,0)</f>
        <v>1</v>
      </c>
      <c r="O715" s="51">
        <f>IF(Table2[[#This Row],[Customer Segment]]=Introduction!$D$45,1,0)</f>
        <v>0</v>
      </c>
      <c r="P715" s="51">
        <f>IF(Table2[[#This Row],[Customer Segment]]=Introduction!$D$42,1,0)</f>
        <v>0</v>
      </c>
      <c r="Q715" s="51">
        <f>IF(Table2[[#This Row],[Customer Segment]]=Introduction!$D$44,1,0)</f>
        <v>0</v>
      </c>
      <c r="R715" s="41">
        <v>6621.17</v>
      </c>
      <c r="S7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6352.8493012720182</v>
      </c>
    </row>
    <row r="716" spans="1:19" customFormat="1" x14ac:dyDescent="0.2">
      <c r="A716" s="1" t="s">
        <v>92</v>
      </c>
      <c r="B716" s="1" t="s">
        <v>14</v>
      </c>
      <c r="C716" s="1" t="s">
        <v>70</v>
      </c>
      <c r="D716" s="47">
        <v>0.04</v>
      </c>
      <c r="E716" s="47">
        <v>95.99</v>
      </c>
      <c r="F716" s="47">
        <v>4.9000000000000004</v>
      </c>
      <c r="G716" s="47">
        <v>0.56000000000000005</v>
      </c>
      <c r="H716" s="47">
        <v>-258.22500000000002</v>
      </c>
      <c r="I716" s="52">
        <f>IF(Table2[[#This Row],[Order Priority]]=Introduction!$B$42,1,0)</f>
        <v>0</v>
      </c>
      <c r="J716" s="52">
        <f>IF(Table2[[#This Row],[Order Priority]]=Introduction!$B$43,1,0)</f>
        <v>0</v>
      </c>
      <c r="K716" s="52">
        <f>IF(Table2[[#This Row],[Order Priority]]=Introduction!$B$44,1,0)</f>
        <v>0</v>
      </c>
      <c r="L716" s="52">
        <f>IF(Table2[[#This Row],[Order Priority]]=Introduction!$B$45,1,0)</f>
        <v>1</v>
      </c>
      <c r="M716" s="52">
        <f>IF(Table2[[#This Row],[Ship Mode]]=Introduction!$C$42,1,0)</f>
        <v>0</v>
      </c>
      <c r="N716" s="51">
        <f>IF(Table2[[#This Row],[Ship Mode]]=Introduction!$C$44,1,0)</f>
        <v>1</v>
      </c>
      <c r="O716" s="51">
        <f>IF(Table2[[#This Row],[Customer Segment]]=Introduction!$D$45,1,0)</f>
        <v>0</v>
      </c>
      <c r="P716" s="51">
        <f>IF(Table2[[#This Row],[Customer Segment]]=Introduction!$D$42,1,0)</f>
        <v>0</v>
      </c>
      <c r="Q716" s="51">
        <f>IF(Table2[[#This Row],[Customer Segment]]=Introduction!$D$44,1,0)</f>
        <v>0</v>
      </c>
      <c r="R716" s="44">
        <v>253.78</v>
      </c>
      <c r="S7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260.52002839087777</v>
      </c>
    </row>
    <row r="717" spans="1:19" customFormat="1" x14ac:dyDescent="0.2">
      <c r="A717" s="1" t="s">
        <v>1</v>
      </c>
      <c r="B717" s="1" t="s">
        <v>14</v>
      </c>
      <c r="C717" s="1" t="s">
        <v>47</v>
      </c>
      <c r="D717" s="49">
        <v>0.05</v>
      </c>
      <c r="E717" s="49">
        <v>107.53</v>
      </c>
      <c r="F717" s="49">
        <v>5.81</v>
      </c>
      <c r="G717" s="49">
        <v>0.65</v>
      </c>
      <c r="H717" s="49">
        <v>-89.418000000000006</v>
      </c>
      <c r="I717" s="52">
        <f>IF(Table2[[#This Row],[Order Priority]]=Introduction!$B$42,1,0)</f>
        <v>1</v>
      </c>
      <c r="J717" s="52">
        <f>IF(Table2[[#This Row],[Order Priority]]=Introduction!$B$43,1,0)</f>
        <v>0</v>
      </c>
      <c r="K717" s="52">
        <f>IF(Table2[[#This Row],[Order Priority]]=Introduction!$B$44,1,0)</f>
        <v>0</v>
      </c>
      <c r="L717" s="52">
        <f>IF(Table2[[#This Row],[Order Priority]]=Introduction!$B$45,1,0)</f>
        <v>0</v>
      </c>
      <c r="M717" s="52">
        <f>IF(Table2[[#This Row],[Ship Mode]]=Introduction!$C$42,1,0)</f>
        <v>0</v>
      </c>
      <c r="N717" s="51">
        <f>IF(Table2[[#This Row],[Ship Mode]]=Introduction!$C$44,1,0)</f>
        <v>1</v>
      </c>
      <c r="O717" s="51">
        <f>IF(Table2[[#This Row],[Customer Segment]]=Introduction!$D$45,1,0)</f>
        <v>0</v>
      </c>
      <c r="P717" s="51">
        <f>IF(Table2[[#This Row],[Customer Segment]]=Introduction!$D$42,1,0)</f>
        <v>0</v>
      </c>
      <c r="Q717" s="51">
        <f>IF(Table2[[#This Row],[Customer Segment]]=Introduction!$D$44,1,0)</f>
        <v>1</v>
      </c>
      <c r="R717" s="41">
        <v>612.91999999999996</v>
      </c>
      <c r="S7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870.57676888278741</v>
      </c>
    </row>
    <row r="718" spans="1:19" customFormat="1" x14ac:dyDescent="0.2">
      <c r="A718" s="1" t="s">
        <v>13</v>
      </c>
      <c r="B718" s="1" t="s">
        <v>14</v>
      </c>
      <c r="C718" s="1" t="s">
        <v>70</v>
      </c>
      <c r="D718" s="47">
        <v>0.05</v>
      </c>
      <c r="E718" s="47">
        <v>3.28</v>
      </c>
      <c r="F718" s="47">
        <v>3.97</v>
      </c>
      <c r="G718" s="47">
        <v>0.56000000000000005</v>
      </c>
      <c r="H718" s="47">
        <v>-100.24</v>
      </c>
      <c r="I718" s="52">
        <f>IF(Table2[[#This Row],[Order Priority]]=Introduction!$B$42,1,0)</f>
        <v>0</v>
      </c>
      <c r="J718" s="52">
        <f>IF(Table2[[#This Row],[Order Priority]]=Introduction!$B$43,1,0)</f>
        <v>1</v>
      </c>
      <c r="K718" s="52">
        <f>IF(Table2[[#This Row],[Order Priority]]=Introduction!$B$44,1,0)</f>
        <v>0</v>
      </c>
      <c r="L718" s="52">
        <f>IF(Table2[[#This Row],[Order Priority]]=Introduction!$B$45,1,0)</f>
        <v>0</v>
      </c>
      <c r="M718" s="52">
        <f>IF(Table2[[#This Row],[Ship Mode]]=Introduction!$C$42,1,0)</f>
        <v>0</v>
      </c>
      <c r="N718" s="51">
        <f>IF(Table2[[#This Row],[Ship Mode]]=Introduction!$C$44,1,0)</f>
        <v>1</v>
      </c>
      <c r="O718" s="51">
        <f>IF(Table2[[#This Row],[Customer Segment]]=Introduction!$D$45,1,0)</f>
        <v>0</v>
      </c>
      <c r="P718" s="51">
        <f>IF(Table2[[#This Row],[Customer Segment]]=Introduction!$D$42,1,0)</f>
        <v>0</v>
      </c>
      <c r="Q718" s="51">
        <f>IF(Table2[[#This Row],[Customer Segment]]=Introduction!$D$44,1,0)</f>
        <v>0</v>
      </c>
      <c r="R718" s="44">
        <v>61.29</v>
      </c>
      <c r="S7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84.25946254326081</v>
      </c>
    </row>
    <row r="719" spans="1:19" customFormat="1" x14ac:dyDescent="0.2">
      <c r="A719" s="1" t="s">
        <v>13</v>
      </c>
      <c r="B719" s="1" t="s">
        <v>14</v>
      </c>
      <c r="C719" s="1" t="s">
        <v>70</v>
      </c>
      <c r="D719" s="49">
        <v>0.03</v>
      </c>
      <c r="E719" s="49">
        <v>6.98</v>
      </c>
      <c r="F719" s="49">
        <v>9.69</v>
      </c>
      <c r="G719" s="49">
        <v>0.83</v>
      </c>
      <c r="H719" s="49">
        <v>-262.62</v>
      </c>
      <c r="I719" s="52">
        <f>IF(Table2[[#This Row],[Order Priority]]=Introduction!$B$42,1,0)</f>
        <v>0</v>
      </c>
      <c r="J719" s="52">
        <f>IF(Table2[[#This Row],[Order Priority]]=Introduction!$B$43,1,0)</f>
        <v>1</v>
      </c>
      <c r="K719" s="52">
        <f>IF(Table2[[#This Row],[Order Priority]]=Introduction!$B$44,1,0)</f>
        <v>0</v>
      </c>
      <c r="L719" s="52">
        <f>IF(Table2[[#This Row],[Order Priority]]=Introduction!$B$45,1,0)</f>
        <v>0</v>
      </c>
      <c r="M719" s="52">
        <f>IF(Table2[[#This Row],[Ship Mode]]=Introduction!$C$42,1,0)</f>
        <v>0</v>
      </c>
      <c r="N719" s="51">
        <f>IF(Table2[[#This Row],[Ship Mode]]=Introduction!$C$44,1,0)</f>
        <v>1</v>
      </c>
      <c r="O719" s="51">
        <f>IF(Table2[[#This Row],[Customer Segment]]=Introduction!$D$45,1,0)</f>
        <v>0</v>
      </c>
      <c r="P719" s="51">
        <f>IF(Table2[[#This Row],[Customer Segment]]=Introduction!$D$42,1,0)</f>
        <v>0</v>
      </c>
      <c r="Q719" s="51">
        <f>IF(Table2[[#This Row],[Customer Segment]]=Introduction!$D$44,1,0)</f>
        <v>0</v>
      </c>
      <c r="R719" s="41">
        <v>109.15</v>
      </c>
      <c r="S7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325.30439080423946</v>
      </c>
    </row>
    <row r="720" spans="1:19" customFormat="1" x14ac:dyDescent="0.2">
      <c r="A720" s="1" t="s">
        <v>23</v>
      </c>
      <c r="B720" s="1" t="s">
        <v>2</v>
      </c>
      <c r="C720" s="1" t="s">
        <v>47</v>
      </c>
      <c r="D720" s="47">
        <v>0.08</v>
      </c>
      <c r="E720" s="47">
        <v>296.18</v>
      </c>
      <c r="F720" s="47">
        <v>54.12</v>
      </c>
      <c r="G720" s="47">
        <v>0.76</v>
      </c>
      <c r="H720" s="47">
        <v>-187.22200000000001</v>
      </c>
      <c r="I720" s="52">
        <f>IF(Table2[[#This Row],[Order Priority]]=Introduction!$B$42,1,0)</f>
        <v>0</v>
      </c>
      <c r="J720" s="52">
        <f>IF(Table2[[#This Row],[Order Priority]]=Introduction!$B$43,1,0)</f>
        <v>0</v>
      </c>
      <c r="K720" s="52">
        <f>IF(Table2[[#This Row],[Order Priority]]=Introduction!$B$44,1,0)</f>
        <v>1</v>
      </c>
      <c r="L720" s="52">
        <f>IF(Table2[[#This Row],[Order Priority]]=Introduction!$B$45,1,0)</f>
        <v>0</v>
      </c>
      <c r="M720" s="52">
        <f>IF(Table2[[#This Row],[Ship Mode]]=Introduction!$C$42,1,0)</f>
        <v>1</v>
      </c>
      <c r="N720" s="51">
        <f>IF(Table2[[#This Row],[Ship Mode]]=Introduction!$C$44,1,0)</f>
        <v>0</v>
      </c>
      <c r="O720" s="51">
        <f>IF(Table2[[#This Row],[Customer Segment]]=Introduction!$D$45,1,0)</f>
        <v>0</v>
      </c>
      <c r="P720" s="51">
        <f>IF(Table2[[#This Row],[Customer Segment]]=Introduction!$D$42,1,0)</f>
        <v>0</v>
      </c>
      <c r="Q720" s="51">
        <f>IF(Table2[[#This Row],[Customer Segment]]=Introduction!$D$44,1,0)</f>
        <v>1</v>
      </c>
      <c r="R720" s="44">
        <v>1429.81</v>
      </c>
      <c r="S7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2754.547841624003</v>
      </c>
    </row>
    <row r="721" spans="1:19" customFormat="1" x14ac:dyDescent="0.2">
      <c r="A721" s="1" t="s">
        <v>23</v>
      </c>
      <c r="B721" s="1" t="s">
        <v>14</v>
      </c>
      <c r="C721" s="1" t="s">
        <v>70</v>
      </c>
      <c r="D721" s="49">
        <v>0.04</v>
      </c>
      <c r="E721" s="49">
        <v>4.55</v>
      </c>
      <c r="F721" s="49">
        <v>1.49</v>
      </c>
      <c r="G721" s="49">
        <v>0.35</v>
      </c>
      <c r="H721" s="49">
        <v>28.288</v>
      </c>
      <c r="I721" s="52">
        <f>IF(Table2[[#This Row],[Order Priority]]=Introduction!$B$42,1,0)</f>
        <v>0</v>
      </c>
      <c r="J721" s="52">
        <f>IF(Table2[[#This Row],[Order Priority]]=Introduction!$B$43,1,0)</f>
        <v>0</v>
      </c>
      <c r="K721" s="52">
        <f>IF(Table2[[#This Row],[Order Priority]]=Introduction!$B$44,1,0)</f>
        <v>1</v>
      </c>
      <c r="L721" s="52">
        <f>IF(Table2[[#This Row],[Order Priority]]=Introduction!$B$45,1,0)</f>
        <v>0</v>
      </c>
      <c r="M721" s="52">
        <f>IF(Table2[[#This Row],[Ship Mode]]=Introduction!$C$42,1,0)</f>
        <v>0</v>
      </c>
      <c r="N721" s="51">
        <f>IF(Table2[[#This Row],[Ship Mode]]=Introduction!$C$44,1,0)</f>
        <v>1</v>
      </c>
      <c r="O721" s="51">
        <f>IF(Table2[[#This Row],[Customer Segment]]=Introduction!$D$45,1,0)</f>
        <v>0</v>
      </c>
      <c r="P721" s="51">
        <f>IF(Table2[[#This Row],[Customer Segment]]=Introduction!$D$42,1,0)</f>
        <v>0</v>
      </c>
      <c r="Q721" s="51">
        <f>IF(Table2[[#This Row],[Customer Segment]]=Introduction!$D$44,1,0)</f>
        <v>0</v>
      </c>
      <c r="R721" s="41">
        <v>59.75</v>
      </c>
      <c r="S7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65.625561062105191</v>
      </c>
    </row>
    <row r="722" spans="1:19" customFormat="1" x14ac:dyDescent="0.2">
      <c r="A722" s="1" t="s">
        <v>92</v>
      </c>
      <c r="B722" s="1" t="s">
        <v>14</v>
      </c>
      <c r="C722" s="1" t="s">
        <v>70</v>
      </c>
      <c r="D722" s="47">
        <v>0.02</v>
      </c>
      <c r="E722" s="47">
        <v>34.979999999999997</v>
      </c>
      <c r="F722" s="47">
        <v>7.53</v>
      </c>
      <c r="G722" s="47">
        <v>0.76</v>
      </c>
      <c r="H722" s="47">
        <v>-159.68</v>
      </c>
      <c r="I722" s="52">
        <f>IF(Table2[[#This Row],[Order Priority]]=Introduction!$B$42,1,0)</f>
        <v>0</v>
      </c>
      <c r="J722" s="52">
        <f>IF(Table2[[#This Row],[Order Priority]]=Introduction!$B$43,1,0)</f>
        <v>0</v>
      </c>
      <c r="K722" s="52">
        <f>IF(Table2[[#This Row],[Order Priority]]=Introduction!$B$44,1,0)</f>
        <v>0</v>
      </c>
      <c r="L722" s="52">
        <f>IF(Table2[[#This Row],[Order Priority]]=Introduction!$B$45,1,0)</f>
        <v>1</v>
      </c>
      <c r="M722" s="52">
        <f>IF(Table2[[#This Row],[Ship Mode]]=Introduction!$C$42,1,0)</f>
        <v>0</v>
      </c>
      <c r="N722" s="51">
        <f>IF(Table2[[#This Row],[Ship Mode]]=Introduction!$C$44,1,0)</f>
        <v>1</v>
      </c>
      <c r="O722" s="51">
        <f>IF(Table2[[#This Row],[Customer Segment]]=Introduction!$D$45,1,0)</f>
        <v>0</v>
      </c>
      <c r="P722" s="51">
        <f>IF(Table2[[#This Row],[Customer Segment]]=Introduction!$D$42,1,0)</f>
        <v>0</v>
      </c>
      <c r="Q722" s="51">
        <f>IF(Table2[[#This Row],[Customer Segment]]=Introduction!$D$44,1,0)</f>
        <v>0</v>
      </c>
      <c r="R722" s="44">
        <v>37.159999999999997</v>
      </c>
      <c r="S7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422.42262846652113</v>
      </c>
    </row>
    <row r="723" spans="1:19" customFormat="1" x14ac:dyDescent="0.2">
      <c r="A723" s="1" t="s">
        <v>92</v>
      </c>
      <c r="B723" s="1" t="s">
        <v>14</v>
      </c>
      <c r="C723" s="1" t="s">
        <v>70</v>
      </c>
      <c r="D723" s="49">
        <v>0.01</v>
      </c>
      <c r="E723" s="49">
        <v>19.989999999999998</v>
      </c>
      <c r="F723" s="49">
        <v>11.17</v>
      </c>
      <c r="G723" s="49">
        <v>0.6</v>
      </c>
      <c r="H723" s="49">
        <v>27.91</v>
      </c>
      <c r="I723" s="52">
        <f>IF(Table2[[#This Row],[Order Priority]]=Introduction!$B$42,1,0)</f>
        <v>0</v>
      </c>
      <c r="J723" s="52">
        <f>IF(Table2[[#This Row],[Order Priority]]=Introduction!$B$43,1,0)</f>
        <v>0</v>
      </c>
      <c r="K723" s="52">
        <f>IF(Table2[[#This Row],[Order Priority]]=Introduction!$B$44,1,0)</f>
        <v>0</v>
      </c>
      <c r="L723" s="52">
        <f>IF(Table2[[#This Row],[Order Priority]]=Introduction!$B$45,1,0)</f>
        <v>1</v>
      </c>
      <c r="M723" s="52">
        <f>IF(Table2[[#This Row],[Ship Mode]]=Introduction!$C$42,1,0)</f>
        <v>0</v>
      </c>
      <c r="N723" s="51">
        <f>IF(Table2[[#This Row],[Ship Mode]]=Introduction!$C$44,1,0)</f>
        <v>1</v>
      </c>
      <c r="O723" s="51">
        <f>IF(Table2[[#This Row],[Customer Segment]]=Introduction!$D$45,1,0)</f>
        <v>0</v>
      </c>
      <c r="P723" s="51">
        <f>IF(Table2[[#This Row],[Customer Segment]]=Introduction!$D$42,1,0)</f>
        <v>0</v>
      </c>
      <c r="Q723" s="51">
        <f>IF(Table2[[#This Row],[Customer Segment]]=Introduction!$D$44,1,0)</f>
        <v>0</v>
      </c>
      <c r="R723" s="41">
        <v>43.65</v>
      </c>
      <c r="S7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541.77949840062593</v>
      </c>
    </row>
    <row r="724" spans="1:19" customFormat="1" x14ac:dyDescent="0.2">
      <c r="A724" s="1" t="s">
        <v>92</v>
      </c>
      <c r="B724" s="1" t="s">
        <v>14</v>
      </c>
      <c r="C724" s="1" t="s">
        <v>47</v>
      </c>
      <c r="D724" s="47">
        <v>0.03</v>
      </c>
      <c r="E724" s="47">
        <v>85.99</v>
      </c>
      <c r="F724" s="47">
        <v>0.99</v>
      </c>
      <c r="G724" s="47">
        <v>0.55000000000000004</v>
      </c>
      <c r="H724" s="47">
        <v>1037.1044999999999</v>
      </c>
      <c r="I724" s="52">
        <f>IF(Table2[[#This Row],[Order Priority]]=Introduction!$B$42,1,0)</f>
        <v>0</v>
      </c>
      <c r="J724" s="52">
        <f>IF(Table2[[#This Row],[Order Priority]]=Introduction!$B$43,1,0)</f>
        <v>0</v>
      </c>
      <c r="K724" s="52">
        <f>IF(Table2[[#This Row],[Order Priority]]=Introduction!$B$44,1,0)</f>
        <v>0</v>
      </c>
      <c r="L724" s="52">
        <f>IF(Table2[[#This Row],[Order Priority]]=Introduction!$B$45,1,0)</f>
        <v>1</v>
      </c>
      <c r="M724" s="52">
        <f>IF(Table2[[#This Row],[Ship Mode]]=Introduction!$C$42,1,0)</f>
        <v>0</v>
      </c>
      <c r="N724" s="51">
        <f>IF(Table2[[#This Row],[Ship Mode]]=Introduction!$C$44,1,0)</f>
        <v>1</v>
      </c>
      <c r="O724" s="51">
        <f>IF(Table2[[#This Row],[Customer Segment]]=Introduction!$D$45,1,0)</f>
        <v>0</v>
      </c>
      <c r="P724" s="51">
        <f>IF(Table2[[#This Row],[Customer Segment]]=Introduction!$D$42,1,0)</f>
        <v>0</v>
      </c>
      <c r="Q724" s="51">
        <f>IF(Table2[[#This Row],[Customer Segment]]=Introduction!$D$44,1,0)</f>
        <v>1</v>
      </c>
      <c r="R724" s="44">
        <v>1503.05</v>
      </c>
      <c r="S7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1476.3048275781762</v>
      </c>
    </row>
    <row r="725" spans="1:19" customFormat="1" x14ac:dyDescent="0.2">
      <c r="A725" s="1" t="s">
        <v>46</v>
      </c>
      <c r="B725" s="1" t="s">
        <v>14</v>
      </c>
      <c r="C725" s="1" t="s">
        <v>47</v>
      </c>
      <c r="D725" s="49">
        <v>0.08</v>
      </c>
      <c r="E725" s="49">
        <v>10.91</v>
      </c>
      <c r="F725" s="49">
        <v>2.99</v>
      </c>
      <c r="G725" s="49">
        <v>0.38</v>
      </c>
      <c r="H725" s="49">
        <v>-2.1</v>
      </c>
      <c r="I725" s="52">
        <f>IF(Table2[[#This Row],[Order Priority]]=Introduction!$B$42,1,0)</f>
        <v>0</v>
      </c>
      <c r="J725" s="52">
        <f>IF(Table2[[#This Row],[Order Priority]]=Introduction!$B$43,1,0)</f>
        <v>0</v>
      </c>
      <c r="K725" s="52">
        <f>IF(Table2[[#This Row],[Order Priority]]=Introduction!$B$44,1,0)</f>
        <v>0</v>
      </c>
      <c r="L725" s="52">
        <f>IF(Table2[[#This Row],[Order Priority]]=Introduction!$B$45,1,0)</f>
        <v>0</v>
      </c>
      <c r="M725" s="52">
        <f>IF(Table2[[#This Row],[Ship Mode]]=Introduction!$C$42,1,0)</f>
        <v>0</v>
      </c>
      <c r="N725" s="51">
        <f>IF(Table2[[#This Row],[Ship Mode]]=Introduction!$C$44,1,0)</f>
        <v>1</v>
      </c>
      <c r="O725" s="51">
        <f>IF(Table2[[#This Row],[Customer Segment]]=Introduction!$D$45,1,0)</f>
        <v>0</v>
      </c>
      <c r="P725" s="51">
        <f>IF(Table2[[#This Row],[Customer Segment]]=Introduction!$D$42,1,0)</f>
        <v>0</v>
      </c>
      <c r="Q725" s="51">
        <f>IF(Table2[[#This Row],[Customer Segment]]=Introduction!$D$44,1,0)</f>
        <v>1</v>
      </c>
      <c r="R725" s="41">
        <v>119.99</v>
      </c>
      <c r="S7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246.0954460278933</v>
      </c>
    </row>
    <row r="726" spans="1:19" customFormat="1" x14ac:dyDescent="0.2">
      <c r="A726" s="1" t="s">
        <v>46</v>
      </c>
      <c r="B726" s="1" t="s">
        <v>2</v>
      </c>
      <c r="C726" s="1" t="s">
        <v>70</v>
      </c>
      <c r="D726" s="47">
        <v>0</v>
      </c>
      <c r="E726" s="47">
        <v>442.14</v>
      </c>
      <c r="F726" s="47">
        <v>14.7</v>
      </c>
      <c r="G726" s="47">
        <v>0.56000000000000005</v>
      </c>
      <c r="H726" s="47">
        <v>501.51</v>
      </c>
      <c r="I726" s="52">
        <f>IF(Table2[[#This Row],[Order Priority]]=Introduction!$B$42,1,0)</f>
        <v>0</v>
      </c>
      <c r="J726" s="52">
        <f>IF(Table2[[#This Row],[Order Priority]]=Introduction!$B$43,1,0)</f>
        <v>0</v>
      </c>
      <c r="K726" s="52">
        <f>IF(Table2[[#This Row],[Order Priority]]=Introduction!$B$44,1,0)</f>
        <v>0</v>
      </c>
      <c r="L726" s="52">
        <f>IF(Table2[[#This Row],[Order Priority]]=Introduction!$B$45,1,0)</f>
        <v>0</v>
      </c>
      <c r="M726" s="52">
        <f>IF(Table2[[#This Row],[Ship Mode]]=Introduction!$C$42,1,0)</f>
        <v>1</v>
      </c>
      <c r="N726" s="51">
        <f>IF(Table2[[#This Row],[Ship Mode]]=Introduction!$C$44,1,0)</f>
        <v>0</v>
      </c>
      <c r="O726" s="51">
        <f>IF(Table2[[#This Row],[Customer Segment]]=Introduction!$D$45,1,0)</f>
        <v>0</v>
      </c>
      <c r="P726" s="51">
        <f>IF(Table2[[#This Row],[Customer Segment]]=Introduction!$D$42,1,0)</f>
        <v>0</v>
      </c>
      <c r="Q726" s="51">
        <f>IF(Table2[[#This Row],[Customer Segment]]=Introduction!$D$44,1,0)</f>
        <v>0</v>
      </c>
      <c r="R726" s="44">
        <v>2343.34</v>
      </c>
      <c r="S7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2805.0545630553379</v>
      </c>
    </row>
    <row r="727" spans="1:19" customFormat="1" x14ac:dyDescent="0.2">
      <c r="A727" s="1" t="s">
        <v>46</v>
      </c>
      <c r="B727" s="1" t="s">
        <v>14</v>
      </c>
      <c r="C727" s="1" t="s">
        <v>70</v>
      </c>
      <c r="D727" s="49">
        <v>0.05</v>
      </c>
      <c r="E727" s="49">
        <v>9.7799999999999994</v>
      </c>
      <c r="F727" s="49">
        <v>1.39</v>
      </c>
      <c r="G727" s="49">
        <v>0.39</v>
      </c>
      <c r="H727" s="49">
        <v>74.278499999999994</v>
      </c>
      <c r="I727" s="52">
        <f>IF(Table2[[#This Row],[Order Priority]]=Introduction!$B$42,1,0)</f>
        <v>0</v>
      </c>
      <c r="J727" s="52">
        <f>IF(Table2[[#This Row],[Order Priority]]=Introduction!$B$43,1,0)</f>
        <v>0</v>
      </c>
      <c r="K727" s="52">
        <f>IF(Table2[[#This Row],[Order Priority]]=Introduction!$B$44,1,0)</f>
        <v>0</v>
      </c>
      <c r="L727" s="52">
        <f>IF(Table2[[#This Row],[Order Priority]]=Introduction!$B$45,1,0)</f>
        <v>0</v>
      </c>
      <c r="M727" s="52">
        <f>IF(Table2[[#This Row],[Ship Mode]]=Introduction!$C$42,1,0)</f>
        <v>0</v>
      </c>
      <c r="N727" s="51">
        <f>IF(Table2[[#This Row],[Ship Mode]]=Introduction!$C$44,1,0)</f>
        <v>1</v>
      </c>
      <c r="O727" s="51">
        <f>IF(Table2[[#This Row],[Customer Segment]]=Introduction!$D$45,1,0)</f>
        <v>0</v>
      </c>
      <c r="P727" s="51">
        <f>IF(Table2[[#This Row],[Customer Segment]]=Introduction!$D$42,1,0)</f>
        <v>0</v>
      </c>
      <c r="Q727" s="51">
        <f>IF(Table2[[#This Row],[Customer Segment]]=Introduction!$D$44,1,0)</f>
        <v>0</v>
      </c>
      <c r="R727" s="41">
        <v>107.65</v>
      </c>
      <c r="S7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274.24344293714</v>
      </c>
    </row>
    <row r="728" spans="1:19" customFormat="1" x14ac:dyDescent="0.2">
      <c r="A728" s="1" t="s">
        <v>46</v>
      </c>
      <c r="B728" s="1" t="s">
        <v>63</v>
      </c>
      <c r="C728" s="1" t="s">
        <v>70</v>
      </c>
      <c r="D728" s="47">
        <v>0.02</v>
      </c>
      <c r="E728" s="47">
        <v>3.28</v>
      </c>
      <c r="F728" s="47">
        <v>3.97</v>
      </c>
      <c r="G728" s="47">
        <v>0.56000000000000005</v>
      </c>
      <c r="H728" s="47">
        <v>-66.349999999999994</v>
      </c>
      <c r="I728" s="52">
        <f>IF(Table2[[#This Row],[Order Priority]]=Introduction!$B$42,1,0)</f>
        <v>0</v>
      </c>
      <c r="J728" s="52">
        <f>IF(Table2[[#This Row],[Order Priority]]=Introduction!$B$43,1,0)</f>
        <v>0</v>
      </c>
      <c r="K728" s="52">
        <f>IF(Table2[[#This Row],[Order Priority]]=Introduction!$B$44,1,0)</f>
        <v>0</v>
      </c>
      <c r="L728" s="52">
        <f>IF(Table2[[#This Row],[Order Priority]]=Introduction!$B$45,1,0)</f>
        <v>0</v>
      </c>
      <c r="M728" s="52">
        <f>IF(Table2[[#This Row],[Ship Mode]]=Introduction!$C$42,1,0)</f>
        <v>0</v>
      </c>
      <c r="N728" s="51">
        <f>IF(Table2[[#This Row],[Ship Mode]]=Introduction!$C$44,1,0)</f>
        <v>0</v>
      </c>
      <c r="O728" s="51">
        <f>IF(Table2[[#This Row],[Customer Segment]]=Introduction!$D$45,1,0)</f>
        <v>0</v>
      </c>
      <c r="P728" s="51">
        <f>IF(Table2[[#This Row],[Customer Segment]]=Introduction!$D$42,1,0)</f>
        <v>0</v>
      </c>
      <c r="Q728" s="51">
        <f>IF(Table2[[#This Row],[Customer Segment]]=Introduction!$D$44,1,0)</f>
        <v>0</v>
      </c>
      <c r="R728" s="44">
        <v>25.15</v>
      </c>
      <c r="S7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260.09064889851368</v>
      </c>
    </row>
    <row r="729" spans="1:19" customFormat="1" x14ac:dyDescent="0.2">
      <c r="A729" s="1" t="s">
        <v>46</v>
      </c>
      <c r="B729" s="1" t="s">
        <v>14</v>
      </c>
      <c r="C729" s="1" t="s">
        <v>47</v>
      </c>
      <c r="D729" s="49">
        <v>0.03</v>
      </c>
      <c r="E729" s="49">
        <v>5.78</v>
      </c>
      <c r="F729" s="49">
        <v>5.37</v>
      </c>
      <c r="G729" s="49">
        <v>0.36</v>
      </c>
      <c r="H729" s="49">
        <v>-63.35</v>
      </c>
      <c r="I729" s="52">
        <f>IF(Table2[[#This Row],[Order Priority]]=Introduction!$B$42,1,0)</f>
        <v>0</v>
      </c>
      <c r="J729" s="52">
        <f>IF(Table2[[#This Row],[Order Priority]]=Introduction!$B$43,1,0)</f>
        <v>0</v>
      </c>
      <c r="K729" s="52">
        <f>IF(Table2[[#This Row],[Order Priority]]=Introduction!$B$44,1,0)</f>
        <v>0</v>
      </c>
      <c r="L729" s="52">
        <f>IF(Table2[[#This Row],[Order Priority]]=Introduction!$B$45,1,0)</f>
        <v>0</v>
      </c>
      <c r="M729" s="52">
        <f>IF(Table2[[#This Row],[Ship Mode]]=Introduction!$C$42,1,0)</f>
        <v>0</v>
      </c>
      <c r="N729" s="51">
        <f>IF(Table2[[#This Row],[Ship Mode]]=Introduction!$C$44,1,0)</f>
        <v>1</v>
      </c>
      <c r="O729" s="51">
        <f>IF(Table2[[#This Row],[Customer Segment]]=Introduction!$D$45,1,0)</f>
        <v>0</v>
      </c>
      <c r="P729" s="51">
        <f>IF(Table2[[#This Row],[Customer Segment]]=Introduction!$D$42,1,0)</f>
        <v>0</v>
      </c>
      <c r="Q729" s="51">
        <f>IF(Table2[[#This Row],[Customer Segment]]=Introduction!$D$44,1,0)</f>
        <v>1</v>
      </c>
      <c r="R729" s="41">
        <v>88.22</v>
      </c>
      <c r="S7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249.50058910299981</v>
      </c>
    </row>
    <row r="730" spans="1:19" customFormat="1" x14ac:dyDescent="0.2">
      <c r="A730" s="1" t="s">
        <v>1</v>
      </c>
      <c r="B730" s="1" t="s">
        <v>14</v>
      </c>
      <c r="C730" s="1" t="s">
        <v>70</v>
      </c>
      <c r="D730" s="47">
        <v>0.06</v>
      </c>
      <c r="E730" s="47">
        <v>6.48</v>
      </c>
      <c r="F730" s="47">
        <v>8.8800000000000008</v>
      </c>
      <c r="G730" s="47">
        <v>0.37</v>
      </c>
      <c r="H730" s="47">
        <v>-237.47</v>
      </c>
      <c r="I730" s="52">
        <f>IF(Table2[[#This Row],[Order Priority]]=Introduction!$B$42,1,0)</f>
        <v>1</v>
      </c>
      <c r="J730" s="52">
        <f>IF(Table2[[#This Row],[Order Priority]]=Introduction!$B$43,1,0)</f>
        <v>0</v>
      </c>
      <c r="K730" s="52">
        <f>IF(Table2[[#This Row],[Order Priority]]=Introduction!$B$44,1,0)</f>
        <v>0</v>
      </c>
      <c r="L730" s="52">
        <f>IF(Table2[[#This Row],[Order Priority]]=Introduction!$B$45,1,0)</f>
        <v>0</v>
      </c>
      <c r="M730" s="52">
        <f>IF(Table2[[#This Row],[Ship Mode]]=Introduction!$C$42,1,0)</f>
        <v>0</v>
      </c>
      <c r="N730" s="51">
        <f>IF(Table2[[#This Row],[Ship Mode]]=Introduction!$C$44,1,0)</f>
        <v>1</v>
      </c>
      <c r="O730" s="51">
        <f>IF(Table2[[#This Row],[Customer Segment]]=Introduction!$D$45,1,0)</f>
        <v>0</v>
      </c>
      <c r="P730" s="51">
        <f>IF(Table2[[#This Row],[Customer Segment]]=Introduction!$D$42,1,0)</f>
        <v>0</v>
      </c>
      <c r="Q730" s="51">
        <f>IF(Table2[[#This Row],[Customer Segment]]=Introduction!$D$44,1,0)</f>
        <v>0</v>
      </c>
      <c r="R730" s="44">
        <v>125.77</v>
      </c>
      <c r="S7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217.43411966407211</v>
      </c>
    </row>
    <row r="731" spans="1:19" customFormat="1" x14ac:dyDescent="0.2">
      <c r="A731" s="1" t="s">
        <v>1</v>
      </c>
      <c r="B731" s="1" t="s">
        <v>14</v>
      </c>
      <c r="C731" s="1" t="s">
        <v>47</v>
      </c>
      <c r="D731" s="49">
        <v>0.05</v>
      </c>
      <c r="E731" s="49">
        <v>9.99</v>
      </c>
      <c r="F731" s="49">
        <v>4.78</v>
      </c>
      <c r="G731" s="49">
        <v>0.4</v>
      </c>
      <c r="H731" s="49">
        <v>41.3</v>
      </c>
      <c r="I731" s="52">
        <f>IF(Table2[[#This Row],[Order Priority]]=Introduction!$B$42,1,0)</f>
        <v>1</v>
      </c>
      <c r="J731" s="52">
        <f>IF(Table2[[#This Row],[Order Priority]]=Introduction!$B$43,1,0)</f>
        <v>0</v>
      </c>
      <c r="K731" s="52">
        <f>IF(Table2[[#This Row],[Order Priority]]=Introduction!$B$44,1,0)</f>
        <v>0</v>
      </c>
      <c r="L731" s="52">
        <f>IF(Table2[[#This Row],[Order Priority]]=Introduction!$B$45,1,0)</f>
        <v>0</v>
      </c>
      <c r="M731" s="52">
        <f>IF(Table2[[#This Row],[Ship Mode]]=Introduction!$C$42,1,0)</f>
        <v>0</v>
      </c>
      <c r="N731" s="51">
        <f>IF(Table2[[#This Row],[Ship Mode]]=Introduction!$C$44,1,0)</f>
        <v>1</v>
      </c>
      <c r="O731" s="51">
        <f>IF(Table2[[#This Row],[Customer Segment]]=Introduction!$D$45,1,0)</f>
        <v>0</v>
      </c>
      <c r="P731" s="51">
        <f>IF(Table2[[#This Row],[Customer Segment]]=Introduction!$D$42,1,0)</f>
        <v>0</v>
      </c>
      <c r="Q731" s="51">
        <f>IF(Table2[[#This Row],[Customer Segment]]=Introduction!$D$44,1,0)</f>
        <v>1</v>
      </c>
      <c r="R731" s="41">
        <v>203.37</v>
      </c>
      <c r="S7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462.56092386281199</v>
      </c>
    </row>
    <row r="732" spans="1:19" customFormat="1" x14ac:dyDescent="0.2">
      <c r="A732" s="1" t="s">
        <v>23</v>
      </c>
      <c r="B732" s="1" t="s">
        <v>14</v>
      </c>
      <c r="C732" s="1" t="s">
        <v>3</v>
      </c>
      <c r="D732" s="47">
        <v>0.06</v>
      </c>
      <c r="E732" s="47">
        <v>4.18</v>
      </c>
      <c r="F732" s="47">
        <v>2.99</v>
      </c>
      <c r="G732" s="47">
        <v>0.37</v>
      </c>
      <c r="H732" s="47">
        <v>-12.718999999999999</v>
      </c>
      <c r="I732" s="52">
        <f>IF(Table2[[#This Row],[Order Priority]]=Introduction!$B$42,1,0)</f>
        <v>0</v>
      </c>
      <c r="J732" s="52">
        <f>IF(Table2[[#This Row],[Order Priority]]=Introduction!$B$43,1,0)</f>
        <v>0</v>
      </c>
      <c r="K732" s="52">
        <f>IF(Table2[[#This Row],[Order Priority]]=Introduction!$B$44,1,0)</f>
        <v>1</v>
      </c>
      <c r="L732" s="52">
        <f>IF(Table2[[#This Row],[Order Priority]]=Introduction!$B$45,1,0)</f>
        <v>0</v>
      </c>
      <c r="M732" s="52">
        <f>IF(Table2[[#This Row],[Ship Mode]]=Introduction!$C$42,1,0)</f>
        <v>0</v>
      </c>
      <c r="N732" s="51">
        <f>IF(Table2[[#This Row],[Ship Mode]]=Introduction!$C$44,1,0)</f>
        <v>1</v>
      </c>
      <c r="O732" s="51">
        <f>IF(Table2[[#This Row],[Customer Segment]]=Introduction!$D$45,1,0)</f>
        <v>1</v>
      </c>
      <c r="P732" s="51">
        <f>IF(Table2[[#This Row],[Customer Segment]]=Introduction!$D$42,1,0)</f>
        <v>0</v>
      </c>
      <c r="Q732" s="51">
        <f>IF(Table2[[#This Row],[Customer Segment]]=Introduction!$D$44,1,0)</f>
        <v>0</v>
      </c>
      <c r="R732" s="44">
        <v>21.34</v>
      </c>
      <c r="S7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58.303383926946125</v>
      </c>
    </row>
    <row r="733" spans="1:19" customFormat="1" x14ac:dyDescent="0.2">
      <c r="A733" s="1" t="s">
        <v>23</v>
      </c>
      <c r="B733" s="1" t="s">
        <v>14</v>
      </c>
      <c r="C733" s="1" t="s">
        <v>70</v>
      </c>
      <c r="D733" s="49">
        <v>0.09</v>
      </c>
      <c r="E733" s="49">
        <v>6.48</v>
      </c>
      <c r="F733" s="49">
        <v>6.86</v>
      </c>
      <c r="G733" s="49">
        <v>0.37</v>
      </c>
      <c r="H733" s="49">
        <v>-62.23</v>
      </c>
      <c r="I733" s="52">
        <f>IF(Table2[[#This Row],[Order Priority]]=Introduction!$B$42,1,0)</f>
        <v>0</v>
      </c>
      <c r="J733" s="52">
        <f>IF(Table2[[#This Row],[Order Priority]]=Introduction!$B$43,1,0)</f>
        <v>0</v>
      </c>
      <c r="K733" s="52">
        <f>IF(Table2[[#This Row],[Order Priority]]=Introduction!$B$44,1,0)</f>
        <v>1</v>
      </c>
      <c r="L733" s="52">
        <f>IF(Table2[[#This Row],[Order Priority]]=Introduction!$B$45,1,0)</f>
        <v>0</v>
      </c>
      <c r="M733" s="52">
        <f>IF(Table2[[#This Row],[Ship Mode]]=Introduction!$C$42,1,0)</f>
        <v>0</v>
      </c>
      <c r="N733" s="51">
        <f>IF(Table2[[#This Row],[Ship Mode]]=Introduction!$C$44,1,0)</f>
        <v>1</v>
      </c>
      <c r="O733" s="51">
        <f>IF(Table2[[#This Row],[Customer Segment]]=Introduction!$D$45,1,0)</f>
        <v>0</v>
      </c>
      <c r="P733" s="51">
        <f>IF(Table2[[#This Row],[Customer Segment]]=Introduction!$D$42,1,0)</f>
        <v>0</v>
      </c>
      <c r="Q733" s="51">
        <f>IF(Table2[[#This Row],[Customer Segment]]=Introduction!$D$44,1,0)</f>
        <v>0</v>
      </c>
      <c r="R733" s="41">
        <v>50.88</v>
      </c>
      <c r="S7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110.98484460992663</v>
      </c>
    </row>
    <row r="734" spans="1:19" customFormat="1" x14ac:dyDescent="0.2">
      <c r="A734" s="1" t="s">
        <v>23</v>
      </c>
      <c r="B734" s="1" t="s">
        <v>2</v>
      </c>
      <c r="C734" s="1" t="s">
        <v>15</v>
      </c>
      <c r="D734" s="47">
        <v>0.08</v>
      </c>
      <c r="E734" s="47">
        <v>230.98</v>
      </c>
      <c r="F734" s="47">
        <v>23.78</v>
      </c>
      <c r="G734" s="47">
        <v>0.6</v>
      </c>
      <c r="H734" s="47">
        <v>501.69</v>
      </c>
      <c r="I734" s="52">
        <f>IF(Table2[[#This Row],[Order Priority]]=Introduction!$B$42,1,0)</f>
        <v>0</v>
      </c>
      <c r="J734" s="52">
        <f>IF(Table2[[#This Row],[Order Priority]]=Introduction!$B$43,1,0)</f>
        <v>0</v>
      </c>
      <c r="K734" s="52">
        <f>IF(Table2[[#This Row],[Order Priority]]=Introduction!$B$44,1,0)</f>
        <v>1</v>
      </c>
      <c r="L734" s="52">
        <f>IF(Table2[[#This Row],[Order Priority]]=Introduction!$B$45,1,0)</f>
        <v>0</v>
      </c>
      <c r="M734" s="52">
        <f>IF(Table2[[#This Row],[Ship Mode]]=Introduction!$C$42,1,0)</f>
        <v>1</v>
      </c>
      <c r="N734" s="51">
        <f>IF(Table2[[#This Row],[Ship Mode]]=Introduction!$C$44,1,0)</f>
        <v>0</v>
      </c>
      <c r="O734" s="51">
        <f>IF(Table2[[#This Row],[Customer Segment]]=Introduction!$D$45,1,0)</f>
        <v>0</v>
      </c>
      <c r="P734" s="51">
        <f>IF(Table2[[#This Row],[Customer Segment]]=Introduction!$D$42,1,0)</f>
        <v>1</v>
      </c>
      <c r="Q734" s="51">
        <f>IF(Table2[[#This Row],[Customer Segment]]=Introduction!$D$44,1,0)</f>
        <v>0</v>
      </c>
      <c r="R734" s="44">
        <v>924.8</v>
      </c>
      <c r="S7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2224.7863953715005</v>
      </c>
    </row>
    <row r="735" spans="1:19" customFormat="1" x14ac:dyDescent="0.2">
      <c r="A735" s="1" t="s">
        <v>92</v>
      </c>
      <c r="B735" s="1" t="s">
        <v>14</v>
      </c>
      <c r="C735" s="1" t="s">
        <v>47</v>
      </c>
      <c r="D735" s="49">
        <v>7.0000000000000007E-2</v>
      </c>
      <c r="E735" s="49">
        <v>60.98</v>
      </c>
      <c r="F735" s="49">
        <v>49</v>
      </c>
      <c r="G735" s="49">
        <v>0.59</v>
      </c>
      <c r="H735" s="49">
        <v>-807.89</v>
      </c>
      <c r="I735" s="52">
        <f>IF(Table2[[#This Row],[Order Priority]]=Introduction!$B$42,1,0)</f>
        <v>0</v>
      </c>
      <c r="J735" s="52">
        <f>IF(Table2[[#This Row],[Order Priority]]=Introduction!$B$43,1,0)</f>
        <v>0</v>
      </c>
      <c r="K735" s="52">
        <f>IF(Table2[[#This Row],[Order Priority]]=Introduction!$B$44,1,0)</f>
        <v>0</v>
      </c>
      <c r="L735" s="52">
        <f>IF(Table2[[#This Row],[Order Priority]]=Introduction!$B$45,1,0)</f>
        <v>1</v>
      </c>
      <c r="M735" s="52">
        <f>IF(Table2[[#This Row],[Ship Mode]]=Introduction!$C$42,1,0)</f>
        <v>0</v>
      </c>
      <c r="N735" s="51">
        <f>IF(Table2[[#This Row],[Ship Mode]]=Introduction!$C$44,1,0)</f>
        <v>1</v>
      </c>
      <c r="O735" s="51">
        <f>IF(Table2[[#This Row],[Customer Segment]]=Introduction!$D$45,1,0)</f>
        <v>0</v>
      </c>
      <c r="P735" s="51">
        <f>IF(Table2[[#This Row],[Customer Segment]]=Introduction!$D$42,1,0)</f>
        <v>0</v>
      </c>
      <c r="Q735" s="51">
        <f>IF(Table2[[#This Row],[Customer Segment]]=Introduction!$D$44,1,0)</f>
        <v>1</v>
      </c>
      <c r="R735" s="41">
        <v>410.17</v>
      </c>
      <c r="S7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842.40103576979413</v>
      </c>
    </row>
    <row r="736" spans="1:19" customFormat="1" x14ac:dyDescent="0.2">
      <c r="A736" s="1" t="s">
        <v>46</v>
      </c>
      <c r="B736" s="1" t="s">
        <v>14</v>
      </c>
      <c r="C736" s="1" t="s">
        <v>47</v>
      </c>
      <c r="D736" s="47">
        <v>0.03</v>
      </c>
      <c r="E736" s="47">
        <v>31.74</v>
      </c>
      <c r="F736" s="47">
        <v>12.62</v>
      </c>
      <c r="G736" s="47">
        <v>0.37</v>
      </c>
      <c r="H736" s="47">
        <v>-4.3010000000000002</v>
      </c>
      <c r="I736" s="52">
        <f>IF(Table2[[#This Row],[Order Priority]]=Introduction!$B$42,1,0)</f>
        <v>0</v>
      </c>
      <c r="J736" s="52">
        <f>IF(Table2[[#This Row],[Order Priority]]=Introduction!$B$43,1,0)</f>
        <v>0</v>
      </c>
      <c r="K736" s="52">
        <f>IF(Table2[[#This Row],[Order Priority]]=Introduction!$B$44,1,0)</f>
        <v>0</v>
      </c>
      <c r="L736" s="52">
        <f>IF(Table2[[#This Row],[Order Priority]]=Introduction!$B$45,1,0)</f>
        <v>0</v>
      </c>
      <c r="M736" s="52">
        <f>IF(Table2[[#This Row],[Ship Mode]]=Introduction!$C$42,1,0)</f>
        <v>0</v>
      </c>
      <c r="N736" s="51">
        <f>IF(Table2[[#This Row],[Ship Mode]]=Introduction!$C$44,1,0)</f>
        <v>1</v>
      </c>
      <c r="O736" s="51">
        <f>IF(Table2[[#This Row],[Customer Segment]]=Introduction!$D$45,1,0)</f>
        <v>0</v>
      </c>
      <c r="P736" s="51">
        <f>IF(Table2[[#This Row],[Customer Segment]]=Introduction!$D$42,1,0)</f>
        <v>0</v>
      </c>
      <c r="Q736" s="51">
        <f>IF(Table2[[#This Row],[Customer Segment]]=Introduction!$D$44,1,0)</f>
        <v>1</v>
      </c>
      <c r="R736" s="44">
        <v>98.7</v>
      </c>
      <c r="S7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600.00261300749912</v>
      </c>
    </row>
    <row r="737" spans="1:19" customFormat="1" x14ac:dyDescent="0.2">
      <c r="A737" s="1" t="s">
        <v>46</v>
      </c>
      <c r="B737" s="1" t="s">
        <v>2</v>
      </c>
      <c r="C737" s="1" t="s">
        <v>3</v>
      </c>
      <c r="D737" s="49">
        <v>0.06</v>
      </c>
      <c r="E737" s="49">
        <v>113.98</v>
      </c>
      <c r="F737" s="49">
        <v>30</v>
      </c>
      <c r="G737" s="49">
        <v>0.69</v>
      </c>
      <c r="H737" s="49">
        <v>-127.3</v>
      </c>
      <c r="I737" s="52">
        <f>IF(Table2[[#This Row],[Order Priority]]=Introduction!$B$42,1,0)</f>
        <v>0</v>
      </c>
      <c r="J737" s="52">
        <f>IF(Table2[[#This Row],[Order Priority]]=Introduction!$B$43,1,0)</f>
        <v>0</v>
      </c>
      <c r="K737" s="52">
        <f>IF(Table2[[#This Row],[Order Priority]]=Introduction!$B$44,1,0)</f>
        <v>0</v>
      </c>
      <c r="L737" s="52">
        <f>IF(Table2[[#This Row],[Order Priority]]=Introduction!$B$45,1,0)</f>
        <v>0</v>
      </c>
      <c r="M737" s="52">
        <f>IF(Table2[[#This Row],[Ship Mode]]=Introduction!$C$42,1,0)</f>
        <v>1</v>
      </c>
      <c r="N737" s="51">
        <f>IF(Table2[[#This Row],[Ship Mode]]=Introduction!$C$44,1,0)</f>
        <v>0</v>
      </c>
      <c r="O737" s="51">
        <f>IF(Table2[[#This Row],[Customer Segment]]=Introduction!$D$45,1,0)</f>
        <v>1</v>
      </c>
      <c r="P737" s="51">
        <f>IF(Table2[[#This Row],[Customer Segment]]=Introduction!$D$42,1,0)</f>
        <v>0</v>
      </c>
      <c r="Q737" s="51">
        <f>IF(Table2[[#This Row],[Customer Segment]]=Introduction!$D$44,1,0)</f>
        <v>0</v>
      </c>
      <c r="R737" s="41">
        <v>356.14</v>
      </c>
      <c r="S7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1615.2029955203395</v>
      </c>
    </row>
    <row r="738" spans="1:19" customFormat="1" x14ac:dyDescent="0.2">
      <c r="A738" s="1" t="s">
        <v>46</v>
      </c>
      <c r="B738" s="1" t="s">
        <v>14</v>
      </c>
      <c r="C738" s="1" t="s">
        <v>3</v>
      </c>
      <c r="D738" s="47">
        <v>0.05</v>
      </c>
      <c r="E738" s="47">
        <v>6.48</v>
      </c>
      <c r="F738" s="47">
        <v>6.86</v>
      </c>
      <c r="G738" s="47">
        <v>0.37</v>
      </c>
      <c r="H738" s="47">
        <v>-52.77</v>
      </c>
      <c r="I738" s="52">
        <f>IF(Table2[[#This Row],[Order Priority]]=Introduction!$B$42,1,0)</f>
        <v>0</v>
      </c>
      <c r="J738" s="52">
        <f>IF(Table2[[#This Row],[Order Priority]]=Introduction!$B$43,1,0)</f>
        <v>0</v>
      </c>
      <c r="K738" s="52">
        <f>IF(Table2[[#This Row],[Order Priority]]=Introduction!$B$44,1,0)</f>
        <v>0</v>
      </c>
      <c r="L738" s="52">
        <f>IF(Table2[[#This Row],[Order Priority]]=Introduction!$B$45,1,0)</f>
        <v>0</v>
      </c>
      <c r="M738" s="52">
        <f>IF(Table2[[#This Row],[Ship Mode]]=Introduction!$C$42,1,0)</f>
        <v>0</v>
      </c>
      <c r="N738" s="51">
        <f>IF(Table2[[#This Row],[Ship Mode]]=Introduction!$C$44,1,0)</f>
        <v>1</v>
      </c>
      <c r="O738" s="51">
        <f>IF(Table2[[#This Row],[Customer Segment]]=Introduction!$D$45,1,0)</f>
        <v>1</v>
      </c>
      <c r="P738" s="51">
        <f>IF(Table2[[#This Row],[Customer Segment]]=Introduction!$D$42,1,0)</f>
        <v>0</v>
      </c>
      <c r="Q738" s="51">
        <f>IF(Table2[[#This Row],[Customer Segment]]=Introduction!$D$44,1,0)</f>
        <v>0</v>
      </c>
      <c r="R738" s="44">
        <v>27.08</v>
      </c>
      <c r="S7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259.32997566117263</v>
      </c>
    </row>
    <row r="739" spans="1:19" customFormat="1" x14ac:dyDescent="0.2">
      <c r="A739" s="1" t="s">
        <v>1</v>
      </c>
      <c r="B739" s="1" t="s">
        <v>2</v>
      </c>
      <c r="C739" s="1" t="s">
        <v>3</v>
      </c>
      <c r="D739" s="49">
        <v>0.09</v>
      </c>
      <c r="E739" s="49">
        <v>517.48</v>
      </c>
      <c r="F739" s="49">
        <v>16.63</v>
      </c>
      <c r="G739" s="49">
        <v>0.59</v>
      </c>
      <c r="H739" s="49">
        <v>909.36</v>
      </c>
      <c r="I739" s="52">
        <f>IF(Table2[[#This Row],[Order Priority]]=Introduction!$B$42,1,0)</f>
        <v>1</v>
      </c>
      <c r="J739" s="52">
        <f>IF(Table2[[#This Row],[Order Priority]]=Introduction!$B$43,1,0)</f>
        <v>0</v>
      </c>
      <c r="K739" s="52">
        <f>IF(Table2[[#This Row],[Order Priority]]=Introduction!$B$44,1,0)</f>
        <v>0</v>
      </c>
      <c r="L739" s="52">
        <f>IF(Table2[[#This Row],[Order Priority]]=Introduction!$B$45,1,0)</f>
        <v>0</v>
      </c>
      <c r="M739" s="52">
        <f>IF(Table2[[#This Row],[Ship Mode]]=Introduction!$C$42,1,0)</f>
        <v>1</v>
      </c>
      <c r="N739" s="51">
        <f>IF(Table2[[#This Row],[Ship Mode]]=Introduction!$C$44,1,0)</f>
        <v>0</v>
      </c>
      <c r="O739" s="51">
        <f>IF(Table2[[#This Row],[Customer Segment]]=Introduction!$D$45,1,0)</f>
        <v>1</v>
      </c>
      <c r="P739" s="51">
        <f>IF(Table2[[#This Row],[Customer Segment]]=Introduction!$D$42,1,0)</f>
        <v>0</v>
      </c>
      <c r="Q739" s="51">
        <f>IF(Table2[[#This Row],[Customer Segment]]=Introduction!$D$44,1,0)</f>
        <v>0</v>
      </c>
      <c r="R739" s="41">
        <v>2354.54</v>
      </c>
      <c r="S7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3557.5062684976438</v>
      </c>
    </row>
    <row r="740" spans="1:19" customFormat="1" x14ac:dyDescent="0.2">
      <c r="A740" s="1" t="s">
        <v>46</v>
      </c>
      <c r="B740" s="1" t="s">
        <v>14</v>
      </c>
      <c r="C740" s="1" t="s">
        <v>70</v>
      </c>
      <c r="D740" s="47">
        <v>7.0000000000000007E-2</v>
      </c>
      <c r="E740" s="47">
        <v>6.08</v>
      </c>
      <c r="F740" s="47">
        <v>0.91</v>
      </c>
      <c r="G740" s="47">
        <v>0.51</v>
      </c>
      <c r="H740" s="47">
        <v>19.57</v>
      </c>
      <c r="I740" s="52">
        <f>IF(Table2[[#This Row],[Order Priority]]=Introduction!$B$42,1,0)</f>
        <v>0</v>
      </c>
      <c r="J740" s="52">
        <f>IF(Table2[[#This Row],[Order Priority]]=Introduction!$B$43,1,0)</f>
        <v>0</v>
      </c>
      <c r="K740" s="52">
        <f>IF(Table2[[#This Row],[Order Priority]]=Introduction!$B$44,1,0)</f>
        <v>0</v>
      </c>
      <c r="L740" s="52">
        <f>IF(Table2[[#This Row],[Order Priority]]=Introduction!$B$45,1,0)</f>
        <v>0</v>
      </c>
      <c r="M740" s="52">
        <f>IF(Table2[[#This Row],[Ship Mode]]=Introduction!$C$42,1,0)</f>
        <v>0</v>
      </c>
      <c r="N740" s="51">
        <f>IF(Table2[[#This Row],[Ship Mode]]=Introduction!$C$44,1,0)</f>
        <v>1</v>
      </c>
      <c r="O740" s="51">
        <f>IF(Table2[[#This Row],[Customer Segment]]=Introduction!$D$45,1,0)</f>
        <v>0</v>
      </c>
      <c r="P740" s="51">
        <f>IF(Table2[[#This Row],[Customer Segment]]=Introduction!$D$42,1,0)</f>
        <v>0</v>
      </c>
      <c r="Q740" s="51">
        <f>IF(Table2[[#This Row],[Customer Segment]]=Introduction!$D$44,1,0)</f>
        <v>0</v>
      </c>
      <c r="R740" s="44">
        <v>41.96</v>
      </c>
      <c r="S7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279.88618189780186</v>
      </c>
    </row>
    <row r="741" spans="1:19" customFormat="1" x14ac:dyDescent="0.2">
      <c r="A741" s="1" t="s">
        <v>46</v>
      </c>
      <c r="B741" s="1" t="s">
        <v>14</v>
      </c>
      <c r="C741" s="1" t="s">
        <v>70</v>
      </c>
      <c r="D741" s="49">
        <v>0.08</v>
      </c>
      <c r="E741" s="49">
        <v>19.899999999999999</v>
      </c>
      <c r="F741" s="49">
        <v>5.29</v>
      </c>
      <c r="G741" s="49">
        <v>0.4</v>
      </c>
      <c r="H741" s="49">
        <v>107.11</v>
      </c>
      <c r="I741" s="52">
        <f>IF(Table2[[#This Row],[Order Priority]]=Introduction!$B$42,1,0)</f>
        <v>0</v>
      </c>
      <c r="J741" s="52">
        <f>IF(Table2[[#This Row],[Order Priority]]=Introduction!$B$43,1,0)</f>
        <v>0</v>
      </c>
      <c r="K741" s="52">
        <f>IF(Table2[[#This Row],[Order Priority]]=Introduction!$B$44,1,0)</f>
        <v>0</v>
      </c>
      <c r="L741" s="52">
        <f>IF(Table2[[#This Row],[Order Priority]]=Introduction!$B$45,1,0)</f>
        <v>0</v>
      </c>
      <c r="M741" s="52">
        <f>IF(Table2[[#This Row],[Ship Mode]]=Introduction!$C$42,1,0)</f>
        <v>0</v>
      </c>
      <c r="N741" s="51">
        <f>IF(Table2[[#This Row],[Ship Mode]]=Introduction!$C$44,1,0)</f>
        <v>1</v>
      </c>
      <c r="O741" s="51">
        <f>IF(Table2[[#This Row],[Customer Segment]]=Introduction!$D$45,1,0)</f>
        <v>0</v>
      </c>
      <c r="P741" s="51">
        <f>IF(Table2[[#This Row],[Customer Segment]]=Introduction!$D$42,1,0)</f>
        <v>0</v>
      </c>
      <c r="Q741" s="51">
        <f>IF(Table2[[#This Row],[Customer Segment]]=Introduction!$D$44,1,0)</f>
        <v>0</v>
      </c>
      <c r="R741" s="41">
        <v>240.46</v>
      </c>
      <c r="S7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435.85159772711785</v>
      </c>
    </row>
    <row r="742" spans="1:19" customFormat="1" x14ac:dyDescent="0.2">
      <c r="A742" s="1" t="s">
        <v>46</v>
      </c>
      <c r="B742" s="1" t="s">
        <v>14</v>
      </c>
      <c r="C742" s="1" t="s">
        <v>70</v>
      </c>
      <c r="D742" s="47">
        <v>0.02</v>
      </c>
      <c r="E742" s="47">
        <v>3.36</v>
      </c>
      <c r="F742" s="47">
        <v>6.27</v>
      </c>
      <c r="G742" s="47">
        <v>0.4</v>
      </c>
      <c r="H742" s="47">
        <v>-216.154</v>
      </c>
      <c r="I742" s="52">
        <f>IF(Table2[[#This Row],[Order Priority]]=Introduction!$B$42,1,0)</f>
        <v>0</v>
      </c>
      <c r="J742" s="52">
        <f>IF(Table2[[#This Row],[Order Priority]]=Introduction!$B$43,1,0)</f>
        <v>0</v>
      </c>
      <c r="K742" s="52">
        <f>IF(Table2[[#This Row],[Order Priority]]=Introduction!$B$44,1,0)</f>
        <v>0</v>
      </c>
      <c r="L742" s="52">
        <f>IF(Table2[[#This Row],[Order Priority]]=Introduction!$B$45,1,0)</f>
        <v>0</v>
      </c>
      <c r="M742" s="52">
        <f>IF(Table2[[#This Row],[Ship Mode]]=Introduction!$C$42,1,0)</f>
        <v>0</v>
      </c>
      <c r="N742" s="51">
        <f>IF(Table2[[#This Row],[Ship Mode]]=Introduction!$C$44,1,0)</f>
        <v>1</v>
      </c>
      <c r="O742" s="51">
        <f>IF(Table2[[#This Row],[Customer Segment]]=Introduction!$D$45,1,0)</f>
        <v>0</v>
      </c>
      <c r="P742" s="51">
        <f>IF(Table2[[#This Row],[Customer Segment]]=Introduction!$D$42,1,0)</f>
        <v>0</v>
      </c>
      <c r="Q742" s="51">
        <f>IF(Table2[[#This Row],[Customer Segment]]=Introduction!$D$44,1,0)</f>
        <v>0</v>
      </c>
      <c r="R742" s="44">
        <v>74.08</v>
      </c>
      <c r="S7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119.73511484241874</v>
      </c>
    </row>
    <row r="743" spans="1:19" customFormat="1" x14ac:dyDescent="0.2">
      <c r="A743" s="1" t="s">
        <v>1</v>
      </c>
      <c r="B743" s="1" t="s">
        <v>14</v>
      </c>
      <c r="C743" s="1" t="s">
        <v>3</v>
      </c>
      <c r="D743" s="49">
        <v>0.02</v>
      </c>
      <c r="E743" s="49">
        <v>161.55000000000001</v>
      </c>
      <c r="F743" s="49">
        <v>19.989999999999998</v>
      </c>
      <c r="G743" s="49">
        <v>0.66</v>
      </c>
      <c r="H743" s="49">
        <v>664.51800000000003</v>
      </c>
      <c r="I743" s="52">
        <f>IF(Table2[[#This Row],[Order Priority]]=Introduction!$B$42,1,0)</f>
        <v>1</v>
      </c>
      <c r="J743" s="52">
        <f>IF(Table2[[#This Row],[Order Priority]]=Introduction!$B$43,1,0)</f>
        <v>0</v>
      </c>
      <c r="K743" s="52">
        <f>IF(Table2[[#This Row],[Order Priority]]=Introduction!$B$44,1,0)</f>
        <v>0</v>
      </c>
      <c r="L743" s="52">
        <f>IF(Table2[[#This Row],[Order Priority]]=Introduction!$B$45,1,0)</f>
        <v>0</v>
      </c>
      <c r="M743" s="52">
        <f>IF(Table2[[#This Row],[Ship Mode]]=Introduction!$C$42,1,0)</f>
        <v>0</v>
      </c>
      <c r="N743" s="51">
        <f>IF(Table2[[#This Row],[Ship Mode]]=Introduction!$C$44,1,0)</f>
        <v>1</v>
      </c>
      <c r="O743" s="51">
        <f>IF(Table2[[#This Row],[Customer Segment]]=Introduction!$D$45,1,0)</f>
        <v>1</v>
      </c>
      <c r="P743" s="51">
        <f>IF(Table2[[#This Row],[Customer Segment]]=Introduction!$D$42,1,0)</f>
        <v>0</v>
      </c>
      <c r="Q743" s="51">
        <f>IF(Table2[[#This Row],[Customer Segment]]=Introduction!$D$44,1,0)</f>
        <v>0</v>
      </c>
      <c r="R743" s="41">
        <v>657.61</v>
      </c>
      <c r="S7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2192.4679777199171</v>
      </c>
    </row>
    <row r="744" spans="1:19" customFormat="1" x14ac:dyDescent="0.2">
      <c r="A744" s="1" t="s">
        <v>1</v>
      </c>
      <c r="B744" s="1" t="s">
        <v>14</v>
      </c>
      <c r="C744" s="1" t="s">
        <v>70</v>
      </c>
      <c r="D744" s="47">
        <v>0.02</v>
      </c>
      <c r="E744" s="47">
        <v>11.55</v>
      </c>
      <c r="F744" s="47">
        <v>2.36</v>
      </c>
      <c r="G744" s="47">
        <v>0.55000000000000004</v>
      </c>
      <c r="H744" s="47">
        <v>1289.3820000000001</v>
      </c>
      <c r="I744" s="52">
        <f>IF(Table2[[#This Row],[Order Priority]]=Introduction!$B$42,1,0)</f>
        <v>1</v>
      </c>
      <c r="J744" s="52">
        <f>IF(Table2[[#This Row],[Order Priority]]=Introduction!$B$43,1,0)</f>
        <v>0</v>
      </c>
      <c r="K744" s="52">
        <f>IF(Table2[[#This Row],[Order Priority]]=Introduction!$B$44,1,0)</f>
        <v>0</v>
      </c>
      <c r="L744" s="52">
        <f>IF(Table2[[#This Row],[Order Priority]]=Introduction!$B$45,1,0)</f>
        <v>0</v>
      </c>
      <c r="M744" s="52">
        <f>IF(Table2[[#This Row],[Ship Mode]]=Introduction!$C$42,1,0)</f>
        <v>0</v>
      </c>
      <c r="N744" s="51">
        <f>IF(Table2[[#This Row],[Ship Mode]]=Introduction!$C$44,1,0)</f>
        <v>1</v>
      </c>
      <c r="O744" s="51">
        <f>IF(Table2[[#This Row],[Customer Segment]]=Introduction!$D$45,1,0)</f>
        <v>0</v>
      </c>
      <c r="P744" s="51">
        <f>IF(Table2[[#This Row],[Customer Segment]]=Introduction!$D$42,1,0)</f>
        <v>0</v>
      </c>
      <c r="Q744" s="51">
        <f>IF(Table2[[#This Row],[Customer Segment]]=Introduction!$D$44,1,0)</f>
        <v>0</v>
      </c>
      <c r="R744" s="44">
        <v>159.53</v>
      </c>
      <c r="S7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1792.6931641588285</v>
      </c>
    </row>
    <row r="745" spans="1:19" customFormat="1" x14ac:dyDescent="0.2">
      <c r="A745" s="1" t="s">
        <v>13</v>
      </c>
      <c r="B745" s="1" t="s">
        <v>14</v>
      </c>
      <c r="C745" s="1" t="s">
        <v>47</v>
      </c>
      <c r="D745" s="49">
        <v>7.0000000000000007E-2</v>
      </c>
      <c r="E745" s="49">
        <v>51.98</v>
      </c>
      <c r="F745" s="49">
        <v>10.17</v>
      </c>
      <c r="G745" s="49">
        <v>0.37</v>
      </c>
      <c r="H745" s="49">
        <v>439.78530000000001</v>
      </c>
      <c r="I745" s="52">
        <f>IF(Table2[[#This Row],[Order Priority]]=Introduction!$B$42,1,0)</f>
        <v>0</v>
      </c>
      <c r="J745" s="52">
        <f>IF(Table2[[#This Row],[Order Priority]]=Introduction!$B$43,1,0)</f>
        <v>1</v>
      </c>
      <c r="K745" s="52">
        <f>IF(Table2[[#This Row],[Order Priority]]=Introduction!$B$44,1,0)</f>
        <v>0</v>
      </c>
      <c r="L745" s="52">
        <f>IF(Table2[[#This Row],[Order Priority]]=Introduction!$B$45,1,0)</f>
        <v>0</v>
      </c>
      <c r="M745" s="52">
        <f>IF(Table2[[#This Row],[Ship Mode]]=Introduction!$C$42,1,0)</f>
        <v>0</v>
      </c>
      <c r="N745" s="51">
        <f>IF(Table2[[#This Row],[Ship Mode]]=Introduction!$C$44,1,0)</f>
        <v>1</v>
      </c>
      <c r="O745" s="51">
        <f>IF(Table2[[#This Row],[Customer Segment]]=Introduction!$D$45,1,0)</f>
        <v>0</v>
      </c>
      <c r="P745" s="51">
        <f>IF(Table2[[#This Row],[Customer Segment]]=Introduction!$D$42,1,0)</f>
        <v>0</v>
      </c>
      <c r="Q745" s="51">
        <f>IF(Table2[[#This Row],[Customer Segment]]=Introduction!$D$44,1,0)</f>
        <v>1</v>
      </c>
      <c r="R745" s="41">
        <v>637.37</v>
      </c>
      <c r="S7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820.50625634254664</v>
      </c>
    </row>
    <row r="746" spans="1:19" customFormat="1" x14ac:dyDescent="0.2">
      <c r="A746" s="1" t="s">
        <v>13</v>
      </c>
      <c r="B746" s="1" t="s">
        <v>2</v>
      </c>
      <c r="C746" s="1" t="s">
        <v>47</v>
      </c>
      <c r="D746" s="47">
        <v>0.1</v>
      </c>
      <c r="E746" s="47">
        <v>80.97</v>
      </c>
      <c r="F746" s="47">
        <v>33.6</v>
      </c>
      <c r="G746" s="47">
        <v>0.37</v>
      </c>
      <c r="H746" s="47">
        <v>-149.4573</v>
      </c>
      <c r="I746" s="52">
        <f>IF(Table2[[#This Row],[Order Priority]]=Introduction!$B$42,1,0)</f>
        <v>0</v>
      </c>
      <c r="J746" s="52">
        <f>IF(Table2[[#This Row],[Order Priority]]=Introduction!$B$43,1,0)</f>
        <v>1</v>
      </c>
      <c r="K746" s="52">
        <f>IF(Table2[[#This Row],[Order Priority]]=Introduction!$B$44,1,0)</f>
        <v>0</v>
      </c>
      <c r="L746" s="52">
        <f>IF(Table2[[#This Row],[Order Priority]]=Introduction!$B$45,1,0)</f>
        <v>0</v>
      </c>
      <c r="M746" s="52">
        <f>IF(Table2[[#This Row],[Ship Mode]]=Introduction!$C$42,1,0)</f>
        <v>1</v>
      </c>
      <c r="N746" s="51">
        <f>IF(Table2[[#This Row],[Ship Mode]]=Introduction!$C$44,1,0)</f>
        <v>0</v>
      </c>
      <c r="O746" s="51">
        <f>IF(Table2[[#This Row],[Customer Segment]]=Introduction!$D$45,1,0)</f>
        <v>0</v>
      </c>
      <c r="P746" s="51">
        <f>IF(Table2[[#This Row],[Customer Segment]]=Introduction!$D$42,1,0)</f>
        <v>0</v>
      </c>
      <c r="Q746" s="51">
        <f>IF(Table2[[#This Row],[Customer Segment]]=Introduction!$D$44,1,0)</f>
        <v>1</v>
      </c>
      <c r="R746" s="44">
        <v>232.16</v>
      </c>
      <c r="S7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1132.13451327539</v>
      </c>
    </row>
    <row r="747" spans="1:19" customFormat="1" x14ac:dyDescent="0.2">
      <c r="A747" s="1" t="s">
        <v>23</v>
      </c>
      <c r="B747" s="1" t="s">
        <v>63</v>
      </c>
      <c r="C747" s="1" t="s">
        <v>3</v>
      </c>
      <c r="D747" s="49">
        <v>0.09</v>
      </c>
      <c r="E747" s="49">
        <v>5.34</v>
      </c>
      <c r="F747" s="49">
        <v>2.99</v>
      </c>
      <c r="G747" s="49">
        <v>0.38</v>
      </c>
      <c r="H747" s="49">
        <v>9.4860000000000007</v>
      </c>
      <c r="I747" s="52">
        <f>IF(Table2[[#This Row],[Order Priority]]=Introduction!$B$42,1,0)</f>
        <v>0</v>
      </c>
      <c r="J747" s="52">
        <f>IF(Table2[[#This Row],[Order Priority]]=Introduction!$B$43,1,0)</f>
        <v>0</v>
      </c>
      <c r="K747" s="52">
        <f>IF(Table2[[#This Row],[Order Priority]]=Introduction!$B$44,1,0)</f>
        <v>1</v>
      </c>
      <c r="L747" s="52">
        <f>IF(Table2[[#This Row],[Order Priority]]=Introduction!$B$45,1,0)</f>
        <v>0</v>
      </c>
      <c r="M747" s="52">
        <f>IF(Table2[[#This Row],[Ship Mode]]=Introduction!$C$42,1,0)</f>
        <v>0</v>
      </c>
      <c r="N747" s="51">
        <f>IF(Table2[[#This Row],[Ship Mode]]=Introduction!$C$44,1,0)</f>
        <v>0</v>
      </c>
      <c r="O747" s="51">
        <f>IF(Table2[[#This Row],[Customer Segment]]=Introduction!$D$45,1,0)</f>
        <v>1</v>
      </c>
      <c r="P747" s="51">
        <f>IF(Table2[[#This Row],[Customer Segment]]=Introduction!$D$42,1,0)</f>
        <v>0</v>
      </c>
      <c r="Q747" s="51">
        <f>IF(Table2[[#This Row],[Customer Segment]]=Introduction!$D$44,1,0)</f>
        <v>0</v>
      </c>
      <c r="R747" s="41">
        <v>95.1</v>
      </c>
      <c r="S7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-9.0528555988757837</v>
      </c>
    </row>
    <row r="748" spans="1:19" customFormat="1" x14ac:dyDescent="0.2">
      <c r="A748" s="1" t="s">
        <v>23</v>
      </c>
      <c r="B748" s="1" t="s">
        <v>2</v>
      </c>
      <c r="C748" s="1" t="s">
        <v>3</v>
      </c>
      <c r="D748" s="47">
        <v>7.0000000000000007E-2</v>
      </c>
      <c r="E748" s="47">
        <v>140.97999999999999</v>
      </c>
      <c r="F748" s="47">
        <v>53.48</v>
      </c>
      <c r="G748" s="47">
        <v>0.65</v>
      </c>
      <c r="H748" s="47">
        <v>-263.64999999999998</v>
      </c>
      <c r="I748" s="52">
        <f>IF(Table2[[#This Row],[Order Priority]]=Introduction!$B$42,1,0)</f>
        <v>0</v>
      </c>
      <c r="J748" s="52">
        <f>IF(Table2[[#This Row],[Order Priority]]=Introduction!$B$43,1,0)</f>
        <v>0</v>
      </c>
      <c r="K748" s="52">
        <f>IF(Table2[[#This Row],[Order Priority]]=Introduction!$B$44,1,0)</f>
        <v>1</v>
      </c>
      <c r="L748" s="52">
        <f>IF(Table2[[#This Row],[Order Priority]]=Introduction!$B$45,1,0)</f>
        <v>0</v>
      </c>
      <c r="M748" s="52">
        <f>IF(Table2[[#This Row],[Ship Mode]]=Introduction!$C$42,1,0)</f>
        <v>1</v>
      </c>
      <c r="N748" s="51">
        <f>IF(Table2[[#This Row],[Ship Mode]]=Introduction!$C$44,1,0)</f>
        <v>0</v>
      </c>
      <c r="O748" s="51">
        <f>IF(Table2[[#This Row],[Customer Segment]]=Introduction!$D$45,1,0)</f>
        <v>1</v>
      </c>
      <c r="P748" s="51">
        <f>IF(Table2[[#This Row],[Customer Segment]]=Introduction!$D$42,1,0)</f>
        <v>0</v>
      </c>
      <c r="Q748" s="51">
        <f>IF(Table2[[#This Row],[Customer Segment]]=Introduction!$D$44,1,0)</f>
        <v>0</v>
      </c>
      <c r="R748" s="44">
        <v>734.74</v>
      </c>
      <c r="S7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2048.0280207650558</v>
      </c>
    </row>
    <row r="749" spans="1:19" customFormat="1" x14ac:dyDescent="0.2">
      <c r="A749" s="1" t="s">
        <v>23</v>
      </c>
      <c r="B749" s="1" t="s">
        <v>14</v>
      </c>
      <c r="C749" s="1" t="s">
        <v>3</v>
      </c>
      <c r="D749" s="49">
        <v>0.06</v>
      </c>
      <c r="E749" s="49">
        <v>205.99</v>
      </c>
      <c r="F749" s="49">
        <v>5.26</v>
      </c>
      <c r="G749" s="49">
        <v>0.56000000000000005</v>
      </c>
      <c r="H749" s="49">
        <v>890.18100000000004</v>
      </c>
      <c r="I749" s="52">
        <f>IF(Table2[[#This Row],[Order Priority]]=Introduction!$B$42,1,0)</f>
        <v>0</v>
      </c>
      <c r="J749" s="52">
        <f>IF(Table2[[#This Row],[Order Priority]]=Introduction!$B$43,1,0)</f>
        <v>0</v>
      </c>
      <c r="K749" s="52">
        <f>IF(Table2[[#This Row],[Order Priority]]=Introduction!$B$44,1,0)</f>
        <v>1</v>
      </c>
      <c r="L749" s="52">
        <f>IF(Table2[[#This Row],[Order Priority]]=Introduction!$B$45,1,0)</f>
        <v>0</v>
      </c>
      <c r="M749" s="52">
        <f>IF(Table2[[#This Row],[Ship Mode]]=Introduction!$C$42,1,0)</f>
        <v>0</v>
      </c>
      <c r="N749" s="51">
        <f>IF(Table2[[#This Row],[Ship Mode]]=Introduction!$C$44,1,0)</f>
        <v>1</v>
      </c>
      <c r="O749" s="51">
        <f>IF(Table2[[#This Row],[Customer Segment]]=Introduction!$D$45,1,0)</f>
        <v>1</v>
      </c>
      <c r="P749" s="51">
        <f>IF(Table2[[#This Row],[Customer Segment]]=Introduction!$D$42,1,0)</f>
        <v>0</v>
      </c>
      <c r="Q749" s="51">
        <f>IF(Table2[[#This Row],[Customer Segment]]=Introduction!$D$44,1,0)</f>
        <v>0</v>
      </c>
      <c r="R749" s="41">
        <v>1882.87</v>
      </c>
      <c r="S7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1835.8686238121811</v>
      </c>
    </row>
    <row r="750" spans="1:19" customFormat="1" x14ac:dyDescent="0.2">
      <c r="A750" s="1" t="s">
        <v>23</v>
      </c>
      <c r="B750" s="1" t="s">
        <v>2</v>
      </c>
      <c r="C750" s="1" t="s">
        <v>15</v>
      </c>
      <c r="D750" s="47">
        <v>0.01</v>
      </c>
      <c r="E750" s="47">
        <v>300.98</v>
      </c>
      <c r="F750" s="47">
        <v>64.73</v>
      </c>
      <c r="G750" s="47">
        <v>0.56000000000000005</v>
      </c>
      <c r="H750" s="47">
        <v>-48.874000000000002</v>
      </c>
      <c r="I750" s="52">
        <f>IF(Table2[[#This Row],[Order Priority]]=Introduction!$B$42,1,0)</f>
        <v>0</v>
      </c>
      <c r="J750" s="52">
        <f>IF(Table2[[#This Row],[Order Priority]]=Introduction!$B$43,1,0)</f>
        <v>0</v>
      </c>
      <c r="K750" s="52">
        <f>IF(Table2[[#This Row],[Order Priority]]=Introduction!$B$44,1,0)</f>
        <v>1</v>
      </c>
      <c r="L750" s="52">
        <f>IF(Table2[[#This Row],[Order Priority]]=Introduction!$B$45,1,0)</f>
        <v>0</v>
      </c>
      <c r="M750" s="52">
        <f>IF(Table2[[#This Row],[Ship Mode]]=Introduction!$C$42,1,0)</f>
        <v>1</v>
      </c>
      <c r="N750" s="51">
        <f>IF(Table2[[#This Row],[Ship Mode]]=Introduction!$C$44,1,0)</f>
        <v>0</v>
      </c>
      <c r="O750" s="51">
        <f>IF(Table2[[#This Row],[Customer Segment]]=Introduction!$D$45,1,0)</f>
        <v>0</v>
      </c>
      <c r="P750" s="51">
        <f>IF(Table2[[#This Row],[Customer Segment]]=Introduction!$D$42,1,0)</f>
        <v>1</v>
      </c>
      <c r="Q750" s="51">
        <f>IF(Table2[[#This Row],[Customer Segment]]=Introduction!$D$44,1,0)</f>
        <v>0</v>
      </c>
      <c r="R750" s="44">
        <v>974.14</v>
      </c>
      <c r="S7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3025.1595394975402</v>
      </c>
    </row>
    <row r="751" spans="1:19" customFormat="1" x14ac:dyDescent="0.2">
      <c r="A751" s="1" t="s">
        <v>13</v>
      </c>
      <c r="B751" s="1" t="s">
        <v>14</v>
      </c>
      <c r="C751" s="1" t="s">
        <v>47</v>
      </c>
      <c r="D751" s="49">
        <v>0.04</v>
      </c>
      <c r="E751" s="49">
        <v>19.23</v>
      </c>
      <c r="F751" s="49">
        <v>6.15</v>
      </c>
      <c r="G751" s="49">
        <v>0.44</v>
      </c>
      <c r="H751" s="49">
        <v>152.4348</v>
      </c>
      <c r="I751" s="52">
        <f>IF(Table2[[#This Row],[Order Priority]]=Introduction!$B$42,1,0)</f>
        <v>0</v>
      </c>
      <c r="J751" s="52">
        <f>IF(Table2[[#This Row],[Order Priority]]=Introduction!$B$43,1,0)</f>
        <v>1</v>
      </c>
      <c r="K751" s="52">
        <f>IF(Table2[[#This Row],[Order Priority]]=Introduction!$B$44,1,0)</f>
        <v>0</v>
      </c>
      <c r="L751" s="52">
        <f>IF(Table2[[#This Row],[Order Priority]]=Introduction!$B$45,1,0)</f>
        <v>0</v>
      </c>
      <c r="M751" s="52">
        <f>IF(Table2[[#This Row],[Ship Mode]]=Introduction!$C$42,1,0)</f>
        <v>0</v>
      </c>
      <c r="N751" s="51">
        <f>IF(Table2[[#This Row],[Ship Mode]]=Introduction!$C$44,1,0)</f>
        <v>1</v>
      </c>
      <c r="O751" s="51">
        <f>IF(Table2[[#This Row],[Customer Segment]]=Introduction!$D$45,1,0)</f>
        <v>0</v>
      </c>
      <c r="P751" s="51">
        <f>IF(Table2[[#This Row],[Customer Segment]]=Introduction!$D$42,1,0)</f>
        <v>0</v>
      </c>
      <c r="Q751" s="51">
        <f>IF(Table2[[#This Row],[Customer Segment]]=Introduction!$D$44,1,0)</f>
        <v>1</v>
      </c>
      <c r="R751" s="41">
        <v>220.92</v>
      </c>
      <c r="S7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390.53832263934237</v>
      </c>
    </row>
    <row r="752" spans="1:19" customFormat="1" x14ac:dyDescent="0.2">
      <c r="A752" s="1" t="s">
        <v>23</v>
      </c>
      <c r="B752" s="1" t="s">
        <v>63</v>
      </c>
      <c r="C752" s="1" t="s">
        <v>70</v>
      </c>
      <c r="D752" s="47">
        <v>0.01</v>
      </c>
      <c r="E752" s="47">
        <v>7.64</v>
      </c>
      <c r="F752" s="47">
        <v>1.39</v>
      </c>
      <c r="G752" s="47">
        <v>0.36</v>
      </c>
      <c r="H752" s="47">
        <v>-1676.6120000000001</v>
      </c>
      <c r="I752" s="52">
        <f>IF(Table2[[#This Row],[Order Priority]]=Introduction!$B$42,1,0)</f>
        <v>0</v>
      </c>
      <c r="J752" s="52">
        <f>IF(Table2[[#This Row],[Order Priority]]=Introduction!$B$43,1,0)</f>
        <v>0</v>
      </c>
      <c r="K752" s="52">
        <f>IF(Table2[[#This Row],[Order Priority]]=Introduction!$B$44,1,0)</f>
        <v>1</v>
      </c>
      <c r="L752" s="52">
        <f>IF(Table2[[#This Row],[Order Priority]]=Introduction!$B$45,1,0)</f>
        <v>0</v>
      </c>
      <c r="M752" s="52">
        <f>IF(Table2[[#This Row],[Ship Mode]]=Introduction!$C$42,1,0)</f>
        <v>0</v>
      </c>
      <c r="N752" s="51">
        <f>IF(Table2[[#This Row],[Ship Mode]]=Introduction!$C$44,1,0)</f>
        <v>0</v>
      </c>
      <c r="O752" s="51">
        <f>IF(Table2[[#This Row],[Customer Segment]]=Introduction!$D$45,1,0)</f>
        <v>0</v>
      </c>
      <c r="P752" s="51">
        <f>IF(Table2[[#This Row],[Customer Segment]]=Introduction!$D$42,1,0)</f>
        <v>0</v>
      </c>
      <c r="Q752" s="51">
        <f>IF(Table2[[#This Row],[Customer Segment]]=Introduction!$D$44,1,0)</f>
        <v>0</v>
      </c>
      <c r="R752" s="44">
        <v>73.290000000000006</v>
      </c>
      <c r="S7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-1727.3971948583232</v>
      </c>
    </row>
    <row r="753" spans="1:19" customFormat="1" x14ac:dyDescent="0.2">
      <c r="A753" s="1" t="s">
        <v>23</v>
      </c>
      <c r="B753" s="1" t="s">
        <v>2</v>
      </c>
      <c r="C753" s="1" t="s">
        <v>70</v>
      </c>
      <c r="D753" s="49">
        <v>7.0000000000000007E-2</v>
      </c>
      <c r="E753" s="49">
        <v>400.97</v>
      </c>
      <c r="F753" s="49">
        <v>48.26</v>
      </c>
      <c r="G753" s="49">
        <v>0.36</v>
      </c>
      <c r="H753" s="49">
        <v>45.127800000000001</v>
      </c>
      <c r="I753" s="52">
        <f>IF(Table2[[#This Row],[Order Priority]]=Introduction!$B$42,1,0)</f>
        <v>0</v>
      </c>
      <c r="J753" s="52">
        <f>IF(Table2[[#This Row],[Order Priority]]=Introduction!$B$43,1,0)</f>
        <v>0</v>
      </c>
      <c r="K753" s="52">
        <f>IF(Table2[[#This Row],[Order Priority]]=Introduction!$B$44,1,0)</f>
        <v>1</v>
      </c>
      <c r="L753" s="52">
        <f>IF(Table2[[#This Row],[Order Priority]]=Introduction!$B$45,1,0)</f>
        <v>0</v>
      </c>
      <c r="M753" s="52">
        <f>IF(Table2[[#This Row],[Ship Mode]]=Introduction!$C$42,1,0)</f>
        <v>1</v>
      </c>
      <c r="N753" s="51">
        <f>IF(Table2[[#This Row],[Ship Mode]]=Introduction!$C$44,1,0)</f>
        <v>0</v>
      </c>
      <c r="O753" s="51">
        <f>IF(Table2[[#This Row],[Customer Segment]]=Introduction!$D$45,1,0)</f>
        <v>0</v>
      </c>
      <c r="P753" s="51">
        <f>IF(Table2[[#This Row],[Customer Segment]]=Introduction!$D$42,1,0)</f>
        <v>0</v>
      </c>
      <c r="Q753" s="51">
        <f>IF(Table2[[#This Row],[Customer Segment]]=Introduction!$D$44,1,0)</f>
        <v>0</v>
      </c>
      <c r="R753" s="41">
        <v>2961.32</v>
      </c>
      <c r="S7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2802.5346486100093</v>
      </c>
    </row>
    <row r="754" spans="1:19" customFormat="1" x14ac:dyDescent="0.2">
      <c r="A754" s="1" t="s">
        <v>23</v>
      </c>
      <c r="B754" s="1" t="s">
        <v>14</v>
      </c>
      <c r="C754" s="1" t="s">
        <v>15</v>
      </c>
      <c r="D754" s="47">
        <v>0.09</v>
      </c>
      <c r="E754" s="47">
        <v>6783.02</v>
      </c>
      <c r="F754" s="47">
        <v>24.49</v>
      </c>
      <c r="G754" s="47">
        <v>0.39</v>
      </c>
      <c r="H754" s="47">
        <v>-14140.7016</v>
      </c>
      <c r="I754" s="52">
        <f>IF(Table2[[#This Row],[Order Priority]]=Introduction!$B$42,1,0)</f>
        <v>0</v>
      </c>
      <c r="J754" s="52">
        <f>IF(Table2[[#This Row],[Order Priority]]=Introduction!$B$43,1,0)</f>
        <v>0</v>
      </c>
      <c r="K754" s="52">
        <f>IF(Table2[[#This Row],[Order Priority]]=Introduction!$B$44,1,0)</f>
        <v>1</v>
      </c>
      <c r="L754" s="52">
        <f>IF(Table2[[#This Row],[Order Priority]]=Introduction!$B$45,1,0)</f>
        <v>0</v>
      </c>
      <c r="M754" s="52">
        <f>IF(Table2[[#This Row],[Ship Mode]]=Introduction!$C$42,1,0)</f>
        <v>0</v>
      </c>
      <c r="N754" s="51">
        <f>IF(Table2[[#This Row],[Ship Mode]]=Introduction!$C$44,1,0)</f>
        <v>1</v>
      </c>
      <c r="O754" s="51">
        <f>IF(Table2[[#This Row],[Customer Segment]]=Introduction!$D$45,1,0)</f>
        <v>0</v>
      </c>
      <c r="P754" s="51">
        <f>IF(Table2[[#This Row],[Customer Segment]]=Introduction!$D$42,1,0)</f>
        <v>1</v>
      </c>
      <c r="Q754" s="51">
        <f>IF(Table2[[#This Row],[Customer Segment]]=Introduction!$D$44,1,0)</f>
        <v>0</v>
      </c>
      <c r="R754" s="44">
        <v>6296</v>
      </c>
      <c r="S7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7401.3271579278216</v>
      </c>
    </row>
    <row r="755" spans="1:19" customFormat="1" x14ac:dyDescent="0.2">
      <c r="A755" s="1" t="s">
        <v>92</v>
      </c>
      <c r="B755" s="1" t="s">
        <v>63</v>
      </c>
      <c r="C755" s="1" t="s">
        <v>47</v>
      </c>
      <c r="D755" s="49">
        <v>0.01</v>
      </c>
      <c r="E755" s="49">
        <v>99.99</v>
      </c>
      <c r="F755" s="49">
        <v>19.989999999999998</v>
      </c>
      <c r="G755" s="49">
        <v>0.52</v>
      </c>
      <c r="H755" s="49">
        <v>90.024000000000001</v>
      </c>
      <c r="I755" s="52">
        <f>IF(Table2[[#This Row],[Order Priority]]=Introduction!$B$42,1,0)</f>
        <v>0</v>
      </c>
      <c r="J755" s="52">
        <f>IF(Table2[[#This Row],[Order Priority]]=Introduction!$B$43,1,0)</f>
        <v>0</v>
      </c>
      <c r="K755" s="52">
        <f>IF(Table2[[#This Row],[Order Priority]]=Introduction!$B$44,1,0)</f>
        <v>0</v>
      </c>
      <c r="L755" s="52">
        <f>IF(Table2[[#This Row],[Order Priority]]=Introduction!$B$45,1,0)</f>
        <v>1</v>
      </c>
      <c r="M755" s="52">
        <f>IF(Table2[[#This Row],[Ship Mode]]=Introduction!$C$42,1,0)</f>
        <v>0</v>
      </c>
      <c r="N755" s="51">
        <f>IF(Table2[[#This Row],[Ship Mode]]=Introduction!$C$44,1,0)</f>
        <v>0</v>
      </c>
      <c r="O755" s="51">
        <f>IF(Table2[[#This Row],[Customer Segment]]=Introduction!$D$45,1,0)</f>
        <v>0</v>
      </c>
      <c r="P755" s="51">
        <f>IF(Table2[[#This Row],[Customer Segment]]=Introduction!$D$42,1,0)</f>
        <v>0</v>
      </c>
      <c r="Q755" s="51">
        <f>IF(Table2[[#This Row],[Customer Segment]]=Introduction!$D$44,1,0)</f>
        <v>1</v>
      </c>
      <c r="R755" s="41">
        <v>202.98</v>
      </c>
      <c r="S7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981.54742575811474</v>
      </c>
    </row>
    <row r="756" spans="1:19" customFormat="1" x14ac:dyDescent="0.2">
      <c r="A756" s="1" t="s">
        <v>92</v>
      </c>
      <c r="B756" s="1" t="s">
        <v>14</v>
      </c>
      <c r="C756" s="1" t="s">
        <v>15</v>
      </c>
      <c r="D756" s="47">
        <v>0.1</v>
      </c>
      <c r="E756" s="47">
        <v>4.9800000000000004</v>
      </c>
      <c r="F756" s="47">
        <v>7.54</v>
      </c>
      <c r="G756" s="47">
        <v>0.38</v>
      </c>
      <c r="H756" s="47">
        <v>45.078000000000003</v>
      </c>
      <c r="I756" s="52">
        <f>IF(Table2[[#This Row],[Order Priority]]=Introduction!$B$42,1,0)</f>
        <v>0</v>
      </c>
      <c r="J756" s="52">
        <f>IF(Table2[[#This Row],[Order Priority]]=Introduction!$B$43,1,0)</f>
        <v>0</v>
      </c>
      <c r="K756" s="52">
        <f>IF(Table2[[#This Row],[Order Priority]]=Introduction!$B$44,1,0)</f>
        <v>0</v>
      </c>
      <c r="L756" s="52">
        <f>IF(Table2[[#This Row],[Order Priority]]=Introduction!$B$45,1,0)</f>
        <v>1</v>
      </c>
      <c r="M756" s="52">
        <f>IF(Table2[[#This Row],[Ship Mode]]=Introduction!$C$42,1,0)</f>
        <v>0</v>
      </c>
      <c r="N756" s="51">
        <f>IF(Table2[[#This Row],[Ship Mode]]=Introduction!$C$44,1,0)</f>
        <v>1</v>
      </c>
      <c r="O756" s="51">
        <f>IF(Table2[[#This Row],[Customer Segment]]=Introduction!$D$45,1,0)</f>
        <v>0</v>
      </c>
      <c r="P756" s="51">
        <f>IF(Table2[[#This Row],[Customer Segment]]=Introduction!$D$42,1,0)</f>
        <v>1</v>
      </c>
      <c r="Q756" s="51">
        <f>IF(Table2[[#This Row],[Customer Segment]]=Introduction!$D$44,1,0)</f>
        <v>0</v>
      </c>
      <c r="R756" s="44">
        <v>43.84</v>
      </c>
      <c r="S7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140.72849120243379</v>
      </c>
    </row>
    <row r="757" spans="1:19" customFormat="1" x14ac:dyDescent="0.2">
      <c r="A757" s="1" t="s">
        <v>92</v>
      </c>
      <c r="B757" s="1" t="s">
        <v>14</v>
      </c>
      <c r="C757" s="1" t="s">
        <v>15</v>
      </c>
      <c r="D757" s="49">
        <v>0</v>
      </c>
      <c r="E757" s="49">
        <v>22.84</v>
      </c>
      <c r="F757" s="49">
        <v>8.18</v>
      </c>
      <c r="G757" s="49">
        <v>0.39</v>
      </c>
      <c r="H757" s="49">
        <v>-110.376</v>
      </c>
      <c r="I757" s="52">
        <f>IF(Table2[[#This Row],[Order Priority]]=Introduction!$B$42,1,0)</f>
        <v>0</v>
      </c>
      <c r="J757" s="52">
        <f>IF(Table2[[#This Row],[Order Priority]]=Introduction!$B$43,1,0)</f>
        <v>0</v>
      </c>
      <c r="K757" s="52">
        <f>IF(Table2[[#This Row],[Order Priority]]=Introduction!$B$44,1,0)</f>
        <v>0</v>
      </c>
      <c r="L757" s="52">
        <f>IF(Table2[[#This Row],[Order Priority]]=Introduction!$B$45,1,0)</f>
        <v>1</v>
      </c>
      <c r="M757" s="52">
        <f>IF(Table2[[#This Row],[Ship Mode]]=Introduction!$C$42,1,0)</f>
        <v>0</v>
      </c>
      <c r="N757" s="51">
        <f>IF(Table2[[#This Row],[Ship Mode]]=Introduction!$C$44,1,0)</f>
        <v>1</v>
      </c>
      <c r="O757" s="51">
        <f>IF(Table2[[#This Row],[Customer Segment]]=Introduction!$D$45,1,0)</f>
        <v>0</v>
      </c>
      <c r="P757" s="51">
        <f>IF(Table2[[#This Row],[Customer Segment]]=Introduction!$D$42,1,0)</f>
        <v>1</v>
      </c>
      <c r="Q757" s="51">
        <f>IF(Table2[[#This Row],[Customer Segment]]=Introduction!$D$44,1,0)</f>
        <v>0</v>
      </c>
      <c r="R757" s="41">
        <v>141.74</v>
      </c>
      <c r="S7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129.58302301650772</v>
      </c>
    </row>
    <row r="758" spans="1:19" customFormat="1" x14ac:dyDescent="0.2">
      <c r="A758" s="1" t="s">
        <v>46</v>
      </c>
      <c r="B758" s="1" t="s">
        <v>14</v>
      </c>
      <c r="C758" s="1" t="s">
        <v>70</v>
      </c>
      <c r="D758" s="47">
        <v>0</v>
      </c>
      <c r="E758" s="47">
        <v>115.99</v>
      </c>
      <c r="F758" s="47">
        <v>2.5</v>
      </c>
      <c r="G758" s="47">
        <v>0.56999999999999995</v>
      </c>
      <c r="H758" s="47">
        <v>162.666</v>
      </c>
      <c r="I758" s="52">
        <f>IF(Table2[[#This Row],[Order Priority]]=Introduction!$B$42,1,0)</f>
        <v>0</v>
      </c>
      <c r="J758" s="52">
        <f>IF(Table2[[#This Row],[Order Priority]]=Introduction!$B$43,1,0)</f>
        <v>0</v>
      </c>
      <c r="K758" s="52">
        <f>IF(Table2[[#This Row],[Order Priority]]=Introduction!$B$44,1,0)</f>
        <v>0</v>
      </c>
      <c r="L758" s="52">
        <f>IF(Table2[[#This Row],[Order Priority]]=Introduction!$B$45,1,0)</f>
        <v>0</v>
      </c>
      <c r="M758" s="52">
        <f>IF(Table2[[#This Row],[Ship Mode]]=Introduction!$C$42,1,0)</f>
        <v>0</v>
      </c>
      <c r="N758" s="51">
        <f>IF(Table2[[#This Row],[Ship Mode]]=Introduction!$C$44,1,0)</f>
        <v>1</v>
      </c>
      <c r="O758" s="51">
        <f>IF(Table2[[#This Row],[Customer Segment]]=Introduction!$D$45,1,0)</f>
        <v>0</v>
      </c>
      <c r="P758" s="51">
        <f>IF(Table2[[#This Row],[Customer Segment]]=Introduction!$D$42,1,0)</f>
        <v>0</v>
      </c>
      <c r="Q758" s="51">
        <f>IF(Table2[[#This Row],[Customer Segment]]=Introduction!$D$44,1,0)</f>
        <v>0</v>
      </c>
      <c r="R758" s="44">
        <v>627.04</v>
      </c>
      <c r="S7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910.86381081410673</v>
      </c>
    </row>
    <row r="759" spans="1:19" customFormat="1" x14ac:dyDescent="0.2">
      <c r="A759" s="1" t="s">
        <v>46</v>
      </c>
      <c r="B759" s="1" t="s">
        <v>14</v>
      </c>
      <c r="C759" s="1" t="s">
        <v>70</v>
      </c>
      <c r="D759" s="49">
        <v>0.02</v>
      </c>
      <c r="E759" s="49">
        <v>5.98</v>
      </c>
      <c r="F759" s="49">
        <v>5.79</v>
      </c>
      <c r="G759" s="49">
        <v>0.36</v>
      </c>
      <c r="H759" s="49">
        <v>-67.489999999999995</v>
      </c>
      <c r="I759" s="52">
        <f>IF(Table2[[#This Row],[Order Priority]]=Introduction!$B$42,1,0)</f>
        <v>0</v>
      </c>
      <c r="J759" s="52">
        <f>IF(Table2[[#This Row],[Order Priority]]=Introduction!$B$43,1,0)</f>
        <v>0</v>
      </c>
      <c r="K759" s="52">
        <f>IF(Table2[[#This Row],[Order Priority]]=Introduction!$B$44,1,0)</f>
        <v>0</v>
      </c>
      <c r="L759" s="52">
        <f>IF(Table2[[#This Row],[Order Priority]]=Introduction!$B$45,1,0)</f>
        <v>0</v>
      </c>
      <c r="M759" s="52">
        <f>IF(Table2[[#This Row],[Ship Mode]]=Introduction!$C$42,1,0)</f>
        <v>0</v>
      </c>
      <c r="N759" s="51">
        <f>IF(Table2[[#This Row],[Ship Mode]]=Introduction!$C$44,1,0)</f>
        <v>1</v>
      </c>
      <c r="O759" s="51">
        <f>IF(Table2[[#This Row],[Customer Segment]]=Introduction!$D$45,1,0)</f>
        <v>0</v>
      </c>
      <c r="P759" s="51">
        <f>IF(Table2[[#This Row],[Customer Segment]]=Introduction!$D$42,1,0)</f>
        <v>0</v>
      </c>
      <c r="Q759" s="51">
        <f>IF(Table2[[#This Row],[Customer Segment]]=Introduction!$D$44,1,0)</f>
        <v>0</v>
      </c>
      <c r="R759" s="41">
        <v>110.19</v>
      </c>
      <c r="S7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233.66555469768832</v>
      </c>
    </row>
    <row r="760" spans="1:19" customFormat="1" x14ac:dyDescent="0.2">
      <c r="A760" s="1" t="s">
        <v>1</v>
      </c>
      <c r="B760" s="1" t="s">
        <v>63</v>
      </c>
      <c r="C760" s="1" t="s">
        <v>70</v>
      </c>
      <c r="D760" s="47">
        <v>0.06</v>
      </c>
      <c r="E760" s="47">
        <v>2.61</v>
      </c>
      <c r="F760" s="47">
        <v>0.5</v>
      </c>
      <c r="G760" s="47">
        <v>0.39</v>
      </c>
      <c r="H760" s="47">
        <v>10.85</v>
      </c>
      <c r="I760" s="52">
        <f>IF(Table2[[#This Row],[Order Priority]]=Introduction!$B$42,1,0)</f>
        <v>1</v>
      </c>
      <c r="J760" s="52">
        <f>IF(Table2[[#This Row],[Order Priority]]=Introduction!$B$43,1,0)</f>
        <v>0</v>
      </c>
      <c r="K760" s="52">
        <f>IF(Table2[[#This Row],[Order Priority]]=Introduction!$B$44,1,0)</f>
        <v>0</v>
      </c>
      <c r="L760" s="52">
        <f>IF(Table2[[#This Row],[Order Priority]]=Introduction!$B$45,1,0)</f>
        <v>0</v>
      </c>
      <c r="M760" s="52">
        <f>IF(Table2[[#This Row],[Ship Mode]]=Introduction!$C$42,1,0)</f>
        <v>0</v>
      </c>
      <c r="N760" s="51">
        <f>IF(Table2[[#This Row],[Ship Mode]]=Introduction!$C$44,1,0)</f>
        <v>0</v>
      </c>
      <c r="O760" s="51">
        <f>IF(Table2[[#This Row],[Customer Segment]]=Introduction!$D$45,1,0)</f>
        <v>0</v>
      </c>
      <c r="P760" s="51">
        <f>IF(Table2[[#This Row],[Customer Segment]]=Introduction!$D$42,1,0)</f>
        <v>0</v>
      </c>
      <c r="Q760" s="51">
        <f>IF(Table2[[#This Row],[Customer Segment]]=Introduction!$D$44,1,0)</f>
        <v>0</v>
      </c>
      <c r="R760" s="44">
        <v>17.59</v>
      </c>
      <c r="S7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162.38487719069553</v>
      </c>
    </row>
    <row r="761" spans="1:19" customFormat="1" x14ac:dyDescent="0.2">
      <c r="A761" s="1" t="s">
        <v>1</v>
      </c>
      <c r="B761" s="1" t="s">
        <v>14</v>
      </c>
      <c r="C761" s="1" t="s">
        <v>70</v>
      </c>
      <c r="D761" s="49">
        <v>0.01</v>
      </c>
      <c r="E761" s="49">
        <v>6.35</v>
      </c>
      <c r="F761" s="49">
        <v>1.02</v>
      </c>
      <c r="G761" s="49">
        <v>0.39</v>
      </c>
      <c r="H761" s="49">
        <v>97.662599999999998</v>
      </c>
      <c r="I761" s="52">
        <f>IF(Table2[[#This Row],[Order Priority]]=Introduction!$B$42,1,0)</f>
        <v>1</v>
      </c>
      <c r="J761" s="52">
        <f>IF(Table2[[#This Row],[Order Priority]]=Introduction!$B$43,1,0)</f>
        <v>0</v>
      </c>
      <c r="K761" s="52">
        <f>IF(Table2[[#This Row],[Order Priority]]=Introduction!$B$44,1,0)</f>
        <v>0</v>
      </c>
      <c r="L761" s="52">
        <f>IF(Table2[[#This Row],[Order Priority]]=Introduction!$B$45,1,0)</f>
        <v>0</v>
      </c>
      <c r="M761" s="52">
        <f>IF(Table2[[#This Row],[Ship Mode]]=Introduction!$C$42,1,0)</f>
        <v>0</v>
      </c>
      <c r="N761" s="51">
        <f>IF(Table2[[#This Row],[Ship Mode]]=Introduction!$C$44,1,0)</f>
        <v>1</v>
      </c>
      <c r="O761" s="51">
        <f>IF(Table2[[#This Row],[Customer Segment]]=Introduction!$D$45,1,0)</f>
        <v>0</v>
      </c>
      <c r="P761" s="51">
        <f>IF(Table2[[#This Row],[Customer Segment]]=Introduction!$D$42,1,0)</f>
        <v>0</v>
      </c>
      <c r="Q761" s="51">
        <f>IF(Table2[[#This Row],[Customer Segment]]=Introduction!$D$44,1,0)</f>
        <v>0</v>
      </c>
      <c r="R761" s="41">
        <v>141.54</v>
      </c>
      <c r="S7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392.63157998159602</v>
      </c>
    </row>
    <row r="762" spans="1:19" customFormat="1" x14ac:dyDescent="0.2">
      <c r="A762" s="1" t="s">
        <v>1</v>
      </c>
      <c r="B762" s="1" t="s">
        <v>14</v>
      </c>
      <c r="C762" s="1" t="s">
        <v>70</v>
      </c>
      <c r="D762" s="47">
        <v>0.06</v>
      </c>
      <c r="E762" s="47">
        <v>8.3699999999999992</v>
      </c>
      <c r="F762" s="47">
        <v>10.16</v>
      </c>
      <c r="G762" s="47">
        <v>0.59</v>
      </c>
      <c r="H762" s="47">
        <v>-255.65</v>
      </c>
      <c r="I762" s="52">
        <f>IF(Table2[[#This Row],[Order Priority]]=Introduction!$B$42,1,0)</f>
        <v>1</v>
      </c>
      <c r="J762" s="52">
        <f>IF(Table2[[#This Row],[Order Priority]]=Introduction!$B$43,1,0)</f>
        <v>0</v>
      </c>
      <c r="K762" s="52">
        <f>IF(Table2[[#This Row],[Order Priority]]=Introduction!$B$44,1,0)</f>
        <v>0</v>
      </c>
      <c r="L762" s="52">
        <f>IF(Table2[[#This Row],[Order Priority]]=Introduction!$B$45,1,0)</f>
        <v>0</v>
      </c>
      <c r="M762" s="52">
        <f>IF(Table2[[#This Row],[Ship Mode]]=Introduction!$C$42,1,0)</f>
        <v>0</v>
      </c>
      <c r="N762" s="51">
        <f>IF(Table2[[#This Row],[Ship Mode]]=Introduction!$C$44,1,0)</f>
        <v>1</v>
      </c>
      <c r="O762" s="51">
        <f>IF(Table2[[#This Row],[Customer Segment]]=Introduction!$D$45,1,0)</f>
        <v>0</v>
      </c>
      <c r="P762" s="51">
        <f>IF(Table2[[#This Row],[Customer Segment]]=Introduction!$D$42,1,0)</f>
        <v>0</v>
      </c>
      <c r="Q762" s="51">
        <f>IF(Table2[[#This Row],[Customer Segment]]=Introduction!$D$44,1,0)</f>
        <v>0</v>
      </c>
      <c r="R762" s="44">
        <v>157.63999999999999</v>
      </c>
      <c r="S7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422.97784573743741</v>
      </c>
    </row>
    <row r="763" spans="1:19" customFormat="1" x14ac:dyDescent="0.2">
      <c r="A763" s="1" t="s">
        <v>1</v>
      </c>
      <c r="B763" s="1" t="s">
        <v>63</v>
      </c>
      <c r="C763" s="1" t="s">
        <v>70</v>
      </c>
      <c r="D763" s="49">
        <v>0.09</v>
      </c>
      <c r="E763" s="49">
        <v>6.48</v>
      </c>
      <c r="F763" s="49">
        <v>9.17</v>
      </c>
      <c r="G763" s="49">
        <v>0.37</v>
      </c>
      <c r="H763" s="49">
        <v>-76.540000000000006</v>
      </c>
      <c r="I763" s="52">
        <f>IF(Table2[[#This Row],[Order Priority]]=Introduction!$B$42,1,0)</f>
        <v>1</v>
      </c>
      <c r="J763" s="52">
        <f>IF(Table2[[#This Row],[Order Priority]]=Introduction!$B$43,1,0)</f>
        <v>0</v>
      </c>
      <c r="K763" s="52">
        <f>IF(Table2[[#This Row],[Order Priority]]=Introduction!$B$44,1,0)</f>
        <v>0</v>
      </c>
      <c r="L763" s="52">
        <f>IF(Table2[[#This Row],[Order Priority]]=Introduction!$B$45,1,0)</f>
        <v>0</v>
      </c>
      <c r="M763" s="52">
        <f>IF(Table2[[#This Row],[Ship Mode]]=Introduction!$C$42,1,0)</f>
        <v>0</v>
      </c>
      <c r="N763" s="51">
        <f>IF(Table2[[#This Row],[Ship Mode]]=Introduction!$C$44,1,0)</f>
        <v>0</v>
      </c>
      <c r="O763" s="51">
        <f>IF(Table2[[#This Row],[Customer Segment]]=Introduction!$D$45,1,0)</f>
        <v>0</v>
      </c>
      <c r="P763" s="51">
        <f>IF(Table2[[#This Row],[Customer Segment]]=Introduction!$D$42,1,0)</f>
        <v>0</v>
      </c>
      <c r="Q763" s="51">
        <f>IF(Table2[[#This Row],[Customer Segment]]=Introduction!$D$44,1,0)</f>
        <v>0</v>
      </c>
      <c r="R763" s="41">
        <v>42.16</v>
      </c>
      <c r="S7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288.20493621247186</v>
      </c>
    </row>
    <row r="764" spans="1:19" customFormat="1" x14ac:dyDescent="0.2">
      <c r="A764" s="1" t="s">
        <v>1</v>
      </c>
      <c r="B764" s="1" t="s">
        <v>14</v>
      </c>
      <c r="C764" s="1" t="s">
        <v>70</v>
      </c>
      <c r="D764" s="47">
        <v>0.09</v>
      </c>
      <c r="E764" s="47">
        <v>6.28</v>
      </c>
      <c r="F764" s="47">
        <v>5.29</v>
      </c>
      <c r="G764" s="47">
        <v>0.43</v>
      </c>
      <c r="H764" s="47">
        <v>-10.09</v>
      </c>
      <c r="I764" s="52">
        <f>IF(Table2[[#This Row],[Order Priority]]=Introduction!$B$42,1,0)</f>
        <v>1</v>
      </c>
      <c r="J764" s="52">
        <f>IF(Table2[[#This Row],[Order Priority]]=Introduction!$B$43,1,0)</f>
        <v>0</v>
      </c>
      <c r="K764" s="52">
        <f>IF(Table2[[#This Row],[Order Priority]]=Introduction!$B$44,1,0)</f>
        <v>0</v>
      </c>
      <c r="L764" s="52">
        <f>IF(Table2[[#This Row],[Order Priority]]=Introduction!$B$45,1,0)</f>
        <v>0</v>
      </c>
      <c r="M764" s="52">
        <f>IF(Table2[[#This Row],[Ship Mode]]=Introduction!$C$42,1,0)</f>
        <v>0</v>
      </c>
      <c r="N764" s="51">
        <f>IF(Table2[[#This Row],[Ship Mode]]=Introduction!$C$44,1,0)</f>
        <v>1</v>
      </c>
      <c r="O764" s="51">
        <f>IF(Table2[[#This Row],[Customer Segment]]=Introduction!$D$45,1,0)</f>
        <v>0</v>
      </c>
      <c r="P764" s="51">
        <f>IF(Table2[[#This Row],[Customer Segment]]=Introduction!$D$42,1,0)</f>
        <v>0</v>
      </c>
      <c r="Q764" s="51">
        <f>IF(Table2[[#This Row],[Customer Segment]]=Introduction!$D$44,1,0)</f>
        <v>0</v>
      </c>
      <c r="R764" s="44">
        <v>14.08</v>
      </c>
      <c r="S7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380.47106908043054</v>
      </c>
    </row>
    <row r="765" spans="1:19" customFormat="1" x14ac:dyDescent="0.2">
      <c r="A765" s="1" t="s">
        <v>1</v>
      </c>
      <c r="B765" s="1" t="s">
        <v>14</v>
      </c>
      <c r="C765" s="1" t="s">
        <v>70</v>
      </c>
      <c r="D765" s="49">
        <v>0.03</v>
      </c>
      <c r="E765" s="49">
        <v>15.14</v>
      </c>
      <c r="F765" s="49">
        <v>4.53</v>
      </c>
      <c r="G765" s="49">
        <v>0.81</v>
      </c>
      <c r="H765" s="49">
        <v>-92.87</v>
      </c>
      <c r="I765" s="52">
        <f>IF(Table2[[#This Row],[Order Priority]]=Introduction!$B$42,1,0)</f>
        <v>1</v>
      </c>
      <c r="J765" s="52">
        <f>IF(Table2[[#This Row],[Order Priority]]=Introduction!$B$43,1,0)</f>
        <v>0</v>
      </c>
      <c r="K765" s="52">
        <f>IF(Table2[[#This Row],[Order Priority]]=Introduction!$B$44,1,0)</f>
        <v>0</v>
      </c>
      <c r="L765" s="52">
        <f>IF(Table2[[#This Row],[Order Priority]]=Introduction!$B$45,1,0)</f>
        <v>0</v>
      </c>
      <c r="M765" s="52">
        <f>IF(Table2[[#This Row],[Ship Mode]]=Introduction!$C$42,1,0)</f>
        <v>0</v>
      </c>
      <c r="N765" s="51">
        <f>IF(Table2[[#This Row],[Ship Mode]]=Introduction!$C$44,1,0)</f>
        <v>1</v>
      </c>
      <c r="O765" s="51">
        <f>IF(Table2[[#This Row],[Customer Segment]]=Introduction!$D$45,1,0)</f>
        <v>0</v>
      </c>
      <c r="P765" s="51">
        <f>IF(Table2[[#This Row],[Customer Segment]]=Introduction!$D$42,1,0)</f>
        <v>0</v>
      </c>
      <c r="Q765" s="51">
        <f>IF(Table2[[#This Row],[Customer Segment]]=Introduction!$D$44,1,0)</f>
        <v>0</v>
      </c>
      <c r="R765" s="41">
        <v>256.73</v>
      </c>
      <c r="S7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657.95645618083938</v>
      </c>
    </row>
    <row r="766" spans="1:19" customFormat="1" x14ac:dyDescent="0.2">
      <c r="A766" s="1" t="s">
        <v>1</v>
      </c>
      <c r="B766" s="1" t="s">
        <v>14</v>
      </c>
      <c r="C766" s="1" t="s">
        <v>70</v>
      </c>
      <c r="D766" s="47">
        <v>0</v>
      </c>
      <c r="E766" s="47">
        <v>2.6</v>
      </c>
      <c r="F766" s="47">
        <v>2.4</v>
      </c>
      <c r="G766" s="47">
        <v>0.57999999999999996</v>
      </c>
      <c r="H766" s="47">
        <v>-45.21</v>
      </c>
      <c r="I766" s="52">
        <f>IF(Table2[[#This Row],[Order Priority]]=Introduction!$B$42,1,0)</f>
        <v>1</v>
      </c>
      <c r="J766" s="52">
        <f>IF(Table2[[#This Row],[Order Priority]]=Introduction!$B$43,1,0)</f>
        <v>0</v>
      </c>
      <c r="K766" s="52">
        <f>IF(Table2[[#This Row],[Order Priority]]=Introduction!$B$44,1,0)</f>
        <v>0</v>
      </c>
      <c r="L766" s="52">
        <f>IF(Table2[[#This Row],[Order Priority]]=Introduction!$B$45,1,0)</f>
        <v>0</v>
      </c>
      <c r="M766" s="52">
        <f>IF(Table2[[#This Row],[Ship Mode]]=Introduction!$C$42,1,0)</f>
        <v>0</v>
      </c>
      <c r="N766" s="51">
        <f>IF(Table2[[#This Row],[Ship Mode]]=Introduction!$C$44,1,0)</f>
        <v>1</v>
      </c>
      <c r="O766" s="51">
        <f>IF(Table2[[#This Row],[Customer Segment]]=Introduction!$D$45,1,0)</f>
        <v>0</v>
      </c>
      <c r="P766" s="51">
        <f>IF(Table2[[#This Row],[Customer Segment]]=Introduction!$D$42,1,0)</f>
        <v>0</v>
      </c>
      <c r="Q766" s="51">
        <f>IF(Table2[[#This Row],[Customer Segment]]=Introduction!$D$44,1,0)</f>
        <v>0</v>
      </c>
      <c r="R766" s="44">
        <v>44.75</v>
      </c>
      <c r="S7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437.25257354587018</v>
      </c>
    </row>
    <row r="767" spans="1:19" customFormat="1" x14ac:dyDescent="0.2">
      <c r="A767" s="1" t="s">
        <v>13</v>
      </c>
      <c r="B767" s="1" t="s">
        <v>14</v>
      </c>
      <c r="C767" s="1" t="s">
        <v>47</v>
      </c>
      <c r="D767" s="49">
        <v>0.06</v>
      </c>
      <c r="E767" s="49">
        <v>99.99</v>
      </c>
      <c r="F767" s="49">
        <v>19.989999999999998</v>
      </c>
      <c r="G767" s="49">
        <v>0.52</v>
      </c>
      <c r="H767" s="49">
        <v>-127.56</v>
      </c>
      <c r="I767" s="52">
        <f>IF(Table2[[#This Row],[Order Priority]]=Introduction!$B$42,1,0)</f>
        <v>0</v>
      </c>
      <c r="J767" s="52">
        <f>IF(Table2[[#This Row],[Order Priority]]=Introduction!$B$43,1,0)</f>
        <v>1</v>
      </c>
      <c r="K767" s="52">
        <f>IF(Table2[[#This Row],[Order Priority]]=Introduction!$B$44,1,0)</f>
        <v>0</v>
      </c>
      <c r="L767" s="52">
        <f>IF(Table2[[#This Row],[Order Priority]]=Introduction!$B$45,1,0)</f>
        <v>0</v>
      </c>
      <c r="M767" s="52">
        <f>IF(Table2[[#This Row],[Ship Mode]]=Introduction!$C$42,1,0)</f>
        <v>0</v>
      </c>
      <c r="N767" s="51">
        <f>IF(Table2[[#This Row],[Ship Mode]]=Introduction!$C$44,1,0)</f>
        <v>1</v>
      </c>
      <c r="O767" s="51">
        <f>IF(Table2[[#This Row],[Customer Segment]]=Introduction!$D$45,1,0)</f>
        <v>0</v>
      </c>
      <c r="P767" s="51">
        <f>IF(Table2[[#This Row],[Customer Segment]]=Introduction!$D$42,1,0)</f>
        <v>0</v>
      </c>
      <c r="Q767" s="51">
        <f>IF(Table2[[#This Row],[Customer Segment]]=Introduction!$D$44,1,0)</f>
        <v>1</v>
      </c>
      <c r="R767" s="41">
        <v>290.24</v>
      </c>
      <c r="S7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792.65817356981154</v>
      </c>
    </row>
    <row r="768" spans="1:19" customFormat="1" x14ac:dyDescent="0.2">
      <c r="A768" s="1" t="s">
        <v>13</v>
      </c>
      <c r="B768" s="1" t="s">
        <v>14</v>
      </c>
      <c r="C768" s="1" t="s">
        <v>47</v>
      </c>
      <c r="D768" s="47">
        <v>0</v>
      </c>
      <c r="E768" s="47">
        <v>193.17</v>
      </c>
      <c r="F768" s="47">
        <v>19.989999999999998</v>
      </c>
      <c r="G768" s="47">
        <v>0.71</v>
      </c>
      <c r="H768" s="47">
        <v>282.18</v>
      </c>
      <c r="I768" s="52">
        <f>IF(Table2[[#This Row],[Order Priority]]=Introduction!$B$42,1,0)</f>
        <v>0</v>
      </c>
      <c r="J768" s="52">
        <f>IF(Table2[[#This Row],[Order Priority]]=Introduction!$B$43,1,0)</f>
        <v>1</v>
      </c>
      <c r="K768" s="52">
        <f>IF(Table2[[#This Row],[Order Priority]]=Introduction!$B$44,1,0)</f>
        <v>0</v>
      </c>
      <c r="L768" s="52">
        <f>IF(Table2[[#This Row],[Order Priority]]=Introduction!$B$45,1,0)</f>
        <v>0</v>
      </c>
      <c r="M768" s="52">
        <f>IF(Table2[[#This Row],[Ship Mode]]=Introduction!$C$42,1,0)</f>
        <v>0</v>
      </c>
      <c r="N768" s="51">
        <f>IF(Table2[[#This Row],[Ship Mode]]=Introduction!$C$44,1,0)</f>
        <v>1</v>
      </c>
      <c r="O768" s="51">
        <f>IF(Table2[[#This Row],[Customer Segment]]=Introduction!$D$45,1,0)</f>
        <v>0</v>
      </c>
      <c r="P768" s="51">
        <f>IF(Table2[[#This Row],[Customer Segment]]=Introduction!$D$42,1,0)</f>
        <v>0</v>
      </c>
      <c r="Q768" s="51">
        <f>IF(Table2[[#This Row],[Customer Segment]]=Introduction!$D$44,1,0)</f>
        <v>1</v>
      </c>
      <c r="R768" s="44">
        <v>971.4</v>
      </c>
      <c r="S7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1701.7670440243692</v>
      </c>
    </row>
    <row r="769" spans="1:19" customFormat="1" x14ac:dyDescent="0.2">
      <c r="A769" s="1" t="s">
        <v>13</v>
      </c>
      <c r="B769" s="1" t="s">
        <v>63</v>
      </c>
      <c r="C769" s="1" t="s">
        <v>47</v>
      </c>
      <c r="D769" s="49">
        <v>0.08</v>
      </c>
      <c r="E769" s="49">
        <v>20.99</v>
      </c>
      <c r="F769" s="49">
        <v>3.3</v>
      </c>
      <c r="G769" s="49">
        <v>0.81</v>
      </c>
      <c r="H769" s="49">
        <v>-96.337999999999994</v>
      </c>
      <c r="I769" s="52">
        <f>IF(Table2[[#This Row],[Order Priority]]=Introduction!$B$42,1,0)</f>
        <v>0</v>
      </c>
      <c r="J769" s="52">
        <f>IF(Table2[[#This Row],[Order Priority]]=Introduction!$B$43,1,0)</f>
        <v>1</v>
      </c>
      <c r="K769" s="52">
        <f>IF(Table2[[#This Row],[Order Priority]]=Introduction!$B$44,1,0)</f>
        <v>0</v>
      </c>
      <c r="L769" s="52">
        <f>IF(Table2[[#This Row],[Order Priority]]=Introduction!$B$45,1,0)</f>
        <v>0</v>
      </c>
      <c r="M769" s="52">
        <f>IF(Table2[[#This Row],[Ship Mode]]=Introduction!$C$42,1,0)</f>
        <v>0</v>
      </c>
      <c r="N769" s="51">
        <f>IF(Table2[[#This Row],[Ship Mode]]=Introduction!$C$44,1,0)</f>
        <v>0</v>
      </c>
      <c r="O769" s="51">
        <f>IF(Table2[[#This Row],[Customer Segment]]=Introduction!$D$45,1,0)</f>
        <v>0</v>
      </c>
      <c r="P769" s="51">
        <f>IF(Table2[[#This Row],[Customer Segment]]=Introduction!$D$42,1,0)</f>
        <v>0</v>
      </c>
      <c r="Q769" s="51">
        <f>IF(Table2[[#This Row],[Customer Segment]]=Introduction!$D$44,1,0)</f>
        <v>1</v>
      </c>
      <c r="R769" s="41">
        <v>193.51</v>
      </c>
      <c r="S7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261.41941962921533</v>
      </c>
    </row>
    <row r="770" spans="1:19" customFormat="1" x14ac:dyDescent="0.2">
      <c r="A770" s="1" t="s">
        <v>13</v>
      </c>
      <c r="B770" s="1" t="s">
        <v>14</v>
      </c>
      <c r="C770" s="1" t="s">
        <v>3</v>
      </c>
      <c r="D770" s="47">
        <v>0.01</v>
      </c>
      <c r="E770" s="47">
        <v>10.9</v>
      </c>
      <c r="F770" s="47">
        <v>7.46</v>
      </c>
      <c r="G770" s="47">
        <v>0.59</v>
      </c>
      <c r="H770" s="47">
        <v>-116.76</v>
      </c>
      <c r="I770" s="52">
        <f>IF(Table2[[#This Row],[Order Priority]]=Introduction!$B$42,1,0)</f>
        <v>0</v>
      </c>
      <c r="J770" s="52">
        <f>IF(Table2[[#This Row],[Order Priority]]=Introduction!$B$43,1,0)</f>
        <v>1</v>
      </c>
      <c r="K770" s="52">
        <f>IF(Table2[[#This Row],[Order Priority]]=Introduction!$B$44,1,0)</f>
        <v>0</v>
      </c>
      <c r="L770" s="52">
        <f>IF(Table2[[#This Row],[Order Priority]]=Introduction!$B$45,1,0)</f>
        <v>0</v>
      </c>
      <c r="M770" s="52">
        <f>IF(Table2[[#This Row],[Ship Mode]]=Introduction!$C$42,1,0)</f>
        <v>0</v>
      </c>
      <c r="N770" s="51">
        <f>IF(Table2[[#This Row],[Ship Mode]]=Introduction!$C$44,1,0)</f>
        <v>1</v>
      </c>
      <c r="O770" s="51">
        <f>IF(Table2[[#This Row],[Customer Segment]]=Introduction!$D$45,1,0)</f>
        <v>1</v>
      </c>
      <c r="P770" s="51">
        <f>IF(Table2[[#This Row],[Customer Segment]]=Introduction!$D$42,1,0)</f>
        <v>0</v>
      </c>
      <c r="Q770" s="51">
        <f>IF(Table2[[#This Row],[Customer Segment]]=Introduction!$D$44,1,0)</f>
        <v>0</v>
      </c>
      <c r="R770" s="44">
        <v>207.31</v>
      </c>
      <c r="S7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230.01114612226516</v>
      </c>
    </row>
    <row r="771" spans="1:19" customFormat="1" x14ac:dyDescent="0.2">
      <c r="A771" s="1" t="s">
        <v>13</v>
      </c>
      <c r="B771" s="1" t="s">
        <v>14</v>
      </c>
      <c r="C771" s="1" t="s">
        <v>3</v>
      </c>
      <c r="D771" s="49">
        <v>0.1</v>
      </c>
      <c r="E771" s="49">
        <v>7.99</v>
      </c>
      <c r="F771" s="49">
        <v>5.03</v>
      </c>
      <c r="G771" s="49">
        <v>0.6</v>
      </c>
      <c r="H771" s="49">
        <v>-160.952</v>
      </c>
      <c r="I771" s="52">
        <f>IF(Table2[[#This Row],[Order Priority]]=Introduction!$B$42,1,0)</f>
        <v>0</v>
      </c>
      <c r="J771" s="52">
        <f>IF(Table2[[#This Row],[Order Priority]]=Introduction!$B$43,1,0)</f>
        <v>1</v>
      </c>
      <c r="K771" s="52">
        <f>IF(Table2[[#This Row],[Order Priority]]=Introduction!$B$44,1,0)</f>
        <v>0</v>
      </c>
      <c r="L771" s="52">
        <f>IF(Table2[[#This Row],[Order Priority]]=Introduction!$B$45,1,0)</f>
        <v>0</v>
      </c>
      <c r="M771" s="52">
        <f>IF(Table2[[#This Row],[Ship Mode]]=Introduction!$C$42,1,0)</f>
        <v>0</v>
      </c>
      <c r="N771" s="51">
        <f>IF(Table2[[#This Row],[Ship Mode]]=Introduction!$C$44,1,0)</f>
        <v>1</v>
      </c>
      <c r="O771" s="51">
        <f>IF(Table2[[#This Row],[Customer Segment]]=Introduction!$D$45,1,0)</f>
        <v>1</v>
      </c>
      <c r="P771" s="51">
        <f>IF(Table2[[#This Row],[Customer Segment]]=Introduction!$D$42,1,0)</f>
        <v>0</v>
      </c>
      <c r="Q771" s="51">
        <f>IF(Table2[[#This Row],[Customer Segment]]=Introduction!$D$44,1,0)</f>
        <v>0</v>
      </c>
      <c r="R771" s="41">
        <v>143.12</v>
      </c>
      <c r="S7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57.312588808026376</v>
      </c>
    </row>
    <row r="772" spans="1:19" customFormat="1" x14ac:dyDescent="0.2">
      <c r="A772" s="1" t="s">
        <v>92</v>
      </c>
      <c r="B772" s="1" t="s">
        <v>14</v>
      </c>
      <c r="C772" s="1" t="s">
        <v>70</v>
      </c>
      <c r="D772" s="47">
        <v>0.02</v>
      </c>
      <c r="E772" s="47">
        <v>5.98</v>
      </c>
      <c r="F772" s="47">
        <v>1.49</v>
      </c>
      <c r="G772" s="47">
        <v>0.39</v>
      </c>
      <c r="H772" s="47">
        <v>28.526</v>
      </c>
      <c r="I772" s="52">
        <f>IF(Table2[[#This Row],[Order Priority]]=Introduction!$B$42,1,0)</f>
        <v>0</v>
      </c>
      <c r="J772" s="52">
        <f>IF(Table2[[#This Row],[Order Priority]]=Introduction!$B$43,1,0)</f>
        <v>0</v>
      </c>
      <c r="K772" s="52">
        <f>IF(Table2[[#This Row],[Order Priority]]=Introduction!$B$44,1,0)</f>
        <v>0</v>
      </c>
      <c r="L772" s="52">
        <f>IF(Table2[[#This Row],[Order Priority]]=Introduction!$B$45,1,0)</f>
        <v>1</v>
      </c>
      <c r="M772" s="52">
        <f>IF(Table2[[#This Row],[Ship Mode]]=Introduction!$C$42,1,0)</f>
        <v>0</v>
      </c>
      <c r="N772" s="51">
        <f>IF(Table2[[#This Row],[Ship Mode]]=Introduction!$C$44,1,0)</f>
        <v>1</v>
      </c>
      <c r="O772" s="51">
        <f>IF(Table2[[#This Row],[Customer Segment]]=Introduction!$D$45,1,0)</f>
        <v>0</v>
      </c>
      <c r="P772" s="51">
        <f>IF(Table2[[#This Row],[Customer Segment]]=Introduction!$D$42,1,0)</f>
        <v>0</v>
      </c>
      <c r="Q772" s="51">
        <f>IF(Table2[[#This Row],[Customer Segment]]=Introduction!$D$44,1,0)</f>
        <v>0</v>
      </c>
      <c r="R772" s="44">
        <v>59.9</v>
      </c>
      <c r="S7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49.808647168866628</v>
      </c>
    </row>
    <row r="773" spans="1:19" customFormat="1" x14ac:dyDescent="0.2">
      <c r="A773" s="1" t="s">
        <v>46</v>
      </c>
      <c r="B773" s="1" t="s">
        <v>14</v>
      </c>
      <c r="C773" s="1" t="s">
        <v>70</v>
      </c>
      <c r="D773" s="49">
        <v>0.06</v>
      </c>
      <c r="E773" s="49">
        <v>8.6</v>
      </c>
      <c r="F773" s="49">
        <v>6.19</v>
      </c>
      <c r="G773" s="49">
        <v>0.38</v>
      </c>
      <c r="H773" s="49">
        <v>-46.115000000000002</v>
      </c>
      <c r="I773" s="52">
        <f>IF(Table2[[#This Row],[Order Priority]]=Introduction!$B$42,1,0)</f>
        <v>0</v>
      </c>
      <c r="J773" s="52">
        <f>IF(Table2[[#This Row],[Order Priority]]=Introduction!$B$43,1,0)</f>
        <v>0</v>
      </c>
      <c r="K773" s="52">
        <f>IF(Table2[[#This Row],[Order Priority]]=Introduction!$B$44,1,0)</f>
        <v>0</v>
      </c>
      <c r="L773" s="52">
        <f>IF(Table2[[#This Row],[Order Priority]]=Introduction!$B$45,1,0)</f>
        <v>0</v>
      </c>
      <c r="M773" s="52">
        <f>IF(Table2[[#This Row],[Ship Mode]]=Introduction!$C$42,1,0)</f>
        <v>0</v>
      </c>
      <c r="N773" s="51">
        <f>IF(Table2[[#This Row],[Ship Mode]]=Introduction!$C$44,1,0)</f>
        <v>1</v>
      </c>
      <c r="O773" s="51">
        <f>IF(Table2[[#This Row],[Customer Segment]]=Introduction!$D$45,1,0)</f>
        <v>0</v>
      </c>
      <c r="P773" s="51">
        <f>IF(Table2[[#This Row],[Customer Segment]]=Introduction!$D$42,1,0)</f>
        <v>0</v>
      </c>
      <c r="Q773" s="51">
        <f>IF(Table2[[#This Row],[Customer Segment]]=Introduction!$D$44,1,0)</f>
        <v>0</v>
      </c>
      <c r="R773" s="41">
        <v>79.400000000000006</v>
      </c>
      <c r="S7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265.00888359025254</v>
      </c>
    </row>
    <row r="774" spans="1:19" customFormat="1" x14ac:dyDescent="0.2">
      <c r="A774" s="1" t="s">
        <v>1</v>
      </c>
      <c r="B774" s="1" t="s">
        <v>14</v>
      </c>
      <c r="C774" s="1" t="s">
        <v>47</v>
      </c>
      <c r="D774" s="47">
        <v>0.06</v>
      </c>
      <c r="E774" s="47">
        <v>80.98</v>
      </c>
      <c r="F774" s="47">
        <v>35</v>
      </c>
      <c r="G774" s="47">
        <v>0.81</v>
      </c>
      <c r="H774" s="47">
        <v>-218.77</v>
      </c>
      <c r="I774" s="52">
        <f>IF(Table2[[#This Row],[Order Priority]]=Introduction!$B$42,1,0)</f>
        <v>1</v>
      </c>
      <c r="J774" s="52">
        <f>IF(Table2[[#This Row],[Order Priority]]=Introduction!$B$43,1,0)</f>
        <v>0</v>
      </c>
      <c r="K774" s="52">
        <f>IF(Table2[[#This Row],[Order Priority]]=Introduction!$B$44,1,0)</f>
        <v>0</v>
      </c>
      <c r="L774" s="52">
        <f>IF(Table2[[#This Row],[Order Priority]]=Introduction!$B$45,1,0)</f>
        <v>0</v>
      </c>
      <c r="M774" s="52">
        <f>IF(Table2[[#This Row],[Ship Mode]]=Introduction!$C$42,1,0)</f>
        <v>0</v>
      </c>
      <c r="N774" s="51">
        <f>IF(Table2[[#This Row],[Ship Mode]]=Introduction!$C$44,1,0)</f>
        <v>1</v>
      </c>
      <c r="O774" s="51">
        <f>IF(Table2[[#This Row],[Customer Segment]]=Introduction!$D$45,1,0)</f>
        <v>0</v>
      </c>
      <c r="P774" s="51">
        <f>IF(Table2[[#This Row],[Customer Segment]]=Introduction!$D$42,1,0)</f>
        <v>0</v>
      </c>
      <c r="Q774" s="51">
        <f>IF(Table2[[#This Row],[Customer Segment]]=Introduction!$D$44,1,0)</f>
        <v>1</v>
      </c>
      <c r="R774" s="44">
        <v>172.79</v>
      </c>
      <c r="S7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1588.1046935830232</v>
      </c>
    </row>
    <row r="775" spans="1:19" customFormat="1" x14ac:dyDescent="0.2">
      <c r="A775" s="1" t="s">
        <v>1</v>
      </c>
      <c r="B775" s="1" t="s">
        <v>14</v>
      </c>
      <c r="C775" s="1" t="s">
        <v>47</v>
      </c>
      <c r="D775" s="49">
        <v>0</v>
      </c>
      <c r="E775" s="49">
        <v>22.84</v>
      </c>
      <c r="F775" s="49">
        <v>16.920000000000002</v>
      </c>
      <c r="G775" s="49">
        <v>0.39</v>
      </c>
      <c r="H775" s="49">
        <v>-83.75</v>
      </c>
      <c r="I775" s="52">
        <f>IF(Table2[[#This Row],[Order Priority]]=Introduction!$B$42,1,0)</f>
        <v>1</v>
      </c>
      <c r="J775" s="52">
        <f>IF(Table2[[#This Row],[Order Priority]]=Introduction!$B$43,1,0)</f>
        <v>0</v>
      </c>
      <c r="K775" s="52">
        <f>IF(Table2[[#This Row],[Order Priority]]=Introduction!$B$44,1,0)</f>
        <v>0</v>
      </c>
      <c r="L775" s="52">
        <f>IF(Table2[[#This Row],[Order Priority]]=Introduction!$B$45,1,0)</f>
        <v>0</v>
      </c>
      <c r="M775" s="52">
        <f>IF(Table2[[#This Row],[Ship Mode]]=Introduction!$C$42,1,0)</f>
        <v>0</v>
      </c>
      <c r="N775" s="51">
        <f>IF(Table2[[#This Row],[Ship Mode]]=Introduction!$C$44,1,0)</f>
        <v>1</v>
      </c>
      <c r="O775" s="51">
        <f>IF(Table2[[#This Row],[Customer Segment]]=Introduction!$D$45,1,0)</f>
        <v>0</v>
      </c>
      <c r="P775" s="51">
        <f>IF(Table2[[#This Row],[Customer Segment]]=Introduction!$D$42,1,0)</f>
        <v>0</v>
      </c>
      <c r="Q775" s="51">
        <f>IF(Table2[[#This Row],[Customer Segment]]=Introduction!$D$44,1,0)</f>
        <v>1</v>
      </c>
      <c r="R775" s="41">
        <v>370.62</v>
      </c>
      <c r="S7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735.03956974618916</v>
      </c>
    </row>
    <row r="776" spans="1:19" customFormat="1" x14ac:dyDescent="0.2">
      <c r="A776" s="1" t="s">
        <v>13</v>
      </c>
      <c r="B776" s="1" t="s">
        <v>14</v>
      </c>
      <c r="C776" s="1" t="s">
        <v>3</v>
      </c>
      <c r="D776" s="47">
        <v>0.1</v>
      </c>
      <c r="E776" s="47">
        <v>73.98</v>
      </c>
      <c r="F776" s="47">
        <v>4</v>
      </c>
      <c r="G776" s="47">
        <v>0.79</v>
      </c>
      <c r="H776" s="47">
        <v>-229.87</v>
      </c>
      <c r="I776" s="52">
        <f>IF(Table2[[#This Row],[Order Priority]]=Introduction!$B$42,1,0)</f>
        <v>0</v>
      </c>
      <c r="J776" s="52">
        <f>IF(Table2[[#This Row],[Order Priority]]=Introduction!$B$43,1,0)</f>
        <v>1</v>
      </c>
      <c r="K776" s="52">
        <f>IF(Table2[[#This Row],[Order Priority]]=Introduction!$B$44,1,0)</f>
        <v>0</v>
      </c>
      <c r="L776" s="52">
        <f>IF(Table2[[#This Row],[Order Priority]]=Introduction!$B$45,1,0)</f>
        <v>0</v>
      </c>
      <c r="M776" s="52">
        <f>IF(Table2[[#This Row],[Ship Mode]]=Introduction!$C$42,1,0)</f>
        <v>0</v>
      </c>
      <c r="N776" s="51">
        <f>IF(Table2[[#This Row],[Ship Mode]]=Introduction!$C$44,1,0)</f>
        <v>1</v>
      </c>
      <c r="O776" s="51">
        <f>IF(Table2[[#This Row],[Customer Segment]]=Introduction!$D$45,1,0)</f>
        <v>1</v>
      </c>
      <c r="P776" s="51">
        <f>IF(Table2[[#This Row],[Customer Segment]]=Introduction!$D$42,1,0)</f>
        <v>0</v>
      </c>
      <c r="Q776" s="51">
        <f>IF(Table2[[#This Row],[Customer Segment]]=Introduction!$D$44,1,0)</f>
        <v>0</v>
      </c>
      <c r="R776" s="44">
        <v>347.23</v>
      </c>
      <c r="S7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322.95345060823053</v>
      </c>
    </row>
    <row r="777" spans="1:19" customFormat="1" x14ac:dyDescent="0.2">
      <c r="A777" s="1" t="s">
        <v>13</v>
      </c>
      <c r="B777" s="1" t="s">
        <v>14</v>
      </c>
      <c r="C777" s="1" t="s">
        <v>3</v>
      </c>
      <c r="D777" s="49">
        <v>0.05</v>
      </c>
      <c r="E777" s="49">
        <v>51.98</v>
      </c>
      <c r="F777" s="49">
        <v>10.17</v>
      </c>
      <c r="G777" s="49">
        <v>0.37</v>
      </c>
      <c r="H777" s="49">
        <v>329.9787</v>
      </c>
      <c r="I777" s="52">
        <f>IF(Table2[[#This Row],[Order Priority]]=Introduction!$B$42,1,0)</f>
        <v>0</v>
      </c>
      <c r="J777" s="52">
        <f>IF(Table2[[#This Row],[Order Priority]]=Introduction!$B$43,1,0)</f>
        <v>1</v>
      </c>
      <c r="K777" s="52">
        <f>IF(Table2[[#This Row],[Order Priority]]=Introduction!$B$44,1,0)</f>
        <v>0</v>
      </c>
      <c r="L777" s="52">
        <f>IF(Table2[[#This Row],[Order Priority]]=Introduction!$B$45,1,0)</f>
        <v>0</v>
      </c>
      <c r="M777" s="52">
        <f>IF(Table2[[#This Row],[Ship Mode]]=Introduction!$C$42,1,0)</f>
        <v>0</v>
      </c>
      <c r="N777" s="51">
        <f>IF(Table2[[#This Row],[Ship Mode]]=Introduction!$C$44,1,0)</f>
        <v>1</v>
      </c>
      <c r="O777" s="51">
        <f>IF(Table2[[#This Row],[Customer Segment]]=Introduction!$D$45,1,0)</f>
        <v>1</v>
      </c>
      <c r="P777" s="51">
        <f>IF(Table2[[#This Row],[Customer Segment]]=Introduction!$D$42,1,0)</f>
        <v>0</v>
      </c>
      <c r="Q777" s="51">
        <f>IF(Table2[[#This Row],[Customer Segment]]=Introduction!$D$44,1,0)</f>
        <v>0</v>
      </c>
      <c r="R777" s="41">
        <v>478.23</v>
      </c>
      <c r="S7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681.80253844795925</v>
      </c>
    </row>
    <row r="778" spans="1:19" customFormat="1" x14ac:dyDescent="0.2">
      <c r="A778" s="1" t="s">
        <v>23</v>
      </c>
      <c r="B778" s="1" t="s">
        <v>14</v>
      </c>
      <c r="C778" s="1" t="s">
        <v>70</v>
      </c>
      <c r="D778" s="47">
        <v>0.06</v>
      </c>
      <c r="E778" s="47">
        <v>205.99</v>
      </c>
      <c r="F778" s="47">
        <v>8.99</v>
      </c>
      <c r="G778" s="47">
        <v>0.56000000000000005</v>
      </c>
      <c r="H778" s="47">
        <v>3568.096</v>
      </c>
      <c r="I778" s="52">
        <f>IF(Table2[[#This Row],[Order Priority]]=Introduction!$B$42,1,0)</f>
        <v>0</v>
      </c>
      <c r="J778" s="52">
        <f>IF(Table2[[#This Row],[Order Priority]]=Introduction!$B$43,1,0)</f>
        <v>0</v>
      </c>
      <c r="K778" s="52">
        <f>IF(Table2[[#This Row],[Order Priority]]=Introduction!$B$44,1,0)</f>
        <v>1</v>
      </c>
      <c r="L778" s="52">
        <f>IF(Table2[[#This Row],[Order Priority]]=Introduction!$B$45,1,0)</f>
        <v>0</v>
      </c>
      <c r="M778" s="52">
        <f>IF(Table2[[#This Row],[Ship Mode]]=Introduction!$C$42,1,0)</f>
        <v>0</v>
      </c>
      <c r="N778" s="51">
        <f>IF(Table2[[#This Row],[Ship Mode]]=Introduction!$C$44,1,0)</f>
        <v>1</v>
      </c>
      <c r="O778" s="51">
        <f>IF(Table2[[#This Row],[Customer Segment]]=Introduction!$D$45,1,0)</f>
        <v>0</v>
      </c>
      <c r="P778" s="51">
        <f>IF(Table2[[#This Row],[Customer Segment]]=Introduction!$D$42,1,0)</f>
        <v>0</v>
      </c>
      <c r="Q778" s="51">
        <f>IF(Table2[[#This Row],[Customer Segment]]=Introduction!$D$44,1,0)</f>
        <v>0</v>
      </c>
      <c r="R778" s="44">
        <v>3838.14</v>
      </c>
      <c r="S7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4690.2538194321787</v>
      </c>
    </row>
    <row r="779" spans="1:19" customFormat="1" x14ac:dyDescent="0.2">
      <c r="A779" s="1" t="s">
        <v>23</v>
      </c>
      <c r="B779" s="1" t="s">
        <v>14</v>
      </c>
      <c r="C779" s="1" t="s">
        <v>70</v>
      </c>
      <c r="D779" s="49">
        <v>0.01</v>
      </c>
      <c r="E779" s="49">
        <v>85.99</v>
      </c>
      <c r="F779" s="49">
        <v>0.99</v>
      </c>
      <c r="G779" s="49">
        <v>0.85</v>
      </c>
      <c r="H779" s="49">
        <v>311.73</v>
      </c>
      <c r="I779" s="52">
        <f>IF(Table2[[#This Row],[Order Priority]]=Introduction!$B$42,1,0)</f>
        <v>0</v>
      </c>
      <c r="J779" s="52">
        <f>IF(Table2[[#This Row],[Order Priority]]=Introduction!$B$43,1,0)</f>
        <v>0</v>
      </c>
      <c r="K779" s="52">
        <f>IF(Table2[[#This Row],[Order Priority]]=Introduction!$B$44,1,0)</f>
        <v>1</v>
      </c>
      <c r="L779" s="52">
        <f>IF(Table2[[#This Row],[Order Priority]]=Introduction!$B$45,1,0)</f>
        <v>0</v>
      </c>
      <c r="M779" s="52">
        <f>IF(Table2[[#This Row],[Ship Mode]]=Introduction!$C$42,1,0)</f>
        <v>0</v>
      </c>
      <c r="N779" s="51">
        <f>IF(Table2[[#This Row],[Ship Mode]]=Introduction!$C$44,1,0)</f>
        <v>1</v>
      </c>
      <c r="O779" s="51">
        <f>IF(Table2[[#This Row],[Customer Segment]]=Introduction!$D$45,1,0)</f>
        <v>0</v>
      </c>
      <c r="P779" s="51">
        <f>IF(Table2[[#This Row],[Customer Segment]]=Introduction!$D$42,1,0)</f>
        <v>0</v>
      </c>
      <c r="Q779" s="51">
        <f>IF(Table2[[#This Row],[Customer Segment]]=Introduction!$D$44,1,0)</f>
        <v>0</v>
      </c>
      <c r="R779" s="41">
        <v>146.16999999999999</v>
      </c>
      <c r="S7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1032.6407074264293</v>
      </c>
    </row>
    <row r="780" spans="1:19" customFormat="1" x14ac:dyDescent="0.2">
      <c r="A780" s="1" t="s">
        <v>23</v>
      </c>
      <c r="B780" s="1" t="s">
        <v>14</v>
      </c>
      <c r="C780" s="1" t="s">
        <v>3</v>
      </c>
      <c r="D780" s="47">
        <v>0.01</v>
      </c>
      <c r="E780" s="47">
        <v>35.99</v>
      </c>
      <c r="F780" s="47">
        <v>5.99</v>
      </c>
      <c r="G780" s="47">
        <v>0.38</v>
      </c>
      <c r="H780" s="47">
        <v>218.23320000000001</v>
      </c>
      <c r="I780" s="52">
        <f>IF(Table2[[#This Row],[Order Priority]]=Introduction!$B$42,1,0)</f>
        <v>0</v>
      </c>
      <c r="J780" s="52">
        <f>IF(Table2[[#This Row],[Order Priority]]=Introduction!$B$43,1,0)</f>
        <v>0</v>
      </c>
      <c r="K780" s="52">
        <f>IF(Table2[[#This Row],[Order Priority]]=Introduction!$B$44,1,0)</f>
        <v>1</v>
      </c>
      <c r="L780" s="52">
        <f>IF(Table2[[#This Row],[Order Priority]]=Introduction!$B$45,1,0)</f>
        <v>0</v>
      </c>
      <c r="M780" s="52">
        <f>IF(Table2[[#This Row],[Ship Mode]]=Introduction!$C$42,1,0)</f>
        <v>0</v>
      </c>
      <c r="N780" s="51">
        <f>IF(Table2[[#This Row],[Ship Mode]]=Introduction!$C$44,1,0)</f>
        <v>1</v>
      </c>
      <c r="O780" s="51">
        <f>IF(Table2[[#This Row],[Customer Segment]]=Introduction!$D$45,1,0)</f>
        <v>1</v>
      </c>
      <c r="P780" s="51">
        <f>IF(Table2[[#This Row],[Customer Segment]]=Introduction!$D$42,1,0)</f>
        <v>0</v>
      </c>
      <c r="Q780" s="51">
        <f>IF(Table2[[#This Row],[Customer Segment]]=Introduction!$D$44,1,0)</f>
        <v>0</v>
      </c>
      <c r="R780" s="44">
        <v>316.27999999999997</v>
      </c>
      <c r="S7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518.74251243837364</v>
      </c>
    </row>
    <row r="781" spans="1:19" customFormat="1" x14ac:dyDescent="0.2">
      <c r="A781" s="1" t="s">
        <v>46</v>
      </c>
      <c r="B781" s="1" t="s">
        <v>14</v>
      </c>
      <c r="C781" s="1" t="s">
        <v>3</v>
      </c>
      <c r="D781" s="49">
        <v>0.01</v>
      </c>
      <c r="E781" s="49">
        <v>45.98</v>
      </c>
      <c r="F781" s="49">
        <v>4.8</v>
      </c>
      <c r="G781" s="49">
        <v>0.68</v>
      </c>
      <c r="H781" s="49">
        <v>133.5771</v>
      </c>
      <c r="I781" s="52">
        <f>IF(Table2[[#This Row],[Order Priority]]=Introduction!$B$42,1,0)</f>
        <v>0</v>
      </c>
      <c r="J781" s="52">
        <f>IF(Table2[[#This Row],[Order Priority]]=Introduction!$B$43,1,0)</f>
        <v>0</v>
      </c>
      <c r="K781" s="52">
        <f>IF(Table2[[#This Row],[Order Priority]]=Introduction!$B$44,1,0)</f>
        <v>0</v>
      </c>
      <c r="L781" s="52">
        <f>IF(Table2[[#This Row],[Order Priority]]=Introduction!$B$45,1,0)</f>
        <v>0</v>
      </c>
      <c r="M781" s="52">
        <f>IF(Table2[[#This Row],[Ship Mode]]=Introduction!$C$42,1,0)</f>
        <v>0</v>
      </c>
      <c r="N781" s="51">
        <f>IF(Table2[[#This Row],[Ship Mode]]=Introduction!$C$44,1,0)</f>
        <v>1</v>
      </c>
      <c r="O781" s="51">
        <f>IF(Table2[[#This Row],[Customer Segment]]=Introduction!$D$45,1,0)</f>
        <v>1</v>
      </c>
      <c r="P781" s="51">
        <f>IF(Table2[[#This Row],[Customer Segment]]=Introduction!$D$42,1,0)</f>
        <v>0</v>
      </c>
      <c r="Q781" s="51">
        <f>IF(Table2[[#This Row],[Customer Segment]]=Introduction!$D$44,1,0)</f>
        <v>0</v>
      </c>
      <c r="R781" s="41">
        <v>193.59</v>
      </c>
      <c r="S7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801.07813885058329</v>
      </c>
    </row>
    <row r="782" spans="1:19" customFormat="1" x14ac:dyDescent="0.2">
      <c r="A782" s="1" t="s">
        <v>46</v>
      </c>
      <c r="B782" s="1" t="s">
        <v>14</v>
      </c>
      <c r="C782" s="1" t="s">
        <v>15</v>
      </c>
      <c r="D782" s="47">
        <v>0</v>
      </c>
      <c r="E782" s="47">
        <v>5.98</v>
      </c>
      <c r="F782" s="47">
        <v>1.49</v>
      </c>
      <c r="G782" s="47">
        <v>0.39</v>
      </c>
      <c r="H782" s="47">
        <v>80.674800000000005</v>
      </c>
      <c r="I782" s="52">
        <f>IF(Table2[[#This Row],[Order Priority]]=Introduction!$B$42,1,0)</f>
        <v>0</v>
      </c>
      <c r="J782" s="52">
        <f>IF(Table2[[#This Row],[Order Priority]]=Introduction!$B$43,1,0)</f>
        <v>0</v>
      </c>
      <c r="K782" s="52">
        <f>IF(Table2[[#This Row],[Order Priority]]=Introduction!$B$44,1,0)</f>
        <v>0</v>
      </c>
      <c r="L782" s="52">
        <f>IF(Table2[[#This Row],[Order Priority]]=Introduction!$B$45,1,0)</f>
        <v>0</v>
      </c>
      <c r="M782" s="52">
        <f>IF(Table2[[#This Row],[Ship Mode]]=Introduction!$C$42,1,0)</f>
        <v>0</v>
      </c>
      <c r="N782" s="51">
        <f>IF(Table2[[#This Row],[Ship Mode]]=Introduction!$C$44,1,0)</f>
        <v>1</v>
      </c>
      <c r="O782" s="51">
        <f>IF(Table2[[#This Row],[Customer Segment]]=Introduction!$D$45,1,0)</f>
        <v>0</v>
      </c>
      <c r="P782" s="51">
        <f>IF(Table2[[#This Row],[Customer Segment]]=Introduction!$D$42,1,0)</f>
        <v>1</v>
      </c>
      <c r="Q782" s="51">
        <f>IF(Table2[[#This Row],[Customer Segment]]=Introduction!$D$44,1,0)</f>
        <v>0</v>
      </c>
      <c r="R782" s="44">
        <v>116.92</v>
      </c>
      <c r="S7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275.75749068031462</v>
      </c>
    </row>
    <row r="783" spans="1:19" customFormat="1" x14ac:dyDescent="0.2">
      <c r="A783" s="1" t="s">
        <v>46</v>
      </c>
      <c r="B783" s="1" t="s">
        <v>14</v>
      </c>
      <c r="C783" s="1" t="s">
        <v>3</v>
      </c>
      <c r="D783" s="49">
        <v>0</v>
      </c>
      <c r="E783" s="49">
        <v>73.98</v>
      </c>
      <c r="F783" s="49">
        <v>14.52</v>
      </c>
      <c r="G783" s="49">
        <v>0.65</v>
      </c>
      <c r="H783" s="49">
        <v>-88.61</v>
      </c>
      <c r="I783" s="52">
        <f>IF(Table2[[#This Row],[Order Priority]]=Introduction!$B$42,1,0)</f>
        <v>0</v>
      </c>
      <c r="J783" s="52">
        <f>IF(Table2[[#This Row],[Order Priority]]=Introduction!$B$43,1,0)</f>
        <v>0</v>
      </c>
      <c r="K783" s="52">
        <f>IF(Table2[[#This Row],[Order Priority]]=Introduction!$B$44,1,0)</f>
        <v>0</v>
      </c>
      <c r="L783" s="52">
        <f>IF(Table2[[#This Row],[Order Priority]]=Introduction!$B$45,1,0)</f>
        <v>0</v>
      </c>
      <c r="M783" s="52">
        <f>IF(Table2[[#This Row],[Ship Mode]]=Introduction!$C$42,1,0)</f>
        <v>0</v>
      </c>
      <c r="N783" s="51">
        <f>IF(Table2[[#This Row],[Ship Mode]]=Introduction!$C$44,1,0)</f>
        <v>1</v>
      </c>
      <c r="O783" s="51">
        <f>IF(Table2[[#This Row],[Customer Segment]]=Introduction!$D$45,1,0)</f>
        <v>1</v>
      </c>
      <c r="P783" s="51">
        <f>IF(Table2[[#This Row],[Customer Segment]]=Introduction!$D$42,1,0)</f>
        <v>0</v>
      </c>
      <c r="Q783" s="51">
        <f>IF(Table2[[#This Row],[Customer Segment]]=Introduction!$D$44,1,0)</f>
        <v>0</v>
      </c>
      <c r="R783" s="41">
        <v>305.70999999999998</v>
      </c>
      <c r="S7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911.6090573728701</v>
      </c>
    </row>
    <row r="784" spans="1:19" customFormat="1" x14ac:dyDescent="0.2">
      <c r="A784" s="1" t="s">
        <v>46</v>
      </c>
      <c r="B784" s="1" t="s">
        <v>63</v>
      </c>
      <c r="C784" s="1" t="s">
        <v>15</v>
      </c>
      <c r="D784" s="47">
        <v>0.01</v>
      </c>
      <c r="E784" s="47">
        <v>47.98</v>
      </c>
      <c r="F784" s="47">
        <v>3.61</v>
      </c>
      <c r="G784" s="47">
        <v>0.71</v>
      </c>
      <c r="H784" s="47">
        <v>-44.436</v>
      </c>
      <c r="I784" s="52">
        <f>IF(Table2[[#This Row],[Order Priority]]=Introduction!$B$42,1,0)</f>
        <v>0</v>
      </c>
      <c r="J784" s="52">
        <f>IF(Table2[[#This Row],[Order Priority]]=Introduction!$B$43,1,0)</f>
        <v>0</v>
      </c>
      <c r="K784" s="52">
        <f>IF(Table2[[#This Row],[Order Priority]]=Introduction!$B$44,1,0)</f>
        <v>0</v>
      </c>
      <c r="L784" s="52">
        <f>IF(Table2[[#This Row],[Order Priority]]=Introduction!$B$45,1,0)</f>
        <v>0</v>
      </c>
      <c r="M784" s="52">
        <f>IF(Table2[[#This Row],[Ship Mode]]=Introduction!$C$42,1,0)</f>
        <v>0</v>
      </c>
      <c r="N784" s="51">
        <f>IF(Table2[[#This Row],[Ship Mode]]=Introduction!$C$44,1,0)</f>
        <v>0</v>
      </c>
      <c r="O784" s="51">
        <f>IF(Table2[[#This Row],[Customer Segment]]=Introduction!$D$45,1,0)</f>
        <v>0</v>
      </c>
      <c r="P784" s="51">
        <f>IF(Table2[[#This Row],[Customer Segment]]=Introduction!$D$42,1,0)</f>
        <v>1</v>
      </c>
      <c r="Q784" s="51">
        <f>IF(Table2[[#This Row],[Customer Segment]]=Introduction!$D$44,1,0)</f>
        <v>0</v>
      </c>
      <c r="R784" s="44">
        <v>393.98</v>
      </c>
      <c r="S7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514.98416172407258</v>
      </c>
    </row>
    <row r="785" spans="1:19" customFormat="1" x14ac:dyDescent="0.2">
      <c r="A785" s="1" t="s">
        <v>1</v>
      </c>
      <c r="B785" s="1" t="s">
        <v>14</v>
      </c>
      <c r="C785" s="1" t="s">
        <v>47</v>
      </c>
      <c r="D785" s="49">
        <v>0.05</v>
      </c>
      <c r="E785" s="49">
        <v>4.13</v>
      </c>
      <c r="F785" s="49">
        <v>5.04</v>
      </c>
      <c r="G785" s="49">
        <v>0.38</v>
      </c>
      <c r="H785" s="49">
        <v>-12.1555</v>
      </c>
      <c r="I785" s="52">
        <f>IF(Table2[[#This Row],[Order Priority]]=Introduction!$B$42,1,0)</f>
        <v>1</v>
      </c>
      <c r="J785" s="52">
        <f>IF(Table2[[#This Row],[Order Priority]]=Introduction!$B$43,1,0)</f>
        <v>0</v>
      </c>
      <c r="K785" s="52">
        <f>IF(Table2[[#This Row],[Order Priority]]=Introduction!$B$44,1,0)</f>
        <v>0</v>
      </c>
      <c r="L785" s="52">
        <f>IF(Table2[[#This Row],[Order Priority]]=Introduction!$B$45,1,0)</f>
        <v>0</v>
      </c>
      <c r="M785" s="52">
        <f>IF(Table2[[#This Row],[Ship Mode]]=Introduction!$C$42,1,0)</f>
        <v>0</v>
      </c>
      <c r="N785" s="51">
        <f>IF(Table2[[#This Row],[Ship Mode]]=Introduction!$C$44,1,0)</f>
        <v>1</v>
      </c>
      <c r="O785" s="51">
        <f>IF(Table2[[#This Row],[Customer Segment]]=Introduction!$D$45,1,0)</f>
        <v>0</v>
      </c>
      <c r="P785" s="51">
        <f>IF(Table2[[#This Row],[Customer Segment]]=Introduction!$D$42,1,0)</f>
        <v>0</v>
      </c>
      <c r="Q785" s="51">
        <f>IF(Table2[[#This Row],[Customer Segment]]=Introduction!$D$44,1,0)</f>
        <v>1</v>
      </c>
      <c r="R785" s="41">
        <v>5.84</v>
      </c>
      <c r="S7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380.02326028752071</v>
      </c>
    </row>
    <row r="786" spans="1:19" customFormat="1" x14ac:dyDescent="0.2">
      <c r="A786" s="1" t="s">
        <v>1</v>
      </c>
      <c r="B786" s="1" t="s">
        <v>14</v>
      </c>
      <c r="C786" s="1" t="s">
        <v>47</v>
      </c>
      <c r="D786" s="47">
        <v>7.0000000000000007E-2</v>
      </c>
      <c r="E786" s="47">
        <v>125.99</v>
      </c>
      <c r="F786" s="47">
        <v>2.5</v>
      </c>
      <c r="G786" s="47">
        <v>0.6</v>
      </c>
      <c r="H786" s="47">
        <v>-604.40599999999995</v>
      </c>
      <c r="I786" s="52">
        <f>IF(Table2[[#This Row],[Order Priority]]=Introduction!$B$42,1,0)</f>
        <v>1</v>
      </c>
      <c r="J786" s="52">
        <f>IF(Table2[[#This Row],[Order Priority]]=Introduction!$B$43,1,0)</f>
        <v>0</v>
      </c>
      <c r="K786" s="52">
        <f>IF(Table2[[#This Row],[Order Priority]]=Introduction!$B$44,1,0)</f>
        <v>0</v>
      </c>
      <c r="L786" s="52">
        <f>IF(Table2[[#This Row],[Order Priority]]=Introduction!$B$45,1,0)</f>
        <v>0</v>
      </c>
      <c r="M786" s="52">
        <f>IF(Table2[[#This Row],[Ship Mode]]=Introduction!$C$42,1,0)</f>
        <v>0</v>
      </c>
      <c r="N786" s="51">
        <f>IF(Table2[[#This Row],[Ship Mode]]=Introduction!$C$44,1,0)</f>
        <v>1</v>
      </c>
      <c r="O786" s="51">
        <f>IF(Table2[[#This Row],[Customer Segment]]=Introduction!$D$45,1,0)</f>
        <v>0</v>
      </c>
      <c r="P786" s="51">
        <f>IF(Table2[[#This Row],[Customer Segment]]=Introduction!$D$42,1,0)</f>
        <v>0</v>
      </c>
      <c r="Q786" s="51">
        <f>IF(Table2[[#This Row],[Customer Segment]]=Introduction!$D$44,1,0)</f>
        <v>1</v>
      </c>
      <c r="R786" s="44">
        <v>100.59</v>
      </c>
      <c r="S7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254.79202814045388</v>
      </c>
    </row>
    <row r="787" spans="1:19" customFormat="1" x14ac:dyDescent="0.2">
      <c r="A787" s="1" t="s">
        <v>1</v>
      </c>
      <c r="B787" s="1" t="s">
        <v>14</v>
      </c>
      <c r="C787" s="1" t="s">
        <v>47</v>
      </c>
      <c r="D787" s="49">
        <v>0.03</v>
      </c>
      <c r="E787" s="49">
        <v>99.99</v>
      </c>
      <c r="F787" s="49">
        <v>19.989999999999998</v>
      </c>
      <c r="G787" s="49">
        <v>0.52</v>
      </c>
      <c r="H787" s="49">
        <v>293.66000000000003</v>
      </c>
      <c r="I787" s="52">
        <f>IF(Table2[[#This Row],[Order Priority]]=Introduction!$B$42,1,0)</f>
        <v>1</v>
      </c>
      <c r="J787" s="52">
        <f>IF(Table2[[#This Row],[Order Priority]]=Introduction!$B$43,1,0)</f>
        <v>0</v>
      </c>
      <c r="K787" s="52">
        <f>IF(Table2[[#This Row],[Order Priority]]=Introduction!$B$44,1,0)</f>
        <v>0</v>
      </c>
      <c r="L787" s="52">
        <f>IF(Table2[[#This Row],[Order Priority]]=Introduction!$B$45,1,0)</f>
        <v>0</v>
      </c>
      <c r="M787" s="52">
        <f>IF(Table2[[#This Row],[Ship Mode]]=Introduction!$C$42,1,0)</f>
        <v>0</v>
      </c>
      <c r="N787" s="51">
        <f>IF(Table2[[#This Row],[Ship Mode]]=Introduction!$C$44,1,0)</f>
        <v>1</v>
      </c>
      <c r="O787" s="51">
        <f>IF(Table2[[#This Row],[Customer Segment]]=Introduction!$D$45,1,0)</f>
        <v>0</v>
      </c>
      <c r="P787" s="51">
        <f>IF(Table2[[#This Row],[Customer Segment]]=Introduction!$D$42,1,0)</f>
        <v>0</v>
      </c>
      <c r="Q787" s="51">
        <f>IF(Table2[[#This Row],[Customer Segment]]=Introduction!$D$44,1,0)</f>
        <v>1</v>
      </c>
      <c r="R787" s="41">
        <v>598.38</v>
      </c>
      <c r="S7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1536.3231395973003</v>
      </c>
    </row>
    <row r="788" spans="1:19" customFormat="1" x14ac:dyDescent="0.2">
      <c r="A788" s="1" t="s">
        <v>1</v>
      </c>
      <c r="B788" s="1" t="s">
        <v>14</v>
      </c>
      <c r="C788" s="1" t="s">
        <v>70</v>
      </c>
      <c r="D788" s="47">
        <v>0.04</v>
      </c>
      <c r="E788" s="47">
        <v>65.989999999999995</v>
      </c>
      <c r="F788" s="47">
        <v>8.99</v>
      </c>
      <c r="G788" s="47">
        <v>0.55000000000000004</v>
      </c>
      <c r="H788" s="47">
        <v>-335.041</v>
      </c>
      <c r="I788" s="52">
        <f>IF(Table2[[#This Row],[Order Priority]]=Introduction!$B$42,1,0)</f>
        <v>1</v>
      </c>
      <c r="J788" s="52">
        <f>IF(Table2[[#This Row],[Order Priority]]=Introduction!$B$43,1,0)</f>
        <v>0</v>
      </c>
      <c r="K788" s="52">
        <f>IF(Table2[[#This Row],[Order Priority]]=Introduction!$B$44,1,0)</f>
        <v>0</v>
      </c>
      <c r="L788" s="52">
        <f>IF(Table2[[#This Row],[Order Priority]]=Introduction!$B$45,1,0)</f>
        <v>0</v>
      </c>
      <c r="M788" s="52">
        <f>IF(Table2[[#This Row],[Ship Mode]]=Introduction!$C$42,1,0)</f>
        <v>0</v>
      </c>
      <c r="N788" s="51">
        <f>IF(Table2[[#This Row],[Ship Mode]]=Introduction!$C$44,1,0)</f>
        <v>1</v>
      </c>
      <c r="O788" s="51">
        <f>IF(Table2[[#This Row],[Customer Segment]]=Introduction!$D$45,1,0)</f>
        <v>0</v>
      </c>
      <c r="P788" s="51">
        <f>IF(Table2[[#This Row],[Customer Segment]]=Introduction!$D$42,1,0)</f>
        <v>0</v>
      </c>
      <c r="Q788" s="51">
        <f>IF(Table2[[#This Row],[Customer Segment]]=Introduction!$D$44,1,0)</f>
        <v>0</v>
      </c>
      <c r="R788" s="44">
        <v>724.57</v>
      </c>
      <c r="S7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469.84438746401452</v>
      </c>
    </row>
    <row r="789" spans="1:19" customFormat="1" x14ac:dyDescent="0.2">
      <c r="A789" s="1" t="s">
        <v>1</v>
      </c>
      <c r="B789" s="1" t="s">
        <v>14</v>
      </c>
      <c r="C789" s="1" t="s">
        <v>47</v>
      </c>
      <c r="D789" s="49">
        <v>0.08</v>
      </c>
      <c r="E789" s="49">
        <v>178.47</v>
      </c>
      <c r="F789" s="49">
        <v>19.989999999999998</v>
      </c>
      <c r="G789" s="49">
        <v>0.55000000000000004</v>
      </c>
      <c r="H789" s="49">
        <v>2267.2199999999998</v>
      </c>
      <c r="I789" s="52">
        <f>IF(Table2[[#This Row],[Order Priority]]=Introduction!$B$42,1,0)</f>
        <v>1</v>
      </c>
      <c r="J789" s="52">
        <f>IF(Table2[[#This Row],[Order Priority]]=Introduction!$B$43,1,0)</f>
        <v>0</v>
      </c>
      <c r="K789" s="52">
        <f>IF(Table2[[#This Row],[Order Priority]]=Introduction!$B$44,1,0)</f>
        <v>0</v>
      </c>
      <c r="L789" s="52">
        <f>IF(Table2[[#This Row],[Order Priority]]=Introduction!$B$45,1,0)</f>
        <v>0</v>
      </c>
      <c r="M789" s="52">
        <f>IF(Table2[[#This Row],[Ship Mode]]=Introduction!$C$42,1,0)</f>
        <v>0</v>
      </c>
      <c r="N789" s="51">
        <f>IF(Table2[[#This Row],[Ship Mode]]=Introduction!$C$44,1,0)</f>
        <v>1</v>
      </c>
      <c r="O789" s="51">
        <f>IF(Table2[[#This Row],[Customer Segment]]=Introduction!$D$45,1,0)</f>
        <v>0</v>
      </c>
      <c r="P789" s="51">
        <f>IF(Table2[[#This Row],[Customer Segment]]=Introduction!$D$42,1,0)</f>
        <v>0</v>
      </c>
      <c r="Q789" s="51">
        <f>IF(Table2[[#This Row],[Customer Segment]]=Introduction!$D$44,1,0)</f>
        <v>1</v>
      </c>
      <c r="R789" s="41">
        <v>3802.01</v>
      </c>
      <c r="S7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3795.0845358054048</v>
      </c>
    </row>
    <row r="790" spans="1:19" customFormat="1" x14ac:dyDescent="0.2">
      <c r="A790" s="1" t="s">
        <v>92</v>
      </c>
      <c r="B790" s="1" t="s">
        <v>14</v>
      </c>
      <c r="C790" s="1" t="s">
        <v>70</v>
      </c>
      <c r="D790" s="47">
        <v>0.06</v>
      </c>
      <c r="E790" s="47">
        <v>6.48</v>
      </c>
      <c r="F790" s="47">
        <v>7.37</v>
      </c>
      <c r="G790" s="47">
        <v>0.37</v>
      </c>
      <c r="H790" s="47">
        <v>-75.44</v>
      </c>
      <c r="I790" s="52">
        <f>IF(Table2[[#This Row],[Order Priority]]=Introduction!$B$42,1,0)</f>
        <v>0</v>
      </c>
      <c r="J790" s="52">
        <f>IF(Table2[[#This Row],[Order Priority]]=Introduction!$B$43,1,0)</f>
        <v>0</v>
      </c>
      <c r="K790" s="52">
        <f>IF(Table2[[#This Row],[Order Priority]]=Introduction!$B$44,1,0)</f>
        <v>0</v>
      </c>
      <c r="L790" s="52">
        <f>IF(Table2[[#This Row],[Order Priority]]=Introduction!$B$45,1,0)</f>
        <v>1</v>
      </c>
      <c r="M790" s="52">
        <f>IF(Table2[[#This Row],[Ship Mode]]=Introduction!$C$42,1,0)</f>
        <v>0</v>
      </c>
      <c r="N790" s="51">
        <f>IF(Table2[[#This Row],[Ship Mode]]=Introduction!$C$44,1,0)</f>
        <v>1</v>
      </c>
      <c r="O790" s="51">
        <f>IF(Table2[[#This Row],[Customer Segment]]=Introduction!$D$45,1,0)</f>
        <v>0</v>
      </c>
      <c r="P790" s="51">
        <f>IF(Table2[[#This Row],[Customer Segment]]=Introduction!$D$42,1,0)</f>
        <v>0</v>
      </c>
      <c r="Q790" s="51">
        <f>IF(Table2[[#This Row],[Customer Segment]]=Introduction!$D$44,1,0)</f>
        <v>0</v>
      </c>
      <c r="R790" s="44">
        <v>32.39</v>
      </c>
      <c r="S7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64.373492196317841</v>
      </c>
    </row>
    <row r="791" spans="1:19" customFormat="1" x14ac:dyDescent="0.2">
      <c r="A791" s="1" t="s">
        <v>92</v>
      </c>
      <c r="B791" s="1" t="s">
        <v>63</v>
      </c>
      <c r="C791" s="1" t="s">
        <v>70</v>
      </c>
      <c r="D791" s="49">
        <v>0.02</v>
      </c>
      <c r="E791" s="49">
        <v>17.7</v>
      </c>
      <c r="F791" s="49">
        <v>9.4700000000000006</v>
      </c>
      <c r="G791" s="49">
        <v>0.59</v>
      </c>
      <c r="H791" s="49">
        <v>-85.022000000000006</v>
      </c>
      <c r="I791" s="52">
        <f>IF(Table2[[#This Row],[Order Priority]]=Introduction!$B$42,1,0)</f>
        <v>0</v>
      </c>
      <c r="J791" s="52">
        <f>IF(Table2[[#This Row],[Order Priority]]=Introduction!$B$43,1,0)</f>
        <v>0</v>
      </c>
      <c r="K791" s="52">
        <f>IF(Table2[[#This Row],[Order Priority]]=Introduction!$B$44,1,0)</f>
        <v>0</v>
      </c>
      <c r="L791" s="52">
        <f>IF(Table2[[#This Row],[Order Priority]]=Introduction!$B$45,1,0)</f>
        <v>1</v>
      </c>
      <c r="M791" s="52">
        <f>IF(Table2[[#This Row],[Ship Mode]]=Introduction!$C$42,1,0)</f>
        <v>0</v>
      </c>
      <c r="N791" s="51">
        <f>IF(Table2[[#This Row],[Ship Mode]]=Introduction!$C$44,1,0)</f>
        <v>0</v>
      </c>
      <c r="O791" s="51">
        <f>IF(Table2[[#This Row],[Customer Segment]]=Introduction!$D$45,1,0)</f>
        <v>0</v>
      </c>
      <c r="P791" s="51">
        <f>IF(Table2[[#This Row],[Customer Segment]]=Introduction!$D$42,1,0)</f>
        <v>0</v>
      </c>
      <c r="Q791" s="51">
        <f>IF(Table2[[#This Row],[Customer Segment]]=Introduction!$D$44,1,0)</f>
        <v>0</v>
      </c>
      <c r="R791" s="41">
        <v>374.6</v>
      </c>
      <c r="S7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274.83625324656305</v>
      </c>
    </row>
    <row r="792" spans="1:19" customFormat="1" x14ac:dyDescent="0.2">
      <c r="A792" s="1" t="s">
        <v>92</v>
      </c>
      <c r="B792" s="1" t="s">
        <v>14</v>
      </c>
      <c r="C792" s="1" t="s">
        <v>70</v>
      </c>
      <c r="D792" s="47">
        <v>0.05</v>
      </c>
      <c r="E792" s="47">
        <v>6.48</v>
      </c>
      <c r="F792" s="47">
        <v>7.91</v>
      </c>
      <c r="G792" s="47">
        <v>0.37</v>
      </c>
      <c r="H792" s="47">
        <v>322.12200000000001</v>
      </c>
      <c r="I792" s="52">
        <f>IF(Table2[[#This Row],[Order Priority]]=Introduction!$B$42,1,0)</f>
        <v>0</v>
      </c>
      <c r="J792" s="52">
        <f>IF(Table2[[#This Row],[Order Priority]]=Introduction!$B$43,1,0)</f>
        <v>0</v>
      </c>
      <c r="K792" s="52">
        <f>IF(Table2[[#This Row],[Order Priority]]=Introduction!$B$44,1,0)</f>
        <v>0</v>
      </c>
      <c r="L792" s="52">
        <f>IF(Table2[[#This Row],[Order Priority]]=Introduction!$B$45,1,0)</f>
        <v>1</v>
      </c>
      <c r="M792" s="52">
        <f>IF(Table2[[#This Row],[Ship Mode]]=Introduction!$C$42,1,0)</f>
        <v>0</v>
      </c>
      <c r="N792" s="51">
        <f>IF(Table2[[#This Row],[Ship Mode]]=Introduction!$C$44,1,0)</f>
        <v>1</v>
      </c>
      <c r="O792" s="51">
        <f>IF(Table2[[#This Row],[Customer Segment]]=Introduction!$D$45,1,0)</f>
        <v>0</v>
      </c>
      <c r="P792" s="51">
        <f>IF(Table2[[#This Row],[Customer Segment]]=Introduction!$D$42,1,0)</f>
        <v>0</v>
      </c>
      <c r="Q792" s="51">
        <f>IF(Table2[[#This Row],[Customer Segment]]=Introduction!$D$44,1,0)</f>
        <v>0</v>
      </c>
      <c r="R792" s="44">
        <v>109.99</v>
      </c>
      <c r="S7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493.02084185869421</v>
      </c>
    </row>
    <row r="793" spans="1:19" customFormat="1" x14ac:dyDescent="0.2">
      <c r="A793" s="1" t="s">
        <v>92</v>
      </c>
      <c r="B793" s="1" t="s">
        <v>14</v>
      </c>
      <c r="C793" s="1" t="s">
        <v>70</v>
      </c>
      <c r="D793" s="49">
        <v>0.03</v>
      </c>
      <c r="E793" s="49">
        <v>111.03</v>
      </c>
      <c r="F793" s="49">
        <v>8.64</v>
      </c>
      <c r="G793" s="49">
        <v>0.78</v>
      </c>
      <c r="H793" s="49">
        <v>366.54</v>
      </c>
      <c r="I793" s="52">
        <f>IF(Table2[[#This Row],[Order Priority]]=Introduction!$B$42,1,0)</f>
        <v>0</v>
      </c>
      <c r="J793" s="52">
        <f>IF(Table2[[#This Row],[Order Priority]]=Introduction!$B$43,1,0)</f>
        <v>0</v>
      </c>
      <c r="K793" s="52">
        <f>IF(Table2[[#This Row],[Order Priority]]=Introduction!$B$44,1,0)</f>
        <v>0</v>
      </c>
      <c r="L793" s="52">
        <f>IF(Table2[[#This Row],[Order Priority]]=Introduction!$B$45,1,0)</f>
        <v>1</v>
      </c>
      <c r="M793" s="52">
        <f>IF(Table2[[#This Row],[Ship Mode]]=Introduction!$C$42,1,0)</f>
        <v>0</v>
      </c>
      <c r="N793" s="51">
        <f>IF(Table2[[#This Row],[Ship Mode]]=Introduction!$C$44,1,0)</f>
        <v>1</v>
      </c>
      <c r="O793" s="51">
        <f>IF(Table2[[#This Row],[Customer Segment]]=Introduction!$D$45,1,0)</f>
        <v>0</v>
      </c>
      <c r="P793" s="51">
        <f>IF(Table2[[#This Row],[Customer Segment]]=Introduction!$D$42,1,0)</f>
        <v>0</v>
      </c>
      <c r="Q793" s="51">
        <f>IF(Table2[[#This Row],[Customer Segment]]=Introduction!$D$44,1,0)</f>
        <v>0</v>
      </c>
      <c r="R793" s="41">
        <v>900.12</v>
      </c>
      <c r="S7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1240.2584096423425</v>
      </c>
    </row>
    <row r="794" spans="1:19" customFormat="1" x14ac:dyDescent="0.2">
      <c r="A794" s="1" t="s">
        <v>1</v>
      </c>
      <c r="B794" s="1" t="s">
        <v>63</v>
      </c>
      <c r="C794" s="1" t="s">
        <v>70</v>
      </c>
      <c r="D794" s="47">
        <v>0.09</v>
      </c>
      <c r="E794" s="47">
        <v>154.13</v>
      </c>
      <c r="F794" s="47">
        <v>69</v>
      </c>
      <c r="G794" s="47">
        <v>0.68</v>
      </c>
      <c r="H794" s="47">
        <v>-1763.7476999999999</v>
      </c>
      <c r="I794" s="52">
        <f>IF(Table2[[#This Row],[Order Priority]]=Introduction!$B$42,1,0)</f>
        <v>1</v>
      </c>
      <c r="J794" s="52">
        <f>IF(Table2[[#This Row],[Order Priority]]=Introduction!$B$43,1,0)</f>
        <v>0</v>
      </c>
      <c r="K794" s="52">
        <f>IF(Table2[[#This Row],[Order Priority]]=Introduction!$B$44,1,0)</f>
        <v>0</v>
      </c>
      <c r="L794" s="52">
        <f>IF(Table2[[#This Row],[Order Priority]]=Introduction!$B$45,1,0)</f>
        <v>0</v>
      </c>
      <c r="M794" s="52">
        <f>IF(Table2[[#This Row],[Ship Mode]]=Introduction!$C$42,1,0)</f>
        <v>0</v>
      </c>
      <c r="N794" s="51">
        <f>IF(Table2[[#This Row],[Ship Mode]]=Introduction!$C$44,1,0)</f>
        <v>0</v>
      </c>
      <c r="O794" s="51">
        <f>IF(Table2[[#This Row],[Customer Segment]]=Introduction!$D$45,1,0)</f>
        <v>0</v>
      </c>
      <c r="P794" s="51">
        <f>IF(Table2[[#This Row],[Customer Segment]]=Introduction!$D$42,1,0)</f>
        <v>0</v>
      </c>
      <c r="Q794" s="51">
        <f>IF(Table2[[#This Row],[Customer Segment]]=Introduction!$D$44,1,0)</f>
        <v>0</v>
      </c>
      <c r="R794" s="44">
        <v>5679.59</v>
      </c>
      <c r="S7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5" spans="1:19" customFormat="1" x14ac:dyDescent="0.2">
      <c r="A795" s="1" t="s">
        <v>1</v>
      </c>
      <c r="B795" s="1" t="s">
        <v>63</v>
      </c>
      <c r="C795" s="1" t="s">
        <v>70</v>
      </c>
      <c r="D795" s="49">
        <v>0.09</v>
      </c>
      <c r="E795" s="49">
        <v>154.13</v>
      </c>
      <c r="F795" s="49">
        <v>69</v>
      </c>
      <c r="G795" s="49">
        <v>0.68</v>
      </c>
      <c r="H795" s="49">
        <v>-1763.7476999999999</v>
      </c>
      <c r="I795" s="52">
        <f>IF(Table2[[#This Row],[Order Priority]]=Introduction!$B$42,1,0)</f>
        <v>1</v>
      </c>
      <c r="J795" s="52">
        <f>IF(Table2[[#This Row],[Order Priority]]=Introduction!$B$43,1,0)</f>
        <v>0</v>
      </c>
      <c r="K795" s="52">
        <f>IF(Table2[[#This Row],[Order Priority]]=Introduction!$B$44,1,0)</f>
        <v>0</v>
      </c>
      <c r="L795" s="52">
        <f>IF(Table2[[#This Row],[Order Priority]]=Introduction!$B$45,1,0)</f>
        <v>0</v>
      </c>
      <c r="M795" s="52">
        <f>IF(Table2[[#This Row],[Ship Mode]]=Introduction!$C$42,1,0)</f>
        <v>0</v>
      </c>
      <c r="N795" s="51">
        <f>IF(Table2[[#This Row],[Ship Mode]]=Introduction!$C$44,1,0)</f>
        <v>0</v>
      </c>
      <c r="O795" s="51">
        <f>IF(Table2[[#This Row],[Customer Segment]]=Introduction!$D$45,1,0)</f>
        <v>0</v>
      </c>
      <c r="P795" s="51">
        <f>IF(Table2[[#This Row],[Customer Segment]]=Introduction!$D$42,1,0)</f>
        <v>0</v>
      </c>
      <c r="Q795" s="51">
        <f>IF(Table2[[#This Row],[Customer Segment]]=Introduction!$D$44,1,0)</f>
        <v>0</v>
      </c>
      <c r="R795" s="41">
        <v>1494.63</v>
      </c>
      <c r="S7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6" spans="1:19" customFormat="1" x14ac:dyDescent="0.2">
      <c r="A796" s="1" t="s">
        <v>13</v>
      </c>
      <c r="B796" s="1" t="s">
        <v>2</v>
      </c>
      <c r="C796" s="1" t="s">
        <v>3</v>
      </c>
      <c r="D796" s="47">
        <v>0.1</v>
      </c>
      <c r="E796" s="47">
        <v>400.98</v>
      </c>
      <c r="F796" s="47">
        <v>76.37</v>
      </c>
      <c r="G796" s="47">
        <v>0.6</v>
      </c>
      <c r="H796" s="47">
        <v>-969.04836599999999</v>
      </c>
      <c r="I796" s="52">
        <f>IF(Table2[[#This Row],[Order Priority]]=Introduction!$B$42,1,0)</f>
        <v>0</v>
      </c>
      <c r="J796" s="52">
        <f>IF(Table2[[#This Row],[Order Priority]]=Introduction!$B$43,1,0)</f>
        <v>1</v>
      </c>
      <c r="K796" s="52">
        <f>IF(Table2[[#This Row],[Order Priority]]=Introduction!$B$44,1,0)</f>
        <v>0</v>
      </c>
      <c r="L796" s="52">
        <f>IF(Table2[[#This Row],[Order Priority]]=Introduction!$B$45,1,0)</f>
        <v>0</v>
      </c>
      <c r="M796" s="52">
        <f>IF(Table2[[#This Row],[Ship Mode]]=Introduction!$C$42,1,0)</f>
        <v>1</v>
      </c>
      <c r="N796" s="51">
        <f>IF(Table2[[#This Row],[Ship Mode]]=Introduction!$C$44,1,0)</f>
        <v>0</v>
      </c>
      <c r="O796" s="51">
        <f>IF(Table2[[#This Row],[Customer Segment]]=Introduction!$D$45,1,0)</f>
        <v>1</v>
      </c>
      <c r="P796" s="51">
        <f>IF(Table2[[#This Row],[Customer Segment]]=Introduction!$D$42,1,0)</f>
        <v>0</v>
      </c>
      <c r="Q796" s="51">
        <f>IF(Table2[[#This Row],[Customer Segment]]=Introduction!$D$44,1,0)</f>
        <v>0</v>
      </c>
      <c r="R796" s="44">
        <v>810.47</v>
      </c>
      <c r="S7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2629.3310679619021</v>
      </c>
    </row>
    <row r="797" spans="1:19" customFormat="1" x14ac:dyDescent="0.2">
      <c r="A797" s="1" t="s">
        <v>13</v>
      </c>
      <c r="B797" s="1" t="s">
        <v>14</v>
      </c>
      <c r="C797" s="1" t="s">
        <v>3</v>
      </c>
      <c r="D797" s="49">
        <v>0.08</v>
      </c>
      <c r="E797" s="49">
        <v>45.19</v>
      </c>
      <c r="F797" s="49">
        <v>1.99</v>
      </c>
      <c r="G797" s="49">
        <v>0.55000000000000004</v>
      </c>
      <c r="H797" s="49">
        <v>-71.83</v>
      </c>
      <c r="I797" s="52">
        <f>IF(Table2[[#This Row],[Order Priority]]=Introduction!$B$42,1,0)</f>
        <v>0</v>
      </c>
      <c r="J797" s="52">
        <f>IF(Table2[[#This Row],[Order Priority]]=Introduction!$B$43,1,0)</f>
        <v>1</v>
      </c>
      <c r="K797" s="52">
        <f>IF(Table2[[#This Row],[Order Priority]]=Introduction!$B$44,1,0)</f>
        <v>0</v>
      </c>
      <c r="L797" s="52">
        <f>IF(Table2[[#This Row],[Order Priority]]=Introduction!$B$45,1,0)</f>
        <v>0</v>
      </c>
      <c r="M797" s="52">
        <f>IF(Table2[[#This Row],[Ship Mode]]=Introduction!$C$42,1,0)</f>
        <v>0</v>
      </c>
      <c r="N797" s="51">
        <f>IF(Table2[[#This Row],[Ship Mode]]=Introduction!$C$44,1,0)</f>
        <v>1</v>
      </c>
      <c r="O797" s="51">
        <f>IF(Table2[[#This Row],[Customer Segment]]=Introduction!$D$45,1,0)</f>
        <v>1</v>
      </c>
      <c r="P797" s="51">
        <f>IF(Table2[[#This Row],[Customer Segment]]=Introduction!$D$42,1,0)</f>
        <v>0</v>
      </c>
      <c r="Q797" s="51">
        <f>IF(Table2[[#This Row],[Customer Segment]]=Introduction!$D$44,1,0)</f>
        <v>0</v>
      </c>
      <c r="R797" s="41">
        <v>127.22</v>
      </c>
      <c r="S7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152.76391741806245</v>
      </c>
    </row>
    <row r="798" spans="1:19" customFormat="1" x14ac:dyDescent="0.2">
      <c r="A798" s="1" t="s">
        <v>13</v>
      </c>
      <c r="B798" s="1" t="s">
        <v>14</v>
      </c>
      <c r="C798" s="1" t="s">
        <v>3</v>
      </c>
      <c r="D798" s="47">
        <v>0.03</v>
      </c>
      <c r="E798" s="47">
        <v>33.979999999999997</v>
      </c>
      <c r="F798" s="47">
        <v>19.989999999999998</v>
      </c>
      <c r="G798" s="47">
        <v>0.55000000000000004</v>
      </c>
      <c r="H798" s="47">
        <v>-0.74</v>
      </c>
      <c r="I798" s="52">
        <f>IF(Table2[[#This Row],[Order Priority]]=Introduction!$B$42,1,0)</f>
        <v>0</v>
      </c>
      <c r="J798" s="52">
        <f>IF(Table2[[#This Row],[Order Priority]]=Introduction!$B$43,1,0)</f>
        <v>1</v>
      </c>
      <c r="K798" s="52">
        <f>IF(Table2[[#This Row],[Order Priority]]=Introduction!$B$44,1,0)</f>
        <v>0</v>
      </c>
      <c r="L798" s="52">
        <f>IF(Table2[[#This Row],[Order Priority]]=Introduction!$B$45,1,0)</f>
        <v>0</v>
      </c>
      <c r="M798" s="52">
        <f>IF(Table2[[#This Row],[Ship Mode]]=Introduction!$C$42,1,0)</f>
        <v>0</v>
      </c>
      <c r="N798" s="51">
        <f>IF(Table2[[#This Row],[Ship Mode]]=Introduction!$C$44,1,0)</f>
        <v>1</v>
      </c>
      <c r="O798" s="51">
        <f>IF(Table2[[#This Row],[Customer Segment]]=Introduction!$D$45,1,0)</f>
        <v>1</v>
      </c>
      <c r="P798" s="51">
        <f>IF(Table2[[#This Row],[Customer Segment]]=Introduction!$D$42,1,0)</f>
        <v>0</v>
      </c>
      <c r="Q798" s="51">
        <f>IF(Table2[[#This Row],[Customer Segment]]=Introduction!$D$44,1,0)</f>
        <v>0</v>
      </c>
      <c r="R798" s="44">
        <v>432.44</v>
      </c>
      <c r="S7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720.98916439322682</v>
      </c>
    </row>
    <row r="799" spans="1:19" customFormat="1" x14ac:dyDescent="0.2">
      <c r="A799" s="1" t="s">
        <v>92</v>
      </c>
      <c r="B799" s="1" t="s">
        <v>2</v>
      </c>
      <c r="C799" s="1" t="s">
        <v>70</v>
      </c>
      <c r="D799" s="49">
        <v>7.0000000000000007E-2</v>
      </c>
      <c r="E799" s="49">
        <v>200.98</v>
      </c>
      <c r="F799" s="49">
        <v>23.76</v>
      </c>
      <c r="G799" s="49">
        <v>0.57999999999999996</v>
      </c>
      <c r="H799" s="49">
        <v>-132.42599999999999</v>
      </c>
      <c r="I799" s="52">
        <f>IF(Table2[[#This Row],[Order Priority]]=Introduction!$B$42,1,0)</f>
        <v>0</v>
      </c>
      <c r="J799" s="52">
        <f>IF(Table2[[#This Row],[Order Priority]]=Introduction!$B$43,1,0)</f>
        <v>0</v>
      </c>
      <c r="K799" s="52">
        <f>IF(Table2[[#This Row],[Order Priority]]=Introduction!$B$44,1,0)</f>
        <v>0</v>
      </c>
      <c r="L799" s="52">
        <f>IF(Table2[[#This Row],[Order Priority]]=Introduction!$B$45,1,0)</f>
        <v>1</v>
      </c>
      <c r="M799" s="52">
        <f>IF(Table2[[#This Row],[Ship Mode]]=Introduction!$C$42,1,0)</f>
        <v>1</v>
      </c>
      <c r="N799" s="51">
        <f>IF(Table2[[#This Row],[Ship Mode]]=Introduction!$C$44,1,0)</f>
        <v>0</v>
      </c>
      <c r="O799" s="51">
        <f>IF(Table2[[#This Row],[Customer Segment]]=Introduction!$D$45,1,0)</f>
        <v>0</v>
      </c>
      <c r="P799" s="51">
        <f>IF(Table2[[#This Row],[Customer Segment]]=Introduction!$D$42,1,0)</f>
        <v>0</v>
      </c>
      <c r="Q799" s="51">
        <f>IF(Table2[[#This Row],[Customer Segment]]=Introduction!$D$44,1,0)</f>
        <v>0</v>
      </c>
      <c r="R799" s="41">
        <v>1805.9</v>
      </c>
      <c r="S7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1432.8024920807832</v>
      </c>
    </row>
    <row r="800" spans="1:19" customFormat="1" x14ac:dyDescent="0.2">
      <c r="A800" s="1" t="s">
        <v>92</v>
      </c>
      <c r="B800" s="1" t="s">
        <v>2</v>
      </c>
      <c r="C800" s="1" t="s">
        <v>70</v>
      </c>
      <c r="D800" s="47">
        <v>0.02</v>
      </c>
      <c r="E800" s="47">
        <v>179.29</v>
      </c>
      <c r="F800" s="47">
        <v>29.21</v>
      </c>
      <c r="G800" s="47">
        <v>0.76</v>
      </c>
      <c r="H800" s="47">
        <v>-411.23599999999999</v>
      </c>
      <c r="I800" s="52">
        <f>IF(Table2[[#This Row],[Order Priority]]=Introduction!$B$42,1,0)</f>
        <v>0</v>
      </c>
      <c r="J800" s="52">
        <f>IF(Table2[[#This Row],[Order Priority]]=Introduction!$B$43,1,0)</f>
        <v>0</v>
      </c>
      <c r="K800" s="52">
        <f>IF(Table2[[#This Row],[Order Priority]]=Introduction!$B$44,1,0)</f>
        <v>0</v>
      </c>
      <c r="L800" s="52">
        <f>IF(Table2[[#This Row],[Order Priority]]=Introduction!$B$45,1,0)</f>
        <v>1</v>
      </c>
      <c r="M800" s="52">
        <f>IF(Table2[[#This Row],[Ship Mode]]=Introduction!$C$42,1,0)</f>
        <v>1</v>
      </c>
      <c r="N800" s="51">
        <f>IF(Table2[[#This Row],[Ship Mode]]=Introduction!$C$44,1,0)</f>
        <v>0</v>
      </c>
      <c r="O800" s="51">
        <f>IF(Table2[[#This Row],[Customer Segment]]=Introduction!$D$45,1,0)</f>
        <v>0</v>
      </c>
      <c r="P800" s="51">
        <f>IF(Table2[[#This Row],[Customer Segment]]=Introduction!$D$42,1,0)</f>
        <v>0</v>
      </c>
      <c r="Q800" s="51">
        <f>IF(Table2[[#This Row],[Customer Segment]]=Introduction!$D$44,1,0)</f>
        <v>0</v>
      </c>
      <c r="R800" s="44">
        <v>311.41000000000003</v>
      </c>
      <c r="S8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1412.6247733109801</v>
      </c>
    </row>
    <row r="801" spans="1:19" customFormat="1" x14ac:dyDescent="0.2">
      <c r="A801" s="1" t="s">
        <v>92</v>
      </c>
      <c r="B801" s="1" t="s">
        <v>14</v>
      </c>
      <c r="C801" s="1" t="s">
        <v>15</v>
      </c>
      <c r="D801" s="49">
        <v>0</v>
      </c>
      <c r="E801" s="49">
        <v>65.989999999999995</v>
      </c>
      <c r="F801" s="49">
        <v>3.99</v>
      </c>
      <c r="G801" s="49">
        <v>0.59</v>
      </c>
      <c r="H801" s="49">
        <v>-60.564</v>
      </c>
      <c r="I801" s="52">
        <f>IF(Table2[[#This Row],[Order Priority]]=Introduction!$B$42,1,0)</f>
        <v>0</v>
      </c>
      <c r="J801" s="52">
        <f>IF(Table2[[#This Row],[Order Priority]]=Introduction!$B$43,1,0)</f>
        <v>0</v>
      </c>
      <c r="K801" s="52">
        <f>IF(Table2[[#This Row],[Order Priority]]=Introduction!$B$44,1,0)</f>
        <v>0</v>
      </c>
      <c r="L801" s="52">
        <f>IF(Table2[[#This Row],[Order Priority]]=Introduction!$B$45,1,0)</f>
        <v>1</v>
      </c>
      <c r="M801" s="52">
        <f>IF(Table2[[#This Row],[Ship Mode]]=Introduction!$C$42,1,0)</f>
        <v>0</v>
      </c>
      <c r="N801" s="51">
        <f>IF(Table2[[#This Row],[Ship Mode]]=Introduction!$C$44,1,0)</f>
        <v>1</v>
      </c>
      <c r="O801" s="51">
        <f>IF(Table2[[#This Row],[Customer Segment]]=Introduction!$D$45,1,0)</f>
        <v>0</v>
      </c>
      <c r="P801" s="51">
        <f>IF(Table2[[#This Row],[Customer Segment]]=Introduction!$D$42,1,0)</f>
        <v>1</v>
      </c>
      <c r="Q801" s="51">
        <f>IF(Table2[[#This Row],[Customer Segment]]=Introduction!$D$44,1,0)</f>
        <v>0</v>
      </c>
      <c r="R801" s="41">
        <v>765.65</v>
      </c>
      <c r="S8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366.21623634331212</v>
      </c>
    </row>
    <row r="802" spans="1:19" customFormat="1" x14ac:dyDescent="0.2">
      <c r="A802" s="1" t="s">
        <v>92</v>
      </c>
      <c r="B802" s="1" t="s">
        <v>14</v>
      </c>
      <c r="C802" s="1" t="s">
        <v>47</v>
      </c>
      <c r="D802" s="47">
        <v>0.01</v>
      </c>
      <c r="E802" s="47">
        <v>45.99</v>
      </c>
      <c r="F802" s="47">
        <v>4.99</v>
      </c>
      <c r="G802" s="47">
        <v>0.56000000000000005</v>
      </c>
      <c r="H802" s="47">
        <v>24.018000000000001</v>
      </c>
      <c r="I802" s="52">
        <f>IF(Table2[[#This Row],[Order Priority]]=Introduction!$B$42,1,0)</f>
        <v>0</v>
      </c>
      <c r="J802" s="52">
        <f>IF(Table2[[#This Row],[Order Priority]]=Introduction!$B$43,1,0)</f>
        <v>0</v>
      </c>
      <c r="K802" s="52">
        <f>IF(Table2[[#This Row],[Order Priority]]=Introduction!$B$44,1,0)</f>
        <v>0</v>
      </c>
      <c r="L802" s="52">
        <f>IF(Table2[[#This Row],[Order Priority]]=Introduction!$B$45,1,0)</f>
        <v>1</v>
      </c>
      <c r="M802" s="52">
        <f>IF(Table2[[#This Row],[Ship Mode]]=Introduction!$C$42,1,0)</f>
        <v>0</v>
      </c>
      <c r="N802" s="51">
        <f>IF(Table2[[#This Row],[Ship Mode]]=Introduction!$C$44,1,0)</f>
        <v>1</v>
      </c>
      <c r="O802" s="51">
        <f>IF(Table2[[#This Row],[Customer Segment]]=Introduction!$D$45,1,0)</f>
        <v>0</v>
      </c>
      <c r="P802" s="51">
        <f>IF(Table2[[#This Row],[Customer Segment]]=Introduction!$D$42,1,0)</f>
        <v>0</v>
      </c>
      <c r="Q802" s="51">
        <f>IF(Table2[[#This Row],[Customer Segment]]=Introduction!$D$44,1,0)</f>
        <v>1</v>
      </c>
      <c r="R802" s="44">
        <v>125.19</v>
      </c>
      <c r="S8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445.63716574128364</v>
      </c>
    </row>
    <row r="803" spans="1:19" customFormat="1" x14ac:dyDescent="0.2">
      <c r="A803" s="1" t="s">
        <v>46</v>
      </c>
      <c r="B803" s="1" t="s">
        <v>2</v>
      </c>
      <c r="C803" s="1" t="s">
        <v>3</v>
      </c>
      <c r="D803" s="49">
        <v>0.02</v>
      </c>
      <c r="E803" s="49">
        <v>200.98</v>
      </c>
      <c r="F803" s="49">
        <v>55.96</v>
      </c>
      <c r="G803" s="49">
        <v>0.75</v>
      </c>
      <c r="H803" s="49">
        <v>-163.63</v>
      </c>
      <c r="I803" s="52">
        <f>IF(Table2[[#This Row],[Order Priority]]=Introduction!$B$42,1,0)</f>
        <v>0</v>
      </c>
      <c r="J803" s="52">
        <f>IF(Table2[[#This Row],[Order Priority]]=Introduction!$B$43,1,0)</f>
        <v>0</v>
      </c>
      <c r="K803" s="52">
        <f>IF(Table2[[#This Row],[Order Priority]]=Introduction!$B$44,1,0)</f>
        <v>0</v>
      </c>
      <c r="L803" s="52">
        <f>IF(Table2[[#This Row],[Order Priority]]=Introduction!$B$45,1,0)</f>
        <v>0</v>
      </c>
      <c r="M803" s="52">
        <f>IF(Table2[[#This Row],[Ship Mode]]=Introduction!$C$42,1,0)</f>
        <v>1</v>
      </c>
      <c r="N803" s="51">
        <f>IF(Table2[[#This Row],[Ship Mode]]=Introduction!$C$44,1,0)</f>
        <v>0</v>
      </c>
      <c r="O803" s="51">
        <f>IF(Table2[[#This Row],[Customer Segment]]=Introduction!$D$45,1,0)</f>
        <v>1</v>
      </c>
      <c r="P803" s="51">
        <f>IF(Table2[[#This Row],[Customer Segment]]=Introduction!$D$42,1,0)</f>
        <v>0</v>
      </c>
      <c r="Q803" s="51">
        <f>IF(Table2[[#This Row],[Customer Segment]]=Introduction!$D$44,1,0)</f>
        <v>0</v>
      </c>
      <c r="R803" s="41">
        <v>9539.6</v>
      </c>
      <c r="S8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2644.4084045820359</v>
      </c>
    </row>
    <row r="804" spans="1:19" customFormat="1" x14ac:dyDescent="0.2">
      <c r="A804" s="1" t="s">
        <v>46</v>
      </c>
      <c r="B804" s="1" t="s">
        <v>14</v>
      </c>
      <c r="C804" s="1" t="s">
        <v>3</v>
      </c>
      <c r="D804" s="47">
        <v>0.02</v>
      </c>
      <c r="E804" s="47">
        <v>4.28</v>
      </c>
      <c r="F804" s="47">
        <v>5.17</v>
      </c>
      <c r="G804" s="47">
        <v>0.4</v>
      </c>
      <c r="H804" s="47">
        <v>-63.87</v>
      </c>
      <c r="I804" s="52">
        <f>IF(Table2[[#This Row],[Order Priority]]=Introduction!$B$42,1,0)</f>
        <v>0</v>
      </c>
      <c r="J804" s="52">
        <f>IF(Table2[[#This Row],[Order Priority]]=Introduction!$B$43,1,0)</f>
        <v>0</v>
      </c>
      <c r="K804" s="52">
        <f>IF(Table2[[#This Row],[Order Priority]]=Introduction!$B$44,1,0)</f>
        <v>0</v>
      </c>
      <c r="L804" s="52">
        <f>IF(Table2[[#This Row],[Order Priority]]=Introduction!$B$45,1,0)</f>
        <v>0</v>
      </c>
      <c r="M804" s="52">
        <f>IF(Table2[[#This Row],[Ship Mode]]=Introduction!$C$42,1,0)</f>
        <v>0</v>
      </c>
      <c r="N804" s="51">
        <f>IF(Table2[[#This Row],[Ship Mode]]=Introduction!$C$44,1,0)</f>
        <v>1</v>
      </c>
      <c r="O804" s="51">
        <f>IF(Table2[[#This Row],[Customer Segment]]=Introduction!$D$45,1,0)</f>
        <v>1</v>
      </c>
      <c r="P804" s="51">
        <f>IF(Table2[[#This Row],[Customer Segment]]=Introduction!$D$42,1,0)</f>
        <v>0</v>
      </c>
      <c r="Q804" s="51">
        <f>IF(Table2[[#This Row],[Customer Segment]]=Introduction!$D$44,1,0)</f>
        <v>0</v>
      </c>
      <c r="R804" s="44">
        <v>109.86</v>
      </c>
      <c r="S8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239.12049379602485</v>
      </c>
    </row>
    <row r="805" spans="1:19" customFormat="1" x14ac:dyDescent="0.2">
      <c r="A805" s="1" t="s">
        <v>46</v>
      </c>
      <c r="B805" s="1" t="s">
        <v>14</v>
      </c>
      <c r="C805" s="1" t="s">
        <v>3</v>
      </c>
      <c r="D805" s="49">
        <v>0.04</v>
      </c>
      <c r="E805" s="49">
        <v>85.99</v>
      </c>
      <c r="F805" s="49">
        <v>0.99</v>
      </c>
      <c r="G805" s="49">
        <v>0.85</v>
      </c>
      <c r="H805" s="49">
        <v>-175.17500000000001</v>
      </c>
      <c r="I805" s="52">
        <f>IF(Table2[[#This Row],[Order Priority]]=Introduction!$B$42,1,0)</f>
        <v>0</v>
      </c>
      <c r="J805" s="52">
        <f>IF(Table2[[#This Row],[Order Priority]]=Introduction!$B$43,1,0)</f>
        <v>0</v>
      </c>
      <c r="K805" s="52">
        <f>IF(Table2[[#This Row],[Order Priority]]=Introduction!$B$44,1,0)</f>
        <v>0</v>
      </c>
      <c r="L805" s="52">
        <f>IF(Table2[[#This Row],[Order Priority]]=Introduction!$B$45,1,0)</f>
        <v>0</v>
      </c>
      <c r="M805" s="52">
        <f>IF(Table2[[#This Row],[Ship Mode]]=Introduction!$C$42,1,0)</f>
        <v>0</v>
      </c>
      <c r="N805" s="51">
        <f>IF(Table2[[#This Row],[Ship Mode]]=Introduction!$C$44,1,0)</f>
        <v>1</v>
      </c>
      <c r="O805" s="51">
        <f>IF(Table2[[#This Row],[Customer Segment]]=Introduction!$D$45,1,0)</f>
        <v>1</v>
      </c>
      <c r="P805" s="51">
        <f>IF(Table2[[#This Row],[Customer Segment]]=Introduction!$D$42,1,0)</f>
        <v>0</v>
      </c>
      <c r="Q805" s="51">
        <f>IF(Table2[[#This Row],[Customer Segment]]=Introduction!$D$44,1,0)</f>
        <v>0</v>
      </c>
      <c r="R805" s="41">
        <v>1426.51</v>
      </c>
      <c r="S8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626.43658724750776</v>
      </c>
    </row>
    <row r="806" spans="1:19" customFormat="1" x14ac:dyDescent="0.2">
      <c r="A806" s="1" t="s">
        <v>46</v>
      </c>
      <c r="B806" s="1" t="s">
        <v>2</v>
      </c>
      <c r="C806" s="1" t="s">
        <v>3</v>
      </c>
      <c r="D806" s="47">
        <v>0.02</v>
      </c>
      <c r="E806" s="47">
        <v>200.98</v>
      </c>
      <c r="F806" s="47">
        <v>55.96</v>
      </c>
      <c r="G806" s="47">
        <v>0.75</v>
      </c>
      <c r="H806" s="47">
        <v>-224.9478</v>
      </c>
      <c r="I806" s="52">
        <f>IF(Table2[[#This Row],[Order Priority]]=Introduction!$B$42,1,0)</f>
        <v>0</v>
      </c>
      <c r="J806" s="52">
        <f>IF(Table2[[#This Row],[Order Priority]]=Introduction!$B$43,1,0)</f>
        <v>0</v>
      </c>
      <c r="K806" s="52">
        <f>IF(Table2[[#This Row],[Order Priority]]=Introduction!$B$44,1,0)</f>
        <v>0</v>
      </c>
      <c r="L806" s="52">
        <f>IF(Table2[[#This Row],[Order Priority]]=Introduction!$B$45,1,0)</f>
        <v>0</v>
      </c>
      <c r="M806" s="52">
        <f>IF(Table2[[#This Row],[Ship Mode]]=Introduction!$C$42,1,0)</f>
        <v>1</v>
      </c>
      <c r="N806" s="51">
        <f>IF(Table2[[#This Row],[Ship Mode]]=Introduction!$C$44,1,0)</f>
        <v>0</v>
      </c>
      <c r="O806" s="51">
        <f>IF(Table2[[#This Row],[Customer Segment]]=Introduction!$D$45,1,0)</f>
        <v>1</v>
      </c>
      <c r="P806" s="51">
        <f>IF(Table2[[#This Row],[Customer Segment]]=Introduction!$D$42,1,0)</f>
        <v>0</v>
      </c>
      <c r="Q806" s="51">
        <f>IF(Table2[[#This Row],[Customer Segment]]=Introduction!$D$44,1,0)</f>
        <v>0</v>
      </c>
      <c r="R806" s="44">
        <v>2331.9</v>
      </c>
      <c r="S8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2581.6174001421386</v>
      </c>
    </row>
    <row r="807" spans="1:19" customFormat="1" x14ac:dyDescent="0.2">
      <c r="A807" s="1" t="s">
        <v>46</v>
      </c>
      <c r="B807" s="1" t="s">
        <v>14</v>
      </c>
      <c r="C807" s="1" t="s">
        <v>3</v>
      </c>
      <c r="D807" s="49">
        <v>0.02</v>
      </c>
      <c r="E807" s="49">
        <v>4.28</v>
      </c>
      <c r="F807" s="49">
        <v>5.17</v>
      </c>
      <c r="G807" s="49">
        <v>0.4</v>
      </c>
      <c r="H807" s="49">
        <v>196.8</v>
      </c>
      <c r="I807" s="52">
        <f>IF(Table2[[#This Row],[Order Priority]]=Introduction!$B$42,1,0)</f>
        <v>0</v>
      </c>
      <c r="J807" s="52">
        <f>IF(Table2[[#This Row],[Order Priority]]=Introduction!$B$43,1,0)</f>
        <v>0</v>
      </c>
      <c r="K807" s="52">
        <f>IF(Table2[[#This Row],[Order Priority]]=Introduction!$B$44,1,0)</f>
        <v>0</v>
      </c>
      <c r="L807" s="52">
        <f>IF(Table2[[#This Row],[Order Priority]]=Introduction!$B$45,1,0)</f>
        <v>0</v>
      </c>
      <c r="M807" s="52">
        <f>IF(Table2[[#This Row],[Ship Mode]]=Introduction!$C$42,1,0)</f>
        <v>0</v>
      </c>
      <c r="N807" s="51">
        <f>IF(Table2[[#This Row],[Ship Mode]]=Introduction!$C$44,1,0)</f>
        <v>1</v>
      </c>
      <c r="O807" s="51">
        <f>IF(Table2[[#This Row],[Customer Segment]]=Introduction!$D$45,1,0)</f>
        <v>1</v>
      </c>
      <c r="P807" s="51">
        <f>IF(Table2[[#This Row],[Customer Segment]]=Introduction!$D$42,1,0)</f>
        <v>0</v>
      </c>
      <c r="Q807" s="51">
        <f>IF(Table2[[#This Row],[Customer Segment]]=Introduction!$D$44,1,0)</f>
        <v>0</v>
      </c>
      <c r="R807" s="41">
        <v>27.47</v>
      </c>
      <c r="S8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506.05327884943557</v>
      </c>
    </row>
    <row r="808" spans="1:19" customFormat="1" x14ac:dyDescent="0.2">
      <c r="A808" s="1" t="s">
        <v>46</v>
      </c>
      <c r="B808" s="1" t="s">
        <v>14</v>
      </c>
      <c r="C808" s="1" t="s">
        <v>15</v>
      </c>
      <c r="D808" s="47">
        <v>0.08</v>
      </c>
      <c r="E808" s="47">
        <v>4.9800000000000004</v>
      </c>
      <c r="F808" s="47">
        <v>4.7</v>
      </c>
      <c r="G808" s="47">
        <v>0.38</v>
      </c>
      <c r="H808" s="47">
        <v>-56.35</v>
      </c>
      <c r="I808" s="52">
        <f>IF(Table2[[#This Row],[Order Priority]]=Introduction!$B$42,1,0)</f>
        <v>0</v>
      </c>
      <c r="J808" s="52">
        <f>IF(Table2[[#This Row],[Order Priority]]=Introduction!$B$43,1,0)</f>
        <v>0</v>
      </c>
      <c r="K808" s="52">
        <f>IF(Table2[[#This Row],[Order Priority]]=Introduction!$B$44,1,0)</f>
        <v>0</v>
      </c>
      <c r="L808" s="52">
        <f>IF(Table2[[#This Row],[Order Priority]]=Introduction!$B$45,1,0)</f>
        <v>0</v>
      </c>
      <c r="M808" s="52">
        <f>IF(Table2[[#This Row],[Ship Mode]]=Introduction!$C$42,1,0)</f>
        <v>0</v>
      </c>
      <c r="N808" s="51">
        <f>IF(Table2[[#This Row],[Ship Mode]]=Introduction!$C$44,1,0)</f>
        <v>1</v>
      </c>
      <c r="O808" s="51">
        <f>IF(Table2[[#This Row],[Customer Segment]]=Introduction!$D$45,1,0)</f>
        <v>0</v>
      </c>
      <c r="P808" s="51">
        <f>IF(Table2[[#This Row],[Customer Segment]]=Introduction!$D$42,1,0)</f>
        <v>1</v>
      </c>
      <c r="Q808" s="51">
        <f>IF(Table2[[#This Row],[Customer Segment]]=Introduction!$D$44,1,0)</f>
        <v>0</v>
      </c>
      <c r="R808" s="44">
        <v>225.98</v>
      </c>
      <c r="S8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09" spans="1:19" customFormat="1" x14ac:dyDescent="0.2">
      <c r="A809" s="1" t="s">
        <v>46</v>
      </c>
      <c r="B809" s="1" t="s">
        <v>14</v>
      </c>
      <c r="C809" s="1" t="s">
        <v>15</v>
      </c>
      <c r="D809" s="49">
        <v>0.08</v>
      </c>
      <c r="E809" s="49">
        <v>4.9800000000000004</v>
      </c>
      <c r="F809" s="49">
        <v>4.7</v>
      </c>
      <c r="G809" s="49">
        <v>0.38</v>
      </c>
      <c r="H809" s="49">
        <v>-56.35</v>
      </c>
      <c r="I809" s="52">
        <f>IF(Table2[[#This Row],[Order Priority]]=Introduction!$B$42,1,0)</f>
        <v>0</v>
      </c>
      <c r="J809" s="52">
        <f>IF(Table2[[#This Row],[Order Priority]]=Introduction!$B$43,1,0)</f>
        <v>0</v>
      </c>
      <c r="K809" s="52">
        <f>IF(Table2[[#This Row],[Order Priority]]=Introduction!$B$44,1,0)</f>
        <v>0</v>
      </c>
      <c r="L809" s="52">
        <f>IF(Table2[[#This Row],[Order Priority]]=Introduction!$B$45,1,0)</f>
        <v>0</v>
      </c>
      <c r="M809" s="52">
        <f>IF(Table2[[#This Row],[Ship Mode]]=Introduction!$C$42,1,0)</f>
        <v>0</v>
      </c>
      <c r="N809" s="51">
        <f>IF(Table2[[#This Row],[Ship Mode]]=Introduction!$C$44,1,0)</f>
        <v>1</v>
      </c>
      <c r="O809" s="51">
        <f>IF(Table2[[#This Row],[Customer Segment]]=Introduction!$D$45,1,0)</f>
        <v>0</v>
      </c>
      <c r="P809" s="51">
        <f>IF(Table2[[#This Row],[Customer Segment]]=Introduction!$D$42,1,0)</f>
        <v>1</v>
      </c>
      <c r="Q809" s="51">
        <f>IF(Table2[[#This Row],[Customer Segment]]=Introduction!$D$44,1,0)</f>
        <v>0</v>
      </c>
      <c r="R809" s="41">
        <v>57.7</v>
      </c>
      <c r="S8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10" spans="1:19" customFormat="1" x14ac:dyDescent="0.2">
      <c r="A810" s="1" t="s">
        <v>46</v>
      </c>
      <c r="B810" s="1" t="s">
        <v>14</v>
      </c>
      <c r="C810" s="1" t="s">
        <v>15</v>
      </c>
      <c r="D810" s="47">
        <v>0.1</v>
      </c>
      <c r="E810" s="47">
        <v>62.18</v>
      </c>
      <c r="F810" s="47">
        <v>10.84</v>
      </c>
      <c r="G810" s="47">
        <v>0.63</v>
      </c>
      <c r="H810" s="47">
        <v>-29.666</v>
      </c>
      <c r="I810" s="52">
        <f>IF(Table2[[#This Row],[Order Priority]]=Introduction!$B$42,1,0)</f>
        <v>0</v>
      </c>
      <c r="J810" s="52">
        <f>IF(Table2[[#This Row],[Order Priority]]=Introduction!$B$43,1,0)</f>
        <v>0</v>
      </c>
      <c r="K810" s="52">
        <f>IF(Table2[[#This Row],[Order Priority]]=Introduction!$B$44,1,0)</f>
        <v>0</v>
      </c>
      <c r="L810" s="52">
        <f>IF(Table2[[#This Row],[Order Priority]]=Introduction!$B$45,1,0)</f>
        <v>0</v>
      </c>
      <c r="M810" s="52">
        <f>IF(Table2[[#This Row],[Ship Mode]]=Introduction!$C$42,1,0)</f>
        <v>0</v>
      </c>
      <c r="N810" s="51">
        <f>IF(Table2[[#This Row],[Ship Mode]]=Introduction!$C$44,1,0)</f>
        <v>1</v>
      </c>
      <c r="O810" s="51">
        <f>IF(Table2[[#This Row],[Customer Segment]]=Introduction!$D$45,1,0)</f>
        <v>0</v>
      </c>
      <c r="P810" s="51">
        <f>IF(Table2[[#This Row],[Customer Segment]]=Introduction!$D$42,1,0)</f>
        <v>1</v>
      </c>
      <c r="Q810" s="51">
        <f>IF(Table2[[#This Row],[Customer Segment]]=Introduction!$D$44,1,0)</f>
        <v>0</v>
      </c>
      <c r="R810" s="44">
        <v>511.57</v>
      </c>
      <c r="S8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730.67825504792381</v>
      </c>
    </row>
    <row r="811" spans="1:19" customFormat="1" x14ac:dyDescent="0.2">
      <c r="A811" s="1" t="s">
        <v>1</v>
      </c>
      <c r="B811" s="1" t="s">
        <v>14</v>
      </c>
      <c r="C811" s="1" t="s">
        <v>15</v>
      </c>
      <c r="D811" s="49">
        <v>0.09</v>
      </c>
      <c r="E811" s="49">
        <v>13.79</v>
      </c>
      <c r="F811" s="49">
        <v>8.7799999999999994</v>
      </c>
      <c r="G811" s="49">
        <v>0.43</v>
      </c>
      <c r="H811" s="49">
        <v>-22.12</v>
      </c>
      <c r="I811" s="52">
        <f>IF(Table2[[#This Row],[Order Priority]]=Introduction!$B$42,1,0)</f>
        <v>1</v>
      </c>
      <c r="J811" s="52">
        <f>IF(Table2[[#This Row],[Order Priority]]=Introduction!$B$43,1,0)</f>
        <v>0</v>
      </c>
      <c r="K811" s="52">
        <f>IF(Table2[[#This Row],[Order Priority]]=Introduction!$B$44,1,0)</f>
        <v>0</v>
      </c>
      <c r="L811" s="52">
        <f>IF(Table2[[#This Row],[Order Priority]]=Introduction!$B$45,1,0)</f>
        <v>0</v>
      </c>
      <c r="M811" s="52">
        <f>IF(Table2[[#This Row],[Ship Mode]]=Introduction!$C$42,1,0)</f>
        <v>0</v>
      </c>
      <c r="N811" s="51">
        <f>IF(Table2[[#This Row],[Ship Mode]]=Introduction!$C$44,1,0)</f>
        <v>1</v>
      </c>
      <c r="O811" s="51">
        <f>IF(Table2[[#This Row],[Customer Segment]]=Introduction!$D$45,1,0)</f>
        <v>0</v>
      </c>
      <c r="P811" s="51">
        <f>IF(Table2[[#This Row],[Customer Segment]]=Introduction!$D$42,1,0)</f>
        <v>1</v>
      </c>
      <c r="Q811" s="51">
        <f>IF(Table2[[#This Row],[Customer Segment]]=Introduction!$D$44,1,0)</f>
        <v>0</v>
      </c>
      <c r="R811" s="41">
        <v>17.440000000000001</v>
      </c>
      <c r="S8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459.20776211638554</v>
      </c>
    </row>
    <row r="812" spans="1:19" customFormat="1" x14ac:dyDescent="0.2">
      <c r="A812" s="1" t="s">
        <v>13</v>
      </c>
      <c r="B812" s="1" t="s">
        <v>2</v>
      </c>
      <c r="C812" s="1" t="s">
        <v>70</v>
      </c>
      <c r="D812" s="47">
        <v>0.04</v>
      </c>
      <c r="E812" s="47">
        <v>296.18</v>
      </c>
      <c r="F812" s="47">
        <v>54.12</v>
      </c>
      <c r="G812" s="47">
        <v>0.76</v>
      </c>
      <c r="H812" s="47">
        <v>-715.77820599999995</v>
      </c>
      <c r="I812" s="52">
        <f>IF(Table2[[#This Row],[Order Priority]]=Introduction!$B$42,1,0)</f>
        <v>0</v>
      </c>
      <c r="J812" s="52">
        <f>IF(Table2[[#This Row],[Order Priority]]=Introduction!$B$43,1,0)</f>
        <v>1</v>
      </c>
      <c r="K812" s="52">
        <f>IF(Table2[[#This Row],[Order Priority]]=Introduction!$B$44,1,0)</f>
        <v>0</v>
      </c>
      <c r="L812" s="52">
        <f>IF(Table2[[#This Row],[Order Priority]]=Introduction!$B$45,1,0)</f>
        <v>0</v>
      </c>
      <c r="M812" s="52">
        <f>IF(Table2[[#This Row],[Ship Mode]]=Introduction!$C$42,1,0)</f>
        <v>1</v>
      </c>
      <c r="N812" s="51">
        <f>IF(Table2[[#This Row],[Ship Mode]]=Introduction!$C$44,1,0)</f>
        <v>0</v>
      </c>
      <c r="O812" s="51">
        <f>IF(Table2[[#This Row],[Customer Segment]]=Introduction!$D$45,1,0)</f>
        <v>0</v>
      </c>
      <c r="P812" s="51">
        <f>IF(Table2[[#This Row],[Customer Segment]]=Introduction!$D$42,1,0)</f>
        <v>0</v>
      </c>
      <c r="Q812" s="51">
        <f>IF(Table2[[#This Row],[Customer Segment]]=Introduction!$D$44,1,0)</f>
        <v>0</v>
      </c>
      <c r="R812" s="44">
        <v>1821.89</v>
      </c>
      <c r="S8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2127.0303445544855</v>
      </c>
    </row>
    <row r="813" spans="1:19" customFormat="1" x14ac:dyDescent="0.2">
      <c r="A813" s="1" t="s">
        <v>13</v>
      </c>
      <c r="B813" s="1" t="s">
        <v>14</v>
      </c>
      <c r="C813" s="1" t="s">
        <v>3</v>
      </c>
      <c r="D813" s="49">
        <v>0.03</v>
      </c>
      <c r="E813" s="49">
        <v>7.3</v>
      </c>
      <c r="F813" s="49">
        <v>7.72</v>
      </c>
      <c r="G813" s="49">
        <v>0.38</v>
      </c>
      <c r="H813" s="49">
        <v>-127.05200000000001</v>
      </c>
      <c r="I813" s="52">
        <f>IF(Table2[[#This Row],[Order Priority]]=Introduction!$B$42,1,0)</f>
        <v>0</v>
      </c>
      <c r="J813" s="52">
        <f>IF(Table2[[#This Row],[Order Priority]]=Introduction!$B$43,1,0)</f>
        <v>1</v>
      </c>
      <c r="K813" s="52">
        <f>IF(Table2[[#This Row],[Order Priority]]=Introduction!$B$44,1,0)</f>
        <v>0</v>
      </c>
      <c r="L813" s="52">
        <f>IF(Table2[[#This Row],[Order Priority]]=Introduction!$B$45,1,0)</f>
        <v>0</v>
      </c>
      <c r="M813" s="52">
        <f>IF(Table2[[#This Row],[Ship Mode]]=Introduction!$C$42,1,0)</f>
        <v>0</v>
      </c>
      <c r="N813" s="51">
        <f>IF(Table2[[#This Row],[Ship Mode]]=Introduction!$C$44,1,0)</f>
        <v>1</v>
      </c>
      <c r="O813" s="51">
        <f>IF(Table2[[#This Row],[Customer Segment]]=Introduction!$D$45,1,0)</f>
        <v>1</v>
      </c>
      <c r="P813" s="51">
        <f>IF(Table2[[#This Row],[Customer Segment]]=Introduction!$D$42,1,0)</f>
        <v>0</v>
      </c>
      <c r="Q813" s="51">
        <f>IF(Table2[[#This Row],[Customer Segment]]=Introduction!$D$44,1,0)</f>
        <v>0</v>
      </c>
      <c r="R813" s="41">
        <v>103.61</v>
      </c>
      <c r="S8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27.613281318705969</v>
      </c>
    </row>
    <row r="814" spans="1:19" customFormat="1" x14ac:dyDescent="0.2">
      <c r="A814" s="1" t="s">
        <v>13</v>
      </c>
      <c r="B814" s="1" t="s">
        <v>14</v>
      </c>
      <c r="C814" s="1" t="s">
        <v>3</v>
      </c>
      <c r="D814" s="47">
        <v>0.08</v>
      </c>
      <c r="E814" s="47">
        <v>30.93</v>
      </c>
      <c r="F814" s="47">
        <v>3.92</v>
      </c>
      <c r="G814" s="47">
        <v>0.44</v>
      </c>
      <c r="H814" s="47">
        <v>63.059100000000001</v>
      </c>
      <c r="I814" s="52">
        <f>IF(Table2[[#This Row],[Order Priority]]=Introduction!$B$42,1,0)</f>
        <v>0</v>
      </c>
      <c r="J814" s="52">
        <f>IF(Table2[[#This Row],[Order Priority]]=Introduction!$B$43,1,0)</f>
        <v>1</v>
      </c>
      <c r="K814" s="52">
        <f>IF(Table2[[#This Row],[Order Priority]]=Introduction!$B$44,1,0)</f>
        <v>0</v>
      </c>
      <c r="L814" s="52">
        <f>IF(Table2[[#This Row],[Order Priority]]=Introduction!$B$45,1,0)</f>
        <v>0</v>
      </c>
      <c r="M814" s="52">
        <f>IF(Table2[[#This Row],[Ship Mode]]=Introduction!$C$42,1,0)</f>
        <v>0</v>
      </c>
      <c r="N814" s="51">
        <f>IF(Table2[[#This Row],[Ship Mode]]=Introduction!$C$44,1,0)</f>
        <v>1</v>
      </c>
      <c r="O814" s="51">
        <f>IF(Table2[[#This Row],[Customer Segment]]=Introduction!$D$45,1,0)</f>
        <v>1</v>
      </c>
      <c r="P814" s="51">
        <f>IF(Table2[[#This Row],[Customer Segment]]=Introduction!$D$42,1,0)</f>
        <v>0</v>
      </c>
      <c r="Q814" s="51">
        <f>IF(Table2[[#This Row],[Customer Segment]]=Introduction!$D$44,1,0)</f>
        <v>0</v>
      </c>
      <c r="R814" s="44">
        <v>91.39</v>
      </c>
      <c r="S8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208.12845239125247</v>
      </c>
    </row>
    <row r="815" spans="1:19" customFormat="1" x14ac:dyDescent="0.2">
      <c r="A815" s="1" t="s">
        <v>92</v>
      </c>
      <c r="B815" s="1" t="s">
        <v>14</v>
      </c>
      <c r="C815" s="1" t="s">
        <v>15</v>
      </c>
      <c r="D815" s="49">
        <v>0.09</v>
      </c>
      <c r="E815" s="49">
        <v>125.99</v>
      </c>
      <c r="F815" s="49">
        <v>8.99</v>
      </c>
      <c r="G815" s="49">
        <v>0.55000000000000004</v>
      </c>
      <c r="H815" s="49">
        <v>-605.37400000000002</v>
      </c>
      <c r="I815" s="52">
        <f>IF(Table2[[#This Row],[Order Priority]]=Introduction!$B$42,1,0)</f>
        <v>0</v>
      </c>
      <c r="J815" s="52">
        <f>IF(Table2[[#This Row],[Order Priority]]=Introduction!$B$43,1,0)</f>
        <v>0</v>
      </c>
      <c r="K815" s="52">
        <f>IF(Table2[[#This Row],[Order Priority]]=Introduction!$B$44,1,0)</f>
        <v>0</v>
      </c>
      <c r="L815" s="52">
        <f>IF(Table2[[#This Row],[Order Priority]]=Introduction!$B$45,1,0)</f>
        <v>1</v>
      </c>
      <c r="M815" s="52">
        <f>IF(Table2[[#This Row],[Ship Mode]]=Introduction!$C$42,1,0)</f>
        <v>0</v>
      </c>
      <c r="N815" s="51">
        <f>IF(Table2[[#This Row],[Ship Mode]]=Introduction!$C$44,1,0)</f>
        <v>1</v>
      </c>
      <c r="O815" s="51">
        <f>IF(Table2[[#This Row],[Customer Segment]]=Introduction!$D$45,1,0)</f>
        <v>0</v>
      </c>
      <c r="P815" s="51">
        <f>IF(Table2[[#This Row],[Customer Segment]]=Introduction!$D$42,1,0)</f>
        <v>1</v>
      </c>
      <c r="Q815" s="51">
        <f>IF(Table2[[#This Row],[Customer Segment]]=Introduction!$D$44,1,0)</f>
        <v>0</v>
      </c>
      <c r="R815" s="41">
        <v>100.38</v>
      </c>
      <c r="S8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41.781187608290303</v>
      </c>
    </row>
    <row r="816" spans="1:19" customFormat="1" x14ac:dyDescent="0.2">
      <c r="A816" s="1" t="s">
        <v>92</v>
      </c>
      <c r="B816" s="1" t="s">
        <v>14</v>
      </c>
      <c r="C816" s="1" t="s">
        <v>15</v>
      </c>
      <c r="D816" s="47">
        <v>0.1</v>
      </c>
      <c r="E816" s="47">
        <v>17.98</v>
      </c>
      <c r="F816" s="47">
        <v>4</v>
      </c>
      <c r="G816" s="47">
        <v>0.79</v>
      </c>
      <c r="H816" s="47">
        <v>-99.55</v>
      </c>
      <c r="I816" s="52">
        <f>IF(Table2[[#This Row],[Order Priority]]=Introduction!$B$42,1,0)</f>
        <v>0</v>
      </c>
      <c r="J816" s="52">
        <f>IF(Table2[[#This Row],[Order Priority]]=Introduction!$B$43,1,0)</f>
        <v>0</v>
      </c>
      <c r="K816" s="52">
        <f>IF(Table2[[#This Row],[Order Priority]]=Introduction!$B$44,1,0)</f>
        <v>0</v>
      </c>
      <c r="L816" s="52">
        <f>IF(Table2[[#This Row],[Order Priority]]=Introduction!$B$45,1,0)</f>
        <v>1</v>
      </c>
      <c r="M816" s="52">
        <f>IF(Table2[[#This Row],[Ship Mode]]=Introduction!$C$42,1,0)</f>
        <v>0</v>
      </c>
      <c r="N816" s="51">
        <f>IF(Table2[[#This Row],[Ship Mode]]=Introduction!$C$44,1,0)</f>
        <v>1</v>
      </c>
      <c r="O816" s="51">
        <f>IF(Table2[[#This Row],[Customer Segment]]=Introduction!$D$45,1,0)</f>
        <v>0</v>
      </c>
      <c r="P816" s="51">
        <f>IF(Table2[[#This Row],[Customer Segment]]=Introduction!$D$42,1,0)</f>
        <v>1</v>
      </c>
      <c r="Q816" s="51">
        <f>IF(Table2[[#This Row],[Customer Segment]]=Introduction!$D$44,1,0)</f>
        <v>0</v>
      </c>
      <c r="R816" s="44">
        <v>66.319999999999993</v>
      </c>
      <c r="S8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276.29908454353102</v>
      </c>
    </row>
    <row r="817" spans="1:19" customFormat="1" x14ac:dyDescent="0.2">
      <c r="A817" s="1" t="s">
        <v>92</v>
      </c>
      <c r="B817" s="1" t="s">
        <v>14</v>
      </c>
      <c r="C817" s="1" t="s">
        <v>15</v>
      </c>
      <c r="D817" s="49">
        <v>0</v>
      </c>
      <c r="E817" s="49">
        <v>29.34</v>
      </c>
      <c r="F817" s="49">
        <v>7.87</v>
      </c>
      <c r="G817" s="49">
        <v>0.54</v>
      </c>
      <c r="H817" s="49">
        <v>385.37</v>
      </c>
      <c r="I817" s="52">
        <f>IF(Table2[[#This Row],[Order Priority]]=Introduction!$B$42,1,0)</f>
        <v>0</v>
      </c>
      <c r="J817" s="52">
        <f>IF(Table2[[#This Row],[Order Priority]]=Introduction!$B$43,1,0)</f>
        <v>0</v>
      </c>
      <c r="K817" s="52">
        <f>IF(Table2[[#This Row],[Order Priority]]=Introduction!$B$44,1,0)</f>
        <v>0</v>
      </c>
      <c r="L817" s="52">
        <f>IF(Table2[[#This Row],[Order Priority]]=Introduction!$B$45,1,0)</f>
        <v>1</v>
      </c>
      <c r="M817" s="52">
        <f>IF(Table2[[#This Row],[Ship Mode]]=Introduction!$C$42,1,0)</f>
        <v>0</v>
      </c>
      <c r="N817" s="51">
        <f>IF(Table2[[#This Row],[Ship Mode]]=Introduction!$C$44,1,0)</f>
        <v>1</v>
      </c>
      <c r="O817" s="51">
        <f>IF(Table2[[#This Row],[Customer Segment]]=Introduction!$D$45,1,0)</f>
        <v>0</v>
      </c>
      <c r="P817" s="51">
        <f>IF(Table2[[#This Row],[Customer Segment]]=Introduction!$D$42,1,0)</f>
        <v>1</v>
      </c>
      <c r="Q817" s="51">
        <f>IF(Table2[[#This Row],[Customer Segment]]=Introduction!$D$44,1,0)</f>
        <v>0</v>
      </c>
      <c r="R817" s="41">
        <v>668.38</v>
      </c>
      <c r="S8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773.71470283081919</v>
      </c>
    </row>
    <row r="818" spans="1:19" customFormat="1" x14ac:dyDescent="0.2">
      <c r="A818" s="1" t="s">
        <v>92</v>
      </c>
      <c r="B818" s="1" t="s">
        <v>14</v>
      </c>
      <c r="C818" s="1" t="s">
        <v>70</v>
      </c>
      <c r="D818" s="47">
        <v>0.01</v>
      </c>
      <c r="E818" s="47">
        <v>1.76</v>
      </c>
      <c r="F818" s="47">
        <v>0.7</v>
      </c>
      <c r="G818" s="47">
        <v>0.56000000000000005</v>
      </c>
      <c r="H818" s="47">
        <v>-1.56</v>
      </c>
      <c r="I818" s="52">
        <f>IF(Table2[[#This Row],[Order Priority]]=Introduction!$B$42,1,0)</f>
        <v>0</v>
      </c>
      <c r="J818" s="52">
        <f>IF(Table2[[#This Row],[Order Priority]]=Introduction!$B$43,1,0)</f>
        <v>0</v>
      </c>
      <c r="K818" s="52">
        <f>IF(Table2[[#This Row],[Order Priority]]=Introduction!$B$44,1,0)</f>
        <v>0</v>
      </c>
      <c r="L818" s="52">
        <f>IF(Table2[[#This Row],[Order Priority]]=Introduction!$B$45,1,0)</f>
        <v>1</v>
      </c>
      <c r="M818" s="52">
        <f>IF(Table2[[#This Row],[Ship Mode]]=Introduction!$C$42,1,0)</f>
        <v>0</v>
      </c>
      <c r="N818" s="51">
        <f>IF(Table2[[#This Row],[Ship Mode]]=Introduction!$C$44,1,0)</f>
        <v>1</v>
      </c>
      <c r="O818" s="51">
        <f>IF(Table2[[#This Row],[Customer Segment]]=Introduction!$D$45,1,0)</f>
        <v>0</v>
      </c>
      <c r="P818" s="51">
        <f>IF(Table2[[#This Row],[Customer Segment]]=Introduction!$D$42,1,0)</f>
        <v>0</v>
      </c>
      <c r="Q818" s="51">
        <f>IF(Table2[[#This Row],[Customer Segment]]=Introduction!$D$44,1,0)</f>
        <v>0</v>
      </c>
      <c r="R818" s="44">
        <v>7.2</v>
      </c>
      <c r="S8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131.85237163323038</v>
      </c>
    </row>
    <row r="819" spans="1:19" customFormat="1" x14ac:dyDescent="0.2">
      <c r="A819" s="1" t="s">
        <v>46</v>
      </c>
      <c r="B819" s="1" t="s">
        <v>14</v>
      </c>
      <c r="C819" s="1" t="s">
        <v>47</v>
      </c>
      <c r="D819" s="49">
        <v>0.03</v>
      </c>
      <c r="E819" s="49">
        <v>14.2</v>
      </c>
      <c r="F819" s="49">
        <v>5.3</v>
      </c>
      <c r="G819" s="49">
        <v>0.46</v>
      </c>
      <c r="H819" s="49">
        <v>21.555599999999998</v>
      </c>
      <c r="I819" s="52">
        <f>IF(Table2[[#This Row],[Order Priority]]=Introduction!$B$42,1,0)</f>
        <v>0</v>
      </c>
      <c r="J819" s="52">
        <f>IF(Table2[[#This Row],[Order Priority]]=Introduction!$B$43,1,0)</f>
        <v>0</v>
      </c>
      <c r="K819" s="52">
        <f>IF(Table2[[#This Row],[Order Priority]]=Introduction!$B$44,1,0)</f>
        <v>0</v>
      </c>
      <c r="L819" s="52">
        <f>IF(Table2[[#This Row],[Order Priority]]=Introduction!$B$45,1,0)</f>
        <v>0</v>
      </c>
      <c r="M819" s="52">
        <f>IF(Table2[[#This Row],[Ship Mode]]=Introduction!$C$42,1,0)</f>
        <v>0</v>
      </c>
      <c r="N819" s="51">
        <f>IF(Table2[[#This Row],[Ship Mode]]=Introduction!$C$44,1,0)</f>
        <v>1</v>
      </c>
      <c r="O819" s="51">
        <f>IF(Table2[[#This Row],[Customer Segment]]=Introduction!$D$45,1,0)</f>
        <v>0</v>
      </c>
      <c r="P819" s="51">
        <f>IF(Table2[[#This Row],[Customer Segment]]=Introduction!$D$42,1,0)</f>
        <v>0</v>
      </c>
      <c r="Q819" s="51">
        <f>IF(Table2[[#This Row],[Customer Segment]]=Introduction!$D$44,1,0)</f>
        <v>1</v>
      </c>
      <c r="R819" s="41">
        <v>31.24</v>
      </c>
      <c r="S8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444.01107828332238</v>
      </c>
    </row>
    <row r="820" spans="1:19" customFormat="1" x14ac:dyDescent="0.2">
      <c r="A820" s="1" t="s">
        <v>46</v>
      </c>
      <c r="B820" s="1" t="s">
        <v>14</v>
      </c>
      <c r="C820" s="1" t="s">
        <v>3</v>
      </c>
      <c r="D820" s="47">
        <v>0.06</v>
      </c>
      <c r="E820" s="47">
        <v>3.29</v>
      </c>
      <c r="F820" s="47">
        <v>1.35</v>
      </c>
      <c r="G820" s="47">
        <v>0.4</v>
      </c>
      <c r="H820" s="47">
        <v>8.5299999999999994</v>
      </c>
      <c r="I820" s="52">
        <f>IF(Table2[[#This Row],[Order Priority]]=Introduction!$B$42,1,0)</f>
        <v>0</v>
      </c>
      <c r="J820" s="52">
        <f>IF(Table2[[#This Row],[Order Priority]]=Introduction!$B$43,1,0)</f>
        <v>0</v>
      </c>
      <c r="K820" s="52">
        <f>IF(Table2[[#This Row],[Order Priority]]=Introduction!$B$44,1,0)</f>
        <v>0</v>
      </c>
      <c r="L820" s="52">
        <f>IF(Table2[[#This Row],[Order Priority]]=Introduction!$B$45,1,0)</f>
        <v>0</v>
      </c>
      <c r="M820" s="52">
        <f>IF(Table2[[#This Row],[Ship Mode]]=Introduction!$C$42,1,0)</f>
        <v>0</v>
      </c>
      <c r="N820" s="51">
        <f>IF(Table2[[#This Row],[Ship Mode]]=Introduction!$C$44,1,0)</f>
        <v>1</v>
      </c>
      <c r="O820" s="51">
        <f>IF(Table2[[#This Row],[Customer Segment]]=Introduction!$D$45,1,0)</f>
        <v>1</v>
      </c>
      <c r="P820" s="51">
        <f>IF(Table2[[#This Row],[Customer Segment]]=Introduction!$D$42,1,0)</f>
        <v>0</v>
      </c>
      <c r="Q820" s="51">
        <f>IF(Table2[[#This Row],[Customer Segment]]=Introduction!$D$44,1,0)</f>
        <v>0</v>
      </c>
      <c r="R820" s="44">
        <v>35.97</v>
      </c>
      <c r="S8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178.14225773752645</v>
      </c>
    </row>
    <row r="821" spans="1:19" customFormat="1" x14ac:dyDescent="0.2">
      <c r="A821" s="1" t="s">
        <v>13</v>
      </c>
      <c r="B821" s="1" t="s">
        <v>14</v>
      </c>
      <c r="C821" s="1" t="s">
        <v>3</v>
      </c>
      <c r="D821" s="49">
        <v>0.05</v>
      </c>
      <c r="E821" s="49">
        <v>4.24</v>
      </c>
      <c r="F821" s="49">
        <v>5.41</v>
      </c>
      <c r="G821" s="49">
        <v>0.35</v>
      </c>
      <c r="H821" s="49">
        <v>-89.216999999999999</v>
      </c>
      <c r="I821" s="52">
        <f>IF(Table2[[#This Row],[Order Priority]]=Introduction!$B$42,1,0)</f>
        <v>0</v>
      </c>
      <c r="J821" s="52">
        <f>IF(Table2[[#This Row],[Order Priority]]=Introduction!$B$43,1,0)</f>
        <v>1</v>
      </c>
      <c r="K821" s="52">
        <f>IF(Table2[[#This Row],[Order Priority]]=Introduction!$B$44,1,0)</f>
        <v>0</v>
      </c>
      <c r="L821" s="52">
        <f>IF(Table2[[#This Row],[Order Priority]]=Introduction!$B$45,1,0)</f>
        <v>0</v>
      </c>
      <c r="M821" s="52">
        <f>IF(Table2[[#This Row],[Ship Mode]]=Introduction!$C$42,1,0)</f>
        <v>0</v>
      </c>
      <c r="N821" s="51">
        <f>IF(Table2[[#This Row],[Ship Mode]]=Introduction!$C$44,1,0)</f>
        <v>1</v>
      </c>
      <c r="O821" s="51">
        <f>IF(Table2[[#This Row],[Customer Segment]]=Introduction!$D$45,1,0)</f>
        <v>1</v>
      </c>
      <c r="P821" s="51">
        <f>IF(Table2[[#This Row],[Customer Segment]]=Introduction!$D$42,1,0)</f>
        <v>0</v>
      </c>
      <c r="Q821" s="51">
        <f>IF(Table2[[#This Row],[Customer Segment]]=Introduction!$D$44,1,0)</f>
        <v>0</v>
      </c>
      <c r="R821" s="41">
        <v>50.83</v>
      </c>
      <c r="S8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-45.229404023507328</v>
      </c>
    </row>
    <row r="822" spans="1:19" customFormat="1" x14ac:dyDescent="0.2">
      <c r="A822" s="1" t="s">
        <v>13</v>
      </c>
      <c r="B822" s="1" t="s">
        <v>63</v>
      </c>
      <c r="C822" s="1" t="s">
        <v>70</v>
      </c>
      <c r="D822" s="47">
        <v>0.08</v>
      </c>
      <c r="E822" s="47">
        <v>15.73</v>
      </c>
      <c r="F822" s="47">
        <v>7.42</v>
      </c>
      <c r="G822" s="47">
        <v>0.56000000000000005</v>
      </c>
      <c r="H822" s="47">
        <v>-37.6</v>
      </c>
      <c r="I822" s="52">
        <f>IF(Table2[[#This Row],[Order Priority]]=Introduction!$B$42,1,0)</f>
        <v>0</v>
      </c>
      <c r="J822" s="52">
        <f>IF(Table2[[#This Row],[Order Priority]]=Introduction!$B$43,1,0)</f>
        <v>1</v>
      </c>
      <c r="K822" s="52">
        <f>IF(Table2[[#This Row],[Order Priority]]=Introduction!$B$44,1,0)</f>
        <v>0</v>
      </c>
      <c r="L822" s="52">
        <f>IF(Table2[[#This Row],[Order Priority]]=Introduction!$B$45,1,0)</f>
        <v>0</v>
      </c>
      <c r="M822" s="52">
        <f>IF(Table2[[#This Row],[Ship Mode]]=Introduction!$C$42,1,0)</f>
        <v>0</v>
      </c>
      <c r="N822" s="51">
        <f>IF(Table2[[#This Row],[Ship Mode]]=Introduction!$C$44,1,0)</f>
        <v>0</v>
      </c>
      <c r="O822" s="51">
        <f>IF(Table2[[#This Row],[Customer Segment]]=Introduction!$D$45,1,0)</f>
        <v>0</v>
      </c>
      <c r="P822" s="51">
        <f>IF(Table2[[#This Row],[Customer Segment]]=Introduction!$D$42,1,0)</f>
        <v>0</v>
      </c>
      <c r="Q822" s="51">
        <f>IF(Table2[[#This Row],[Customer Segment]]=Introduction!$D$44,1,0)</f>
        <v>0</v>
      </c>
      <c r="R822" s="44">
        <v>78.08</v>
      </c>
      <c r="S8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180.72715749966525</v>
      </c>
    </row>
    <row r="823" spans="1:19" customFormat="1" x14ac:dyDescent="0.2">
      <c r="A823" s="1" t="s">
        <v>13</v>
      </c>
      <c r="B823" s="1" t="s">
        <v>2</v>
      </c>
      <c r="C823" s="1" t="s">
        <v>3</v>
      </c>
      <c r="D823" s="49">
        <v>0.08</v>
      </c>
      <c r="E823" s="49">
        <v>68.81</v>
      </c>
      <c r="F823" s="49">
        <v>60</v>
      </c>
      <c r="G823" s="49">
        <v>0.41</v>
      </c>
      <c r="H823" s="49">
        <v>-550.42999999999995</v>
      </c>
      <c r="I823" s="52">
        <f>IF(Table2[[#This Row],[Order Priority]]=Introduction!$B$42,1,0)</f>
        <v>0</v>
      </c>
      <c r="J823" s="52">
        <f>IF(Table2[[#This Row],[Order Priority]]=Introduction!$B$43,1,0)</f>
        <v>1</v>
      </c>
      <c r="K823" s="52">
        <f>IF(Table2[[#This Row],[Order Priority]]=Introduction!$B$44,1,0)</f>
        <v>0</v>
      </c>
      <c r="L823" s="52">
        <f>IF(Table2[[#This Row],[Order Priority]]=Introduction!$B$45,1,0)</f>
        <v>0</v>
      </c>
      <c r="M823" s="52">
        <f>IF(Table2[[#This Row],[Ship Mode]]=Introduction!$C$42,1,0)</f>
        <v>1</v>
      </c>
      <c r="N823" s="51">
        <f>IF(Table2[[#This Row],[Ship Mode]]=Introduction!$C$44,1,0)</f>
        <v>0</v>
      </c>
      <c r="O823" s="51">
        <f>IF(Table2[[#This Row],[Customer Segment]]=Introduction!$D$45,1,0)</f>
        <v>1</v>
      </c>
      <c r="P823" s="51">
        <f>IF(Table2[[#This Row],[Customer Segment]]=Introduction!$D$42,1,0)</f>
        <v>0</v>
      </c>
      <c r="Q823" s="51">
        <f>IF(Table2[[#This Row],[Customer Segment]]=Introduction!$D$44,1,0)</f>
        <v>0</v>
      </c>
      <c r="R823" s="41">
        <v>337.86</v>
      </c>
      <c r="S8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1420.0958689053036</v>
      </c>
    </row>
    <row r="824" spans="1:19" customFormat="1" x14ac:dyDescent="0.2">
      <c r="A824" s="1" t="s">
        <v>13</v>
      </c>
      <c r="B824" s="1" t="s">
        <v>14</v>
      </c>
      <c r="C824" s="1" t="s">
        <v>3</v>
      </c>
      <c r="D824" s="47">
        <v>0.04</v>
      </c>
      <c r="E824" s="47">
        <v>21.38</v>
      </c>
      <c r="F824" s="47">
        <v>8.99</v>
      </c>
      <c r="G824" s="47">
        <v>0.59</v>
      </c>
      <c r="H824" s="47">
        <v>-52.12</v>
      </c>
      <c r="I824" s="52">
        <f>IF(Table2[[#This Row],[Order Priority]]=Introduction!$B$42,1,0)</f>
        <v>0</v>
      </c>
      <c r="J824" s="52">
        <f>IF(Table2[[#This Row],[Order Priority]]=Introduction!$B$43,1,0)</f>
        <v>1</v>
      </c>
      <c r="K824" s="52">
        <f>IF(Table2[[#This Row],[Order Priority]]=Introduction!$B$44,1,0)</f>
        <v>0</v>
      </c>
      <c r="L824" s="52">
        <f>IF(Table2[[#This Row],[Order Priority]]=Introduction!$B$45,1,0)</f>
        <v>0</v>
      </c>
      <c r="M824" s="52">
        <f>IF(Table2[[#This Row],[Ship Mode]]=Introduction!$C$42,1,0)</f>
        <v>0</v>
      </c>
      <c r="N824" s="51">
        <f>IF(Table2[[#This Row],[Ship Mode]]=Introduction!$C$44,1,0)</f>
        <v>1</v>
      </c>
      <c r="O824" s="51">
        <f>IF(Table2[[#This Row],[Customer Segment]]=Introduction!$D$45,1,0)</f>
        <v>1</v>
      </c>
      <c r="P824" s="51">
        <f>IF(Table2[[#This Row],[Customer Segment]]=Introduction!$D$42,1,0)</f>
        <v>0</v>
      </c>
      <c r="Q824" s="51">
        <f>IF(Table2[[#This Row],[Customer Segment]]=Introduction!$D$44,1,0)</f>
        <v>0</v>
      </c>
      <c r="R824" s="44">
        <v>84.21</v>
      </c>
      <c r="S8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351.50287983555603</v>
      </c>
    </row>
    <row r="825" spans="1:19" customFormat="1" x14ac:dyDescent="0.2">
      <c r="A825" s="1" t="s">
        <v>23</v>
      </c>
      <c r="B825" s="1" t="s">
        <v>63</v>
      </c>
      <c r="C825" s="1" t="s">
        <v>47</v>
      </c>
      <c r="D825" s="49">
        <v>7.0000000000000007E-2</v>
      </c>
      <c r="E825" s="49">
        <v>154.13</v>
      </c>
      <c r="F825" s="49">
        <v>69</v>
      </c>
      <c r="G825" s="49">
        <v>0.68</v>
      </c>
      <c r="H825" s="49">
        <v>-634.73410000000001</v>
      </c>
      <c r="I825" s="52">
        <f>IF(Table2[[#This Row],[Order Priority]]=Introduction!$B$42,1,0)</f>
        <v>0</v>
      </c>
      <c r="J825" s="52">
        <f>IF(Table2[[#This Row],[Order Priority]]=Introduction!$B$43,1,0)</f>
        <v>0</v>
      </c>
      <c r="K825" s="52">
        <f>IF(Table2[[#This Row],[Order Priority]]=Introduction!$B$44,1,0)</f>
        <v>1</v>
      </c>
      <c r="L825" s="52">
        <f>IF(Table2[[#This Row],[Order Priority]]=Introduction!$B$45,1,0)</f>
        <v>0</v>
      </c>
      <c r="M825" s="52">
        <f>IF(Table2[[#This Row],[Ship Mode]]=Introduction!$C$42,1,0)</f>
        <v>0</v>
      </c>
      <c r="N825" s="51">
        <f>IF(Table2[[#This Row],[Ship Mode]]=Introduction!$C$44,1,0)</f>
        <v>0</v>
      </c>
      <c r="O825" s="51">
        <f>IF(Table2[[#This Row],[Customer Segment]]=Introduction!$D$45,1,0)</f>
        <v>0</v>
      </c>
      <c r="P825" s="51">
        <f>IF(Table2[[#This Row],[Customer Segment]]=Introduction!$D$42,1,0)</f>
        <v>0</v>
      </c>
      <c r="Q825" s="51">
        <f>IF(Table2[[#This Row],[Customer Segment]]=Introduction!$D$44,1,0)</f>
        <v>1</v>
      </c>
      <c r="R825" s="41">
        <v>453.62</v>
      </c>
      <c r="S8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1923.9552078253141</v>
      </c>
    </row>
    <row r="826" spans="1:19" customFormat="1" x14ac:dyDescent="0.2">
      <c r="A826" s="1" t="s">
        <v>23</v>
      </c>
      <c r="B826" s="1" t="s">
        <v>14</v>
      </c>
      <c r="C826" s="1" t="s">
        <v>47</v>
      </c>
      <c r="D826" s="47">
        <v>0.04</v>
      </c>
      <c r="E826" s="47">
        <v>22.84</v>
      </c>
      <c r="F826" s="47">
        <v>16.87</v>
      </c>
      <c r="G826" s="47">
        <v>0.39</v>
      </c>
      <c r="H826" s="47">
        <v>-97.28</v>
      </c>
      <c r="I826" s="52">
        <f>IF(Table2[[#This Row],[Order Priority]]=Introduction!$B$42,1,0)</f>
        <v>0</v>
      </c>
      <c r="J826" s="52">
        <f>IF(Table2[[#This Row],[Order Priority]]=Introduction!$B$43,1,0)</f>
        <v>0</v>
      </c>
      <c r="K826" s="52">
        <f>IF(Table2[[#This Row],[Order Priority]]=Introduction!$B$44,1,0)</f>
        <v>1</v>
      </c>
      <c r="L826" s="52">
        <f>IF(Table2[[#This Row],[Order Priority]]=Introduction!$B$45,1,0)</f>
        <v>0</v>
      </c>
      <c r="M826" s="52">
        <f>IF(Table2[[#This Row],[Ship Mode]]=Introduction!$C$42,1,0)</f>
        <v>0</v>
      </c>
      <c r="N826" s="51">
        <f>IF(Table2[[#This Row],[Ship Mode]]=Introduction!$C$44,1,0)</f>
        <v>1</v>
      </c>
      <c r="O826" s="51">
        <f>IF(Table2[[#This Row],[Customer Segment]]=Introduction!$D$45,1,0)</f>
        <v>0</v>
      </c>
      <c r="P826" s="51">
        <f>IF(Table2[[#This Row],[Customer Segment]]=Introduction!$D$42,1,0)</f>
        <v>0</v>
      </c>
      <c r="Q826" s="51">
        <f>IF(Table2[[#This Row],[Customer Segment]]=Introduction!$D$44,1,0)</f>
        <v>1</v>
      </c>
      <c r="R826" s="44">
        <v>286.39999999999998</v>
      </c>
      <c r="S8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483.12607980941937</v>
      </c>
    </row>
    <row r="827" spans="1:19" customFormat="1" x14ac:dyDescent="0.2">
      <c r="A827" s="1" t="s">
        <v>23</v>
      </c>
      <c r="B827" s="1" t="s">
        <v>14</v>
      </c>
      <c r="C827" s="1" t="s">
        <v>47</v>
      </c>
      <c r="D827" s="49">
        <v>0.05</v>
      </c>
      <c r="E827" s="49">
        <v>55.5</v>
      </c>
      <c r="F827" s="49">
        <v>52.2</v>
      </c>
      <c r="G827" s="49">
        <v>0.72</v>
      </c>
      <c r="H827" s="49">
        <v>-118.54</v>
      </c>
      <c r="I827" s="52">
        <f>IF(Table2[[#This Row],[Order Priority]]=Introduction!$B$42,1,0)</f>
        <v>0</v>
      </c>
      <c r="J827" s="52">
        <f>IF(Table2[[#This Row],[Order Priority]]=Introduction!$B$43,1,0)</f>
        <v>0</v>
      </c>
      <c r="K827" s="52">
        <f>IF(Table2[[#This Row],[Order Priority]]=Introduction!$B$44,1,0)</f>
        <v>1</v>
      </c>
      <c r="L827" s="52">
        <f>IF(Table2[[#This Row],[Order Priority]]=Introduction!$B$45,1,0)</f>
        <v>0</v>
      </c>
      <c r="M827" s="52">
        <f>IF(Table2[[#This Row],[Ship Mode]]=Introduction!$C$42,1,0)</f>
        <v>0</v>
      </c>
      <c r="N827" s="51">
        <f>IF(Table2[[#This Row],[Ship Mode]]=Introduction!$C$44,1,0)</f>
        <v>1</v>
      </c>
      <c r="O827" s="51">
        <f>IF(Table2[[#This Row],[Customer Segment]]=Introduction!$D$45,1,0)</f>
        <v>0</v>
      </c>
      <c r="P827" s="51">
        <f>IF(Table2[[#This Row],[Customer Segment]]=Introduction!$D$42,1,0)</f>
        <v>0</v>
      </c>
      <c r="Q827" s="51">
        <f>IF(Table2[[#This Row],[Customer Segment]]=Introduction!$D$44,1,0)</f>
        <v>1</v>
      </c>
      <c r="R827" s="41">
        <v>253.87</v>
      </c>
      <c r="S8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1807.8651558116371</v>
      </c>
    </row>
    <row r="828" spans="1:19" customFormat="1" x14ac:dyDescent="0.2">
      <c r="A828" s="1" t="s">
        <v>23</v>
      </c>
      <c r="B828" s="1" t="s">
        <v>2</v>
      </c>
      <c r="C828" s="1" t="s">
        <v>47</v>
      </c>
      <c r="D828" s="47">
        <v>0.05</v>
      </c>
      <c r="E828" s="47">
        <v>442.14</v>
      </c>
      <c r="F828" s="47">
        <v>14.7</v>
      </c>
      <c r="G828" s="47">
        <v>0.56000000000000005</v>
      </c>
      <c r="H828" s="47">
        <v>2963.48</v>
      </c>
      <c r="I828" s="52">
        <f>IF(Table2[[#This Row],[Order Priority]]=Introduction!$B$42,1,0)</f>
        <v>0</v>
      </c>
      <c r="J828" s="52">
        <f>IF(Table2[[#This Row],[Order Priority]]=Introduction!$B$43,1,0)</f>
        <v>0</v>
      </c>
      <c r="K828" s="52">
        <f>IF(Table2[[#This Row],[Order Priority]]=Introduction!$B$44,1,0)</f>
        <v>1</v>
      </c>
      <c r="L828" s="52">
        <f>IF(Table2[[#This Row],[Order Priority]]=Introduction!$B$45,1,0)</f>
        <v>0</v>
      </c>
      <c r="M828" s="52">
        <f>IF(Table2[[#This Row],[Ship Mode]]=Introduction!$C$42,1,0)</f>
        <v>1</v>
      </c>
      <c r="N828" s="51">
        <f>IF(Table2[[#This Row],[Ship Mode]]=Introduction!$C$44,1,0)</f>
        <v>0</v>
      </c>
      <c r="O828" s="51">
        <f>IF(Table2[[#This Row],[Customer Segment]]=Introduction!$D$45,1,0)</f>
        <v>0</v>
      </c>
      <c r="P828" s="51">
        <f>IF(Table2[[#This Row],[Customer Segment]]=Introduction!$D$42,1,0)</f>
        <v>0</v>
      </c>
      <c r="Q828" s="51">
        <f>IF(Table2[[#This Row],[Customer Segment]]=Introduction!$D$44,1,0)</f>
        <v>1</v>
      </c>
      <c r="R828" s="44">
        <v>5880.46</v>
      </c>
      <c r="S8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5202.311454923677</v>
      </c>
    </row>
    <row r="829" spans="1:19" customFormat="1" x14ac:dyDescent="0.2">
      <c r="A829" s="1" t="s">
        <v>46</v>
      </c>
      <c r="B829" s="1" t="s">
        <v>14</v>
      </c>
      <c r="C829" s="1" t="s">
        <v>70</v>
      </c>
      <c r="D829" s="49">
        <v>0</v>
      </c>
      <c r="E829" s="49">
        <v>387.99</v>
      </c>
      <c r="F829" s="49">
        <v>19.989999999999998</v>
      </c>
      <c r="G829" s="49">
        <v>0.38</v>
      </c>
      <c r="H829" s="49">
        <v>-70.14</v>
      </c>
      <c r="I829" s="52">
        <f>IF(Table2[[#This Row],[Order Priority]]=Introduction!$B$42,1,0)</f>
        <v>0</v>
      </c>
      <c r="J829" s="52">
        <f>IF(Table2[[#This Row],[Order Priority]]=Introduction!$B$43,1,0)</f>
        <v>0</v>
      </c>
      <c r="K829" s="52">
        <f>IF(Table2[[#This Row],[Order Priority]]=Introduction!$B$44,1,0)</f>
        <v>0</v>
      </c>
      <c r="L829" s="52">
        <f>IF(Table2[[#This Row],[Order Priority]]=Introduction!$B$45,1,0)</f>
        <v>0</v>
      </c>
      <c r="M829" s="52">
        <f>IF(Table2[[#This Row],[Ship Mode]]=Introduction!$C$42,1,0)</f>
        <v>0</v>
      </c>
      <c r="N829" s="51">
        <f>IF(Table2[[#This Row],[Ship Mode]]=Introduction!$C$44,1,0)</f>
        <v>1</v>
      </c>
      <c r="O829" s="51">
        <f>IF(Table2[[#This Row],[Customer Segment]]=Introduction!$D$45,1,0)</f>
        <v>0</v>
      </c>
      <c r="P829" s="51">
        <f>IF(Table2[[#This Row],[Customer Segment]]=Introduction!$D$42,1,0)</f>
        <v>0</v>
      </c>
      <c r="Q829" s="51">
        <f>IF(Table2[[#This Row],[Customer Segment]]=Introduction!$D$44,1,0)</f>
        <v>0</v>
      </c>
      <c r="R829" s="41">
        <v>9280.7199999999993</v>
      </c>
      <c r="S8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1850.1754526576406</v>
      </c>
    </row>
    <row r="830" spans="1:19" customFormat="1" x14ac:dyDescent="0.2">
      <c r="A830" s="1" t="s">
        <v>46</v>
      </c>
      <c r="B830" s="1" t="s">
        <v>14</v>
      </c>
      <c r="C830" s="1" t="s">
        <v>70</v>
      </c>
      <c r="D830" s="47">
        <v>7.0000000000000007E-2</v>
      </c>
      <c r="E830" s="47">
        <v>7.59</v>
      </c>
      <c r="F830" s="47">
        <v>4</v>
      </c>
      <c r="G830" s="47">
        <v>0.42</v>
      </c>
      <c r="H830" s="47">
        <v>-167.048</v>
      </c>
      <c r="I830" s="52">
        <f>IF(Table2[[#This Row],[Order Priority]]=Introduction!$B$42,1,0)</f>
        <v>0</v>
      </c>
      <c r="J830" s="52">
        <f>IF(Table2[[#This Row],[Order Priority]]=Introduction!$B$43,1,0)</f>
        <v>0</v>
      </c>
      <c r="K830" s="52">
        <f>IF(Table2[[#This Row],[Order Priority]]=Introduction!$B$44,1,0)</f>
        <v>0</v>
      </c>
      <c r="L830" s="52">
        <f>IF(Table2[[#This Row],[Order Priority]]=Introduction!$B$45,1,0)</f>
        <v>0</v>
      </c>
      <c r="M830" s="52">
        <f>IF(Table2[[#This Row],[Ship Mode]]=Introduction!$C$42,1,0)</f>
        <v>0</v>
      </c>
      <c r="N830" s="51">
        <f>IF(Table2[[#This Row],[Ship Mode]]=Introduction!$C$44,1,0)</f>
        <v>1</v>
      </c>
      <c r="O830" s="51">
        <f>IF(Table2[[#This Row],[Customer Segment]]=Introduction!$D$45,1,0)</f>
        <v>0</v>
      </c>
      <c r="P830" s="51">
        <f>IF(Table2[[#This Row],[Customer Segment]]=Introduction!$D$42,1,0)</f>
        <v>0</v>
      </c>
      <c r="Q830" s="51">
        <f>IF(Table2[[#This Row],[Customer Segment]]=Introduction!$D$44,1,0)</f>
        <v>0</v>
      </c>
      <c r="R830" s="44">
        <v>22.48</v>
      </c>
      <c r="S8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104.11467331453059</v>
      </c>
    </row>
    <row r="831" spans="1:19" customFormat="1" x14ac:dyDescent="0.2">
      <c r="A831" s="1" t="s">
        <v>1</v>
      </c>
      <c r="B831" s="1" t="s">
        <v>14</v>
      </c>
      <c r="C831" s="1" t="s">
        <v>70</v>
      </c>
      <c r="D831" s="49">
        <v>0.04</v>
      </c>
      <c r="E831" s="49">
        <v>120.97</v>
      </c>
      <c r="F831" s="49">
        <v>7.11</v>
      </c>
      <c r="G831" s="49">
        <v>0.36</v>
      </c>
      <c r="H831" s="49">
        <v>1320.5496000000001</v>
      </c>
      <c r="I831" s="52">
        <f>IF(Table2[[#This Row],[Order Priority]]=Introduction!$B$42,1,0)</f>
        <v>1</v>
      </c>
      <c r="J831" s="52">
        <f>IF(Table2[[#This Row],[Order Priority]]=Introduction!$B$43,1,0)</f>
        <v>0</v>
      </c>
      <c r="K831" s="52">
        <f>IF(Table2[[#This Row],[Order Priority]]=Introduction!$B$44,1,0)</f>
        <v>0</v>
      </c>
      <c r="L831" s="52">
        <f>IF(Table2[[#This Row],[Order Priority]]=Introduction!$B$45,1,0)</f>
        <v>0</v>
      </c>
      <c r="M831" s="52">
        <f>IF(Table2[[#This Row],[Ship Mode]]=Introduction!$C$42,1,0)</f>
        <v>0</v>
      </c>
      <c r="N831" s="51">
        <f>IF(Table2[[#This Row],[Ship Mode]]=Introduction!$C$44,1,0)</f>
        <v>1</v>
      </c>
      <c r="O831" s="51">
        <f>IF(Table2[[#This Row],[Customer Segment]]=Introduction!$D$45,1,0)</f>
        <v>0</v>
      </c>
      <c r="P831" s="51">
        <f>IF(Table2[[#This Row],[Customer Segment]]=Introduction!$D$42,1,0)</f>
        <v>0</v>
      </c>
      <c r="Q831" s="51">
        <f>IF(Table2[[#This Row],[Customer Segment]]=Introduction!$D$44,1,0)</f>
        <v>0</v>
      </c>
      <c r="R831" s="41">
        <v>1913.84</v>
      </c>
      <c r="S8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2127.586839080016</v>
      </c>
    </row>
    <row r="832" spans="1:19" customFormat="1" x14ac:dyDescent="0.2">
      <c r="A832" s="1" t="s">
        <v>1</v>
      </c>
      <c r="B832" s="1" t="s">
        <v>14</v>
      </c>
      <c r="C832" s="1" t="s">
        <v>70</v>
      </c>
      <c r="D832" s="47">
        <v>0</v>
      </c>
      <c r="E832" s="47">
        <v>195.99</v>
      </c>
      <c r="F832" s="47">
        <v>4.2</v>
      </c>
      <c r="G832" s="47">
        <v>0.6</v>
      </c>
      <c r="H832" s="47">
        <v>1585.5029999999999</v>
      </c>
      <c r="I832" s="52">
        <f>IF(Table2[[#This Row],[Order Priority]]=Introduction!$B$42,1,0)</f>
        <v>1</v>
      </c>
      <c r="J832" s="52">
        <f>IF(Table2[[#This Row],[Order Priority]]=Introduction!$B$43,1,0)</f>
        <v>0</v>
      </c>
      <c r="K832" s="52">
        <f>IF(Table2[[#This Row],[Order Priority]]=Introduction!$B$44,1,0)</f>
        <v>0</v>
      </c>
      <c r="L832" s="52">
        <f>IF(Table2[[#This Row],[Order Priority]]=Introduction!$B$45,1,0)</f>
        <v>0</v>
      </c>
      <c r="M832" s="52">
        <f>IF(Table2[[#This Row],[Ship Mode]]=Introduction!$C$42,1,0)</f>
        <v>0</v>
      </c>
      <c r="N832" s="51">
        <f>IF(Table2[[#This Row],[Ship Mode]]=Introduction!$C$44,1,0)</f>
        <v>1</v>
      </c>
      <c r="O832" s="51">
        <f>IF(Table2[[#This Row],[Customer Segment]]=Introduction!$D$45,1,0)</f>
        <v>0</v>
      </c>
      <c r="P832" s="51">
        <f>IF(Table2[[#This Row],[Customer Segment]]=Introduction!$D$42,1,0)</f>
        <v>0</v>
      </c>
      <c r="Q832" s="51">
        <f>IF(Table2[[#This Row],[Customer Segment]]=Introduction!$D$44,1,0)</f>
        <v>0</v>
      </c>
      <c r="R832" s="44">
        <v>2692.12</v>
      </c>
      <c r="S8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2779.4439588727591</v>
      </c>
    </row>
    <row r="833" spans="1:19" customFormat="1" x14ac:dyDescent="0.2">
      <c r="A833" s="1" t="s">
        <v>23</v>
      </c>
      <c r="B833" s="1" t="s">
        <v>14</v>
      </c>
      <c r="C833" s="1" t="s">
        <v>70</v>
      </c>
      <c r="D833" s="49">
        <v>0.1</v>
      </c>
      <c r="E833" s="49">
        <v>10.98</v>
      </c>
      <c r="F833" s="49">
        <v>3.99</v>
      </c>
      <c r="G833" s="49">
        <v>0.57999999999999996</v>
      </c>
      <c r="H833" s="49">
        <v>-21.03</v>
      </c>
      <c r="I833" s="52">
        <f>IF(Table2[[#This Row],[Order Priority]]=Introduction!$B$42,1,0)</f>
        <v>0</v>
      </c>
      <c r="J833" s="52">
        <f>IF(Table2[[#This Row],[Order Priority]]=Introduction!$B$43,1,0)</f>
        <v>0</v>
      </c>
      <c r="K833" s="52">
        <f>IF(Table2[[#This Row],[Order Priority]]=Introduction!$B$44,1,0)</f>
        <v>1</v>
      </c>
      <c r="L833" s="52">
        <f>IF(Table2[[#This Row],[Order Priority]]=Introduction!$B$45,1,0)</f>
        <v>0</v>
      </c>
      <c r="M833" s="52">
        <f>IF(Table2[[#This Row],[Ship Mode]]=Introduction!$C$42,1,0)</f>
        <v>0</v>
      </c>
      <c r="N833" s="51">
        <f>IF(Table2[[#This Row],[Ship Mode]]=Introduction!$C$44,1,0)</f>
        <v>1</v>
      </c>
      <c r="O833" s="51">
        <f>IF(Table2[[#This Row],[Customer Segment]]=Introduction!$D$45,1,0)</f>
        <v>0</v>
      </c>
      <c r="P833" s="51">
        <f>IF(Table2[[#This Row],[Customer Segment]]=Introduction!$D$42,1,0)</f>
        <v>0</v>
      </c>
      <c r="Q833" s="51">
        <f>IF(Table2[[#This Row],[Customer Segment]]=Introduction!$D$44,1,0)</f>
        <v>0</v>
      </c>
      <c r="R833" s="41">
        <v>52.21</v>
      </c>
      <c r="S8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255.88929658839933</v>
      </c>
    </row>
    <row r="834" spans="1:19" customFormat="1" x14ac:dyDescent="0.2">
      <c r="A834" s="1" t="s">
        <v>23</v>
      </c>
      <c r="B834" s="1" t="s">
        <v>14</v>
      </c>
      <c r="C834" s="1" t="s">
        <v>70</v>
      </c>
      <c r="D834" s="47">
        <v>0.01</v>
      </c>
      <c r="E834" s="47">
        <v>39.979999999999997</v>
      </c>
      <c r="F834" s="47">
        <v>9.1999999999999993</v>
      </c>
      <c r="G834" s="47">
        <v>0.65</v>
      </c>
      <c r="H834" s="47">
        <v>117.52079999999999</v>
      </c>
      <c r="I834" s="52">
        <f>IF(Table2[[#This Row],[Order Priority]]=Introduction!$B$42,1,0)</f>
        <v>0</v>
      </c>
      <c r="J834" s="52">
        <f>IF(Table2[[#This Row],[Order Priority]]=Introduction!$B$43,1,0)</f>
        <v>0</v>
      </c>
      <c r="K834" s="52">
        <f>IF(Table2[[#This Row],[Order Priority]]=Introduction!$B$44,1,0)</f>
        <v>1</v>
      </c>
      <c r="L834" s="52">
        <f>IF(Table2[[#This Row],[Order Priority]]=Introduction!$B$45,1,0)</f>
        <v>0</v>
      </c>
      <c r="M834" s="52">
        <f>IF(Table2[[#This Row],[Ship Mode]]=Introduction!$C$42,1,0)</f>
        <v>0</v>
      </c>
      <c r="N834" s="51">
        <f>IF(Table2[[#This Row],[Ship Mode]]=Introduction!$C$44,1,0)</f>
        <v>1</v>
      </c>
      <c r="O834" s="51">
        <f>IF(Table2[[#This Row],[Customer Segment]]=Introduction!$D$45,1,0)</f>
        <v>0</v>
      </c>
      <c r="P834" s="51">
        <f>IF(Table2[[#This Row],[Customer Segment]]=Introduction!$D$42,1,0)</f>
        <v>0</v>
      </c>
      <c r="Q834" s="51">
        <f>IF(Table2[[#This Row],[Customer Segment]]=Introduction!$D$44,1,0)</f>
        <v>0</v>
      </c>
      <c r="R834" s="44">
        <v>170.32</v>
      </c>
      <c r="S8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750.29033207039822</v>
      </c>
    </row>
    <row r="835" spans="1:19" customFormat="1" x14ac:dyDescent="0.2">
      <c r="A835" s="1" t="s">
        <v>92</v>
      </c>
      <c r="B835" s="1" t="s">
        <v>14</v>
      </c>
      <c r="C835" s="1" t="s">
        <v>70</v>
      </c>
      <c r="D835" s="49">
        <v>0.08</v>
      </c>
      <c r="E835" s="49">
        <v>7.77</v>
      </c>
      <c r="F835" s="49">
        <v>9.23</v>
      </c>
      <c r="G835" s="49">
        <v>0.57999999999999996</v>
      </c>
      <c r="H835" s="49">
        <v>-83.65</v>
      </c>
      <c r="I835" s="52">
        <f>IF(Table2[[#This Row],[Order Priority]]=Introduction!$B$42,1,0)</f>
        <v>0</v>
      </c>
      <c r="J835" s="52">
        <f>IF(Table2[[#This Row],[Order Priority]]=Introduction!$B$43,1,0)</f>
        <v>0</v>
      </c>
      <c r="K835" s="52">
        <f>IF(Table2[[#This Row],[Order Priority]]=Introduction!$B$44,1,0)</f>
        <v>0</v>
      </c>
      <c r="L835" s="52">
        <f>IF(Table2[[#This Row],[Order Priority]]=Introduction!$B$45,1,0)</f>
        <v>1</v>
      </c>
      <c r="M835" s="52">
        <f>IF(Table2[[#This Row],[Ship Mode]]=Introduction!$C$42,1,0)</f>
        <v>0</v>
      </c>
      <c r="N835" s="51">
        <f>IF(Table2[[#This Row],[Ship Mode]]=Introduction!$C$44,1,0)</f>
        <v>1</v>
      </c>
      <c r="O835" s="51">
        <f>IF(Table2[[#This Row],[Customer Segment]]=Introduction!$D$45,1,0)</f>
        <v>0</v>
      </c>
      <c r="P835" s="51">
        <f>IF(Table2[[#This Row],[Customer Segment]]=Introduction!$D$42,1,0)</f>
        <v>0</v>
      </c>
      <c r="Q835" s="51">
        <f>IF(Table2[[#This Row],[Customer Segment]]=Introduction!$D$44,1,0)</f>
        <v>0</v>
      </c>
      <c r="R835" s="41">
        <v>40.299999999999997</v>
      </c>
      <c r="S8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272.74905271306602</v>
      </c>
    </row>
    <row r="836" spans="1:19" customFormat="1" x14ac:dyDescent="0.2">
      <c r="A836" s="1" t="s">
        <v>92</v>
      </c>
      <c r="B836" s="1" t="s">
        <v>14</v>
      </c>
      <c r="C836" s="1" t="s">
        <v>70</v>
      </c>
      <c r="D836" s="47">
        <v>7.0000000000000007E-2</v>
      </c>
      <c r="E836" s="47">
        <v>7.59</v>
      </c>
      <c r="F836" s="47">
        <v>4</v>
      </c>
      <c r="G836" s="47">
        <v>0.42</v>
      </c>
      <c r="H836" s="47">
        <v>24.39</v>
      </c>
      <c r="I836" s="52">
        <f>IF(Table2[[#This Row],[Order Priority]]=Introduction!$B$42,1,0)</f>
        <v>0</v>
      </c>
      <c r="J836" s="52">
        <f>IF(Table2[[#This Row],[Order Priority]]=Introduction!$B$43,1,0)</f>
        <v>0</v>
      </c>
      <c r="K836" s="52">
        <f>IF(Table2[[#This Row],[Order Priority]]=Introduction!$B$44,1,0)</f>
        <v>0</v>
      </c>
      <c r="L836" s="52">
        <f>IF(Table2[[#This Row],[Order Priority]]=Introduction!$B$45,1,0)</f>
        <v>1</v>
      </c>
      <c r="M836" s="52">
        <f>IF(Table2[[#This Row],[Ship Mode]]=Introduction!$C$42,1,0)</f>
        <v>0</v>
      </c>
      <c r="N836" s="51">
        <f>IF(Table2[[#This Row],[Ship Mode]]=Introduction!$C$44,1,0)</f>
        <v>1</v>
      </c>
      <c r="O836" s="51">
        <f>IF(Table2[[#This Row],[Customer Segment]]=Introduction!$D$45,1,0)</f>
        <v>0</v>
      </c>
      <c r="P836" s="51">
        <f>IF(Table2[[#This Row],[Customer Segment]]=Introduction!$D$42,1,0)</f>
        <v>0</v>
      </c>
      <c r="Q836" s="51">
        <f>IF(Table2[[#This Row],[Customer Segment]]=Introduction!$D$44,1,0)</f>
        <v>0</v>
      </c>
      <c r="R836" s="44">
        <v>111.88</v>
      </c>
      <c r="S8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111.88601618746875</v>
      </c>
    </row>
    <row r="837" spans="1:19" customFormat="1" x14ac:dyDescent="0.2">
      <c r="A837" s="1" t="s">
        <v>92</v>
      </c>
      <c r="B837" s="1" t="s">
        <v>63</v>
      </c>
      <c r="C837" s="1" t="s">
        <v>47</v>
      </c>
      <c r="D837" s="49">
        <v>0.01</v>
      </c>
      <c r="E837" s="49">
        <v>8.1199999999999992</v>
      </c>
      <c r="F837" s="49">
        <v>2.83</v>
      </c>
      <c r="G837" s="49">
        <v>0.77</v>
      </c>
      <c r="H837" s="49">
        <v>-40.76</v>
      </c>
      <c r="I837" s="52">
        <f>IF(Table2[[#This Row],[Order Priority]]=Introduction!$B$42,1,0)</f>
        <v>0</v>
      </c>
      <c r="J837" s="52">
        <f>IF(Table2[[#This Row],[Order Priority]]=Introduction!$B$43,1,0)</f>
        <v>0</v>
      </c>
      <c r="K837" s="52">
        <f>IF(Table2[[#This Row],[Order Priority]]=Introduction!$B$44,1,0)</f>
        <v>0</v>
      </c>
      <c r="L837" s="52">
        <f>IF(Table2[[#This Row],[Order Priority]]=Introduction!$B$45,1,0)</f>
        <v>1</v>
      </c>
      <c r="M837" s="52">
        <f>IF(Table2[[#This Row],[Ship Mode]]=Introduction!$C$42,1,0)</f>
        <v>0</v>
      </c>
      <c r="N837" s="51">
        <f>IF(Table2[[#This Row],[Ship Mode]]=Introduction!$C$44,1,0)</f>
        <v>0</v>
      </c>
      <c r="O837" s="51">
        <f>IF(Table2[[#This Row],[Customer Segment]]=Introduction!$D$45,1,0)</f>
        <v>0</v>
      </c>
      <c r="P837" s="51">
        <f>IF(Table2[[#This Row],[Customer Segment]]=Introduction!$D$42,1,0)</f>
        <v>0</v>
      </c>
      <c r="Q837" s="51">
        <f>IF(Table2[[#This Row],[Customer Segment]]=Introduction!$D$44,1,0)</f>
        <v>1</v>
      </c>
      <c r="R837" s="41">
        <v>88.64</v>
      </c>
      <c r="S8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293.28120787463581</v>
      </c>
    </row>
    <row r="838" spans="1:19" customFormat="1" x14ac:dyDescent="0.2">
      <c r="A838" s="1" t="s">
        <v>46</v>
      </c>
      <c r="B838" s="1" t="s">
        <v>14</v>
      </c>
      <c r="C838" s="1" t="s">
        <v>47</v>
      </c>
      <c r="D838" s="47">
        <v>0.1</v>
      </c>
      <c r="E838" s="47">
        <v>5.98</v>
      </c>
      <c r="F838" s="47">
        <v>5.35</v>
      </c>
      <c r="G838" s="47">
        <v>0.4</v>
      </c>
      <c r="H838" s="47">
        <v>-90.26</v>
      </c>
      <c r="I838" s="52">
        <f>IF(Table2[[#This Row],[Order Priority]]=Introduction!$B$42,1,0)</f>
        <v>0</v>
      </c>
      <c r="J838" s="52">
        <f>IF(Table2[[#This Row],[Order Priority]]=Introduction!$B$43,1,0)</f>
        <v>0</v>
      </c>
      <c r="K838" s="52">
        <f>IF(Table2[[#This Row],[Order Priority]]=Introduction!$B$44,1,0)</f>
        <v>0</v>
      </c>
      <c r="L838" s="52">
        <f>IF(Table2[[#This Row],[Order Priority]]=Introduction!$B$45,1,0)</f>
        <v>0</v>
      </c>
      <c r="M838" s="52">
        <f>IF(Table2[[#This Row],[Ship Mode]]=Introduction!$C$42,1,0)</f>
        <v>0</v>
      </c>
      <c r="N838" s="51">
        <f>IF(Table2[[#This Row],[Ship Mode]]=Introduction!$C$44,1,0)</f>
        <v>1</v>
      </c>
      <c r="O838" s="51">
        <f>IF(Table2[[#This Row],[Customer Segment]]=Introduction!$D$45,1,0)</f>
        <v>0</v>
      </c>
      <c r="P838" s="51">
        <f>IF(Table2[[#This Row],[Customer Segment]]=Introduction!$D$42,1,0)</f>
        <v>0</v>
      </c>
      <c r="Q838" s="51">
        <f>IF(Table2[[#This Row],[Customer Segment]]=Introduction!$D$44,1,0)</f>
        <v>1</v>
      </c>
      <c r="R838" s="44">
        <v>57.34</v>
      </c>
      <c r="S8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209.00653615952049</v>
      </c>
    </row>
    <row r="839" spans="1:19" customFormat="1" x14ac:dyDescent="0.2">
      <c r="A839" s="1" t="s">
        <v>46</v>
      </c>
      <c r="B839" s="1" t="s">
        <v>14</v>
      </c>
      <c r="C839" s="1" t="s">
        <v>15</v>
      </c>
      <c r="D839" s="49">
        <v>0.03</v>
      </c>
      <c r="E839" s="49">
        <v>5.4</v>
      </c>
      <c r="F839" s="49">
        <v>7.78</v>
      </c>
      <c r="G839" s="49">
        <v>0.37</v>
      </c>
      <c r="H839" s="49">
        <v>-237.54400000000001</v>
      </c>
      <c r="I839" s="52">
        <f>IF(Table2[[#This Row],[Order Priority]]=Introduction!$B$42,1,0)</f>
        <v>0</v>
      </c>
      <c r="J839" s="52">
        <f>IF(Table2[[#This Row],[Order Priority]]=Introduction!$B$43,1,0)</f>
        <v>0</v>
      </c>
      <c r="K839" s="52">
        <f>IF(Table2[[#This Row],[Order Priority]]=Introduction!$B$44,1,0)</f>
        <v>0</v>
      </c>
      <c r="L839" s="52">
        <f>IF(Table2[[#This Row],[Order Priority]]=Introduction!$B$45,1,0)</f>
        <v>0</v>
      </c>
      <c r="M839" s="52">
        <f>IF(Table2[[#This Row],[Ship Mode]]=Introduction!$C$42,1,0)</f>
        <v>0</v>
      </c>
      <c r="N839" s="51">
        <f>IF(Table2[[#This Row],[Ship Mode]]=Introduction!$C$44,1,0)</f>
        <v>1</v>
      </c>
      <c r="O839" s="51">
        <f>IF(Table2[[#This Row],[Customer Segment]]=Introduction!$D$45,1,0)</f>
        <v>0</v>
      </c>
      <c r="P839" s="51">
        <f>IF(Table2[[#This Row],[Customer Segment]]=Introduction!$D$42,1,0)</f>
        <v>1</v>
      </c>
      <c r="Q839" s="51">
        <f>IF(Table2[[#This Row],[Customer Segment]]=Introduction!$D$44,1,0)</f>
        <v>0</v>
      </c>
      <c r="R839" s="41">
        <v>117.87</v>
      </c>
      <c r="S8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85.478648328621546</v>
      </c>
    </row>
    <row r="840" spans="1:19" customFormat="1" x14ac:dyDescent="0.2">
      <c r="A840" s="1" t="s">
        <v>1</v>
      </c>
      <c r="B840" s="1" t="s">
        <v>14</v>
      </c>
      <c r="C840" s="1" t="s">
        <v>47</v>
      </c>
      <c r="D840" s="47">
        <v>0.1</v>
      </c>
      <c r="E840" s="47">
        <v>5.98</v>
      </c>
      <c r="F840" s="47">
        <v>5.14</v>
      </c>
      <c r="G840" s="47">
        <v>0.36</v>
      </c>
      <c r="H840" s="47">
        <v>-49.53</v>
      </c>
      <c r="I840" s="52">
        <f>IF(Table2[[#This Row],[Order Priority]]=Introduction!$B$42,1,0)</f>
        <v>1</v>
      </c>
      <c r="J840" s="52">
        <f>IF(Table2[[#This Row],[Order Priority]]=Introduction!$B$43,1,0)</f>
        <v>0</v>
      </c>
      <c r="K840" s="52">
        <f>IF(Table2[[#This Row],[Order Priority]]=Introduction!$B$44,1,0)</f>
        <v>0</v>
      </c>
      <c r="L840" s="52">
        <f>IF(Table2[[#This Row],[Order Priority]]=Introduction!$B$45,1,0)</f>
        <v>0</v>
      </c>
      <c r="M840" s="52">
        <f>IF(Table2[[#This Row],[Ship Mode]]=Introduction!$C$42,1,0)</f>
        <v>0</v>
      </c>
      <c r="N840" s="51">
        <f>IF(Table2[[#This Row],[Ship Mode]]=Introduction!$C$44,1,0)</f>
        <v>1</v>
      </c>
      <c r="O840" s="51">
        <f>IF(Table2[[#This Row],[Customer Segment]]=Introduction!$D$45,1,0)</f>
        <v>0</v>
      </c>
      <c r="P840" s="51">
        <f>IF(Table2[[#This Row],[Customer Segment]]=Introduction!$D$42,1,0)</f>
        <v>0</v>
      </c>
      <c r="Q840" s="51">
        <f>IF(Table2[[#This Row],[Customer Segment]]=Introduction!$D$44,1,0)</f>
        <v>1</v>
      </c>
      <c r="R840" s="44">
        <v>33.950000000000003</v>
      </c>
      <c r="S8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300.64549762303756</v>
      </c>
    </row>
    <row r="841" spans="1:19" customFormat="1" x14ac:dyDescent="0.2">
      <c r="A841" s="1" t="s">
        <v>1</v>
      </c>
      <c r="B841" s="1" t="s">
        <v>14</v>
      </c>
      <c r="C841" s="1" t="s">
        <v>70</v>
      </c>
      <c r="D841" s="49">
        <v>0.01</v>
      </c>
      <c r="E841" s="49">
        <v>20.99</v>
      </c>
      <c r="F841" s="49">
        <v>4.8099999999999996</v>
      </c>
      <c r="G841" s="49">
        <v>0.57999999999999996</v>
      </c>
      <c r="H841" s="49">
        <v>-9.1080000000000005</v>
      </c>
      <c r="I841" s="52">
        <f>IF(Table2[[#This Row],[Order Priority]]=Introduction!$B$42,1,0)</f>
        <v>1</v>
      </c>
      <c r="J841" s="52">
        <f>IF(Table2[[#This Row],[Order Priority]]=Introduction!$B$43,1,0)</f>
        <v>0</v>
      </c>
      <c r="K841" s="52">
        <f>IF(Table2[[#This Row],[Order Priority]]=Introduction!$B$44,1,0)</f>
        <v>0</v>
      </c>
      <c r="L841" s="52">
        <f>IF(Table2[[#This Row],[Order Priority]]=Introduction!$B$45,1,0)</f>
        <v>0</v>
      </c>
      <c r="M841" s="52">
        <f>IF(Table2[[#This Row],[Ship Mode]]=Introduction!$C$42,1,0)</f>
        <v>0</v>
      </c>
      <c r="N841" s="51">
        <f>IF(Table2[[#This Row],[Ship Mode]]=Introduction!$C$44,1,0)</f>
        <v>1</v>
      </c>
      <c r="O841" s="51">
        <f>IF(Table2[[#This Row],[Customer Segment]]=Introduction!$D$45,1,0)</f>
        <v>0</v>
      </c>
      <c r="P841" s="51">
        <f>IF(Table2[[#This Row],[Customer Segment]]=Introduction!$D$42,1,0)</f>
        <v>0</v>
      </c>
      <c r="Q841" s="51">
        <f>IF(Table2[[#This Row],[Customer Segment]]=Introduction!$D$44,1,0)</f>
        <v>0</v>
      </c>
      <c r="R841" s="41">
        <v>93.81</v>
      </c>
      <c r="S8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591.84348200635566</v>
      </c>
    </row>
    <row r="842" spans="1:19" customFormat="1" x14ac:dyDescent="0.2">
      <c r="A842" s="1" t="s">
        <v>13</v>
      </c>
      <c r="B842" s="1" t="s">
        <v>2</v>
      </c>
      <c r="C842" s="1" t="s">
        <v>3</v>
      </c>
      <c r="D842" s="47">
        <v>0.08</v>
      </c>
      <c r="E842" s="47">
        <v>355.98</v>
      </c>
      <c r="F842" s="47">
        <v>58.92</v>
      </c>
      <c r="G842" s="47">
        <v>0.64</v>
      </c>
      <c r="H842" s="47">
        <v>103.83</v>
      </c>
      <c r="I842" s="52">
        <f>IF(Table2[[#This Row],[Order Priority]]=Introduction!$B$42,1,0)</f>
        <v>0</v>
      </c>
      <c r="J842" s="52">
        <f>IF(Table2[[#This Row],[Order Priority]]=Introduction!$B$43,1,0)</f>
        <v>1</v>
      </c>
      <c r="K842" s="52">
        <f>IF(Table2[[#This Row],[Order Priority]]=Introduction!$B$44,1,0)</f>
        <v>0</v>
      </c>
      <c r="L842" s="52">
        <f>IF(Table2[[#This Row],[Order Priority]]=Introduction!$B$45,1,0)</f>
        <v>0</v>
      </c>
      <c r="M842" s="52">
        <f>IF(Table2[[#This Row],[Ship Mode]]=Introduction!$C$42,1,0)</f>
        <v>1</v>
      </c>
      <c r="N842" s="51">
        <f>IF(Table2[[#This Row],[Ship Mode]]=Introduction!$C$44,1,0)</f>
        <v>0</v>
      </c>
      <c r="O842" s="51">
        <f>IF(Table2[[#This Row],[Customer Segment]]=Introduction!$D$45,1,0)</f>
        <v>1</v>
      </c>
      <c r="P842" s="51">
        <f>IF(Table2[[#This Row],[Customer Segment]]=Introduction!$D$42,1,0)</f>
        <v>0</v>
      </c>
      <c r="Q842" s="51">
        <f>IF(Table2[[#This Row],[Customer Segment]]=Introduction!$D$44,1,0)</f>
        <v>0</v>
      </c>
      <c r="R842" s="44">
        <v>1350.94</v>
      </c>
      <c r="S8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3151.1507708488675</v>
      </c>
    </row>
    <row r="843" spans="1:19" customFormat="1" x14ac:dyDescent="0.2">
      <c r="A843" s="1" t="s">
        <v>13</v>
      </c>
      <c r="B843" s="1" t="s">
        <v>14</v>
      </c>
      <c r="C843" s="1" t="s">
        <v>15</v>
      </c>
      <c r="D843" s="49">
        <v>0.01</v>
      </c>
      <c r="E843" s="49">
        <v>26.17</v>
      </c>
      <c r="F843" s="49">
        <v>1.39</v>
      </c>
      <c r="G843" s="49">
        <v>0.38</v>
      </c>
      <c r="H843" s="49">
        <v>237.04259999999999</v>
      </c>
      <c r="I843" s="52">
        <f>IF(Table2[[#This Row],[Order Priority]]=Introduction!$B$42,1,0)</f>
        <v>0</v>
      </c>
      <c r="J843" s="52">
        <f>IF(Table2[[#This Row],[Order Priority]]=Introduction!$B$43,1,0)</f>
        <v>1</v>
      </c>
      <c r="K843" s="52">
        <f>IF(Table2[[#This Row],[Order Priority]]=Introduction!$B$44,1,0)</f>
        <v>0</v>
      </c>
      <c r="L843" s="52">
        <f>IF(Table2[[#This Row],[Order Priority]]=Introduction!$B$45,1,0)</f>
        <v>0</v>
      </c>
      <c r="M843" s="52">
        <f>IF(Table2[[#This Row],[Ship Mode]]=Introduction!$C$42,1,0)</f>
        <v>0</v>
      </c>
      <c r="N843" s="51">
        <f>IF(Table2[[#This Row],[Ship Mode]]=Introduction!$C$44,1,0)</f>
        <v>1</v>
      </c>
      <c r="O843" s="51">
        <f>IF(Table2[[#This Row],[Customer Segment]]=Introduction!$D$45,1,0)</f>
        <v>0</v>
      </c>
      <c r="P843" s="51">
        <f>IF(Table2[[#This Row],[Customer Segment]]=Introduction!$D$42,1,0)</f>
        <v>1</v>
      </c>
      <c r="Q843" s="51">
        <f>IF(Table2[[#This Row],[Customer Segment]]=Introduction!$D$44,1,0)</f>
        <v>0</v>
      </c>
      <c r="R843" s="41">
        <v>343.54</v>
      </c>
      <c r="S8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277.93911995884395</v>
      </c>
    </row>
    <row r="844" spans="1:19" customFormat="1" x14ac:dyDescent="0.2">
      <c r="A844" s="1" t="s">
        <v>92</v>
      </c>
      <c r="B844" s="1" t="s">
        <v>14</v>
      </c>
      <c r="C844" s="1" t="s">
        <v>47</v>
      </c>
      <c r="D844" s="47">
        <v>0</v>
      </c>
      <c r="E844" s="47">
        <v>43.98</v>
      </c>
      <c r="F844" s="47">
        <v>8.99</v>
      </c>
      <c r="G844" s="47">
        <v>0.57999999999999996</v>
      </c>
      <c r="H844" s="47">
        <v>829.46699999999998</v>
      </c>
      <c r="I844" s="52">
        <f>IF(Table2[[#This Row],[Order Priority]]=Introduction!$B$42,1,0)</f>
        <v>0</v>
      </c>
      <c r="J844" s="52">
        <f>IF(Table2[[#This Row],[Order Priority]]=Introduction!$B$43,1,0)</f>
        <v>0</v>
      </c>
      <c r="K844" s="52">
        <f>IF(Table2[[#This Row],[Order Priority]]=Introduction!$B$44,1,0)</f>
        <v>0</v>
      </c>
      <c r="L844" s="52">
        <f>IF(Table2[[#This Row],[Order Priority]]=Introduction!$B$45,1,0)</f>
        <v>1</v>
      </c>
      <c r="M844" s="52">
        <f>IF(Table2[[#This Row],[Ship Mode]]=Introduction!$C$42,1,0)</f>
        <v>0</v>
      </c>
      <c r="N844" s="51">
        <f>IF(Table2[[#This Row],[Ship Mode]]=Introduction!$C$44,1,0)</f>
        <v>1</v>
      </c>
      <c r="O844" s="51">
        <f>IF(Table2[[#This Row],[Customer Segment]]=Introduction!$D$45,1,0)</f>
        <v>0</v>
      </c>
      <c r="P844" s="51">
        <f>IF(Table2[[#This Row],[Customer Segment]]=Introduction!$D$42,1,0)</f>
        <v>0</v>
      </c>
      <c r="Q844" s="51">
        <f>IF(Table2[[#This Row],[Customer Segment]]=Introduction!$D$44,1,0)</f>
        <v>1</v>
      </c>
      <c r="R844" s="44">
        <v>650.70000000000005</v>
      </c>
      <c r="S8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1397.9294235375432</v>
      </c>
    </row>
    <row r="845" spans="1:19" customFormat="1" x14ac:dyDescent="0.2">
      <c r="A845" s="1" t="s">
        <v>92</v>
      </c>
      <c r="B845" s="1" t="s">
        <v>63</v>
      </c>
      <c r="C845" s="1" t="s">
        <v>3</v>
      </c>
      <c r="D845" s="49">
        <v>0.01</v>
      </c>
      <c r="E845" s="49">
        <v>78.650000000000006</v>
      </c>
      <c r="F845" s="49">
        <v>13.99</v>
      </c>
      <c r="G845" s="49">
        <v>0.52</v>
      </c>
      <c r="H845" s="49">
        <v>442.36590000000001</v>
      </c>
      <c r="I845" s="52">
        <f>IF(Table2[[#This Row],[Order Priority]]=Introduction!$B$42,1,0)</f>
        <v>0</v>
      </c>
      <c r="J845" s="52">
        <f>IF(Table2[[#This Row],[Order Priority]]=Introduction!$B$43,1,0)</f>
        <v>0</v>
      </c>
      <c r="K845" s="52">
        <f>IF(Table2[[#This Row],[Order Priority]]=Introduction!$B$44,1,0)</f>
        <v>0</v>
      </c>
      <c r="L845" s="52">
        <f>IF(Table2[[#This Row],[Order Priority]]=Introduction!$B$45,1,0)</f>
        <v>1</v>
      </c>
      <c r="M845" s="52">
        <f>IF(Table2[[#This Row],[Ship Mode]]=Introduction!$C$42,1,0)</f>
        <v>0</v>
      </c>
      <c r="N845" s="51">
        <f>IF(Table2[[#This Row],[Ship Mode]]=Introduction!$C$44,1,0)</f>
        <v>0</v>
      </c>
      <c r="O845" s="51">
        <f>IF(Table2[[#This Row],[Customer Segment]]=Introduction!$D$45,1,0)</f>
        <v>1</v>
      </c>
      <c r="P845" s="51">
        <f>IF(Table2[[#This Row],[Customer Segment]]=Introduction!$D$42,1,0)</f>
        <v>0</v>
      </c>
      <c r="Q845" s="51">
        <f>IF(Table2[[#This Row],[Customer Segment]]=Introduction!$D$44,1,0)</f>
        <v>0</v>
      </c>
      <c r="R845" s="41">
        <v>641.11</v>
      </c>
      <c r="S8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1070.1808435056932</v>
      </c>
    </row>
    <row r="846" spans="1:19" customFormat="1" x14ac:dyDescent="0.2">
      <c r="A846" s="1" t="s">
        <v>92</v>
      </c>
      <c r="B846" s="1" t="s">
        <v>14</v>
      </c>
      <c r="C846" s="1" t="s">
        <v>70</v>
      </c>
      <c r="D846" s="47">
        <v>0.03</v>
      </c>
      <c r="E846" s="47">
        <v>55.98</v>
      </c>
      <c r="F846" s="47">
        <v>4.8600000000000003</v>
      </c>
      <c r="G846" s="47">
        <v>0.36</v>
      </c>
      <c r="H846" s="47">
        <v>526.04219999999998</v>
      </c>
      <c r="I846" s="52">
        <f>IF(Table2[[#This Row],[Order Priority]]=Introduction!$B$42,1,0)</f>
        <v>0</v>
      </c>
      <c r="J846" s="52">
        <f>IF(Table2[[#This Row],[Order Priority]]=Introduction!$B$43,1,0)</f>
        <v>0</v>
      </c>
      <c r="K846" s="52">
        <f>IF(Table2[[#This Row],[Order Priority]]=Introduction!$B$44,1,0)</f>
        <v>0</v>
      </c>
      <c r="L846" s="52">
        <f>IF(Table2[[#This Row],[Order Priority]]=Introduction!$B$45,1,0)</f>
        <v>1</v>
      </c>
      <c r="M846" s="52">
        <f>IF(Table2[[#This Row],[Ship Mode]]=Introduction!$C$42,1,0)</f>
        <v>0</v>
      </c>
      <c r="N846" s="51">
        <f>IF(Table2[[#This Row],[Ship Mode]]=Introduction!$C$44,1,0)</f>
        <v>1</v>
      </c>
      <c r="O846" s="51">
        <f>IF(Table2[[#This Row],[Customer Segment]]=Introduction!$D$45,1,0)</f>
        <v>0</v>
      </c>
      <c r="P846" s="51">
        <f>IF(Table2[[#This Row],[Customer Segment]]=Introduction!$D$42,1,0)</f>
        <v>0</v>
      </c>
      <c r="Q846" s="51">
        <f>IF(Table2[[#This Row],[Customer Segment]]=Introduction!$D$44,1,0)</f>
        <v>0</v>
      </c>
      <c r="R846" s="44">
        <v>762.38</v>
      </c>
      <c r="S8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777.53750113532283</v>
      </c>
    </row>
    <row r="847" spans="1:19" customFormat="1" x14ac:dyDescent="0.2">
      <c r="A847" s="1" t="s">
        <v>92</v>
      </c>
      <c r="B847" s="1" t="s">
        <v>2</v>
      </c>
      <c r="C847" s="1" t="s">
        <v>70</v>
      </c>
      <c r="D847" s="49">
        <v>0.01</v>
      </c>
      <c r="E847" s="49">
        <v>220.98</v>
      </c>
      <c r="F847" s="49">
        <v>64.66</v>
      </c>
      <c r="G847" s="49">
        <v>0.62</v>
      </c>
      <c r="H847" s="49">
        <v>1049.03</v>
      </c>
      <c r="I847" s="52">
        <f>IF(Table2[[#This Row],[Order Priority]]=Introduction!$B$42,1,0)</f>
        <v>0</v>
      </c>
      <c r="J847" s="52">
        <f>IF(Table2[[#This Row],[Order Priority]]=Introduction!$B$43,1,0)</f>
        <v>0</v>
      </c>
      <c r="K847" s="52">
        <f>IF(Table2[[#This Row],[Order Priority]]=Introduction!$B$44,1,0)</f>
        <v>0</v>
      </c>
      <c r="L847" s="52">
        <f>IF(Table2[[#This Row],[Order Priority]]=Introduction!$B$45,1,0)</f>
        <v>1</v>
      </c>
      <c r="M847" s="52">
        <f>IF(Table2[[#This Row],[Ship Mode]]=Introduction!$C$42,1,0)</f>
        <v>1</v>
      </c>
      <c r="N847" s="51">
        <f>IF(Table2[[#This Row],[Ship Mode]]=Introduction!$C$44,1,0)</f>
        <v>0</v>
      </c>
      <c r="O847" s="51">
        <f>IF(Table2[[#This Row],[Customer Segment]]=Introduction!$D$45,1,0)</f>
        <v>0</v>
      </c>
      <c r="P847" s="51">
        <f>IF(Table2[[#This Row],[Customer Segment]]=Introduction!$D$42,1,0)</f>
        <v>0</v>
      </c>
      <c r="Q847" s="51">
        <f>IF(Table2[[#This Row],[Customer Segment]]=Introduction!$D$44,1,0)</f>
        <v>0</v>
      </c>
      <c r="R847" s="41">
        <v>2591.09</v>
      </c>
      <c r="S8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8" spans="1:19" customFormat="1" x14ac:dyDescent="0.2">
      <c r="A848" s="1" t="s">
        <v>92</v>
      </c>
      <c r="B848" s="1" t="s">
        <v>2</v>
      </c>
      <c r="C848" s="1" t="s">
        <v>70</v>
      </c>
      <c r="D848" s="47">
        <v>0.01</v>
      </c>
      <c r="E848" s="47">
        <v>220.98</v>
      </c>
      <c r="F848" s="47">
        <v>64.66</v>
      </c>
      <c r="G848" s="47">
        <v>0.62</v>
      </c>
      <c r="H848" s="47">
        <v>1049.03</v>
      </c>
      <c r="I848" s="52">
        <f>IF(Table2[[#This Row],[Order Priority]]=Introduction!$B$42,1,0)</f>
        <v>0</v>
      </c>
      <c r="J848" s="52">
        <f>IF(Table2[[#This Row],[Order Priority]]=Introduction!$B$43,1,0)</f>
        <v>0</v>
      </c>
      <c r="K848" s="52">
        <f>IF(Table2[[#This Row],[Order Priority]]=Introduction!$B$44,1,0)</f>
        <v>0</v>
      </c>
      <c r="L848" s="52">
        <f>IF(Table2[[#This Row],[Order Priority]]=Introduction!$B$45,1,0)</f>
        <v>1</v>
      </c>
      <c r="M848" s="52">
        <f>IF(Table2[[#This Row],[Ship Mode]]=Introduction!$C$42,1,0)</f>
        <v>1</v>
      </c>
      <c r="N848" s="51">
        <f>IF(Table2[[#This Row],[Ship Mode]]=Introduction!$C$44,1,0)</f>
        <v>0</v>
      </c>
      <c r="O848" s="51">
        <f>IF(Table2[[#This Row],[Customer Segment]]=Introduction!$D$45,1,0)</f>
        <v>0</v>
      </c>
      <c r="P848" s="51">
        <f>IF(Table2[[#This Row],[Customer Segment]]=Introduction!$D$42,1,0)</f>
        <v>0</v>
      </c>
      <c r="Q848" s="51">
        <f>IF(Table2[[#This Row],[Customer Segment]]=Introduction!$D$44,1,0)</f>
        <v>0</v>
      </c>
      <c r="R848" s="44">
        <v>10364.36</v>
      </c>
      <c r="S8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9" spans="1:19" customFormat="1" x14ac:dyDescent="0.2">
      <c r="A849" s="1" t="s">
        <v>46</v>
      </c>
      <c r="B849" s="1" t="s">
        <v>14</v>
      </c>
      <c r="C849" s="1" t="s">
        <v>70</v>
      </c>
      <c r="D849" s="49">
        <v>0.05</v>
      </c>
      <c r="E849" s="49">
        <v>2.88</v>
      </c>
      <c r="F849" s="49">
        <v>0.5</v>
      </c>
      <c r="G849" s="49">
        <v>0.36</v>
      </c>
      <c r="H849" s="49">
        <v>6.0513000000000003</v>
      </c>
      <c r="I849" s="52">
        <f>IF(Table2[[#This Row],[Order Priority]]=Introduction!$B$42,1,0)</f>
        <v>0</v>
      </c>
      <c r="J849" s="52">
        <f>IF(Table2[[#This Row],[Order Priority]]=Introduction!$B$43,1,0)</f>
        <v>0</v>
      </c>
      <c r="K849" s="52">
        <f>IF(Table2[[#This Row],[Order Priority]]=Introduction!$B$44,1,0)</f>
        <v>0</v>
      </c>
      <c r="L849" s="52">
        <f>IF(Table2[[#This Row],[Order Priority]]=Introduction!$B$45,1,0)</f>
        <v>0</v>
      </c>
      <c r="M849" s="52">
        <f>IF(Table2[[#This Row],[Ship Mode]]=Introduction!$C$42,1,0)</f>
        <v>0</v>
      </c>
      <c r="N849" s="51">
        <f>IF(Table2[[#This Row],[Ship Mode]]=Introduction!$C$44,1,0)</f>
        <v>1</v>
      </c>
      <c r="O849" s="51">
        <f>IF(Table2[[#This Row],[Customer Segment]]=Introduction!$D$45,1,0)</f>
        <v>0</v>
      </c>
      <c r="P849" s="51">
        <f>IF(Table2[[#This Row],[Customer Segment]]=Introduction!$D$42,1,0)</f>
        <v>0</v>
      </c>
      <c r="Q849" s="51">
        <f>IF(Table2[[#This Row],[Customer Segment]]=Introduction!$D$44,1,0)</f>
        <v>0</v>
      </c>
      <c r="R849" s="41">
        <v>8.77</v>
      </c>
      <c r="S8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133.22359049118938</v>
      </c>
    </row>
    <row r="850" spans="1:19" customFormat="1" x14ac:dyDescent="0.2">
      <c r="A850" s="1" t="s">
        <v>1</v>
      </c>
      <c r="B850" s="1" t="s">
        <v>14</v>
      </c>
      <c r="C850" s="1" t="s">
        <v>70</v>
      </c>
      <c r="D850" s="47">
        <v>0.06</v>
      </c>
      <c r="E850" s="47">
        <v>5.34</v>
      </c>
      <c r="F850" s="47">
        <v>5.63</v>
      </c>
      <c r="G850" s="47">
        <v>0.39</v>
      </c>
      <c r="H850" s="47">
        <v>-82.822999999999993</v>
      </c>
      <c r="I850" s="52">
        <f>IF(Table2[[#This Row],[Order Priority]]=Introduction!$B$42,1,0)</f>
        <v>1</v>
      </c>
      <c r="J850" s="52">
        <f>IF(Table2[[#This Row],[Order Priority]]=Introduction!$B$43,1,0)</f>
        <v>0</v>
      </c>
      <c r="K850" s="52">
        <f>IF(Table2[[#This Row],[Order Priority]]=Introduction!$B$44,1,0)</f>
        <v>0</v>
      </c>
      <c r="L850" s="52">
        <f>IF(Table2[[#This Row],[Order Priority]]=Introduction!$B$45,1,0)</f>
        <v>0</v>
      </c>
      <c r="M850" s="52">
        <f>IF(Table2[[#This Row],[Ship Mode]]=Introduction!$C$42,1,0)</f>
        <v>0</v>
      </c>
      <c r="N850" s="51">
        <f>IF(Table2[[#This Row],[Ship Mode]]=Introduction!$C$44,1,0)</f>
        <v>1</v>
      </c>
      <c r="O850" s="51">
        <f>IF(Table2[[#This Row],[Customer Segment]]=Introduction!$D$45,1,0)</f>
        <v>0</v>
      </c>
      <c r="P850" s="51">
        <f>IF(Table2[[#This Row],[Customer Segment]]=Introduction!$D$42,1,0)</f>
        <v>0</v>
      </c>
      <c r="Q850" s="51">
        <f>IF(Table2[[#This Row],[Customer Segment]]=Introduction!$D$44,1,0)</f>
        <v>0</v>
      </c>
      <c r="R850" s="44">
        <v>38.65</v>
      </c>
      <c r="S8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299.02061114264603</v>
      </c>
    </row>
    <row r="851" spans="1:19" customFormat="1" x14ac:dyDescent="0.2">
      <c r="A851" s="1" t="s">
        <v>1</v>
      </c>
      <c r="B851" s="1" t="s">
        <v>63</v>
      </c>
      <c r="C851" s="1" t="s">
        <v>70</v>
      </c>
      <c r="D851" s="49">
        <v>7.0000000000000007E-2</v>
      </c>
      <c r="E851" s="49">
        <v>65.989999999999995</v>
      </c>
      <c r="F851" s="49">
        <v>5.26</v>
      </c>
      <c r="G851" s="49">
        <v>0.56000000000000005</v>
      </c>
      <c r="H851" s="49">
        <v>107.08199999999999</v>
      </c>
      <c r="I851" s="52">
        <f>IF(Table2[[#This Row],[Order Priority]]=Introduction!$B$42,1,0)</f>
        <v>1</v>
      </c>
      <c r="J851" s="52">
        <f>IF(Table2[[#This Row],[Order Priority]]=Introduction!$B$43,1,0)</f>
        <v>0</v>
      </c>
      <c r="K851" s="52">
        <f>IF(Table2[[#This Row],[Order Priority]]=Introduction!$B$44,1,0)</f>
        <v>0</v>
      </c>
      <c r="L851" s="52">
        <f>IF(Table2[[#This Row],[Order Priority]]=Introduction!$B$45,1,0)</f>
        <v>0</v>
      </c>
      <c r="M851" s="52">
        <f>IF(Table2[[#This Row],[Ship Mode]]=Introduction!$C$42,1,0)</f>
        <v>0</v>
      </c>
      <c r="N851" s="51">
        <f>IF(Table2[[#This Row],[Ship Mode]]=Introduction!$C$44,1,0)</f>
        <v>0</v>
      </c>
      <c r="O851" s="51">
        <f>IF(Table2[[#This Row],[Customer Segment]]=Introduction!$D$45,1,0)</f>
        <v>0</v>
      </c>
      <c r="P851" s="51">
        <f>IF(Table2[[#This Row],[Customer Segment]]=Introduction!$D$42,1,0)</f>
        <v>0</v>
      </c>
      <c r="Q851" s="51">
        <f>IF(Table2[[#This Row],[Customer Segment]]=Introduction!$D$44,1,0)</f>
        <v>0</v>
      </c>
      <c r="R851" s="41">
        <v>279.83</v>
      </c>
      <c r="S8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725.76574038448177</v>
      </c>
    </row>
    <row r="852" spans="1:19" customFormat="1" x14ac:dyDescent="0.2">
      <c r="A852" s="1" t="s">
        <v>1</v>
      </c>
      <c r="B852" s="1" t="s">
        <v>14</v>
      </c>
      <c r="C852" s="1" t="s">
        <v>3</v>
      </c>
      <c r="D852" s="47">
        <v>0.08</v>
      </c>
      <c r="E852" s="47">
        <v>30.73</v>
      </c>
      <c r="F852" s="47">
        <v>4</v>
      </c>
      <c r="G852" s="47">
        <v>0.75</v>
      </c>
      <c r="H852" s="47">
        <v>-45.07</v>
      </c>
      <c r="I852" s="52">
        <f>IF(Table2[[#This Row],[Order Priority]]=Introduction!$B$42,1,0)</f>
        <v>1</v>
      </c>
      <c r="J852" s="52">
        <f>IF(Table2[[#This Row],[Order Priority]]=Introduction!$B$43,1,0)</f>
        <v>0</v>
      </c>
      <c r="K852" s="52">
        <f>IF(Table2[[#This Row],[Order Priority]]=Introduction!$B$44,1,0)</f>
        <v>0</v>
      </c>
      <c r="L852" s="52">
        <f>IF(Table2[[#This Row],[Order Priority]]=Introduction!$B$45,1,0)</f>
        <v>0</v>
      </c>
      <c r="M852" s="52">
        <f>IF(Table2[[#This Row],[Ship Mode]]=Introduction!$C$42,1,0)</f>
        <v>0</v>
      </c>
      <c r="N852" s="51">
        <f>IF(Table2[[#This Row],[Ship Mode]]=Introduction!$C$44,1,0)</f>
        <v>1</v>
      </c>
      <c r="O852" s="51">
        <f>IF(Table2[[#This Row],[Customer Segment]]=Introduction!$D$45,1,0)</f>
        <v>1</v>
      </c>
      <c r="P852" s="51">
        <f>IF(Table2[[#This Row],[Customer Segment]]=Introduction!$D$42,1,0)</f>
        <v>0</v>
      </c>
      <c r="Q852" s="51">
        <f>IF(Table2[[#This Row],[Customer Segment]]=Introduction!$D$44,1,0)</f>
        <v>0</v>
      </c>
      <c r="R852" s="44">
        <v>429.33</v>
      </c>
      <c r="S8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649.152667052222</v>
      </c>
    </row>
    <row r="853" spans="1:19" customFormat="1" x14ac:dyDescent="0.2">
      <c r="A853" s="1" t="s">
        <v>1</v>
      </c>
      <c r="B853" s="1" t="s">
        <v>14</v>
      </c>
      <c r="C853" s="1" t="s">
        <v>3</v>
      </c>
      <c r="D853" s="49">
        <v>0.05</v>
      </c>
      <c r="E853" s="49">
        <v>14.56</v>
      </c>
      <c r="F853" s="49">
        <v>3.5</v>
      </c>
      <c r="G853" s="49">
        <v>0.57999999999999996</v>
      </c>
      <c r="H853" s="49">
        <v>-8.5299999999999994</v>
      </c>
      <c r="I853" s="52">
        <f>IF(Table2[[#This Row],[Order Priority]]=Introduction!$B$42,1,0)</f>
        <v>1</v>
      </c>
      <c r="J853" s="52">
        <f>IF(Table2[[#This Row],[Order Priority]]=Introduction!$B$43,1,0)</f>
        <v>0</v>
      </c>
      <c r="K853" s="52">
        <f>IF(Table2[[#This Row],[Order Priority]]=Introduction!$B$44,1,0)</f>
        <v>0</v>
      </c>
      <c r="L853" s="52">
        <f>IF(Table2[[#This Row],[Order Priority]]=Introduction!$B$45,1,0)</f>
        <v>0</v>
      </c>
      <c r="M853" s="52">
        <f>IF(Table2[[#This Row],[Ship Mode]]=Introduction!$C$42,1,0)</f>
        <v>0</v>
      </c>
      <c r="N853" s="51">
        <f>IF(Table2[[#This Row],[Ship Mode]]=Introduction!$C$44,1,0)</f>
        <v>1</v>
      </c>
      <c r="O853" s="51">
        <f>IF(Table2[[#This Row],[Customer Segment]]=Introduction!$D$45,1,0)</f>
        <v>1</v>
      </c>
      <c r="P853" s="51">
        <f>IF(Table2[[#This Row],[Customer Segment]]=Introduction!$D$42,1,0)</f>
        <v>0</v>
      </c>
      <c r="Q853" s="51">
        <f>IF(Table2[[#This Row],[Customer Segment]]=Introduction!$D$44,1,0)</f>
        <v>0</v>
      </c>
      <c r="R853" s="41">
        <v>44.66</v>
      </c>
      <c r="S8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500.61135529277863</v>
      </c>
    </row>
    <row r="854" spans="1:19" customFormat="1" x14ac:dyDescent="0.2">
      <c r="A854" s="1" t="s">
        <v>1</v>
      </c>
      <c r="B854" s="1" t="s">
        <v>14</v>
      </c>
      <c r="C854" s="1" t="s">
        <v>3</v>
      </c>
      <c r="D854" s="47">
        <v>0</v>
      </c>
      <c r="E854" s="47">
        <v>299.99</v>
      </c>
      <c r="F854" s="47">
        <v>11.64</v>
      </c>
      <c r="G854" s="47">
        <v>0.5</v>
      </c>
      <c r="H854" s="47">
        <v>285.95</v>
      </c>
      <c r="I854" s="52">
        <f>IF(Table2[[#This Row],[Order Priority]]=Introduction!$B$42,1,0)</f>
        <v>1</v>
      </c>
      <c r="J854" s="52">
        <f>IF(Table2[[#This Row],[Order Priority]]=Introduction!$B$43,1,0)</f>
        <v>0</v>
      </c>
      <c r="K854" s="52">
        <f>IF(Table2[[#This Row],[Order Priority]]=Introduction!$B$44,1,0)</f>
        <v>0</v>
      </c>
      <c r="L854" s="52">
        <f>IF(Table2[[#This Row],[Order Priority]]=Introduction!$B$45,1,0)</f>
        <v>0</v>
      </c>
      <c r="M854" s="52">
        <f>IF(Table2[[#This Row],[Ship Mode]]=Introduction!$C$42,1,0)</f>
        <v>0</v>
      </c>
      <c r="N854" s="51">
        <f>IF(Table2[[#This Row],[Ship Mode]]=Introduction!$C$44,1,0)</f>
        <v>1</v>
      </c>
      <c r="O854" s="51">
        <f>IF(Table2[[#This Row],[Customer Segment]]=Introduction!$D$45,1,0)</f>
        <v>1</v>
      </c>
      <c r="P854" s="51">
        <f>IF(Table2[[#This Row],[Customer Segment]]=Introduction!$D$42,1,0)</f>
        <v>0</v>
      </c>
      <c r="Q854" s="51">
        <f>IF(Table2[[#This Row],[Customer Segment]]=Introduction!$D$44,1,0)</f>
        <v>0</v>
      </c>
      <c r="R854" s="44">
        <v>1619.95</v>
      </c>
      <c r="S8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1888.0002664253136</v>
      </c>
    </row>
    <row r="855" spans="1:19" customFormat="1" x14ac:dyDescent="0.2">
      <c r="A855" s="1" t="s">
        <v>13</v>
      </c>
      <c r="B855" s="1" t="s">
        <v>14</v>
      </c>
      <c r="C855" s="1" t="s">
        <v>47</v>
      </c>
      <c r="D855" s="49">
        <v>0.1</v>
      </c>
      <c r="E855" s="49">
        <v>24.92</v>
      </c>
      <c r="F855" s="49">
        <v>12.98</v>
      </c>
      <c r="G855" s="49">
        <v>0.39</v>
      </c>
      <c r="H855" s="49">
        <v>-45.816000000000003</v>
      </c>
      <c r="I855" s="52">
        <f>IF(Table2[[#This Row],[Order Priority]]=Introduction!$B$42,1,0)</f>
        <v>0</v>
      </c>
      <c r="J855" s="52">
        <f>IF(Table2[[#This Row],[Order Priority]]=Introduction!$B$43,1,0)</f>
        <v>1</v>
      </c>
      <c r="K855" s="52">
        <f>IF(Table2[[#This Row],[Order Priority]]=Introduction!$B$44,1,0)</f>
        <v>0</v>
      </c>
      <c r="L855" s="52">
        <f>IF(Table2[[#This Row],[Order Priority]]=Introduction!$B$45,1,0)</f>
        <v>0</v>
      </c>
      <c r="M855" s="52">
        <f>IF(Table2[[#This Row],[Ship Mode]]=Introduction!$C$42,1,0)</f>
        <v>0</v>
      </c>
      <c r="N855" s="51">
        <f>IF(Table2[[#This Row],[Ship Mode]]=Introduction!$C$44,1,0)</f>
        <v>1</v>
      </c>
      <c r="O855" s="51">
        <f>IF(Table2[[#This Row],[Customer Segment]]=Introduction!$D$45,1,0)</f>
        <v>0</v>
      </c>
      <c r="P855" s="51">
        <f>IF(Table2[[#This Row],[Customer Segment]]=Introduction!$D$42,1,0)</f>
        <v>0</v>
      </c>
      <c r="Q855" s="51">
        <f>IF(Table2[[#This Row],[Customer Segment]]=Introduction!$D$44,1,0)</f>
        <v>1</v>
      </c>
      <c r="R855" s="41">
        <v>70.819999999999993</v>
      </c>
      <c r="S8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312.91937234212708</v>
      </c>
    </row>
    <row r="856" spans="1:19" customFormat="1" x14ac:dyDescent="0.2">
      <c r="A856" s="1" t="s">
        <v>13</v>
      </c>
      <c r="B856" s="1" t="s">
        <v>63</v>
      </c>
      <c r="C856" s="1" t="s">
        <v>47</v>
      </c>
      <c r="D856" s="47">
        <v>0</v>
      </c>
      <c r="E856" s="47">
        <v>12.28</v>
      </c>
      <c r="F856" s="47">
        <v>6.35</v>
      </c>
      <c r="G856" s="47">
        <v>0.38</v>
      </c>
      <c r="H856" s="47">
        <v>30.63</v>
      </c>
      <c r="I856" s="52">
        <f>IF(Table2[[#This Row],[Order Priority]]=Introduction!$B$42,1,0)</f>
        <v>0</v>
      </c>
      <c r="J856" s="52">
        <f>IF(Table2[[#This Row],[Order Priority]]=Introduction!$B$43,1,0)</f>
        <v>1</v>
      </c>
      <c r="K856" s="52">
        <f>IF(Table2[[#This Row],[Order Priority]]=Introduction!$B$44,1,0)</f>
        <v>0</v>
      </c>
      <c r="L856" s="52">
        <f>IF(Table2[[#This Row],[Order Priority]]=Introduction!$B$45,1,0)</f>
        <v>0</v>
      </c>
      <c r="M856" s="52">
        <f>IF(Table2[[#This Row],[Ship Mode]]=Introduction!$C$42,1,0)</f>
        <v>0</v>
      </c>
      <c r="N856" s="51">
        <f>IF(Table2[[#This Row],[Ship Mode]]=Introduction!$C$44,1,0)</f>
        <v>0</v>
      </c>
      <c r="O856" s="51">
        <f>IF(Table2[[#This Row],[Customer Segment]]=Introduction!$D$45,1,0)</f>
        <v>0</v>
      </c>
      <c r="P856" s="51">
        <f>IF(Table2[[#This Row],[Customer Segment]]=Introduction!$D$42,1,0)</f>
        <v>0</v>
      </c>
      <c r="Q856" s="51">
        <f>IF(Table2[[#This Row],[Customer Segment]]=Introduction!$D$44,1,0)</f>
        <v>1</v>
      </c>
      <c r="R856" s="44">
        <v>90.44</v>
      </c>
      <c r="S8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143.90601159396965</v>
      </c>
    </row>
    <row r="857" spans="1:19" customFormat="1" x14ac:dyDescent="0.2">
      <c r="A857" s="1" t="s">
        <v>13</v>
      </c>
      <c r="B857" s="1" t="s">
        <v>63</v>
      </c>
      <c r="C857" s="1" t="s">
        <v>70</v>
      </c>
      <c r="D857" s="49">
        <v>0.03</v>
      </c>
      <c r="E857" s="49">
        <v>40.97</v>
      </c>
      <c r="F857" s="49">
        <v>8.99</v>
      </c>
      <c r="G857" s="49">
        <v>0.59</v>
      </c>
      <c r="H857" s="49">
        <v>-177.05799999999999</v>
      </c>
      <c r="I857" s="52">
        <f>IF(Table2[[#This Row],[Order Priority]]=Introduction!$B$42,1,0)</f>
        <v>0</v>
      </c>
      <c r="J857" s="52">
        <f>IF(Table2[[#This Row],[Order Priority]]=Introduction!$B$43,1,0)</f>
        <v>1</v>
      </c>
      <c r="K857" s="52">
        <f>IF(Table2[[#This Row],[Order Priority]]=Introduction!$B$44,1,0)</f>
        <v>0</v>
      </c>
      <c r="L857" s="52">
        <f>IF(Table2[[#This Row],[Order Priority]]=Introduction!$B$45,1,0)</f>
        <v>0</v>
      </c>
      <c r="M857" s="52">
        <f>IF(Table2[[#This Row],[Ship Mode]]=Introduction!$C$42,1,0)</f>
        <v>0</v>
      </c>
      <c r="N857" s="51">
        <f>IF(Table2[[#This Row],[Ship Mode]]=Introduction!$C$44,1,0)</f>
        <v>0</v>
      </c>
      <c r="O857" s="51">
        <f>IF(Table2[[#This Row],[Customer Segment]]=Introduction!$D$45,1,0)</f>
        <v>0</v>
      </c>
      <c r="P857" s="51">
        <f>IF(Table2[[#This Row],[Customer Segment]]=Introduction!$D$42,1,0)</f>
        <v>0</v>
      </c>
      <c r="Q857" s="51">
        <f>IF(Table2[[#This Row],[Customer Segment]]=Introduction!$D$44,1,0)</f>
        <v>0</v>
      </c>
      <c r="R857" s="41">
        <v>207.22</v>
      </c>
      <c r="S8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218.37116351201425</v>
      </c>
    </row>
    <row r="858" spans="1:19" customFormat="1" x14ac:dyDescent="0.2">
      <c r="A858" s="1" t="s">
        <v>13</v>
      </c>
      <c r="B858" s="1" t="s">
        <v>14</v>
      </c>
      <c r="C858" s="1" t="s">
        <v>70</v>
      </c>
      <c r="D858" s="47">
        <v>0</v>
      </c>
      <c r="E858" s="47">
        <v>21.98</v>
      </c>
      <c r="F858" s="47">
        <v>2.87</v>
      </c>
      <c r="G858" s="47">
        <v>0.55000000000000004</v>
      </c>
      <c r="H858" s="47">
        <v>21.096</v>
      </c>
      <c r="I858" s="52">
        <f>IF(Table2[[#This Row],[Order Priority]]=Introduction!$B$42,1,0)</f>
        <v>0</v>
      </c>
      <c r="J858" s="52">
        <f>IF(Table2[[#This Row],[Order Priority]]=Introduction!$B$43,1,0)</f>
        <v>1</v>
      </c>
      <c r="K858" s="52">
        <f>IF(Table2[[#This Row],[Order Priority]]=Introduction!$B$44,1,0)</f>
        <v>0</v>
      </c>
      <c r="L858" s="52">
        <f>IF(Table2[[#This Row],[Order Priority]]=Introduction!$B$45,1,0)</f>
        <v>0</v>
      </c>
      <c r="M858" s="52">
        <f>IF(Table2[[#This Row],[Ship Mode]]=Introduction!$C$42,1,0)</f>
        <v>0</v>
      </c>
      <c r="N858" s="51">
        <f>IF(Table2[[#This Row],[Ship Mode]]=Introduction!$C$44,1,0)</f>
        <v>1</v>
      </c>
      <c r="O858" s="51">
        <f>IF(Table2[[#This Row],[Customer Segment]]=Introduction!$D$45,1,0)</f>
        <v>0</v>
      </c>
      <c r="P858" s="51">
        <f>IF(Table2[[#This Row],[Customer Segment]]=Introduction!$D$42,1,0)</f>
        <v>0</v>
      </c>
      <c r="Q858" s="51">
        <f>IF(Table2[[#This Row],[Customer Segment]]=Introduction!$D$44,1,0)</f>
        <v>0</v>
      </c>
      <c r="R858" s="44">
        <v>360.03</v>
      </c>
      <c r="S8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261.42785844918933</v>
      </c>
    </row>
    <row r="859" spans="1:19" customFormat="1" x14ac:dyDescent="0.2">
      <c r="A859" s="1" t="s">
        <v>13</v>
      </c>
      <c r="B859" s="1" t="s">
        <v>14</v>
      </c>
      <c r="C859" s="1" t="s">
        <v>15</v>
      </c>
      <c r="D859" s="49">
        <v>7.0000000000000007E-2</v>
      </c>
      <c r="E859" s="49">
        <v>28.99</v>
      </c>
      <c r="F859" s="49">
        <v>8.59</v>
      </c>
      <c r="G859" s="49">
        <v>0.56000000000000005</v>
      </c>
      <c r="H859" s="49">
        <v>-16.063739999999999</v>
      </c>
      <c r="I859" s="52">
        <f>IF(Table2[[#This Row],[Order Priority]]=Introduction!$B$42,1,0)</f>
        <v>0</v>
      </c>
      <c r="J859" s="52">
        <f>IF(Table2[[#This Row],[Order Priority]]=Introduction!$B$43,1,0)</f>
        <v>1</v>
      </c>
      <c r="K859" s="52">
        <f>IF(Table2[[#This Row],[Order Priority]]=Introduction!$B$44,1,0)</f>
        <v>0</v>
      </c>
      <c r="L859" s="52">
        <f>IF(Table2[[#This Row],[Order Priority]]=Introduction!$B$45,1,0)</f>
        <v>0</v>
      </c>
      <c r="M859" s="52">
        <f>IF(Table2[[#This Row],[Ship Mode]]=Introduction!$C$42,1,0)</f>
        <v>0</v>
      </c>
      <c r="N859" s="51">
        <f>IF(Table2[[#This Row],[Ship Mode]]=Introduction!$C$44,1,0)</f>
        <v>1</v>
      </c>
      <c r="O859" s="51">
        <f>IF(Table2[[#This Row],[Customer Segment]]=Introduction!$D$45,1,0)</f>
        <v>0</v>
      </c>
      <c r="P859" s="51">
        <f>IF(Table2[[#This Row],[Customer Segment]]=Introduction!$D$42,1,0)</f>
        <v>1</v>
      </c>
      <c r="Q859" s="51">
        <f>IF(Table2[[#This Row],[Customer Segment]]=Introduction!$D$44,1,0)</f>
        <v>0</v>
      </c>
      <c r="R859" s="41">
        <v>936.8</v>
      </c>
      <c r="S8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336.55331816048368</v>
      </c>
    </row>
    <row r="860" spans="1:19" customFormat="1" x14ac:dyDescent="0.2">
      <c r="A860" s="1" t="s">
        <v>13</v>
      </c>
      <c r="B860" s="1" t="s">
        <v>14</v>
      </c>
      <c r="C860" s="1" t="s">
        <v>15</v>
      </c>
      <c r="D860" s="47">
        <v>7.0000000000000007E-2</v>
      </c>
      <c r="E860" s="47">
        <v>28.99</v>
      </c>
      <c r="F860" s="47">
        <v>8.59</v>
      </c>
      <c r="G860" s="47">
        <v>0.56000000000000005</v>
      </c>
      <c r="H860" s="47">
        <v>-12.077999999999999</v>
      </c>
      <c r="I860" s="52">
        <f>IF(Table2[[#This Row],[Order Priority]]=Introduction!$B$42,1,0)</f>
        <v>0</v>
      </c>
      <c r="J860" s="52">
        <f>IF(Table2[[#This Row],[Order Priority]]=Introduction!$B$43,1,0)</f>
        <v>1</v>
      </c>
      <c r="K860" s="52">
        <f>IF(Table2[[#This Row],[Order Priority]]=Introduction!$B$44,1,0)</f>
        <v>0</v>
      </c>
      <c r="L860" s="52">
        <f>IF(Table2[[#This Row],[Order Priority]]=Introduction!$B$45,1,0)</f>
        <v>0</v>
      </c>
      <c r="M860" s="52">
        <f>IF(Table2[[#This Row],[Ship Mode]]=Introduction!$C$42,1,0)</f>
        <v>0</v>
      </c>
      <c r="N860" s="51">
        <f>IF(Table2[[#This Row],[Ship Mode]]=Introduction!$C$44,1,0)</f>
        <v>1</v>
      </c>
      <c r="O860" s="51">
        <f>IF(Table2[[#This Row],[Customer Segment]]=Introduction!$D$45,1,0)</f>
        <v>0</v>
      </c>
      <c r="P860" s="51">
        <f>IF(Table2[[#This Row],[Customer Segment]]=Introduction!$D$42,1,0)</f>
        <v>1</v>
      </c>
      <c r="Q860" s="51">
        <f>IF(Table2[[#This Row],[Customer Segment]]=Introduction!$D$44,1,0)</f>
        <v>0</v>
      </c>
      <c r="R860" s="44">
        <v>240.21</v>
      </c>
      <c r="S8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340.63481844321194</v>
      </c>
    </row>
    <row r="861" spans="1:19" customFormat="1" x14ac:dyDescent="0.2">
      <c r="A861" s="1" t="s">
        <v>13</v>
      </c>
      <c r="B861" s="1" t="s">
        <v>63</v>
      </c>
      <c r="C861" s="1" t="s">
        <v>70</v>
      </c>
      <c r="D861" s="49">
        <v>0.04</v>
      </c>
      <c r="E861" s="49">
        <v>39.479999999999997</v>
      </c>
      <c r="F861" s="49">
        <v>1.99</v>
      </c>
      <c r="G861" s="49">
        <v>0.54</v>
      </c>
      <c r="H861" s="49">
        <v>-1535.4864</v>
      </c>
      <c r="I861" s="52">
        <f>IF(Table2[[#This Row],[Order Priority]]=Introduction!$B$42,1,0)</f>
        <v>0</v>
      </c>
      <c r="J861" s="52">
        <f>IF(Table2[[#This Row],[Order Priority]]=Introduction!$B$43,1,0)</f>
        <v>1</v>
      </c>
      <c r="K861" s="52">
        <f>IF(Table2[[#This Row],[Order Priority]]=Introduction!$B$44,1,0)</f>
        <v>0</v>
      </c>
      <c r="L861" s="52">
        <f>IF(Table2[[#This Row],[Order Priority]]=Introduction!$B$45,1,0)</f>
        <v>0</v>
      </c>
      <c r="M861" s="52">
        <f>IF(Table2[[#This Row],[Ship Mode]]=Introduction!$C$42,1,0)</f>
        <v>0</v>
      </c>
      <c r="N861" s="51">
        <f>IF(Table2[[#This Row],[Ship Mode]]=Introduction!$C$44,1,0)</f>
        <v>0</v>
      </c>
      <c r="O861" s="51">
        <f>IF(Table2[[#This Row],[Customer Segment]]=Introduction!$D$45,1,0)</f>
        <v>0</v>
      </c>
      <c r="P861" s="51">
        <f>IF(Table2[[#This Row],[Customer Segment]]=Introduction!$D$42,1,0)</f>
        <v>0</v>
      </c>
      <c r="Q861" s="51">
        <f>IF(Table2[[#This Row],[Customer Segment]]=Introduction!$D$44,1,0)</f>
        <v>0</v>
      </c>
      <c r="R861" s="41">
        <v>332.16</v>
      </c>
      <c r="S8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-1419.0058895951997</v>
      </c>
    </row>
    <row r="862" spans="1:19" customFormat="1" x14ac:dyDescent="0.2">
      <c r="A862" s="1" t="s">
        <v>13</v>
      </c>
      <c r="B862" s="1" t="s">
        <v>14</v>
      </c>
      <c r="C862" s="1" t="s">
        <v>70</v>
      </c>
      <c r="D862" s="47">
        <v>0</v>
      </c>
      <c r="E862" s="47">
        <v>8.1199999999999992</v>
      </c>
      <c r="F862" s="47">
        <v>2.83</v>
      </c>
      <c r="G862" s="47">
        <v>0.77</v>
      </c>
      <c r="H862" s="47">
        <v>-159.32</v>
      </c>
      <c r="I862" s="52">
        <f>IF(Table2[[#This Row],[Order Priority]]=Introduction!$B$42,1,0)</f>
        <v>0</v>
      </c>
      <c r="J862" s="52">
        <f>IF(Table2[[#This Row],[Order Priority]]=Introduction!$B$43,1,0)</f>
        <v>1</v>
      </c>
      <c r="K862" s="52">
        <f>IF(Table2[[#This Row],[Order Priority]]=Introduction!$B$44,1,0)</f>
        <v>0</v>
      </c>
      <c r="L862" s="52">
        <f>IF(Table2[[#This Row],[Order Priority]]=Introduction!$B$45,1,0)</f>
        <v>0</v>
      </c>
      <c r="M862" s="52">
        <f>IF(Table2[[#This Row],[Ship Mode]]=Introduction!$C$42,1,0)</f>
        <v>0</v>
      </c>
      <c r="N862" s="51">
        <f>IF(Table2[[#This Row],[Ship Mode]]=Introduction!$C$44,1,0)</f>
        <v>1</v>
      </c>
      <c r="O862" s="51">
        <f>IF(Table2[[#This Row],[Customer Segment]]=Introduction!$D$45,1,0)</f>
        <v>0</v>
      </c>
      <c r="P862" s="51">
        <f>IF(Table2[[#This Row],[Customer Segment]]=Introduction!$D$42,1,0)</f>
        <v>0</v>
      </c>
      <c r="Q862" s="51">
        <f>IF(Table2[[#This Row],[Customer Segment]]=Introduction!$D$44,1,0)</f>
        <v>0</v>
      </c>
      <c r="R862" s="44">
        <v>147.62</v>
      </c>
      <c r="S8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215.00629623687863</v>
      </c>
    </row>
    <row r="863" spans="1:19" customFormat="1" x14ac:dyDescent="0.2">
      <c r="A863" s="1" t="s">
        <v>46</v>
      </c>
      <c r="B863" s="1" t="s">
        <v>63</v>
      </c>
      <c r="C863" s="1" t="s">
        <v>47</v>
      </c>
      <c r="D863" s="49">
        <v>0.06</v>
      </c>
      <c r="E863" s="49">
        <v>6.48</v>
      </c>
      <c r="F863" s="49">
        <v>5.14</v>
      </c>
      <c r="G863" s="49">
        <v>0.37</v>
      </c>
      <c r="H863" s="49">
        <v>-28.45</v>
      </c>
      <c r="I863" s="52">
        <f>IF(Table2[[#This Row],[Order Priority]]=Introduction!$B$42,1,0)</f>
        <v>0</v>
      </c>
      <c r="J863" s="52">
        <f>IF(Table2[[#This Row],[Order Priority]]=Introduction!$B$43,1,0)</f>
        <v>0</v>
      </c>
      <c r="K863" s="52">
        <f>IF(Table2[[#This Row],[Order Priority]]=Introduction!$B$44,1,0)</f>
        <v>0</v>
      </c>
      <c r="L863" s="52">
        <f>IF(Table2[[#This Row],[Order Priority]]=Introduction!$B$45,1,0)</f>
        <v>0</v>
      </c>
      <c r="M863" s="52">
        <f>IF(Table2[[#This Row],[Ship Mode]]=Introduction!$C$42,1,0)</f>
        <v>0</v>
      </c>
      <c r="N863" s="51">
        <f>IF(Table2[[#This Row],[Ship Mode]]=Introduction!$C$44,1,0)</f>
        <v>0</v>
      </c>
      <c r="O863" s="51">
        <f>IF(Table2[[#This Row],[Customer Segment]]=Introduction!$D$45,1,0)</f>
        <v>0</v>
      </c>
      <c r="P863" s="51">
        <f>IF(Table2[[#This Row],[Customer Segment]]=Introduction!$D$42,1,0)</f>
        <v>0</v>
      </c>
      <c r="Q863" s="51">
        <f>IF(Table2[[#This Row],[Customer Segment]]=Introduction!$D$44,1,0)</f>
        <v>1</v>
      </c>
      <c r="R863" s="41">
        <v>68.34</v>
      </c>
      <c r="S8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187.34604597880067</v>
      </c>
    </row>
    <row r="864" spans="1:19" customFormat="1" x14ac:dyDescent="0.2">
      <c r="A864" s="1" t="s">
        <v>46</v>
      </c>
      <c r="B864" s="1" t="s">
        <v>14</v>
      </c>
      <c r="C864" s="1" t="s">
        <v>47</v>
      </c>
      <c r="D864" s="47">
        <v>0.02</v>
      </c>
      <c r="E864" s="47">
        <v>30.73</v>
      </c>
      <c r="F864" s="47">
        <v>4</v>
      </c>
      <c r="G864" s="47">
        <v>0.75</v>
      </c>
      <c r="H864" s="47">
        <v>72.78</v>
      </c>
      <c r="I864" s="52">
        <f>IF(Table2[[#This Row],[Order Priority]]=Introduction!$B$42,1,0)</f>
        <v>0</v>
      </c>
      <c r="J864" s="52">
        <f>IF(Table2[[#This Row],[Order Priority]]=Introduction!$B$43,1,0)</f>
        <v>0</v>
      </c>
      <c r="K864" s="52">
        <f>IF(Table2[[#This Row],[Order Priority]]=Introduction!$B$44,1,0)</f>
        <v>0</v>
      </c>
      <c r="L864" s="52">
        <f>IF(Table2[[#This Row],[Order Priority]]=Introduction!$B$45,1,0)</f>
        <v>0</v>
      </c>
      <c r="M864" s="52">
        <f>IF(Table2[[#This Row],[Ship Mode]]=Introduction!$C$42,1,0)</f>
        <v>0</v>
      </c>
      <c r="N864" s="51">
        <f>IF(Table2[[#This Row],[Ship Mode]]=Introduction!$C$44,1,0)</f>
        <v>1</v>
      </c>
      <c r="O864" s="51">
        <f>IF(Table2[[#This Row],[Customer Segment]]=Introduction!$D$45,1,0)</f>
        <v>0</v>
      </c>
      <c r="P864" s="51">
        <f>IF(Table2[[#This Row],[Customer Segment]]=Introduction!$D$42,1,0)</f>
        <v>0</v>
      </c>
      <c r="Q864" s="51">
        <f>IF(Table2[[#This Row],[Customer Segment]]=Introduction!$D$44,1,0)</f>
        <v>1</v>
      </c>
      <c r="R864" s="44">
        <v>522.22</v>
      </c>
      <c r="S8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759.97813523389209</v>
      </c>
    </row>
    <row r="865" spans="1:19" customFormat="1" x14ac:dyDescent="0.2">
      <c r="A865" s="1" t="s">
        <v>46</v>
      </c>
      <c r="B865" s="1" t="s">
        <v>14</v>
      </c>
      <c r="C865" s="1" t="s">
        <v>15</v>
      </c>
      <c r="D865" s="49">
        <v>0.05</v>
      </c>
      <c r="E865" s="49">
        <v>4.9800000000000004</v>
      </c>
      <c r="F865" s="49">
        <v>0.49</v>
      </c>
      <c r="G865" s="49">
        <v>0.39</v>
      </c>
      <c r="H865" s="49">
        <v>3.84</v>
      </c>
      <c r="I865" s="52">
        <f>IF(Table2[[#This Row],[Order Priority]]=Introduction!$B$42,1,0)</f>
        <v>0</v>
      </c>
      <c r="J865" s="52">
        <f>IF(Table2[[#This Row],[Order Priority]]=Introduction!$B$43,1,0)</f>
        <v>0</v>
      </c>
      <c r="K865" s="52">
        <f>IF(Table2[[#This Row],[Order Priority]]=Introduction!$B$44,1,0)</f>
        <v>0</v>
      </c>
      <c r="L865" s="52">
        <f>IF(Table2[[#This Row],[Order Priority]]=Introduction!$B$45,1,0)</f>
        <v>0</v>
      </c>
      <c r="M865" s="52">
        <f>IF(Table2[[#This Row],[Ship Mode]]=Introduction!$C$42,1,0)</f>
        <v>0</v>
      </c>
      <c r="N865" s="51">
        <f>IF(Table2[[#This Row],[Ship Mode]]=Introduction!$C$44,1,0)</f>
        <v>1</v>
      </c>
      <c r="O865" s="51">
        <f>IF(Table2[[#This Row],[Customer Segment]]=Introduction!$D$45,1,0)</f>
        <v>0</v>
      </c>
      <c r="P865" s="51">
        <f>IF(Table2[[#This Row],[Customer Segment]]=Introduction!$D$42,1,0)</f>
        <v>1</v>
      </c>
      <c r="Q865" s="51">
        <f>IF(Table2[[#This Row],[Customer Segment]]=Introduction!$D$44,1,0)</f>
        <v>0</v>
      </c>
      <c r="R865" s="41">
        <v>14.2</v>
      </c>
      <c r="S8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133.26221304117217</v>
      </c>
    </row>
    <row r="866" spans="1:19" customFormat="1" x14ac:dyDescent="0.2">
      <c r="A866" s="1" t="s">
        <v>1</v>
      </c>
      <c r="B866" s="1" t="s">
        <v>14</v>
      </c>
      <c r="C866" s="1" t="s">
        <v>47</v>
      </c>
      <c r="D866" s="47">
        <v>0.04</v>
      </c>
      <c r="E866" s="47">
        <v>3.08</v>
      </c>
      <c r="F866" s="47">
        <v>0.99</v>
      </c>
      <c r="G866" s="47">
        <v>0.37</v>
      </c>
      <c r="H866" s="47">
        <v>13.8</v>
      </c>
      <c r="I866" s="52">
        <f>IF(Table2[[#This Row],[Order Priority]]=Introduction!$B$42,1,0)</f>
        <v>1</v>
      </c>
      <c r="J866" s="52">
        <f>IF(Table2[[#This Row],[Order Priority]]=Introduction!$B$43,1,0)</f>
        <v>0</v>
      </c>
      <c r="K866" s="52">
        <f>IF(Table2[[#This Row],[Order Priority]]=Introduction!$B$44,1,0)</f>
        <v>0</v>
      </c>
      <c r="L866" s="52">
        <f>IF(Table2[[#This Row],[Order Priority]]=Introduction!$B$45,1,0)</f>
        <v>0</v>
      </c>
      <c r="M866" s="52">
        <f>IF(Table2[[#This Row],[Ship Mode]]=Introduction!$C$42,1,0)</f>
        <v>0</v>
      </c>
      <c r="N866" s="51">
        <f>IF(Table2[[#This Row],[Ship Mode]]=Introduction!$C$44,1,0)</f>
        <v>1</v>
      </c>
      <c r="O866" s="51">
        <f>IF(Table2[[#This Row],[Customer Segment]]=Introduction!$D$45,1,0)</f>
        <v>0</v>
      </c>
      <c r="P866" s="51">
        <f>IF(Table2[[#This Row],[Customer Segment]]=Introduction!$D$42,1,0)</f>
        <v>0</v>
      </c>
      <c r="Q866" s="51">
        <f>IF(Table2[[#This Row],[Customer Segment]]=Introduction!$D$44,1,0)</f>
        <v>1</v>
      </c>
      <c r="R866" s="44">
        <v>60.01</v>
      </c>
      <c r="S8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289.6697284051092</v>
      </c>
    </row>
    <row r="867" spans="1:19" customFormat="1" x14ac:dyDescent="0.2">
      <c r="A867" s="1" t="s">
        <v>1</v>
      </c>
      <c r="B867" s="1" t="s">
        <v>14</v>
      </c>
      <c r="C867" s="1" t="s">
        <v>47</v>
      </c>
      <c r="D867" s="49">
        <v>0.02</v>
      </c>
      <c r="E867" s="49">
        <v>6.48</v>
      </c>
      <c r="F867" s="49">
        <v>5.9</v>
      </c>
      <c r="G867" s="49">
        <v>0.37</v>
      </c>
      <c r="H867" s="49">
        <v>4.3920000000000003</v>
      </c>
      <c r="I867" s="52">
        <f>IF(Table2[[#This Row],[Order Priority]]=Introduction!$B$42,1,0)</f>
        <v>1</v>
      </c>
      <c r="J867" s="52">
        <f>IF(Table2[[#This Row],[Order Priority]]=Introduction!$B$43,1,0)</f>
        <v>0</v>
      </c>
      <c r="K867" s="52">
        <f>IF(Table2[[#This Row],[Order Priority]]=Introduction!$B$44,1,0)</f>
        <v>0</v>
      </c>
      <c r="L867" s="52">
        <f>IF(Table2[[#This Row],[Order Priority]]=Introduction!$B$45,1,0)</f>
        <v>0</v>
      </c>
      <c r="M867" s="52">
        <f>IF(Table2[[#This Row],[Ship Mode]]=Introduction!$C$42,1,0)</f>
        <v>0</v>
      </c>
      <c r="N867" s="51">
        <f>IF(Table2[[#This Row],[Ship Mode]]=Introduction!$C$44,1,0)</f>
        <v>1</v>
      </c>
      <c r="O867" s="51">
        <f>IF(Table2[[#This Row],[Customer Segment]]=Introduction!$D$45,1,0)</f>
        <v>0</v>
      </c>
      <c r="P867" s="51">
        <f>IF(Table2[[#This Row],[Customer Segment]]=Introduction!$D$42,1,0)</f>
        <v>0</v>
      </c>
      <c r="Q867" s="51">
        <f>IF(Table2[[#This Row],[Customer Segment]]=Introduction!$D$44,1,0)</f>
        <v>1</v>
      </c>
      <c r="R867" s="41">
        <v>90.98</v>
      </c>
      <c r="S8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439.61445394483201</v>
      </c>
    </row>
    <row r="868" spans="1:19" customFormat="1" x14ac:dyDescent="0.2">
      <c r="A868" s="1" t="s">
        <v>1</v>
      </c>
      <c r="B868" s="1" t="s">
        <v>14</v>
      </c>
      <c r="C868" s="1" t="s">
        <v>47</v>
      </c>
      <c r="D868" s="47">
        <v>0.04</v>
      </c>
      <c r="E868" s="47">
        <v>125.99</v>
      </c>
      <c r="F868" s="47">
        <v>4.2</v>
      </c>
      <c r="G868" s="47">
        <v>0.59</v>
      </c>
      <c r="H868" s="47">
        <v>-236.25</v>
      </c>
      <c r="I868" s="52">
        <f>IF(Table2[[#This Row],[Order Priority]]=Introduction!$B$42,1,0)</f>
        <v>1</v>
      </c>
      <c r="J868" s="52">
        <f>IF(Table2[[#This Row],[Order Priority]]=Introduction!$B$43,1,0)</f>
        <v>0</v>
      </c>
      <c r="K868" s="52">
        <f>IF(Table2[[#This Row],[Order Priority]]=Introduction!$B$44,1,0)</f>
        <v>0</v>
      </c>
      <c r="L868" s="52">
        <f>IF(Table2[[#This Row],[Order Priority]]=Introduction!$B$45,1,0)</f>
        <v>0</v>
      </c>
      <c r="M868" s="52">
        <f>IF(Table2[[#This Row],[Ship Mode]]=Introduction!$C$42,1,0)</f>
        <v>0</v>
      </c>
      <c r="N868" s="51">
        <f>IF(Table2[[#This Row],[Ship Mode]]=Introduction!$C$44,1,0)</f>
        <v>1</v>
      </c>
      <c r="O868" s="51">
        <f>IF(Table2[[#This Row],[Customer Segment]]=Introduction!$D$45,1,0)</f>
        <v>0</v>
      </c>
      <c r="P868" s="51">
        <f>IF(Table2[[#This Row],[Customer Segment]]=Introduction!$D$42,1,0)</f>
        <v>0</v>
      </c>
      <c r="Q868" s="51">
        <f>IF(Table2[[#This Row],[Customer Segment]]=Introduction!$D$44,1,0)</f>
        <v>1</v>
      </c>
      <c r="R868" s="44">
        <v>1270.7</v>
      </c>
      <c r="S8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690.29345721621837</v>
      </c>
    </row>
    <row r="869" spans="1:19" customFormat="1" x14ac:dyDescent="0.2">
      <c r="A869" s="1" t="s">
        <v>1</v>
      </c>
      <c r="B869" s="1" t="s">
        <v>14</v>
      </c>
      <c r="C869" s="1" t="s">
        <v>47</v>
      </c>
      <c r="D869" s="49">
        <v>0.04</v>
      </c>
      <c r="E869" s="49">
        <v>3.08</v>
      </c>
      <c r="F869" s="49">
        <v>0.99</v>
      </c>
      <c r="G869" s="49">
        <v>0.37</v>
      </c>
      <c r="H869" s="49">
        <v>36.020000000000003</v>
      </c>
      <c r="I869" s="52">
        <f>IF(Table2[[#This Row],[Order Priority]]=Introduction!$B$42,1,0)</f>
        <v>1</v>
      </c>
      <c r="J869" s="52">
        <f>IF(Table2[[#This Row],[Order Priority]]=Introduction!$B$43,1,0)</f>
        <v>0</v>
      </c>
      <c r="K869" s="52">
        <f>IF(Table2[[#This Row],[Order Priority]]=Introduction!$B$44,1,0)</f>
        <v>0</v>
      </c>
      <c r="L869" s="52">
        <f>IF(Table2[[#This Row],[Order Priority]]=Introduction!$B$45,1,0)</f>
        <v>0</v>
      </c>
      <c r="M869" s="52">
        <f>IF(Table2[[#This Row],[Ship Mode]]=Introduction!$C$42,1,0)</f>
        <v>0</v>
      </c>
      <c r="N869" s="51">
        <f>IF(Table2[[#This Row],[Ship Mode]]=Introduction!$C$44,1,0)</f>
        <v>1</v>
      </c>
      <c r="O869" s="51">
        <f>IF(Table2[[#This Row],[Customer Segment]]=Introduction!$D$45,1,0)</f>
        <v>0</v>
      </c>
      <c r="P869" s="51">
        <f>IF(Table2[[#This Row],[Customer Segment]]=Introduction!$D$42,1,0)</f>
        <v>0</v>
      </c>
      <c r="Q869" s="51">
        <f>IF(Table2[[#This Row],[Customer Segment]]=Introduction!$D$44,1,0)</f>
        <v>1</v>
      </c>
      <c r="R869" s="41">
        <v>236.87</v>
      </c>
      <c r="S8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312.42357995644534</v>
      </c>
    </row>
    <row r="870" spans="1:19" customFormat="1" x14ac:dyDescent="0.2">
      <c r="A870" s="1" t="s">
        <v>1</v>
      </c>
      <c r="B870" s="1" t="s">
        <v>14</v>
      </c>
      <c r="C870" s="1" t="s">
        <v>47</v>
      </c>
      <c r="D870" s="47">
        <v>0.02</v>
      </c>
      <c r="E870" s="47">
        <v>6.48</v>
      </c>
      <c r="F870" s="47">
        <v>5.9</v>
      </c>
      <c r="G870" s="47">
        <v>0.37</v>
      </c>
      <c r="H870" s="47">
        <v>-50.64</v>
      </c>
      <c r="I870" s="52">
        <f>IF(Table2[[#This Row],[Order Priority]]=Introduction!$B$42,1,0)</f>
        <v>1</v>
      </c>
      <c r="J870" s="52">
        <f>IF(Table2[[#This Row],[Order Priority]]=Introduction!$B$43,1,0)</f>
        <v>0</v>
      </c>
      <c r="K870" s="52">
        <f>IF(Table2[[#This Row],[Order Priority]]=Introduction!$B$44,1,0)</f>
        <v>0</v>
      </c>
      <c r="L870" s="52">
        <f>IF(Table2[[#This Row],[Order Priority]]=Introduction!$B$45,1,0)</f>
        <v>0</v>
      </c>
      <c r="M870" s="52">
        <f>IF(Table2[[#This Row],[Ship Mode]]=Introduction!$C$42,1,0)</f>
        <v>0</v>
      </c>
      <c r="N870" s="51">
        <f>IF(Table2[[#This Row],[Ship Mode]]=Introduction!$C$44,1,0)</f>
        <v>1</v>
      </c>
      <c r="O870" s="51">
        <f>IF(Table2[[#This Row],[Customer Segment]]=Introduction!$D$45,1,0)</f>
        <v>0</v>
      </c>
      <c r="P870" s="51">
        <f>IF(Table2[[#This Row],[Customer Segment]]=Introduction!$D$42,1,0)</f>
        <v>0</v>
      </c>
      <c r="Q870" s="51">
        <f>IF(Table2[[#This Row],[Customer Segment]]=Introduction!$D$44,1,0)</f>
        <v>1</v>
      </c>
      <c r="R870" s="44">
        <v>370.91</v>
      </c>
      <c r="S8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383.26027039068572</v>
      </c>
    </row>
    <row r="871" spans="1:19" customFormat="1" x14ac:dyDescent="0.2">
      <c r="A871" s="1" t="s">
        <v>1</v>
      </c>
      <c r="B871" s="1" t="s">
        <v>14</v>
      </c>
      <c r="C871" s="1" t="s">
        <v>47</v>
      </c>
      <c r="D871" s="49">
        <v>0.04</v>
      </c>
      <c r="E871" s="49">
        <v>125.99</v>
      </c>
      <c r="F871" s="49">
        <v>4.2</v>
      </c>
      <c r="G871" s="49">
        <v>0.59</v>
      </c>
      <c r="H871" s="49">
        <v>510.48899999999998</v>
      </c>
      <c r="I871" s="52">
        <f>IF(Table2[[#This Row],[Order Priority]]=Introduction!$B$42,1,0)</f>
        <v>1</v>
      </c>
      <c r="J871" s="52">
        <f>IF(Table2[[#This Row],[Order Priority]]=Introduction!$B$43,1,0)</f>
        <v>0</v>
      </c>
      <c r="K871" s="52">
        <f>IF(Table2[[#This Row],[Order Priority]]=Introduction!$B$44,1,0)</f>
        <v>0</v>
      </c>
      <c r="L871" s="52">
        <f>IF(Table2[[#This Row],[Order Priority]]=Introduction!$B$45,1,0)</f>
        <v>0</v>
      </c>
      <c r="M871" s="52">
        <f>IF(Table2[[#This Row],[Ship Mode]]=Introduction!$C$42,1,0)</f>
        <v>0</v>
      </c>
      <c r="N871" s="51">
        <f>IF(Table2[[#This Row],[Ship Mode]]=Introduction!$C$44,1,0)</f>
        <v>1</v>
      </c>
      <c r="O871" s="51">
        <f>IF(Table2[[#This Row],[Customer Segment]]=Introduction!$D$45,1,0)</f>
        <v>0</v>
      </c>
      <c r="P871" s="51">
        <f>IF(Table2[[#This Row],[Customer Segment]]=Introduction!$D$42,1,0)</f>
        <v>0</v>
      </c>
      <c r="Q871" s="51">
        <f>IF(Table2[[#This Row],[Customer Segment]]=Introduction!$D$44,1,0)</f>
        <v>1</v>
      </c>
      <c r="R871" s="41">
        <v>4976.92</v>
      </c>
      <c r="S8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1454.9734011223027</v>
      </c>
    </row>
    <row r="872" spans="1:19" customFormat="1" x14ac:dyDescent="0.2">
      <c r="A872" s="1" t="s">
        <v>23</v>
      </c>
      <c r="B872" s="1" t="s">
        <v>2</v>
      </c>
      <c r="C872" s="1" t="s">
        <v>15</v>
      </c>
      <c r="D872" s="47">
        <v>0.06</v>
      </c>
      <c r="E872" s="47">
        <v>160.97999999999999</v>
      </c>
      <c r="F872" s="47">
        <v>35.020000000000003</v>
      </c>
      <c r="G872" s="47">
        <v>0.72</v>
      </c>
      <c r="H872" s="47">
        <v>-229.68</v>
      </c>
      <c r="I872" s="52">
        <f>IF(Table2[[#This Row],[Order Priority]]=Introduction!$B$42,1,0)</f>
        <v>0</v>
      </c>
      <c r="J872" s="52">
        <f>IF(Table2[[#This Row],[Order Priority]]=Introduction!$B$43,1,0)</f>
        <v>0</v>
      </c>
      <c r="K872" s="52">
        <f>IF(Table2[[#This Row],[Order Priority]]=Introduction!$B$44,1,0)</f>
        <v>1</v>
      </c>
      <c r="L872" s="52">
        <f>IF(Table2[[#This Row],[Order Priority]]=Introduction!$B$45,1,0)</f>
        <v>0</v>
      </c>
      <c r="M872" s="52">
        <f>IF(Table2[[#This Row],[Ship Mode]]=Introduction!$C$42,1,0)</f>
        <v>1</v>
      </c>
      <c r="N872" s="51">
        <f>IF(Table2[[#This Row],[Ship Mode]]=Introduction!$C$44,1,0)</f>
        <v>0</v>
      </c>
      <c r="O872" s="51">
        <f>IF(Table2[[#This Row],[Customer Segment]]=Introduction!$D$45,1,0)</f>
        <v>0</v>
      </c>
      <c r="P872" s="51">
        <f>IF(Table2[[#This Row],[Customer Segment]]=Introduction!$D$42,1,0)</f>
        <v>1</v>
      </c>
      <c r="Q872" s="51">
        <f>IF(Table2[[#This Row],[Customer Segment]]=Introduction!$D$44,1,0)</f>
        <v>0</v>
      </c>
      <c r="R872" s="44">
        <v>1232.01</v>
      </c>
      <c r="S8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3" spans="1:19" customFormat="1" x14ac:dyDescent="0.2">
      <c r="A873" s="1" t="s">
        <v>23</v>
      </c>
      <c r="B873" s="1" t="s">
        <v>2</v>
      </c>
      <c r="C873" s="1" t="s">
        <v>15</v>
      </c>
      <c r="D873" s="49">
        <v>0.06</v>
      </c>
      <c r="E873" s="49">
        <v>160.97999999999999</v>
      </c>
      <c r="F873" s="49">
        <v>35.020000000000003</v>
      </c>
      <c r="G873" s="49">
        <v>0.72</v>
      </c>
      <c r="H873" s="49">
        <v>-229.68</v>
      </c>
      <c r="I873" s="52">
        <f>IF(Table2[[#This Row],[Order Priority]]=Introduction!$B$42,1,0)</f>
        <v>0</v>
      </c>
      <c r="J873" s="52">
        <f>IF(Table2[[#This Row],[Order Priority]]=Introduction!$B$43,1,0)</f>
        <v>0</v>
      </c>
      <c r="K873" s="52">
        <f>IF(Table2[[#This Row],[Order Priority]]=Introduction!$B$44,1,0)</f>
        <v>1</v>
      </c>
      <c r="L873" s="52">
        <f>IF(Table2[[#This Row],[Order Priority]]=Introduction!$B$45,1,0)</f>
        <v>0</v>
      </c>
      <c r="M873" s="52">
        <f>IF(Table2[[#This Row],[Ship Mode]]=Introduction!$C$42,1,0)</f>
        <v>1</v>
      </c>
      <c r="N873" s="51">
        <f>IF(Table2[[#This Row],[Ship Mode]]=Introduction!$C$44,1,0)</f>
        <v>0</v>
      </c>
      <c r="O873" s="51">
        <f>IF(Table2[[#This Row],[Customer Segment]]=Introduction!$D$45,1,0)</f>
        <v>0</v>
      </c>
      <c r="P873" s="51">
        <f>IF(Table2[[#This Row],[Customer Segment]]=Introduction!$D$42,1,0)</f>
        <v>1</v>
      </c>
      <c r="Q873" s="51">
        <f>IF(Table2[[#This Row],[Customer Segment]]=Introduction!$D$44,1,0)</f>
        <v>0</v>
      </c>
      <c r="R873" s="41">
        <v>4620.05</v>
      </c>
      <c r="S8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4" spans="1:19" customFormat="1" x14ac:dyDescent="0.2">
      <c r="A874" s="1" t="s">
        <v>92</v>
      </c>
      <c r="B874" s="1" t="s">
        <v>14</v>
      </c>
      <c r="C874" s="1" t="s">
        <v>70</v>
      </c>
      <c r="D874" s="47">
        <v>0.04</v>
      </c>
      <c r="E874" s="47">
        <v>1637.53</v>
      </c>
      <c r="F874" s="47">
        <v>24.49</v>
      </c>
      <c r="G874" s="47">
        <v>0.81</v>
      </c>
      <c r="H874" s="47">
        <v>-1759.58</v>
      </c>
      <c r="I874" s="52">
        <f>IF(Table2[[#This Row],[Order Priority]]=Introduction!$B$42,1,0)</f>
        <v>0</v>
      </c>
      <c r="J874" s="52">
        <f>IF(Table2[[#This Row],[Order Priority]]=Introduction!$B$43,1,0)</f>
        <v>0</v>
      </c>
      <c r="K874" s="52">
        <f>IF(Table2[[#This Row],[Order Priority]]=Introduction!$B$44,1,0)</f>
        <v>0</v>
      </c>
      <c r="L874" s="52">
        <f>IF(Table2[[#This Row],[Order Priority]]=Introduction!$B$45,1,0)</f>
        <v>1</v>
      </c>
      <c r="M874" s="52">
        <f>IF(Table2[[#This Row],[Ship Mode]]=Introduction!$C$42,1,0)</f>
        <v>0</v>
      </c>
      <c r="N874" s="51">
        <f>IF(Table2[[#This Row],[Ship Mode]]=Introduction!$C$44,1,0)</f>
        <v>1</v>
      </c>
      <c r="O874" s="51">
        <f>IF(Table2[[#This Row],[Customer Segment]]=Introduction!$D$45,1,0)</f>
        <v>0</v>
      </c>
      <c r="P874" s="51">
        <f>IF(Table2[[#This Row],[Customer Segment]]=Introduction!$D$42,1,0)</f>
        <v>0</v>
      </c>
      <c r="Q874" s="51">
        <f>IF(Table2[[#This Row],[Customer Segment]]=Introduction!$D$44,1,0)</f>
        <v>0</v>
      </c>
      <c r="R874" s="44">
        <v>3206.94</v>
      </c>
      <c r="S8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4302.2601388949088</v>
      </c>
    </row>
    <row r="875" spans="1:19" customFormat="1" x14ac:dyDescent="0.2">
      <c r="A875" s="1" t="s">
        <v>92</v>
      </c>
      <c r="B875" s="1" t="s">
        <v>14</v>
      </c>
      <c r="C875" s="1" t="s">
        <v>70</v>
      </c>
      <c r="D875" s="49">
        <v>0.01</v>
      </c>
      <c r="E875" s="49">
        <v>19.98</v>
      </c>
      <c r="F875" s="49">
        <v>4</v>
      </c>
      <c r="G875" s="49">
        <v>0.68</v>
      </c>
      <c r="H875" s="49">
        <v>-72.23</v>
      </c>
      <c r="I875" s="52">
        <f>IF(Table2[[#This Row],[Order Priority]]=Introduction!$B$42,1,0)</f>
        <v>0</v>
      </c>
      <c r="J875" s="52">
        <f>IF(Table2[[#This Row],[Order Priority]]=Introduction!$B$43,1,0)</f>
        <v>0</v>
      </c>
      <c r="K875" s="52">
        <f>IF(Table2[[#This Row],[Order Priority]]=Introduction!$B$44,1,0)</f>
        <v>0</v>
      </c>
      <c r="L875" s="52">
        <f>IF(Table2[[#This Row],[Order Priority]]=Introduction!$B$45,1,0)</f>
        <v>1</v>
      </c>
      <c r="M875" s="52">
        <f>IF(Table2[[#This Row],[Ship Mode]]=Introduction!$C$42,1,0)</f>
        <v>0</v>
      </c>
      <c r="N875" s="51">
        <f>IF(Table2[[#This Row],[Ship Mode]]=Introduction!$C$44,1,0)</f>
        <v>1</v>
      </c>
      <c r="O875" s="51">
        <f>IF(Table2[[#This Row],[Customer Segment]]=Introduction!$D$45,1,0)</f>
        <v>0</v>
      </c>
      <c r="P875" s="51">
        <f>IF(Table2[[#This Row],[Customer Segment]]=Introduction!$D$42,1,0)</f>
        <v>0</v>
      </c>
      <c r="Q875" s="51">
        <f>IF(Table2[[#This Row],[Customer Segment]]=Introduction!$D$44,1,0)</f>
        <v>0</v>
      </c>
      <c r="R875" s="41">
        <v>43.08</v>
      </c>
      <c r="S8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307.52283571297505</v>
      </c>
    </row>
    <row r="876" spans="1:19" customFormat="1" x14ac:dyDescent="0.2">
      <c r="A876" s="1" t="s">
        <v>92</v>
      </c>
      <c r="B876" s="1" t="s">
        <v>14</v>
      </c>
      <c r="C876" s="1" t="s">
        <v>47</v>
      </c>
      <c r="D876" s="47">
        <v>0.09</v>
      </c>
      <c r="E876" s="47">
        <v>2.89</v>
      </c>
      <c r="F876" s="47">
        <v>0.5</v>
      </c>
      <c r="G876" s="47">
        <v>0.38</v>
      </c>
      <c r="H876" s="47">
        <v>40.482300000000002</v>
      </c>
      <c r="I876" s="52">
        <f>IF(Table2[[#This Row],[Order Priority]]=Introduction!$B$42,1,0)</f>
        <v>0</v>
      </c>
      <c r="J876" s="52">
        <f>IF(Table2[[#This Row],[Order Priority]]=Introduction!$B$43,1,0)</f>
        <v>0</v>
      </c>
      <c r="K876" s="52">
        <f>IF(Table2[[#This Row],[Order Priority]]=Introduction!$B$44,1,0)</f>
        <v>0</v>
      </c>
      <c r="L876" s="52">
        <f>IF(Table2[[#This Row],[Order Priority]]=Introduction!$B$45,1,0)</f>
        <v>1</v>
      </c>
      <c r="M876" s="52">
        <f>IF(Table2[[#This Row],[Ship Mode]]=Introduction!$C$42,1,0)</f>
        <v>0</v>
      </c>
      <c r="N876" s="51">
        <f>IF(Table2[[#This Row],[Ship Mode]]=Introduction!$C$44,1,0)</f>
        <v>1</v>
      </c>
      <c r="O876" s="51">
        <f>IF(Table2[[#This Row],[Customer Segment]]=Introduction!$D$45,1,0)</f>
        <v>0</v>
      </c>
      <c r="P876" s="51">
        <f>IF(Table2[[#This Row],[Customer Segment]]=Introduction!$D$42,1,0)</f>
        <v>0</v>
      </c>
      <c r="Q876" s="51">
        <f>IF(Table2[[#This Row],[Customer Segment]]=Introduction!$D$44,1,0)</f>
        <v>1</v>
      </c>
      <c r="R876" s="44">
        <v>58.67</v>
      </c>
      <c r="S8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0.87629654666644896</v>
      </c>
    </row>
    <row r="877" spans="1:19" customFormat="1" x14ac:dyDescent="0.2">
      <c r="A877" s="1" t="s">
        <v>92</v>
      </c>
      <c r="B877" s="1" t="s">
        <v>14</v>
      </c>
      <c r="C877" s="1" t="s">
        <v>47</v>
      </c>
      <c r="D877" s="49">
        <v>0.02</v>
      </c>
      <c r="E877" s="49">
        <v>48.91</v>
      </c>
      <c r="F877" s="49">
        <v>5.81</v>
      </c>
      <c r="G877" s="49">
        <v>0.38</v>
      </c>
      <c r="H877" s="49">
        <v>32.86</v>
      </c>
      <c r="I877" s="52">
        <f>IF(Table2[[#This Row],[Order Priority]]=Introduction!$B$42,1,0)</f>
        <v>0</v>
      </c>
      <c r="J877" s="52">
        <f>IF(Table2[[#This Row],[Order Priority]]=Introduction!$B$43,1,0)</f>
        <v>0</v>
      </c>
      <c r="K877" s="52">
        <f>IF(Table2[[#This Row],[Order Priority]]=Introduction!$B$44,1,0)</f>
        <v>0</v>
      </c>
      <c r="L877" s="52">
        <f>IF(Table2[[#This Row],[Order Priority]]=Introduction!$B$45,1,0)</f>
        <v>1</v>
      </c>
      <c r="M877" s="52">
        <f>IF(Table2[[#This Row],[Ship Mode]]=Introduction!$C$42,1,0)</f>
        <v>0</v>
      </c>
      <c r="N877" s="51">
        <f>IF(Table2[[#This Row],[Ship Mode]]=Introduction!$C$44,1,0)</f>
        <v>1</v>
      </c>
      <c r="O877" s="51">
        <f>IF(Table2[[#This Row],[Customer Segment]]=Introduction!$D$45,1,0)</f>
        <v>0</v>
      </c>
      <c r="P877" s="51">
        <f>IF(Table2[[#This Row],[Customer Segment]]=Introduction!$D$42,1,0)</f>
        <v>0</v>
      </c>
      <c r="Q877" s="51">
        <f>IF(Table2[[#This Row],[Customer Segment]]=Introduction!$D$44,1,0)</f>
        <v>1</v>
      </c>
      <c r="R877" s="41">
        <v>101.06</v>
      </c>
      <c r="S8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330.28325226257471</v>
      </c>
    </row>
    <row r="878" spans="1:19" customFormat="1" x14ac:dyDescent="0.2">
      <c r="A878" s="1" t="s">
        <v>92</v>
      </c>
      <c r="B878" s="1" t="s">
        <v>14</v>
      </c>
      <c r="C878" s="1" t="s">
        <v>15</v>
      </c>
      <c r="D878" s="47">
        <v>7.0000000000000007E-2</v>
      </c>
      <c r="E878" s="47">
        <v>13.73</v>
      </c>
      <c r="F878" s="47">
        <v>6.85</v>
      </c>
      <c r="G878" s="47">
        <v>0.54</v>
      </c>
      <c r="H878" s="47">
        <v>-22.72</v>
      </c>
      <c r="I878" s="52">
        <f>IF(Table2[[#This Row],[Order Priority]]=Introduction!$B$42,1,0)</f>
        <v>0</v>
      </c>
      <c r="J878" s="52">
        <f>IF(Table2[[#This Row],[Order Priority]]=Introduction!$B$43,1,0)</f>
        <v>0</v>
      </c>
      <c r="K878" s="52">
        <f>IF(Table2[[#This Row],[Order Priority]]=Introduction!$B$44,1,0)</f>
        <v>0</v>
      </c>
      <c r="L878" s="52">
        <f>IF(Table2[[#This Row],[Order Priority]]=Introduction!$B$45,1,0)</f>
        <v>1</v>
      </c>
      <c r="M878" s="52">
        <f>IF(Table2[[#This Row],[Ship Mode]]=Introduction!$C$42,1,0)</f>
        <v>0</v>
      </c>
      <c r="N878" s="51">
        <f>IF(Table2[[#This Row],[Ship Mode]]=Introduction!$C$44,1,0)</f>
        <v>1</v>
      </c>
      <c r="O878" s="51">
        <f>IF(Table2[[#This Row],[Customer Segment]]=Introduction!$D$45,1,0)</f>
        <v>0</v>
      </c>
      <c r="P878" s="51">
        <f>IF(Table2[[#This Row],[Customer Segment]]=Introduction!$D$42,1,0)</f>
        <v>1</v>
      </c>
      <c r="Q878" s="51">
        <f>IF(Table2[[#This Row],[Customer Segment]]=Introduction!$D$44,1,0)</f>
        <v>0</v>
      </c>
      <c r="R878" s="44">
        <v>276.64</v>
      </c>
      <c r="S8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232.46031916270766</v>
      </c>
    </row>
    <row r="879" spans="1:19" customFormat="1" x14ac:dyDescent="0.2">
      <c r="A879" s="1" t="s">
        <v>92</v>
      </c>
      <c r="B879" s="1" t="s">
        <v>14</v>
      </c>
      <c r="C879" s="1" t="s">
        <v>70</v>
      </c>
      <c r="D879" s="49">
        <v>0.06</v>
      </c>
      <c r="E879" s="49">
        <v>2.61</v>
      </c>
      <c r="F879" s="49">
        <v>0.5</v>
      </c>
      <c r="G879" s="49">
        <v>0.39</v>
      </c>
      <c r="H879" s="49">
        <v>3.5949</v>
      </c>
      <c r="I879" s="52">
        <f>IF(Table2[[#This Row],[Order Priority]]=Introduction!$B$42,1,0)</f>
        <v>0</v>
      </c>
      <c r="J879" s="52">
        <f>IF(Table2[[#This Row],[Order Priority]]=Introduction!$B$43,1,0)</f>
        <v>0</v>
      </c>
      <c r="K879" s="52">
        <f>IF(Table2[[#This Row],[Order Priority]]=Introduction!$B$44,1,0)</f>
        <v>0</v>
      </c>
      <c r="L879" s="52">
        <f>IF(Table2[[#This Row],[Order Priority]]=Introduction!$B$45,1,0)</f>
        <v>1</v>
      </c>
      <c r="M879" s="52">
        <f>IF(Table2[[#This Row],[Ship Mode]]=Introduction!$C$42,1,0)</f>
        <v>0</v>
      </c>
      <c r="N879" s="51">
        <f>IF(Table2[[#This Row],[Ship Mode]]=Introduction!$C$44,1,0)</f>
        <v>1</v>
      </c>
      <c r="O879" s="51">
        <f>IF(Table2[[#This Row],[Customer Segment]]=Introduction!$D$45,1,0)</f>
        <v>0</v>
      </c>
      <c r="P879" s="51">
        <f>IF(Table2[[#This Row],[Customer Segment]]=Introduction!$D$42,1,0)</f>
        <v>0</v>
      </c>
      <c r="Q879" s="51">
        <f>IF(Table2[[#This Row],[Customer Segment]]=Introduction!$D$44,1,0)</f>
        <v>0</v>
      </c>
      <c r="R879" s="41">
        <v>5.21</v>
      </c>
      <c r="S8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-40.076750224969828</v>
      </c>
    </row>
    <row r="880" spans="1:19" customFormat="1" x14ac:dyDescent="0.2">
      <c r="A880" s="1" t="s">
        <v>46</v>
      </c>
      <c r="B880" s="1" t="s">
        <v>14</v>
      </c>
      <c r="C880" s="1" t="s">
        <v>47</v>
      </c>
      <c r="D880" s="47">
        <v>0.02</v>
      </c>
      <c r="E880" s="47">
        <v>9.11</v>
      </c>
      <c r="F880" s="47">
        <v>2.15</v>
      </c>
      <c r="G880" s="47">
        <v>0.4</v>
      </c>
      <c r="H880" s="47">
        <v>18.41</v>
      </c>
      <c r="I880" s="52">
        <f>IF(Table2[[#This Row],[Order Priority]]=Introduction!$B$42,1,0)</f>
        <v>0</v>
      </c>
      <c r="J880" s="52">
        <f>IF(Table2[[#This Row],[Order Priority]]=Introduction!$B$43,1,0)</f>
        <v>0</v>
      </c>
      <c r="K880" s="52">
        <f>IF(Table2[[#This Row],[Order Priority]]=Introduction!$B$44,1,0)</f>
        <v>0</v>
      </c>
      <c r="L880" s="52">
        <f>IF(Table2[[#This Row],[Order Priority]]=Introduction!$B$45,1,0)</f>
        <v>0</v>
      </c>
      <c r="M880" s="52">
        <f>IF(Table2[[#This Row],[Ship Mode]]=Introduction!$C$42,1,0)</f>
        <v>0</v>
      </c>
      <c r="N880" s="51">
        <f>IF(Table2[[#This Row],[Ship Mode]]=Introduction!$C$44,1,0)</f>
        <v>1</v>
      </c>
      <c r="O880" s="51">
        <f>IF(Table2[[#This Row],[Customer Segment]]=Introduction!$D$45,1,0)</f>
        <v>0</v>
      </c>
      <c r="P880" s="51">
        <f>IF(Table2[[#This Row],[Customer Segment]]=Introduction!$D$42,1,0)</f>
        <v>0</v>
      </c>
      <c r="Q880" s="51">
        <f>IF(Table2[[#This Row],[Customer Segment]]=Introduction!$D$44,1,0)</f>
        <v>1</v>
      </c>
      <c r="R880" s="44">
        <v>27.37</v>
      </c>
      <c r="S8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294.51545939474431</v>
      </c>
    </row>
    <row r="881" spans="1:19" customFormat="1" x14ac:dyDescent="0.2">
      <c r="A881" s="1" t="s">
        <v>46</v>
      </c>
      <c r="B881" s="1" t="s">
        <v>14</v>
      </c>
      <c r="C881" s="1" t="s">
        <v>47</v>
      </c>
      <c r="D881" s="49">
        <v>0.06</v>
      </c>
      <c r="E881" s="49">
        <v>12.64</v>
      </c>
      <c r="F881" s="49">
        <v>4.9800000000000004</v>
      </c>
      <c r="G881" s="49">
        <v>0.48</v>
      </c>
      <c r="H881" s="49">
        <v>65.63</v>
      </c>
      <c r="I881" s="52">
        <f>IF(Table2[[#This Row],[Order Priority]]=Introduction!$B$42,1,0)</f>
        <v>0</v>
      </c>
      <c r="J881" s="52">
        <f>IF(Table2[[#This Row],[Order Priority]]=Introduction!$B$43,1,0)</f>
        <v>0</v>
      </c>
      <c r="K881" s="52">
        <f>IF(Table2[[#This Row],[Order Priority]]=Introduction!$B$44,1,0)</f>
        <v>0</v>
      </c>
      <c r="L881" s="52">
        <f>IF(Table2[[#This Row],[Order Priority]]=Introduction!$B$45,1,0)</f>
        <v>0</v>
      </c>
      <c r="M881" s="52">
        <f>IF(Table2[[#This Row],[Ship Mode]]=Introduction!$C$42,1,0)</f>
        <v>0</v>
      </c>
      <c r="N881" s="51">
        <f>IF(Table2[[#This Row],[Ship Mode]]=Introduction!$C$44,1,0)</f>
        <v>1</v>
      </c>
      <c r="O881" s="51">
        <f>IF(Table2[[#This Row],[Customer Segment]]=Introduction!$D$45,1,0)</f>
        <v>0</v>
      </c>
      <c r="P881" s="51">
        <f>IF(Table2[[#This Row],[Customer Segment]]=Introduction!$D$42,1,0)</f>
        <v>0</v>
      </c>
      <c r="Q881" s="51">
        <f>IF(Table2[[#This Row],[Customer Segment]]=Introduction!$D$44,1,0)</f>
        <v>1</v>
      </c>
      <c r="R881" s="41">
        <v>98.16</v>
      </c>
      <c r="S8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472.21056327420217</v>
      </c>
    </row>
    <row r="882" spans="1:19" customFormat="1" x14ac:dyDescent="0.2">
      <c r="A882" s="1" t="s">
        <v>13</v>
      </c>
      <c r="B882" s="1" t="s">
        <v>14</v>
      </c>
      <c r="C882" s="1" t="s">
        <v>47</v>
      </c>
      <c r="D882" s="47">
        <v>0.09</v>
      </c>
      <c r="E882" s="47">
        <v>6.48</v>
      </c>
      <c r="F882" s="47">
        <v>6.35</v>
      </c>
      <c r="G882" s="47">
        <v>0.37</v>
      </c>
      <c r="H882" s="47">
        <v>-88.6</v>
      </c>
      <c r="I882" s="52">
        <f>IF(Table2[[#This Row],[Order Priority]]=Introduction!$B$42,1,0)</f>
        <v>0</v>
      </c>
      <c r="J882" s="52">
        <f>IF(Table2[[#This Row],[Order Priority]]=Introduction!$B$43,1,0)</f>
        <v>1</v>
      </c>
      <c r="K882" s="52">
        <f>IF(Table2[[#This Row],[Order Priority]]=Introduction!$B$44,1,0)</f>
        <v>0</v>
      </c>
      <c r="L882" s="52">
        <f>IF(Table2[[#This Row],[Order Priority]]=Introduction!$B$45,1,0)</f>
        <v>0</v>
      </c>
      <c r="M882" s="52">
        <f>IF(Table2[[#This Row],[Ship Mode]]=Introduction!$C$42,1,0)</f>
        <v>0</v>
      </c>
      <c r="N882" s="51">
        <f>IF(Table2[[#This Row],[Ship Mode]]=Introduction!$C$44,1,0)</f>
        <v>1</v>
      </c>
      <c r="O882" s="51">
        <f>IF(Table2[[#This Row],[Customer Segment]]=Introduction!$D$45,1,0)</f>
        <v>0</v>
      </c>
      <c r="P882" s="51">
        <f>IF(Table2[[#This Row],[Customer Segment]]=Introduction!$D$42,1,0)</f>
        <v>0</v>
      </c>
      <c r="Q882" s="51">
        <f>IF(Table2[[#This Row],[Customer Segment]]=Introduction!$D$44,1,0)</f>
        <v>1</v>
      </c>
      <c r="R882" s="44">
        <v>49.81</v>
      </c>
      <c r="S8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18.067551701210657</v>
      </c>
    </row>
    <row r="883" spans="1:19" customFormat="1" x14ac:dyDescent="0.2">
      <c r="A883" s="1" t="s">
        <v>13</v>
      </c>
      <c r="B883" s="1" t="s">
        <v>14</v>
      </c>
      <c r="C883" s="1" t="s">
        <v>47</v>
      </c>
      <c r="D883" s="49">
        <v>0.03</v>
      </c>
      <c r="E883" s="49">
        <v>420.98</v>
      </c>
      <c r="F883" s="49">
        <v>19.989999999999998</v>
      </c>
      <c r="G883" s="49">
        <v>0.35</v>
      </c>
      <c r="H883" s="49">
        <v>3043.0311000000002</v>
      </c>
      <c r="I883" s="52">
        <f>IF(Table2[[#This Row],[Order Priority]]=Introduction!$B$42,1,0)</f>
        <v>0</v>
      </c>
      <c r="J883" s="52">
        <f>IF(Table2[[#This Row],[Order Priority]]=Introduction!$B$43,1,0)</f>
        <v>1</v>
      </c>
      <c r="K883" s="52">
        <f>IF(Table2[[#This Row],[Order Priority]]=Introduction!$B$44,1,0)</f>
        <v>0</v>
      </c>
      <c r="L883" s="52">
        <f>IF(Table2[[#This Row],[Order Priority]]=Introduction!$B$45,1,0)</f>
        <v>0</v>
      </c>
      <c r="M883" s="52">
        <f>IF(Table2[[#This Row],[Ship Mode]]=Introduction!$C$42,1,0)</f>
        <v>0</v>
      </c>
      <c r="N883" s="51">
        <f>IF(Table2[[#This Row],[Ship Mode]]=Introduction!$C$44,1,0)</f>
        <v>1</v>
      </c>
      <c r="O883" s="51">
        <f>IF(Table2[[#This Row],[Customer Segment]]=Introduction!$D$45,1,0)</f>
        <v>0</v>
      </c>
      <c r="P883" s="51">
        <f>IF(Table2[[#This Row],[Customer Segment]]=Introduction!$D$42,1,0)</f>
        <v>0</v>
      </c>
      <c r="Q883" s="51">
        <f>IF(Table2[[#This Row],[Customer Segment]]=Introduction!$D$44,1,0)</f>
        <v>1</v>
      </c>
      <c r="R883" s="41">
        <v>4410.1899999999996</v>
      </c>
      <c r="S8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4923.6669609428163</v>
      </c>
    </row>
    <row r="884" spans="1:19" customFormat="1" x14ac:dyDescent="0.2">
      <c r="A884" s="1" t="s">
        <v>23</v>
      </c>
      <c r="B884" s="1" t="s">
        <v>14</v>
      </c>
      <c r="C884" s="1" t="s">
        <v>70</v>
      </c>
      <c r="D884" s="47">
        <v>0.05</v>
      </c>
      <c r="E884" s="47">
        <v>5.74</v>
      </c>
      <c r="F884" s="47">
        <v>5.3</v>
      </c>
      <c r="G884" s="47">
        <v>0.55000000000000004</v>
      </c>
      <c r="H884" s="47">
        <v>-50.75</v>
      </c>
      <c r="I884" s="52">
        <f>IF(Table2[[#This Row],[Order Priority]]=Introduction!$B$42,1,0)</f>
        <v>0</v>
      </c>
      <c r="J884" s="52">
        <f>IF(Table2[[#This Row],[Order Priority]]=Introduction!$B$43,1,0)</f>
        <v>0</v>
      </c>
      <c r="K884" s="52">
        <f>IF(Table2[[#This Row],[Order Priority]]=Introduction!$B$44,1,0)</f>
        <v>1</v>
      </c>
      <c r="L884" s="52">
        <f>IF(Table2[[#This Row],[Order Priority]]=Introduction!$B$45,1,0)</f>
        <v>0</v>
      </c>
      <c r="M884" s="52">
        <f>IF(Table2[[#This Row],[Ship Mode]]=Introduction!$C$42,1,0)</f>
        <v>0</v>
      </c>
      <c r="N884" s="51">
        <f>IF(Table2[[#This Row],[Ship Mode]]=Introduction!$C$44,1,0)</f>
        <v>1</v>
      </c>
      <c r="O884" s="51">
        <f>IF(Table2[[#This Row],[Customer Segment]]=Introduction!$D$45,1,0)</f>
        <v>0</v>
      </c>
      <c r="P884" s="51">
        <f>IF(Table2[[#This Row],[Customer Segment]]=Introduction!$D$42,1,0)</f>
        <v>0</v>
      </c>
      <c r="Q884" s="51">
        <f>IF(Table2[[#This Row],[Customer Segment]]=Introduction!$D$44,1,0)</f>
        <v>0</v>
      </c>
      <c r="R884" s="44">
        <v>42.02</v>
      </c>
      <c r="S8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253.35138349631379</v>
      </c>
    </row>
    <row r="885" spans="1:19" customFormat="1" x14ac:dyDescent="0.2">
      <c r="A885" s="1" t="s">
        <v>23</v>
      </c>
      <c r="B885" s="1" t="s">
        <v>14</v>
      </c>
      <c r="C885" s="1" t="s">
        <v>47</v>
      </c>
      <c r="D885" s="49">
        <v>0.02</v>
      </c>
      <c r="E885" s="49">
        <v>13.48</v>
      </c>
      <c r="F885" s="49">
        <v>4.51</v>
      </c>
      <c r="G885" s="49">
        <v>0.59</v>
      </c>
      <c r="H885" s="49">
        <v>34.520000000000003</v>
      </c>
      <c r="I885" s="52">
        <f>IF(Table2[[#This Row],[Order Priority]]=Introduction!$B$42,1,0)</f>
        <v>0</v>
      </c>
      <c r="J885" s="52">
        <f>IF(Table2[[#This Row],[Order Priority]]=Introduction!$B$43,1,0)</f>
        <v>0</v>
      </c>
      <c r="K885" s="52">
        <f>IF(Table2[[#This Row],[Order Priority]]=Introduction!$B$44,1,0)</f>
        <v>1</v>
      </c>
      <c r="L885" s="52">
        <f>IF(Table2[[#This Row],[Order Priority]]=Introduction!$B$45,1,0)</f>
        <v>0</v>
      </c>
      <c r="M885" s="52">
        <f>IF(Table2[[#This Row],[Ship Mode]]=Introduction!$C$42,1,0)</f>
        <v>0</v>
      </c>
      <c r="N885" s="51">
        <f>IF(Table2[[#This Row],[Ship Mode]]=Introduction!$C$44,1,0)</f>
        <v>1</v>
      </c>
      <c r="O885" s="51">
        <f>IF(Table2[[#This Row],[Customer Segment]]=Introduction!$D$45,1,0)</f>
        <v>0</v>
      </c>
      <c r="P885" s="51">
        <f>IF(Table2[[#This Row],[Customer Segment]]=Introduction!$D$42,1,0)</f>
        <v>0</v>
      </c>
      <c r="Q885" s="51">
        <f>IF(Table2[[#This Row],[Customer Segment]]=Introduction!$D$44,1,0)</f>
        <v>1</v>
      </c>
      <c r="R885" s="41">
        <v>127.12</v>
      </c>
      <c r="S8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426.59739221011557</v>
      </c>
    </row>
    <row r="886" spans="1:19" customFormat="1" x14ac:dyDescent="0.2">
      <c r="A886" s="1" t="s">
        <v>92</v>
      </c>
      <c r="B886" s="1" t="s">
        <v>14</v>
      </c>
      <c r="C886" s="1" t="s">
        <v>70</v>
      </c>
      <c r="D886" s="47">
        <v>0.09</v>
      </c>
      <c r="E886" s="47">
        <v>2.88</v>
      </c>
      <c r="F886" s="47">
        <v>0.99</v>
      </c>
      <c r="G886" s="47">
        <v>0.36</v>
      </c>
      <c r="H886" s="47">
        <v>-145.08199999999999</v>
      </c>
      <c r="I886" s="52">
        <f>IF(Table2[[#This Row],[Order Priority]]=Introduction!$B$42,1,0)</f>
        <v>0</v>
      </c>
      <c r="J886" s="52">
        <f>IF(Table2[[#This Row],[Order Priority]]=Introduction!$B$43,1,0)</f>
        <v>0</v>
      </c>
      <c r="K886" s="52">
        <f>IF(Table2[[#This Row],[Order Priority]]=Introduction!$B$44,1,0)</f>
        <v>0</v>
      </c>
      <c r="L886" s="52">
        <f>IF(Table2[[#This Row],[Order Priority]]=Introduction!$B$45,1,0)</f>
        <v>1</v>
      </c>
      <c r="M886" s="52">
        <f>IF(Table2[[#This Row],[Ship Mode]]=Introduction!$C$42,1,0)</f>
        <v>0</v>
      </c>
      <c r="N886" s="51">
        <f>IF(Table2[[#This Row],[Ship Mode]]=Introduction!$C$44,1,0)</f>
        <v>1</v>
      </c>
      <c r="O886" s="51">
        <f>IF(Table2[[#This Row],[Customer Segment]]=Introduction!$D$45,1,0)</f>
        <v>0</v>
      </c>
      <c r="P886" s="51">
        <f>IF(Table2[[#This Row],[Customer Segment]]=Introduction!$D$42,1,0)</f>
        <v>0</v>
      </c>
      <c r="Q886" s="51">
        <f>IF(Table2[[#This Row],[Customer Segment]]=Introduction!$D$44,1,0)</f>
        <v>0</v>
      </c>
      <c r="R886" s="44">
        <v>28.73</v>
      </c>
      <c r="S8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-222.6971668048684</v>
      </c>
    </row>
    <row r="887" spans="1:19" customFormat="1" x14ac:dyDescent="0.2">
      <c r="A887" s="1" t="s">
        <v>92</v>
      </c>
      <c r="B887" s="1" t="s">
        <v>14</v>
      </c>
      <c r="C887" s="1" t="s">
        <v>15</v>
      </c>
      <c r="D887" s="49">
        <v>0</v>
      </c>
      <c r="E887" s="49">
        <v>6783.02</v>
      </c>
      <c r="F887" s="49">
        <v>24.49</v>
      </c>
      <c r="G887" s="49">
        <v>0.39</v>
      </c>
      <c r="H887" s="49">
        <v>4.1100000000000003</v>
      </c>
      <c r="I887" s="52">
        <f>IF(Table2[[#This Row],[Order Priority]]=Introduction!$B$42,1,0)</f>
        <v>0</v>
      </c>
      <c r="J887" s="52">
        <f>IF(Table2[[#This Row],[Order Priority]]=Introduction!$B$43,1,0)</f>
        <v>0</v>
      </c>
      <c r="K887" s="52">
        <f>IF(Table2[[#This Row],[Order Priority]]=Introduction!$B$44,1,0)</f>
        <v>0</v>
      </c>
      <c r="L887" s="52">
        <f>IF(Table2[[#This Row],[Order Priority]]=Introduction!$B$45,1,0)</f>
        <v>1</v>
      </c>
      <c r="M887" s="52">
        <f>IF(Table2[[#This Row],[Ship Mode]]=Introduction!$C$42,1,0)</f>
        <v>0</v>
      </c>
      <c r="N887" s="51">
        <f>IF(Table2[[#This Row],[Ship Mode]]=Introduction!$C$44,1,0)</f>
        <v>1</v>
      </c>
      <c r="O887" s="51">
        <f>IF(Table2[[#This Row],[Customer Segment]]=Introduction!$D$45,1,0)</f>
        <v>0</v>
      </c>
      <c r="P887" s="51">
        <f>IF(Table2[[#This Row],[Customer Segment]]=Introduction!$D$42,1,0)</f>
        <v>1</v>
      </c>
      <c r="Q887" s="51">
        <f>IF(Table2[[#This Row],[Customer Segment]]=Introduction!$D$44,1,0)</f>
        <v>0</v>
      </c>
      <c r="R887" s="41">
        <v>20552.55</v>
      </c>
      <c r="S8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21878.448370430986</v>
      </c>
    </row>
    <row r="888" spans="1:19" customFormat="1" x14ac:dyDescent="0.2">
      <c r="A888" s="1" t="s">
        <v>46</v>
      </c>
      <c r="B888" s="1" t="s">
        <v>14</v>
      </c>
      <c r="C888" s="1" t="s">
        <v>15</v>
      </c>
      <c r="D888" s="47">
        <v>0.02</v>
      </c>
      <c r="E888" s="47">
        <v>55.94</v>
      </c>
      <c r="F888" s="47">
        <v>6.55</v>
      </c>
      <c r="G888" s="47">
        <v>0.68</v>
      </c>
      <c r="H888" s="47">
        <v>401.85</v>
      </c>
      <c r="I888" s="52">
        <f>IF(Table2[[#This Row],[Order Priority]]=Introduction!$B$42,1,0)</f>
        <v>0</v>
      </c>
      <c r="J888" s="52">
        <f>IF(Table2[[#This Row],[Order Priority]]=Introduction!$B$43,1,0)</f>
        <v>0</v>
      </c>
      <c r="K888" s="52">
        <f>IF(Table2[[#This Row],[Order Priority]]=Introduction!$B$44,1,0)</f>
        <v>0</v>
      </c>
      <c r="L888" s="52">
        <f>IF(Table2[[#This Row],[Order Priority]]=Introduction!$B$45,1,0)</f>
        <v>0</v>
      </c>
      <c r="M888" s="52">
        <f>IF(Table2[[#This Row],[Ship Mode]]=Introduction!$C$42,1,0)</f>
        <v>0</v>
      </c>
      <c r="N888" s="51">
        <f>IF(Table2[[#This Row],[Ship Mode]]=Introduction!$C$44,1,0)</f>
        <v>1</v>
      </c>
      <c r="O888" s="51">
        <f>IF(Table2[[#This Row],[Customer Segment]]=Introduction!$D$45,1,0)</f>
        <v>0</v>
      </c>
      <c r="P888" s="51">
        <f>IF(Table2[[#This Row],[Customer Segment]]=Introduction!$D$42,1,0)</f>
        <v>1</v>
      </c>
      <c r="Q888" s="51">
        <f>IF(Table2[[#This Row],[Customer Segment]]=Introduction!$D$44,1,0)</f>
        <v>0</v>
      </c>
      <c r="R888" s="44">
        <v>646.88</v>
      </c>
      <c r="S8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1128.8642383611514</v>
      </c>
    </row>
    <row r="889" spans="1:19" customFormat="1" x14ac:dyDescent="0.2">
      <c r="A889" s="1" t="s">
        <v>13</v>
      </c>
      <c r="B889" s="1" t="s">
        <v>14</v>
      </c>
      <c r="C889" s="1" t="s">
        <v>70</v>
      </c>
      <c r="D889" s="49">
        <v>0.09</v>
      </c>
      <c r="E889" s="49">
        <v>4.91</v>
      </c>
      <c r="F889" s="49">
        <v>0.5</v>
      </c>
      <c r="G889" s="49">
        <v>0.36</v>
      </c>
      <c r="H889" s="49">
        <v>28.855799999999999</v>
      </c>
      <c r="I889" s="52">
        <f>IF(Table2[[#This Row],[Order Priority]]=Introduction!$B$42,1,0)</f>
        <v>0</v>
      </c>
      <c r="J889" s="52">
        <f>IF(Table2[[#This Row],[Order Priority]]=Introduction!$B$43,1,0)</f>
        <v>1</v>
      </c>
      <c r="K889" s="52">
        <f>IF(Table2[[#This Row],[Order Priority]]=Introduction!$B$44,1,0)</f>
        <v>0</v>
      </c>
      <c r="L889" s="52">
        <f>IF(Table2[[#This Row],[Order Priority]]=Introduction!$B$45,1,0)</f>
        <v>0</v>
      </c>
      <c r="M889" s="52">
        <f>IF(Table2[[#This Row],[Ship Mode]]=Introduction!$C$42,1,0)</f>
        <v>0</v>
      </c>
      <c r="N889" s="51">
        <f>IF(Table2[[#This Row],[Ship Mode]]=Introduction!$C$44,1,0)</f>
        <v>1</v>
      </c>
      <c r="O889" s="51">
        <f>IF(Table2[[#This Row],[Customer Segment]]=Introduction!$D$45,1,0)</f>
        <v>0</v>
      </c>
      <c r="P889" s="51">
        <f>IF(Table2[[#This Row],[Customer Segment]]=Introduction!$D$42,1,0)</f>
        <v>0</v>
      </c>
      <c r="Q889" s="51">
        <f>IF(Table2[[#This Row],[Customer Segment]]=Introduction!$D$44,1,0)</f>
        <v>0</v>
      </c>
      <c r="R889" s="41">
        <v>41.82</v>
      </c>
      <c r="S8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-67.014897954353501</v>
      </c>
    </row>
    <row r="890" spans="1:19" customFormat="1" x14ac:dyDescent="0.2">
      <c r="A890" s="1" t="s">
        <v>13</v>
      </c>
      <c r="B890" s="1" t="s">
        <v>2</v>
      </c>
      <c r="C890" s="1" t="s">
        <v>70</v>
      </c>
      <c r="D890" s="47">
        <v>0.01</v>
      </c>
      <c r="E890" s="47">
        <v>296.18</v>
      </c>
      <c r="F890" s="47">
        <v>54.12</v>
      </c>
      <c r="G890" s="47">
        <v>0.76</v>
      </c>
      <c r="H890" s="47">
        <v>173.48</v>
      </c>
      <c r="I890" s="52">
        <f>IF(Table2[[#This Row],[Order Priority]]=Introduction!$B$42,1,0)</f>
        <v>0</v>
      </c>
      <c r="J890" s="52">
        <f>IF(Table2[[#This Row],[Order Priority]]=Introduction!$B$43,1,0)</f>
        <v>1</v>
      </c>
      <c r="K890" s="52">
        <f>IF(Table2[[#This Row],[Order Priority]]=Introduction!$B$44,1,0)</f>
        <v>0</v>
      </c>
      <c r="L890" s="52">
        <f>IF(Table2[[#This Row],[Order Priority]]=Introduction!$B$45,1,0)</f>
        <v>0</v>
      </c>
      <c r="M890" s="52">
        <f>IF(Table2[[#This Row],[Ship Mode]]=Introduction!$C$42,1,0)</f>
        <v>1</v>
      </c>
      <c r="N890" s="51">
        <f>IF(Table2[[#This Row],[Ship Mode]]=Introduction!$C$44,1,0)</f>
        <v>0</v>
      </c>
      <c r="O890" s="51">
        <f>IF(Table2[[#This Row],[Customer Segment]]=Introduction!$D$45,1,0)</f>
        <v>0</v>
      </c>
      <c r="P890" s="51">
        <f>IF(Table2[[#This Row],[Customer Segment]]=Introduction!$D$42,1,0)</f>
        <v>0</v>
      </c>
      <c r="Q890" s="51">
        <f>IF(Table2[[#This Row],[Customer Segment]]=Introduction!$D$44,1,0)</f>
        <v>0</v>
      </c>
      <c r="R890" s="44">
        <v>2875.72</v>
      </c>
      <c r="S8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3057.4787885694423</v>
      </c>
    </row>
    <row r="891" spans="1:19" customFormat="1" x14ac:dyDescent="0.2">
      <c r="A891" s="1" t="s">
        <v>13</v>
      </c>
      <c r="B891" s="1" t="s">
        <v>14</v>
      </c>
      <c r="C891" s="1" t="s">
        <v>47</v>
      </c>
      <c r="D891" s="49">
        <v>7.0000000000000007E-2</v>
      </c>
      <c r="E891" s="49">
        <v>39.479999999999997</v>
      </c>
      <c r="F891" s="49">
        <v>1.99</v>
      </c>
      <c r="G891" s="49">
        <v>0.54</v>
      </c>
      <c r="H891" s="49">
        <v>88.72</v>
      </c>
      <c r="I891" s="52">
        <f>IF(Table2[[#This Row],[Order Priority]]=Introduction!$B$42,1,0)</f>
        <v>0</v>
      </c>
      <c r="J891" s="52">
        <f>IF(Table2[[#This Row],[Order Priority]]=Introduction!$B$43,1,0)</f>
        <v>1</v>
      </c>
      <c r="K891" s="52">
        <f>IF(Table2[[#This Row],[Order Priority]]=Introduction!$B$44,1,0)</f>
        <v>0</v>
      </c>
      <c r="L891" s="52">
        <f>IF(Table2[[#This Row],[Order Priority]]=Introduction!$B$45,1,0)</f>
        <v>0</v>
      </c>
      <c r="M891" s="52">
        <f>IF(Table2[[#This Row],[Ship Mode]]=Introduction!$C$42,1,0)</f>
        <v>0</v>
      </c>
      <c r="N891" s="51">
        <f>IF(Table2[[#This Row],[Ship Mode]]=Introduction!$C$44,1,0)</f>
        <v>1</v>
      </c>
      <c r="O891" s="51">
        <f>IF(Table2[[#This Row],[Customer Segment]]=Introduction!$D$45,1,0)</f>
        <v>0</v>
      </c>
      <c r="P891" s="51">
        <f>IF(Table2[[#This Row],[Customer Segment]]=Introduction!$D$42,1,0)</f>
        <v>0</v>
      </c>
      <c r="Q891" s="51">
        <f>IF(Table2[[#This Row],[Customer Segment]]=Introduction!$D$44,1,0)</f>
        <v>1</v>
      </c>
      <c r="R891" s="41">
        <v>151.27000000000001</v>
      </c>
      <c r="S8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337.05307807344775</v>
      </c>
    </row>
    <row r="892" spans="1:19" customFormat="1" x14ac:dyDescent="0.2">
      <c r="A892" s="1" t="s">
        <v>13</v>
      </c>
      <c r="B892" s="1" t="s">
        <v>14</v>
      </c>
      <c r="C892" s="1" t="s">
        <v>47</v>
      </c>
      <c r="D892" s="47">
        <v>0</v>
      </c>
      <c r="E892" s="47">
        <v>4.91</v>
      </c>
      <c r="F892" s="47">
        <v>0.5</v>
      </c>
      <c r="G892" s="47">
        <v>0.36</v>
      </c>
      <c r="H892" s="47">
        <v>7.2519</v>
      </c>
      <c r="I892" s="52">
        <f>IF(Table2[[#This Row],[Order Priority]]=Introduction!$B$42,1,0)</f>
        <v>0</v>
      </c>
      <c r="J892" s="52">
        <f>IF(Table2[[#This Row],[Order Priority]]=Introduction!$B$43,1,0)</f>
        <v>1</v>
      </c>
      <c r="K892" s="52">
        <f>IF(Table2[[#This Row],[Order Priority]]=Introduction!$B$44,1,0)</f>
        <v>0</v>
      </c>
      <c r="L892" s="52">
        <f>IF(Table2[[#This Row],[Order Priority]]=Introduction!$B$45,1,0)</f>
        <v>0</v>
      </c>
      <c r="M892" s="52">
        <f>IF(Table2[[#This Row],[Ship Mode]]=Introduction!$C$42,1,0)</f>
        <v>0</v>
      </c>
      <c r="N892" s="51">
        <f>IF(Table2[[#This Row],[Ship Mode]]=Introduction!$C$44,1,0)</f>
        <v>1</v>
      </c>
      <c r="O892" s="51">
        <f>IF(Table2[[#This Row],[Customer Segment]]=Introduction!$D$45,1,0)</f>
        <v>0</v>
      </c>
      <c r="P892" s="51">
        <f>IF(Table2[[#This Row],[Customer Segment]]=Introduction!$D$42,1,0)</f>
        <v>0</v>
      </c>
      <c r="Q892" s="51">
        <f>IF(Table2[[#This Row],[Customer Segment]]=Introduction!$D$44,1,0)</f>
        <v>1</v>
      </c>
      <c r="R892" s="44">
        <v>10.51</v>
      </c>
      <c r="S8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0.77677148132643126</v>
      </c>
    </row>
    <row r="893" spans="1:19" customFormat="1" x14ac:dyDescent="0.2">
      <c r="A893" s="1" t="s">
        <v>23</v>
      </c>
      <c r="B893" s="1" t="s">
        <v>14</v>
      </c>
      <c r="C893" s="1" t="s">
        <v>15</v>
      </c>
      <c r="D893" s="49">
        <v>0.02</v>
      </c>
      <c r="E893" s="49">
        <v>48.04</v>
      </c>
      <c r="F893" s="49">
        <v>5.09</v>
      </c>
      <c r="G893" s="49">
        <v>0.37</v>
      </c>
      <c r="H893" s="49">
        <v>373.67</v>
      </c>
      <c r="I893" s="52">
        <f>IF(Table2[[#This Row],[Order Priority]]=Introduction!$B$42,1,0)</f>
        <v>0</v>
      </c>
      <c r="J893" s="52">
        <f>IF(Table2[[#This Row],[Order Priority]]=Introduction!$B$43,1,0)</f>
        <v>0</v>
      </c>
      <c r="K893" s="52">
        <f>IF(Table2[[#This Row],[Order Priority]]=Introduction!$B$44,1,0)</f>
        <v>1</v>
      </c>
      <c r="L893" s="52">
        <f>IF(Table2[[#This Row],[Order Priority]]=Introduction!$B$45,1,0)</f>
        <v>0</v>
      </c>
      <c r="M893" s="52">
        <f>IF(Table2[[#This Row],[Ship Mode]]=Introduction!$C$42,1,0)</f>
        <v>0</v>
      </c>
      <c r="N893" s="51">
        <f>IF(Table2[[#This Row],[Ship Mode]]=Introduction!$C$44,1,0)</f>
        <v>1</v>
      </c>
      <c r="O893" s="51">
        <f>IF(Table2[[#This Row],[Customer Segment]]=Introduction!$D$45,1,0)</f>
        <v>0</v>
      </c>
      <c r="P893" s="51">
        <f>IF(Table2[[#This Row],[Customer Segment]]=Introduction!$D$42,1,0)</f>
        <v>1</v>
      </c>
      <c r="Q893" s="51">
        <f>IF(Table2[[#This Row],[Customer Segment]]=Introduction!$D$44,1,0)</f>
        <v>0</v>
      </c>
      <c r="R893" s="41">
        <v>881.32</v>
      </c>
      <c r="S8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655.97377703213169</v>
      </c>
    </row>
    <row r="894" spans="1:19" customFormat="1" x14ac:dyDescent="0.2">
      <c r="A894" s="1" t="s">
        <v>23</v>
      </c>
      <c r="B894" s="1" t="s">
        <v>2</v>
      </c>
      <c r="C894" s="1" t="s">
        <v>15</v>
      </c>
      <c r="D894" s="47">
        <v>0.05</v>
      </c>
      <c r="E894" s="47">
        <v>1500.97</v>
      </c>
      <c r="F894" s="47">
        <v>29.7</v>
      </c>
      <c r="G894" s="47">
        <v>0.56999999999999995</v>
      </c>
      <c r="H894" s="47">
        <v>-2561.3235</v>
      </c>
      <c r="I894" s="52">
        <f>IF(Table2[[#This Row],[Order Priority]]=Introduction!$B$42,1,0)</f>
        <v>0</v>
      </c>
      <c r="J894" s="52">
        <f>IF(Table2[[#This Row],[Order Priority]]=Introduction!$B$43,1,0)</f>
        <v>0</v>
      </c>
      <c r="K894" s="52">
        <f>IF(Table2[[#This Row],[Order Priority]]=Introduction!$B$44,1,0)</f>
        <v>1</v>
      </c>
      <c r="L894" s="52">
        <f>IF(Table2[[#This Row],[Order Priority]]=Introduction!$B$45,1,0)</f>
        <v>0</v>
      </c>
      <c r="M894" s="52">
        <f>IF(Table2[[#This Row],[Ship Mode]]=Introduction!$C$42,1,0)</f>
        <v>1</v>
      </c>
      <c r="N894" s="51">
        <f>IF(Table2[[#This Row],[Ship Mode]]=Introduction!$C$44,1,0)</f>
        <v>0</v>
      </c>
      <c r="O894" s="51">
        <f>IF(Table2[[#This Row],[Customer Segment]]=Introduction!$D$45,1,0)</f>
        <v>0</v>
      </c>
      <c r="P894" s="51">
        <f>IF(Table2[[#This Row],[Customer Segment]]=Introduction!$D$42,1,0)</f>
        <v>1</v>
      </c>
      <c r="Q894" s="51">
        <f>IF(Table2[[#This Row],[Customer Segment]]=Introduction!$D$44,1,0)</f>
        <v>0</v>
      </c>
      <c r="R894" s="44">
        <v>1497.22</v>
      </c>
      <c r="S8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3225.7980364202863</v>
      </c>
    </row>
    <row r="895" spans="1:19" customFormat="1" x14ac:dyDescent="0.2">
      <c r="A895" s="1" t="s">
        <v>23</v>
      </c>
      <c r="B895" s="1" t="s">
        <v>14</v>
      </c>
      <c r="C895" s="1" t="s">
        <v>15</v>
      </c>
      <c r="D895" s="49">
        <v>0.02</v>
      </c>
      <c r="E895" s="49">
        <v>48.04</v>
      </c>
      <c r="F895" s="49">
        <v>5.09</v>
      </c>
      <c r="G895" s="49">
        <v>0.37</v>
      </c>
      <c r="H895" s="49">
        <v>168.91890000000001</v>
      </c>
      <c r="I895" s="52">
        <f>IF(Table2[[#This Row],[Order Priority]]=Introduction!$B$42,1,0)</f>
        <v>0</v>
      </c>
      <c r="J895" s="52">
        <f>IF(Table2[[#This Row],[Order Priority]]=Introduction!$B$43,1,0)</f>
        <v>0</v>
      </c>
      <c r="K895" s="52">
        <f>IF(Table2[[#This Row],[Order Priority]]=Introduction!$B$44,1,0)</f>
        <v>1</v>
      </c>
      <c r="L895" s="52">
        <f>IF(Table2[[#This Row],[Order Priority]]=Introduction!$B$45,1,0)</f>
        <v>0</v>
      </c>
      <c r="M895" s="52">
        <f>IF(Table2[[#This Row],[Ship Mode]]=Introduction!$C$42,1,0)</f>
        <v>0</v>
      </c>
      <c r="N895" s="51">
        <f>IF(Table2[[#This Row],[Ship Mode]]=Introduction!$C$44,1,0)</f>
        <v>1</v>
      </c>
      <c r="O895" s="51">
        <f>IF(Table2[[#This Row],[Customer Segment]]=Introduction!$D$45,1,0)</f>
        <v>0</v>
      </c>
      <c r="P895" s="51">
        <f>IF(Table2[[#This Row],[Customer Segment]]=Introduction!$D$42,1,0)</f>
        <v>1</v>
      </c>
      <c r="Q895" s="51">
        <f>IF(Table2[[#This Row],[Customer Segment]]=Introduction!$D$44,1,0)</f>
        <v>0</v>
      </c>
      <c r="R895" s="41">
        <v>244.81</v>
      </c>
      <c r="S8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446.30338394604809</v>
      </c>
    </row>
    <row r="896" spans="1:19" customFormat="1" x14ac:dyDescent="0.2">
      <c r="A896" s="1" t="s">
        <v>23</v>
      </c>
      <c r="B896" s="1" t="s">
        <v>14</v>
      </c>
      <c r="C896" s="1" t="s">
        <v>15</v>
      </c>
      <c r="D896" s="47">
        <v>0.03</v>
      </c>
      <c r="E896" s="47">
        <v>4.28</v>
      </c>
      <c r="F896" s="47">
        <v>1.6</v>
      </c>
      <c r="G896" s="47">
        <v>0.57999999999999996</v>
      </c>
      <c r="H896" s="47">
        <v>-6.2</v>
      </c>
      <c r="I896" s="52">
        <f>IF(Table2[[#This Row],[Order Priority]]=Introduction!$B$42,1,0)</f>
        <v>0</v>
      </c>
      <c r="J896" s="52">
        <f>IF(Table2[[#This Row],[Order Priority]]=Introduction!$B$43,1,0)</f>
        <v>0</v>
      </c>
      <c r="K896" s="52">
        <f>IF(Table2[[#This Row],[Order Priority]]=Introduction!$B$44,1,0)</f>
        <v>1</v>
      </c>
      <c r="L896" s="52">
        <f>IF(Table2[[#This Row],[Order Priority]]=Introduction!$B$45,1,0)</f>
        <v>0</v>
      </c>
      <c r="M896" s="52">
        <f>IF(Table2[[#This Row],[Ship Mode]]=Introduction!$C$42,1,0)</f>
        <v>0</v>
      </c>
      <c r="N896" s="51">
        <f>IF(Table2[[#This Row],[Ship Mode]]=Introduction!$C$44,1,0)</f>
        <v>1</v>
      </c>
      <c r="O896" s="51">
        <f>IF(Table2[[#This Row],[Customer Segment]]=Introduction!$D$45,1,0)</f>
        <v>0</v>
      </c>
      <c r="P896" s="51">
        <f>IF(Table2[[#This Row],[Customer Segment]]=Introduction!$D$42,1,0)</f>
        <v>1</v>
      </c>
      <c r="Q896" s="51">
        <f>IF(Table2[[#This Row],[Customer Segment]]=Introduction!$D$44,1,0)</f>
        <v>0</v>
      </c>
      <c r="R896" s="44">
        <v>4.55</v>
      </c>
      <c r="S8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201.34826973332375</v>
      </c>
    </row>
    <row r="897" spans="1:19" customFormat="1" x14ac:dyDescent="0.2">
      <c r="A897" s="1" t="s">
        <v>92</v>
      </c>
      <c r="B897" s="1" t="s">
        <v>63</v>
      </c>
      <c r="C897" s="1" t="s">
        <v>70</v>
      </c>
      <c r="D897" s="49">
        <v>0.1</v>
      </c>
      <c r="E897" s="49">
        <v>152.47999999999999</v>
      </c>
      <c r="F897" s="49">
        <v>4</v>
      </c>
      <c r="G897" s="49">
        <v>0.79</v>
      </c>
      <c r="H897" s="49">
        <v>-521.09</v>
      </c>
      <c r="I897" s="52">
        <f>IF(Table2[[#This Row],[Order Priority]]=Introduction!$B$42,1,0)</f>
        <v>0</v>
      </c>
      <c r="J897" s="52">
        <f>IF(Table2[[#This Row],[Order Priority]]=Introduction!$B$43,1,0)</f>
        <v>0</v>
      </c>
      <c r="K897" s="52">
        <f>IF(Table2[[#This Row],[Order Priority]]=Introduction!$B$44,1,0)</f>
        <v>0</v>
      </c>
      <c r="L897" s="52">
        <f>IF(Table2[[#This Row],[Order Priority]]=Introduction!$B$45,1,0)</f>
        <v>1</v>
      </c>
      <c r="M897" s="52">
        <f>IF(Table2[[#This Row],[Ship Mode]]=Introduction!$C$42,1,0)</f>
        <v>0</v>
      </c>
      <c r="N897" s="51">
        <f>IF(Table2[[#This Row],[Ship Mode]]=Introduction!$C$44,1,0)</f>
        <v>0</v>
      </c>
      <c r="O897" s="51">
        <f>IF(Table2[[#This Row],[Customer Segment]]=Introduction!$D$45,1,0)</f>
        <v>0</v>
      </c>
      <c r="P897" s="51">
        <f>IF(Table2[[#This Row],[Customer Segment]]=Introduction!$D$42,1,0)</f>
        <v>0</v>
      </c>
      <c r="Q897" s="51">
        <f>IF(Table2[[#This Row],[Customer Segment]]=Introduction!$D$44,1,0)</f>
        <v>0</v>
      </c>
      <c r="R897" s="41">
        <v>558.16999999999996</v>
      </c>
      <c r="S8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212.76325439112443</v>
      </c>
    </row>
    <row r="898" spans="1:19" customFormat="1" x14ac:dyDescent="0.2">
      <c r="A898" s="1" t="s">
        <v>92</v>
      </c>
      <c r="B898" s="1" t="s">
        <v>14</v>
      </c>
      <c r="C898" s="1" t="s">
        <v>70</v>
      </c>
      <c r="D898" s="47">
        <v>0.08</v>
      </c>
      <c r="E898" s="47">
        <v>6.84</v>
      </c>
      <c r="F898" s="47">
        <v>8.3699999999999992</v>
      </c>
      <c r="G898" s="47">
        <v>0.57999999999999996</v>
      </c>
      <c r="H898" s="47">
        <v>-29.49</v>
      </c>
      <c r="I898" s="52">
        <f>IF(Table2[[#This Row],[Order Priority]]=Introduction!$B$42,1,0)</f>
        <v>0</v>
      </c>
      <c r="J898" s="52">
        <f>IF(Table2[[#This Row],[Order Priority]]=Introduction!$B$43,1,0)</f>
        <v>0</v>
      </c>
      <c r="K898" s="52">
        <f>IF(Table2[[#This Row],[Order Priority]]=Introduction!$B$44,1,0)</f>
        <v>0</v>
      </c>
      <c r="L898" s="52">
        <f>IF(Table2[[#This Row],[Order Priority]]=Introduction!$B$45,1,0)</f>
        <v>1</v>
      </c>
      <c r="M898" s="52">
        <f>IF(Table2[[#This Row],[Ship Mode]]=Introduction!$C$42,1,0)</f>
        <v>0</v>
      </c>
      <c r="N898" s="51">
        <f>IF(Table2[[#This Row],[Ship Mode]]=Introduction!$C$44,1,0)</f>
        <v>1</v>
      </c>
      <c r="O898" s="51">
        <f>IF(Table2[[#This Row],[Customer Segment]]=Introduction!$D$45,1,0)</f>
        <v>0</v>
      </c>
      <c r="P898" s="51">
        <f>IF(Table2[[#This Row],[Customer Segment]]=Introduction!$D$42,1,0)</f>
        <v>0</v>
      </c>
      <c r="Q898" s="51">
        <f>IF(Table2[[#This Row],[Customer Segment]]=Introduction!$D$44,1,0)</f>
        <v>0</v>
      </c>
      <c r="R898" s="44">
        <v>8.39</v>
      </c>
      <c r="S8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301.52659576105714</v>
      </c>
    </row>
    <row r="899" spans="1:19" customFormat="1" x14ac:dyDescent="0.2">
      <c r="A899" s="1" t="s">
        <v>46</v>
      </c>
      <c r="B899" s="1" t="s">
        <v>2</v>
      </c>
      <c r="C899" s="1" t="s">
        <v>70</v>
      </c>
      <c r="D899" s="49">
        <v>0.01</v>
      </c>
      <c r="E899" s="49">
        <v>145.44999999999999</v>
      </c>
      <c r="F899" s="49">
        <v>17.850000000000001</v>
      </c>
      <c r="G899" s="49">
        <v>0.56000000000000005</v>
      </c>
      <c r="H899" s="49">
        <v>837.6807</v>
      </c>
      <c r="I899" s="52">
        <f>IF(Table2[[#This Row],[Order Priority]]=Introduction!$B$42,1,0)</f>
        <v>0</v>
      </c>
      <c r="J899" s="52">
        <f>IF(Table2[[#This Row],[Order Priority]]=Introduction!$B$43,1,0)</f>
        <v>0</v>
      </c>
      <c r="K899" s="52">
        <f>IF(Table2[[#This Row],[Order Priority]]=Introduction!$B$44,1,0)</f>
        <v>0</v>
      </c>
      <c r="L899" s="52">
        <f>IF(Table2[[#This Row],[Order Priority]]=Introduction!$B$45,1,0)</f>
        <v>0</v>
      </c>
      <c r="M899" s="52">
        <f>IF(Table2[[#This Row],[Ship Mode]]=Introduction!$C$42,1,0)</f>
        <v>1</v>
      </c>
      <c r="N899" s="51">
        <f>IF(Table2[[#This Row],[Ship Mode]]=Introduction!$C$44,1,0)</f>
        <v>0</v>
      </c>
      <c r="O899" s="51">
        <f>IF(Table2[[#This Row],[Customer Segment]]=Introduction!$D$45,1,0)</f>
        <v>0</v>
      </c>
      <c r="P899" s="51">
        <f>IF(Table2[[#This Row],[Customer Segment]]=Introduction!$D$42,1,0)</f>
        <v>0</v>
      </c>
      <c r="Q899" s="51">
        <f>IF(Table2[[#This Row],[Customer Segment]]=Introduction!$D$44,1,0)</f>
        <v>0</v>
      </c>
      <c r="R899" s="41">
        <v>1214.03</v>
      </c>
      <c r="S8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2300.1756864499202</v>
      </c>
    </row>
    <row r="900" spans="1:19" customFormat="1" x14ac:dyDescent="0.2">
      <c r="A900" s="1" t="s">
        <v>46</v>
      </c>
      <c r="B900" s="1" t="s">
        <v>14</v>
      </c>
      <c r="C900" s="1" t="s">
        <v>3</v>
      </c>
      <c r="D900" s="47">
        <v>0.03</v>
      </c>
      <c r="E900" s="47">
        <v>12.28</v>
      </c>
      <c r="F900" s="47">
        <v>6.35</v>
      </c>
      <c r="G900" s="47">
        <v>0.38</v>
      </c>
      <c r="H900" s="47">
        <v>68.676000000000002</v>
      </c>
      <c r="I900" s="52">
        <f>IF(Table2[[#This Row],[Order Priority]]=Introduction!$B$42,1,0)</f>
        <v>0</v>
      </c>
      <c r="J900" s="52">
        <f>IF(Table2[[#This Row],[Order Priority]]=Introduction!$B$43,1,0)</f>
        <v>0</v>
      </c>
      <c r="K900" s="52">
        <f>IF(Table2[[#This Row],[Order Priority]]=Introduction!$B$44,1,0)</f>
        <v>0</v>
      </c>
      <c r="L900" s="52">
        <f>IF(Table2[[#This Row],[Order Priority]]=Introduction!$B$45,1,0)</f>
        <v>0</v>
      </c>
      <c r="M900" s="52">
        <f>IF(Table2[[#This Row],[Ship Mode]]=Introduction!$C$42,1,0)</f>
        <v>0</v>
      </c>
      <c r="N900" s="51">
        <f>IF(Table2[[#This Row],[Ship Mode]]=Introduction!$C$44,1,0)</f>
        <v>1</v>
      </c>
      <c r="O900" s="51">
        <f>IF(Table2[[#This Row],[Customer Segment]]=Introduction!$D$45,1,0)</f>
        <v>1</v>
      </c>
      <c r="P900" s="51">
        <f>IF(Table2[[#This Row],[Customer Segment]]=Introduction!$D$42,1,0)</f>
        <v>0</v>
      </c>
      <c r="Q900" s="51">
        <f>IF(Table2[[#This Row],[Customer Segment]]=Introduction!$D$44,1,0)</f>
        <v>0</v>
      </c>
      <c r="R900" s="44">
        <v>87.53</v>
      </c>
      <c r="S9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409.29877282040417</v>
      </c>
    </row>
    <row r="901" spans="1:19" customFormat="1" x14ac:dyDescent="0.2">
      <c r="A901" s="1" t="s">
        <v>46</v>
      </c>
      <c r="B901" s="1" t="s">
        <v>2</v>
      </c>
      <c r="C901" s="1" t="s">
        <v>15</v>
      </c>
      <c r="D901" s="49">
        <v>0.03</v>
      </c>
      <c r="E901" s="49">
        <v>160.97999999999999</v>
      </c>
      <c r="F901" s="49">
        <v>30</v>
      </c>
      <c r="G901" s="49">
        <v>0.62</v>
      </c>
      <c r="H901" s="49">
        <v>1261.4718</v>
      </c>
      <c r="I901" s="52">
        <f>IF(Table2[[#This Row],[Order Priority]]=Introduction!$B$42,1,0)</f>
        <v>0</v>
      </c>
      <c r="J901" s="52">
        <f>IF(Table2[[#This Row],[Order Priority]]=Introduction!$B$43,1,0)</f>
        <v>0</v>
      </c>
      <c r="K901" s="52">
        <f>IF(Table2[[#This Row],[Order Priority]]=Introduction!$B$44,1,0)</f>
        <v>0</v>
      </c>
      <c r="L901" s="52">
        <f>IF(Table2[[#This Row],[Order Priority]]=Introduction!$B$45,1,0)</f>
        <v>0</v>
      </c>
      <c r="M901" s="52">
        <f>IF(Table2[[#This Row],[Ship Mode]]=Introduction!$C$42,1,0)</f>
        <v>1</v>
      </c>
      <c r="N901" s="51">
        <f>IF(Table2[[#This Row],[Ship Mode]]=Introduction!$C$44,1,0)</f>
        <v>0</v>
      </c>
      <c r="O901" s="51">
        <f>IF(Table2[[#This Row],[Customer Segment]]=Introduction!$D$45,1,0)</f>
        <v>0</v>
      </c>
      <c r="P901" s="51">
        <f>IF(Table2[[#This Row],[Customer Segment]]=Introduction!$D$42,1,0)</f>
        <v>1</v>
      </c>
      <c r="Q901" s="51">
        <f>IF(Table2[[#This Row],[Customer Segment]]=Introduction!$D$44,1,0)</f>
        <v>0</v>
      </c>
      <c r="R901" s="41">
        <v>1828.22</v>
      </c>
      <c r="S9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3126.3434466404547</v>
      </c>
    </row>
    <row r="902" spans="1:19" customFormat="1" x14ac:dyDescent="0.2">
      <c r="A902" s="1" t="s">
        <v>1</v>
      </c>
      <c r="B902" s="1" t="s">
        <v>14</v>
      </c>
      <c r="C902" s="1" t="s">
        <v>15</v>
      </c>
      <c r="D902" s="47">
        <v>0.06</v>
      </c>
      <c r="E902" s="47">
        <v>40.99</v>
      </c>
      <c r="F902" s="47">
        <v>17.48</v>
      </c>
      <c r="G902" s="47">
        <v>0.36</v>
      </c>
      <c r="H902" s="47">
        <v>214.23</v>
      </c>
      <c r="I902" s="52">
        <f>IF(Table2[[#This Row],[Order Priority]]=Introduction!$B$42,1,0)</f>
        <v>1</v>
      </c>
      <c r="J902" s="52">
        <f>IF(Table2[[#This Row],[Order Priority]]=Introduction!$B$43,1,0)</f>
        <v>0</v>
      </c>
      <c r="K902" s="52">
        <f>IF(Table2[[#This Row],[Order Priority]]=Introduction!$B$44,1,0)</f>
        <v>0</v>
      </c>
      <c r="L902" s="52">
        <f>IF(Table2[[#This Row],[Order Priority]]=Introduction!$B$45,1,0)</f>
        <v>0</v>
      </c>
      <c r="M902" s="52">
        <f>IF(Table2[[#This Row],[Ship Mode]]=Introduction!$C$42,1,0)</f>
        <v>0</v>
      </c>
      <c r="N902" s="51">
        <f>IF(Table2[[#This Row],[Ship Mode]]=Introduction!$C$44,1,0)</f>
        <v>1</v>
      </c>
      <c r="O902" s="51">
        <f>IF(Table2[[#This Row],[Customer Segment]]=Introduction!$D$45,1,0)</f>
        <v>0</v>
      </c>
      <c r="P902" s="51">
        <f>IF(Table2[[#This Row],[Customer Segment]]=Introduction!$D$42,1,0)</f>
        <v>1</v>
      </c>
      <c r="Q902" s="51">
        <f>IF(Table2[[#This Row],[Customer Segment]]=Introduction!$D$44,1,0)</f>
        <v>0</v>
      </c>
      <c r="R902" s="44">
        <v>585.08000000000004</v>
      </c>
      <c r="S9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988.56321683076567</v>
      </c>
    </row>
    <row r="903" spans="1:19" customFormat="1" x14ac:dyDescent="0.2">
      <c r="A903" s="1" t="s">
        <v>1</v>
      </c>
      <c r="B903" s="1" t="s">
        <v>14</v>
      </c>
      <c r="C903" s="1" t="s">
        <v>70</v>
      </c>
      <c r="D903" s="49">
        <v>0.1</v>
      </c>
      <c r="E903" s="49">
        <v>20.27</v>
      </c>
      <c r="F903" s="49">
        <v>3.99</v>
      </c>
      <c r="G903" s="49">
        <v>0.56999999999999995</v>
      </c>
      <c r="H903" s="49">
        <v>84.05</v>
      </c>
      <c r="I903" s="52">
        <f>IF(Table2[[#This Row],[Order Priority]]=Introduction!$B$42,1,0)</f>
        <v>1</v>
      </c>
      <c r="J903" s="52">
        <f>IF(Table2[[#This Row],[Order Priority]]=Introduction!$B$43,1,0)</f>
        <v>0</v>
      </c>
      <c r="K903" s="52">
        <f>IF(Table2[[#This Row],[Order Priority]]=Introduction!$B$44,1,0)</f>
        <v>0</v>
      </c>
      <c r="L903" s="52">
        <f>IF(Table2[[#This Row],[Order Priority]]=Introduction!$B$45,1,0)</f>
        <v>0</v>
      </c>
      <c r="M903" s="52">
        <f>IF(Table2[[#This Row],[Ship Mode]]=Introduction!$C$42,1,0)</f>
        <v>0</v>
      </c>
      <c r="N903" s="51">
        <f>IF(Table2[[#This Row],[Ship Mode]]=Introduction!$C$44,1,0)</f>
        <v>1</v>
      </c>
      <c r="O903" s="51">
        <f>IF(Table2[[#This Row],[Customer Segment]]=Introduction!$D$45,1,0)</f>
        <v>0</v>
      </c>
      <c r="P903" s="51">
        <f>IF(Table2[[#This Row],[Customer Segment]]=Introduction!$D$42,1,0)</f>
        <v>0</v>
      </c>
      <c r="Q903" s="51">
        <f>IF(Table2[[#This Row],[Customer Segment]]=Introduction!$D$44,1,0)</f>
        <v>0</v>
      </c>
      <c r="R903" s="41">
        <v>1051.52</v>
      </c>
      <c r="S9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594.53218051884551</v>
      </c>
    </row>
    <row r="904" spans="1:19" customFormat="1" x14ac:dyDescent="0.2">
      <c r="A904" s="1" t="s">
        <v>1</v>
      </c>
      <c r="B904" s="1" t="s">
        <v>14</v>
      </c>
      <c r="C904" s="1" t="s">
        <v>70</v>
      </c>
      <c r="D904" s="47">
        <v>0.1</v>
      </c>
      <c r="E904" s="47">
        <v>20.27</v>
      </c>
      <c r="F904" s="47">
        <v>3.99</v>
      </c>
      <c r="G904" s="47">
        <v>0.56999999999999995</v>
      </c>
      <c r="H904" s="47">
        <v>381.61799999999999</v>
      </c>
      <c r="I904" s="52">
        <f>IF(Table2[[#This Row],[Order Priority]]=Introduction!$B$42,1,0)</f>
        <v>1</v>
      </c>
      <c r="J904" s="52">
        <f>IF(Table2[[#This Row],[Order Priority]]=Introduction!$B$43,1,0)</f>
        <v>0</v>
      </c>
      <c r="K904" s="52">
        <f>IF(Table2[[#This Row],[Order Priority]]=Introduction!$B$44,1,0)</f>
        <v>0</v>
      </c>
      <c r="L904" s="52">
        <f>IF(Table2[[#This Row],[Order Priority]]=Introduction!$B$45,1,0)</f>
        <v>0</v>
      </c>
      <c r="M904" s="52">
        <f>IF(Table2[[#This Row],[Ship Mode]]=Introduction!$C$42,1,0)</f>
        <v>0</v>
      </c>
      <c r="N904" s="51">
        <f>IF(Table2[[#This Row],[Ship Mode]]=Introduction!$C$44,1,0)</f>
        <v>1</v>
      </c>
      <c r="O904" s="51">
        <f>IF(Table2[[#This Row],[Customer Segment]]=Introduction!$D$45,1,0)</f>
        <v>0</v>
      </c>
      <c r="P904" s="51">
        <f>IF(Table2[[#This Row],[Customer Segment]]=Introduction!$D$42,1,0)</f>
        <v>0</v>
      </c>
      <c r="Q904" s="51">
        <f>IF(Table2[[#This Row],[Customer Segment]]=Introduction!$D$44,1,0)</f>
        <v>0</v>
      </c>
      <c r="R904" s="44">
        <v>257.92</v>
      </c>
      <c r="S9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899.24946667672077</v>
      </c>
    </row>
    <row r="905" spans="1:19" customFormat="1" x14ac:dyDescent="0.2">
      <c r="A905" s="1" t="s">
        <v>13</v>
      </c>
      <c r="B905" s="1" t="s">
        <v>63</v>
      </c>
      <c r="C905" s="1" t="s">
        <v>70</v>
      </c>
      <c r="D905" s="49">
        <v>0.05</v>
      </c>
      <c r="E905" s="49">
        <v>4.84</v>
      </c>
      <c r="F905" s="49">
        <v>0.71</v>
      </c>
      <c r="G905" s="49">
        <v>0.52</v>
      </c>
      <c r="H905" s="49">
        <v>29.17</v>
      </c>
      <c r="I905" s="52">
        <f>IF(Table2[[#This Row],[Order Priority]]=Introduction!$B$42,1,0)</f>
        <v>0</v>
      </c>
      <c r="J905" s="52">
        <f>IF(Table2[[#This Row],[Order Priority]]=Introduction!$B$43,1,0)</f>
        <v>1</v>
      </c>
      <c r="K905" s="52">
        <f>IF(Table2[[#This Row],[Order Priority]]=Introduction!$B$44,1,0)</f>
        <v>0</v>
      </c>
      <c r="L905" s="52">
        <f>IF(Table2[[#This Row],[Order Priority]]=Introduction!$B$45,1,0)</f>
        <v>0</v>
      </c>
      <c r="M905" s="52">
        <f>IF(Table2[[#This Row],[Ship Mode]]=Introduction!$C$42,1,0)</f>
        <v>0</v>
      </c>
      <c r="N905" s="51">
        <f>IF(Table2[[#This Row],[Ship Mode]]=Introduction!$C$44,1,0)</f>
        <v>0</v>
      </c>
      <c r="O905" s="51">
        <f>IF(Table2[[#This Row],[Customer Segment]]=Introduction!$D$45,1,0)</f>
        <v>0</v>
      </c>
      <c r="P905" s="51">
        <f>IF(Table2[[#This Row],[Customer Segment]]=Introduction!$D$42,1,0)</f>
        <v>0</v>
      </c>
      <c r="Q905" s="51">
        <f>IF(Table2[[#This Row],[Customer Segment]]=Introduction!$D$44,1,0)</f>
        <v>0</v>
      </c>
      <c r="R905" s="41">
        <v>103.39</v>
      </c>
      <c r="S9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16.098879884512201</v>
      </c>
    </row>
    <row r="906" spans="1:19" customFormat="1" x14ac:dyDescent="0.2">
      <c r="A906" s="1" t="s">
        <v>13</v>
      </c>
      <c r="B906" s="1" t="s">
        <v>14</v>
      </c>
      <c r="C906" s="1" t="s">
        <v>70</v>
      </c>
      <c r="D906" s="47">
        <v>0.01</v>
      </c>
      <c r="E906" s="47">
        <v>14.98</v>
      </c>
      <c r="F906" s="47">
        <v>7.69</v>
      </c>
      <c r="G906" s="47">
        <v>0.56999999999999995</v>
      </c>
      <c r="H906" s="47">
        <v>-48.97</v>
      </c>
      <c r="I906" s="52">
        <f>IF(Table2[[#This Row],[Order Priority]]=Introduction!$B$42,1,0)</f>
        <v>0</v>
      </c>
      <c r="J906" s="52">
        <f>IF(Table2[[#This Row],[Order Priority]]=Introduction!$B$43,1,0)</f>
        <v>1</v>
      </c>
      <c r="K906" s="52">
        <f>IF(Table2[[#This Row],[Order Priority]]=Introduction!$B$44,1,0)</f>
        <v>0</v>
      </c>
      <c r="L906" s="52">
        <f>IF(Table2[[#This Row],[Order Priority]]=Introduction!$B$45,1,0)</f>
        <v>0</v>
      </c>
      <c r="M906" s="52">
        <f>IF(Table2[[#This Row],[Ship Mode]]=Introduction!$C$42,1,0)</f>
        <v>0</v>
      </c>
      <c r="N906" s="51">
        <f>IF(Table2[[#This Row],[Ship Mode]]=Introduction!$C$44,1,0)</f>
        <v>1</v>
      </c>
      <c r="O906" s="51">
        <f>IF(Table2[[#This Row],[Customer Segment]]=Introduction!$D$45,1,0)</f>
        <v>0</v>
      </c>
      <c r="P906" s="51">
        <f>IF(Table2[[#This Row],[Customer Segment]]=Introduction!$D$42,1,0)</f>
        <v>0</v>
      </c>
      <c r="Q906" s="51">
        <f>IF(Table2[[#This Row],[Customer Segment]]=Introduction!$D$44,1,0)</f>
        <v>0</v>
      </c>
      <c r="R906" s="44">
        <v>435.39</v>
      </c>
      <c r="S9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310.98317448702983</v>
      </c>
    </row>
    <row r="907" spans="1:19" customFormat="1" x14ac:dyDescent="0.2">
      <c r="A907" s="1" t="s">
        <v>13</v>
      </c>
      <c r="B907" s="1" t="s">
        <v>63</v>
      </c>
      <c r="C907" s="1" t="s">
        <v>70</v>
      </c>
      <c r="D907" s="49">
        <v>0.05</v>
      </c>
      <c r="E907" s="49">
        <v>4.84</v>
      </c>
      <c r="F907" s="49">
        <v>0.71</v>
      </c>
      <c r="G907" s="49">
        <v>0.52</v>
      </c>
      <c r="H907" s="49">
        <v>17.836500000000001</v>
      </c>
      <c r="I907" s="52">
        <f>IF(Table2[[#This Row],[Order Priority]]=Introduction!$B$42,1,0)</f>
        <v>0</v>
      </c>
      <c r="J907" s="52">
        <f>IF(Table2[[#This Row],[Order Priority]]=Introduction!$B$43,1,0)</f>
        <v>1</v>
      </c>
      <c r="K907" s="52">
        <f>IF(Table2[[#This Row],[Order Priority]]=Introduction!$B$44,1,0)</f>
        <v>0</v>
      </c>
      <c r="L907" s="52">
        <f>IF(Table2[[#This Row],[Order Priority]]=Introduction!$B$45,1,0)</f>
        <v>0</v>
      </c>
      <c r="M907" s="52">
        <f>IF(Table2[[#This Row],[Ship Mode]]=Introduction!$C$42,1,0)</f>
        <v>0</v>
      </c>
      <c r="N907" s="51">
        <f>IF(Table2[[#This Row],[Ship Mode]]=Introduction!$C$44,1,0)</f>
        <v>0</v>
      </c>
      <c r="O907" s="51">
        <f>IF(Table2[[#This Row],[Customer Segment]]=Introduction!$D$45,1,0)</f>
        <v>0</v>
      </c>
      <c r="P907" s="51">
        <f>IF(Table2[[#This Row],[Customer Segment]]=Introduction!$D$42,1,0)</f>
        <v>0</v>
      </c>
      <c r="Q907" s="51">
        <f>IF(Table2[[#This Row],[Customer Segment]]=Introduction!$D$44,1,0)</f>
        <v>0</v>
      </c>
      <c r="R907" s="41">
        <v>25.85</v>
      </c>
      <c r="S9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4.4930843598916965</v>
      </c>
    </row>
    <row r="908" spans="1:19" customFormat="1" x14ac:dyDescent="0.2">
      <c r="A908" s="1" t="s">
        <v>23</v>
      </c>
      <c r="B908" s="1" t="s">
        <v>14</v>
      </c>
      <c r="C908" s="1" t="s">
        <v>70</v>
      </c>
      <c r="D908" s="47">
        <v>0.06</v>
      </c>
      <c r="E908" s="47">
        <v>20.99</v>
      </c>
      <c r="F908" s="47">
        <v>0.99</v>
      </c>
      <c r="G908" s="47">
        <v>0.37</v>
      </c>
      <c r="H908" s="47">
        <v>224.9607</v>
      </c>
      <c r="I908" s="52">
        <f>IF(Table2[[#This Row],[Order Priority]]=Introduction!$B$42,1,0)</f>
        <v>0</v>
      </c>
      <c r="J908" s="52">
        <f>IF(Table2[[#This Row],[Order Priority]]=Introduction!$B$43,1,0)</f>
        <v>0</v>
      </c>
      <c r="K908" s="52">
        <f>IF(Table2[[#This Row],[Order Priority]]=Introduction!$B$44,1,0)</f>
        <v>1</v>
      </c>
      <c r="L908" s="52">
        <f>IF(Table2[[#This Row],[Order Priority]]=Introduction!$B$45,1,0)</f>
        <v>0</v>
      </c>
      <c r="M908" s="52">
        <f>IF(Table2[[#This Row],[Ship Mode]]=Introduction!$C$42,1,0)</f>
        <v>0</v>
      </c>
      <c r="N908" s="51">
        <f>IF(Table2[[#This Row],[Ship Mode]]=Introduction!$C$44,1,0)</f>
        <v>1</v>
      </c>
      <c r="O908" s="51">
        <f>IF(Table2[[#This Row],[Customer Segment]]=Introduction!$D$45,1,0)</f>
        <v>0</v>
      </c>
      <c r="P908" s="51">
        <f>IF(Table2[[#This Row],[Customer Segment]]=Introduction!$D$42,1,0)</f>
        <v>0</v>
      </c>
      <c r="Q908" s="51">
        <f>IF(Table2[[#This Row],[Customer Segment]]=Introduction!$D$44,1,0)</f>
        <v>0</v>
      </c>
      <c r="R908" s="44">
        <v>326.02999999999997</v>
      </c>
      <c r="S9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308.12009818797117</v>
      </c>
    </row>
    <row r="909" spans="1:19" customFormat="1" x14ac:dyDescent="0.2">
      <c r="A909" s="1" t="s">
        <v>92</v>
      </c>
      <c r="B909" s="1" t="s">
        <v>14</v>
      </c>
      <c r="C909" s="1" t="s">
        <v>15</v>
      </c>
      <c r="D909" s="49">
        <v>0.09</v>
      </c>
      <c r="E909" s="49">
        <v>4.55</v>
      </c>
      <c r="F909" s="49">
        <v>1.49</v>
      </c>
      <c r="G909" s="49">
        <v>0.35</v>
      </c>
      <c r="H909" s="49">
        <v>16.898</v>
      </c>
      <c r="I909" s="52">
        <f>IF(Table2[[#This Row],[Order Priority]]=Introduction!$B$42,1,0)</f>
        <v>0</v>
      </c>
      <c r="J909" s="52">
        <f>IF(Table2[[#This Row],[Order Priority]]=Introduction!$B$43,1,0)</f>
        <v>0</v>
      </c>
      <c r="K909" s="52">
        <f>IF(Table2[[#This Row],[Order Priority]]=Introduction!$B$44,1,0)</f>
        <v>0</v>
      </c>
      <c r="L909" s="52">
        <f>IF(Table2[[#This Row],[Order Priority]]=Introduction!$B$45,1,0)</f>
        <v>1</v>
      </c>
      <c r="M909" s="52">
        <f>IF(Table2[[#This Row],[Ship Mode]]=Introduction!$C$42,1,0)</f>
        <v>0</v>
      </c>
      <c r="N909" s="51">
        <f>IF(Table2[[#This Row],[Ship Mode]]=Introduction!$C$44,1,0)</f>
        <v>1</v>
      </c>
      <c r="O909" s="51">
        <f>IF(Table2[[#This Row],[Customer Segment]]=Introduction!$D$45,1,0)</f>
        <v>0</v>
      </c>
      <c r="P909" s="51">
        <f>IF(Table2[[#This Row],[Customer Segment]]=Introduction!$D$42,1,0)</f>
        <v>1</v>
      </c>
      <c r="Q909" s="51">
        <f>IF(Table2[[#This Row],[Customer Segment]]=Introduction!$D$44,1,0)</f>
        <v>0</v>
      </c>
      <c r="R909" s="41">
        <v>25.45</v>
      </c>
      <c r="S9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-75.020983747460292</v>
      </c>
    </row>
    <row r="910" spans="1:19" customFormat="1" x14ac:dyDescent="0.2">
      <c r="A910" s="1" t="s">
        <v>92</v>
      </c>
      <c r="B910" s="1" t="s">
        <v>63</v>
      </c>
      <c r="C910" s="1" t="s">
        <v>15</v>
      </c>
      <c r="D910" s="47">
        <v>7.0000000000000007E-2</v>
      </c>
      <c r="E910" s="47">
        <v>9.7799999999999994</v>
      </c>
      <c r="F910" s="47">
        <v>5.76</v>
      </c>
      <c r="G910" s="47">
        <v>0.35</v>
      </c>
      <c r="H910" s="47">
        <v>20.14</v>
      </c>
      <c r="I910" s="52">
        <f>IF(Table2[[#This Row],[Order Priority]]=Introduction!$B$42,1,0)</f>
        <v>0</v>
      </c>
      <c r="J910" s="52">
        <f>IF(Table2[[#This Row],[Order Priority]]=Introduction!$B$43,1,0)</f>
        <v>0</v>
      </c>
      <c r="K910" s="52">
        <f>IF(Table2[[#This Row],[Order Priority]]=Introduction!$B$44,1,0)</f>
        <v>0</v>
      </c>
      <c r="L910" s="52">
        <f>IF(Table2[[#This Row],[Order Priority]]=Introduction!$B$45,1,0)</f>
        <v>1</v>
      </c>
      <c r="M910" s="52">
        <f>IF(Table2[[#This Row],[Ship Mode]]=Introduction!$C$42,1,0)</f>
        <v>0</v>
      </c>
      <c r="N910" s="51">
        <f>IF(Table2[[#This Row],[Ship Mode]]=Introduction!$C$44,1,0)</f>
        <v>0</v>
      </c>
      <c r="O910" s="51">
        <f>IF(Table2[[#This Row],[Customer Segment]]=Introduction!$D$45,1,0)</f>
        <v>0</v>
      </c>
      <c r="P910" s="51">
        <f>IF(Table2[[#This Row],[Customer Segment]]=Introduction!$D$42,1,0)</f>
        <v>1</v>
      </c>
      <c r="Q910" s="51">
        <f>IF(Table2[[#This Row],[Customer Segment]]=Introduction!$D$44,1,0)</f>
        <v>0</v>
      </c>
      <c r="R910" s="44">
        <v>110.72</v>
      </c>
      <c r="S9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-6.2936881216905718</v>
      </c>
    </row>
    <row r="911" spans="1:19" customFormat="1" x14ac:dyDescent="0.2">
      <c r="A911" s="1" t="s">
        <v>46</v>
      </c>
      <c r="B911" s="1" t="s">
        <v>14</v>
      </c>
      <c r="C911" s="1" t="s">
        <v>70</v>
      </c>
      <c r="D911" s="49">
        <v>0.04</v>
      </c>
      <c r="E911" s="49">
        <v>60.97</v>
      </c>
      <c r="F911" s="49">
        <v>4.5</v>
      </c>
      <c r="G911" s="49">
        <v>0.56000000000000005</v>
      </c>
      <c r="H911" s="49">
        <v>79.423199999999994</v>
      </c>
      <c r="I911" s="52">
        <f>IF(Table2[[#This Row],[Order Priority]]=Introduction!$B$42,1,0)</f>
        <v>0</v>
      </c>
      <c r="J911" s="52">
        <f>IF(Table2[[#This Row],[Order Priority]]=Introduction!$B$43,1,0)</f>
        <v>0</v>
      </c>
      <c r="K911" s="52">
        <f>IF(Table2[[#This Row],[Order Priority]]=Introduction!$B$44,1,0)</f>
        <v>0</v>
      </c>
      <c r="L911" s="52">
        <f>IF(Table2[[#This Row],[Order Priority]]=Introduction!$B$45,1,0)</f>
        <v>0</v>
      </c>
      <c r="M911" s="52">
        <f>IF(Table2[[#This Row],[Ship Mode]]=Introduction!$C$42,1,0)</f>
        <v>0</v>
      </c>
      <c r="N911" s="51">
        <f>IF(Table2[[#This Row],[Ship Mode]]=Introduction!$C$44,1,0)</f>
        <v>1</v>
      </c>
      <c r="O911" s="51">
        <f>IF(Table2[[#This Row],[Customer Segment]]=Introduction!$D$45,1,0)</f>
        <v>0</v>
      </c>
      <c r="P911" s="51">
        <f>IF(Table2[[#This Row],[Customer Segment]]=Introduction!$D$42,1,0)</f>
        <v>0</v>
      </c>
      <c r="Q911" s="51">
        <f>IF(Table2[[#This Row],[Customer Segment]]=Introduction!$D$44,1,0)</f>
        <v>0</v>
      </c>
      <c r="R911" s="41">
        <v>904.31</v>
      </c>
      <c r="S9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673.76701616913851</v>
      </c>
    </row>
    <row r="912" spans="1:19" customFormat="1" x14ac:dyDescent="0.2">
      <c r="A912" s="1" t="s">
        <v>46</v>
      </c>
      <c r="B912" s="1" t="s">
        <v>14</v>
      </c>
      <c r="C912" s="1" t="s">
        <v>70</v>
      </c>
      <c r="D912" s="47">
        <v>0.05</v>
      </c>
      <c r="E912" s="47">
        <v>11.97</v>
      </c>
      <c r="F912" s="47">
        <v>5.81</v>
      </c>
      <c r="G912" s="47">
        <v>0.6</v>
      </c>
      <c r="H912" s="47">
        <v>349.05930000000001</v>
      </c>
      <c r="I912" s="52">
        <f>IF(Table2[[#This Row],[Order Priority]]=Introduction!$B$42,1,0)</f>
        <v>0</v>
      </c>
      <c r="J912" s="52">
        <f>IF(Table2[[#This Row],[Order Priority]]=Introduction!$B$43,1,0)</f>
        <v>0</v>
      </c>
      <c r="K912" s="52">
        <f>IF(Table2[[#This Row],[Order Priority]]=Introduction!$B$44,1,0)</f>
        <v>0</v>
      </c>
      <c r="L912" s="52">
        <f>IF(Table2[[#This Row],[Order Priority]]=Introduction!$B$45,1,0)</f>
        <v>0</v>
      </c>
      <c r="M912" s="52">
        <f>IF(Table2[[#This Row],[Ship Mode]]=Introduction!$C$42,1,0)</f>
        <v>0</v>
      </c>
      <c r="N912" s="51">
        <f>IF(Table2[[#This Row],[Ship Mode]]=Introduction!$C$44,1,0)</f>
        <v>1</v>
      </c>
      <c r="O912" s="51">
        <f>IF(Table2[[#This Row],[Customer Segment]]=Introduction!$D$45,1,0)</f>
        <v>0</v>
      </c>
      <c r="P912" s="51">
        <f>IF(Table2[[#This Row],[Customer Segment]]=Introduction!$D$42,1,0)</f>
        <v>0</v>
      </c>
      <c r="Q912" s="51">
        <f>IF(Table2[[#This Row],[Customer Segment]]=Introduction!$D$44,1,0)</f>
        <v>0</v>
      </c>
      <c r="R912" s="44">
        <v>25.31</v>
      </c>
      <c r="S9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859.20222145083903</v>
      </c>
    </row>
    <row r="913" spans="1:19" customFormat="1" x14ac:dyDescent="0.2">
      <c r="A913" s="1" t="s">
        <v>1</v>
      </c>
      <c r="B913" s="1" t="s">
        <v>14</v>
      </c>
      <c r="C913" s="1" t="s">
        <v>15</v>
      </c>
      <c r="D913" s="49">
        <v>0.06</v>
      </c>
      <c r="E913" s="49">
        <v>17.98</v>
      </c>
      <c r="F913" s="49">
        <v>4</v>
      </c>
      <c r="G913" s="49">
        <v>0.79</v>
      </c>
      <c r="H913" s="49">
        <v>-78.13</v>
      </c>
      <c r="I913" s="52">
        <f>IF(Table2[[#This Row],[Order Priority]]=Introduction!$B$42,1,0)</f>
        <v>1</v>
      </c>
      <c r="J913" s="52">
        <f>IF(Table2[[#This Row],[Order Priority]]=Introduction!$B$43,1,0)</f>
        <v>0</v>
      </c>
      <c r="K913" s="52">
        <f>IF(Table2[[#This Row],[Order Priority]]=Introduction!$B$44,1,0)</f>
        <v>0</v>
      </c>
      <c r="L913" s="52">
        <f>IF(Table2[[#This Row],[Order Priority]]=Introduction!$B$45,1,0)</f>
        <v>0</v>
      </c>
      <c r="M913" s="52">
        <f>IF(Table2[[#This Row],[Ship Mode]]=Introduction!$C$42,1,0)</f>
        <v>0</v>
      </c>
      <c r="N913" s="51">
        <f>IF(Table2[[#This Row],[Ship Mode]]=Introduction!$C$44,1,0)</f>
        <v>1</v>
      </c>
      <c r="O913" s="51">
        <f>IF(Table2[[#This Row],[Customer Segment]]=Introduction!$D$45,1,0)</f>
        <v>0</v>
      </c>
      <c r="P913" s="51">
        <f>IF(Table2[[#This Row],[Customer Segment]]=Introduction!$D$42,1,0)</f>
        <v>1</v>
      </c>
      <c r="Q913" s="51">
        <f>IF(Table2[[#This Row],[Customer Segment]]=Introduction!$D$44,1,0)</f>
        <v>0</v>
      </c>
      <c r="R913" s="41">
        <v>70.06</v>
      </c>
      <c r="S9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601.9153760192346</v>
      </c>
    </row>
    <row r="914" spans="1:19" customFormat="1" x14ac:dyDescent="0.2">
      <c r="A914" s="1" t="s">
        <v>1</v>
      </c>
      <c r="B914" s="1" t="s">
        <v>14</v>
      </c>
      <c r="C914" s="1" t="s">
        <v>3</v>
      </c>
      <c r="D914" s="47">
        <v>0.1</v>
      </c>
      <c r="E914" s="47">
        <v>6.64</v>
      </c>
      <c r="F914" s="47">
        <v>54.95</v>
      </c>
      <c r="G914" s="47">
        <v>0.37</v>
      </c>
      <c r="H914" s="47">
        <v>-25</v>
      </c>
      <c r="I914" s="52">
        <f>IF(Table2[[#This Row],[Order Priority]]=Introduction!$B$42,1,0)</f>
        <v>1</v>
      </c>
      <c r="J914" s="52">
        <f>IF(Table2[[#This Row],[Order Priority]]=Introduction!$B$43,1,0)</f>
        <v>0</v>
      </c>
      <c r="K914" s="52">
        <f>IF(Table2[[#This Row],[Order Priority]]=Introduction!$B$44,1,0)</f>
        <v>0</v>
      </c>
      <c r="L914" s="52">
        <f>IF(Table2[[#This Row],[Order Priority]]=Introduction!$B$45,1,0)</f>
        <v>0</v>
      </c>
      <c r="M914" s="52">
        <f>IF(Table2[[#This Row],[Ship Mode]]=Introduction!$C$42,1,0)</f>
        <v>0</v>
      </c>
      <c r="N914" s="51">
        <f>IF(Table2[[#This Row],[Ship Mode]]=Introduction!$C$44,1,0)</f>
        <v>1</v>
      </c>
      <c r="O914" s="51">
        <f>IF(Table2[[#This Row],[Customer Segment]]=Introduction!$D$45,1,0)</f>
        <v>1</v>
      </c>
      <c r="P914" s="51">
        <f>IF(Table2[[#This Row],[Customer Segment]]=Introduction!$D$42,1,0)</f>
        <v>0</v>
      </c>
      <c r="Q914" s="51">
        <f>IF(Table2[[#This Row],[Customer Segment]]=Introduction!$D$44,1,0)</f>
        <v>0</v>
      </c>
      <c r="R914" s="44">
        <v>25.31</v>
      </c>
      <c r="S9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1673.3846484292346</v>
      </c>
    </row>
    <row r="915" spans="1:19" customFormat="1" x14ac:dyDescent="0.2">
      <c r="A915" s="1" t="s">
        <v>1</v>
      </c>
      <c r="B915" s="1" t="s">
        <v>14</v>
      </c>
      <c r="C915" s="1" t="s">
        <v>3</v>
      </c>
      <c r="D915" s="49">
        <v>0.05</v>
      </c>
      <c r="E915" s="49">
        <v>90.48</v>
      </c>
      <c r="F915" s="49">
        <v>19.989999999999998</v>
      </c>
      <c r="G915" s="49">
        <v>0.4</v>
      </c>
      <c r="H915" s="49">
        <v>255.1482</v>
      </c>
      <c r="I915" s="52">
        <f>IF(Table2[[#This Row],[Order Priority]]=Introduction!$B$42,1,0)</f>
        <v>1</v>
      </c>
      <c r="J915" s="52">
        <f>IF(Table2[[#This Row],[Order Priority]]=Introduction!$B$43,1,0)</f>
        <v>0</v>
      </c>
      <c r="K915" s="52">
        <f>IF(Table2[[#This Row],[Order Priority]]=Introduction!$B$44,1,0)</f>
        <v>0</v>
      </c>
      <c r="L915" s="52">
        <f>IF(Table2[[#This Row],[Order Priority]]=Introduction!$B$45,1,0)</f>
        <v>0</v>
      </c>
      <c r="M915" s="52">
        <f>IF(Table2[[#This Row],[Ship Mode]]=Introduction!$C$42,1,0)</f>
        <v>0</v>
      </c>
      <c r="N915" s="51">
        <f>IF(Table2[[#This Row],[Ship Mode]]=Introduction!$C$44,1,0)</f>
        <v>1</v>
      </c>
      <c r="O915" s="51">
        <f>IF(Table2[[#This Row],[Customer Segment]]=Introduction!$D$45,1,0)</f>
        <v>1</v>
      </c>
      <c r="P915" s="51">
        <f>IF(Table2[[#This Row],[Customer Segment]]=Introduction!$D$42,1,0)</f>
        <v>0</v>
      </c>
      <c r="Q915" s="51">
        <f>IF(Table2[[#This Row],[Customer Segment]]=Introduction!$D$44,1,0)</f>
        <v>0</v>
      </c>
      <c r="R915" s="41">
        <v>369.78</v>
      </c>
      <c r="S9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1314.6550108181129</v>
      </c>
    </row>
    <row r="916" spans="1:19" customFormat="1" x14ac:dyDescent="0.2">
      <c r="A916" s="1" t="s">
        <v>13</v>
      </c>
      <c r="B916" s="1" t="s">
        <v>14</v>
      </c>
      <c r="C916" s="1" t="s">
        <v>70</v>
      </c>
      <c r="D916" s="47">
        <v>0</v>
      </c>
      <c r="E916" s="47">
        <v>48.91</v>
      </c>
      <c r="F916" s="47">
        <v>35</v>
      </c>
      <c r="G916" s="47">
        <v>0.83</v>
      </c>
      <c r="H916" s="47">
        <v>-628.38</v>
      </c>
      <c r="I916" s="52">
        <f>IF(Table2[[#This Row],[Order Priority]]=Introduction!$B$42,1,0)</f>
        <v>0</v>
      </c>
      <c r="J916" s="52">
        <f>IF(Table2[[#This Row],[Order Priority]]=Introduction!$B$43,1,0)</f>
        <v>1</v>
      </c>
      <c r="K916" s="52">
        <f>IF(Table2[[#This Row],[Order Priority]]=Introduction!$B$44,1,0)</f>
        <v>0</v>
      </c>
      <c r="L916" s="52">
        <f>IF(Table2[[#This Row],[Order Priority]]=Introduction!$B$45,1,0)</f>
        <v>0</v>
      </c>
      <c r="M916" s="52">
        <f>IF(Table2[[#This Row],[Ship Mode]]=Introduction!$C$42,1,0)</f>
        <v>0</v>
      </c>
      <c r="N916" s="51">
        <f>IF(Table2[[#This Row],[Ship Mode]]=Introduction!$C$44,1,0)</f>
        <v>1</v>
      </c>
      <c r="O916" s="51">
        <f>IF(Table2[[#This Row],[Customer Segment]]=Introduction!$D$45,1,0)</f>
        <v>0</v>
      </c>
      <c r="P916" s="51">
        <f>IF(Table2[[#This Row],[Customer Segment]]=Introduction!$D$42,1,0)</f>
        <v>0</v>
      </c>
      <c r="Q916" s="51">
        <f>IF(Table2[[#This Row],[Customer Segment]]=Introduction!$D$44,1,0)</f>
        <v>0</v>
      </c>
      <c r="R916" s="44">
        <v>514.79</v>
      </c>
      <c r="S9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801.50778666753718</v>
      </c>
    </row>
    <row r="917" spans="1:19" customFormat="1" x14ac:dyDescent="0.2">
      <c r="A917" s="1" t="s">
        <v>23</v>
      </c>
      <c r="B917" s="1" t="s">
        <v>14</v>
      </c>
      <c r="C917" s="1" t="s">
        <v>3</v>
      </c>
      <c r="D917" s="49">
        <v>0.08</v>
      </c>
      <c r="E917" s="49">
        <v>9.48</v>
      </c>
      <c r="F917" s="49">
        <v>7.29</v>
      </c>
      <c r="G917" s="49">
        <v>0.45</v>
      </c>
      <c r="H917" s="49">
        <v>-50.4</v>
      </c>
      <c r="I917" s="52">
        <f>IF(Table2[[#This Row],[Order Priority]]=Introduction!$B$42,1,0)</f>
        <v>0</v>
      </c>
      <c r="J917" s="52">
        <f>IF(Table2[[#This Row],[Order Priority]]=Introduction!$B$43,1,0)</f>
        <v>0</v>
      </c>
      <c r="K917" s="52">
        <f>IF(Table2[[#This Row],[Order Priority]]=Introduction!$B$44,1,0)</f>
        <v>1</v>
      </c>
      <c r="L917" s="52">
        <f>IF(Table2[[#This Row],[Order Priority]]=Introduction!$B$45,1,0)</f>
        <v>0</v>
      </c>
      <c r="M917" s="52">
        <f>IF(Table2[[#This Row],[Ship Mode]]=Introduction!$C$42,1,0)</f>
        <v>0</v>
      </c>
      <c r="N917" s="51">
        <f>IF(Table2[[#This Row],[Ship Mode]]=Introduction!$C$44,1,0)</f>
        <v>1</v>
      </c>
      <c r="O917" s="51">
        <f>IF(Table2[[#This Row],[Customer Segment]]=Introduction!$D$45,1,0)</f>
        <v>1</v>
      </c>
      <c r="P917" s="51">
        <f>IF(Table2[[#This Row],[Customer Segment]]=Introduction!$D$42,1,0)</f>
        <v>0</v>
      </c>
      <c r="Q917" s="51">
        <f>IF(Table2[[#This Row],[Customer Segment]]=Introduction!$D$44,1,0)</f>
        <v>0</v>
      </c>
      <c r="R917" s="41">
        <v>20.22</v>
      </c>
      <c r="S9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208.45001618310434</v>
      </c>
    </row>
    <row r="918" spans="1:19" customFormat="1" x14ac:dyDescent="0.2">
      <c r="A918" s="1" t="s">
        <v>23</v>
      </c>
      <c r="B918" s="1" t="s">
        <v>14</v>
      </c>
      <c r="C918" s="1" t="s">
        <v>3</v>
      </c>
      <c r="D918" s="47">
        <v>0.03</v>
      </c>
      <c r="E918" s="47">
        <v>193.17</v>
      </c>
      <c r="F918" s="47">
        <v>19.989999999999998</v>
      </c>
      <c r="G918" s="47">
        <v>0.71</v>
      </c>
      <c r="H918" s="47">
        <v>-348.75400000000002</v>
      </c>
      <c r="I918" s="52">
        <f>IF(Table2[[#This Row],[Order Priority]]=Introduction!$B$42,1,0)</f>
        <v>0</v>
      </c>
      <c r="J918" s="52">
        <f>IF(Table2[[#This Row],[Order Priority]]=Introduction!$B$43,1,0)</f>
        <v>0</v>
      </c>
      <c r="K918" s="52">
        <f>IF(Table2[[#This Row],[Order Priority]]=Introduction!$B$44,1,0)</f>
        <v>1</v>
      </c>
      <c r="L918" s="52">
        <f>IF(Table2[[#This Row],[Order Priority]]=Introduction!$B$45,1,0)</f>
        <v>0</v>
      </c>
      <c r="M918" s="52">
        <f>IF(Table2[[#This Row],[Ship Mode]]=Introduction!$C$42,1,0)</f>
        <v>0</v>
      </c>
      <c r="N918" s="51">
        <f>IF(Table2[[#This Row],[Ship Mode]]=Introduction!$C$44,1,0)</f>
        <v>1</v>
      </c>
      <c r="O918" s="51">
        <f>IF(Table2[[#This Row],[Customer Segment]]=Introduction!$D$45,1,0)</f>
        <v>1</v>
      </c>
      <c r="P918" s="51">
        <f>IF(Table2[[#This Row],[Customer Segment]]=Introduction!$D$42,1,0)</f>
        <v>0</v>
      </c>
      <c r="Q918" s="51">
        <f>IF(Table2[[#This Row],[Customer Segment]]=Introduction!$D$44,1,0)</f>
        <v>0</v>
      </c>
      <c r="R918" s="44">
        <v>1548.97</v>
      </c>
      <c r="S9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1078.6303041697345</v>
      </c>
    </row>
    <row r="919" spans="1:19" customFormat="1" x14ac:dyDescent="0.2">
      <c r="A919" s="1" t="s">
        <v>92</v>
      </c>
      <c r="B919" s="1" t="s">
        <v>2</v>
      </c>
      <c r="C919" s="1" t="s">
        <v>3</v>
      </c>
      <c r="D919" s="49">
        <v>0.09</v>
      </c>
      <c r="E919" s="49">
        <v>138.75</v>
      </c>
      <c r="F919" s="49">
        <v>52.42</v>
      </c>
      <c r="G919" s="49">
        <v>0.74</v>
      </c>
      <c r="H919" s="49">
        <v>-445.97177625</v>
      </c>
      <c r="I919" s="52">
        <f>IF(Table2[[#This Row],[Order Priority]]=Introduction!$B$42,1,0)</f>
        <v>0</v>
      </c>
      <c r="J919" s="52">
        <f>IF(Table2[[#This Row],[Order Priority]]=Introduction!$B$43,1,0)</f>
        <v>0</v>
      </c>
      <c r="K919" s="52">
        <f>IF(Table2[[#This Row],[Order Priority]]=Introduction!$B$44,1,0)</f>
        <v>0</v>
      </c>
      <c r="L919" s="52">
        <f>IF(Table2[[#This Row],[Order Priority]]=Introduction!$B$45,1,0)</f>
        <v>1</v>
      </c>
      <c r="M919" s="52">
        <f>IF(Table2[[#This Row],[Ship Mode]]=Introduction!$C$42,1,0)</f>
        <v>1</v>
      </c>
      <c r="N919" s="51">
        <f>IF(Table2[[#This Row],[Ship Mode]]=Introduction!$C$44,1,0)</f>
        <v>0</v>
      </c>
      <c r="O919" s="51">
        <f>IF(Table2[[#This Row],[Customer Segment]]=Introduction!$D$45,1,0)</f>
        <v>1</v>
      </c>
      <c r="P919" s="51">
        <f>IF(Table2[[#This Row],[Customer Segment]]=Introduction!$D$42,1,0)</f>
        <v>0</v>
      </c>
      <c r="Q919" s="51">
        <f>IF(Table2[[#This Row],[Customer Segment]]=Introduction!$D$44,1,0)</f>
        <v>0</v>
      </c>
      <c r="R919" s="41">
        <v>2527.79</v>
      </c>
      <c r="S9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1819.6257085429538</v>
      </c>
    </row>
    <row r="920" spans="1:19" customFormat="1" x14ac:dyDescent="0.2">
      <c r="A920" s="1" t="s">
        <v>92</v>
      </c>
      <c r="B920" s="1" t="s">
        <v>2</v>
      </c>
      <c r="C920" s="1" t="s">
        <v>3</v>
      </c>
      <c r="D920" s="47">
        <v>0.09</v>
      </c>
      <c r="E920" s="47">
        <v>138.75</v>
      </c>
      <c r="F920" s="47">
        <v>52.42</v>
      </c>
      <c r="G920" s="47">
        <v>0.74</v>
      </c>
      <c r="H920" s="47">
        <v>-335.31712499999998</v>
      </c>
      <c r="I920" s="52">
        <f>IF(Table2[[#This Row],[Order Priority]]=Introduction!$B$42,1,0)</f>
        <v>0</v>
      </c>
      <c r="J920" s="52">
        <f>IF(Table2[[#This Row],[Order Priority]]=Introduction!$B$43,1,0)</f>
        <v>0</v>
      </c>
      <c r="K920" s="52">
        <f>IF(Table2[[#This Row],[Order Priority]]=Introduction!$B$44,1,0)</f>
        <v>0</v>
      </c>
      <c r="L920" s="52">
        <f>IF(Table2[[#This Row],[Order Priority]]=Introduction!$B$45,1,0)</f>
        <v>1</v>
      </c>
      <c r="M920" s="52">
        <f>IF(Table2[[#This Row],[Ship Mode]]=Introduction!$C$42,1,0)</f>
        <v>1</v>
      </c>
      <c r="N920" s="51">
        <f>IF(Table2[[#This Row],[Ship Mode]]=Introduction!$C$44,1,0)</f>
        <v>0</v>
      </c>
      <c r="O920" s="51">
        <f>IF(Table2[[#This Row],[Customer Segment]]=Introduction!$D$45,1,0)</f>
        <v>1</v>
      </c>
      <c r="P920" s="51">
        <f>IF(Table2[[#This Row],[Customer Segment]]=Introduction!$D$42,1,0)</f>
        <v>0</v>
      </c>
      <c r="Q920" s="51">
        <f>IF(Table2[[#This Row],[Customer Segment]]=Introduction!$D$44,1,0)</f>
        <v>0</v>
      </c>
      <c r="R920" s="44">
        <v>659.42</v>
      </c>
      <c r="S9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1932.9389177242035</v>
      </c>
    </row>
    <row r="921" spans="1:19" customFormat="1" x14ac:dyDescent="0.2">
      <c r="A921" s="1" t="s">
        <v>92</v>
      </c>
      <c r="B921" s="1" t="s">
        <v>14</v>
      </c>
      <c r="C921" s="1" t="s">
        <v>47</v>
      </c>
      <c r="D921" s="49">
        <v>0.06</v>
      </c>
      <c r="E921" s="49">
        <v>3.95</v>
      </c>
      <c r="F921" s="49">
        <v>2</v>
      </c>
      <c r="G921" s="49">
        <v>0.53</v>
      </c>
      <c r="H921" s="49">
        <v>-9.68</v>
      </c>
      <c r="I921" s="52">
        <f>IF(Table2[[#This Row],[Order Priority]]=Introduction!$B$42,1,0)</f>
        <v>0</v>
      </c>
      <c r="J921" s="52">
        <f>IF(Table2[[#This Row],[Order Priority]]=Introduction!$B$43,1,0)</f>
        <v>0</v>
      </c>
      <c r="K921" s="52">
        <f>IF(Table2[[#This Row],[Order Priority]]=Introduction!$B$44,1,0)</f>
        <v>0</v>
      </c>
      <c r="L921" s="52">
        <f>IF(Table2[[#This Row],[Order Priority]]=Introduction!$B$45,1,0)</f>
        <v>1</v>
      </c>
      <c r="M921" s="52">
        <f>IF(Table2[[#This Row],[Ship Mode]]=Introduction!$C$42,1,0)</f>
        <v>0</v>
      </c>
      <c r="N921" s="51">
        <f>IF(Table2[[#This Row],[Ship Mode]]=Introduction!$C$44,1,0)</f>
        <v>1</v>
      </c>
      <c r="O921" s="51">
        <f>IF(Table2[[#This Row],[Customer Segment]]=Introduction!$D$45,1,0)</f>
        <v>0</v>
      </c>
      <c r="P921" s="51">
        <f>IF(Table2[[#This Row],[Customer Segment]]=Introduction!$D$42,1,0)</f>
        <v>0</v>
      </c>
      <c r="Q921" s="51">
        <f>IF(Table2[[#This Row],[Customer Segment]]=Introduction!$D$44,1,0)</f>
        <v>1</v>
      </c>
      <c r="R921" s="41">
        <v>19.66</v>
      </c>
      <c r="S9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138.79174166792691</v>
      </c>
    </row>
    <row r="922" spans="1:19" customFormat="1" x14ac:dyDescent="0.2">
      <c r="A922" s="1" t="s">
        <v>92</v>
      </c>
      <c r="B922" s="1" t="s">
        <v>2</v>
      </c>
      <c r="C922" s="1" t="s">
        <v>70</v>
      </c>
      <c r="D922" s="47">
        <v>7.0000000000000007E-2</v>
      </c>
      <c r="E922" s="47">
        <v>70.98</v>
      </c>
      <c r="F922" s="47">
        <v>30</v>
      </c>
      <c r="G922" s="47">
        <v>0.73</v>
      </c>
      <c r="H922" s="47">
        <v>-222.95</v>
      </c>
      <c r="I922" s="52">
        <f>IF(Table2[[#This Row],[Order Priority]]=Introduction!$B$42,1,0)</f>
        <v>0</v>
      </c>
      <c r="J922" s="52">
        <f>IF(Table2[[#This Row],[Order Priority]]=Introduction!$B$43,1,0)</f>
        <v>0</v>
      </c>
      <c r="K922" s="52">
        <f>IF(Table2[[#This Row],[Order Priority]]=Introduction!$B$44,1,0)</f>
        <v>0</v>
      </c>
      <c r="L922" s="52">
        <f>IF(Table2[[#This Row],[Order Priority]]=Introduction!$B$45,1,0)</f>
        <v>1</v>
      </c>
      <c r="M922" s="52">
        <f>IF(Table2[[#This Row],[Ship Mode]]=Introduction!$C$42,1,0)</f>
        <v>1</v>
      </c>
      <c r="N922" s="51">
        <f>IF(Table2[[#This Row],[Ship Mode]]=Introduction!$C$44,1,0)</f>
        <v>0</v>
      </c>
      <c r="O922" s="51">
        <f>IF(Table2[[#This Row],[Customer Segment]]=Introduction!$D$45,1,0)</f>
        <v>0</v>
      </c>
      <c r="P922" s="51">
        <f>IF(Table2[[#This Row],[Customer Segment]]=Introduction!$D$42,1,0)</f>
        <v>0</v>
      </c>
      <c r="Q922" s="51">
        <f>IF(Table2[[#This Row],[Customer Segment]]=Introduction!$D$44,1,0)</f>
        <v>0</v>
      </c>
      <c r="R922" s="44">
        <v>1373.47</v>
      </c>
      <c r="S9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1229.9378526589521</v>
      </c>
    </row>
    <row r="923" spans="1:19" customFormat="1" x14ac:dyDescent="0.2">
      <c r="A923" s="1" t="s">
        <v>92</v>
      </c>
      <c r="B923" s="1" t="s">
        <v>14</v>
      </c>
      <c r="C923" s="1" t="s">
        <v>47</v>
      </c>
      <c r="D923" s="49">
        <v>0.06</v>
      </c>
      <c r="E923" s="49">
        <v>28.53</v>
      </c>
      <c r="F923" s="49">
        <v>1.49</v>
      </c>
      <c r="G923" s="49">
        <v>0.38</v>
      </c>
      <c r="H923" s="49">
        <v>74.638499999999993</v>
      </c>
      <c r="I923" s="52">
        <f>IF(Table2[[#This Row],[Order Priority]]=Introduction!$B$42,1,0)</f>
        <v>0</v>
      </c>
      <c r="J923" s="52">
        <f>IF(Table2[[#This Row],[Order Priority]]=Introduction!$B$43,1,0)</f>
        <v>0</v>
      </c>
      <c r="K923" s="52">
        <f>IF(Table2[[#This Row],[Order Priority]]=Introduction!$B$44,1,0)</f>
        <v>0</v>
      </c>
      <c r="L923" s="52">
        <f>IF(Table2[[#This Row],[Order Priority]]=Introduction!$B$45,1,0)</f>
        <v>1</v>
      </c>
      <c r="M923" s="52">
        <f>IF(Table2[[#This Row],[Ship Mode]]=Introduction!$C$42,1,0)</f>
        <v>0</v>
      </c>
      <c r="N923" s="51">
        <f>IF(Table2[[#This Row],[Ship Mode]]=Introduction!$C$44,1,0)</f>
        <v>1</v>
      </c>
      <c r="O923" s="51">
        <f>IF(Table2[[#This Row],[Customer Segment]]=Introduction!$D$45,1,0)</f>
        <v>0</v>
      </c>
      <c r="P923" s="51">
        <f>IF(Table2[[#This Row],[Customer Segment]]=Introduction!$D$42,1,0)</f>
        <v>0</v>
      </c>
      <c r="Q923" s="51">
        <f>IF(Table2[[#This Row],[Customer Segment]]=Introduction!$D$44,1,0)</f>
        <v>1</v>
      </c>
      <c r="R923" s="41">
        <v>134.09</v>
      </c>
      <c r="S9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163.37586514285235</v>
      </c>
    </row>
    <row r="924" spans="1:19" customFormat="1" x14ac:dyDescent="0.2">
      <c r="A924" s="1" t="s">
        <v>92</v>
      </c>
      <c r="B924" s="1" t="s">
        <v>14</v>
      </c>
      <c r="C924" s="1" t="s">
        <v>15</v>
      </c>
      <c r="D924" s="47">
        <v>0.02</v>
      </c>
      <c r="E924" s="47">
        <v>15.42</v>
      </c>
      <c r="F924" s="47">
        <v>5.41</v>
      </c>
      <c r="G924" s="47">
        <v>0.59</v>
      </c>
      <c r="H924" s="47">
        <v>-16.37</v>
      </c>
      <c r="I924" s="52">
        <f>IF(Table2[[#This Row],[Order Priority]]=Introduction!$B$42,1,0)</f>
        <v>0</v>
      </c>
      <c r="J924" s="52">
        <f>IF(Table2[[#This Row],[Order Priority]]=Introduction!$B$43,1,0)</f>
        <v>0</v>
      </c>
      <c r="K924" s="52">
        <f>IF(Table2[[#This Row],[Order Priority]]=Introduction!$B$44,1,0)</f>
        <v>0</v>
      </c>
      <c r="L924" s="52">
        <f>IF(Table2[[#This Row],[Order Priority]]=Introduction!$B$45,1,0)</f>
        <v>1</v>
      </c>
      <c r="M924" s="52">
        <f>IF(Table2[[#This Row],[Ship Mode]]=Introduction!$C$42,1,0)</f>
        <v>0</v>
      </c>
      <c r="N924" s="51">
        <f>IF(Table2[[#This Row],[Ship Mode]]=Introduction!$C$44,1,0)</f>
        <v>1</v>
      </c>
      <c r="O924" s="51">
        <f>IF(Table2[[#This Row],[Customer Segment]]=Introduction!$D$45,1,0)</f>
        <v>0</v>
      </c>
      <c r="P924" s="51">
        <f>IF(Table2[[#This Row],[Customer Segment]]=Introduction!$D$42,1,0)</f>
        <v>1</v>
      </c>
      <c r="Q924" s="51">
        <f>IF(Table2[[#This Row],[Customer Segment]]=Introduction!$D$44,1,0)</f>
        <v>0</v>
      </c>
      <c r="R924" s="44">
        <v>33.840000000000003</v>
      </c>
      <c r="S9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279.05843094104733</v>
      </c>
    </row>
    <row r="925" spans="1:19" customFormat="1" x14ac:dyDescent="0.2">
      <c r="A925" s="1" t="s">
        <v>46</v>
      </c>
      <c r="B925" s="1" t="s">
        <v>14</v>
      </c>
      <c r="C925" s="1" t="s">
        <v>47</v>
      </c>
      <c r="D925" s="49">
        <v>0.1</v>
      </c>
      <c r="E925" s="49">
        <v>14.28</v>
      </c>
      <c r="F925" s="49">
        <v>2.99</v>
      </c>
      <c r="G925" s="49">
        <v>0.39</v>
      </c>
      <c r="H925" s="49">
        <v>104.9145</v>
      </c>
      <c r="I925" s="52">
        <f>IF(Table2[[#This Row],[Order Priority]]=Introduction!$B$42,1,0)</f>
        <v>0</v>
      </c>
      <c r="J925" s="52">
        <f>IF(Table2[[#This Row],[Order Priority]]=Introduction!$B$43,1,0)</f>
        <v>0</v>
      </c>
      <c r="K925" s="52">
        <f>IF(Table2[[#This Row],[Order Priority]]=Introduction!$B$44,1,0)</f>
        <v>0</v>
      </c>
      <c r="L925" s="52">
        <f>IF(Table2[[#This Row],[Order Priority]]=Introduction!$B$45,1,0)</f>
        <v>0</v>
      </c>
      <c r="M925" s="52">
        <f>IF(Table2[[#This Row],[Ship Mode]]=Introduction!$C$42,1,0)</f>
        <v>0</v>
      </c>
      <c r="N925" s="51">
        <f>IF(Table2[[#This Row],[Ship Mode]]=Introduction!$C$44,1,0)</f>
        <v>1</v>
      </c>
      <c r="O925" s="51">
        <f>IF(Table2[[#This Row],[Customer Segment]]=Introduction!$D$45,1,0)</f>
        <v>0</v>
      </c>
      <c r="P925" s="51">
        <f>IF(Table2[[#This Row],[Customer Segment]]=Introduction!$D$42,1,0)</f>
        <v>0</v>
      </c>
      <c r="Q925" s="51">
        <f>IF(Table2[[#This Row],[Customer Segment]]=Introduction!$D$44,1,0)</f>
        <v>1</v>
      </c>
      <c r="R925" s="41">
        <v>152.05000000000001</v>
      </c>
      <c r="S9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361.3349089517709</v>
      </c>
    </row>
    <row r="926" spans="1:19" customFormat="1" x14ac:dyDescent="0.2">
      <c r="A926" s="1" t="s">
        <v>1</v>
      </c>
      <c r="B926" s="1" t="s">
        <v>14</v>
      </c>
      <c r="C926" s="1" t="s">
        <v>3</v>
      </c>
      <c r="D926" s="47">
        <v>7.0000000000000007E-2</v>
      </c>
      <c r="E926" s="47">
        <v>5.68</v>
      </c>
      <c r="F926" s="47">
        <v>1.39</v>
      </c>
      <c r="G926" s="47">
        <v>0.38</v>
      </c>
      <c r="H926" s="47">
        <v>18.643799999999999</v>
      </c>
      <c r="I926" s="52">
        <f>IF(Table2[[#This Row],[Order Priority]]=Introduction!$B$42,1,0)</f>
        <v>1</v>
      </c>
      <c r="J926" s="52">
        <f>IF(Table2[[#This Row],[Order Priority]]=Introduction!$B$43,1,0)</f>
        <v>0</v>
      </c>
      <c r="K926" s="52">
        <f>IF(Table2[[#This Row],[Order Priority]]=Introduction!$B$44,1,0)</f>
        <v>0</v>
      </c>
      <c r="L926" s="52">
        <f>IF(Table2[[#This Row],[Order Priority]]=Introduction!$B$45,1,0)</f>
        <v>0</v>
      </c>
      <c r="M926" s="52">
        <f>IF(Table2[[#This Row],[Ship Mode]]=Introduction!$C$42,1,0)</f>
        <v>0</v>
      </c>
      <c r="N926" s="51">
        <f>IF(Table2[[#This Row],[Ship Mode]]=Introduction!$C$44,1,0)</f>
        <v>1</v>
      </c>
      <c r="O926" s="51">
        <f>IF(Table2[[#This Row],[Customer Segment]]=Introduction!$D$45,1,0)</f>
        <v>1</v>
      </c>
      <c r="P926" s="51">
        <f>IF(Table2[[#This Row],[Customer Segment]]=Introduction!$D$42,1,0)</f>
        <v>0</v>
      </c>
      <c r="Q926" s="51">
        <f>IF(Table2[[#This Row],[Customer Segment]]=Introduction!$D$44,1,0)</f>
        <v>0</v>
      </c>
      <c r="R926" s="44">
        <v>27.02</v>
      </c>
      <c r="S9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262.84285703761554</v>
      </c>
    </row>
    <row r="927" spans="1:19" customFormat="1" x14ac:dyDescent="0.2">
      <c r="A927" s="1" t="s">
        <v>1</v>
      </c>
      <c r="B927" s="1" t="s">
        <v>14</v>
      </c>
      <c r="C927" s="1" t="s">
        <v>3</v>
      </c>
      <c r="D927" s="49">
        <v>0.06</v>
      </c>
      <c r="E927" s="49">
        <v>22.84</v>
      </c>
      <c r="F927" s="49">
        <v>11.54</v>
      </c>
      <c r="G927" s="49">
        <v>0.39</v>
      </c>
      <c r="H927" s="49">
        <v>-31.24</v>
      </c>
      <c r="I927" s="52">
        <f>IF(Table2[[#This Row],[Order Priority]]=Introduction!$B$42,1,0)</f>
        <v>1</v>
      </c>
      <c r="J927" s="52">
        <f>IF(Table2[[#This Row],[Order Priority]]=Introduction!$B$43,1,0)</f>
        <v>0</v>
      </c>
      <c r="K927" s="52">
        <f>IF(Table2[[#This Row],[Order Priority]]=Introduction!$B$44,1,0)</f>
        <v>0</v>
      </c>
      <c r="L927" s="52">
        <f>IF(Table2[[#This Row],[Order Priority]]=Introduction!$B$45,1,0)</f>
        <v>0</v>
      </c>
      <c r="M927" s="52">
        <f>IF(Table2[[#This Row],[Ship Mode]]=Introduction!$C$42,1,0)</f>
        <v>0</v>
      </c>
      <c r="N927" s="51">
        <f>IF(Table2[[#This Row],[Ship Mode]]=Introduction!$C$44,1,0)</f>
        <v>1</v>
      </c>
      <c r="O927" s="51">
        <f>IF(Table2[[#This Row],[Customer Segment]]=Introduction!$D$45,1,0)</f>
        <v>1</v>
      </c>
      <c r="P927" s="51">
        <f>IF(Table2[[#This Row],[Customer Segment]]=Introduction!$D$42,1,0)</f>
        <v>0</v>
      </c>
      <c r="Q927" s="51">
        <f>IF(Table2[[#This Row],[Customer Segment]]=Introduction!$D$44,1,0)</f>
        <v>0</v>
      </c>
      <c r="R927" s="41">
        <v>27.67</v>
      </c>
      <c r="S9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560.98543627111178</v>
      </c>
    </row>
    <row r="928" spans="1:19" customFormat="1" x14ac:dyDescent="0.2">
      <c r="A928" s="1" t="s">
        <v>1</v>
      </c>
      <c r="B928" s="1" t="s">
        <v>2</v>
      </c>
      <c r="C928" s="1" t="s">
        <v>3</v>
      </c>
      <c r="D928" s="47">
        <v>0.06</v>
      </c>
      <c r="E928" s="47">
        <v>200.97</v>
      </c>
      <c r="F928" s="47">
        <v>15.59</v>
      </c>
      <c r="G928" s="47">
        <v>0.36</v>
      </c>
      <c r="H928" s="47">
        <v>531.61800000000005</v>
      </c>
      <c r="I928" s="52">
        <f>IF(Table2[[#This Row],[Order Priority]]=Introduction!$B$42,1,0)</f>
        <v>1</v>
      </c>
      <c r="J928" s="52">
        <f>IF(Table2[[#This Row],[Order Priority]]=Introduction!$B$43,1,0)</f>
        <v>0</v>
      </c>
      <c r="K928" s="52">
        <f>IF(Table2[[#This Row],[Order Priority]]=Introduction!$B$44,1,0)</f>
        <v>0</v>
      </c>
      <c r="L928" s="52">
        <f>IF(Table2[[#This Row],[Order Priority]]=Introduction!$B$45,1,0)</f>
        <v>0</v>
      </c>
      <c r="M928" s="52">
        <f>IF(Table2[[#This Row],[Ship Mode]]=Introduction!$C$42,1,0)</f>
        <v>1</v>
      </c>
      <c r="N928" s="51">
        <f>IF(Table2[[#This Row],[Ship Mode]]=Introduction!$C$44,1,0)</f>
        <v>0</v>
      </c>
      <c r="O928" s="51">
        <f>IF(Table2[[#This Row],[Customer Segment]]=Introduction!$D$45,1,0)</f>
        <v>1</v>
      </c>
      <c r="P928" s="51">
        <f>IF(Table2[[#This Row],[Customer Segment]]=Introduction!$D$42,1,0)</f>
        <v>0</v>
      </c>
      <c r="Q928" s="51">
        <f>IF(Table2[[#This Row],[Customer Segment]]=Introduction!$D$44,1,0)</f>
        <v>0</v>
      </c>
      <c r="R928" s="44">
        <v>1348.83</v>
      </c>
      <c r="S9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1978.9152948442002</v>
      </c>
    </row>
    <row r="929" spans="1:19" customFormat="1" x14ac:dyDescent="0.2">
      <c r="A929" s="1" t="s">
        <v>1</v>
      </c>
      <c r="B929" s="1" t="s">
        <v>14</v>
      </c>
      <c r="C929" s="1" t="s">
        <v>70</v>
      </c>
      <c r="D929" s="49">
        <v>0.08</v>
      </c>
      <c r="E929" s="49">
        <v>46.89</v>
      </c>
      <c r="F929" s="49">
        <v>5.0999999999999996</v>
      </c>
      <c r="G929" s="49">
        <v>0.46</v>
      </c>
      <c r="H929" s="49">
        <v>507.63299999999998</v>
      </c>
      <c r="I929" s="52">
        <f>IF(Table2[[#This Row],[Order Priority]]=Introduction!$B$42,1,0)</f>
        <v>1</v>
      </c>
      <c r="J929" s="52">
        <f>IF(Table2[[#This Row],[Order Priority]]=Introduction!$B$43,1,0)</f>
        <v>0</v>
      </c>
      <c r="K929" s="52">
        <f>IF(Table2[[#This Row],[Order Priority]]=Introduction!$B$44,1,0)</f>
        <v>0</v>
      </c>
      <c r="L929" s="52">
        <f>IF(Table2[[#This Row],[Order Priority]]=Introduction!$B$45,1,0)</f>
        <v>0</v>
      </c>
      <c r="M929" s="52">
        <f>IF(Table2[[#This Row],[Ship Mode]]=Introduction!$C$42,1,0)</f>
        <v>0</v>
      </c>
      <c r="N929" s="51">
        <f>IF(Table2[[#This Row],[Ship Mode]]=Introduction!$C$44,1,0)</f>
        <v>1</v>
      </c>
      <c r="O929" s="51">
        <f>IF(Table2[[#This Row],[Customer Segment]]=Introduction!$D$45,1,0)</f>
        <v>0</v>
      </c>
      <c r="P929" s="51">
        <f>IF(Table2[[#This Row],[Customer Segment]]=Introduction!$D$42,1,0)</f>
        <v>0</v>
      </c>
      <c r="Q929" s="51">
        <f>IF(Table2[[#This Row],[Customer Segment]]=Introduction!$D$44,1,0)</f>
        <v>0</v>
      </c>
      <c r="R929" s="41">
        <v>735.7</v>
      </c>
      <c r="S9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1064.1634286589351</v>
      </c>
    </row>
    <row r="930" spans="1:19" customFormat="1" x14ac:dyDescent="0.2">
      <c r="A930" s="1" t="s">
        <v>1</v>
      </c>
      <c r="B930" s="1" t="s">
        <v>14</v>
      </c>
      <c r="C930" s="1" t="s">
        <v>70</v>
      </c>
      <c r="D930" s="47">
        <v>0.05</v>
      </c>
      <c r="E930" s="47">
        <v>12.98</v>
      </c>
      <c r="F930" s="47">
        <v>3.14</v>
      </c>
      <c r="G930" s="47">
        <v>0.6</v>
      </c>
      <c r="H930" s="47">
        <v>38.229999999999997</v>
      </c>
      <c r="I930" s="52">
        <f>IF(Table2[[#This Row],[Order Priority]]=Introduction!$B$42,1,0)</f>
        <v>1</v>
      </c>
      <c r="J930" s="52">
        <f>IF(Table2[[#This Row],[Order Priority]]=Introduction!$B$43,1,0)</f>
        <v>0</v>
      </c>
      <c r="K930" s="52">
        <f>IF(Table2[[#This Row],[Order Priority]]=Introduction!$B$44,1,0)</f>
        <v>0</v>
      </c>
      <c r="L930" s="52">
        <f>IF(Table2[[#This Row],[Order Priority]]=Introduction!$B$45,1,0)</f>
        <v>0</v>
      </c>
      <c r="M930" s="52">
        <f>IF(Table2[[#This Row],[Ship Mode]]=Introduction!$C$42,1,0)</f>
        <v>0</v>
      </c>
      <c r="N930" s="51">
        <f>IF(Table2[[#This Row],[Ship Mode]]=Introduction!$C$44,1,0)</f>
        <v>1</v>
      </c>
      <c r="O930" s="51">
        <f>IF(Table2[[#This Row],[Customer Segment]]=Introduction!$D$45,1,0)</f>
        <v>0</v>
      </c>
      <c r="P930" s="51">
        <f>IF(Table2[[#This Row],[Customer Segment]]=Introduction!$D$42,1,0)</f>
        <v>0</v>
      </c>
      <c r="Q930" s="51">
        <f>IF(Table2[[#This Row],[Customer Segment]]=Introduction!$D$44,1,0)</f>
        <v>0</v>
      </c>
      <c r="R930" s="44">
        <v>225.59</v>
      </c>
      <c r="S9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559.2544897959599</v>
      </c>
    </row>
    <row r="931" spans="1:19" customFormat="1" x14ac:dyDescent="0.2">
      <c r="A931" s="1" t="s">
        <v>1</v>
      </c>
      <c r="B931" s="1" t="s">
        <v>63</v>
      </c>
      <c r="C931" s="1" t="s">
        <v>70</v>
      </c>
      <c r="D931" s="49">
        <v>0.01</v>
      </c>
      <c r="E931" s="49">
        <v>10.64</v>
      </c>
      <c r="F931" s="49">
        <v>5.16</v>
      </c>
      <c r="G931" s="49">
        <v>0.56999999999999995</v>
      </c>
      <c r="H931" s="49">
        <v>-11.69</v>
      </c>
      <c r="I931" s="52">
        <f>IF(Table2[[#This Row],[Order Priority]]=Introduction!$B$42,1,0)</f>
        <v>1</v>
      </c>
      <c r="J931" s="52">
        <f>IF(Table2[[#This Row],[Order Priority]]=Introduction!$B$43,1,0)</f>
        <v>0</v>
      </c>
      <c r="K931" s="52">
        <f>IF(Table2[[#This Row],[Order Priority]]=Introduction!$B$44,1,0)</f>
        <v>0</v>
      </c>
      <c r="L931" s="52">
        <f>IF(Table2[[#This Row],[Order Priority]]=Introduction!$B$45,1,0)</f>
        <v>0</v>
      </c>
      <c r="M931" s="52">
        <f>IF(Table2[[#This Row],[Ship Mode]]=Introduction!$C$42,1,0)</f>
        <v>0</v>
      </c>
      <c r="N931" s="51">
        <f>IF(Table2[[#This Row],[Ship Mode]]=Introduction!$C$44,1,0)</f>
        <v>0</v>
      </c>
      <c r="O931" s="51">
        <f>IF(Table2[[#This Row],[Customer Segment]]=Introduction!$D$45,1,0)</f>
        <v>0</v>
      </c>
      <c r="P931" s="51">
        <f>IF(Table2[[#This Row],[Customer Segment]]=Introduction!$D$42,1,0)</f>
        <v>0</v>
      </c>
      <c r="Q931" s="51">
        <f>IF(Table2[[#This Row],[Customer Segment]]=Introduction!$D$44,1,0)</f>
        <v>0</v>
      </c>
      <c r="R931" s="41">
        <v>58.52</v>
      </c>
      <c r="S9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475.9171264820788</v>
      </c>
    </row>
    <row r="932" spans="1:19" customFormat="1" x14ac:dyDescent="0.2">
      <c r="A932" s="1" t="s">
        <v>1</v>
      </c>
      <c r="B932" s="1" t="s">
        <v>14</v>
      </c>
      <c r="C932" s="1" t="s">
        <v>3</v>
      </c>
      <c r="D932" s="47">
        <v>0.17</v>
      </c>
      <c r="E932" s="47">
        <v>14.89</v>
      </c>
      <c r="F932" s="47">
        <v>13.56</v>
      </c>
      <c r="G932" s="47">
        <v>0.57999999999999996</v>
      </c>
      <c r="H932" s="47">
        <v>-9.1300000000000008</v>
      </c>
      <c r="I932" s="52">
        <f>IF(Table2[[#This Row],[Order Priority]]=Introduction!$B$42,1,0)</f>
        <v>1</v>
      </c>
      <c r="J932" s="52">
        <f>IF(Table2[[#This Row],[Order Priority]]=Introduction!$B$43,1,0)</f>
        <v>0</v>
      </c>
      <c r="K932" s="52">
        <f>IF(Table2[[#This Row],[Order Priority]]=Introduction!$B$44,1,0)</f>
        <v>0</v>
      </c>
      <c r="L932" s="52">
        <f>IF(Table2[[#This Row],[Order Priority]]=Introduction!$B$45,1,0)</f>
        <v>0</v>
      </c>
      <c r="M932" s="52">
        <f>IF(Table2[[#This Row],[Ship Mode]]=Introduction!$C$42,1,0)</f>
        <v>0</v>
      </c>
      <c r="N932" s="51">
        <f>IF(Table2[[#This Row],[Ship Mode]]=Introduction!$C$44,1,0)</f>
        <v>1</v>
      </c>
      <c r="O932" s="51">
        <f>IF(Table2[[#This Row],[Customer Segment]]=Introduction!$D$45,1,0)</f>
        <v>1</v>
      </c>
      <c r="P932" s="51">
        <f>IF(Table2[[#This Row],[Customer Segment]]=Introduction!$D$42,1,0)</f>
        <v>0</v>
      </c>
      <c r="Q932" s="51">
        <f>IF(Table2[[#This Row],[Customer Segment]]=Introduction!$D$44,1,0)</f>
        <v>0</v>
      </c>
      <c r="R932" s="44">
        <v>27.96</v>
      </c>
      <c r="S9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699.78203039152868</v>
      </c>
    </row>
    <row r="933" spans="1:19" customFormat="1" x14ac:dyDescent="0.2">
      <c r="A933" s="1" t="s">
        <v>1</v>
      </c>
      <c r="B933" s="1" t="s">
        <v>14</v>
      </c>
      <c r="C933" s="1" t="s">
        <v>15</v>
      </c>
      <c r="D933" s="49">
        <v>7.0000000000000007E-2</v>
      </c>
      <c r="E933" s="49">
        <v>35.99</v>
      </c>
      <c r="F933" s="49">
        <v>5</v>
      </c>
      <c r="G933" s="49">
        <v>0.82</v>
      </c>
      <c r="H933" s="49">
        <v>-299.81420000000003</v>
      </c>
      <c r="I933" s="52">
        <f>IF(Table2[[#This Row],[Order Priority]]=Introduction!$B$42,1,0)</f>
        <v>1</v>
      </c>
      <c r="J933" s="52">
        <f>IF(Table2[[#This Row],[Order Priority]]=Introduction!$B$43,1,0)</f>
        <v>0</v>
      </c>
      <c r="K933" s="52">
        <f>IF(Table2[[#This Row],[Order Priority]]=Introduction!$B$44,1,0)</f>
        <v>0</v>
      </c>
      <c r="L933" s="52">
        <f>IF(Table2[[#This Row],[Order Priority]]=Introduction!$B$45,1,0)</f>
        <v>0</v>
      </c>
      <c r="M933" s="52">
        <f>IF(Table2[[#This Row],[Ship Mode]]=Introduction!$C$42,1,0)</f>
        <v>0</v>
      </c>
      <c r="N933" s="51">
        <f>IF(Table2[[#This Row],[Ship Mode]]=Introduction!$C$44,1,0)</f>
        <v>1</v>
      </c>
      <c r="O933" s="51">
        <f>IF(Table2[[#This Row],[Customer Segment]]=Introduction!$D$45,1,0)</f>
        <v>0</v>
      </c>
      <c r="P933" s="51">
        <f>IF(Table2[[#This Row],[Customer Segment]]=Introduction!$D$42,1,0)</f>
        <v>1</v>
      </c>
      <c r="Q933" s="51">
        <f>IF(Table2[[#This Row],[Customer Segment]]=Introduction!$D$44,1,0)</f>
        <v>0</v>
      </c>
      <c r="R933" s="41">
        <v>31.71</v>
      </c>
      <c r="S9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477.30001743902596</v>
      </c>
    </row>
    <row r="934" spans="1:19" customFormat="1" x14ac:dyDescent="0.2">
      <c r="A934" s="1" t="s">
        <v>23</v>
      </c>
      <c r="B934" s="1" t="s">
        <v>2</v>
      </c>
      <c r="C934" s="1" t="s">
        <v>3</v>
      </c>
      <c r="D934" s="47">
        <v>0.02</v>
      </c>
      <c r="E934" s="47">
        <v>500.98</v>
      </c>
      <c r="F934" s="47">
        <v>41.44</v>
      </c>
      <c r="G934" s="47">
        <v>0.66</v>
      </c>
      <c r="H934" s="47">
        <v>2568.4629</v>
      </c>
      <c r="I934" s="52">
        <f>IF(Table2[[#This Row],[Order Priority]]=Introduction!$B$42,1,0)</f>
        <v>0</v>
      </c>
      <c r="J934" s="52">
        <f>IF(Table2[[#This Row],[Order Priority]]=Introduction!$B$43,1,0)</f>
        <v>0</v>
      </c>
      <c r="K934" s="52">
        <f>IF(Table2[[#This Row],[Order Priority]]=Introduction!$B$44,1,0)</f>
        <v>1</v>
      </c>
      <c r="L934" s="52">
        <f>IF(Table2[[#This Row],[Order Priority]]=Introduction!$B$45,1,0)</f>
        <v>0</v>
      </c>
      <c r="M934" s="52">
        <f>IF(Table2[[#This Row],[Ship Mode]]=Introduction!$C$42,1,0)</f>
        <v>1</v>
      </c>
      <c r="N934" s="51">
        <f>IF(Table2[[#This Row],[Ship Mode]]=Introduction!$C$44,1,0)</f>
        <v>0</v>
      </c>
      <c r="O934" s="51">
        <f>IF(Table2[[#This Row],[Customer Segment]]=Introduction!$D$45,1,0)</f>
        <v>1</v>
      </c>
      <c r="P934" s="51">
        <f>IF(Table2[[#This Row],[Customer Segment]]=Introduction!$D$42,1,0)</f>
        <v>0</v>
      </c>
      <c r="Q934" s="51">
        <f>IF(Table2[[#This Row],[Customer Segment]]=Introduction!$D$44,1,0)</f>
        <v>0</v>
      </c>
      <c r="R934" s="44">
        <v>3722.41</v>
      </c>
      <c r="S9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5784.7037639247928</v>
      </c>
    </row>
    <row r="935" spans="1:19" customFormat="1" x14ac:dyDescent="0.2">
      <c r="A935" s="1" t="s">
        <v>23</v>
      </c>
      <c r="B935" s="1" t="s">
        <v>14</v>
      </c>
      <c r="C935" s="1" t="s">
        <v>15</v>
      </c>
      <c r="D935" s="49">
        <v>0.09</v>
      </c>
      <c r="E935" s="49">
        <v>60.98</v>
      </c>
      <c r="F935" s="49">
        <v>49</v>
      </c>
      <c r="G935" s="49">
        <v>0.59</v>
      </c>
      <c r="H935" s="49">
        <v>-954.75800000000004</v>
      </c>
      <c r="I935" s="52">
        <f>IF(Table2[[#This Row],[Order Priority]]=Introduction!$B$42,1,0)</f>
        <v>0</v>
      </c>
      <c r="J935" s="52">
        <f>IF(Table2[[#This Row],[Order Priority]]=Introduction!$B$43,1,0)</f>
        <v>0</v>
      </c>
      <c r="K935" s="52">
        <f>IF(Table2[[#This Row],[Order Priority]]=Introduction!$B$44,1,0)</f>
        <v>1</v>
      </c>
      <c r="L935" s="52">
        <f>IF(Table2[[#This Row],[Order Priority]]=Introduction!$B$45,1,0)</f>
        <v>0</v>
      </c>
      <c r="M935" s="52">
        <f>IF(Table2[[#This Row],[Ship Mode]]=Introduction!$C$42,1,0)</f>
        <v>0</v>
      </c>
      <c r="N935" s="51">
        <f>IF(Table2[[#This Row],[Ship Mode]]=Introduction!$C$44,1,0)</f>
        <v>1</v>
      </c>
      <c r="O935" s="51">
        <f>IF(Table2[[#This Row],[Customer Segment]]=Introduction!$D$45,1,0)</f>
        <v>0</v>
      </c>
      <c r="P935" s="51">
        <f>IF(Table2[[#This Row],[Customer Segment]]=Introduction!$D$42,1,0)</f>
        <v>1</v>
      </c>
      <c r="Q935" s="51">
        <f>IF(Table2[[#This Row],[Customer Segment]]=Introduction!$D$44,1,0)</f>
        <v>0</v>
      </c>
      <c r="R935" s="41">
        <v>879.62</v>
      </c>
      <c r="S9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686.41799601602895</v>
      </c>
    </row>
    <row r="936" spans="1:19" customFormat="1" x14ac:dyDescent="0.2">
      <c r="A936" s="1" t="s">
        <v>23</v>
      </c>
      <c r="B936" s="1" t="s">
        <v>14</v>
      </c>
      <c r="C936" s="1" t="s">
        <v>15</v>
      </c>
      <c r="D936" s="47">
        <v>0.05</v>
      </c>
      <c r="E936" s="47">
        <v>29.89</v>
      </c>
      <c r="F936" s="47">
        <v>1.99</v>
      </c>
      <c r="G936" s="47">
        <v>0.5</v>
      </c>
      <c r="H936" s="47">
        <v>219.4734</v>
      </c>
      <c r="I936" s="52">
        <f>IF(Table2[[#This Row],[Order Priority]]=Introduction!$B$42,1,0)</f>
        <v>0</v>
      </c>
      <c r="J936" s="52">
        <f>IF(Table2[[#This Row],[Order Priority]]=Introduction!$B$43,1,0)</f>
        <v>0</v>
      </c>
      <c r="K936" s="52">
        <f>IF(Table2[[#This Row],[Order Priority]]=Introduction!$B$44,1,0)</f>
        <v>1</v>
      </c>
      <c r="L936" s="52">
        <f>IF(Table2[[#This Row],[Order Priority]]=Introduction!$B$45,1,0)</f>
        <v>0</v>
      </c>
      <c r="M936" s="52">
        <f>IF(Table2[[#This Row],[Ship Mode]]=Introduction!$C$42,1,0)</f>
        <v>0</v>
      </c>
      <c r="N936" s="51">
        <f>IF(Table2[[#This Row],[Ship Mode]]=Introduction!$C$44,1,0)</f>
        <v>1</v>
      </c>
      <c r="O936" s="51">
        <f>IF(Table2[[#This Row],[Customer Segment]]=Introduction!$D$45,1,0)</f>
        <v>0</v>
      </c>
      <c r="P936" s="51">
        <f>IF(Table2[[#This Row],[Customer Segment]]=Introduction!$D$42,1,0)</f>
        <v>1</v>
      </c>
      <c r="Q936" s="51">
        <f>IF(Table2[[#This Row],[Customer Segment]]=Introduction!$D$44,1,0)</f>
        <v>0</v>
      </c>
      <c r="R936" s="44">
        <v>361.19</v>
      </c>
      <c r="S9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443.752120571273</v>
      </c>
    </row>
    <row r="937" spans="1:19" customFormat="1" x14ac:dyDescent="0.2">
      <c r="A937" s="1" t="s">
        <v>23</v>
      </c>
      <c r="B937" s="1" t="s">
        <v>14</v>
      </c>
      <c r="C937" s="1" t="s">
        <v>3</v>
      </c>
      <c r="D937" s="49">
        <v>0.05</v>
      </c>
      <c r="E937" s="49">
        <v>3.98</v>
      </c>
      <c r="F937" s="49">
        <v>5.26</v>
      </c>
      <c r="G937" s="49">
        <v>0.38</v>
      </c>
      <c r="H937" s="49">
        <v>-152.52449999999999</v>
      </c>
      <c r="I937" s="52">
        <f>IF(Table2[[#This Row],[Order Priority]]=Introduction!$B$42,1,0)</f>
        <v>0</v>
      </c>
      <c r="J937" s="52">
        <f>IF(Table2[[#This Row],[Order Priority]]=Introduction!$B$43,1,0)</f>
        <v>0</v>
      </c>
      <c r="K937" s="52">
        <f>IF(Table2[[#This Row],[Order Priority]]=Introduction!$B$44,1,0)</f>
        <v>1</v>
      </c>
      <c r="L937" s="52">
        <f>IF(Table2[[#This Row],[Order Priority]]=Introduction!$B$45,1,0)</f>
        <v>0</v>
      </c>
      <c r="M937" s="52">
        <f>IF(Table2[[#This Row],[Ship Mode]]=Introduction!$C$42,1,0)</f>
        <v>0</v>
      </c>
      <c r="N937" s="51">
        <f>IF(Table2[[#This Row],[Ship Mode]]=Introduction!$C$44,1,0)</f>
        <v>1</v>
      </c>
      <c r="O937" s="51">
        <f>IF(Table2[[#This Row],[Customer Segment]]=Introduction!$D$45,1,0)</f>
        <v>1</v>
      </c>
      <c r="P937" s="51">
        <f>IF(Table2[[#This Row],[Customer Segment]]=Introduction!$D$42,1,0)</f>
        <v>0</v>
      </c>
      <c r="Q937" s="51">
        <f>IF(Table2[[#This Row],[Customer Segment]]=Introduction!$D$44,1,0)</f>
        <v>0</v>
      </c>
      <c r="R937" s="41">
        <v>49.44</v>
      </c>
      <c r="S9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-7.8261382715989392</v>
      </c>
    </row>
    <row r="938" spans="1:19" customFormat="1" x14ac:dyDescent="0.2">
      <c r="A938" s="1" t="s">
        <v>23</v>
      </c>
      <c r="B938" s="1" t="s">
        <v>14</v>
      </c>
      <c r="C938" s="1" t="s">
        <v>3</v>
      </c>
      <c r="D938" s="47">
        <v>0.01</v>
      </c>
      <c r="E938" s="47">
        <v>6.48</v>
      </c>
      <c r="F938" s="47">
        <v>5.4</v>
      </c>
      <c r="G938" s="47">
        <v>0.37</v>
      </c>
      <c r="H938" s="47">
        <v>-18.850000000000001</v>
      </c>
      <c r="I938" s="52">
        <f>IF(Table2[[#This Row],[Order Priority]]=Introduction!$B$42,1,0)</f>
        <v>0</v>
      </c>
      <c r="J938" s="52">
        <f>IF(Table2[[#This Row],[Order Priority]]=Introduction!$B$43,1,0)</f>
        <v>0</v>
      </c>
      <c r="K938" s="52">
        <f>IF(Table2[[#This Row],[Order Priority]]=Introduction!$B$44,1,0)</f>
        <v>1</v>
      </c>
      <c r="L938" s="52">
        <f>IF(Table2[[#This Row],[Order Priority]]=Introduction!$B$45,1,0)</f>
        <v>0</v>
      </c>
      <c r="M938" s="52">
        <f>IF(Table2[[#This Row],[Ship Mode]]=Introduction!$C$42,1,0)</f>
        <v>0</v>
      </c>
      <c r="N938" s="51">
        <f>IF(Table2[[#This Row],[Ship Mode]]=Introduction!$C$44,1,0)</f>
        <v>1</v>
      </c>
      <c r="O938" s="51">
        <f>IF(Table2[[#This Row],[Customer Segment]]=Introduction!$D$45,1,0)</f>
        <v>1</v>
      </c>
      <c r="P938" s="51">
        <f>IF(Table2[[#This Row],[Customer Segment]]=Introduction!$D$42,1,0)</f>
        <v>0</v>
      </c>
      <c r="Q938" s="51">
        <f>IF(Table2[[#This Row],[Customer Segment]]=Introduction!$D$44,1,0)</f>
        <v>0</v>
      </c>
      <c r="R938" s="44">
        <v>14.29</v>
      </c>
      <c r="S9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158.88415313017899</v>
      </c>
    </row>
    <row r="939" spans="1:19" customFormat="1" x14ac:dyDescent="0.2">
      <c r="A939" s="1" t="s">
        <v>46</v>
      </c>
      <c r="B939" s="1" t="s">
        <v>14</v>
      </c>
      <c r="C939" s="1" t="s">
        <v>3</v>
      </c>
      <c r="D939" s="49">
        <v>0.04</v>
      </c>
      <c r="E939" s="49">
        <v>4.9800000000000004</v>
      </c>
      <c r="F939" s="49">
        <v>4.62</v>
      </c>
      <c r="G939" s="49">
        <v>0.64</v>
      </c>
      <c r="H939" s="49">
        <v>-135.16</v>
      </c>
      <c r="I939" s="52">
        <f>IF(Table2[[#This Row],[Order Priority]]=Introduction!$B$42,1,0)</f>
        <v>0</v>
      </c>
      <c r="J939" s="52">
        <f>IF(Table2[[#This Row],[Order Priority]]=Introduction!$B$43,1,0)</f>
        <v>0</v>
      </c>
      <c r="K939" s="52">
        <f>IF(Table2[[#This Row],[Order Priority]]=Introduction!$B$44,1,0)</f>
        <v>0</v>
      </c>
      <c r="L939" s="52">
        <f>IF(Table2[[#This Row],[Order Priority]]=Introduction!$B$45,1,0)</f>
        <v>0</v>
      </c>
      <c r="M939" s="52">
        <f>IF(Table2[[#This Row],[Ship Mode]]=Introduction!$C$42,1,0)</f>
        <v>0</v>
      </c>
      <c r="N939" s="51">
        <f>IF(Table2[[#This Row],[Ship Mode]]=Introduction!$C$44,1,0)</f>
        <v>1</v>
      </c>
      <c r="O939" s="51">
        <f>IF(Table2[[#This Row],[Customer Segment]]=Introduction!$D$45,1,0)</f>
        <v>1</v>
      </c>
      <c r="P939" s="51">
        <f>IF(Table2[[#This Row],[Customer Segment]]=Introduction!$D$42,1,0)</f>
        <v>0</v>
      </c>
      <c r="Q939" s="51">
        <f>IF(Table2[[#This Row],[Customer Segment]]=Introduction!$D$44,1,0)</f>
        <v>0</v>
      </c>
      <c r="R939" s="41">
        <v>102.54</v>
      </c>
      <c r="S9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339.37663242311561</v>
      </c>
    </row>
    <row r="940" spans="1:19" customFormat="1" x14ac:dyDescent="0.2">
      <c r="A940" s="1" t="s">
        <v>46</v>
      </c>
      <c r="B940" s="1" t="s">
        <v>14</v>
      </c>
      <c r="C940" s="1" t="s">
        <v>70</v>
      </c>
      <c r="D940" s="47">
        <v>0.01</v>
      </c>
      <c r="E940" s="47">
        <v>18.97</v>
      </c>
      <c r="F940" s="47">
        <v>9.0299999999999994</v>
      </c>
      <c r="G940" s="47">
        <v>0.37</v>
      </c>
      <c r="H940" s="47">
        <v>-12.0267</v>
      </c>
      <c r="I940" s="52">
        <f>IF(Table2[[#This Row],[Order Priority]]=Introduction!$B$42,1,0)</f>
        <v>0</v>
      </c>
      <c r="J940" s="52">
        <f>IF(Table2[[#This Row],[Order Priority]]=Introduction!$B$43,1,0)</f>
        <v>0</v>
      </c>
      <c r="K940" s="52">
        <f>IF(Table2[[#This Row],[Order Priority]]=Introduction!$B$44,1,0)</f>
        <v>0</v>
      </c>
      <c r="L940" s="52">
        <f>IF(Table2[[#This Row],[Order Priority]]=Introduction!$B$45,1,0)</f>
        <v>0</v>
      </c>
      <c r="M940" s="52">
        <f>IF(Table2[[#This Row],[Ship Mode]]=Introduction!$C$42,1,0)</f>
        <v>0</v>
      </c>
      <c r="N940" s="51">
        <f>IF(Table2[[#This Row],[Ship Mode]]=Introduction!$C$44,1,0)</f>
        <v>1</v>
      </c>
      <c r="O940" s="51">
        <f>IF(Table2[[#This Row],[Customer Segment]]=Introduction!$D$45,1,0)</f>
        <v>0</v>
      </c>
      <c r="P940" s="51">
        <f>IF(Table2[[#This Row],[Customer Segment]]=Introduction!$D$42,1,0)</f>
        <v>0</v>
      </c>
      <c r="Q940" s="51">
        <f>IF(Table2[[#This Row],[Customer Segment]]=Introduction!$D$44,1,0)</f>
        <v>0</v>
      </c>
      <c r="R940" s="44">
        <v>164.67</v>
      </c>
      <c r="S9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435.6330573557189</v>
      </c>
    </row>
    <row r="941" spans="1:19" customFormat="1" x14ac:dyDescent="0.2">
      <c r="A941" s="1" t="s">
        <v>46</v>
      </c>
      <c r="B941" s="1" t="s">
        <v>14</v>
      </c>
      <c r="C941" s="1" t="s">
        <v>70</v>
      </c>
      <c r="D941" s="49">
        <v>0.03</v>
      </c>
      <c r="E941" s="49">
        <v>12.28</v>
      </c>
      <c r="F941" s="49">
        <v>4.8600000000000003</v>
      </c>
      <c r="G941" s="49">
        <v>0.38</v>
      </c>
      <c r="H941" s="49">
        <v>122.508</v>
      </c>
      <c r="I941" s="52">
        <f>IF(Table2[[#This Row],[Order Priority]]=Introduction!$B$42,1,0)</f>
        <v>0</v>
      </c>
      <c r="J941" s="52">
        <f>IF(Table2[[#This Row],[Order Priority]]=Introduction!$B$43,1,0)</f>
        <v>0</v>
      </c>
      <c r="K941" s="52">
        <f>IF(Table2[[#This Row],[Order Priority]]=Introduction!$B$44,1,0)</f>
        <v>0</v>
      </c>
      <c r="L941" s="52">
        <f>IF(Table2[[#This Row],[Order Priority]]=Introduction!$B$45,1,0)</f>
        <v>0</v>
      </c>
      <c r="M941" s="52">
        <f>IF(Table2[[#This Row],[Ship Mode]]=Introduction!$C$42,1,0)</f>
        <v>0</v>
      </c>
      <c r="N941" s="51">
        <f>IF(Table2[[#This Row],[Ship Mode]]=Introduction!$C$44,1,0)</f>
        <v>1</v>
      </c>
      <c r="O941" s="51">
        <f>IF(Table2[[#This Row],[Customer Segment]]=Introduction!$D$45,1,0)</f>
        <v>0</v>
      </c>
      <c r="P941" s="51">
        <f>IF(Table2[[#This Row],[Customer Segment]]=Introduction!$D$42,1,0)</f>
        <v>0</v>
      </c>
      <c r="Q941" s="51">
        <f>IF(Table2[[#This Row],[Customer Segment]]=Introduction!$D$44,1,0)</f>
        <v>0</v>
      </c>
      <c r="R941" s="41">
        <v>72.739999999999995</v>
      </c>
      <c r="S9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432.27809745383172</v>
      </c>
    </row>
    <row r="942" spans="1:19" customFormat="1" x14ac:dyDescent="0.2">
      <c r="A942" s="1" t="s">
        <v>46</v>
      </c>
      <c r="B942" s="1" t="s">
        <v>63</v>
      </c>
      <c r="C942" s="1" t="s">
        <v>70</v>
      </c>
      <c r="D942" s="47">
        <v>0.05</v>
      </c>
      <c r="E942" s="47">
        <v>34.99</v>
      </c>
      <c r="F942" s="47">
        <v>7.73</v>
      </c>
      <c r="G942" s="47">
        <v>0.59</v>
      </c>
      <c r="H942" s="47">
        <v>-12.0267</v>
      </c>
      <c r="I942" s="52">
        <f>IF(Table2[[#This Row],[Order Priority]]=Introduction!$B$42,1,0)</f>
        <v>0</v>
      </c>
      <c r="J942" s="52">
        <f>IF(Table2[[#This Row],[Order Priority]]=Introduction!$B$43,1,0)</f>
        <v>0</v>
      </c>
      <c r="K942" s="52">
        <f>IF(Table2[[#This Row],[Order Priority]]=Introduction!$B$44,1,0)</f>
        <v>0</v>
      </c>
      <c r="L942" s="52">
        <f>IF(Table2[[#This Row],[Order Priority]]=Introduction!$B$45,1,0)</f>
        <v>0</v>
      </c>
      <c r="M942" s="52">
        <f>IF(Table2[[#This Row],[Ship Mode]]=Introduction!$C$42,1,0)</f>
        <v>0</v>
      </c>
      <c r="N942" s="51">
        <f>IF(Table2[[#This Row],[Ship Mode]]=Introduction!$C$44,1,0)</f>
        <v>0</v>
      </c>
      <c r="O942" s="51">
        <f>IF(Table2[[#This Row],[Customer Segment]]=Introduction!$D$45,1,0)</f>
        <v>0</v>
      </c>
      <c r="P942" s="51">
        <f>IF(Table2[[#This Row],[Customer Segment]]=Introduction!$D$42,1,0)</f>
        <v>0</v>
      </c>
      <c r="Q942" s="51">
        <f>IF(Table2[[#This Row],[Customer Segment]]=Introduction!$D$44,1,0)</f>
        <v>0</v>
      </c>
      <c r="R942" s="44">
        <v>418.75</v>
      </c>
      <c r="S9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524.1063898619235</v>
      </c>
    </row>
    <row r="943" spans="1:19" customFormat="1" x14ac:dyDescent="0.2">
      <c r="A943" s="1" t="s">
        <v>46</v>
      </c>
      <c r="B943" s="1" t="s">
        <v>2</v>
      </c>
      <c r="C943" s="1" t="s">
        <v>3</v>
      </c>
      <c r="D943" s="49">
        <v>0.03</v>
      </c>
      <c r="E943" s="49">
        <v>140.97999999999999</v>
      </c>
      <c r="F943" s="49">
        <v>36.090000000000003</v>
      </c>
      <c r="G943" s="49">
        <v>0.77</v>
      </c>
      <c r="H943" s="49">
        <v>-221.5</v>
      </c>
      <c r="I943" s="52">
        <f>IF(Table2[[#This Row],[Order Priority]]=Introduction!$B$42,1,0)</f>
        <v>0</v>
      </c>
      <c r="J943" s="52">
        <f>IF(Table2[[#This Row],[Order Priority]]=Introduction!$B$43,1,0)</f>
        <v>0</v>
      </c>
      <c r="K943" s="52">
        <f>IF(Table2[[#This Row],[Order Priority]]=Introduction!$B$44,1,0)</f>
        <v>0</v>
      </c>
      <c r="L943" s="52">
        <f>IF(Table2[[#This Row],[Order Priority]]=Introduction!$B$45,1,0)</f>
        <v>0</v>
      </c>
      <c r="M943" s="52">
        <f>IF(Table2[[#This Row],[Ship Mode]]=Introduction!$C$42,1,0)</f>
        <v>1</v>
      </c>
      <c r="N943" s="51">
        <f>IF(Table2[[#This Row],[Ship Mode]]=Introduction!$C$44,1,0)</f>
        <v>0</v>
      </c>
      <c r="O943" s="51">
        <f>IF(Table2[[#This Row],[Customer Segment]]=Introduction!$D$45,1,0)</f>
        <v>1</v>
      </c>
      <c r="P943" s="51">
        <f>IF(Table2[[#This Row],[Customer Segment]]=Introduction!$D$42,1,0)</f>
        <v>0</v>
      </c>
      <c r="Q943" s="51">
        <f>IF(Table2[[#This Row],[Customer Segment]]=Introduction!$D$44,1,0)</f>
        <v>0</v>
      </c>
      <c r="R943" s="41">
        <v>608.80999999999995</v>
      </c>
      <c r="S9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1857.9790015494325</v>
      </c>
    </row>
    <row r="944" spans="1:19" customFormat="1" x14ac:dyDescent="0.2">
      <c r="A944" s="1" t="s">
        <v>46</v>
      </c>
      <c r="B944" s="1" t="s">
        <v>14</v>
      </c>
      <c r="C944" s="1" t="s">
        <v>3</v>
      </c>
      <c r="D944" s="47">
        <v>0.08</v>
      </c>
      <c r="E944" s="47">
        <v>65.989999999999995</v>
      </c>
      <c r="F944" s="47">
        <v>8.99</v>
      </c>
      <c r="G944" s="47">
        <v>0.56000000000000005</v>
      </c>
      <c r="H944" s="47">
        <v>206.352</v>
      </c>
      <c r="I944" s="52">
        <f>IF(Table2[[#This Row],[Order Priority]]=Introduction!$B$42,1,0)</f>
        <v>0</v>
      </c>
      <c r="J944" s="52">
        <f>IF(Table2[[#This Row],[Order Priority]]=Introduction!$B$43,1,0)</f>
        <v>0</v>
      </c>
      <c r="K944" s="52">
        <f>IF(Table2[[#This Row],[Order Priority]]=Introduction!$B$44,1,0)</f>
        <v>0</v>
      </c>
      <c r="L944" s="52">
        <f>IF(Table2[[#This Row],[Order Priority]]=Introduction!$B$45,1,0)</f>
        <v>0</v>
      </c>
      <c r="M944" s="52">
        <f>IF(Table2[[#This Row],[Ship Mode]]=Introduction!$C$42,1,0)</f>
        <v>0</v>
      </c>
      <c r="N944" s="51">
        <f>IF(Table2[[#This Row],[Ship Mode]]=Introduction!$C$44,1,0)</f>
        <v>1</v>
      </c>
      <c r="O944" s="51">
        <f>IF(Table2[[#This Row],[Customer Segment]]=Introduction!$D$45,1,0)</f>
        <v>1</v>
      </c>
      <c r="P944" s="51">
        <f>IF(Table2[[#This Row],[Customer Segment]]=Introduction!$D$42,1,0)</f>
        <v>0</v>
      </c>
      <c r="Q944" s="51">
        <f>IF(Table2[[#This Row],[Customer Segment]]=Introduction!$D$44,1,0)</f>
        <v>0</v>
      </c>
      <c r="R944" s="44">
        <v>808.61</v>
      </c>
      <c r="S9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908.10442077376047</v>
      </c>
    </row>
    <row r="945" spans="1:19" customFormat="1" x14ac:dyDescent="0.2">
      <c r="A945" s="1" t="s">
        <v>1</v>
      </c>
      <c r="B945" s="1" t="s">
        <v>14</v>
      </c>
      <c r="C945" s="1" t="s">
        <v>47</v>
      </c>
      <c r="D945" s="49">
        <v>0.01</v>
      </c>
      <c r="E945" s="49">
        <v>50.98</v>
      </c>
      <c r="F945" s="49">
        <v>6.5</v>
      </c>
      <c r="G945" s="49">
        <v>0.73</v>
      </c>
      <c r="H945" s="49">
        <v>5.3396999999999997</v>
      </c>
      <c r="I945" s="52">
        <f>IF(Table2[[#This Row],[Order Priority]]=Introduction!$B$42,1,0)</f>
        <v>1</v>
      </c>
      <c r="J945" s="52">
        <f>IF(Table2[[#This Row],[Order Priority]]=Introduction!$B$43,1,0)</f>
        <v>0</v>
      </c>
      <c r="K945" s="52">
        <f>IF(Table2[[#This Row],[Order Priority]]=Introduction!$B$44,1,0)</f>
        <v>0</v>
      </c>
      <c r="L945" s="52">
        <f>IF(Table2[[#This Row],[Order Priority]]=Introduction!$B$45,1,0)</f>
        <v>0</v>
      </c>
      <c r="M945" s="52">
        <f>IF(Table2[[#This Row],[Ship Mode]]=Introduction!$C$42,1,0)</f>
        <v>0</v>
      </c>
      <c r="N945" s="51">
        <f>IF(Table2[[#This Row],[Ship Mode]]=Introduction!$C$44,1,0)</f>
        <v>1</v>
      </c>
      <c r="O945" s="51">
        <f>IF(Table2[[#This Row],[Customer Segment]]=Introduction!$D$45,1,0)</f>
        <v>0</v>
      </c>
      <c r="P945" s="51">
        <f>IF(Table2[[#This Row],[Customer Segment]]=Introduction!$D$42,1,0)</f>
        <v>0</v>
      </c>
      <c r="Q945" s="51">
        <f>IF(Table2[[#This Row],[Customer Segment]]=Introduction!$D$44,1,0)</f>
        <v>1</v>
      </c>
      <c r="R945" s="41">
        <v>818.49</v>
      </c>
      <c r="S9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902.4294245067656</v>
      </c>
    </row>
    <row r="946" spans="1:19" customFormat="1" x14ac:dyDescent="0.2">
      <c r="A946" s="1" t="s">
        <v>1</v>
      </c>
      <c r="B946" s="1" t="s">
        <v>14</v>
      </c>
      <c r="C946" s="1" t="s">
        <v>70</v>
      </c>
      <c r="D946" s="47">
        <v>0.08</v>
      </c>
      <c r="E946" s="47">
        <v>6.68</v>
      </c>
      <c r="F946" s="47">
        <v>1.5</v>
      </c>
      <c r="G946" s="47">
        <v>0.48</v>
      </c>
      <c r="H946" s="47">
        <v>-601.80399999999997</v>
      </c>
      <c r="I946" s="52">
        <f>IF(Table2[[#This Row],[Order Priority]]=Introduction!$B$42,1,0)</f>
        <v>1</v>
      </c>
      <c r="J946" s="52">
        <f>IF(Table2[[#This Row],[Order Priority]]=Introduction!$B$43,1,0)</f>
        <v>0</v>
      </c>
      <c r="K946" s="52">
        <f>IF(Table2[[#This Row],[Order Priority]]=Introduction!$B$44,1,0)</f>
        <v>0</v>
      </c>
      <c r="L946" s="52">
        <f>IF(Table2[[#This Row],[Order Priority]]=Introduction!$B$45,1,0)</f>
        <v>0</v>
      </c>
      <c r="M946" s="52">
        <f>IF(Table2[[#This Row],[Ship Mode]]=Introduction!$C$42,1,0)</f>
        <v>0</v>
      </c>
      <c r="N946" s="51">
        <f>IF(Table2[[#This Row],[Ship Mode]]=Introduction!$C$44,1,0)</f>
        <v>1</v>
      </c>
      <c r="O946" s="51">
        <f>IF(Table2[[#This Row],[Customer Segment]]=Introduction!$D$45,1,0)</f>
        <v>0</v>
      </c>
      <c r="P946" s="51">
        <f>IF(Table2[[#This Row],[Customer Segment]]=Introduction!$D$42,1,0)</f>
        <v>0</v>
      </c>
      <c r="Q946" s="51">
        <f>IF(Table2[[#This Row],[Customer Segment]]=Introduction!$D$44,1,0)</f>
        <v>0</v>
      </c>
      <c r="R946" s="44">
        <v>66.12</v>
      </c>
      <c r="S9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-280.79155254241533</v>
      </c>
    </row>
    <row r="947" spans="1:19" customFormat="1" x14ac:dyDescent="0.2">
      <c r="A947" s="1" t="s">
        <v>1</v>
      </c>
      <c r="B947" s="1" t="s">
        <v>63</v>
      </c>
      <c r="C947" s="1" t="s">
        <v>70</v>
      </c>
      <c r="D947" s="49">
        <v>0</v>
      </c>
      <c r="E947" s="49">
        <v>19.98</v>
      </c>
      <c r="F947" s="49">
        <v>5.97</v>
      </c>
      <c r="G947" s="49">
        <v>0.38</v>
      </c>
      <c r="H947" s="49">
        <v>-189.714</v>
      </c>
      <c r="I947" s="52">
        <f>IF(Table2[[#This Row],[Order Priority]]=Introduction!$B$42,1,0)</f>
        <v>1</v>
      </c>
      <c r="J947" s="52">
        <f>IF(Table2[[#This Row],[Order Priority]]=Introduction!$B$43,1,0)</f>
        <v>0</v>
      </c>
      <c r="K947" s="52">
        <f>IF(Table2[[#This Row],[Order Priority]]=Introduction!$B$44,1,0)</f>
        <v>0</v>
      </c>
      <c r="L947" s="52">
        <f>IF(Table2[[#This Row],[Order Priority]]=Introduction!$B$45,1,0)</f>
        <v>0</v>
      </c>
      <c r="M947" s="52">
        <f>IF(Table2[[#This Row],[Ship Mode]]=Introduction!$C$42,1,0)</f>
        <v>0</v>
      </c>
      <c r="N947" s="51">
        <f>IF(Table2[[#This Row],[Ship Mode]]=Introduction!$C$44,1,0)</f>
        <v>0</v>
      </c>
      <c r="O947" s="51">
        <f>IF(Table2[[#This Row],[Customer Segment]]=Introduction!$D$45,1,0)</f>
        <v>0</v>
      </c>
      <c r="P947" s="51">
        <f>IF(Table2[[#This Row],[Customer Segment]]=Introduction!$D$42,1,0)</f>
        <v>0</v>
      </c>
      <c r="Q947" s="51">
        <f>IF(Table2[[#This Row],[Customer Segment]]=Introduction!$D$44,1,0)</f>
        <v>0</v>
      </c>
      <c r="R947" s="41">
        <v>249.07</v>
      </c>
      <c r="S9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193.95115577128638</v>
      </c>
    </row>
    <row r="948" spans="1:19" customFormat="1" x14ac:dyDescent="0.2">
      <c r="A948" s="1" t="s">
        <v>13</v>
      </c>
      <c r="B948" s="1" t="s">
        <v>2</v>
      </c>
      <c r="C948" s="1" t="s">
        <v>70</v>
      </c>
      <c r="D948" s="47">
        <v>0.03</v>
      </c>
      <c r="E948" s="47">
        <v>124.49</v>
      </c>
      <c r="F948" s="47">
        <v>51.94</v>
      </c>
      <c r="G948" s="47">
        <v>0.63</v>
      </c>
      <c r="H948" s="47">
        <v>18.173999999999999</v>
      </c>
      <c r="I948" s="52">
        <f>IF(Table2[[#This Row],[Order Priority]]=Introduction!$B$42,1,0)</f>
        <v>0</v>
      </c>
      <c r="J948" s="52">
        <f>IF(Table2[[#This Row],[Order Priority]]=Introduction!$B$43,1,0)</f>
        <v>1</v>
      </c>
      <c r="K948" s="52">
        <f>IF(Table2[[#This Row],[Order Priority]]=Introduction!$B$44,1,0)</f>
        <v>0</v>
      </c>
      <c r="L948" s="52">
        <f>IF(Table2[[#This Row],[Order Priority]]=Introduction!$B$45,1,0)</f>
        <v>0</v>
      </c>
      <c r="M948" s="52">
        <f>IF(Table2[[#This Row],[Ship Mode]]=Introduction!$C$42,1,0)</f>
        <v>1</v>
      </c>
      <c r="N948" s="51">
        <f>IF(Table2[[#This Row],[Ship Mode]]=Introduction!$C$44,1,0)</f>
        <v>0</v>
      </c>
      <c r="O948" s="51">
        <f>IF(Table2[[#This Row],[Customer Segment]]=Introduction!$D$45,1,0)</f>
        <v>0</v>
      </c>
      <c r="P948" s="51">
        <f>IF(Table2[[#This Row],[Customer Segment]]=Introduction!$D$42,1,0)</f>
        <v>0</v>
      </c>
      <c r="Q948" s="51">
        <f>IF(Table2[[#This Row],[Customer Segment]]=Introduction!$D$44,1,0)</f>
        <v>0</v>
      </c>
      <c r="R948" s="44">
        <v>2761.94</v>
      </c>
      <c r="S9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2178.9820783766195</v>
      </c>
    </row>
    <row r="949" spans="1:19" customFormat="1" x14ac:dyDescent="0.2">
      <c r="A949" s="1" t="s">
        <v>92</v>
      </c>
      <c r="B949" s="1" t="s">
        <v>14</v>
      </c>
      <c r="C949" s="1" t="s">
        <v>47</v>
      </c>
      <c r="D949" s="49">
        <v>0.09</v>
      </c>
      <c r="E949" s="49">
        <v>20.89</v>
      </c>
      <c r="F949" s="49">
        <v>11.52</v>
      </c>
      <c r="G949" s="49">
        <v>0.83</v>
      </c>
      <c r="H949" s="49">
        <v>-133.54599999999999</v>
      </c>
      <c r="I949" s="52">
        <f>IF(Table2[[#This Row],[Order Priority]]=Introduction!$B$42,1,0)</f>
        <v>0</v>
      </c>
      <c r="J949" s="52">
        <f>IF(Table2[[#This Row],[Order Priority]]=Introduction!$B$43,1,0)</f>
        <v>0</v>
      </c>
      <c r="K949" s="52">
        <f>IF(Table2[[#This Row],[Order Priority]]=Introduction!$B$44,1,0)</f>
        <v>0</v>
      </c>
      <c r="L949" s="52">
        <f>IF(Table2[[#This Row],[Order Priority]]=Introduction!$B$45,1,0)</f>
        <v>1</v>
      </c>
      <c r="M949" s="52">
        <f>IF(Table2[[#This Row],[Ship Mode]]=Introduction!$C$42,1,0)</f>
        <v>0</v>
      </c>
      <c r="N949" s="51">
        <f>IF(Table2[[#This Row],[Ship Mode]]=Introduction!$C$44,1,0)</f>
        <v>1</v>
      </c>
      <c r="O949" s="51">
        <f>IF(Table2[[#This Row],[Customer Segment]]=Introduction!$D$45,1,0)</f>
        <v>0</v>
      </c>
      <c r="P949" s="51">
        <f>IF(Table2[[#This Row],[Customer Segment]]=Introduction!$D$42,1,0)</f>
        <v>0</v>
      </c>
      <c r="Q949" s="51">
        <f>IF(Table2[[#This Row],[Customer Segment]]=Introduction!$D$44,1,0)</f>
        <v>1</v>
      </c>
      <c r="R949" s="41">
        <v>146.5</v>
      </c>
      <c r="S9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557.68232337640541</v>
      </c>
    </row>
    <row r="950" spans="1:19" customFormat="1" x14ac:dyDescent="0.2">
      <c r="A950" s="1" t="s">
        <v>46</v>
      </c>
      <c r="B950" s="1" t="s">
        <v>14</v>
      </c>
      <c r="C950" s="1" t="s">
        <v>15</v>
      </c>
      <c r="D950" s="47">
        <v>7.0000000000000007E-2</v>
      </c>
      <c r="E950" s="47">
        <v>225.04</v>
      </c>
      <c r="F950" s="47">
        <v>11.79</v>
      </c>
      <c r="G950" s="47">
        <v>0.42</v>
      </c>
      <c r="H950" s="47">
        <v>-162.91800000000001</v>
      </c>
      <c r="I950" s="52">
        <f>IF(Table2[[#This Row],[Order Priority]]=Introduction!$B$42,1,0)</f>
        <v>0</v>
      </c>
      <c r="J950" s="52">
        <f>IF(Table2[[#This Row],[Order Priority]]=Introduction!$B$43,1,0)</f>
        <v>0</v>
      </c>
      <c r="K950" s="52">
        <f>IF(Table2[[#This Row],[Order Priority]]=Introduction!$B$44,1,0)</f>
        <v>0</v>
      </c>
      <c r="L950" s="52">
        <f>IF(Table2[[#This Row],[Order Priority]]=Introduction!$B$45,1,0)</f>
        <v>0</v>
      </c>
      <c r="M950" s="52">
        <f>IF(Table2[[#This Row],[Ship Mode]]=Introduction!$C$42,1,0)</f>
        <v>0</v>
      </c>
      <c r="N950" s="51">
        <f>IF(Table2[[#This Row],[Ship Mode]]=Introduction!$C$44,1,0)</f>
        <v>1</v>
      </c>
      <c r="O950" s="51">
        <f>IF(Table2[[#This Row],[Customer Segment]]=Introduction!$D$45,1,0)</f>
        <v>0</v>
      </c>
      <c r="P950" s="51">
        <f>IF(Table2[[#This Row],[Customer Segment]]=Introduction!$D$42,1,0)</f>
        <v>1</v>
      </c>
      <c r="Q950" s="51">
        <f>IF(Table2[[#This Row],[Customer Segment]]=Introduction!$D$44,1,0)</f>
        <v>0</v>
      </c>
      <c r="R950" s="44">
        <v>1130.1500000000001</v>
      </c>
      <c r="S9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976.02769110740451</v>
      </c>
    </row>
    <row r="951" spans="1:19" customFormat="1" x14ac:dyDescent="0.2">
      <c r="A951" s="1" t="s">
        <v>46</v>
      </c>
      <c r="B951" s="1" t="s">
        <v>14</v>
      </c>
      <c r="C951" s="1" t="s">
        <v>15</v>
      </c>
      <c r="D951" s="49">
        <v>0.03</v>
      </c>
      <c r="E951" s="49">
        <v>7.84</v>
      </c>
      <c r="F951" s="49">
        <v>4.71</v>
      </c>
      <c r="G951" s="49">
        <v>0.35</v>
      </c>
      <c r="H951" s="49">
        <v>859.71780000000001</v>
      </c>
      <c r="I951" s="52">
        <f>IF(Table2[[#This Row],[Order Priority]]=Introduction!$B$42,1,0)</f>
        <v>0</v>
      </c>
      <c r="J951" s="52">
        <f>IF(Table2[[#This Row],[Order Priority]]=Introduction!$B$43,1,0)</f>
        <v>0</v>
      </c>
      <c r="K951" s="52">
        <f>IF(Table2[[#This Row],[Order Priority]]=Introduction!$B$44,1,0)</f>
        <v>0</v>
      </c>
      <c r="L951" s="52">
        <f>IF(Table2[[#This Row],[Order Priority]]=Introduction!$B$45,1,0)</f>
        <v>0</v>
      </c>
      <c r="M951" s="52">
        <f>IF(Table2[[#This Row],[Ship Mode]]=Introduction!$C$42,1,0)</f>
        <v>0</v>
      </c>
      <c r="N951" s="51">
        <f>IF(Table2[[#This Row],[Ship Mode]]=Introduction!$C$44,1,0)</f>
        <v>1</v>
      </c>
      <c r="O951" s="51">
        <f>IF(Table2[[#This Row],[Customer Segment]]=Introduction!$D$45,1,0)</f>
        <v>0</v>
      </c>
      <c r="P951" s="51">
        <f>IF(Table2[[#This Row],[Customer Segment]]=Introduction!$D$42,1,0)</f>
        <v>1</v>
      </c>
      <c r="Q951" s="51">
        <f>IF(Table2[[#This Row],[Customer Segment]]=Introduction!$D$44,1,0)</f>
        <v>0</v>
      </c>
      <c r="R951" s="41">
        <v>54.37</v>
      </c>
      <c r="S9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1115.2714374966226</v>
      </c>
    </row>
    <row r="952" spans="1:19" customFormat="1" x14ac:dyDescent="0.2">
      <c r="A952" s="1" t="s">
        <v>46</v>
      </c>
      <c r="B952" s="1" t="s">
        <v>14</v>
      </c>
      <c r="C952" s="1" t="s">
        <v>70</v>
      </c>
      <c r="D952" s="47">
        <v>0.1</v>
      </c>
      <c r="E952" s="47">
        <v>5.18</v>
      </c>
      <c r="F952" s="47">
        <v>5.74</v>
      </c>
      <c r="G952" s="47">
        <v>0.36</v>
      </c>
      <c r="H952" s="47">
        <v>-29.003</v>
      </c>
      <c r="I952" s="52">
        <f>IF(Table2[[#This Row],[Order Priority]]=Introduction!$B$42,1,0)</f>
        <v>0</v>
      </c>
      <c r="J952" s="52">
        <f>IF(Table2[[#This Row],[Order Priority]]=Introduction!$B$43,1,0)</f>
        <v>0</v>
      </c>
      <c r="K952" s="52">
        <f>IF(Table2[[#This Row],[Order Priority]]=Introduction!$B$44,1,0)</f>
        <v>0</v>
      </c>
      <c r="L952" s="52">
        <f>IF(Table2[[#This Row],[Order Priority]]=Introduction!$B$45,1,0)</f>
        <v>0</v>
      </c>
      <c r="M952" s="52">
        <f>IF(Table2[[#This Row],[Ship Mode]]=Introduction!$C$42,1,0)</f>
        <v>0</v>
      </c>
      <c r="N952" s="51">
        <f>IF(Table2[[#This Row],[Ship Mode]]=Introduction!$C$44,1,0)</f>
        <v>1</v>
      </c>
      <c r="O952" s="51">
        <f>IF(Table2[[#This Row],[Customer Segment]]=Introduction!$D$45,1,0)</f>
        <v>0</v>
      </c>
      <c r="P952" s="51">
        <f>IF(Table2[[#This Row],[Customer Segment]]=Introduction!$D$42,1,0)</f>
        <v>0</v>
      </c>
      <c r="Q952" s="51">
        <f>IF(Table2[[#This Row],[Customer Segment]]=Introduction!$D$44,1,0)</f>
        <v>0</v>
      </c>
      <c r="R952" s="44">
        <v>10.96</v>
      </c>
      <c r="S9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216.32161232489153</v>
      </c>
    </row>
    <row r="953" spans="1:19" customFormat="1" x14ac:dyDescent="0.2">
      <c r="A953" s="1" t="s">
        <v>1</v>
      </c>
      <c r="B953" s="1" t="s">
        <v>14</v>
      </c>
      <c r="C953" s="1" t="s">
        <v>70</v>
      </c>
      <c r="D953" s="49">
        <v>0.1</v>
      </c>
      <c r="E953" s="49">
        <v>9.85</v>
      </c>
      <c r="F953" s="49">
        <v>4.82</v>
      </c>
      <c r="G953" s="49">
        <v>0.47</v>
      </c>
      <c r="H953" s="49">
        <v>374.904</v>
      </c>
      <c r="I953" s="52">
        <f>IF(Table2[[#This Row],[Order Priority]]=Introduction!$B$42,1,0)</f>
        <v>1</v>
      </c>
      <c r="J953" s="52">
        <f>IF(Table2[[#This Row],[Order Priority]]=Introduction!$B$43,1,0)</f>
        <v>0</v>
      </c>
      <c r="K953" s="52">
        <f>IF(Table2[[#This Row],[Order Priority]]=Introduction!$B$44,1,0)</f>
        <v>0</v>
      </c>
      <c r="L953" s="52">
        <f>IF(Table2[[#This Row],[Order Priority]]=Introduction!$B$45,1,0)</f>
        <v>0</v>
      </c>
      <c r="M953" s="52">
        <f>IF(Table2[[#This Row],[Ship Mode]]=Introduction!$C$42,1,0)</f>
        <v>0</v>
      </c>
      <c r="N953" s="51">
        <f>IF(Table2[[#This Row],[Ship Mode]]=Introduction!$C$44,1,0)</f>
        <v>1</v>
      </c>
      <c r="O953" s="51">
        <f>IF(Table2[[#This Row],[Customer Segment]]=Introduction!$D$45,1,0)</f>
        <v>0</v>
      </c>
      <c r="P953" s="51">
        <f>IF(Table2[[#This Row],[Customer Segment]]=Introduction!$D$42,1,0)</f>
        <v>0</v>
      </c>
      <c r="Q953" s="51">
        <f>IF(Table2[[#This Row],[Customer Segment]]=Introduction!$D$44,1,0)</f>
        <v>0</v>
      </c>
      <c r="R953" s="41">
        <v>114.91</v>
      </c>
      <c r="S9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799.5487382339852</v>
      </c>
    </row>
    <row r="954" spans="1:19" customFormat="1" x14ac:dyDescent="0.2">
      <c r="A954" s="1" t="s">
        <v>1</v>
      </c>
      <c r="B954" s="1" t="s">
        <v>14</v>
      </c>
      <c r="C954" s="1" t="s">
        <v>70</v>
      </c>
      <c r="D954" s="47">
        <v>0.04</v>
      </c>
      <c r="E954" s="47">
        <v>125.99</v>
      </c>
      <c r="F954" s="47">
        <v>7.69</v>
      </c>
      <c r="G954" s="47">
        <v>0.57999999999999996</v>
      </c>
      <c r="H954" s="47">
        <v>-528.83600000000001</v>
      </c>
      <c r="I954" s="52">
        <f>IF(Table2[[#This Row],[Order Priority]]=Introduction!$B$42,1,0)</f>
        <v>1</v>
      </c>
      <c r="J954" s="52">
        <f>IF(Table2[[#This Row],[Order Priority]]=Introduction!$B$43,1,0)</f>
        <v>0</v>
      </c>
      <c r="K954" s="52">
        <f>IF(Table2[[#This Row],[Order Priority]]=Introduction!$B$44,1,0)</f>
        <v>0</v>
      </c>
      <c r="L954" s="52">
        <f>IF(Table2[[#This Row],[Order Priority]]=Introduction!$B$45,1,0)</f>
        <v>0</v>
      </c>
      <c r="M954" s="52">
        <f>IF(Table2[[#This Row],[Ship Mode]]=Introduction!$C$42,1,0)</f>
        <v>0</v>
      </c>
      <c r="N954" s="51">
        <f>IF(Table2[[#This Row],[Ship Mode]]=Introduction!$C$44,1,0)</f>
        <v>1</v>
      </c>
      <c r="O954" s="51">
        <f>IF(Table2[[#This Row],[Customer Segment]]=Introduction!$D$45,1,0)</f>
        <v>0</v>
      </c>
      <c r="P954" s="51">
        <f>IF(Table2[[#This Row],[Customer Segment]]=Introduction!$D$42,1,0)</f>
        <v>0</v>
      </c>
      <c r="Q954" s="51">
        <f>IF(Table2[[#This Row],[Customer Segment]]=Introduction!$D$44,1,0)</f>
        <v>0</v>
      </c>
      <c r="R954" s="44">
        <v>934.52</v>
      </c>
      <c r="S9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448.38822585100598</v>
      </c>
    </row>
    <row r="955" spans="1:19" customFormat="1" x14ac:dyDescent="0.2">
      <c r="A955" s="1" t="s">
        <v>13</v>
      </c>
      <c r="B955" s="1" t="s">
        <v>14</v>
      </c>
      <c r="C955" s="1" t="s">
        <v>70</v>
      </c>
      <c r="D955" s="49">
        <v>0.01</v>
      </c>
      <c r="E955" s="49">
        <v>17.98</v>
      </c>
      <c r="F955" s="49">
        <v>8.51</v>
      </c>
      <c r="G955" s="49">
        <v>0.4</v>
      </c>
      <c r="H955" s="49">
        <v>-35.878799999999998</v>
      </c>
      <c r="I955" s="52">
        <f>IF(Table2[[#This Row],[Order Priority]]=Introduction!$B$42,1,0)</f>
        <v>0</v>
      </c>
      <c r="J955" s="52">
        <f>IF(Table2[[#This Row],[Order Priority]]=Introduction!$B$43,1,0)</f>
        <v>1</v>
      </c>
      <c r="K955" s="52">
        <f>IF(Table2[[#This Row],[Order Priority]]=Introduction!$B$44,1,0)</f>
        <v>0</v>
      </c>
      <c r="L955" s="52">
        <f>IF(Table2[[#This Row],[Order Priority]]=Introduction!$B$45,1,0)</f>
        <v>0</v>
      </c>
      <c r="M955" s="52">
        <f>IF(Table2[[#This Row],[Ship Mode]]=Introduction!$C$42,1,0)</f>
        <v>0</v>
      </c>
      <c r="N955" s="51">
        <f>IF(Table2[[#This Row],[Ship Mode]]=Introduction!$C$44,1,0)</f>
        <v>1</v>
      </c>
      <c r="O955" s="51">
        <f>IF(Table2[[#This Row],[Customer Segment]]=Introduction!$D$45,1,0)</f>
        <v>0</v>
      </c>
      <c r="P955" s="51">
        <f>IF(Table2[[#This Row],[Customer Segment]]=Introduction!$D$42,1,0)</f>
        <v>0</v>
      </c>
      <c r="Q955" s="51">
        <f>IF(Table2[[#This Row],[Customer Segment]]=Introduction!$D$44,1,0)</f>
        <v>0</v>
      </c>
      <c r="R955" s="41">
        <v>40.17</v>
      </c>
      <c r="S9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215.15143287477778</v>
      </c>
    </row>
    <row r="956" spans="1:19" customFormat="1" x14ac:dyDescent="0.2">
      <c r="A956" s="1" t="s">
        <v>13</v>
      </c>
      <c r="B956" s="1" t="s">
        <v>14</v>
      </c>
      <c r="C956" s="1" t="s">
        <v>3</v>
      </c>
      <c r="D956" s="47">
        <v>0.03</v>
      </c>
      <c r="E956" s="47">
        <v>28.53</v>
      </c>
      <c r="F956" s="47">
        <v>1.49</v>
      </c>
      <c r="G956" s="47">
        <v>0.38</v>
      </c>
      <c r="H956" s="47">
        <v>136.33709999999999</v>
      </c>
      <c r="I956" s="52">
        <f>IF(Table2[[#This Row],[Order Priority]]=Introduction!$B$42,1,0)</f>
        <v>0</v>
      </c>
      <c r="J956" s="52">
        <f>IF(Table2[[#This Row],[Order Priority]]=Introduction!$B$43,1,0)</f>
        <v>1</v>
      </c>
      <c r="K956" s="52">
        <f>IF(Table2[[#This Row],[Order Priority]]=Introduction!$B$44,1,0)</f>
        <v>0</v>
      </c>
      <c r="L956" s="52">
        <f>IF(Table2[[#This Row],[Order Priority]]=Introduction!$B$45,1,0)</f>
        <v>0</v>
      </c>
      <c r="M956" s="52">
        <f>IF(Table2[[#This Row],[Ship Mode]]=Introduction!$C$42,1,0)</f>
        <v>0</v>
      </c>
      <c r="N956" s="51">
        <f>IF(Table2[[#This Row],[Ship Mode]]=Introduction!$C$44,1,0)</f>
        <v>1</v>
      </c>
      <c r="O956" s="51">
        <f>IF(Table2[[#This Row],[Customer Segment]]=Introduction!$D$45,1,0)</f>
        <v>1</v>
      </c>
      <c r="P956" s="51">
        <f>IF(Table2[[#This Row],[Customer Segment]]=Introduction!$D$42,1,0)</f>
        <v>0</v>
      </c>
      <c r="Q956" s="51">
        <f>IF(Table2[[#This Row],[Customer Segment]]=Introduction!$D$44,1,0)</f>
        <v>0</v>
      </c>
      <c r="R956" s="44">
        <v>197.59</v>
      </c>
      <c r="S9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191.65469282728074</v>
      </c>
    </row>
    <row r="957" spans="1:19" customFormat="1" x14ac:dyDescent="0.2">
      <c r="A957" s="1" t="s">
        <v>13</v>
      </c>
      <c r="B957" s="1" t="s">
        <v>14</v>
      </c>
      <c r="C957" s="1" t="s">
        <v>3</v>
      </c>
      <c r="D957" s="49">
        <v>0.01</v>
      </c>
      <c r="E957" s="49">
        <v>15.28</v>
      </c>
      <c r="F957" s="49">
        <v>1.99</v>
      </c>
      <c r="G957" s="49">
        <v>0.42</v>
      </c>
      <c r="H957" s="49">
        <v>-12.46</v>
      </c>
      <c r="I957" s="52">
        <f>IF(Table2[[#This Row],[Order Priority]]=Introduction!$B$42,1,0)</f>
        <v>0</v>
      </c>
      <c r="J957" s="52">
        <f>IF(Table2[[#This Row],[Order Priority]]=Introduction!$B$43,1,0)</f>
        <v>1</v>
      </c>
      <c r="K957" s="52">
        <f>IF(Table2[[#This Row],[Order Priority]]=Introduction!$B$44,1,0)</f>
        <v>0</v>
      </c>
      <c r="L957" s="52">
        <f>IF(Table2[[#This Row],[Order Priority]]=Introduction!$B$45,1,0)</f>
        <v>0</v>
      </c>
      <c r="M957" s="52">
        <f>IF(Table2[[#This Row],[Ship Mode]]=Introduction!$C$42,1,0)</f>
        <v>0</v>
      </c>
      <c r="N957" s="51">
        <f>IF(Table2[[#This Row],[Ship Mode]]=Introduction!$C$44,1,0)</f>
        <v>1</v>
      </c>
      <c r="O957" s="51">
        <f>IF(Table2[[#This Row],[Customer Segment]]=Introduction!$D$45,1,0)</f>
        <v>1</v>
      </c>
      <c r="P957" s="51">
        <f>IF(Table2[[#This Row],[Customer Segment]]=Introduction!$D$42,1,0)</f>
        <v>0</v>
      </c>
      <c r="Q957" s="51">
        <f>IF(Table2[[#This Row],[Customer Segment]]=Introduction!$D$44,1,0)</f>
        <v>0</v>
      </c>
      <c r="R957" s="41">
        <v>33.04</v>
      </c>
      <c r="S9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58.051863587707473</v>
      </c>
    </row>
    <row r="958" spans="1:19" customFormat="1" x14ac:dyDescent="0.2">
      <c r="A958" s="1" t="s">
        <v>23</v>
      </c>
      <c r="B958" s="1" t="s">
        <v>14</v>
      </c>
      <c r="C958" s="1" t="s">
        <v>70</v>
      </c>
      <c r="D958" s="47">
        <v>0.1</v>
      </c>
      <c r="E958" s="47">
        <v>15.98</v>
      </c>
      <c r="F958" s="47">
        <v>4</v>
      </c>
      <c r="G958" s="47">
        <v>0.37</v>
      </c>
      <c r="H958" s="47">
        <v>92.722200000000001</v>
      </c>
      <c r="I958" s="52">
        <f>IF(Table2[[#This Row],[Order Priority]]=Introduction!$B$42,1,0)</f>
        <v>0</v>
      </c>
      <c r="J958" s="52">
        <f>IF(Table2[[#This Row],[Order Priority]]=Introduction!$B$43,1,0)</f>
        <v>0</v>
      </c>
      <c r="K958" s="52">
        <f>IF(Table2[[#This Row],[Order Priority]]=Introduction!$B$44,1,0)</f>
        <v>1</v>
      </c>
      <c r="L958" s="52">
        <f>IF(Table2[[#This Row],[Order Priority]]=Introduction!$B$45,1,0)</f>
        <v>0</v>
      </c>
      <c r="M958" s="52">
        <f>IF(Table2[[#This Row],[Ship Mode]]=Introduction!$C$42,1,0)</f>
        <v>0</v>
      </c>
      <c r="N958" s="51">
        <f>IF(Table2[[#This Row],[Ship Mode]]=Introduction!$C$44,1,0)</f>
        <v>1</v>
      </c>
      <c r="O958" s="51">
        <f>IF(Table2[[#This Row],[Customer Segment]]=Introduction!$D$45,1,0)</f>
        <v>0</v>
      </c>
      <c r="P958" s="51">
        <f>IF(Table2[[#This Row],[Customer Segment]]=Introduction!$D$42,1,0)</f>
        <v>0</v>
      </c>
      <c r="Q958" s="51">
        <f>IF(Table2[[#This Row],[Customer Segment]]=Introduction!$D$44,1,0)</f>
        <v>0</v>
      </c>
      <c r="R958" s="44">
        <v>134.38</v>
      </c>
      <c r="S9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213.76813533199646</v>
      </c>
    </row>
    <row r="959" spans="1:19" customFormat="1" x14ac:dyDescent="0.2">
      <c r="A959" s="1" t="s">
        <v>92</v>
      </c>
      <c r="B959" s="1" t="s">
        <v>14</v>
      </c>
      <c r="C959" s="1" t="s">
        <v>70</v>
      </c>
      <c r="D959" s="49">
        <v>0.06</v>
      </c>
      <c r="E959" s="49">
        <v>8.1199999999999992</v>
      </c>
      <c r="F959" s="49">
        <v>2.83</v>
      </c>
      <c r="G959" s="49">
        <v>0.77</v>
      </c>
      <c r="H959" s="49">
        <v>-82.83</v>
      </c>
      <c r="I959" s="52">
        <f>IF(Table2[[#This Row],[Order Priority]]=Introduction!$B$42,1,0)</f>
        <v>0</v>
      </c>
      <c r="J959" s="52">
        <f>IF(Table2[[#This Row],[Order Priority]]=Introduction!$B$43,1,0)</f>
        <v>0</v>
      </c>
      <c r="K959" s="52">
        <f>IF(Table2[[#This Row],[Order Priority]]=Introduction!$B$44,1,0)</f>
        <v>0</v>
      </c>
      <c r="L959" s="52">
        <f>IF(Table2[[#This Row],[Order Priority]]=Introduction!$B$45,1,0)</f>
        <v>1</v>
      </c>
      <c r="M959" s="52">
        <f>IF(Table2[[#This Row],[Ship Mode]]=Introduction!$C$42,1,0)</f>
        <v>0</v>
      </c>
      <c r="N959" s="51">
        <f>IF(Table2[[#This Row],[Ship Mode]]=Introduction!$C$44,1,0)</f>
        <v>1</v>
      </c>
      <c r="O959" s="51">
        <f>IF(Table2[[#This Row],[Customer Segment]]=Introduction!$D$45,1,0)</f>
        <v>0</v>
      </c>
      <c r="P959" s="51">
        <f>IF(Table2[[#This Row],[Customer Segment]]=Introduction!$D$42,1,0)</f>
        <v>0</v>
      </c>
      <c r="Q959" s="51">
        <f>IF(Table2[[#This Row],[Customer Segment]]=Introduction!$D$44,1,0)</f>
        <v>0</v>
      </c>
      <c r="R959" s="41">
        <v>78.540000000000006</v>
      </c>
      <c r="S9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0" spans="1:19" customFormat="1" x14ac:dyDescent="0.2">
      <c r="A960" s="1" t="s">
        <v>92</v>
      </c>
      <c r="B960" s="1" t="s">
        <v>14</v>
      </c>
      <c r="C960" s="1" t="s">
        <v>70</v>
      </c>
      <c r="D960" s="47">
        <v>0.05</v>
      </c>
      <c r="E960" s="47">
        <v>51.65</v>
      </c>
      <c r="F960" s="47">
        <v>18.45</v>
      </c>
      <c r="G960" s="47">
        <v>0.65</v>
      </c>
      <c r="H960" s="47">
        <v>25.04</v>
      </c>
      <c r="I960" s="52">
        <f>IF(Table2[[#This Row],[Order Priority]]=Introduction!$B$42,1,0)</f>
        <v>0</v>
      </c>
      <c r="J960" s="52">
        <f>IF(Table2[[#This Row],[Order Priority]]=Introduction!$B$43,1,0)</f>
        <v>0</v>
      </c>
      <c r="K960" s="52">
        <f>IF(Table2[[#This Row],[Order Priority]]=Introduction!$B$44,1,0)</f>
        <v>0</v>
      </c>
      <c r="L960" s="52">
        <f>IF(Table2[[#This Row],[Order Priority]]=Introduction!$B$45,1,0)</f>
        <v>1</v>
      </c>
      <c r="M960" s="52">
        <f>IF(Table2[[#This Row],[Ship Mode]]=Introduction!$C$42,1,0)</f>
        <v>0</v>
      </c>
      <c r="N960" s="51">
        <f>IF(Table2[[#This Row],[Ship Mode]]=Introduction!$C$44,1,0)</f>
        <v>1</v>
      </c>
      <c r="O960" s="51">
        <f>IF(Table2[[#This Row],[Customer Segment]]=Introduction!$D$45,1,0)</f>
        <v>0</v>
      </c>
      <c r="P960" s="51">
        <f>IF(Table2[[#This Row],[Customer Segment]]=Introduction!$D$42,1,0)</f>
        <v>0</v>
      </c>
      <c r="Q960" s="51">
        <f>IF(Table2[[#This Row],[Customer Segment]]=Introduction!$D$44,1,0)</f>
        <v>0</v>
      </c>
      <c r="R960" s="44">
        <v>605.1</v>
      </c>
      <c r="S9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1" spans="1:19" customFormat="1" x14ac:dyDescent="0.2">
      <c r="A961" s="1" t="s">
        <v>92</v>
      </c>
      <c r="B961" s="1" t="s">
        <v>14</v>
      </c>
      <c r="C961" s="1" t="s">
        <v>70</v>
      </c>
      <c r="D961" s="49">
        <v>0.1</v>
      </c>
      <c r="E961" s="49">
        <v>175.99</v>
      </c>
      <c r="F961" s="49">
        <v>8.99</v>
      </c>
      <c r="G961" s="49">
        <v>0.56999999999999995</v>
      </c>
      <c r="H961" s="49">
        <v>928.96079999999995</v>
      </c>
      <c r="I961" s="52">
        <f>IF(Table2[[#This Row],[Order Priority]]=Introduction!$B$42,1,0)</f>
        <v>0</v>
      </c>
      <c r="J961" s="52">
        <f>IF(Table2[[#This Row],[Order Priority]]=Introduction!$B$43,1,0)</f>
        <v>0</v>
      </c>
      <c r="K961" s="52">
        <f>IF(Table2[[#This Row],[Order Priority]]=Introduction!$B$44,1,0)</f>
        <v>0</v>
      </c>
      <c r="L961" s="52">
        <f>IF(Table2[[#This Row],[Order Priority]]=Introduction!$B$45,1,0)</f>
        <v>1</v>
      </c>
      <c r="M961" s="52">
        <f>IF(Table2[[#This Row],[Ship Mode]]=Introduction!$C$42,1,0)</f>
        <v>0</v>
      </c>
      <c r="N961" s="51">
        <f>IF(Table2[[#This Row],[Ship Mode]]=Introduction!$C$44,1,0)</f>
        <v>1</v>
      </c>
      <c r="O961" s="51">
        <f>IF(Table2[[#This Row],[Customer Segment]]=Introduction!$D$45,1,0)</f>
        <v>0</v>
      </c>
      <c r="P961" s="51">
        <f>IF(Table2[[#This Row],[Customer Segment]]=Introduction!$D$42,1,0)</f>
        <v>0</v>
      </c>
      <c r="Q961" s="51">
        <f>IF(Table2[[#This Row],[Customer Segment]]=Introduction!$D$44,1,0)</f>
        <v>0</v>
      </c>
      <c r="R961" s="41">
        <v>1346.32</v>
      </c>
      <c r="S9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1808.589298309922</v>
      </c>
    </row>
    <row r="962" spans="1:19" customFormat="1" x14ac:dyDescent="0.2">
      <c r="A962" s="1" t="s">
        <v>92</v>
      </c>
      <c r="B962" s="1" t="s">
        <v>14</v>
      </c>
      <c r="C962" s="1" t="s">
        <v>70</v>
      </c>
      <c r="D962" s="47">
        <v>0.06</v>
      </c>
      <c r="E962" s="47">
        <v>8.1199999999999992</v>
      </c>
      <c r="F962" s="47">
        <v>2.83</v>
      </c>
      <c r="G962" s="47">
        <v>0.77</v>
      </c>
      <c r="H962" s="47">
        <v>-82.83</v>
      </c>
      <c r="I962" s="52">
        <f>IF(Table2[[#This Row],[Order Priority]]=Introduction!$B$42,1,0)</f>
        <v>0</v>
      </c>
      <c r="J962" s="52">
        <f>IF(Table2[[#This Row],[Order Priority]]=Introduction!$B$43,1,0)</f>
        <v>0</v>
      </c>
      <c r="K962" s="52">
        <f>IF(Table2[[#This Row],[Order Priority]]=Introduction!$B$44,1,0)</f>
        <v>0</v>
      </c>
      <c r="L962" s="52">
        <f>IF(Table2[[#This Row],[Order Priority]]=Introduction!$B$45,1,0)</f>
        <v>1</v>
      </c>
      <c r="M962" s="52">
        <f>IF(Table2[[#This Row],[Ship Mode]]=Introduction!$C$42,1,0)</f>
        <v>0</v>
      </c>
      <c r="N962" s="51">
        <f>IF(Table2[[#This Row],[Ship Mode]]=Introduction!$C$44,1,0)</f>
        <v>1</v>
      </c>
      <c r="O962" s="51">
        <f>IF(Table2[[#This Row],[Customer Segment]]=Introduction!$D$45,1,0)</f>
        <v>0</v>
      </c>
      <c r="P962" s="51">
        <f>IF(Table2[[#This Row],[Customer Segment]]=Introduction!$D$42,1,0)</f>
        <v>0</v>
      </c>
      <c r="Q962" s="51">
        <f>IF(Table2[[#This Row],[Customer Segment]]=Introduction!$D$44,1,0)</f>
        <v>0</v>
      </c>
      <c r="R962" s="44">
        <v>322.02999999999997</v>
      </c>
      <c r="S9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3" spans="1:19" customFormat="1" x14ac:dyDescent="0.2">
      <c r="A963" s="1" t="s">
        <v>92</v>
      </c>
      <c r="B963" s="1" t="s">
        <v>14</v>
      </c>
      <c r="C963" s="1" t="s">
        <v>70</v>
      </c>
      <c r="D963" s="49">
        <v>0.05</v>
      </c>
      <c r="E963" s="49">
        <v>51.65</v>
      </c>
      <c r="F963" s="49">
        <v>18.45</v>
      </c>
      <c r="G963" s="49">
        <v>0.65</v>
      </c>
      <c r="H963" s="49">
        <v>25.04</v>
      </c>
      <c r="I963" s="52">
        <f>IF(Table2[[#This Row],[Order Priority]]=Introduction!$B$42,1,0)</f>
        <v>0</v>
      </c>
      <c r="J963" s="52">
        <f>IF(Table2[[#This Row],[Order Priority]]=Introduction!$B$43,1,0)</f>
        <v>0</v>
      </c>
      <c r="K963" s="52">
        <f>IF(Table2[[#This Row],[Order Priority]]=Introduction!$B$44,1,0)</f>
        <v>0</v>
      </c>
      <c r="L963" s="52">
        <f>IF(Table2[[#This Row],[Order Priority]]=Introduction!$B$45,1,0)</f>
        <v>1</v>
      </c>
      <c r="M963" s="52">
        <f>IF(Table2[[#This Row],[Ship Mode]]=Introduction!$C$42,1,0)</f>
        <v>0</v>
      </c>
      <c r="N963" s="51">
        <f>IF(Table2[[#This Row],[Ship Mode]]=Introduction!$C$44,1,0)</f>
        <v>1</v>
      </c>
      <c r="O963" s="51">
        <f>IF(Table2[[#This Row],[Customer Segment]]=Introduction!$D$45,1,0)</f>
        <v>0</v>
      </c>
      <c r="P963" s="51">
        <f>IF(Table2[[#This Row],[Customer Segment]]=Introduction!$D$42,1,0)</f>
        <v>0</v>
      </c>
      <c r="Q963" s="51">
        <f>IF(Table2[[#This Row],[Customer Segment]]=Introduction!$D$44,1,0)</f>
        <v>0</v>
      </c>
      <c r="R963" s="41">
        <v>2470.84</v>
      </c>
      <c r="S9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4" spans="1:19" customFormat="1" x14ac:dyDescent="0.2">
      <c r="A964" s="1" t="s">
        <v>92</v>
      </c>
      <c r="B964" s="1" t="s">
        <v>14</v>
      </c>
      <c r="C964" s="1" t="s">
        <v>70</v>
      </c>
      <c r="D964" s="47">
        <v>0.1</v>
      </c>
      <c r="E964" s="47">
        <v>175.99</v>
      </c>
      <c r="F964" s="47">
        <v>8.99</v>
      </c>
      <c r="G964" s="47">
        <v>0.56999999999999995</v>
      </c>
      <c r="H964" s="47">
        <v>930.98699999999997</v>
      </c>
      <c r="I964" s="52">
        <f>IF(Table2[[#This Row],[Order Priority]]=Introduction!$B$42,1,0)</f>
        <v>0</v>
      </c>
      <c r="J964" s="52">
        <f>IF(Table2[[#This Row],[Order Priority]]=Introduction!$B$43,1,0)</f>
        <v>0</v>
      </c>
      <c r="K964" s="52">
        <f>IF(Table2[[#This Row],[Order Priority]]=Introduction!$B$44,1,0)</f>
        <v>0</v>
      </c>
      <c r="L964" s="52">
        <f>IF(Table2[[#This Row],[Order Priority]]=Introduction!$B$45,1,0)</f>
        <v>1</v>
      </c>
      <c r="M964" s="52">
        <f>IF(Table2[[#This Row],[Ship Mode]]=Introduction!$C$42,1,0)</f>
        <v>0</v>
      </c>
      <c r="N964" s="51">
        <f>IF(Table2[[#This Row],[Ship Mode]]=Introduction!$C$44,1,0)</f>
        <v>1</v>
      </c>
      <c r="O964" s="51">
        <f>IF(Table2[[#This Row],[Customer Segment]]=Introduction!$D$45,1,0)</f>
        <v>0</v>
      </c>
      <c r="P964" s="51">
        <f>IF(Table2[[#This Row],[Customer Segment]]=Introduction!$D$42,1,0)</f>
        <v>0</v>
      </c>
      <c r="Q964" s="51">
        <f>IF(Table2[[#This Row],[Customer Segment]]=Introduction!$D$44,1,0)</f>
        <v>0</v>
      </c>
      <c r="R964" s="44">
        <v>5250.66</v>
      </c>
      <c r="S9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1810.6641792286132</v>
      </c>
    </row>
    <row r="965" spans="1:19" customFormat="1" x14ac:dyDescent="0.2">
      <c r="A965" s="1" t="s">
        <v>92</v>
      </c>
      <c r="B965" s="1" t="s">
        <v>2</v>
      </c>
      <c r="C965" s="1" t="s">
        <v>47</v>
      </c>
      <c r="D965" s="49">
        <v>0.08</v>
      </c>
      <c r="E965" s="49">
        <v>213.45</v>
      </c>
      <c r="F965" s="49">
        <v>14.7</v>
      </c>
      <c r="G965" s="49">
        <v>0.59</v>
      </c>
      <c r="H965" s="49">
        <v>1674.7542000000001</v>
      </c>
      <c r="I965" s="52">
        <f>IF(Table2[[#This Row],[Order Priority]]=Introduction!$B$42,1,0)</f>
        <v>0</v>
      </c>
      <c r="J965" s="52">
        <f>IF(Table2[[#This Row],[Order Priority]]=Introduction!$B$43,1,0)</f>
        <v>0</v>
      </c>
      <c r="K965" s="52">
        <f>IF(Table2[[#This Row],[Order Priority]]=Introduction!$B$44,1,0)</f>
        <v>0</v>
      </c>
      <c r="L965" s="52">
        <f>IF(Table2[[#This Row],[Order Priority]]=Introduction!$B$45,1,0)</f>
        <v>1</v>
      </c>
      <c r="M965" s="52">
        <f>IF(Table2[[#This Row],[Ship Mode]]=Introduction!$C$42,1,0)</f>
        <v>1</v>
      </c>
      <c r="N965" s="51">
        <f>IF(Table2[[#This Row],[Ship Mode]]=Introduction!$C$44,1,0)</f>
        <v>0</v>
      </c>
      <c r="O965" s="51">
        <f>IF(Table2[[#This Row],[Customer Segment]]=Introduction!$D$45,1,0)</f>
        <v>0</v>
      </c>
      <c r="P965" s="51">
        <f>IF(Table2[[#This Row],[Customer Segment]]=Introduction!$D$42,1,0)</f>
        <v>0</v>
      </c>
      <c r="Q965" s="51">
        <f>IF(Table2[[#This Row],[Customer Segment]]=Introduction!$D$44,1,0)</f>
        <v>1</v>
      </c>
      <c r="R965" s="41">
        <v>2427.1799999999998</v>
      </c>
      <c r="S9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3104.2023017600595</v>
      </c>
    </row>
    <row r="966" spans="1:19" customFormat="1" x14ac:dyDescent="0.2">
      <c r="A966" s="1" t="s">
        <v>92</v>
      </c>
      <c r="B966" s="1" t="s">
        <v>14</v>
      </c>
      <c r="C966" s="1" t="s">
        <v>47</v>
      </c>
      <c r="D966" s="47">
        <v>0.1</v>
      </c>
      <c r="E966" s="47">
        <v>55.98</v>
      </c>
      <c r="F966" s="47">
        <v>13.88</v>
      </c>
      <c r="G966" s="47">
        <v>0.36</v>
      </c>
      <c r="H966" s="47">
        <v>300.04649999999998</v>
      </c>
      <c r="I966" s="52">
        <f>IF(Table2[[#This Row],[Order Priority]]=Introduction!$B$42,1,0)</f>
        <v>0</v>
      </c>
      <c r="J966" s="52">
        <f>IF(Table2[[#This Row],[Order Priority]]=Introduction!$B$43,1,0)</f>
        <v>0</v>
      </c>
      <c r="K966" s="52">
        <f>IF(Table2[[#This Row],[Order Priority]]=Introduction!$B$44,1,0)</f>
        <v>0</v>
      </c>
      <c r="L966" s="52">
        <f>IF(Table2[[#This Row],[Order Priority]]=Introduction!$B$45,1,0)</f>
        <v>1</v>
      </c>
      <c r="M966" s="52">
        <f>IF(Table2[[#This Row],[Ship Mode]]=Introduction!$C$42,1,0)</f>
        <v>0</v>
      </c>
      <c r="N966" s="51">
        <f>IF(Table2[[#This Row],[Ship Mode]]=Introduction!$C$44,1,0)</f>
        <v>1</v>
      </c>
      <c r="O966" s="51">
        <f>IF(Table2[[#This Row],[Customer Segment]]=Introduction!$D$45,1,0)</f>
        <v>0</v>
      </c>
      <c r="P966" s="51">
        <f>IF(Table2[[#This Row],[Customer Segment]]=Introduction!$D$42,1,0)</f>
        <v>0</v>
      </c>
      <c r="Q966" s="51">
        <f>IF(Table2[[#This Row],[Customer Segment]]=Introduction!$D$44,1,0)</f>
        <v>1</v>
      </c>
      <c r="R966" s="44">
        <v>434.85</v>
      </c>
      <c r="S9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779.59937731928824</v>
      </c>
    </row>
    <row r="967" spans="1:19" customFormat="1" x14ac:dyDescent="0.2">
      <c r="A967" s="1" t="s">
        <v>92</v>
      </c>
      <c r="B967" s="1" t="s">
        <v>14</v>
      </c>
      <c r="C967" s="1" t="s">
        <v>47</v>
      </c>
      <c r="D967" s="49">
        <v>0</v>
      </c>
      <c r="E967" s="49">
        <v>16.059999999999999</v>
      </c>
      <c r="F967" s="49">
        <v>8.34</v>
      </c>
      <c r="G967" s="49">
        <v>0.59</v>
      </c>
      <c r="H967" s="49">
        <v>-28.09</v>
      </c>
      <c r="I967" s="52">
        <f>IF(Table2[[#This Row],[Order Priority]]=Introduction!$B$42,1,0)</f>
        <v>0</v>
      </c>
      <c r="J967" s="52">
        <f>IF(Table2[[#This Row],[Order Priority]]=Introduction!$B$43,1,0)</f>
        <v>0</v>
      </c>
      <c r="K967" s="52">
        <f>IF(Table2[[#This Row],[Order Priority]]=Introduction!$B$44,1,0)</f>
        <v>0</v>
      </c>
      <c r="L967" s="52">
        <f>IF(Table2[[#This Row],[Order Priority]]=Introduction!$B$45,1,0)</f>
        <v>1</v>
      </c>
      <c r="M967" s="52">
        <f>IF(Table2[[#This Row],[Ship Mode]]=Introduction!$C$42,1,0)</f>
        <v>0</v>
      </c>
      <c r="N967" s="51">
        <f>IF(Table2[[#This Row],[Ship Mode]]=Introduction!$C$44,1,0)</f>
        <v>1</v>
      </c>
      <c r="O967" s="51">
        <f>IF(Table2[[#This Row],[Customer Segment]]=Introduction!$D$45,1,0)</f>
        <v>0</v>
      </c>
      <c r="P967" s="51">
        <f>IF(Table2[[#This Row],[Customer Segment]]=Introduction!$D$42,1,0)</f>
        <v>0</v>
      </c>
      <c r="Q967" s="51">
        <f>IF(Table2[[#This Row],[Customer Segment]]=Introduction!$D$44,1,0)</f>
        <v>1</v>
      </c>
      <c r="R967" s="41">
        <v>19.16</v>
      </c>
      <c r="S9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422.63699874621898</v>
      </c>
    </row>
    <row r="968" spans="1:19" customFormat="1" x14ac:dyDescent="0.2">
      <c r="A968" s="1" t="s">
        <v>92</v>
      </c>
      <c r="B968" s="1" t="s">
        <v>14</v>
      </c>
      <c r="C968" s="1" t="s">
        <v>47</v>
      </c>
      <c r="D968" s="47">
        <v>0.08</v>
      </c>
      <c r="E968" s="47">
        <v>18.7</v>
      </c>
      <c r="F968" s="47">
        <v>8.99</v>
      </c>
      <c r="G968" s="47">
        <v>0.47</v>
      </c>
      <c r="H968" s="47">
        <v>16.136399999999998</v>
      </c>
      <c r="I968" s="52">
        <f>IF(Table2[[#This Row],[Order Priority]]=Introduction!$B$42,1,0)</f>
        <v>0</v>
      </c>
      <c r="J968" s="52">
        <f>IF(Table2[[#This Row],[Order Priority]]=Introduction!$B$43,1,0)</f>
        <v>0</v>
      </c>
      <c r="K968" s="52">
        <f>IF(Table2[[#This Row],[Order Priority]]=Introduction!$B$44,1,0)</f>
        <v>0</v>
      </c>
      <c r="L968" s="52">
        <f>IF(Table2[[#This Row],[Order Priority]]=Introduction!$B$45,1,0)</f>
        <v>1</v>
      </c>
      <c r="M968" s="52">
        <f>IF(Table2[[#This Row],[Ship Mode]]=Introduction!$C$42,1,0)</f>
        <v>0</v>
      </c>
      <c r="N968" s="51">
        <f>IF(Table2[[#This Row],[Ship Mode]]=Introduction!$C$44,1,0)</f>
        <v>1</v>
      </c>
      <c r="O968" s="51">
        <f>IF(Table2[[#This Row],[Customer Segment]]=Introduction!$D$45,1,0)</f>
        <v>0</v>
      </c>
      <c r="P968" s="51">
        <f>IF(Table2[[#This Row],[Customer Segment]]=Introduction!$D$42,1,0)</f>
        <v>0</v>
      </c>
      <c r="Q968" s="51">
        <f>IF(Table2[[#This Row],[Customer Segment]]=Introduction!$D$44,1,0)</f>
        <v>1</v>
      </c>
      <c r="R968" s="44">
        <v>132.22999999999999</v>
      </c>
      <c r="S9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341.55395151859909</v>
      </c>
    </row>
    <row r="969" spans="1:19" customFormat="1" x14ac:dyDescent="0.2">
      <c r="A969" s="1" t="s">
        <v>46</v>
      </c>
      <c r="B969" s="1" t="s">
        <v>2</v>
      </c>
      <c r="C969" s="1" t="s">
        <v>70</v>
      </c>
      <c r="D969" s="49">
        <v>0.01</v>
      </c>
      <c r="E969" s="49">
        <v>150.88999999999999</v>
      </c>
      <c r="F969" s="49">
        <v>60.2</v>
      </c>
      <c r="G969" s="49">
        <v>0.77</v>
      </c>
      <c r="H969" s="49">
        <v>-505.76</v>
      </c>
      <c r="I969" s="52">
        <f>IF(Table2[[#This Row],[Order Priority]]=Introduction!$B$42,1,0)</f>
        <v>0</v>
      </c>
      <c r="J969" s="52">
        <f>IF(Table2[[#This Row],[Order Priority]]=Introduction!$B$43,1,0)</f>
        <v>0</v>
      </c>
      <c r="K969" s="52">
        <f>IF(Table2[[#This Row],[Order Priority]]=Introduction!$B$44,1,0)</f>
        <v>0</v>
      </c>
      <c r="L969" s="52">
        <f>IF(Table2[[#This Row],[Order Priority]]=Introduction!$B$45,1,0)</f>
        <v>0</v>
      </c>
      <c r="M969" s="52">
        <f>IF(Table2[[#This Row],[Ship Mode]]=Introduction!$C$42,1,0)</f>
        <v>1</v>
      </c>
      <c r="N969" s="51">
        <f>IF(Table2[[#This Row],[Ship Mode]]=Introduction!$C$44,1,0)</f>
        <v>0</v>
      </c>
      <c r="O969" s="51">
        <f>IF(Table2[[#This Row],[Customer Segment]]=Introduction!$D$45,1,0)</f>
        <v>0</v>
      </c>
      <c r="P969" s="51">
        <f>IF(Table2[[#This Row],[Customer Segment]]=Introduction!$D$42,1,0)</f>
        <v>0</v>
      </c>
      <c r="Q969" s="51">
        <f>IF(Table2[[#This Row],[Customer Segment]]=Introduction!$D$44,1,0)</f>
        <v>0</v>
      </c>
      <c r="R969" s="41">
        <v>473.53</v>
      </c>
      <c r="S9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2286.5772040518827</v>
      </c>
    </row>
    <row r="970" spans="1:19" customFormat="1" x14ac:dyDescent="0.2">
      <c r="A970" s="1" t="s">
        <v>46</v>
      </c>
      <c r="B970" s="1" t="s">
        <v>14</v>
      </c>
      <c r="C970" s="1" t="s">
        <v>70</v>
      </c>
      <c r="D970" s="47">
        <v>7.0000000000000007E-2</v>
      </c>
      <c r="E970" s="47">
        <v>8.9499999999999993</v>
      </c>
      <c r="F970" s="47">
        <v>2.0099999999999998</v>
      </c>
      <c r="G970" s="47">
        <v>0.39</v>
      </c>
      <c r="H970" s="47">
        <v>91.73</v>
      </c>
      <c r="I970" s="52">
        <f>IF(Table2[[#This Row],[Order Priority]]=Introduction!$B$42,1,0)</f>
        <v>0</v>
      </c>
      <c r="J970" s="52">
        <f>IF(Table2[[#This Row],[Order Priority]]=Introduction!$B$43,1,0)</f>
        <v>0</v>
      </c>
      <c r="K970" s="52">
        <f>IF(Table2[[#This Row],[Order Priority]]=Introduction!$B$44,1,0)</f>
        <v>0</v>
      </c>
      <c r="L970" s="52">
        <f>IF(Table2[[#This Row],[Order Priority]]=Introduction!$B$45,1,0)</f>
        <v>0</v>
      </c>
      <c r="M970" s="52">
        <f>IF(Table2[[#This Row],[Ship Mode]]=Introduction!$C$42,1,0)</f>
        <v>0</v>
      </c>
      <c r="N970" s="51">
        <f>IF(Table2[[#This Row],[Ship Mode]]=Introduction!$C$44,1,0)</f>
        <v>1</v>
      </c>
      <c r="O970" s="51">
        <f>IF(Table2[[#This Row],[Customer Segment]]=Introduction!$D$45,1,0)</f>
        <v>0</v>
      </c>
      <c r="P970" s="51">
        <f>IF(Table2[[#This Row],[Customer Segment]]=Introduction!$D$42,1,0)</f>
        <v>0</v>
      </c>
      <c r="Q970" s="51">
        <f>IF(Table2[[#This Row],[Customer Segment]]=Introduction!$D$44,1,0)</f>
        <v>0</v>
      </c>
      <c r="R970" s="44">
        <v>307.64999999999998</v>
      </c>
      <c r="S9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293.43330787987134</v>
      </c>
    </row>
    <row r="971" spans="1:19" customFormat="1" x14ac:dyDescent="0.2">
      <c r="A971" s="1" t="s">
        <v>46</v>
      </c>
      <c r="B971" s="1" t="s">
        <v>14</v>
      </c>
      <c r="C971" s="1" t="s">
        <v>70</v>
      </c>
      <c r="D971" s="49">
        <v>7.0000000000000007E-2</v>
      </c>
      <c r="E971" s="49">
        <v>8.9499999999999993</v>
      </c>
      <c r="F971" s="49">
        <v>2.0099999999999998</v>
      </c>
      <c r="G971" s="49">
        <v>0.39</v>
      </c>
      <c r="H971" s="49">
        <v>53.067900000000002</v>
      </c>
      <c r="I971" s="52">
        <f>IF(Table2[[#This Row],[Order Priority]]=Introduction!$B$42,1,0)</f>
        <v>0</v>
      </c>
      <c r="J971" s="52">
        <f>IF(Table2[[#This Row],[Order Priority]]=Introduction!$B$43,1,0)</f>
        <v>0</v>
      </c>
      <c r="K971" s="52">
        <f>IF(Table2[[#This Row],[Order Priority]]=Introduction!$B$44,1,0)</f>
        <v>0</v>
      </c>
      <c r="L971" s="52">
        <f>IF(Table2[[#This Row],[Order Priority]]=Introduction!$B$45,1,0)</f>
        <v>0</v>
      </c>
      <c r="M971" s="52">
        <f>IF(Table2[[#This Row],[Ship Mode]]=Introduction!$C$42,1,0)</f>
        <v>0</v>
      </c>
      <c r="N971" s="51">
        <f>IF(Table2[[#This Row],[Ship Mode]]=Introduction!$C$44,1,0)</f>
        <v>1</v>
      </c>
      <c r="O971" s="51">
        <f>IF(Table2[[#This Row],[Customer Segment]]=Introduction!$D$45,1,0)</f>
        <v>0</v>
      </c>
      <c r="P971" s="51">
        <f>IF(Table2[[#This Row],[Customer Segment]]=Introduction!$D$42,1,0)</f>
        <v>0</v>
      </c>
      <c r="Q971" s="51">
        <f>IF(Table2[[#This Row],[Customer Segment]]=Introduction!$D$44,1,0)</f>
        <v>0</v>
      </c>
      <c r="R971" s="41">
        <v>76.91</v>
      </c>
      <c r="S9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253.84232299855211</v>
      </c>
    </row>
    <row r="972" spans="1:19" customFormat="1" x14ac:dyDescent="0.2">
      <c r="A972" s="1" t="s">
        <v>46</v>
      </c>
      <c r="B972" s="1" t="s">
        <v>14</v>
      </c>
      <c r="C972" s="1" t="s">
        <v>70</v>
      </c>
      <c r="D972" s="47">
        <v>0.04</v>
      </c>
      <c r="E972" s="47">
        <v>3.69</v>
      </c>
      <c r="F972" s="47">
        <v>0.5</v>
      </c>
      <c r="G972" s="47">
        <v>0.38</v>
      </c>
      <c r="H972" s="47">
        <v>47.527200000000001</v>
      </c>
      <c r="I972" s="52">
        <f>IF(Table2[[#This Row],[Order Priority]]=Introduction!$B$42,1,0)</f>
        <v>0</v>
      </c>
      <c r="J972" s="52">
        <f>IF(Table2[[#This Row],[Order Priority]]=Introduction!$B$43,1,0)</f>
        <v>0</v>
      </c>
      <c r="K972" s="52">
        <f>IF(Table2[[#This Row],[Order Priority]]=Introduction!$B$44,1,0)</f>
        <v>0</v>
      </c>
      <c r="L972" s="52">
        <f>IF(Table2[[#This Row],[Order Priority]]=Introduction!$B$45,1,0)</f>
        <v>0</v>
      </c>
      <c r="M972" s="52">
        <f>IF(Table2[[#This Row],[Ship Mode]]=Introduction!$C$42,1,0)</f>
        <v>0</v>
      </c>
      <c r="N972" s="51">
        <f>IF(Table2[[#This Row],[Ship Mode]]=Introduction!$C$44,1,0)</f>
        <v>1</v>
      </c>
      <c r="O972" s="51">
        <f>IF(Table2[[#This Row],[Customer Segment]]=Introduction!$D$45,1,0)</f>
        <v>0</v>
      </c>
      <c r="P972" s="51">
        <f>IF(Table2[[#This Row],[Customer Segment]]=Introduction!$D$42,1,0)</f>
        <v>0</v>
      </c>
      <c r="Q972" s="51">
        <f>IF(Table2[[#This Row],[Customer Segment]]=Introduction!$D$44,1,0)</f>
        <v>0</v>
      </c>
      <c r="R972" s="44">
        <v>68.88</v>
      </c>
      <c r="S9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201.46591754614403</v>
      </c>
    </row>
    <row r="973" spans="1:19" customFormat="1" x14ac:dyDescent="0.2">
      <c r="A973" s="1" t="s">
        <v>13</v>
      </c>
      <c r="B973" s="1" t="s">
        <v>14</v>
      </c>
      <c r="C973" s="1" t="s">
        <v>70</v>
      </c>
      <c r="D973" s="49">
        <v>0.04</v>
      </c>
      <c r="E973" s="49">
        <v>10.4</v>
      </c>
      <c r="F973" s="49">
        <v>5.4</v>
      </c>
      <c r="G973" s="49">
        <v>0.51</v>
      </c>
      <c r="H973" s="49">
        <v>29.98</v>
      </c>
      <c r="I973" s="52">
        <f>IF(Table2[[#This Row],[Order Priority]]=Introduction!$B$42,1,0)</f>
        <v>0</v>
      </c>
      <c r="J973" s="52">
        <f>IF(Table2[[#This Row],[Order Priority]]=Introduction!$B$43,1,0)</f>
        <v>1</v>
      </c>
      <c r="K973" s="52">
        <f>IF(Table2[[#This Row],[Order Priority]]=Introduction!$B$44,1,0)</f>
        <v>0</v>
      </c>
      <c r="L973" s="52">
        <f>IF(Table2[[#This Row],[Order Priority]]=Introduction!$B$45,1,0)</f>
        <v>0</v>
      </c>
      <c r="M973" s="52">
        <f>IF(Table2[[#This Row],[Ship Mode]]=Introduction!$C$42,1,0)</f>
        <v>0</v>
      </c>
      <c r="N973" s="51">
        <f>IF(Table2[[#This Row],[Ship Mode]]=Introduction!$C$44,1,0)</f>
        <v>1</v>
      </c>
      <c r="O973" s="51">
        <f>IF(Table2[[#This Row],[Customer Segment]]=Introduction!$D$45,1,0)</f>
        <v>0</v>
      </c>
      <c r="P973" s="51">
        <f>IF(Table2[[#This Row],[Customer Segment]]=Introduction!$D$42,1,0)</f>
        <v>0</v>
      </c>
      <c r="Q973" s="51">
        <f>IF(Table2[[#This Row],[Customer Segment]]=Introduction!$D$44,1,0)</f>
        <v>0</v>
      </c>
      <c r="R973" s="41">
        <v>130.74</v>
      </c>
      <c r="S9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244.4897617090742</v>
      </c>
    </row>
    <row r="974" spans="1:19" customFormat="1" x14ac:dyDescent="0.2">
      <c r="A974" s="1" t="s">
        <v>13</v>
      </c>
      <c r="B974" s="1" t="s">
        <v>14</v>
      </c>
      <c r="C974" s="1" t="s">
        <v>70</v>
      </c>
      <c r="D974" s="47">
        <v>0.08</v>
      </c>
      <c r="E974" s="47">
        <v>4.28</v>
      </c>
      <c r="F974" s="47">
        <v>4.79</v>
      </c>
      <c r="G974" s="47">
        <v>0.4</v>
      </c>
      <c r="H974" s="47">
        <v>-121.2</v>
      </c>
      <c r="I974" s="52">
        <f>IF(Table2[[#This Row],[Order Priority]]=Introduction!$B$42,1,0)</f>
        <v>0</v>
      </c>
      <c r="J974" s="52">
        <f>IF(Table2[[#This Row],[Order Priority]]=Introduction!$B$43,1,0)</f>
        <v>1</v>
      </c>
      <c r="K974" s="52">
        <f>IF(Table2[[#This Row],[Order Priority]]=Introduction!$B$44,1,0)</f>
        <v>0</v>
      </c>
      <c r="L974" s="52">
        <f>IF(Table2[[#This Row],[Order Priority]]=Introduction!$B$45,1,0)</f>
        <v>0</v>
      </c>
      <c r="M974" s="52">
        <f>IF(Table2[[#This Row],[Ship Mode]]=Introduction!$C$42,1,0)</f>
        <v>0</v>
      </c>
      <c r="N974" s="51">
        <f>IF(Table2[[#This Row],[Ship Mode]]=Introduction!$C$44,1,0)</f>
        <v>1</v>
      </c>
      <c r="O974" s="51">
        <f>IF(Table2[[#This Row],[Customer Segment]]=Introduction!$D$45,1,0)</f>
        <v>0</v>
      </c>
      <c r="P974" s="51">
        <f>IF(Table2[[#This Row],[Customer Segment]]=Introduction!$D$42,1,0)</f>
        <v>0</v>
      </c>
      <c r="Q974" s="51">
        <f>IF(Table2[[#This Row],[Customer Segment]]=Introduction!$D$44,1,0)</f>
        <v>0</v>
      </c>
      <c r="R974" s="44">
        <v>49.87</v>
      </c>
      <c r="S9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-64.221263534301983</v>
      </c>
    </row>
    <row r="975" spans="1:19" customFormat="1" x14ac:dyDescent="0.2">
      <c r="A975" s="1" t="s">
        <v>13</v>
      </c>
      <c r="B975" s="1" t="s">
        <v>14</v>
      </c>
      <c r="C975" s="1" t="s">
        <v>3</v>
      </c>
      <c r="D975" s="49">
        <v>0.06</v>
      </c>
      <c r="E975" s="49">
        <v>363.25</v>
      </c>
      <c r="F975" s="49">
        <v>19.989999999999998</v>
      </c>
      <c r="G975" s="49">
        <v>0.56999999999999995</v>
      </c>
      <c r="H975" s="49">
        <v>36.164099999999998</v>
      </c>
      <c r="I975" s="52">
        <f>IF(Table2[[#This Row],[Order Priority]]=Introduction!$B$42,1,0)</f>
        <v>0</v>
      </c>
      <c r="J975" s="52">
        <f>IF(Table2[[#This Row],[Order Priority]]=Introduction!$B$43,1,0)</f>
        <v>1</v>
      </c>
      <c r="K975" s="52">
        <f>IF(Table2[[#This Row],[Order Priority]]=Introduction!$B$44,1,0)</f>
        <v>0</v>
      </c>
      <c r="L975" s="52">
        <f>IF(Table2[[#This Row],[Order Priority]]=Introduction!$B$45,1,0)</f>
        <v>0</v>
      </c>
      <c r="M975" s="52">
        <f>IF(Table2[[#This Row],[Ship Mode]]=Introduction!$C$42,1,0)</f>
        <v>0</v>
      </c>
      <c r="N975" s="51">
        <f>IF(Table2[[#This Row],[Ship Mode]]=Introduction!$C$44,1,0)</f>
        <v>1</v>
      </c>
      <c r="O975" s="51">
        <f>IF(Table2[[#This Row],[Customer Segment]]=Introduction!$D$45,1,0)</f>
        <v>1</v>
      </c>
      <c r="P975" s="51">
        <f>IF(Table2[[#This Row],[Customer Segment]]=Introduction!$D$42,1,0)</f>
        <v>0</v>
      </c>
      <c r="Q975" s="51">
        <f>IF(Table2[[#This Row],[Customer Segment]]=Introduction!$D$44,1,0)</f>
        <v>0</v>
      </c>
      <c r="R975" s="41">
        <v>344.87</v>
      </c>
      <c r="S9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1787.2391515629654</v>
      </c>
    </row>
    <row r="976" spans="1:19" customFormat="1" x14ac:dyDescent="0.2">
      <c r="A976" s="1" t="s">
        <v>23</v>
      </c>
      <c r="B976" s="1" t="s">
        <v>14</v>
      </c>
      <c r="C976" s="1" t="s">
        <v>15</v>
      </c>
      <c r="D976" s="47">
        <v>0.04</v>
      </c>
      <c r="E976" s="47">
        <v>50.98</v>
      </c>
      <c r="F976" s="47">
        <v>6.5</v>
      </c>
      <c r="G976" s="47">
        <v>0.73</v>
      </c>
      <c r="H976" s="47">
        <v>-13.28</v>
      </c>
      <c r="I976" s="52">
        <f>IF(Table2[[#This Row],[Order Priority]]=Introduction!$B$42,1,0)</f>
        <v>0</v>
      </c>
      <c r="J976" s="52">
        <f>IF(Table2[[#This Row],[Order Priority]]=Introduction!$B$43,1,0)</f>
        <v>0</v>
      </c>
      <c r="K976" s="52">
        <f>IF(Table2[[#This Row],[Order Priority]]=Introduction!$B$44,1,0)</f>
        <v>1</v>
      </c>
      <c r="L976" s="52">
        <f>IF(Table2[[#This Row],[Order Priority]]=Introduction!$B$45,1,0)</f>
        <v>0</v>
      </c>
      <c r="M976" s="52">
        <f>IF(Table2[[#This Row],[Ship Mode]]=Introduction!$C$42,1,0)</f>
        <v>0</v>
      </c>
      <c r="N976" s="51">
        <f>IF(Table2[[#This Row],[Ship Mode]]=Introduction!$C$44,1,0)</f>
        <v>1</v>
      </c>
      <c r="O976" s="51">
        <f>IF(Table2[[#This Row],[Customer Segment]]=Introduction!$D$45,1,0)</f>
        <v>0</v>
      </c>
      <c r="P976" s="51">
        <f>IF(Table2[[#This Row],[Customer Segment]]=Introduction!$D$42,1,0)</f>
        <v>1</v>
      </c>
      <c r="Q976" s="51">
        <f>IF(Table2[[#This Row],[Customer Segment]]=Introduction!$D$44,1,0)</f>
        <v>0</v>
      </c>
      <c r="R976" s="44">
        <v>568.25</v>
      </c>
      <c r="S9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593.91944953389952</v>
      </c>
    </row>
    <row r="977" spans="1:19" customFormat="1" x14ac:dyDescent="0.2">
      <c r="A977" s="1" t="s">
        <v>23</v>
      </c>
      <c r="B977" s="1" t="s">
        <v>14</v>
      </c>
      <c r="C977" s="1" t="s">
        <v>15</v>
      </c>
      <c r="D977" s="49">
        <v>0.02</v>
      </c>
      <c r="E977" s="49">
        <v>6.48</v>
      </c>
      <c r="F977" s="49">
        <v>5.14</v>
      </c>
      <c r="G977" s="49">
        <v>0.37</v>
      </c>
      <c r="H977" s="49">
        <v>-48.68</v>
      </c>
      <c r="I977" s="52">
        <f>IF(Table2[[#This Row],[Order Priority]]=Introduction!$B$42,1,0)</f>
        <v>0</v>
      </c>
      <c r="J977" s="52">
        <f>IF(Table2[[#This Row],[Order Priority]]=Introduction!$B$43,1,0)</f>
        <v>0</v>
      </c>
      <c r="K977" s="52">
        <f>IF(Table2[[#This Row],[Order Priority]]=Introduction!$B$44,1,0)</f>
        <v>1</v>
      </c>
      <c r="L977" s="52">
        <f>IF(Table2[[#This Row],[Order Priority]]=Introduction!$B$45,1,0)</f>
        <v>0</v>
      </c>
      <c r="M977" s="52">
        <f>IF(Table2[[#This Row],[Ship Mode]]=Introduction!$C$42,1,0)</f>
        <v>0</v>
      </c>
      <c r="N977" s="51">
        <f>IF(Table2[[#This Row],[Ship Mode]]=Introduction!$C$44,1,0)</f>
        <v>1</v>
      </c>
      <c r="O977" s="51">
        <f>IF(Table2[[#This Row],[Customer Segment]]=Introduction!$D$45,1,0)</f>
        <v>0</v>
      </c>
      <c r="P977" s="51">
        <f>IF(Table2[[#This Row],[Customer Segment]]=Introduction!$D$42,1,0)</f>
        <v>1</v>
      </c>
      <c r="Q977" s="51">
        <f>IF(Table2[[#This Row],[Customer Segment]]=Introduction!$D$44,1,0)</f>
        <v>0</v>
      </c>
      <c r="R977" s="41">
        <v>126.66</v>
      </c>
      <c r="S9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94.643702546902603</v>
      </c>
    </row>
    <row r="978" spans="1:19" customFormat="1" x14ac:dyDescent="0.2">
      <c r="A978" s="1" t="s">
        <v>92</v>
      </c>
      <c r="B978" s="1" t="s">
        <v>14</v>
      </c>
      <c r="C978" s="1" t="s">
        <v>70</v>
      </c>
      <c r="D978" s="47">
        <v>0.08</v>
      </c>
      <c r="E978" s="47">
        <v>175.99</v>
      </c>
      <c r="F978" s="47">
        <v>4.99</v>
      </c>
      <c r="G978" s="47">
        <v>0.59</v>
      </c>
      <c r="H978" s="47">
        <v>-16476.838</v>
      </c>
      <c r="I978" s="52">
        <f>IF(Table2[[#This Row],[Order Priority]]=Introduction!$B$42,1,0)</f>
        <v>0</v>
      </c>
      <c r="J978" s="52">
        <f>IF(Table2[[#This Row],[Order Priority]]=Introduction!$B$43,1,0)</f>
        <v>0</v>
      </c>
      <c r="K978" s="52">
        <f>IF(Table2[[#This Row],[Order Priority]]=Introduction!$B$44,1,0)</f>
        <v>0</v>
      </c>
      <c r="L978" s="52">
        <f>IF(Table2[[#This Row],[Order Priority]]=Introduction!$B$45,1,0)</f>
        <v>1</v>
      </c>
      <c r="M978" s="52">
        <f>IF(Table2[[#This Row],[Ship Mode]]=Introduction!$C$42,1,0)</f>
        <v>0</v>
      </c>
      <c r="N978" s="51">
        <f>IF(Table2[[#This Row],[Ship Mode]]=Introduction!$C$44,1,0)</f>
        <v>1</v>
      </c>
      <c r="O978" s="51">
        <f>IF(Table2[[#This Row],[Customer Segment]]=Introduction!$D$45,1,0)</f>
        <v>0</v>
      </c>
      <c r="P978" s="51">
        <f>IF(Table2[[#This Row],[Customer Segment]]=Introduction!$D$42,1,0)</f>
        <v>0</v>
      </c>
      <c r="Q978" s="51">
        <f>IF(Table2[[#This Row],[Customer Segment]]=Introduction!$D$44,1,0)</f>
        <v>0</v>
      </c>
      <c r="R978" s="44">
        <v>1486.34</v>
      </c>
      <c r="S9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-16096.113316386231</v>
      </c>
    </row>
    <row r="979" spans="1:19" customFormat="1" x14ac:dyDescent="0.2">
      <c r="A979" s="1" t="s">
        <v>92</v>
      </c>
      <c r="B979" s="1" t="s">
        <v>14</v>
      </c>
      <c r="C979" s="1" t="s">
        <v>3</v>
      </c>
      <c r="D979" s="49">
        <v>0.05</v>
      </c>
      <c r="E979" s="49">
        <v>6.68</v>
      </c>
      <c r="F979" s="49">
        <v>6.93</v>
      </c>
      <c r="G979" s="49">
        <v>0.37</v>
      </c>
      <c r="H979" s="49">
        <v>-2.3519999999999999</v>
      </c>
      <c r="I979" s="52">
        <f>IF(Table2[[#This Row],[Order Priority]]=Introduction!$B$42,1,0)</f>
        <v>0</v>
      </c>
      <c r="J979" s="52">
        <f>IF(Table2[[#This Row],[Order Priority]]=Introduction!$B$43,1,0)</f>
        <v>0</v>
      </c>
      <c r="K979" s="52">
        <f>IF(Table2[[#This Row],[Order Priority]]=Introduction!$B$44,1,0)</f>
        <v>0</v>
      </c>
      <c r="L979" s="52">
        <f>IF(Table2[[#This Row],[Order Priority]]=Introduction!$B$45,1,0)</f>
        <v>1</v>
      </c>
      <c r="M979" s="52">
        <f>IF(Table2[[#This Row],[Ship Mode]]=Introduction!$C$42,1,0)</f>
        <v>0</v>
      </c>
      <c r="N979" s="51">
        <f>IF(Table2[[#This Row],[Ship Mode]]=Introduction!$C$44,1,0)</f>
        <v>1</v>
      </c>
      <c r="O979" s="51">
        <f>IF(Table2[[#This Row],[Customer Segment]]=Introduction!$D$45,1,0)</f>
        <v>1</v>
      </c>
      <c r="P979" s="51">
        <f>IF(Table2[[#This Row],[Customer Segment]]=Introduction!$D$42,1,0)</f>
        <v>0</v>
      </c>
      <c r="Q979" s="51">
        <f>IF(Table2[[#This Row],[Customer Segment]]=Introduction!$D$44,1,0)</f>
        <v>0</v>
      </c>
      <c r="R979" s="41">
        <v>77.2</v>
      </c>
      <c r="S9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125.25460043916969</v>
      </c>
    </row>
    <row r="980" spans="1:19" customFormat="1" x14ac:dyDescent="0.2">
      <c r="A980" s="1" t="s">
        <v>13</v>
      </c>
      <c r="B980" s="1" t="s">
        <v>14</v>
      </c>
      <c r="C980" s="1" t="s">
        <v>15</v>
      </c>
      <c r="D980" s="47">
        <v>0.01</v>
      </c>
      <c r="E980" s="47">
        <v>65.989999999999995</v>
      </c>
      <c r="F980" s="47">
        <v>8.99</v>
      </c>
      <c r="G980" s="47">
        <v>0.6</v>
      </c>
      <c r="H980" s="47">
        <v>97.86</v>
      </c>
      <c r="I980" s="52">
        <f>IF(Table2[[#This Row],[Order Priority]]=Introduction!$B$42,1,0)</f>
        <v>0</v>
      </c>
      <c r="J980" s="52">
        <f>IF(Table2[[#This Row],[Order Priority]]=Introduction!$B$43,1,0)</f>
        <v>1</v>
      </c>
      <c r="K980" s="52">
        <f>IF(Table2[[#This Row],[Order Priority]]=Introduction!$B$44,1,0)</f>
        <v>0</v>
      </c>
      <c r="L980" s="52">
        <f>IF(Table2[[#This Row],[Order Priority]]=Introduction!$B$45,1,0)</f>
        <v>0</v>
      </c>
      <c r="M980" s="52">
        <f>IF(Table2[[#This Row],[Ship Mode]]=Introduction!$C$42,1,0)</f>
        <v>0</v>
      </c>
      <c r="N980" s="51">
        <f>IF(Table2[[#This Row],[Ship Mode]]=Introduction!$C$44,1,0)</f>
        <v>1</v>
      </c>
      <c r="O980" s="51">
        <f>IF(Table2[[#This Row],[Customer Segment]]=Introduction!$D$45,1,0)</f>
        <v>0</v>
      </c>
      <c r="P980" s="51">
        <f>IF(Table2[[#This Row],[Customer Segment]]=Introduction!$D$42,1,0)</f>
        <v>1</v>
      </c>
      <c r="Q980" s="51">
        <f>IF(Table2[[#This Row],[Customer Segment]]=Introduction!$D$44,1,0)</f>
        <v>0</v>
      </c>
      <c r="R980" s="44">
        <v>292.23</v>
      </c>
      <c r="S9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653.09508253291074</v>
      </c>
    </row>
    <row r="981" spans="1:19" customFormat="1" x14ac:dyDescent="0.2">
      <c r="A981" s="1" t="s">
        <v>13</v>
      </c>
      <c r="B981" s="1" t="s">
        <v>14</v>
      </c>
      <c r="C981" s="1" t="s">
        <v>47</v>
      </c>
      <c r="D981" s="49">
        <v>0.1</v>
      </c>
      <c r="E981" s="49">
        <v>6.75</v>
      </c>
      <c r="F981" s="49">
        <v>2.99</v>
      </c>
      <c r="G981" s="49">
        <v>0.35</v>
      </c>
      <c r="H981" s="49">
        <v>18.147500000000001</v>
      </c>
      <c r="I981" s="52">
        <f>IF(Table2[[#This Row],[Order Priority]]=Introduction!$B$42,1,0)</f>
        <v>0</v>
      </c>
      <c r="J981" s="52">
        <f>IF(Table2[[#This Row],[Order Priority]]=Introduction!$B$43,1,0)</f>
        <v>1</v>
      </c>
      <c r="K981" s="52">
        <f>IF(Table2[[#This Row],[Order Priority]]=Introduction!$B$44,1,0)</f>
        <v>0</v>
      </c>
      <c r="L981" s="52">
        <f>IF(Table2[[#This Row],[Order Priority]]=Introduction!$B$45,1,0)</f>
        <v>0</v>
      </c>
      <c r="M981" s="52">
        <f>IF(Table2[[#This Row],[Ship Mode]]=Introduction!$C$42,1,0)</f>
        <v>0</v>
      </c>
      <c r="N981" s="51">
        <f>IF(Table2[[#This Row],[Ship Mode]]=Introduction!$C$44,1,0)</f>
        <v>1</v>
      </c>
      <c r="O981" s="51">
        <f>IF(Table2[[#This Row],[Customer Segment]]=Introduction!$D$45,1,0)</f>
        <v>0</v>
      </c>
      <c r="P981" s="51">
        <f>IF(Table2[[#This Row],[Customer Segment]]=Introduction!$D$42,1,0)</f>
        <v>0</v>
      </c>
      <c r="Q981" s="51">
        <f>IF(Table2[[#This Row],[Customer Segment]]=Introduction!$D$44,1,0)</f>
        <v>1</v>
      </c>
      <c r="R981" s="41">
        <v>96.13</v>
      </c>
      <c r="S9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12.125429081526544</v>
      </c>
    </row>
    <row r="982" spans="1:19" customFormat="1" x14ac:dyDescent="0.2">
      <c r="A982" s="1" t="s">
        <v>13</v>
      </c>
      <c r="B982" s="1" t="s">
        <v>14</v>
      </c>
      <c r="C982" s="1" t="s">
        <v>3</v>
      </c>
      <c r="D982" s="47">
        <v>0.04</v>
      </c>
      <c r="E982" s="47">
        <v>40.98</v>
      </c>
      <c r="F982" s="47">
        <v>6.5</v>
      </c>
      <c r="G982" s="47">
        <v>0.74</v>
      </c>
      <c r="H982" s="47">
        <v>-89.5</v>
      </c>
      <c r="I982" s="52">
        <f>IF(Table2[[#This Row],[Order Priority]]=Introduction!$B$42,1,0)</f>
        <v>0</v>
      </c>
      <c r="J982" s="52">
        <f>IF(Table2[[#This Row],[Order Priority]]=Introduction!$B$43,1,0)</f>
        <v>1</v>
      </c>
      <c r="K982" s="52">
        <f>IF(Table2[[#This Row],[Order Priority]]=Introduction!$B$44,1,0)</f>
        <v>0</v>
      </c>
      <c r="L982" s="52">
        <f>IF(Table2[[#This Row],[Order Priority]]=Introduction!$B$45,1,0)</f>
        <v>0</v>
      </c>
      <c r="M982" s="52">
        <f>IF(Table2[[#This Row],[Ship Mode]]=Introduction!$C$42,1,0)</f>
        <v>0</v>
      </c>
      <c r="N982" s="51">
        <f>IF(Table2[[#This Row],[Ship Mode]]=Introduction!$C$44,1,0)</f>
        <v>1</v>
      </c>
      <c r="O982" s="51">
        <f>IF(Table2[[#This Row],[Customer Segment]]=Introduction!$D$45,1,0)</f>
        <v>1</v>
      </c>
      <c r="P982" s="51">
        <f>IF(Table2[[#This Row],[Customer Segment]]=Introduction!$D$42,1,0)</f>
        <v>0</v>
      </c>
      <c r="Q982" s="51">
        <f>IF(Table2[[#This Row],[Customer Segment]]=Introduction!$D$44,1,0)</f>
        <v>0</v>
      </c>
      <c r="R982" s="44">
        <v>277.07</v>
      </c>
      <c r="S9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430.49065044935963</v>
      </c>
    </row>
    <row r="983" spans="1:19" customFormat="1" x14ac:dyDescent="0.2">
      <c r="A983" s="1" t="s">
        <v>13</v>
      </c>
      <c r="B983" s="1" t="s">
        <v>14</v>
      </c>
      <c r="C983" s="1" t="s">
        <v>3</v>
      </c>
      <c r="D983" s="49">
        <v>0.05</v>
      </c>
      <c r="E983" s="49">
        <v>35.99</v>
      </c>
      <c r="F983" s="49">
        <v>3.3</v>
      </c>
      <c r="G983" s="49">
        <v>0.39</v>
      </c>
      <c r="H983" s="49">
        <v>103.2723</v>
      </c>
      <c r="I983" s="52">
        <f>IF(Table2[[#This Row],[Order Priority]]=Introduction!$B$42,1,0)</f>
        <v>0</v>
      </c>
      <c r="J983" s="52">
        <f>IF(Table2[[#This Row],[Order Priority]]=Introduction!$B$43,1,0)</f>
        <v>1</v>
      </c>
      <c r="K983" s="52">
        <f>IF(Table2[[#This Row],[Order Priority]]=Introduction!$B$44,1,0)</f>
        <v>0</v>
      </c>
      <c r="L983" s="52">
        <f>IF(Table2[[#This Row],[Order Priority]]=Introduction!$B$45,1,0)</f>
        <v>0</v>
      </c>
      <c r="M983" s="52">
        <f>IF(Table2[[#This Row],[Ship Mode]]=Introduction!$C$42,1,0)</f>
        <v>0</v>
      </c>
      <c r="N983" s="51">
        <f>IF(Table2[[#This Row],[Ship Mode]]=Introduction!$C$44,1,0)</f>
        <v>1</v>
      </c>
      <c r="O983" s="51">
        <f>IF(Table2[[#This Row],[Customer Segment]]=Introduction!$D$45,1,0)</f>
        <v>1</v>
      </c>
      <c r="P983" s="51">
        <f>IF(Table2[[#This Row],[Customer Segment]]=Introduction!$D$42,1,0)</f>
        <v>0</v>
      </c>
      <c r="Q983" s="51">
        <f>IF(Table2[[#This Row],[Customer Segment]]=Introduction!$D$44,1,0)</f>
        <v>0</v>
      </c>
      <c r="R983" s="41">
        <v>149.66999999999999</v>
      </c>
      <c r="S9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226.29125217315308</v>
      </c>
    </row>
    <row r="984" spans="1:19" customFormat="1" x14ac:dyDescent="0.2">
      <c r="A984" s="1" t="s">
        <v>13</v>
      </c>
      <c r="B984" s="1" t="s">
        <v>14</v>
      </c>
      <c r="C984" s="1" t="s">
        <v>70</v>
      </c>
      <c r="D984" s="47">
        <v>0.01</v>
      </c>
      <c r="E984" s="47">
        <v>99.23</v>
      </c>
      <c r="F984" s="47">
        <v>8.99</v>
      </c>
      <c r="G984" s="47">
        <v>0.35</v>
      </c>
      <c r="H984" s="47">
        <v>-87.46</v>
      </c>
      <c r="I984" s="52">
        <f>IF(Table2[[#This Row],[Order Priority]]=Introduction!$B$42,1,0)</f>
        <v>0</v>
      </c>
      <c r="J984" s="52">
        <f>IF(Table2[[#This Row],[Order Priority]]=Introduction!$B$43,1,0)</f>
        <v>1</v>
      </c>
      <c r="K984" s="52">
        <f>IF(Table2[[#This Row],[Order Priority]]=Introduction!$B$44,1,0)</f>
        <v>0</v>
      </c>
      <c r="L984" s="52">
        <f>IF(Table2[[#This Row],[Order Priority]]=Introduction!$B$45,1,0)</f>
        <v>0</v>
      </c>
      <c r="M984" s="52">
        <f>IF(Table2[[#This Row],[Ship Mode]]=Introduction!$C$42,1,0)</f>
        <v>0</v>
      </c>
      <c r="N984" s="51">
        <f>IF(Table2[[#This Row],[Ship Mode]]=Introduction!$C$44,1,0)</f>
        <v>1</v>
      </c>
      <c r="O984" s="51">
        <f>IF(Table2[[#This Row],[Customer Segment]]=Introduction!$D$45,1,0)</f>
        <v>0</v>
      </c>
      <c r="P984" s="51">
        <f>IF(Table2[[#This Row],[Customer Segment]]=Introduction!$D$42,1,0)</f>
        <v>0</v>
      </c>
      <c r="Q984" s="51">
        <f>IF(Table2[[#This Row],[Customer Segment]]=Introduction!$D$44,1,0)</f>
        <v>0</v>
      </c>
      <c r="R984" s="44">
        <v>99.22</v>
      </c>
      <c r="S9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388.60916712484754</v>
      </c>
    </row>
    <row r="985" spans="1:19" customFormat="1" x14ac:dyDescent="0.2">
      <c r="A985" s="1" t="s">
        <v>23</v>
      </c>
      <c r="B985" s="1" t="s">
        <v>14</v>
      </c>
      <c r="C985" s="1" t="s">
        <v>47</v>
      </c>
      <c r="D985" s="49">
        <v>0.03</v>
      </c>
      <c r="E985" s="49">
        <v>140.99</v>
      </c>
      <c r="F985" s="49">
        <v>4.2</v>
      </c>
      <c r="G985" s="49">
        <v>0.59</v>
      </c>
      <c r="H985" s="49">
        <v>-458.74400000000003</v>
      </c>
      <c r="I985" s="52">
        <f>IF(Table2[[#This Row],[Order Priority]]=Introduction!$B$42,1,0)</f>
        <v>0</v>
      </c>
      <c r="J985" s="52">
        <f>IF(Table2[[#This Row],[Order Priority]]=Introduction!$B$43,1,0)</f>
        <v>0</v>
      </c>
      <c r="K985" s="52">
        <f>IF(Table2[[#This Row],[Order Priority]]=Introduction!$B$44,1,0)</f>
        <v>1</v>
      </c>
      <c r="L985" s="52">
        <f>IF(Table2[[#This Row],[Order Priority]]=Introduction!$B$45,1,0)</f>
        <v>0</v>
      </c>
      <c r="M985" s="52">
        <f>IF(Table2[[#This Row],[Ship Mode]]=Introduction!$C$42,1,0)</f>
        <v>0</v>
      </c>
      <c r="N985" s="51">
        <f>IF(Table2[[#This Row],[Ship Mode]]=Introduction!$C$44,1,0)</f>
        <v>1</v>
      </c>
      <c r="O985" s="51">
        <f>IF(Table2[[#This Row],[Customer Segment]]=Introduction!$D$45,1,0)</f>
        <v>0</v>
      </c>
      <c r="P985" s="51">
        <f>IF(Table2[[#This Row],[Customer Segment]]=Introduction!$D$42,1,0)</f>
        <v>0</v>
      </c>
      <c r="Q985" s="51">
        <f>IF(Table2[[#This Row],[Customer Segment]]=Introduction!$D$44,1,0)</f>
        <v>1</v>
      </c>
      <c r="R985" s="41">
        <v>246.44</v>
      </c>
      <c r="S9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305.81700285095133</v>
      </c>
    </row>
    <row r="986" spans="1:19" customFormat="1" x14ac:dyDescent="0.2">
      <c r="A986" s="1" t="s">
        <v>92</v>
      </c>
      <c r="B986" s="1" t="s">
        <v>63</v>
      </c>
      <c r="C986" s="1" t="s">
        <v>3</v>
      </c>
      <c r="D986" s="47">
        <v>7.0000000000000007E-2</v>
      </c>
      <c r="E986" s="47">
        <v>7.08</v>
      </c>
      <c r="F986" s="47">
        <v>2.35</v>
      </c>
      <c r="G986" s="47">
        <v>0.47</v>
      </c>
      <c r="H986" s="47">
        <v>30.49</v>
      </c>
      <c r="I986" s="52">
        <f>IF(Table2[[#This Row],[Order Priority]]=Introduction!$B$42,1,0)</f>
        <v>0</v>
      </c>
      <c r="J986" s="52">
        <f>IF(Table2[[#This Row],[Order Priority]]=Introduction!$B$43,1,0)</f>
        <v>0</v>
      </c>
      <c r="K986" s="52">
        <f>IF(Table2[[#This Row],[Order Priority]]=Introduction!$B$44,1,0)</f>
        <v>0</v>
      </c>
      <c r="L986" s="52">
        <f>IF(Table2[[#This Row],[Order Priority]]=Introduction!$B$45,1,0)</f>
        <v>1</v>
      </c>
      <c r="M986" s="52">
        <f>IF(Table2[[#This Row],[Ship Mode]]=Introduction!$C$42,1,0)</f>
        <v>0</v>
      </c>
      <c r="N986" s="51">
        <f>IF(Table2[[#This Row],[Ship Mode]]=Introduction!$C$44,1,0)</f>
        <v>0</v>
      </c>
      <c r="O986" s="51">
        <f>IF(Table2[[#This Row],[Customer Segment]]=Introduction!$D$45,1,0)</f>
        <v>1</v>
      </c>
      <c r="P986" s="51">
        <f>IF(Table2[[#This Row],[Customer Segment]]=Introduction!$D$42,1,0)</f>
        <v>0</v>
      </c>
      <c r="Q986" s="51">
        <f>IF(Table2[[#This Row],[Customer Segment]]=Introduction!$D$44,1,0)</f>
        <v>0</v>
      </c>
      <c r="R986" s="44">
        <v>93.82</v>
      </c>
      <c r="S9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21.236445452390068</v>
      </c>
    </row>
    <row r="987" spans="1:19" customFormat="1" x14ac:dyDescent="0.2">
      <c r="A987" s="1" t="s">
        <v>46</v>
      </c>
      <c r="B987" s="1" t="s">
        <v>63</v>
      </c>
      <c r="C987" s="1" t="s">
        <v>70</v>
      </c>
      <c r="D987" s="49">
        <v>0.05</v>
      </c>
      <c r="E987" s="49">
        <v>5.78</v>
      </c>
      <c r="F987" s="49">
        <v>7.64</v>
      </c>
      <c r="G987" s="49">
        <v>0.36</v>
      </c>
      <c r="H987" s="49">
        <v>-116.05</v>
      </c>
      <c r="I987" s="52">
        <f>IF(Table2[[#This Row],[Order Priority]]=Introduction!$B$42,1,0)</f>
        <v>0</v>
      </c>
      <c r="J987" s="52">
        <f>IF(Table2[[#This Row],[Order Priority]]=Introduction!$B$43,1,0)</f>
        <v>0</v>
      </c>
      <c r="K987" s="52">
        <f>IF(Table2[[#This Row],[Order Priority]]=Introduction!$B$44,1,0)</f>
        <v>0</v>
      </c>
      <c r="L987" s="52">
        <f>IF(Table2[[#This Row],[Order Priority]]=Introduction!$B$45,1,0)</f>
        <v>0</v>
      </c>
      <c r="M987" s="52">
        <f>IF(Table2[[#This Row],[Ship Mode]]=Introduction!$C$42,1,0)</f>
        <v>0</v>
      </c>
      <c r="N987" s="51">
        <f>IF(Table2[[#This Row],[Ship Mode]]=Introduction!$C$44,1,0)</f>
        <v>0</v>
      </c>
      <c r="O987" s="51">
        <f>IF(Table2[[#This Row],[Customer Segment]]=Introduction!$D$45,1,0)</f>
        <v>0</v>
      </c>
      <c r="P987" s="51">
        <f>IF(Table2[[#This Row],[Customer Segment]]=Introduction!$D$42,1,0)</f>
        <v>0</v>
      </c>
      <c r="Q987" s="51">
        <f>IF(Table2[[#This Row],[Customer Segment]]=Introduction!$D$44,1,0)</f>
        <v>0</v>
      </c>
      <c r="R987" s="41">
        <v>177.41</v>
      </c>
      <c r="S9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132.40396587002687</v>
      </c>
    </row>
    <row r="988" spans="1:19" customFormat="1" x14ac:dyDescent="0.2">
      <c r="A988" s="1" t="s">
        <v>46</v>
      </c>
      <c r="B988" s="1" t="s">
        <v>14</v>
      </c>
      <c r="C988" s="1" t="s">
        <v>70</v>
      </c>
      <c r="D988" s="47">
        <v>0.02</v>
      </c>
      <c r="E988" s="47">
        <v>7.38</v>
      </c>
      <c r="F988" s="47">
        <v>5.21</v>
      </c>
      <c r="G988" s="47">
        <v>0.56000000000000005</v>
      </c>
      <c r="H988" s="47">
        <v>7.74</v>
      </c>
      <c r="I988" s="52">
        <f>IF(Table2[[#This Row],[Order Priority]]=Introduction!$B$42,1,0)</f>
        <v>0</v>
      </c>
      <c r="J988" s="52">
        <f>IF(Table2[[#This Row],[Order Priority]]=Introduction!$B$43,1,0)</f>
        <v>0</v>
      </c>
      <c r="K988" s="52">
        <f>IF(Table2[[#This Row],[Order Priority]]=Introduction!$B$44,1,0)</f>
        <v>0</v>
      </c>
      <c r="L988" s="52">
        <f>IF(Table2[[#This Row],[Order Priority]]=Introduction!$B$45,1,0)</f>
        <v>0</v>
      </c>
      <c r="M988" s="52">
        <f>IF(Table2[[#This Row],[Ship Mode]]=Introduction!$C$42,1,0)</f>
        <v>0</v>
      </c>
      <c r="N988" s="51">
        <f>IF(Table2[[#This Row],[Ship Mode]]=Introduction!$C$44,1,0)</f>
        <v>1</v>
      </c>
      <c r="O988" s="51">
        <f>IF(Table2[[#This Row],[Customer Segment]]=Introduction!$D$45,1,0)</f>
        <v>0</v>
      </c>
      <c r="P988" s="51">
        <f>IF(Table2[[#This Row],[Customer Segment]]=Introduction!$D$42,1,0)</f>
        <v>0</v>
      </c>
      <c r="Q988" s="51">
        <f>IF(Table2[[#This Row],[Customer Segment]]=Introduction!$D$44,1,0)</f>
        <v>0</v>
      </c>
      <c r="R988" s="44">
        <v>24.52</v>
      </c>
      <c r="S9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465.29540832181038</v>
      </c>
    </row>
    <row r="989" spans="1:19" customFormat="1" x14ac:dyDescent="0.2">
      <c r="A989" s="1" t="s">
        <v>46</v>
      </c>
      <c r="B989" s="1" t="s">
        <v>14</v>
      </c>
      <c r="C989" s="1" t="s">
        <v>3</v>
      </c>
      <c r="D989" s="49">
        <v>0.08</v>
      </c>
      <c r="E989" s="49">
        <v>11.97</v>
      </c>
      <c r="F989" s="49">
        <v>5.81</v>
      </c>
      <c r="G989" s="49">
        <v>0.6</v>
      </c>
      <c r="H989" s="49">
        <v>-41.87</v>
      </c>
      <c r="I989" s="52">
        <f>IF(Table2[[#This Row],[Order Priority]]=Introduction!$B$42,1,0)</f>
        <v>0</v>
      </c>
      <c r="J989" s="52">
        <f>IF(Table2[[#This Row],[Order Priority]]=Introduction!$B$43,1,0)</f>
        <v>0</v>
      </c>
      <c r="K989" s="52">
        <f>IF(Table2[[#This Row],[Order Priority]]=Introduction!$B$44,1,0)</f>
        <v>0</v>
      </c>
      <c r="L989" s="52">
        <f>IF(Table2[[#This Row],[Order Priority]]=Introduction!$B$45,1,0)</f>
        <v>0</v>
      </c>
      <c r="M989" s="52">
        <f>IF(Table2[[#This Row],[Ship Mode]]=Introduction!$C$42,1,0)</f>
        <v>0</v>
      </c>
      <c r="N989" s="51">
        <f>IF(Table2[[#This Row],[Ship Mode]]=Introduction!$C$44,1,0)</f>
        <v>1</v>
      </c>
      <c r="O989" s="51">
        <f>IF(Table2[[#This Row],[Customer Segment]]=Introduction!$D$45,1,0)</f>
        <v>1</v>
      </c>
      <c r="P989" s="51">
        <f>IF(Table2[[#This Row],[Customer Segment]]=Introduction!$D$42,1,0)</f>
        <v>0</v>
      </c>
      <c r="Q989" s="51">
        <f>IF(Table2[[#This Row],[Customer Segment]]=Introduction!$D$44,1,0)</f>
        <v>0</v>
      </c>
      <c r="R989" s="41">
        <v>59.98</v>
      </c>
      <c r="S9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430.01879927043683</v>
      </c>
    </row>
    <row r="990" spans="1:19" customFormat="1" x14ac:dyDescent="0.2">
      <c r="A990" s="1" t="s">
        <v>1</v>
      </c>
      <c r="B990" s="1" t="s">
        <v>14</v>
      </c>
      <c r="C990" s="1" t="s">
        <v>70</v>
      </c>
      <c r="D990" s="47">
        <v>0.08</v>
      </c>
      <c r="E990" s="47">
        <v>6.48</v>
      </c>
      <c r="F990" s="47">
        <v>7.49</v>
      </c>
      <c r="G990" s="47">
        <v>0.37</v>
      </c>
      <c r="H990" s="47">
        <v>-119.32</v>
      </c>
      <c r="I990" s="52">
        <f>IF(Table2[[#This Row],[Order Priority]]=Introduction!$B$42,1,0)</f>
        <v>1</v>
      </c>
      <c r="J990" s="52">
        <f>IF(Table2[[#This Row],[Order Priority]]=Introduction!$B$43,1,0)</f>
        <v>0</v>
      </c>
      <c r="K990" s="52">
        <f>IF(Table2[[#This Row],[Order Priority]]=Introduction!$B$44,1,0)</f>
        <v>0</v>
      </c>
      <c r="L990" s="52">
        <f>IF(Table2[[#This Row],[Order Priority]]=Introduction!$B$45,1,0)</f>
        <v>0</v>
      </c>
      <c r="M990" s="52">
        <f>IF(Table2[[#This Row],[Ship Mode]]=Introduction!$C$42,1,0)</f>
        <v>0</v>
      </c>
      <c r="N990" s="51">
        <f>IF(Table2[[#This Row],[Ship Mode]]=Introduction!$C$44,1,0)</f>
        <v>1</v>
      </c>
      <c r="O990" s="51">
        <f>IF(Table2[[#This Row],[Customer Segment]]=Introduction!$D$45,1,0)</f>
        <v>0</v>
      </c>
      <c r="P990" s="51">
        <f>IF(Table2[[#This Row],[Customer Segment]]=Introduction!$D$42,1,0)</f>
        <v>0</v>
      </c>
      <c r="Q990" s="51">
        <f>IF(Table2[[#This Row],[Customer Segment]]=Introduction!$D$44,1,0)</f>
        <v>0</v>
      </c>
      <c r="R990" s="44">
        <v>80.86</v>
      </c>
      <c r="S9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286.78729094739049</v>
      </c>
    </row>
    <row r="991" spans="1:19" customFormat="1" x14ac:dyDescent="0.2">
      <c r="A991" s="1" t="s">
        <v>1</v>
      </c>
      <c r="B991" s="1" t="s">
        <v>14</v>
      </c>
      <c r="C991" s="1" t="s">
        <v>70</v>
      </c>
      <c r="D991" s="49">
        <v>0.04</v>
      </c>
      <c r="E991" s="49">
        <v>21.38</v>
      </c>
      <c r="F991" s="49">
        <v>8.99</v>
      </c>
      <c r="G991" s="49">
        <v>0.59</v>
      </c>
      <c r="H991" s="49">
        <v>-51.66</v>
      </c>
      <c r="I991" s="52">
        <f>IF(Table2[[#This Row],[Order Priority]]=Introduction!$B$42,1,0)</f>
        <v>1</v>
      </c>
      <c r="J991" s="52">
        <f>IF(Table2[[#This Row],[Order Priority]]=Introduction!$B$43,1,0)</f>
        <v>0</v>
      </c>
      <c r="K991" s="52">
        <f>IF(Table2[[#This Row],[Order Priority]]=Introduction!$B$44,1,0)</f>
        <v>0</v>
      </c>
      <c r="L991" s="52">
        <f>IF(Table2[[#This Row],[Order Priority]]=Introduction!$B$45,1,0)</f>
        <v>0</v>
      </c>
      <c r="M991" s="52">
        <f>IF(Table2[[#This Row],[Ship Mode]]=Introduction!$C$42,1,0)</f>
        <v>0</v>
      </c>
      <c r="N991" s="51">
        <f>IF(Table2[[#This Row],[Ship Mode]]=Introduction!$C$44,1,0)</f>
        <v>1</v>
      </c>
      <c r="O991" s="51">
        <f>IF(Table2[[#This Row],[Customer Segment]]=Introduction!$D$45,1,0)</f>
        <v>0</v>
      </c>
      <c r="P991" s="51">
        <f>IF(Table2[[#This Row],[Customer Segment]]=Introduction!$D$42,1,0)</f>
        <v>0</v>
      </c>
      <c r="Q991" s="51">
        <f>IF(Table2[[#This Row],[Customer Segment]]=Introduction!$D$44,1,0)</f>
        <v>0</v>
      </c>
      <c r="R991" s="41">
        <v>443.66</v>
      </c>
      <c r="S9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653.51021179818724</v>
      </c>
    </row>
    <row r="992" spans="1:19" customFormat="1" x14ac:dyDescent="0.2">
      <c r="A992" s="1" t="s">
        <v>1</v>
      </c>
      <c r="B992" s="1" t="s">
        <v>14</v>
      </c>
      <c r="C992" s="1" t="s">
        <v>3</v>
      </c>
      <c r="D992" s="47">
        <v>0.01</v>
      </c>
      <c r="E992" s="47">
        <v>11.34</v>
      </c>
      <c r="F992" s="47">
        <v>5.01</v>
      </c>
      <c r="G992" s="47">
        <v>0.36</v>
      </c>
      <c r="H992" s="47">
        <v>-11.83</v>
      </c>
      <c r="I992" s="52">
        <f>IF(Table2[[#This Row],[Order Priority]]=Introduction!$B$42,1,0)</f>
        <v>1</v>
      </c>
      <c r="J992" s="52">
        <f>IF(Table2[[#This Row],[Order Priority]]=Introduction!$B$43,1,0)</f>
        <v>0</v>
      </c>
      <c r="K992" s="52">
        <f>IF(Table2[[#This Row],[Order Priority]]=Introduction!$B$44,1,0)</f>
        <v>0</v>
      </c>
      <c r="L992" s="52">
        <f>IF(Table2[[#This Row],[Order Priority]]=Introduction!$B$45,1,0)</f>
        <v>0</v>
      </c>
      <c r="M992" s="52">
        <f>IF(Table2[[#This Row],[Ship Mode]]=Introduction!$C$42,1,0)</f>
        <v>0</v>
      </c>
      <c r="N992" s="51">
        <f>IF(Table2[[#This Row],[Ship Mode]]=Introduction!$C$44,1,0)</f>
        <v>1</v>
      </c>
      <c r="O992" s="51">
        <f>IF(Table2[[#This Row],[Customer Segment]]=Introduction!$D$45,1,0)</f>
        <v>1</v>
      </c>
      <c r="P992" s="51">
        <f>IF(Table2[[#This Row],[Customer Segment]]=Introduction!$D$42,1,0)</f>
        <v>0</v>
      </c>
      <c r="Q992" s="51">
        <f>IF(Table2[[#This Row],[Customer Segment]]=Introduction!$D$44,1,0)</f>
        <v>0</v>
      </c>
      <c r="R992" s="44">
        <v>14.52</v>
      </c>
      <c r="S9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372.45176223919941</v>
      </c>
    </row>
    <row r="993" spans="1:19" customFormat="1" x14ac:dyDescent="0.2">
      <c r="A993" s="1" t="s">
        <v>13</v>
      </c>
      <c r="B993" s="1" t="s">
        <v>14</v>
      </c>
      <c r="C993" s="1" t="s">
        <v>70</v>
      </c>
      <c r="D993" s="49">
        <v>0.08</v>
      </c>
      <c r="E993" s="49">
        <v>896.99</v>
      </c>
      <c r="F993" s="49">
        <v>19.989999999999998</v>
      </c>
      <c r="G993" s="49">
        <v>0.38</v>
      </c>
      <c r="H993" s="49">
        <v>7402.32</v>
      </c>
      <c r="I993" s="52">
        <f>IF(Table2[[#This Row],[Order Priority]]=Introduction!$B$42,1,0)</f>
        <v>0</v>
      </c>
      <c r="J993" s="52">
        <f>IF(Table2[[#This Row],[Order Priority]]=Introduction!$B$43,1,0)</f>
        <v>1</v>
      </c>
      <c r="K993" s="52">
        <f>IF(Table2[[#This Row],[Order Priority]]=Introduction!$B$44,1,0)</f>
        <v>0</v>
      </c>
      <c r="L993" s="52">
        <f>IF(Table2[[#This Row],[Order Priority]]=Introduction!$B$45,1,0)</f>
        <v>0</v>
      </c>
      <c r="M993" s="52">
        <f>IF(Table2[[#This Row],[Ship Mode]]=Introduction!$C$42,1,0)</f>
        <v>0</v>
      </c>
      <c r="N993" s="51">
        <f>IF(Table2[[#This Row],[Ship Mode]]=Introduction!$C$44,1,0)</f>
        <v>1</v>
      </c>
      <c r="O993" s="51">
        <f>IF(Table2[[#This Row],[Customer Segment]]=Introduction!$D$45,1,0)</f>
        <v>0</v>
      </c>
      <c r="P993" s="51">
        <f>IF(Table2[[#This Row],[Customer Segment]]=Introduction!$D$42,1,0)</f>
        <v>0</v>
      </c>
      <c r="Q993" s="51">
        <f>IF(Table2[[#This Row],[Customer Segment]]=Introduction!$D$44,1,0)</f>
        <v>0</v>
      </c>
      <c r="R993" s="41">
        <v>10728</v>
      </c>
      <c r="S9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10840.568296174706</v>
      </c>
    </row>
    <row r="994" spans="1:19" customFormat="1" x14ac:dyDescent="0.2">
      <c r="A994" s="1" t="s">
        <v>23</v>
      </c>
      <c r="B994" s="1" t="s">
        <v>14</v>
      </c>
      <c r="C994" s="1" t="s">
        <v>47</v>
      </c>
      <c r="D994" s="47">
        <v>0.03</v>
      </c>
      <c r="E994" s="47">
        <v>65.989999999999995</v>
      </c>
      <c r="F994" s="47">
        <v>5.26</v>
      </c>
      <c r="G994" s="47">
        <v>0.56000000000000005</v>
      </c>
      <c r="H994" s="47">
        <v>-52.247999999999998</v>
      </c>
      <c r="I994" s="52">
        <f>IF(Table2[[#This Row],[Order Priority]]=Introduction!$B$42,1,0)</f>
        <v>0</v>
      </c>
      <c r="J994" s="52">
        <f>IF(Table2[[#This Row],[Order Priority]]=Introduction!$B$43,1,0)</f>
        <v>0</v>
      </c>
      <c r="K994" s="52">
        <f>IF(Table2[[#This Row],[Order Priority]]=Introduction!$B$44,1,0)</f>
        <v>1</v>
      </c>
      <c r="L994" s="52">
        <f>IF(Table2[[#This Row],[Order Priority]]=Introduction!$B$45,1,0)</f>
        <v>0</v>
      </c>
      <c r="M994" s="52">
        <f>IF(Table2[[#This Row],[Ship Mode]]=Introduction!$C$42,1,0)</f>
        <v>0</v>
      </c>
      <c r="N994" s="51">
        <f>IF(Table2[[#This Row],[Ship Mode]]=Introduction!$C$44,1,0)</f>
        <v>1</v>
      </c>
      <c r="O994" s="51">
        <f>IF(Table2[[#This Row],[Customer Segment]]=Introduction!$D$45,1,0)</f>
        <v>0</v>
      </c>
      <c r="P994" s="51">
        <f>IF(Table2[[#This Row],[Customer Segment]]=Introduction!$D$42,1,0)</f>
        <v>0</v>
      </c>
      <c r="Q994" s="51">
        <f>IF(Table2[[#This Row],[Customer Segment]]=Introduction!$D$44,1,0)</f>
        <v>1</v>
      </c>
      <c r="R994" s="44">
        <v>1316.03</v>
      </c>
      <c r="S9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491.45338283730587</v>
      </c>
    </row>
    <row r="995" spans="1:19" customFormat="1" x14ac:dyDescent="0.2">
      <c r="A995" s="1" t="s">
        <v>23</v>
      </c>
      <c r="B995" s="1" t="s">
        <v>14</v>
      </c>
      <c r="C995" s="1" t="s">
        <v>15</v>
      </c>
      <c r="D995" s="49">
        <v>7.0000000000000007E-2</v>
      </c>
      <c r="E995" s="49">
        <v>5.98</v>
      </c>
      <c r="F995" s="49">
        <v>0.96</v>
      </c>
      <c r="G995" s="49">
        <v>0.6</v>
      </c>
      <c r="H995" s="49">
        <v>32.83</v>
      </c>
      <c r="I995" s="52">
        <f>IF(Table2[[#This Row],[Order Priority]]=Introduction!$B$42,1,0)</f>
        <v>0</v>
      </c>
      <c r="J995" s="52">
        <f>IF(Table2[[#This Row],[Order Priority]]=Introduction!$B$43,1,0)</f>
        <v>0</v>
      </c>
      <c r="K995" s="52">
        <f>IF(Table2[[#This Row],[Order Priority]]=Introduction!$B$44,1,0)</f>
        <v>1</v>
      </c>
      <c r="L995" s="52">
        <f>IF(Table2[[#This Row],[Order Priority]]=Introduction!$B$45,1,0)</f>
        <v>0</v>
      </c>
      <c r="M995" s="52">
        <f>IF(Table2[[#This Row],[Ship Mode]]=Introduction!$C$42,1,0)</f>
        <v>0</v>
      </c>
      <c r="N995" s="51">
        <f>IF(Table2[[#This Row],[Ship Mode]]=Introduction!$C$44,1,0)</f>
        <v>1</v>
      </c>
      <c r="O995" s="51">
        <f>IF(Table2[[#This Row],[Customer Segment]]=Introduction!$D$45,1,0)</f>
        <v>0</v>
      </c>
      <c r="P995" s="51">
        <f>IF(Table2[[#This Row],[Customer Segment]]=Introduction!$D$42,1,0)</f>
        <v>1</v>
      </c>
      <c r="Q995" s="51">
        <f>IF(Table2[[#This Row],[Customer Segment]]=Introduction!$D$44,1,0)</f>
        <v>0</v>
      </c>
      <c r="R995" s="41">
        <v>56.4</v>
      </c>
      <c r="S9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219.1433323198074</v>
      </c>
    </row>
    <row r="996" spans="1:19" customFormat="1" x14ac:dyDescent="0.2">
      <c r="A996" s="1" t="s">
        <v>23</v>
      </c>
      <c r="B996" s="1" t="s">
        <v>14</v>
      </c>
      <c r="C996" s="1" t="s">
        <v>15</v>
      </c>
      <c r="D996" s="47">
        <v>0.01</v>
      </c>
      <c r="E996" s="47">
        <v>39.979999999999997</v>
      </c>
      <c r="F996" s="47">
        <v>4</v>
      </c>
      <c r="G996" s="47">
        <v>0.7</v>
      </c>
      <c r="H996" s="47">
        <v>51.59</v>
      </c>
      <c r="I996" s="52">
        <f>IF(Table2[[#This Row],[Order Priority]]=Introduction!$B$42,1,0)</f>
        <v>0</v>
      </c>
      <c r="J996" s="52">
        <f>IF(Table2[[#This Row],[Order Priority]]=Introduction!$B$43,1,0)</f>
        <v>0</v>
      </c>
      <c r="K996" s="52">
        <f>IF(Table2[[#This Row],[Order Priority]]=Introduction!$B$44,1,0)</f>
        <v>1</v>
      </c>
      <c r="L996" s="52">
        <f>IF(Table2[[#This Row],[Order Priority]]=Introduction!$B$45,1,0)</f>
        <v>0</v>
      </c>
      <c r="M996" s="52">
        <f>IF(Table2[[#This Row],[Ship Mode]]=Introduction!$C$42,1,0)</f>
        <v>0</v>
      </c>
      <c r="N996" s="51">
        <f>IF(Table2[[#This Row],[Ship Mode]]=Introduction!$C$44,1,0)</f>
        <v>1</v>
      </c>
      <c r="O996" s="51">
        <f>IF(Table2[[#This Row],[Customer Segment]]=Introduction!$D$45,1,0)</f>
        <v>0</v>
      </c>
      <c r="P996" s="51">
        <f>IF(Table2[[#This Row],[Customer Segment]]=Introduction!$D$42,1,0)</f>
        <v>1</v>
      </c>
      <c r="Q996" s="51">
        <f>IF(Table2[[#This Row],[Customer Segment]]=Introduction!$D$44,1,0)</f>
        <v>0</v>
      </c>
      <c r="R996" s="44">
        <v>257.52</v>
      </c>
      <c r="S9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551.67435516118428</v>
      </c>
    </row>
    <row r="997" spans="1:19" customFormat="1" x14ac:dyDescent="0.2">
      <c r="A997" s="1" t="s">
        <v>92</v>
      </c>
      <c r="B997" s="1" t="s">
        <v>14</v>
      </c>
      <c r="C997" s="1" t="s">
        <v>70</v>
      </c>
      <c r="D997" s="49">
        <v>7.0000000000000007E-2</v>
      </c>
      <c r="E997" s="49">
        <v>6.54</v>
      </c>
      <c r="F997" s="49">
        <v>5.27</v>
      </c>
      <c r="G997" s="49">
        <v>0.36</v>
      </c>
      <c r="H997" s="49">
        <v>-66.044499999999999</v>
      </c>
      <c r="I997" s="52">
        <f>IF(Table2[[#This Row],[Order Priority]]=Introduction!$B$42,1,0)</f>
        <v>0</v>
      </c>
      <c r="J997" s="52">
        <f>IF(Table2[[#This Row],[Order Priority]]=Introduction!$B$43,1,0)</f>
        <v>0</v>
      </c>
      <c r="K997" s="52">
        <f>IF(Table2[[#This Row],[Order Priority]]=Introduction!$B$44,1,0)</f>
        <v>0</v>
      </c>
      <c r="L997" s="52">
        <f>IF(Table2[[#This Row],[Order Priority]]=Introduction!$B$45,1,0)</f>
        <v>1</v>
      </c>
      <c r="M997" s="52">
        <f>IF(Table2[[#This Row],[Ship Mode]]=Introduction!$C$42,1,0)</f>
        <v>0</v>
      </c>
      <c r="N997" s="51">
        <f>IF(Table2[[#This Row],[Ship Mode]]=Introduction!$C$44,1,0)</f>
        <v>1</v>
      </c>
      <c r="O997" s="51">
        <f>IF(Table2[[#This Row],[Customer Segment]]=Introduction!$D$45,1,0)</f>
        <v>0</v>
      </c>
      <c r="P997" s="51">
        <f>IF(Table2[[#This Row],[Customer Segment]]=Introduction!$D$42,1,0)</f>
        <v>0</v>
      </c>
      <c r="Q997" s="51">
        <f>IF(Table2[[#This Row],[Customer Segment]]=Introduction!$D$44,1,0)</f>
        <v>0</v>
      </c>
      <c r="R997" s="41">
        <v>140.30000000000001</v>
      </c>
      <c r="S9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1.2198640188179297</v>
      </c>
    </row>
    <row r="998" spans="1:19" customFormat="1" x14ac:dyDescent="0.2">
      <c r="A998" s="1" t="s">
        <v>92</v>
      </c>
      <c r="B998" s="1" t="s">
        <v>14</v>
      </c>
      <c r="C998" s="1" t="s">
        <v>70</v>
      </c>
      <c r="D998" s="47">
        <v>0.09</v>
      </c>
      <c r="E998" s="47">
        <v>3.29</v>
      </c>
      <c r="F998" s="47">
        <v>1.35</v>
      </c>
      <c r="G998" s="47">
        <v>0.4</v>
      </c>
      <c r="H998" s="47">
        <v>15.66</v>
      </c>
      <c r="I998" s="52">
        <f>IF(Table2[[#This Row],[Order Priority]]=Introduction!$B$42,1,0)</f>
        <v>0</v>
      </c>
      <c r="J998" s="52">
        <f>IF(Table2[[#This Row],[Order Priority]]=Introduction!$B$43,1,0)</f>
        <v>0</v>
      </c>
      <c r="K998" s="52">
        <f>IF(Table2[[#This Row],[Order Priority]]=Introduction!$B$44,1,0)</f>
        <v>0</v>
      </c>
      <c r="L998" s="52">
        <f>IF(Table2[[#This Row],[Order Priority]]=Introduction!$B$45,1,0)</f>
        <v>1</v>
      </c>
      <c r="M998" s="52">
        <f>IF(Table2[[#This Row],[Ship Mode]]=Introduction!$C$42,1,0)</f>
        <v>0</v>
      </c>
      <c r="N998" s="51">
        <f>IF(Table2[[#This Row],[Ship Mode]]=Introduction!$C$44,1,0)</f>
        <v>1</v>
      </c>
      <c r="O998" s="51">
        <f>IF(Table2[[#This Row],[Customer Segment]]=Introduction!$D$45,1,0)</f>
        <v>0</v>
      </c>
      <c r="P998" s="51">
        <f>IF(Table2[[#This Row],[Customer Segment]]=Introduction!$D$42,1,0)</f>
        <v>0</v>
      </c>
      <c r="Q998" s="51">
        <f>IF(Table2[[#This Row],[Customer Segment]]=Introduction!$D$44,1,0)</f>
        <v>0</v>
      </c>
      <c r="R998" s="44">
        <v>71.55</v>
      </c>
      <c r="S9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-13.611103345638242</v>
      </c>
    </row>
    <row r="999" spans="1:19" customFormat="1" x14ac:dyDescent="0.2">
      <c r="A999" s="1" t="s">
        <v>92</v>
      </c>
      <c r="B999" s="1" t="s">
        <v>2</v>
      </c>
      <c r="C999" s="1" t="s">
        <v>3</v>
      </c>
      <c r="D999" s="49">
        <v>0.1</v>
      </c>
      <c r="E999" s="49">
        <v>80.97</v>
      </c>
      <c r="F999" s="49">
        <v>30.06</v>
      </c>
      <c r="G999" s="49">
        <v>0.4</v>
      </c>
      <c r="H999" s="49">
        <v>128.02529999999999</v>
      </c>
      <c r="I999" s="52">
        <f>IF(Table2[[#This Row],[Order Priority]]=Introduction!$B$42,1,0)</f>
        <v>0</v>
      </c>
      <c r="J999" s="52">
        <f>IF(Table2[[#This Row],[Order Priority]]=Introduction!$B$43,1,0)</f>
        <v>0</v>
      </c>
      <c r="K999" s="52">
        <f>IF(Table2[[#This Row],[Order Priority]]=Introduction!$B$44,1,0)</f>
        <v>0</v>
      </c>
      <c r="L999" s="52">
        <f>IF(Table2[[#This Row],[Order Priority]]=Introduction!$B$45,1,0)</f>
        <v>1</v>
      </c>
      <c r="M999" s="52">
        <f>IF(Table2[[#This Row],[Ship Mode]]=Introduction!$C$42,1,0)</f>
        <v>1</v>
      </c>
      <c r="N999" s="51">
        <f>IF(Table2[[#This Row],[Ship Mode]]=Introduction!$C$44,1,0)</f>
        <v>0</v>
      </c>
      <c r="O999" s="51">
        <f>IF(Table2[[#This Row],[Customer Segment]]=Introduction!$D$45,1,0)</f>
        <v>1</v>
      </c>
      <c r="P999" s="51">
        <f>IF(Table2[[#This Row],[Customer Segment]]=Introduction!$D$42,1,0)</f>
        <v>0</v>
      </c>
      <c r="Q999" s="51">
        <f>IF(Table2[[#This Row],[Customer Segment]]=Introduction!$D$44,1,0)</f>
        <v>0</v>
      </c>
      <c r="R999" s="41">
        <v>899.81</v>
      </c>
      <c r="S9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1319.1519341884875</v>
      </c>
    </row>
    <row r="1000" spans="1:19" customFormat="1" x14ac:dyDescent="0.2">
      <c r="A1000" s="1" t="s">
        <v>92</v>
      </c>
      <c r="B1000" s="1" t="s">
        <v>14</v>
      </c>
      <c r="C1000" s="1" t="s">
        <v>47</v>
      </c>
      <c r="D1000" s="47">
        <v>0.04</v>
      </c>
      <c r="E1000" s="47">
        <v>5.34</v>
      </c>
      <c r="F1000" s="47">
        <v>2.99</v>
      </c>
      <c r="G1000" s="47">
        <v>0.38</v>
      </c>
      <c r="H1000" s="47">
        <v>3.4510000000000001</v>
      </c>
      <c r="I1000" s="52">
        <f>IF(Table2[[#This Row],[Order Priority]]=Introduction!$B$42,1,0)</f>
        <v>0</v>
      </c>
      <c r="J1000" s="52">
        <f>IF(Table2[[#This Row],[Order Priority]]=Introduction!$B$43,1,0)</f>
        <v>0</v>
      </c>
      <c r="K1000" s="52">
        <f>IF(Table2[[#This Row],[Order Priority]]=Introduction!$B$44,1,0)</f>
        <v>0</v>
      </c>
      <c r="L1000" s="52">
        <f>IF(Table2[[#This Row],[Order Priority]]=Introduction!$B$45,1,0)</f>
        <v>1</v>
      </c>
      <c r="M1000" s="52">
        <f>IF(Table2[[#This Row],[Ship Mode]]=Introduction!$C$42,1,0)</f>
        <v>0</v>
      </c>
      <c r="N1000" s="51">
        <f>IF(Table2[[#This Row],[Ship Mode]]=Introduction!$C$44,1,0)</f>
        <v>1</v>
      </c>
      <c r="O1000" s="51">
        <f>IF(Table2[[#This Row],[Customer Segment]]=Introduction!$D$45,1,0)</f>
        <v>0</v>
      </c>
      <c r="P1000" s="51">
        <f>IF(Table2[[#This Row],[Customer Segment]]=Introduction!$D$42,1,0)</f>
        <v>0</v>
      </c>
      <c r="Q1000" s="51">
        <f>IF(Table2[[#This Row],[Customer Segment]]=Introduction!$D$44,1,0)</f>
        <v>1</v>
      </c>
      <c r="R1000" s="44">
        <v>240.6</v>
      </c>
      <c r="S10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1" spans="1:19" customFormat="1" x14ac:dyDescent="0.2">
      <c r="A1001" s="1" t="s">
        <v>92</v>
      </c>
      <c r="B1001" s="1" t="s">
        <v>14</v>
      </c>
      <c r="C1001" s="1" t="s">
        <v>47</v>
      </c>
      <c r="D1001" s="49">
        <v>0.06</v>
      </c>
      <c r="E1001" s="49">
        <v>55.99</v>
      </c>
      <c r="F1001" s="49">
        <v>5</v>
      </c>
      <c r="G1001" s="49">
        <v>0.8</v>
      </c>
      <c r="H1001" s="49">
        <v>-275.25299999999999</v>
      </c>
      <c r="I1001" s="52">
        <f>IF(Table2[[#This Row],[Order Priority]]=Introduction!$B$42,1,0)</f>
        <v>0</v>
      </c>
      <c r="J1001" s="52">
        <f>IF(Table2[[#This Row],[Order Priority]]=Introduction!$B$43,1,0)</f>
        <v>0</v>
      </c>
      <c r="K1001" s="52">
        <f>IF(Table2[[#This Row],[Order Priority]]=Introduction!$B$44,1,0)</f>
        <v>0</v>
      </c>
      <c r="L1001" s="52">
        <f>IF(Table2[[#This Row],[Order Priority]]=Introduction!$B$45,1,0)</f>
        <v>1</v>
      </c>
      <c r="M1001" s="52">
        <f>IF(Table2[[#This Row],[Ship Mode]]=Introduction!$C$42,1,0)</f>
        <v>0</v>
      </c>
      <c r="N1001" s="51">
        <f>IF(Table2[[#This Row],[Ship Mode]]=Introduction!$C$44,1,0)</f>
        <v>1</v>
      </c>
      <c r="O1001" s="51">
        <f>IF(Table2[[#This Row],[Customer Segment]]=Introduction!$D$45,1,0)</f>
        <v>0</v>
      </c>
      <c r="P1001" s="51">
        <f>IF(Table2[[#This Row],[Customer Segment]]=Introduction!$D$42,1,0)</f>
        <v>0</v>
      </c>
      <c r="Q1001" s="51">
        <f>IF(Table2[[#This Row],[Customer Segment]]=Introduction!$D$44,1,0)</f>
        <v>1</v>
      </c>
      <c r="R1001" s="41">
        <v>236.88</v>
      </c>
      <c r="S10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2" spans="1:19" customFormat="1" x14ac:dyDescent="0.2">
      <c r="A1002" s="1" t="s">
        <v>92</v>
      </c>
      <c r="B1002" s="1" t="s">
        <v>14</v>
      </c>
      <c r="C1002" s="1" t="s">
        <v>47</v>
      </c>
      <c r="D1002" s="47">
        <v>0</v>
      </c>
      <c r="E1002" s="47">
        <v>4.91</v>
      </c>
      <c r="F1002" s="47">
        <v>5.68</v>
      </c>
      <c r="G1002" s="47">
        <v>0.36</v>
      </c>
      <c r="H1002" s="47">
        <v>-95.047499999999999</v>
      </c>
      <c r="I1002" s="52">
        <f>IF(Table2[[#This Row],[Order Priority]]=Introduction!$B$42,1,0)</f>
        <v>0</v>
      </c>
      <c r="J1002" s="52">
        <f>IF(Table2[[#This Row],[Order Priority]]=Introduction!$B$43,1,0)</f>
        <v>0</v>
      </c>
      <c r="K1002" s="52">
        <f>IF(Table2[[#This Row],[Order Priority]]=Introduction!$B$44,1,0)</f>
        <v>0</v>
      </c>
      <c r="L1002" s="52">
        <f>IF(Table2[[#This Row],[Order Priority]]=Introduction!$B$45,1,0)</f>
        <v>1</v>
      </c>
      <c r="M1002" s="52">
        <f>IF(Table2[[#This Row],[Ship Mode]]=Introduction!$C$42,1,0)</f>
        <v>0</v>
      </c>
      <c r="N1002" s="51">
        <f>IF(Table2[[#This Row],[Ship Mode]]=Introduction!$C$44,1,0)</f>
        <v>1</v>
      </c>
      <c r="O1002" s="51">
        <f>IF(Table2[[#This Row],[Customer Segment]]=Introduction!$D$45,1,0)</f>
        <v>0</v>
      </c>
      <c r="P1002" s="51">
        <f>IF(Table2[[#This Row],[Customer Segment]]=Introduction!$D$42,1,0)</f>
        <v>0</v>
      </c>
      <c r="Q1002" s="51">
        <f>IF(Table2[[#This Row],[Customer Segment]]=Introduction!$D$44,1,0)</f>
        <v>1</v>
      </c>
      <c r="R1002" s="44">
        <v>48.3</v>
      </c>
      <c r="S10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54.442941834550709</v>
      </c>
    </row>
    <row r="1003" spans="1:19" customFormat="1" x14ac:dyDescent="0.2">
      <c r="A1003" s="1" t="s">
        <v>92</v>
      </c>
      <c r="B1003" s="1" t="s">
        <v>14</v>
      </c>
      <c r="C1003" s="1" t="s">
        <v>47</v>
      </c>
      <c r="D1003" s="49">
        <v>0.04</v>
      </c>
      <c r="E1003" s="49">
        <v>5.34</v>
      </c>
      <c r="F1003" s="49">
        <v>2.99</v>
      </c>
      <c r="G1003" s="49">
        <v>0.38</v>
      </c>
      <c r="H1003" s="49">
        <v>3.4510000000000001</v>
      </c>
      <c r="I1003" s="52">
        <f>IF(Table2[[#This Row],[Order Priority]]=Introduction!$B$42,1,0)</f>
        <v>0</v>
      </c>
      <c r="J1003" s="52">
        <f>IF(Table2[[#This Row],[Order Priority]]=Introduction!$B$43,1,0)</f>
        <v>0</v>
      </c>
      <c r="K1003" s="52">
        <f>IF(Table2[[#This Row],[Order Priority]]=Introduction!$B$44,1,0)</f>
        <v>0</v>
      </c>
      <c r="L1003" s="52">
        <f>IF(Table2[[#This Row],[Order Priority]]=Introduction!$B$45,1,0)</f>
        <v>1</v>
      </c>
      <c r="M1003" s="52">
        <f>IF(Table2[[#This Row],[Ship Mode]]=Introduction!$C$42,1,0)</f>
        <v>0</v>
      </c>
      <c r="N1003" s="51">
        <f>IF(Table2[[#This Row],[Ship Mode]]=Introduction!$C$44,1,0)</f>
        <v>1</v>
      </c>
      <c r="O1003" s="51">
        <f>IF(Table2[[#This Row],[Customer Segment]]=Introduction!$D$45,1,0)</f>
        <v>0</v>
      </c>
      <c r="P1003" s="51">
        <f>IF(Table2[[#This Row],[Customer Segment]]=Introduction!$D$42,1,0)</f>
        <v>0</v>
      </c>
      <c r="Q1003" s="51">
        <f>IF(Table2[[#This Row],[Customer Segment]]=Introduction!$D$44,1,0)</f>
        <v>1</v>
      </c>
      <c r="R1003" s="41">
        <v>58.81</v>
      </c>
      <c r="S10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4" spans="1:19" customFormat="1" x14ac:dyDescent="0.2">
      <c r="A1004" s="1" t="s">
        <v>92</v>
      </c>
      <c r="B1004" s="1" t="s">
        <v>14</v>
      </c>
      <c r="C1004" s="1" t="s">
        <v>47</v>
      </c>
      <c r="D1004" s="47">
        <v>0.06</v>
      </c>
      <c r="E1004" s="47">
        <v>55.99</v>
      </c>
      <c r="F1004" s="47">
        <v>5</v>
      </c>
      <c r="G1004" s="47">
        <v>0.8</v>
      </c>
      <c r="H1004" s="47">
        <v>-275.25299999999999</v>
      </c>
      <c r="I1004" s="52">
        <f>IF(Table2[[#This Row],[Order Priority]]=Introduction!$B$42,1,0)</f>
        <v>0</v>
      </c>
      <c r="J1004" s="52">
        <f>IF(Table2[[#This Row],[Order Priority]]=Introduction!$B$43,1,0)</f>
        <v>0</v>
      </c>
      <c r="K1004" s="52">
        <f>IF(Table2[[#This Row],[Order Priority]]=Introduction!$B$44,1,0)</f>
        <v>0</v>
      </c>
      <c r="L1004" s="52">
        <f>IF(Table2[[#This Row],[Order Priority]]=Introduction!$B$45,1,0)</f>
        <v>1</v>
      </c>
      <c r="M1004" s="52">
        <f>IF(Table2[[#This Row],[Ship Mode]]=Introduction!$C$42,1,0)</f>
        <v>0</v>
      </c>
      <c r="N1004" s="51">
        <f>IF(Table2[[#This Row],[Ship Mode]]=Introduction!$C$44,1,0)</f>
        <v>1</v>
      </c>
      <c r="O1004" s="51">
        <f>IF(Table2[[#This Row],[Customer Segment]]=Introduction!$D$45,1,0)</f>
        <v>0</v>
      </c>
      <c r="P1004" s="51">
        <f>IF(Table2[[#This Row],[Customer Segment]]=Introduction!$D$42,1,0)</f>
        <v>0</v>
      </c>
      <c r="Q1004" s="51">
        <f>IF(Table2[[#This Row],[Customer Segment]]=Introduction!$D$44,1,0)</f>
        <v>1</v>
      </c>
      <c r="R1004" s="44">
        <v>47.38</v>
      </c>
      <c r="S10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5" spans="1:19" customFormat="1" x14ac:dyDescent="0.2">
      <c r="A1005" s="1" t="s">
        <v>46</v>
      </c>
      <c r="B1005" s="1" t="s">
        <v>14</v>
      </c>
      <c r="C1005" s="1" t="s">
        <v>47</v>
      </c>
      <c r="D1005" s="49">
        <v>7.0000000000000007E-2</v>
      </c>
      <c r="E1005" s="49">
        <v>40.98</v>
      </c>
      <c r="F1005" s="49">
        <v>2.99</v>
      </c>
      <c r="G1005" s="49">
        <v>0.36</v>
      </c>
      <c r="H1005" s="49">
        <v>369.20519999999999</v>
      </c>
      <c r="I1005" s="52">
        <f>IF(Table2[[#This Row],[Order Priority]]=Introduction!$B$42,1,0)</f>
        <v>0</v>
      </c>
      <c r="J1005" s="52">
        <f>IF(Table2[[#This Row],[Order Priority]]=Introduction!$B$43,1,0)</f>
        <v>0</v>
      </c>
      <c r="K1005" s="52">
        <f>IF(Table2[[#This Row],[Order Priority]]=Introduction!$B$44,1,0)</f>
        <v>0</v>
      </c>
      <c r="L1005" s="52">
        <f>IF(Table2[[#This Row],[Order Priority]]=Introduction!$B$45,1,0)</f>
        <v>0</v>
      </c>
      <c r="M1005" s="52">
        <f>IF(Table2[[#This Row],[Ship Mode]]=Introduction!$C$42,1,0)</f>
        <v>0</v>
      </c>
      <c r="N1005" s="51">
        <f>IF(Table2[[#This Row],[Ship Mode]]=Introduction!$C$44,1,0)</f>
        <v>1</v>
      </c>
      <c r="O1005" s="51">
        <f>IF(Table2[[#This Row],[Customer Segment]]=Introduction!$D$45,1,0)</f>
        <v>0</v>
      </c>
      <c r="P1005" s="51">
        <f>IF(Table2[[#This Row],[Customer Segment]]=Introduction!$D$42,1,0)</f>
        <v>0</v>
      </c>
      <c r="Q1005" s="51">
        <f>IF(Table2[[#This Row],[Customer Segment]]=Introduction!$D$44,1,0)</f>
        <v>1</v>
      </c>
      <c r="R1005" s="41">
        <v>535.08000000000004</v>
      </c>
      <c r="S10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710.52082373507824</v>
      </c>
    </row>
    <row r="1006" spans="1:19" customFormat="1" x14ac:dyDescent="0.2">
      <c r="A1006" s="1" t="s">
        <v>1</v>
      </c>
      <c r="B1006" s="1" t="s">
        <v>63</v>
      </c>
      <c r="C1006" s="1" t="s">
        <v>47</v>
      </c>
      <c r="D1006" s="47">
        <v>0.09</v>
      </c>
      <c r="E1006" s="47">
        <v>20.99</v>
      </c>
      <c r="F1006" s="47">
        <v>4.8099999999999996</v>
      </c>
      <c r="G1006" s="47">
        <v>0.57999999999999996</v>
      </c>
      <c r="H1006" s="47">
        <v>272.69400000000002</v>
      </c>
      <c r="I1006" s="52">
        <f>IF(Table2[[#This Row],[Order Priority]]=Introduction!$B$42,1,0)</f>
        <v>1</v>
      </c>
      <c r="J1006" s="52">
        <f>IF(Table2[[#This Row],[Order Priority]]=Introduction!$B$43,1,0)</f>
        <v>0</v>
      </c>
      <c r="K1006" s="52">
        <f>IF(Table2[[#This Row],[Order Priority]]=Introduction!$B$44,1,0)</f>
        <v>0</v>
      </c>
      <c r="L1006" s="52">
        <f>IF(Table2[[#This Row],[Order Priority]]=Introduction!$B$45,1,0)</f>
        <v>0</v>
      </c>
      <c r="M1006" s="52">
        <f>IF(Table2[[#This Row],[Ship Mode]]=Introduction!$C$42,1,0)</f>
        <v>0</v>
      </c>
      <c r="N1006" s="51">
        <f>IF(Table2[[#This Row],[Ship Mode]]=Introduction!$C$44,1,0)</f>
        <v>0</v>
      </c>
      <c r="O1006" s="51">
        <f>IF(Table2[[#This Row],[Customer Segment]]=Introduction!$D$45,1,0)</f>
        <v>0</v>
      </c>
      <c r="P1006" s="51">
        <f>IF(Table2[[#This Row],[Customer Segment]]=Introduction!$D$42,1,0)</f>
        <v>0</v>
      </c>
      <c r="Q1006" s="51">
        <f>IF(Table2[[#This Row],[Customer Segment]]=Introduction!$D$44,1,0)</f>
        <v>1</v>
      </c>
      <c r="R1006" s="44">
        <v>38.979999999999997</v>
      </c>
      <c r="S10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775.77209725697264</v>
      </c>
    </row>
    <row r="1007" spans="1:19" customFormat="1" x14ac:dyDescent="0.2">
      <c r="A1007" s="1" t="s">
        <v>1</v>
      </c>
      <c r="B1007" s="1" t="s">
        <v>14</v>
      </c>
      <c r="C1007" s="1" t="s">
        <v>15</v>
      </c>
      <c r="D1007" s="49">
        <v>0.06</v>
      </c>
      <c r="E1007" s="49">
        <v>1.68</v>
      </c>
      <c r="F1007" s="49">
        <v>1</v>
      </c>
      <c r="G1007" s="49">
        <v>0.35</v>
      </c>
      <c r="H1007" s="49">
        <v>-1319.5</v>
      </c>
      <c r="I1007" s="52">
        <f>IF(Table2[[#This Row],[Order Priority]]=Introduction!$B$42,1,0)</f>
        <v>1</v>
      </c>
      <c r="J1007" s="52">
        <f>IF(Table2[[#This Row],[Order Priority]]=Introduction!$B$43,1,0)</f>
        <v>0</v>
      </c>
      <c r="K1007" s="52">
        <f>IF(Table2[[#This Row],[Order Priority]]=Introduction!$B$44,1,0)</f>
        <v>0</v>
      </c>
      <c r="L1007" s="52">
        <f>IF(Table2[[#This Row],[Order Priority]]=Introduction!$B$45,1,0)</f>
        <v>0</v>
      </c>
      <c r="M1007" s="52">
        <f>IF(Table2[[#This Row],[Ship Mode]]=Introduction!$C$42,1,0)</f>
        <v>0</v>
      </c>
      <c r="N1007" s="51">
        <f>IF(Table2[[#This Row],[Ship Mode]]=Introduction!$C$44,1,0)</f>
        <v>1</v>
      </c>
      <c r="O1007" s="51">
        <f>IF(Table2[[#This Row],[Customer Segment]]=Introduction!$D$45,1,0)</f>
        <v>0</v>
      </c>
      <c r="P1007" s="51">
        <f>IF(Table2[[#This Row],[Customer Segment]]=Introduction!$D$42,1,0)</f>
        <v>1</v>
      </c>
      <c r="Q1007" s="51">
        <f>IF(Table2[[#This Row],[Customer Segment]]=Introduction!$D$44,1,0)</f>
        <v>0</v>
      </c>
      <c r="R1007" s="41">
        <v>8.65</v>
      </c>
      <c r="S10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-1168.9891327210034</v>
      </c>
    </row>
    <row r="1008" spans="1:19" customFormat="1" x14ac:dyDescent="0.2">
      <c r="A1008" s="1" t="s">
        <v>46</v>
      </c>
      <c r="B1008" s="1" t="s">
        <v>63</v>
      </c>
      <c r="C1008" s="1" t="s">
        <v>70</v>
      </c>
      <c r="D1008" s="47">
        <v>7.0000000000000007E-2</v>
      </c>
      <c r="E1008" s="47">
        <v>55.99</v>
      </c>
      <c r="F1008" s="47">
        <v>5</v>
      </c>
      <c r="G1008" s="47">
        <v>0.83</v>
      </c>
      <c r="H1008" s="47">
        <v>-232.99100000000001</v>
      </c>
      <c r="I1008" s="52">
        <f>IF(Table2[[#This Row],[Order Priority]]=Introduction!$B$42,1,0)</f>
        <v>0</v>
      </c>
      <c r="J1008" s="52">
        <f>IF(Table2[[#This Row],[Order Priority]]=Introduction!$B$43,1,0)</f>
        <v>0</v>
      </c>
      <c r="K1008" s="52">
        <f>IF(Table2[[#This Row],[Order Priority]]=Introduction!$B$44,1,0)</f>
        <v>0</v>
      </c>
      <c r="L1008" s="52">
        <f>IF(Table2[[#This Row],[Order Priority]]=Introduction!$B$45,1,0)</f>
        <v>0</v>
      </c>
      <c r="M1008" s="52">
        <f>IF(Table2[[#This Row],[Ship Mode]]=Introduction!$C$42,1,0)</f>
        <v>0</v>
      </c>
      <c r="N1008" s="51">
        <f>IF(Table2[[#This Row],[Ship Mode]]=Introduction!$C$44,1,0)</f>
        <v>0</v>
      </c>
      <c r="O1008" s="51">
        <f>IF(Table2[[#This Row],[Customer Segment]]=Introduction!$D$45,1,0)</f>
        <v>0</v>
      </c>
      <c r="P1008" s="51">
        <f>IF(Table2[[#This Row],[Customer Segment]]=Introduction!$D$42,1,0)</f>
        <v>0</v>
      </c>
      <c r="Q1008" s="51">
        <f>IF(Table2[[#This Row],[Customer Segment]]=Introduction!$D$44,1,0)</f>
        <v>0</v>
      </c>
      <c r="R1008" s="44">
        <v>54.08</v>
      </c>
      <c r="S10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474.44188769196671</v>
      </c>
    </row>
    <row r="1009" spans="1:19" customFormat="1" x14ac:dyDescent="0.2">
      <c r="A1009" s="1" t="s">
        <v>1</v>
      </c>
      <c r="B1009" s="1" t="s">
        <v>2</v>
      </c>
      <c r="C1009" s="1" t="s">
        <v>3</v>
      </c>
      <c r="D1009" s="49">
        <v>0.06</v>
      </c>
      <c r="E1009" s="49">
        <v>60.98</v>
      </c>
      <c r="F1009" s="49">
        <v>30</v>
      </c>
      <c r="G1009" s="49">
        <v>0.7</v>
      </c>
      <c r="H1009" s="49">
        <v>-74.087999999999994</v>
      </c>
      <c r="I1009" s="52">
        <f>IF(Table2[[#This Row],[Order Priority]]=Introduction!$B$42,1,0)</f>
        <v>1</v>
      </c>
      <c r="J1009" s="52">
        <f>IF(Table2[[#This Row],[Order Priority]]=Introduction!$B$43,1,0)</f>
        <v>0</v>
      </c>
      <c r="K1009" s="52">
        <f>IF(Table2[[#This Row],[Order Priority]]=Introduction!$B$44,1,0)</f>
        <v>0</v>
      </c>
      <c r="L1009" s="52">
        <f>IF(Table2[[#This Row],[Order Priority]]=Introduction!$B$45,1,0)</f>
        <v>0</v>
      </c>
      <c r="M1009" s="52">
        <f>IF(Table2[[#This Row],[Ship Mode]]=Introduction!$C$42,1,0)</f>
        <v>1</v>
      </c>
      <c r="N1009" s="51">
        <f>IF(Table2[[#This Row],[Ship Mode]]=Introduction!$C$44,1,0)</f>
        <v>0</v>
      </c>
      <c r="O1009" s="51">
        <f>IF(Table2[[#This Row],[Customer Segment]]=Introduction!$D$45,1,0)</f>
        <v>1</v>
      </c>
      <c r="P1009" s="51">
        <f>IF(Table2[[#This Row],[Customer Segment]]=Introduction!$D$42,1,0)</f>
        <v>0</v>
      </c>
      <c r="Q1009" s="51">
        <f>IF(Table2[[#This Row],[Customer Segment]]=Introduction!$D$44,1,0)</f>
        <v>0</v>
      </c>
      <c r="R1009" s="41">
        <v>125.9</v>
      </c>
      <c r="S10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1600.9289949842246</v>
      </c>
    </row>
    <row r="1010" spans="1:19" customFormat="1" x14ac:dyDescent="0.2">
      <c r="A1010" s="1" t="s">
        <v>13</v>
      </c>
      <c r="B1010" s="1" t="s">
        <v>14</v>
      </c>
      <c r="C1010" s="1" t="s">
        <v>47</v>
      </c>
      <c r="D1010" s="47">
        <v>0.05</v>
      </c>
      <c r="E1010" s="47">
        <v>6.48</v>
      </c>
      <c r="F1010" s="47">
        <v>8.4</v>
      </c>
      <c r="G1010" s="47">
        <v>0.37</v>
      </c>
      <c r="H1010" s="47">
        <v>-226.34639999999999</v>
      </c>
      <c r="I1010" s="52">
        <f>IF(Table2[[#This Row],[Order Priority]]=Introduction!$B$42,1,0)</f>
        <v>0</v>
      </c>
      <c r="J1010" s="52">
        <f>IF(Table2[[#This Row],[Order Priority]]=Introduction!$B$43,1,0)</f>
        <v>1</v>
      </c>
      <c r="K1010" s="52">
        <f>IF(Table2[[#This Row],[Order Priority]]=Introduction!$B$44,1,0)</f>
        <v>0</v>
      </c>
      <c r="L1010" s="52">
        <f>IF(Table2[[#This Row],[Order Priority]]=Introduction!$B$45,1,0)</f>
        <v>0</v>
      </c>
      <c r="M1010" s="52">
        <f>IF(Table2[[#This Row],[Ship Mode]]=Introduction!$C$42,1,0)</f>
        <v>0</v>
      </c>
      <c r="N1010" s="51">
        <f>IF(Table2[[#This Row],[Ship Mode]]=Introduction!$C$44,1,0)</f>
        <v>1</v>
      </c>
      <c r="O1010" s="51">
        <f>IF(Table2[[#This Row],[Customer Segment]]=Introduction!$D$45,1,0)</f>
        <v>0</v>
      </c>
      <c r="P1010" s="51">
        <f>IF(Table2[[#This Row],[Customer Segment]]=Introduction!$D$42,1,0)</f>
        <v>0</v>
      </c>
      <c r="Q1010" s="51">
        <f>IF(Table2[[#This Row],[Customer Segment]]=Introduction!$D$44,1,0)</f>
        <v>1</v>
      </c>
      <c r="R1010" s="44">
        <v>136.99</v>
      </c>
      <c r="S10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-39.894091340819756</v>
      </c>
    </row>
    <row r="1011" spans="1:19" customFormat="1" x14ac:dyDescent="0.2">
      <c r="A1011" s="1" t="s">
        <v>13</v>
      </c>
      <c r="B1011" s="1" t="s">
        <v>14</v>
      </c>
      <c r="C1011" s="1" t="s">
        <v>47</v>
      </c>
      <c r="D1011" s="49">
        <v>0.05</v>
      </c>
      <c r="E1011" s="49">
        <v>55.99</v>
      </c>
      <c r="F1011" s="49">
        <v>5</v>
      </c>
      <c r="G1011" s="49">
        <v>0.8</v>
      </c>
      <c r="H1011" s="49">
        <v>-281.17583999999999</v>
      </c>
      <c r="I1011" s="52">
        <f>IF(Table2[[#This Row],[Order Priority]]=Introduction!$B$42,1,0)</f>
        <v>0</v>
      </c>
      <c r="J1011" s="52">
        <f>IF(Table2[[#This Row],[Order Priority]]=Introduction!$B$43,1,0)</f>
        <v>1</v>
      </c>
      <c r="K1011" s="52">
        <f>IF(Table2[[#This Row],[Order Priority]]=Introduction!$B$44,1,0)</f>
        <v>0</v>
      </c>
      <c r="L1011" s="52">
        <f>IF(Table2[[#This Row],[Order Priority]]=Introduction!$B$45,1,0)</f>
        <v>0</v>
      </c>
      <c r="M1011" s="52">
        <f>IF(Table2[[#This Row],[Ship Mode]]=Introduction!$C$42,1,0)</f>
        <v>0</v>
      </c>
      <c r="N1011" s="51">
        <f>IF(Table2[[#This Row],[Ship Mode]]=Introduction!$C$44,1,0)</f>
        <v>1</v>
      </c>
      <c r="O1011" s="51">
        <f>IF(Table2[[#This Row],[Customer Segment]]=Introduction!$D$45,1,0)</f>
        <v>0</v>
      </c>
      <c r="P1011" s="51">
        <f>IF(Table2[[#This Row],[Customer Segment]]=Introduction!$D$42,1,0)</f>
        <v>0</v>
      </c>
      <c r="Q1011" s="51">
        <f>IF(Table2[[#This Row],[Customer Segment]]=Introduction!$D$44,1,0)</f>
        <v>1</v>
      </c>
      <c r="R1011" s="41">
        <v>99.36</v>
      </c>
      <c r="S10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322.51796398472038</v>
      </c>
    </row>
    <row r="1012" spans="1:19" customFormat="1" x14ac:dyDescent="0.2">
      <c r="A1012" s="1" t="s">
        <v>13</v>
      </c>
      <c r="B1012" s="1" t="s">
        <v>14</v>
      </c>
      <c r="C1012" s="1" t="s">
        <v>15</v>
      </c>
      <c r="D1012" s="47">
        <v>0.09</v>
      </c>
      <c r="E1012" s="47">
        <v>35.99</v>
      </c>
      <c r="F1012" s="47">
        <v>1.1000000000000001</v>
      </c>
      <c r="G1012" s="47">
        <v>0.55000000000000004</v>
      </c>
      <c r="H1012" s="47">
        <v>19.350000000000001</v>
      </c>
      <c r="I1012" s="52">
        <f>IF(Table2[[#This Row],[Order Priority]]=Introduction!$B$42,1,0)</f>
        <v>0</v>
      </c>
      <c r="J1012" s="52">
        <f>IF(Table2[[#This Row],[Order Priority]]=Introduction!$B$43,1,0)</f>
        <v>1</v>
      </c>
      <c r="K1012" s="52">
        <f>IF(Table2[[#This Row],[Order Priority]]=Introduction!$B$44,1,0)</f>
        <v>0</v>
      </c>
      <c r="L1012" s="52">
        <f>IF(Table2[[#This Row],[Order Priority]]=Introduction!$B$45,1,0)</f>
        <v>0</v>
      </c>
      <c r="M1012" s="52">
        <f>IF(Table2[[#This Row],[Ship Mode]]=Introduction!$C$42,1,0)</f>
        <v>0</v>
      </c>
      <c r="N1012" s="51">
        <f>IF(Table2[[#This Row],[Ship Mode]]=Introduction!$C$44,1,0)</f>
        <v>1</v>
      </c>
      <c r="O1012" s="51">
        <f>IF(Table2[[#This Row],[Customer Segment]]=Introduction!$D$45,1,0)</f>
        <v>0</v>
      </c>
      <c r="P1012" s="51">
        <f>IF(Table2[[#This Row],[Customer Segment]]=Introduction!$D$42,1,0)</f>
        <v>1</v>
      </c>
      <c r="Q1012" s="51">
        <f>IF(Table2[[#This Row],[Customer Segment]]=Introduction!$D$44,1,0)</f>
        <v>0</v>
      </c>
      <c r="R1012" s="44">
        <v>222.71</v>
      </c>
      <c r="S10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166.20281658949867</v>
      </c>
    </row>
    <row r="1013" spans="1:19" customFormat="1" x14ac:dyDescent="0.2">
      <c r="A1013" s="1" t="s">
        <v>13</v>
      </c>
      <c r="B1013" s="1" t="s">
        <v>14</v>
      </c>
      <c r="C1013" s="1" t="s">
        <v>15</v>
      </c>
      <c r="D1013" s="49">
        <v>0.01</v>
      </c>
      <c r="E1013" s="49">
        <v>125.99</v>
      </c>
      <c r="F1013" s="49">
        <v>2.5</v>
      </c>
      <c r="G1013" s="49">
        <v>0.6</v>
      </c>
      <c r="H1013" s="49">
        <v>-967.83399999999995</v>
      </c>
      <c r="I1013" s="52">
        <f>IF(Table2[[#This Row],[Order Priority]]=Introduction!$B$42,1,0)</f>
        <v>0</v>
      </c>
      <c r="J1013" s="52">
        <f>IF(Table2[[#This Row],[Order Priority]]=Introduction!$B$43,1,0)</f>
        <v>1</v>
      </c>
      <c r="K1013" s="52">
        <f>IF(Table2[[#This Row],[Order Priority]]=Introduction!$B$44,1,0)</f>
        <v>0</v>
      </c>
      <c r="L1013" s="52">
        <f>IF(Table2[[#This Row],[Order Priority]]=Introduction!$B$45,1,0)</f>
        <v>0</v>
      </c>
      <c r="M1013" s="52">
        <f>IF(Table2[[#This Row],[Ship Mode]]=Introduction!$C$42,1,0)</f>
        <v>0</v>
      </c>
      <c r="N1013" s="51">
        <f>IF(Table2[[#This Row],[Ship Mode]]=Introduction!$C$44,1,0)</f>
        <v>1</v>
      </c>
      <c r="O1013" s="51">
        <f>IF(Table2[[#This Row],[Customer Segment]]=Introduction!$D$45,1,0)</f>
        <v>0</v>
      </c>
      <c r="P1013" s="51">
        <f>IF(Table2[[#This Row],[Customer Segment]]=Introduction!$D$42,1,0)</f>
        <v>1</v>
      </c>
      <c r="Q1013" s="51">
        <f>IF(Table2[[#This Row],[Customer Segment]]=Introduction!$D$44,1,0)</f>
        <v>0</v>
      </c>
      <c r="R1013" s="41">
        <v>220.52</v>
      </c>
      <c r="S10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-429.59179929305975</v>
      </c>
    </row>
    <row r="1014" spans="1:19" customFormat="1" x14ac:dyDescent="0.2">
      <c r="A1014" s="1" t="s">
        <v>23</v>
      </c>
      <c r="B1014" s="1" t="s">
        <v>14</v>
      </c>
      <c r="C1014" s="1" t="s">
        <v>3</v>
      </c>
      <c r="D1014" s="47">
        <v>0.06</v>
      </c>
      <c r="E1014" s="47">
        <v>5.18</v>
      </c>
      <c r="F1014" s="47">
        <v>2.04</v>
      </c>
      <c r="G1014" s="47">
        <v>0.36</v>
      </c>
      <c r="H1014" s="47">
        <v>1.9503999999999999</v>
      </c>
      <c r="I1014" s="52">
        <f>IF(Table2[[#This Row],[Order Priority]]=Introduction!$B$42,1,0)</f>
        <v>0</v>
      </c>
      <c r="J1014" s="52">
        <f>IF(Table2[[#This Row],[Order Priority]]=Introduction!$B$43,1,0)</f>
        <v>0</v>
      </c>
      <c r="K1014" s="52">
        <f>IF(Table2[[#This Row],[Order Priority]]=Introduction!$B$44,1,0)</f>
        <v>1</v>
      </c>
      <c r="L1014" s="52">
        <f>IF(Table2[[#This Row],[Order Priority]]=Introduction!$B$45,1,0)</f>
        <v>0</v>
      </c>
      <c r="M1014" s="52">
        <f>IF(Table2[[#This Row],[Ship Mode]]=Introduction!$C$42,1,0)</f>
        <v>0</v>
      </c>
      <c r="N1014" s="51">
        <f>IF(Table2[[#This Row],[Ship Mode]]=Introduction!$C$44,1,0)</f>
        <v>1</v>
      </c>
      <c r="O1014" s="51">
        <f>IF(Table2[[#This Row],[Customer Segment]]=Introduction!$D$45,1,0)</f>
        <v>1</v>
      </c>
      <c r="P1014" s="51">
        <f>IF(Table2[[#This Row],[Customer Segment]]=Introduction!$D$42,1,0)</f>
        <v>0</v>
      </c>
      <c r="Q1014" s="51">
        <f>IF(Table2[[#This Row],[Customer Segment]]=Introduction!$D$44,1,0)</f>
        <v>0</v>
      </c>
      <c r="R1014" s="44">
        <v>21.86</v>
      </c>
      <c r="S10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41.889185989415608</v>
      </c>
    </row>
    <row r="1015" spans="1:19" customFormat="1" x14ac:dyDescent="0.2">
      <c r="A1015" s="1" t="s">
        <v>92</v>
      </c>
      <c r="B1015" s="1" t="s">
        <v>63</v>
      </c>
      <c r="C1015" s="1" t="s">
        <v>15</v>
      </c>
      <c r="D1015" s="49">
        <v>0.08</v>
      </c>
      <c r="E1015" s="49">
        <v>67.28</v>
      </c>
      <c r="F1015" s="49">
        <v>19.989999999999998</v>
      </c>
      <c r="G1015" s="49">
        <v>0.4</v>
      </c>
      <c r="H1015" s="49">
        <v>224.85059999999999</v>
      </c>
      <c r="I1015" s="52">
        <f>IF(Table2[[#This Row],[Order Priority]]=Introduction!$B$42,1,0)</f>
        <v>0</v>
      </c>
      <c r="J1015" s="52">
        <f>IF(Table2[[#This Row],[Order Priority]]=Introduction!$B$43,1,0)</f>
        <v>0</v>
      </c>
      <c r="K1015" s="52">
        <f>IF(Table2[[#This Row],[Order Priority]]=Introduction!$B$44,1,0)</f>
        <v>0</v>
      </c>
      <c r="L1015" s="52">
        <f>IF(Table2[[#This Row],[Order Priority]]=Introduction!$B$45,1,0)</f>
        <v>1</v>
      </c>
      <c r="M1015" s="52">
        <f>IF(Table2[[#This Row],[Ship Mode]]=Introduction!$C$42,1,0)</f>
        <v>0</v>
      </c>
      <c r="N1015" s="51">
        <f>IF(Table2[[#This Row],[Ship Mode]]=Introduction!$C$44,1,0)</f>
        <v>0</v>
      </c>
      <c r="O1015" s="51">
        <f>IF(Table2[[#This Row],[Customer Segment]]=Introduction!$D$45,1,0)</f>
        <v>0</v>
      </c>
      <c r="P1015" s="51">
        <f>IF(Table2[[#This Row],[Customer Segment]]=Introduction!$D$42,1,0)</f>
        <v>1</v>
      </c>
      <c r="Q1015" s="51">
        <f>IF(Table2[[#This Row],[Customer Segment]]=Introduction!$D$44,1,0)</f>
        <v>0</v>
      </c>
      <c r="R1015" s="41">
        <v>1066.54</v>
      </c>
      <c r="S10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811.751513488456</v>
      </c>
    </row>
    <row r="1016" spans="1:19" customFormat="1" x14ac:dyDescent="0.2">
      <c r="A1016" s="1" t="s">
        <v>92</v>
      </c>
      <c r="B1016" s="1" t="s">
        <v>14</v>
      </c>
      <c r="C1016" s="1" t="s">
        <v>3</v>
      </c>
      <c r="D1016" s="47">
        <v>0.06</v>
      </c>
      <c r="E1016" s="47">
        <v>11.33</v>
      </c>
      <c r="F1016" s="47">
        <v>6.12</v>
      </c>
      <c r="G1016" s="47">
        <v>0.42</v>
      </c>
      <c r="H1016" s="47">
        <v>-15.92</v>
      </c>
      <c r="I1016" s="52">
        <f>IF(Table2[[#This Row],[Order Priority]]=Introduction!$B$42,1,0)</f>
        <v>0</v>
      </c>
      <c r="J1016" s="52">
        <f>IF(Table2[[#This Row],[Order Priority]]=Introduction!$B$43,1,0)</f>
        <v>0</v>
      </c>
      <c r="K1016" s="52">
        <f>IF(Table2[[#This Row],[Order Priority]]=Introduction!$B$44,1,0)</f>
        <v>0</v>
      </c>
      <c r="L1016" s="52">
        <f>IF(Table2[[#This Row],[Order Priority]]=Introduction!$B$45,1,0)</f>
        <v>1</v>
      </c>
      <c r="M1016" s="52">
        <f>IF(Table2[[#This Row],[Ship Mode]]=Introduction!$C$42,1,0)</f>
        <v>0</v>
      </c>
      <c r="N1016" s="51">
        <f>IF(Table2[[#This Row],[Ship Mode]]=Introduction!$C$44,1,0)</f>
        <v>1</v>
      </c>
      <c r="O1016" s="51">
        <f>IF(Table2[[#This Row],[Customer Segment]]=Introduction!$D$45,1,0)</f>
        <v>1</v>
      </c>
      <c r="P1016" s="51">
        <f>IF(Table2[[#This Row],[Customer Segment]]=Introduction!$D$42,1,0)</f>
        <v>0</v>
      </c>
      <c r="Q1016" s="51">
        <f>IF(Table2[[#This Row],[Customer Segment]]=Introduction!$D$44,1,0)</f>
        <v>0</v>
      </c>
      <c r="R1016" s="44">
        <v>17.62</v>
      </c>
      <c r="S10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138.49282058989709</v>
      </c>
    </row>
    <row r="1017" spans="1:19" customFormat="1" x14ac:dyDescent="0.2">
      <c r="A1017" s="1" t="s">
        <v>46</v>
      </c>
      <c r="B1017" s="1" t="s">
        <v>14</v>
      </c>
      <c r="C1017" s="1" t="s">
        <v>70</v>
      </c>
      <c r="D1017" s="49">
        <v>0.03</v>
      </c>
      <c r="E1017" s="49">
        <v>142.86000000000001</v>
      </c>
      <c r="F1017" s="49">
        <v>19.989999999999998</v>
      </c>
      <c r="G1017" s="49">
        <v>0.56000000000000005</v>
      </c>
      <c r="H1017" s="49">
        <v>-8.3880999999999997</v>
      </c>
      <c r="I1017" s="52">
        <f>IF(Table2[[#This Row],[Order Priority]]=Introduction!$B$42,1,0)</f>
        <v>0</v>
      </c>
      <c r="J1017" s="52">
        <f>IF(Table2[[#This Row],[Order Priority]]=Introduction!$B$43,1,0)</f>
        <v>0</v>
      </c>
      <c r="K1017" s="52">
        <f>IF(Table2[[#This Row],[Order Priority]]=Introduction!$B$44,1,0)</f>
        <v>0</v>
      </c>
      <c r="L1017" s="52">
        <f>IF(Table2[[#This Row],[Order Priority]]=Introduction!$B$45,1,0)</f>
        <v>0</v>
      </c>
      <c r="M1017" s="52">
        <f>IF(Table2[[#This Row],[Ship Mode]]=Introduction!$C$42,1,0)</f>
        <v>0</v>
      </c>
      <c r="N1017" s="51">
        <f>IF(Table2[[#This Row],[Ship Mode]]=Introduction!$C$44,1,0)</f>
        <v>1</v>
      </c>
      <c r="O1017" s="51">
        <f>IF(Table2[[#This Row],[Customer Segment]]=Introduction!$D$45,1,0)</f>
        <v>0</v>
      </c>
      <c r="P1017" s="51">
        <f>IF(Table2[[#This Row],[Customer Segment]]=Introduction!$D$42,1,0)</f>
        <v>0</v>
      </c>
      <c r="Q1017" s="51">
        <f>IF(Table2[[#This Row],[Customer Segment]]=Introduction!$D$44,1,0)</f>
        <v>0</v>
      </c>
      <c r="R1017" s="41">
        <v>3292.02</v>
      </c>
      <c r="S10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1275.1635804230659</v>
      </c>
    </row>
    <row r="1018" spans="1:19" customFormat="1" x14ac:dyDescent="0.2">
      <c r="A1018" s="1" t="s">
        <v>1</v>
      </c>
      <c r="B1018" s="1" t="s">
        <v>14</v>
      </c>
      <c r="C1018" s="1" t="s">
        <v>3</v>
      </c>
      <c r="D1018" s="47">
        <v>0</v>
      </c>
      <c r="E1018" s="47">
        <v>161.55000000000001</v>
      </c>
      <c r="F1018" s="47">
        <v>19.989999999999998</v>
      </c>
      <c r="G1018" s="47">
        <v>0.66</v>
      </c>
      <c r="H1018" s="47">
        <v>1167.1579999999999</v>
      </c>
      <c r="I1018" s="52">
        <f>IF(Table2[[#This Row],[Order Priority]]=Introduction!$B$42,1,0)</f>
        <v>1</v>
      </c>
      <c r="J1018" s="52">
        <f>IF(Table2[[#This Row],[Order Priority]]=Introduction!$B$43,1,0)</f>
        <v>0</v>
      </c>
      <c r="K1018" s="52">
        <f>IF(Table2[[#This Row],[Order Priority]]=Introduction!$B$44,1,0)</f>
        <v>0</v>
      </c>
      <c r="L1018" s="52">
        <f>IF(Table2[[#This Row],[Order Priority]]=Introduction!$B$45,1,0)</f>
        <v>0</v>
      </c>
      <c r="M1018" s="52">
        <f>IF(Table2[[#This Row],[Ship Mode]]=Introduction!$C$42,1,0)</f>
        <v>0</v>
      </c>
      <c r="N1018" s="51">
        <f>IF(Table2[[#This Row],[Ship Mode]]=Introduction!$C$44,1,0)</f>
        <v>1</v>
      </c>
      <c r="O1018" s="51">
        <f>IF(Table2[[#This Row],[Customer Segment]]=Introduction!$D$45,1,0)</f>
        <v>1</v>
      </c>
      <c r="P1018" s="51">
        <f>IF(Table2[[#This Row],[Customer Segment]]=Introduction!$D$42,1,0)</f>
        <v>0</v>
      </c>
      <c r="Q1018" s="51">
        <f>IF(Table2[[#This Row],[Customer Segment]]=Introduction!$D$44,1,0)</f>
        <v>0</v>
      </c>
      <c r="R1018" s="44">
        <v>3108.98</v>
      </c>
      <c r="S10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2720.4010449724296</v>
      </c>
    </row>
    <row r="1019" spans="1:19" customFormat="1" x14ac:dyDescent="0.2">
      <c r="A1019" s="1" t="s">
        <v>1</v>
      </c>
      <c r="B1019" s="1" t="s">
        <v>14</v>
      </c>
      <c r="C1019" s="1" t="s">
        <v>3</v>
      </c>
      <c r="D1019" s="49">
        <v>0</v>
      </c>
      <c r="E1019" s="49">
        <v>161.55000000000001</v>
      </c>
      <c r="F1019" s="49">
        <v>19.989999999999998</v>
      </c>
      <c r="G1019" s="49">
        <v>0.66</v>
      </c>
      <c r="H1019" s="49">
        <v>1014.92</v>
      </c>
      <c r="I1019" s="52">
        <f>IF(Table2[[#This Row],[Order Priority]]=Introduction!$B$42,1,0)</f>
        <v>1</v>
      </c>
      <c r="J1019" s="52">
        <f>IF(Table2[[#This Row],[Order Priority]]=Introduction!$B$43,1,0)</f>
        <v>0</v>
      </c>
      <c r="K1019" s="52">
        <f>IF(Table2[[#This Row],[Order Priority]]=Introduction!$B$44,1,0)</f>
        <v>0</v>
      </c>
      <c r="L1019" s="52">
        <f>IF(Table2[[#This Row],[Order Priority]]=Introduction!$B$45,1,0)</f>
        <v>0</v>
      </c>
      <c r="M1019" s="52">
        <f>IF(Table2[[#This Row],[Ship Mode]]=Introduction!$C$42,1,0)</f>
        <v>0</v>
      </c>
      <c r="N1019" s="51">
        <f>IF(Table2[[#This Row],[Ship Mode]]=Introduction!$C$44,1,0)</f>
        <v>1</v>
      </c>
      <c r="O1019" s="51">
        <f>IF(Table2[[#This Row],[Customer Segment]]=Introduction!$D$45,1,0)</f>
        <v>1</v>
      </c>
      <c r="P1019" s="51">
        <f>IF(Table2[[#This Row],[Customer Segment]]=Introduction!$D$42,1,0)</f>
        <v>0</v>
      </c>
      <c r="Q1019" s="51">
        <f>IF(Table2[[#This Row],[Customer Segment]]=Introduction!$D$44,1,0)</f>
        <v>0</v>
      </c>
      <c r="R1019" s="41">
        <v>12599.55</v>
      </c>
      <c r="S10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2564.5054170483836</v>
      </c>
    </row>
    <row r="1020" spans="1:19" customFormat="1" x14ac:dyDescent="0.2">
      <c r="A1020" s="1" t="s">
        <v>13</v>
      </c>
      <c r="B1020" s="1" t="s">
        <v>14</v>
      </c>
      <c r="C1020" s="1" t="s">
        <v>47</v>
      </c>
      <c r="D1020" s="47">
        <v>0.04</v>
      </c>
      <c r="E1020" s="47">
        <v>90.24</v>
      </c>
      <c r="F1020" s="47">
        <v>0.99</v>
      </c>
      <c r="G1020" s="47">
        <v>0.56000000000000005</v>
      </c>
      <c r="H1020" s="47">
        <v>246.2748</v>
      </c>
      <c r="I1020" s="52">
        <f>IF(Table2[[#This Row],[Order Priority]]=Introduction!$B$42,1,0)</f>
        <v>0</v>
      </c>
      <c r="J1020" s="52">
        <f>IF(Table2[[#This Row],[Order Priority]]=Introduction!$B$43,1,0)</f>
        <v>1</v>
      </c>
      <c r="K1020" s="52">
        <f>IF(Table2[[#This Row],[Order Priority]]=Introduction!$B$44,1,0)</f>
        <v>0</v>
      </c>
      <c r="L1020" s="52">
        <f>IF(Table2[[#This Row],[Order Priority]]=Introduction!$B$45,1,0)</f>
        <v>0</v>
      </c>
      <c r="M1020" s="52">
        <f>IF(Table2[[#This Row],[Ship Mode]]=Introduction!$C$42,1,0)</f>
        <v>0</v>
      </c>
      <c r="N1020" s="51">
        <f>IF(Table2[[#This Row],[Ship Mode]]=Introduction!$C$44,1,0)</f>
        <v>1</v>
      </c>
      <c r="O1020" s="51">
        <f>IF(Table2[[#This Row],[Customer Segment]]=Introduction!$D$45,1,0)</f>
        <v>0</v>
      </c>
      <c r="P1020" s="51">
        <f>IF(Table2[[#This Row],[Customer Segment]]=Introduction!$D$42,1,0)</f>
        <v>0</v>
      </c>
      <c r="Q1020" s="51">
        <f>IF(Table2[[#This Row],[Customer Segment]]=Introduction!$D$44,1,0)</f>
        <v>1</v>
      </c>
      <c r="R1020" s="44">
        <v>356.92</v>
      </c>
      <c r="S10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666.24273879397049</v>
      </c>
    </row>
    <row r="1021" spans="1:19" customFormat="1" x14ac:dyDescent="0.2">
      <c r="A1021" s="1" t="s">
        <v>13</v>
      </c>
      <c r="B1021" s="1" t="s">
        <v>63</v>
      </c>
      <c r="C1021" s="1" t="s">
        <v>47</v>
      </c>
      <c r="D1021" s="49">
        <v>0.09</v>
      </c>
      <c r="E1021" s="49">
        <v>47.9</v>
      </c>
      <c r="F1021" s="49">
        <v>5.86</v>
      </c>
      <c r="G1021" s="49">
        <v>0.37</v>
      </c>
      <c r="H1021" s="49">
        <v>93.950400000000002</v>
      </c>
      <c r="I1021" s="52">
        <f>IF(Table2[[#This Row],[Order Priority]]=Introduction!$B$42,1,0)</f>
        <v>0</v>
      </c>
      <c r="J1021" s="52">
        <f>IF(Table2[[#This Row],[Order Priority]]=Introduction!$B$43,1,0)</f>
        <v>1</v>
      </c>
      <c r="K1021" s="52">
        <f>IF(Table2[[#This Row],[Order Priority]]=Introduction!$B$44,1,0)</f>
        <v>0</v>
      </c>
      <c r="L1021" s="52">
        <f>IF(Table2[[#This Row],[Order Priority]]=Introduction!$B$45,1,0)</f>
        <v>0</v>
      </c>
      <c r="M1021" s="52">
        <f>IF(Table2[[#This Row],[Ship Mode]]=Introduction!$C$42,1,0)</f>
        <v>0</v>
      </c>
      <c r="N1021" s="51">
        <f>IF(Table2[[#This Row],[Ship Mode]]=Introduction!$C$44,1,0)</f>
        <v>0</v>
      </c>
      <c r="O1021" s="51">
        <f>IF(Table2[[#This Row],[Customer Segment]]=Introduction!$D$45,1,0)</f>
        <v>0</v>
      </c>
      <c r="P1021" s="51">
        <f>IF(Table2[[#This Row],[Customer Segment]]=Introduction!$D$42,1,0)</f>
        <v>0</v>
      </c>
      <c r="Q1021" s="51">
        <f>IF(Table2[[#This Row],[Customer Segment]]=Introduction!$D$44,1,0)</f>
        <v>1</v>
      </c>
      <c r="R1021" s="41">
        <v>136.16</v>
      </c>
      <c r="S10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239.02082535358113</v>
      </c>
    </row>
    <row r="1022" spans="1:19" customFormat="1" x14ac:dyDescent="0.2">
      <c r="A1022" s="1" t="s">
        <v>92</v>
      </c>
      <c r="B1022" s="1" t="s">
        <v>2</v>
      </c>
      <c r="C1022" s="1" t="s">
        <v>3</v>
      </c>
      <c r="D1022" s="47">
        <v>0.03</v>
      </c>
      <c r="E1022" s="47">
        <v>60.89</v>
      </c>
      <c r="F1022" s="47">
        <v>32.409999999999997</v>
      </c>
      <c r="G1022" s="47">
        <v>0.56000000000000005</v>
      </c>
      <c r="H1022" s="47">
        <v>36.353999999999999</v>
      </c>
      <c r="I1022" s="52">
        <f>IF(Table2[[#This Row],[Order Priority]]=Introduction!$B$42,1,0)</f>
        <v>0</v>
      </c>
      <c r="J1022" s="52">
        <f>IF(Table2[[#This Row],[Order Priority]]=Introduction!$B$43,1,0)</f>
        <v>0</v>
      </c>
      <c r="K1022" s="52">
        <f>IF(Table2[[#This Row],[Order Priority]]=Introduction!$B$44,1,0)</f>
        <v>0</v>
      </c>
      <c r="L1022" s="52">
        <f>IF(Table2[[#This Row],[Order Priority]]=Introduction!$B$45,1,0)</f>
        <v>1</v>
      </c>
      <c r="M1022" s="52">
        <f>IF(Table2[[#This Row],[Ship Mode]]=Introduction!$C$42,1,0)</f>
        <v>1</v>
      </c>
      <c r="N1022" s="51">
        <f>IF(Table2[[#This Row],[Ship Mode]]=Introduction!$C$44,1,0)</f>
        <v>0</v>
      </c>
      <c r="O1022" s="51">
        <f>IF(Table2[[#This Row],[Customer Segment]]=Introduction!$D$45,1,0)</f>
        <v>1</v>
      </c>
      <c r="P1022" s="51">
        <f>IF(Table2[[#This Row],[Customer Segment]]=Introduction!$D$42,1,0)</f>
        <v>0</v>
      </c>
      <c r="Q1022" s="51">
        <f>IF(Table2[[#This Row],[Customer Segment]]=Introduction!$D$44,1,0)</f>
        <v>0</v>
      </c>
      <c r="R1022" s="44">
        <v>450.49</v>
      </c>
      <c r="S10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1406.5646017070326</v>
      </c>
    </row>
    <row r="1023" spans="1:19" customFormat="1" x14ac:dyDescent="0.2">
      <c r="A1023" s="1" t="s">
        <v>92</v>
      </c>
      <c r="B1023" s="1" t="s">
        <v>63</v>
      </c>
      <c r="C1023" s="1" t="s">
        <v>70</v>
      </c>
      <c r="D1023" s="49">
        <v>0.1</v>
      </c>
      <c r="E1023" s="49">
        <v>37.94</v>
      </c>
      <c r="F1023" s="49">
        <v>5.08</v>
      </c>
      <c r="G1023" s="49">
        <v>0.38</v>
      </c>
      <c r="H1023" s="49">
        <v>95.054400000000001</v>
      </c>
      <c r="I1023" s="52">
        <f>IF(Table2[[#This Row],[Order Priority]]=Introduction!$B$42,1,0)</f>
        <v>0</v>
      </c>
      <c r="J1023" s="52">
        <f>IF(Table2[[#This Row],[Order Priority]]=Introduction!$B$43,1,0)</f>
        <v>0</v>
      </c>
      <c r="K1023" s="52">
        <f>IF(Table2[[#This Row],[Order Priority]]=Introduction!$B$44,1,0)</f>
        <v>0</v>
      </c>
      <c r="L1023" s="52">
        <f>IF(Table2[[#This Row],[Order Priority]]=Introduction!$B$45,1,0)</f>
        <v>1</v>
      </c>
      <c r="M1023" s="52">
        <f>IF(Table2[[#This Row],[Ship Mode]]=Introduction!$C$42,1,0)</f>
        <v>0</v>
      </c>
      <c r="N1023" s="51">
        <f>IF(Table2[[#This Row],[Ship Mode]]=Introduction!$C$44,1,0)</f>
        <v>0</v>
      </c>
      <c r="O1023" s="51">
        <f>IF(Table2[[#This Row],[Customer Segment]]=Introduction!$D$45,1,0)</f>
        <v>0</v>
      </c>
      <c r="P1023" s="51">
        <f>IF(Table2[[#This Row],[Customer Segment]]=Introduction!$D$42,1,0)</f>
        <v>0</v>
      </c>
      <c r="Q1023" s="51">
        <f>IF(Table2[[#This Row],[Customer Segment]]=Introduction!$D$44,1,0)</f>
        <v>0</v>
      </c>
      <c r="R1023" s="41">
        <v>137.76</v>
      </c>
      <c r="S10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173.9021439628805</v>
      </c>
    </row>
    <row r="1024" spans="1:19" customFormat="1" x14ac:dyDescent="0.2">
      <c r="A1024" s="1" t="s">
        <v>46</v>
      </c>
      <c r="B1024" s="1" t="s">
        <v>2</v>
      </c>
      <c r="C1024" s="1" t="s">
        <v>70</v>
      </c>
      <c r="D1024" s="47">
        <v>0.03</v>
      </c>
      <c r="E1024" s="47">
        <v>300.98</v>
      </c>
      <c r="F1024" s="47">
        <v>54.92</v>
      </c>
      <c r="G1024" s="47">
        <v>0.55000000000000004</v>
      </c>
      <c r="H1024" s="47">
        <v>1272.5808</v>
      </c>
      <c r="I1024" s="52">
        <f>IF(Table2[[#This Row],[Order Priority]]=Introduction!$B$42,1,0)</f>
        <v>0</v>
      </c>
      <c r="J1024" s="52">
        <f>IF(Table2[[#This Row],[Order Priority]]=Introduction!$B$43,1,0)</f>
        <v>0</v>
      </c>
      <c r="K1024" s="52">
        <f>IF(Table2[[#This Row],[Order Priority]]=Introduction!$B$44,1,0)</f>
        <v>0</v>
      </c>
      <c r="L1024" s="52">
        <f>IF(Table2[[#This Row],[Order Priority]]=Introduction!$B$45,1,0)</f>
        <v>0</v>
      </c>
      <c r="M1024" s="52">
        <f>IF(Table2[[#This Row],[Ship Mode]]=Introduction!$C$42,1,0)</f>
        <v>1</v>
      </c>
      <c r="N1024" s="51">
        <f>IF(Table2[[#This Row],[Ship Mode]]=Introduction!$C$44,1,0)</f>
        <v>0</v>
      </c>
      <c r="O1024" s="51">
        <f>IF(Table2[[#This Row],[Customer Segment]]=Introduction!$D$45,1,0)</f>
        <v>0</v>
      </c>
      <c r="P1024" s="51">
        <f>IF(Table2[[#This Row],[Customer Segment]]=Introduction!$D$42,1,0)</f>
        <v>0</v>
      </c>
      <c r="Q1024" s="51">
        <f>IF(Table2[[#This Row],[Customer Segment]]=Introduction!$D$44,1,0)</f>
        <v>0</v>
      </c>
      <c r="R1024" s="44">
        <v>3527.82</v>
      </c>
      <c r="S10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4235.8892817550068</v>
      </c>
    </row>
    <row r="1025" spans="1:19" customFormat="1" x14ac:dyDescent="0.2">
      <c r="A1025" s="1" t="s">
        <v>46</v>
      </c>
      <c r="B1025" s="1" t="s">
        <v>2</v>
      </c>
      <c r="C1025" s="1" t="s">
        <v>70</v>
      </c>
      <c r="D1025" s="49">
        <v>0.02</v>
      </c>
      <c r="E1025" s="49">
        <v>2550.14</v>
      </c>
      <c r="F1025" s="49">
        <v>29.7</v>
      </c>
      <c r="G1025" s="49">
        <v>0.56999999999999995</v>
      </c>
      <c r="H1025" s="49">
        <v>-5390.7388920000003</v>
      </c>
      <c r="I1025" s="52">
        <f>IF(Table2[[#This Row],[Order Priority]]=Introduction!$B$42,1,0)</f>
        <v>0</v>
      </c>
      <c r="J1025" s="52">
        <f>IF(Table2[[#This Row],[Order Priority]]=Introduction!$B$43,1,0)</f>
        <v>0</v>
      </c>
      <c r="K1025" s="52">
        <f>IF(Table2[[#This Row],[Order Priority]]=Introduction!$B$44,1,0)</f>
        <v>0</v>
      </c>
      <c r="L1025" s="52">
        <f>IF(Table2[[#This Row],[Order Priority]]=Introduction!$B$45,1,0)</f>
        <v>0</v>
      </c>
      <c r="M1025" s="52">
        <f>IF(Table2[[#This Row],[Ship Mode]]=Introduction!$C$42,1,0)</f>
        <v>1</v>
      </c>
      <c r="N1025" s="51">
        <f>IF(Table2[[#This Row],[Ship Mode]]=Introduction!$C$44,1,0)</f>
        <v>0</v>
      </c>
      <c r="O1025" s="51">
        <f>IF(Table2[[#This Row],[Customer Segment]]=Introduction!$D$45,1,0)</f>
        <v>0</v>
      </c>
      <c r="P1025" s="51">
        <f>IF(Table2[[#This Row],[Customer Segment]]=Introduction!$D$42,1,0)</f>
        <v>0</v>
      </c>
      <c r="Q1025" s="51">
        <f>IF(Table2[[#This Row],[Customer Segment]]=Introduction!$D$44,1,0)</f>
        <v>0</v>
      </c>
      <c r="R1025" s="41">
        <v>4698.21</v>
      </c>
      <c r="S10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3785.6595341844577</v>
      </c>
    </row>
    <row r="1026" spans="1:19" customFormat="1" x14ac:dyDescent="0.2">
      <c r="A1026" s="1" t="s">
        <v>46</v>
      </c>
      <c r="B1026" s="1" t="s">
        <v>14</v>
      </c>
      <c r="C1026" s="1" t="s">
        <v>70</v>
      </c>
      <c r="D1026" s="47">
        <v>0.03</v>
      </c>
      <c r="E1026" s="47">
        <v>19.989999999999998</v>
      </c>
      <c r="F1026" s="47">
        <v>11.17</v>
      </c>
      <c r="G1026" s="47">
        <v>0.6</v>
      </c>
      <c r="H1026" s="47">
        <v>-20.8764</v>
      </c>
      <c r="I1026" s="52">
        <f>IF(Table2[[#This Row],[Order Priority]]=Introduction!$B$42,1,0)</f>
        <v>0</v>
      </c>
      <c r="J1026" s="52">
        <f>IF(Table2[[#This Row],[Order Priority]]=Introduction!$B$43,1,0)</f>
        <v>0</v>
      </c>
      <c r="K1026" s="52">
        <f>IF(Table2[[#This Row],[Order Priority]]=Introduction!$B$44,1,0)</f>
        <v>0</v>
      </c>
      <c r="L1026" s="52">
        <f>IF(Table2[[#This Row],[Order Priority]]=Introduction!$B$45,1,0)</f>
        <v>0</v>
      </c>
      <c r="M1026" s="52">
        <f>IF(Table2[[#This Row],[Ship Mode]]=Introduction!$C$42,1,0)</f>
        <v>0</v>
      </c>
      <c r="N1026" s="51">
        <f>IF(Table2[[#This Row],[Ship Mode]]=Introduction!$C$44,1,0)</f>
        <v>1</v>
      </c>
      <c r="O1026" s="51">
        <f>IF(Table2[[#This Row],[Customer Segment]]=Introduction!$D$45,1,0)</f>
        <v>0</v>
      </c>
      <c r="P1026" s="51">
        <f>IF(Table2[[#This Row],[Customer Segment]]=Introduction!$D$42,1,0)</f>
        <v>0</v>
      </c>
      <c r="Q1026" s="51">
        <f>IF(Table2[[#This Row],[Customer Segment]]=Introduction!$D$44,1,0)</f>
        <v>0</v>
      </c>
      <c r="R1026" s="44">
        <v>251.61</v>
      </c>
      <c r="S10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666.87028511244625</v>
      </c>
    </row>
    <row r="1027" spans="1:19" customFormat="1" x14ac:dyDescent="0.2">
      <c r="A1027" s="1" t="s">
        <v>1</v>
      </c>
      <c r="B1027" s="1" t="s">
        <v>14</v>
      </c>
      <c r="C1027" s="1" t="s">
        <v>47</v>
      </c>
      <c r="D1027" s="49">
        <v>0.06</v>
      </c>
      <c r="E1027" s="49">
        <v>6.48</v>
      </c>
      <c r="F1027" s="49">
        <v>7.49</v>
      </c>
      <c r="G1027" s="49">
        <v>0.37</v>
      </c>
      <c r="H1027" s="49">
        <v>-191.49</v>
      </c>
      <c r="I1027" s="52">
        <f>IF(Table2[[#This Row],[Order Priority]]=Introduction!$B$42,1,0)</f>
        <v>1</v>
      </c>
      <c r="J1027" s="52">
        <f>IF(Table2[[#This Row],[Order Priority]]=Introduction!$B$43,1,0)</f>
        <v>0</v>
      </c>
      <c r="K1027" s="52">
        <f>IF(Table2[[#This Row],[Order Priority]]=Introduction!$B$44,1,0)</f>
        <v>0</v>
      </c>
      <c r="L1027" s="52">
        <f>IF(Table2[[#This Row],[Order Priority]]=Introduction!$B$45,1,0)</f>
        <v>0</v>
      </c>
      <c r="M1027" s="52">
        <f>IF(Table2[[#This Row],[Ship Mode]]=Introduction!$C$42,1,0)</f>
        <v>0</v>
      </c>
      <c r="N1027" s="51">
        <f>IF(Table2[[#This Row],[Ship Mode]]=Introduction!$C$44,1,0)</f>
        <v>1</v>
      </c>
      <c r="O1027" s="51">
        <f>IF(Table2[[#This Row],[Customer Segment]]=Introduction!$D$45,1,0)</f>
        <v>0</v>
      </c>
      <c r="P1027" s="51">
        <f>IF(Table2[[#This Row],[Customer Segment]]=Introduction!$D$42,1,0)</f>
        <v>0</v>
      </c>
      <c r="Q1027" s="51">
        <f>IF(Table2[[#This Row],[Customer Segment]]=Introduction!$D$44,1,0)</f>
        <v>1</v>
      </c>
      <c r="R1027" s="41">
        <v>74.930000000000007</v>
      </c>
      <c r="S10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256.53924976266626</v>
      </c>
    </row>
    <row r="1028" spans="1:19" customFormat="1" x14ac:dyDescent="0.2">
      <c r="A1028" s="1" t="s">
        <v>13</v>
      </c>
      <c r="B1028" s="1" t="s">
        <v>14</v>
      </c>
      <c r="C1028" s="1" t="s">
        <v>70</v>
      </c>
      <c r="D1028" s="47">
        <v>0.01</v>
      </c>
      <c r="E1028" s="47">
        <v>59.76</v>
      </c>
      <c r="F1028" s="47">
        <v>9.7100000000000009</v>
      </c>
      <c r="G1028" s="47">
        <v>0.56999999999999995</v>
      </c>
      <c r="H1028" s="47">
        <v>354.3288</v>
      </c>
      <c r="I1028" s="52">
        <f>IF(Table2[[#This Row],[Order Priority]]=Introduction!$B$42,1,0)</f>
        <v>0</v>
      </c>
      <c r="J1028" s="52">
        <f>IF(Table2[[#This Row],[Order Priority]]=Introduction!$B$43,1,0)</f>
        <v>1</v>
      </c>
      <c r="K1028" s="52">
        <f>IF(Table2[[#This Row],[Order Priority]]=Introduction!$B$44,1,0)</f>
        <v>0</v>
      </c>
      <c r="L1028" s="52">
        <f>IF(Table2[[#This Row],[Order Priority]]=Introduction!$B$45,1,0)</f>
        <v>0</v>
      </c>
      <c r="M1028" s="52">
        <f>IF(Table2[[#This Row],[Ship Mode]]=Introduction!$C$42,1,0)</f>
        <v>0</v>
      </c>
      <c r="N1028" s="51">
        <f>IF(Table2[[#This Row],[Ship Mode]]=Introduction!$C$44,1,0)</f>
        <v>1</v>
      </c>
      <c r="O1028" s="51">
        <f>IF(Table2[[#This Row],[Customer Segment]]=Introduction!$D$45,1,0)</f>
        <v>0</v>
      </c>
      <c r="P1028" s="51">
        <f>IF(Table2[[#This Row],[Customer Segment]]=Introduction!$D$42,1,0)</f>
        <v>0</v>
      </c>
      <c r="Q1028" s="51">
        <f>IF(Table2[[#This Row],[Customer Segment]]=Introduction!$D$44,1,0)</f>
        <v>0</v>
      </c>
      <c r="R1028" s="44">
        <v>513.52</v>
      </c>
      <c r="S10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920.10659987519352</v>
      </c>
    </row>
    <row r="1029" spans="1:19" customFormat="1" x14ac:dyDescent="0.2">
      <c r="A1029" s="1" t="s">
        <v>13</v>
      </c>
      <c r="B1029" s="1" t="s">
        <v>14</v>
      </c>
      <c r="C1029" s="1" t="s">
        <v>3</v>
      </c>
      <c r="D1029" s="49">
        <v>0</v>
      </c>
      <c r="E1029" s="49">
        <v>7.38</v>
      </c>
      <c r="F1029" s="49">
        <v>11.51</v>
      </c>
      <c r="G1029" s="49">
        <v>0.36</v>
      </c>
      <c r="H1029" s="49">
        <v>-66.171000000000006</v>
      </c>
      <c r="I1029" s="52">
        <f>IF(Table2[[#This Row],[Order Priority]]=Introduction!$B$42,1,0)</f>
        <v>0</v>
      </c>
      <c r="J1029" s="52">
        <f>IF(Table2[[#This Row],[Order Priority]]=Introduction!$B$43,1,0)</f>
        <v>1</v>
      </c>
      <c r="K1029" s="52">
        <f>IF(Table2[[#This Row],[Order Priority]]=Introduction!$B$44,1,0)</f>
        <v>0</v>
      </c>
      <c r="L1029" s="52">
        <f>IF(Table2[[#This Row],[Order Priority]]=Introduction!$B$45,1,0)</f>
        <v>0</v>
      </c>
      <c r="M1029" s="52">
        <f>IF(Table2[[#This Row],[Ship Mode]]=Introduction!$C$42,1,0)</f>
        <v>0</v>
      </c>
      <c r="N1029" s="51">
        <f>IF(Table2[[#This Row],[Ship Mode]]=Introduction!$C$44,1,0)</f>
        <v>1</v>
      </c>
      <c r="O1029" s="51">
        <f>IF(Table2[[#This Row],[Customer Segment]]=Introduction!$D$45,1,0)</f>
        <v>1</v>
      </c>
      <c r="P1029" s="51">
        <f>IF(Table2[[#This Row],[Customer Segment]]=Introduction!$D$42,1,0)</f>
        <v>0</v>
      </c>
      <c r="Q1029" s="51">
        <f>IF(Table2[[#This Row],[Customer Segment]]=Introduction!$D$44,1,0)</f>
        <v>0</v>
      </c>
      <c r="R1029" s="41">
        <v>17.64</v>
      </c>
      <c r="S10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198.16225317374492</v>
      </c>
    </row>
    <row r="1030" spans="1:19" customFormat="1" x14ac:dyDescent="0.2">
      <c r="A1030" s="1" t="s">
        <v>23</v>
      </c>
      <c r="B1030" s="1" t="s">
        <v>14</v>
      </c>
      <c r="C1030" s="1" t="s">
        <v>15</v>
      </c>
      <c r="D1030" s="47">
        <v>0.04</v>
      </c>
      <c r="E1030" s="47">
        <v>8.33</v>
      </c>
      <c r="F1030" s="47">
        <v>1.99</v>
      </c>
      <c r="G1030" s="47">
        <v>0.52</v>
      </c>
      <c r="H1030" s="47">
        <v>9.9268000000000001</v>
      </c>
      <c r="I1030" s="52">
        <f>IF(Table2[[#This Row],[Order Priority]]=Introduction!$B$42,1,0)</f>
        <v>0</v>
      </c>
      <c r="J1030" s="52">
        <f>IF(Table2[[#This Row],[Order Priority]]=Introduction!$B$43,1,0)</f>
        <v>0</v>
      </c>
      <c r="K1030" s="52">
        <f>IF(Table2[[#This Row],[Order Priority]]=Introduction!$B$44,1,0)</f>
        <v>1</v>
      </c>
      <c r="L1030" s="52">
        <f>IF(Table2[[#This Row],[Order Priority]]=Introduction!$B$45,1,0)</f>
        <v>0</v>
      </c>
      <c r="M1030" s="52">
        <f>IF(Table2[[#This Row],[Ship Mode]]=Introduction!$C$42,1,0)</f>
        <v>0</v>
      </c>
      <c r="N1030" s="51">
        <f>IF(Table2[[#This Row],[Ship Mode]]=Introduction!$C$44,1,0)</f>
        <v>1</v>
      </c>
      <c r="O1030" s="51">
        <f>IF(Table2[[#This Row],[Customer Segment]]=Introduction!$D$45,1,0)</f>
        <v>0</v>
      </c>
      <c r="P1030" s="51">
        <f>IF(Table2[[#This Row],[Customer Segment]]=Introduction!$D$42,1,0)</f>
        <v>1</v>
      </c>
      <c r="Q1030" s="51">
        <f>IF(Table2[[#This Row],[Customer Segment]]=Introduction!$D$44,1,0)</f>
        <v>0</v>
      </c>
      <c r="R1030" s="44">
        <v>89.76</v>
      </c>
      <c r="S10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184.85181258168808</v>
      </c>
    </row>
    <row r="1031" spans="1:19" customFormat="1" x14ac:dyDescent="0.2">
      <c r="A1031" s="1" t="s">
        <v>23</v>
      </c>
      <c r="B1031" s="1" t="s">
        <v>14</v>
      </c>
      <c r="C1031" s="1" t="s">
        <v>70</v>
      </c>
      <c r="D1031" s="49">
        <v>0.1</v>
      </c>
      <c r="E1031" s="49">
        <v>2.2200000000000002</v>
      </c>
      <c r="F1031" s="49">
        <v>5</v>
      </c>
      <c r="G1031" s="49">
        <v>0.55000000000000004</v>
      </c>
      <c r="H1031" s="49">
        <v>-21.319199999999999</v>
      </c>
      <c r="I1031" s="52">
        <f>IF(Table2[[#This Row],[Order Priority]]=Introduction!$B$42,1,0)</f>
        <v>0</v>
      </c>
      <c r="J1031" s="52">
        <f>IF(Table2[[#This Row],[Order Priority]]=Introduction!$B$43,1,0)</f>
        <v>0</v>
      </c>
      <c r="K1031" s="52">
        <f>IF(Table2[[#This Row],[Order Priority]]=Introduction!$B$44,1,0)</f>
        <v>1</v>
      </c>
      <c r="L1031" s="52">
        <f>IF(Table2[[#This Row],[Order Priority]]=Introduction!$B$45,1,0)</f>
        <v>0</v>
      </c>
      <c r="M1031" s="52">
        <f>IF(Table2[[#This Row],[Ship Mode]]=Introduction!$C$42,1,0)</f>
        <v>0</v>
      </c>
      <c r="N1031" s="51">
        <f>IF(Table2[[#This Row],[Ship Mode]]=Introduction!$C$44,1,0)</f>
        <v>1</v>
      </c>
      <c r="O1031" s="51">
        <f>IF(Table2[[#This Row],[Customer Segment]]=Introduction!$D$45,1,0)</f>
        <v>0</v>
      </c>
      <c r="P1031" s="51">
        <f>IF(Table2[[#This Row],[Customer Segment]]=Introduction!$D$42,1,0)</f>
        <v>0</v>
      </c>
      <c r="Q1031" s="51">
        <f>IF(Table2[[#This Row],[Customer Segment]]=Introduction!$D$44,1,0)</f>
        <v>0</v>
      </c>
      <c r="R1031" s="41">
        <v>8.8000000000000007</v>
      </c>
      <c r="S10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231.12675270865216</v>
      </c>
    </row>
    <row r="1032" spans="1:19" customFormat="1" x14ac:dyDescent="0.2">
      <c r="A1032" s="1" t="s">
        <v>23</v>
      </c>
      <c r="B1032" s="1" t="s">
        <v>63</v>
      </c>
      <c r="C1032" s="1" t="s">
        <v>47</v>
      </c>
      <c r="D1032" s="47">
        <v>0.1</v>
      </c>
      <c r="E1032" s="47">
        <v>10.44</v>
      </c>
      <c r="F1032" s="47">
        <v>5.75</v>
      </c>
      <c r="G1032" s="47">
        <v>0.39</v>
      </c>
      <c r="H1032" s="47">
        <v>125.724</v>
      </c>
      <c r="I1032" s="52">
        <f>IF(Table2[[#This Row],[Order Priority]]=Introduction!$B$42,1,0)</f>
        <v>0</v>
      </c>
      <c r="J1032" s="52">
        <f>IF(Table2[[#This Row],[Order Priority]]=Introduction!$B$43,1,0)</f>
        <v>0</v>
      </c>
      <c r="K1032" s="52">
        <f>IF(Table2[[#This Row],[Order Priority]]=Introduction!$B$44,1,0)</f>
        <v>1</v>
      </c>
      <c r="L1032" s="52">
        <f>IF(Table2[[#This Row],[Order Priority]]=Introduction!$B$45,1,0)</f>
        <v>0</v>
      </c>
      <c r="M1032" s="52">
        <f>IF(Table2[[#This Row],[Ship Mode]]=Introduction!$C$42,1,0)</f>
        <v>0</v>
      </c>
      <c r="N1032" s="51">
        <f>IF(Table2[[#This Row],[Ship Mode]]=Introduction!$C$44,1,0)</f>
        <v>0</v>
      </c>
      <c r="O1032" s="51">
        <f>IF(Table2[[#This Row],[Customer Segment]]=Introduction!$D$45,1,0)</f>
        <v>0</v>
      </c>
      <c r="P1032" s="51">
        <f>IF(Table2[[#This Row],[Customer Segment]]=Introduction!$D$42,1,0)</f>
        <v>0</v>
      </c>
      <c r="Q1032" s="51">
        <f>IF(Table2[[#This Row],[Customer Segment]]=Introduction!$D$44,1,0)</f>
        <v>1</v>
      </c>
      <c r="R1032" s="44">
        <v>168.04</v>
      </c>
      <c r="S10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243.42079702234594</v>
      </c>
    </row>
    <row r="1033" spans="1:19" customFormat="1" x14ac:dyDescent="0.2">
      <c r="A1033" s="1" t="s">
        <v>23</v>
      </c>
      <c r="B1033" s="1" t="s">
        <v>14</v>
      </c>
      <c r="C1033" s="1" t="s">
        <v>3</v>
      </c>
      <c r="D1033" s="49">
        <v>0</v>
      </c>
      <c r="E1033" s="49">
        <v>35.99</v>
      </c>
      <c r="F1033" s="49">
        <v>0.99</v>
      </c>
      <c r="G1033" s="49">
        <v>0.35</v>
      </c>
      <c r="H1033" s="49">
        <v>840.05100000000004</v>
      </c>
      <c r="I1033" s="52">
        <f>IF(Table2[[#This Row],[Order Priority]]=Introduction!$B$42,1,0)</f>
        <v>0</v>
      </c>
      <c r="J1033" s="52">
        <f>IF(Table2[[#This Row],[Order Priority]]=Introduction!$B$43,1,0)</f>
        <v>0</v>
      </c>
      <c r="K1033" s="52">
        <f>IF(Table2[[#This Row],[Order Priority]]=Introduction!$B$44,1,0)</f>
        <v>1</v>
      </c>
      <c r="L1033" s="52">
        <f>IF(Table2[[#This Row],[Order Priority]]=Introduction!$B$45,1,0)</f>
        <v>0</v>
      </c>
      <c r="M1033" s="52">
        <f>IF(Table2[[#This Row],[Ship Mode]]=Introduction!$C$42,1,0)</f>
        <v>0</v>
      </c>
      <c r="N1033" s="51">
        <f>IF(Table2[[#This Row],[Ship Mode]]=Introduction!$C$44,1,0)</f>
        <v>1</v>
      </c>
      <c r="O1033" s="51">
        <f>IF(Table2[[#This Row],[Customer Segment]]=Introduction!$D$45,1,0)</f>
        <v>1</v>
      </c>
      <c r="P1033" s="51">
        <f>IF(Table2[[#This Row],[Customer Segment]]=Introduction!$D$42,1,0)</f>
        <v>0</v>
      </c>
      <c r="Q1033" s="51">
        <f>IF(Table2[[#This Row],[Customer Segment]]=Introduction!$D$44,1,0)</f>
        <v>0</v>
      </c>
      <c r="R1033" s="41">
        <v>1477.57</v>
      </c>
      <c r="S10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998.97608202250319</v>
      </c>
    </row>
    <row r="1034" spans="1:19" customFormat="1" x14ac:dyDescent="0.2">
      <c r="A1034" s="1" t="s">
        <v>23</v>
      </c>
      <c r="B1034" s="1" t="s">
        <v>14</v>
      </c>
      <c r="C1034" s="1" t="s">
        <v>3</v>
      </c>
      <c r="D1034" s="47">
        <v>0</v>
      </c>
      <c r="E1034" s="47">
        <v>35.99</v>
      </c>
      <c r="F1034" s="47">
        <v>0.99</v>
      </c>
      <c r="G1034" s="47">
        <v>0.35</v>
      </c>
      <c r="H1034" s="47">
        <v>265.96050000000002</v>
      </c>
      <c r="I1034" s="52">
        <f>IF(Table2[[#This Row],[Order Priority]]=Introduction!$B$42,1,0)</f>
        <v>0</v>
      </c>
      <c r="J1034" s="52">
        <f>IF(Table2[[#This Row],[Order Priority]]=Introduction!$B$43,1,0)</f>
        <v>0</v>
      </c>
      <c r="K1034" s="52">
        <f>IF(Table2[[#This Row],[Order Priority]]=Introduction!$B$44,1,0)</f>
        <v>1</v>
      </c>
      <c r="L1034" s="52">
        <f>IF(Table2[[#This Row],[Order Priority]]=Introduction!$B$45,1,0)</f>
        <v>0</v>
      </c>
      <c r="M1034" s="52">
        <f>IF(Table2[[#This Row],[Ship Mode]]=Introduction!$C$42,1,0)</f>
        <v>0</v>
      </c>
      <c r="N1034" s="51">
        <f>IF(Table2[[#This Row],[Ship Mode]]=Introduction!$C$44,1,0)</f>
        <v>1</v>
      </c>
      <c r="O1034" s="51">
        <f>IF(Table2[[#This Row],[Customer Segment]]=Introduction!$D$45,1,0)</f>
        <v>1</v>
      </c>
      <c r="P1034" s="51">
        <f>IF(Table2[[#This Row],[Customer Segment]]=Introduction!$D$42,1,0)</f>
        <v>0</v>
      </c>
      <c r="Q1034" s="51">
        <f>IF(Table2[[#This Row],[Customer Segment]]=Introduction!$D$44,1,0)</f>
        <v>0</v>
      </c>
      <c r="R1034" s="44">
        <v>385.45</v>
      </c>
      <c r="S10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411.09264304715049</v>
      </c>
    </row>
    <row r="1035" spans="1:19" customFormat="1" x14ac:dyDescent="0.2">
      <c r="A1035" s="1" t="s">
        <v>92</v>
      </c>
      <c r="B1035" s="1" t="s">
        <v>14</v>
      </c>
      <c r="C1035" s="1" t="s">
        <v>47</v>
      </c>
      <c r="D1035" s="49">
        <v>0.01</v>
      </c>
      <c r="E1035" s="49">
        <v>4.91</v>
      </c>
      <c r="F1035" s="49">
        <v>0.5</v>
      </c>
      <c r="G1035" s="49">
        <v>0.36</v>
      </c>
      <c r="H1035" s="49">
        <v>40.247700000000002</v>
      </c>
      <c r="I1035" s="52">
        <f>IF(Table2[[#This Row],[Order Priority]]=Introduction!$B$42,1,0)</f>
        <v>0</v>
      </c>
      <c r="J1035" s="52">
        <f>IF(Table2[[#This Row],[Order Priority]]=Introduction!$B$43,1,0)</f>
        <v>0</v>
      </c>
      <c r="K1035" s="52">
        <f>IF(Table2[[#This Row],[Order Priority]]=Introduction!$B$44,1,0)</f>
        <v>0</v>
      </c>
      <c r="L1035" s="52">
        <f>IF(Table2[[#This Row],[Order Priority]]=Introduction!$B$45,1,0)</f>
        <v>1</v>
      </c>
      <c r="M1035" s="52">
        <f>IF(Table2[[#This Row],[Ship Mode]]=Introduction!$C$42,1,0)</f>
        <v>0</v>
      </c>
      <c r="N1035" s="51">
        <f>IF(Table2[[#This Row],[Ship Mode]]=Introduction!$C$44,1,0)</f>
        <v>1</v>
      </c>
      <c r="O1035" s="51">
        <f>IF(Table2[[#This Row],[Customer Segment]]=Introduction!$D$45,1,0)</f>
        <v>0</v>
      </c>
      <c r="P1035" s="51">
        <f>IF(Table2[[#This Row],[Customer Segment]]=Introduction!$D$42,1,0)</f>
        <v>0</v>
      </c>
      <c r="Q1035" s="51">
        <f>IF(Table2[[#This Row],[Customer Segment]]=Introduction!$D$44,1,0)</f>
        <v>1</v>
      </c>
      <c r="R1035" s="41">
        <v>58.33</v>
      </c>
      <c r="S10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43.208510155226492</v>
      </c>
    </row>
    <row r="1036" spans="1:19" customFormat="1" x14ac:dyDescent="0.2">
      <c r="A1036" s="1" t="s">
        <v>92</v>
      </c>
      <c r="B1036" s="1" t="s">
        <v>63</v>
      </c>
      <c r="C1036" s="1" t="s">
        <v>47</v>
      </c>
      <c r="D1036" s="47">
        <v>0.09</v>
      </c>
      <c r="E1036" s="47">
        <v>4</v>
      </c>
      <c r="F1036" s="47">
        <v>1.3</v>
      </c>
      <c r="G1036" s="47">
        <v>0.37</v>
      </c>
      <c r="H1036" s="47">
        <v>14.0898</v>
      </c>
      <c r="I1036" s="52">
        <f>IF(Table2[[#This Row],[Order Priority]]=Introduction!$B$42,1,0)</f>
        <v>0</v>
      </c>
      <c r="J1036" s="52">
        <f>IF(Table2[[#This Row],[Order Priority]]=Introduction!$B$43,1,0)</f>
        <v>0</v>
      </c>
      <c r="K1036" s="52">
        <f>IF(Table2[[#This Row],[Order Priority]]=Introduction!$B$44,1,0)</f>
        <v>0</v>
      </c>
      <c r="L1036" s="52">
        <f>IF(Table2[[#This Row],[Order Priority]]=Introduction!$B$45,1,0)</f>
        <v>1</v>
      </c>
      <c r="M1036" s="52">
        <f>IF(Table2[[#This Row],[Ship Mode]]=Introduction!$C$42,1,0)</f>
        <v>0</v>
      </c>
      <c r="N1036" s="51">
        <f>IF(Table2[[#This Row],[Ship Mode]]=Introduction!$C$44,1,0)</f>
        <v>0</v>
      </c>
      <c r="O1036" s="51">
        <f>IF(Table2[[#This Row],[Customer Segment]]=Introduction!$D$45,1,0)</f>
        <v>0</v>
      </c>
      <c r="P1036" s="51">
        <f>IF(Table2[[#This Row],[Customer Segment]]=Introduction!$D$42,1,0)</f>
        <v>0</v>
      </c>
      <c r="Q1036" s="51">
        <f>IF(Table2[[#This Row],[Customer Segment]]=Introduction!$D$44,1,0)</f>
        <v>1</v>
      </c>
      <c r="R1036" s="44">
        <v>20.420000000000002</v>
      </c>
      <c r="S10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-91.088725790554832</v>
      </c>
    </row>
    <row r="1037" spans="1:19" customFormat="1" x14ac:dyDescent="0.2">
      <c r="A1037" s="1" t="s">
        <v>92</v>
      </c>
      <c r="B1037" s="1" t="s">
        <v>14</v>
      </c>
      <c r="C1037" s="1" t="s">
        <v>47</v>
      </c>
      <c r="D1037" s="49">
        <v>0.01</v>
      </c>
      <c r="E1037" s="49">
        <v>4.91</v>
      </c>
      <c r="F1037" s="49">
        <v>0.5</v>
      </c>
      <c r="G1037" s="49">
        <v>0.36</v>
      </c>
      <c r="H1037" s="49">
        <v>112.06</v>
      </c>
      <c r="I1037" s="52">
        <f>IF(Table2[[#This Row],[Order Priority]]=Introduction!$B$42,1,0)</f>
        <v>0</v>
      </c>
      <c r="J1037" s="52">
        <f>IF(Table2[[#This Row],[Order Priority]]=Introduction!$B$43,1,0)</f>
        <v>0</v>
      </c>
      <c r="K1037" s="52">
        <f>IF(Table2[[#This Row],[Order Priority]]=Introduction!$B$44,1,0)</f>
        <v>0</v>
      </c>
      <c r="L1037" s="52">
        <f>IF(Table2[[#This Row],[Order Priority]]=Introduction!$B$45,1,0)</f>
        <v>1</v>
      </c>
      <c r="M1037" s="52">
        <f>IF(Table2[[#This Row],[Ship Mode]]=Introduction!$C$42,1,0)</f>
        <v>0</v>
      </c>
      <c r="N1037" s="51">
        <f>IF(Table2[[#This Row],[Ship Mode]]=Introduction!$C$44,1,0)</f>
        <v>1</v>
      </c>
      <c r="O1037" s="51">
        <f>IF(Table2[[#This Row],[Customer Segment]]=Introduction!$D$45,1,0)</f>
        <v>0</v>
      </c>
      <c r="P1037" s="51">
        <f>IF(Table2[[#This Row],[Customer Segment]]=Introduction!$D$42,1,0)</f>
        <v>0</v>
      </c>
      <c r="Q1037" s="51">
        <f>IF(Table2[[#This Row],[Customer Segment]]=Introduction!$D$44,1,0)</f>
        <v>1</v>
      </c>
      <c r="R1037" s="41">
        <v>228.46</v>
      </c>
      <c r="S10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116.74615253866551</v>
      </c>
    </row>
    <row r="1038" spans="1:19" customFormat="1" x14ac:dyDescent="0.2">
      <c r="A1038" s="1" t="s">
        <v>92</v>
      </c>
      <c r="B1038" s="1" t="s">
        <v>63</v>
      </c>
      <c r="C1038" s="1" t="s">
        <v>47</v>
      </c>
      <c r="D1038" s="47">
        <v>0.09</v>
      </c>
      <c r="E1038" s="47">
        <v>4</v>
      </c>
      <c r="F1038" s="47">
        <v>1.3</v>
      </c>
      <c r="G1038" s="47">
        <v>0.37</v>
      </c>
      <c r="H1038" s="47">
        <v>16.79</v>
      </c>
      <c r="I1038" s="52">
        <f>IF(Table2[[#This Row],[Order Priority]]=Introduction!$B$42,1,0)</f>
        <v>0</v>
      </c>
      <c r="J1038" s="52">
        <f>IF(Table2[[#This Row],[Order Priority]]=Introduction!$B$43,1,0)</f>
        <v>0</v>
      </c>
      <c r="K1038" s="52">
        <f>IF(Table2[[#This Row],[Order Priority]]=Introduction!$B$44,1,0)</f>
        <v>0</v>
      </c>
      <c r="L1038" s="52">
        <f>IF(Table2[[#This Row],[Order Priority]]=Introduction!$B$45,1,0)</f>
        <v>1</v>
      </c>
      <c r="M1038" s="52">
        <f>IF(Table2[[#This Row],[Ship Mode]]=Introduction!$C$42,1,0)</f>
        <v>0</v>
      </c>
      <c r="N1038" s="51">
        <f>IF(Table2[[#This Row],[Ship Mode]]=Introduction!$C$44,1,0)</f>
        <v>0</v>
      </c>
      <c r="O1038" s="51">
        <f>IF(Table2[[#This Row],[Customer Segment]]=Introduction!$D$45,1,0)</f>
        <v>0</v>
      </c>
      <c r="P1038" s="51">
        <f>IF(Table2[[#This Row],[Customer Segment]]=Introduction!$D$42,1,0)</f>
        <v>0</v>
      </c>
      <c r="Q1038" s="51">
        <f>IF(Table2[[#This Row],[Customer Segment]]=Introduction!$D$44,1,0)</f>
        <v>1</v>
      </c>
      <c r="R1038" s="44">
        <v>77.61</v>
      </c>
      <c r="S10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-88.323651534977969</v>
      </c>
    </row>
    <row r="1039" spans="1:19" customFormat="1" x14ac:dyDescent="0.2">
      <c r="A1039" s="1" t="s">
        <v>92</v>
      </c>
      <c r="B1039" s="1" t="s">
        <v>63</v>
      </c>
      <c r="C1039" s="1" t="s">
        <v>70</v>
      </c>
      <c r="D1039" s="49">
        <v>0.03</v>
      </c>
      <c r="E1039" s="49">
        <v>19.04</v>
      </c>
      <c r="F1039" s="49">
        <v>6.38</v>
      </c>
      <c r="G1039" s="49">
        <v>0.56000000000000005</v>
      </c>
      <c r="H1039" s="49">
        <v>83.793599999999998</v>
      </c>
      <c r="I1039" s="52">
        <f>IF(Table2[[#This Row],[Order Priority]]=Introduction!$B$42,1,0)</f>
        <v>0</v>
      </c>
      <c r="J1039" s="52">
        <f>IF(Table2[[#This Row],[Order Priority]]=Introduction!$B$43,1,0)</f>
        <v>0</v>
      </c>
      <c r="K1039" s="52">
        <f>IF(Table2[[#This Row],[Order Priority]]=Introduction!$B$44,1,0)</f>
        <v>0</v>
      </c>
      <c r="L1039" s="52">
        <f>IF(Table2[[#This Row],[Order Priority]]=Introduction!$B$45,1,0)</f>
        <v>1</v>
      </c>
      <c r="M1039" s="52">
        <f>IF(Table2[[#This Row],[Ship Mode]]=Introduction!$C$42,1,0)</f>
        <v>0</v>
      </c>
      <c r="N1039" s="51">
        <f>IF(Table2[[#This Row],[Ship Mode]]=Introduction!$C$44,1,0)</f>
        <v>0</v>
      </c>
      <c r="O1039" s="51">
        <f>IF(Table2[[#This Row],[Customer Segment]]=Introduction!$D$45,1,0)</f>
        <v>0</v>
      </c>
      <c r="P1039" s="51">
        <f>IF(Table2[[#This Row],[Customer Segment]]=Introduction!$D$42,1,0)</f>
        <v>0</v>
      </c>
      <c r="Q1039" s="51">
        <f>IF(Table2[[#This Row],[Customer Segment]]=Introduction!$D$44,1,0)</f>
        <v>0</v>
      </c>
      <c r="R1039" s="41">
        <v>144.03</v>
      </c>
      <c r="S10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334.95674398698645</v>
      </c>
    </row>
    <row r="1040" spans="1:19" customFormat="1" x14ac:dyDescent="0.2">
      <c r="A1040" s="1" t="s">
        <v>92</v>
      </c>
      <c r="B1040" s="1" t="s">
        <v>14</v>
      </c>
      <c r="C1040" s="1" t="s">
        <v>70</v>
      </c>
      <c r="D1040" s="47">
        <v>0.02</v>
      </c>
      <c r="E1040" s="47">
        <v>5.53</v>
      </c>
      <c r="F1040" s="47">
        <v>6.98</v>
      </c>
      <c r="G1040" s="47">
        <v>0.39</v>
      </c>
      <c r="H1040" s="47">
        <v>-77.823719999999994</v>
      </c>
      <c r="I1040" s="52">
        <f>IF(Table2[[#This Row],[Order Priority]]=Introduction!$B$42,1,0)</f>
        <v>0</v>
      </c>
      <c r="J1040" s="52">
        <f>IF(Table2[[#This Row],[Order Priority]]=Introduction!$B$43,1,0)</f>
        <v>0</v>
      </c>
      <c r="K1040" s="52">
        <f>IF(Table2[[#This Row],[Order Priority]]=Introduction!$B$44,1,0)</f>
        <v>0</v>
      </c>
      <c r="L1040" s="52">
        <f>IF(Table2[[#This Row],[Order Priority]]=Introduction!$B$45,1,0)</f>
        <v>1</v>
      </c>
      <c r="M1040" s="52">
        <f>IF(Table2[[#This Row],[Ship Mode]]=Introduction!$C$42,1,0)</f>
        <v>0</v>
      </c>
      <c r="N1040" s="51">
        <f>IF(Table2[[#This Row],[Ship Mode]]=Introduction!$C$44,1,0)</f>
        <v>1</v>
      </c>
      <c r="O1040" s="51">
        <f>IF(Table2[[#This Row],[Customer Segment]]=Introduction!$D$45,1,0)</f>
        <v>0</v>
      </c>
      <c r="P1040" s="51">
        <f>IF(Table2[[#This Row],[Customer Segment]]=Introduction!$D$42,1,0)</f>
        <v>0</v>
      </c>
      <c r="Q1040" s="51">
        <f>IF(Table2[[#This Row],[Customer Segment]]=Introduction!$D$44,1,0)</f>
        <v>0</v>
      </c>
      <c r="R1040" s="44">
        <v>48.81</v>
      </c>
      <c r="S10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91.233873793220738</v>
      </c>
    </row>
    <row r="1041" spans="1:19" customFormat="1" x14ac:dyDescent="0.2">
      <c r="A1041" s="1" t="s">
        <v>92</v>
      </c>
      <c r="B1041" s="1" t="s">
        <v>14</v>
      </c>
      <c r="C1041" s="1" t="s">
        <v>15</v>
      </c>
      <c r="D1041" s="49">
        <v>0.02</v>
      </c>
      <c r="E1041" s="49">
        <v>63.94</v>
      </c>
      <c r="F1041" s="49">
        <v>14.48</v>
      </c>
      <c r="G1041" s="49">
        <v>0.46</v>
      </c>
      <c r="H1041" s="49">
        <v>-100.17</v>
      </c>
      <c r="I1041" s="52">
        <f>IF(Table2[[#This Row],[Order Priority]]=Introduction!$B$42,1,0)</f>
        <v>0</v>
      </c>
      <c r="J1041" s="52">
        <f>IF(Table2[[#This Row],[Order Priority]]=Introduction!$B$43,1,0)</f>
        <v>0</v>
      </c>
      <c r="K1041" s="52">
        <f>IF(Table2[[#This Row],[Order Priority]]=Introduction!$B$44,1,0)</f>
        <v>0</v>
      </c>
      <c r="L1041" s="52">
        <f>IF(Table2[[#This Row],[Order Priority]]=Introduction!$B$45,1,0)</f>
        <v>1</v>
      </c>
      <c r="M1041" s="52">
        <f>IF(Table2[[#This Row],[Ship Mode]]=Introduction!$C$42,1,0)</f>
        <v>0</v>
      </c>
      <c r="N1041" s="51">
        <f>IF(Table2[[#This Row],[Ship Mode]]=Introduction!$C$44,1,0)</f>
        <v>1</v>
      </c>
      <c r="O1041" s="51">
        <f>IF(Table2[[#This Row],[Customer Segment]]=Introduction!$D$45,1,0)</f>
        <v>0</v>
      </c>
      <c r="P1041" s="51">
        <f>IF(Table2[[#This Row],[Customer Segment]]=Introduction!$D$42,1,0)</f>
        <v>1</v>
      </c>
      <c r="Q1041" s="51">
        <f>IF(Table2[[#This Row],[Customer Segment]]=Introduction!$D$44,1,0)</f>
        <v>0</v>
      </c>
      <c r="R1041" s="41">
        <v>709.7</v>
      </c>
      <c r="S10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487.90171300083699</v>
      </c>
    </row>
    <row r="1042" spans="1:19" customFormat="1" x14ac:dyDescent="0.2">
      <c r="A1042" s="1" t="s">
        <v>92</v>
      </c>
      <c r="B1042" s="1" t="s">
        <v>14</v>
      </c>
      <c r="C1042" s="1" t="s">
        <v>15</v>
      </c>
      <c r="D1042" s="47">
        <v>0.01</v>
      </c>
      <c r="E1042" s="47">
        <v>5.0199999999999996</v>
      </c>
      <c r="F1042" s="47">
        <v>5.14</v>
      </c>
      <c r="G1042" s="47">
        <v>0.79</v>
      </c>
      <c r="H1042" s="47">
        <v>-3.948</v>
      </c>
      <c r="I1042" s="52">
        <f>IF(Table2[[#This Row],[Order Priority]]=Introduction!$B$42,1,0)</f>
        <v>0</v>
      </c>
      <c r="J1042" s="52">
        <f>IF(Table2[[#This Row],[Order Priority]]=Introduction!$B$43,1,0)</f>
        <v>0</v>
      </c>
      <c r="K1042" s="52">
        <f>IF(Table2[[#This Row],[Order Priority]]=Introduction!$B$44,1,0)</f>
        <v>0</v>
      </c>
      <c r="L1042" s="52">
        <f>IF(Table2[[#This Row],[Order Priority]]=Introduction!$B$45,1,0)</f>
        <v>1</v>
      </c>
      <c r="M1042" s="52">
        <f>IF(Table2[[#This Row],[Ship Mode]]=Introduction!$C$42,1,0)</f>
        <v>0</v>
      </c>
      <c r="N1042" s="51">
        <f>IF(Table2[[#This Row],[Ship Mode]]=Introduction!$C$44,1,0)</f>
        <v>1</v>
      </c>
      <c r="O1042" s="51">
        <f>IF(Table2[[#This Row],[Customer Segment]]=Introduction!$D$45,1,0)</f>
        <v>0</v>
      </c>
      <c r="P1042" s="51">
        <f>IF(Table2[[#This Row],[Customer Segment]]=Introduction!$D$42,1,0)</f>
        <v>1</v>
      </c>
      <c r="Q1042" s="51">
        <f>IF(Table2[[#This Row],[Customer Segment]]=Introduction!$D$44,1,0)</f>
        <v>0</v>
      </c>
      <c r="R1042" s="44">
        <v>27.42</v>
      </c>
      <c r="S10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424.57639097861698</v>
      </c>
    </row>
    <row r="1043" spans="1:19" customFormat="1" x14ac:dyDescent="0.2">
      <c r="A1043" s="1" t="s">
        <v>92</v>
      </c>
      <c r="B1043" s="1" t="s">
        <v>63</v>
      </c>
      <c r="C1043" s="1" t="s">
        <v>3</v>
      </c>
      <c r="D1043" s="49">
        <v>0.1</v>
      </c>
      <c r="E1043" s="49">
        <v>9.3800000000000008</v>
      </c>
      <c r="F1043" s="49">
        <v>4.93</v>
      </c>
      <c r="G1043" s="49">
        <v>0.56999999999999995</v>
      </c>
      <c r="H1043" s="49">
        <v>-24.7104</v>
      </c>
      <c r="I1043" s="52">
        <f>IF(Table2[[#This Row],[Order Priority]]=Introduction!$B$42,1,0)</f>
        <v>0</v>
      </c>
      <c r="J1043" s="52">
        <f>IF(Table2[[#This Row],[Order Priority]]=Introduction!$B$43,1,0)</f>
        <v>0</v>
      </c>
      <c r="K1043" s="52">
        <f>IF(Table2[[#This Row],[Order Priority]]=Introduction!$B$44,1,0)</f>
        <v>0</v>
      </c>
      <c r="L1043" s="52">
        <f>IF(Table2[[#This Row],[Order Priority]]=Introduction!$B$45,1,0)</f>
        <v>1</v>
      </c>
      <c r="M1043" s="52">
        <f>IF(Table2[[#This Row],[Ship Mode]]=Introduction!$C$42,1,0)</f>
        <v>0</v>
      </c>
      <c r="N1043" s="51">
        <f>IF(Table2[[#This Row],[Ship Mode]]=Introduction!$C$44,1,0)</f>
        <v>0</v>
      </c>
      <c r="O1043" s="51">
        <f>IF(Table2[[#This Row],[Customer Segment]]=Introduction!$D$45,1,0)</f>
        <v>1</v>
      </c>
      <c r="P1043" s="51">
        <f>IF(Table2[[#This Row],[Customer Segment]]=Introduction!$D$42,1,0)</f>
        <v>0</v>
      </c>
      <c r="Q1043" s="51">
        <f>IF(Table2[[#This Row],[Customer Segment]]=Introduction!$D$44,1,0)</f>
        <v>0</v>
      </c>
      <c r="R1043" s="41">
        <v>135.78</v>
      </c>
      <c r="S10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106.51884933923002</v>
      </c>
    </row>
    <row r="1044" spans="1:19" customFormat="1" x14ac:dyDescent="0.2">
      <c r="A1044" s="1" t="s">
        <v>46</v>
      </c>
      <c r="B1044" s="1" t="s">
        <v>14</v>
      </c>
      <c r="C1044" s="1" t="s">
        <v>3</v>
      </c>
      <c r="D1044" s="47">
        <v>0.02</v>
      </c>
      <c r="E1044" s="47">
        <v>60.98</v>
      </c>
      <c r="F1044" s="47">
        <v>49</v>
      </c>
      <c r="G1044" s="47">
        <v>0.59</v>
      </c>
      <c r="H1044" s="47">
        <v>-662.52</v>
      </c>
      <c r="I1044" s="52">
        <f>IF(Table2[[#This Row],[Order Priority]]=Introduction!$B$42,1,0)</f>
        <v>0</v>
      </c>
      <c r="J1044" s="52">
        <f>IF(Table2[[#This Row],[Order Priority]]=Introduction!$B$43,1,0)</f>
        <v>0</v>
      </c>
      <c r="K1044" s="52">
        <f>IF(Table2[[#This Row],[Order Priority]]=Introduction!$B$44,1,0)</f>
        <v>0</v>
      </c>
      <c r="L1044" s="52">
        <f>IF(Table2[[#This Row],[Order Priority]]=Introduction!$B$45,1,0)</f>
        <v>0</v>
      </c>
      <c r="M1044" s="52">
        <f>IF(Table2[[#This Row],[Ship Mode]]=Introduction!$C$42,1,0)</f>
        <v>0</v>
      </c>
      <c r="N1044" s="51">
        <f>IF(Table2[[#This Row],[Ship Mode]]=Introduction!$C$44,1,0)</f>
        <v>1</v>
      </c>
      <c r="O1044" s="51">
        <f>IF(Table2[[#This Row],[Customer Segment]]=Introduction!$D$45,1,0)</f>
        <v>1</v>
      </c>
      <c r="P1044" s="51">
        <f>IF(Table2[[#This Row],[Customer Segment]]=Introduction!$D$42,1,0)</f>
        <v>0</v>
      </c>
      <c r="Q1044" s="51">
        <f>IF(Table2[[#This Row],[Customer Segment]]=Introduction!$D$44,1,0)</f>
        <v>0</v>
      </c>
      <c r="R1044" s="44">
        <v>2119.54</v>
      </c>
      <c r="S10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1173.095980625141</v>
      </c>
    </row>
    <row r="1045" spans="1:19" customFormat="1" x14ac:dyDescent="0.2">
      <c r="A1045" s="1" t="s">
        <v>46</v>
      </c>
      <c r="B1045" s="1" t="s">
        <v>14</v>
      </c>
      <c r="C1045" s="1" t="s">
        <v>3</v>
      </c>
      <c r="D1045" s="49">
        <v>0.02</v>
      </c>
      <c r="E1045" s="49">
        <v>1270.99</v>
      </c>
      <c r="F1045" s="49">
        <v>19.989999999999998</v>
      </c>
      <c r="G1045" s="49">
        <v>0.35</v>
      </c>
      <c r="H1045" s="49">
        <v>9228.2255999999998</v>
      </c>
      <c r="I1045" s="52">
        <f>IF(Table2[[#This Row],[Order Priority]]=Introduction!$B$42,1,0)</f>
        <v>0</v>
      </c>
      <c r="J1045" s="52">
        <f>IF(Table2[[#This Row],[Order Priority]]=Introduction!$B$43,1,0)</f>
        <v>0</v>
      </c>
      <c r="K1045" s="52">
        <f>IF(Table2[[#This Row],[Order Priority]]=Introduction!$B$44,1,0)</f>
        <v>0</v>
      </c>
      <c r="L1045" s="52">
        <f>IF(Table2[[#This Row],[Order Priority]]=Introduction!$B$45,1,0)</f>
        <v>0</v>
      </c>
      <c r="M1045" s="52">
        <f>IF(Table2[[#This Row],[Ship Mode]]=Introduction!$C$42,1,0)</f>
        <v>0</v>
      </c>
      <c r="N1045" s="51">
        <f>IF(Table2[[#This Row],[Ship Mode]]=Introduction!$C$44,1,0)</f>
        <v>1</v>
      </c>
      <c r="O1045" s="51">
        <f>IF(Table2[[#This Row],[Customer Segment]]=Introduction!$D$45,1,0)</f>
        <v>1</v>
      </c>
      <c r="P1045" s="51">
        <f>IF(Table2[[#This Row],[Customer Segment]]=Introduction!$D$42,1,0)</f>
        <v>0</v>
      </c>
      <c r="Q1045" s="51">
        <f>IF(Table2[[#This Row],[Customer Segment]]=Introduction!$D$44,1,0)</f>
        <v>0</v>
      </c>
      <c r="R1045" s="41">
        <v>45737.33</v>
      </c>
      <c r="S10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14091.346166822248</v>
      </c>
    </row>
    <row r="1046" spans="1:19" customFormat="1" x14ac:dyDescent="0.2">
      <c r="A1046" s="1" t="s">
        <v>46</v>
      </c>
      <c r="B1046" s="1" t="s">
        <v>14</v>
      </c>
      <c r="C1046" s="1" t="s">
        <v>3</v>
      </c>
      <c r="D1046" s="47">
        <v>0.02</v>
      </c>
      <c r="E1046" s="47">
        <v>60.98</v>
      </c>
      <c r="F1046" s="47">
        <v>49</v>
      </c>
      <c r="G1046" s="47">
        <v>0.59</v>
      </c>
      <c r="H1046" s="47">
        <v>-596.26800000000003</v>
      </c>
      <c r="I1046" s="52">
        <f>IF(Table2[[#This Row],[Order Priority]]=Introduction!$B$42,1,0)</f>
        <v>0</v>
      </c>
      <c r="J1046" s="52">
        <f>IF(Table2[[#This Row],[Order Priority]]=Introduction!$B$43,1,0)</f>
        <v>0</v>
      </c>
      <c r="K1046" s="52">
        <f>IF(Table2[[#This Row],[Order Priority]]=Introduction!$B$44,1,0)</f>
        <v>0</v>
      </c>
      <c r="L1046" s="52">
        <f>IF(Table2[[#This Row],[Order Priority]]=Introduction!$B$45,1,0)</f>
        <v>0</v>
      </c>
      <c r="M1046" s="52">
        <f>IF(Table2[[#This Row],[Ship Mode]]=Introduction!$C$42,1,0)</f>
        <v>0</v>
      </c>
      <c r="N1046" s="51">
        <f>IF(Table2[[#This Row],[Ship Mode]]=Introduction!$C$44,1,0)</f>
        <v>1</v>
      </c>
      <c r="O1046" s="51">
        <f>IF(Table2[[#This Row],[Customer Segment]]=Introduction!$D$45,1,0)</f>
        <v>1</v>
      </c>
      <c r="P1046" s="51">
        <f>IF(Table2[[#This Row],[Customer Segment]]=Introduction!$D$42,1,0)</f>
        <v>0</v>
      </c>
      <c r="Q1046" s="51">
        <f>IF(Table2[[#This Row],[Customer Segment]]=Introduction!$D$44,1,0)</f>
        <v>0</v>
      </c>
      <c r="R1046" s="44">
        <v>561.05999999999995</v>
      </c>
      <c r="S10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1240.9397327844174</v>
      </c>
    </row>
    <row r="1047" spans="1:19" customFormat="1" x14ac:dyDescent="0.2">
      <c r="A1047" s="1" t="s">
        <v>46</v>
      </c>
      <c r="B1047" s="1" t="s">
        <v>14</v>
      </c>
      <c r="C1047" s="1" t="s">
        <v>3</v>
      </c>
      <c r="D1047" s="49">
        <v>0.02</v>
      </c>
      <c r="E1047" s="49">
        <v>1270.99</v>
      </c>
      <c r="F1047" s="49">
        <v>19.989999999999998</v>
      </c>
      <c r="G1047" s="49">
        <v>0.35</v>
      </c>
      <c r="H1047" s="49">
        <v>7889.6877000000004</v>
      </c>
      <c r="I1047" s="52">
        <f>IF(Table2[[#This Row],[Order Priority]]=Introduction!$B$42,1,0)</f>
        <v>0</v>
      </c>
      <c r="J1047" s="52">
        <f>IF(Table2[[#This Row],[Order Priority]]=Introduction!$B$43,1,0)</f>
        <v>0</v>
      </c>
      <c r="K1047" s="52">
        <f>IF(Table2[[#This Row],[Order Priority]]=Introduction!$B$44,1,0)</f>
        <v>0</v>
      </c>
      <c r="L1047" s="52">
        <f>IF(Table2[[#This Row],[Order Priority]]=Introduction!$B$45,1,0)</f>
        <v>0</v>
      </c>
      <c r="M1047" s="52">
        <f>IF(Table2[[#This Row],[Ship Mode]]=Introduction!$C$42,1,0)</f>
        <v>0</v>
      </c>
      <c r="N1047" s="51">
        <f>IF(Table2[[#This Row],[Ship Mode]]=Introduction!$C$44,1,0)</f>
        <v>1</v>
      </c>
      <c r="O1047" s="51">
        <f>IF(Table2[[#This Row],[Customer Segment]]=Introduction!$D$45,1,0)</f>
        <v>1</v>
      </c>
      <c r="P1047" s="51">
        <f>IF(Table2[[#This Row],[Customer Segment]]=Introduction!$D$42,1,0)</f>
        <v>0</v>
      </c>
      <c r="Q1047" s="51">
        <f>IF(Table2[[#This Row],[Customer Segment]]=Introduction!$D$44,1,0)</f>
        <v>0</v>
      </c>
      <c r="R1047" s="41">
        <v>11434.33</v>
      </c>
      <c r="S10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12720.648926838578</v>
      </c>
    </row>
    <row r="1048" spans="1:19" customFormat="1" x14ac:dyDescent="0.2">
      <c r="A1048" s="1" t="s">
        <v>46</v>
      </c>
      <c r="B1048" s="1" t="s">
        <v>63</v>
      </c>
      <c r="C1048" s="1" t="s">
        <v>3</v>
      </c>
      <c r="D1048" s="47">
        <v>0.05</v>
      </c>
      <c r="E1048" s="47">
        <v>205.99</v>
      </c>
      <c r="F1048" s="47">
        <v>8.99</v>
      </c>
      <c r="G1048" s="47">
        <v>0.6</v>
      </c>
      <c r="H1048" s="47">
        <v>1545.8097600000001</v>
      </c>
      <c r="I1048" s="52">
        <f>IF(Table2[[#This Row],[Order Priority]]=Introduction!$B$42,1,0)</f>
        <v>0</v>
      </c>
      <c r="J1048" s="52">
        <f>IF(Table2[[#This Row],[Order Priority]]=Introduction!$B$43,1,0)</f>
        <v>0</v>
      </c>
      <c r="K1048" s="52">
        <f>IF(Table2[[#This Row],[Order Priority]]=Introduction!$B$44,1,0)</f>
        <v>0</v>
      </c>
      <c r="L1048" s="52">
        <f>IF(Table2[[#This Row],[Order Priority]]=Introduction!$B$45,1,0)</f>
        <v>0</v>
      </c>
      <c r="M1048" s="52">
        <f>IF(Table2[[#This Row],[Ship Mode]]=Introduction!$C$42,1,0)</f>
        <v>0</v>
      </c>
      <c r="N1048" s="51">
        <f>IF(Table2[[#This Row],[Ship Mode]]=Introduction!$C$44,1,0)</f>
        <v>0</v>
      </c>
      <c r="O1048" s="51">
        <f>IF(Table2[[#This Row],[Customer Segment]]=Introduction!$D$45,1,0)</f>
        <v>1</v>
      </c>
      <c r="P1048" s="51">
        <f>IF(Table2[[#This Row],[Customer Segment]]=Introduction!$D$42,1,0)</f>
        <v>0</v>
      </c>
      <c r="Q1048" s="51">
        <f>IF(Table2[[#This Row],[Customer Segment]]=Introduction!$D$44,1,0)</f>
        <v>0</v>
      </c>
      <c r="R1048" s="44">
        <v>3229.24</v>
      </c>
      <c r="S10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2689.2448409093317</v>
      </c>
    </row>
    <row r="1049" spans="1:19" customFormat="1" x14ac:dyDescent="0.2">
      <c r="A1049" s="1" t="s">
        <v>1</v>
      </c>
      <c r="B1049" s="1" t="s">
        <v>14</v>
      </c>
      <c r="C1049" s="1" t="s">
        <v>70</v>
      </c>
      <c r="D1049" s="49">
        <v>7.0000000000000007E-2</v>
      </c>
      <c r="E1049" s="49">
        <v>200.99</v>
      </c>
      <c r="F1049" s="49">
        <v>4.2</v>
      </c>
      <c r="G1049" s="49">
        <v>0.59</v>
      </c>
      <c r="H1049" s="49">
        <v>2225.0761200000002</v>
      </c>
      <c r="I1049" s="52">
        <f>IF(Table2[[#This Row],[Order Priority]]=Introduction!$B$42,1,0)</f>
        <v>1</v>
      </c>
      <c r="J1049" s="52">
        <f>IF(Table2[[#This Row],[Order Priority]]=Introduction!$B$43,1,0)</f>
        <v>0</v>
      </c>
      <c r="K1049" s="52">
        <f>IF(Table2[[#This Row],[Order Priority]]=Introduction!$B$44,1,0)</f>
        <v>0</v>
      </c>
      <c r="L1049" s="52">
        <f>IF(Table2[[#This Row],[Order Priority]]=Introduction!$B$45,1,0)</f>
        <v>0</v>
      </c>
      <c r="M1049" s="52">
        <f>IF(Table2[[#This Row],[Ship Mode]]=Introduction!$C$42,1,0)</f>
        <v>0</v>
      </c>
      <c r="N1049" s="51">
        <f>IF(Table2[[#This Row],[Ship Mode]]=Introduction!$C$44,1,0)</f>
        <v>1</v>
      </c>
      <c r="O1049" s="51">
        <f>IF(Table2[[#This Row],[Customer Segment]]=Introduction!$D$45,1,0)</f>
        <v>0</v>
      </c>
      <c r="P1049" s="51">
        <f>IF(Table2[[#This Row],[Customer Segment]]=Introduction!$D$42,1,0)</f>
        <v>0</v>
      </c>
      <c r="Q1049" s="51">
        <f>IF(Table2[[#This Row],[Customer Segment]]=Introduction!$D$44,1,0)</f>
        <v>0</v>
      </c>
      <c r="R1049" s="41">
        <v>3705.14</v>
      </c>
      <c r="S10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3395.4786009099744</v>
      </c>
    </row>
    <row r="1050" spans="1:19" customFormat="1" x14ac:dyDescent="0.2">
      <c r="A1050" s="1" t="s">
        <v>1</v>
      </c>
      <c r="B1050" s="1" t="s">
        <v>2</v>
      </c>
      <c r="C1050" s="1" t="s">
        <v>70</v>
      </c>
      <c r="D1050" s="47">
        <v>0.01</v>
      </c>
      <c r="E1050" s="47">
        <v>297.48</v>
      </c>
      <c r="F1050" s="47">
        <v>18.059999999999999</v>
      </c>
      <c r="G1050" s="47">
        <v>0.6</v>
      </c>
      <c r="H1050" s="47">
        <v>-338.18083200000001</v>
      </c>
      <c r="I1050" s="52">
        <f>IF(Table2[[#This Row],[Order Priority]]=Introduction!$B$42,1,0)</f>
        <v>1</v>
      </c>
      <c r="J1050" s="52">
        <f>IF(Table2[[#This Row],[Order Priority]]=Introduction!$B$43,1,0)</f>
        <v>0</v>
      </c>
      <c r="K1050" s="52">
        <f>IF(Table2[[#This Row],[Order Priority]]=Introduction!$B$44,1,0)</f>
        <v>0</v>
      </c>
      <c r="L1050" s="52">
        <f>IF(Table2[[#This Row],[Order Priority]]=Introduction!$B$45,1,0)</f>
        <v>0</v>
      </c>
      <c r="M1050" s="52">
        <f>IF(Table2[[#This Row],[Ship Mode]]=Introduction!$C$42,1,0)</f>
        <v>1</v>
      </c>
      <c r="N1050" s="51">
        <f>IF(Table2[[#This Row],[Ship Mode]]=Introduction!$C$44,1,0)</f>
        <v>0</v>
      </c>
      <c r="O1050" s="51">
        <f>IF(Table2[[#This Row],[Customer Segment]]=Introduction!$D$45,1,0)</f>
        <v>0</v>
      </c>
      <c r="P1050" s="51">
        <f>IF(Table2[[#This Row],[Customer Segment]]=Introduction!$D$42,1,0)</f>
        <v>0</v>
      </c>
      <c r="Q1050" s="51">
        <f>IF(Table2[[#This Row],[Customer Segment]]=Introduction!$D$44,1,0)</f>
        <v>0</v>
      </c>
      <c r="R1050" s="44">
        <v>945.36</v>
      </c>
      <c r="S10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1700.4335458853093</v>
      </c>
    </row>
    <row r="1051" spans="1:19" customFormat="1" x14ac:dyDescent="0.2">
      <c r="A1051" s="1" t="s">
        <v>13</v>
      </c>
      <c r="B1051" s="1" t="s">
        <v>14</v>
      </c>
      <c r="C1051" s="1" t="s">
        <v>70</v>
      </c>
      <c r="D1051" s="49">
        <v>0.01</v>
      </c>
      <c r="E1051" s="49">
        <v>2.08</v>
      </c>
      <c r="F1051" s="49">
        <v>5.33</v>
      </c>
      <c r="G1051" s="49">
        <v>0.43</v>
      </c>
      <c r="H1051" s="49">
        <v>-103.7124</v>
      </c>
      <c r="I1051" s="52">
        <f>IF(Table2[[#This Row],[Order Priority]]=Introduction!$B$42,1,0)</f>
        <v>0</v>
      </c>
      <c r="J1051" s="52">
        <f>IF(Table2[[#This Row],[Order Priority]]=Introduction!$B$43,1,0)</f>
        <v>1</v>
      </c>
      <c r="K1051" s="52">
        <f>IF(Table2[[#This Row],[Order Priority]]=Introduction!$B$44,1,0)</f>
        <v>0</v>
      </c>
      <c r="L1051" s="52">
        <f>IF(Table2[[#This Row],[Order Priority]]=Introduction!$B$45,1,0)</f>
        <v>0</v>
      </c>
      <c r="M1051" s="52">
        <f>IF(Table2[[#This Row],[Ship Mode]]=Introduction!$C$42,1,0)</f>
        <v>0</v>
      </c>
      <c r="N1051" s="51">
        <f>IF(Table2[[#This Row],[Ship Mode]]=Introduction!$C$44,1,0)</f>
        <v>1</v>
      </c>
      <c r="O1051" s="51">
        <f>IF(Table2[[#This Row],[Customer Segment]]=Introduction!$D$45,1,0)</f>
        <v>0</v>
      </c>
      <c r="P1051" s="51">
        <f>IF(Table2[[#This Row],[Customer Segment]]=Introduction!$D$42,1,0)</f>
        <v>0</v>
      </c>
      <c r="Q1051" s="51">
        <f>IF(Table2[[#This Row],[Customer Segment]]=Introduction!$D$44,1,0)</f>
        <v>0</v>
      </c>
      <c r="R1051" s="41">
        <v>28.32</v>
      </c>
      <c r="S10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32.912988179760561</v>
      </c>
    </row>
    <row r="1052" spans="1:19" customFormat="1" x14ac:dyDescent="0.2">
      <c r="A1052" s="1" t="s">
        <v>13</v>
      </c>
      <c r="B1052" s="1" t="s">
        <v>2</v>
      </c>
      <c r="C1052" s="1" t="s">
        <v>70</v>
      </c>
      <c r="D1052" s="47">
        <v>0.03</v>
      </c>
      <c r="E1052" s="47">
        <v>370.98</v>
      </c>
      <c r="F1052" s="47">
        <v>99</v>
      </c>
      <c r="G1052" s="47">
        <v>0.65</v>
      </c>
      <c r="H1052" s="47">
        <v>-124.2864</v>
      </c>
      <c r="I1052" s="52">
        <f>IF(Table2[[#This Row],[Order Priority]]=Introduction!$B$42,1,0)</f>
        <v>0</v>
      </c>
      <c r="J1052" s="52">
        <f>IF(Table2[[#This Row],[Order Priority]]=Introduction!$B$43,1,0)</f>
        <v>1</v>
      </c>
      <c r="K1052" s="52">
        <f>IF(Table2[[#This Row],[Order Priority]]=Introduction!$B$44,1,0)</f>
        <v>0</v>
      </c>
      <c r="L1052" s="52">
        <f>IF(Table2[[#This Row],[Order Priority]]=Introduction!$B$45,1,0)</f>
        <v>0</v>
      </c>
      <c r="M1052" s="52">
        <f>IF(Table2[[#This Row],[Ship Mode]]=Introduction!$C$42,1,0)</f>
        <v>1</v>
      </c>
      <c r="N1052" s="51">
        <f>IF(Table2[[#This Row],[Ship Mode]]=Introduction!$C$44,1,0)</f>
        <v>0</v>
      </c>
      <c r="O1052" s="51">
        <f>IF(Table2[[#This Row],[Customer Segment]]=Introduction!$D$45,1,0)</f>
        <v>0</v>
      </c>
      <c r="P1052" s="51">
        <f>IF(Table2[[#This Row],[Customer Segment]]=Introduction!$D$42,1,0)</f>
        <v>0</v>
      </c>
      <c r="Q1052" s="51">
        <f>IF(Table2[[#This Row],[Customer Segment]]=Introduction!$D$44,1,0)</f>
        <v>0</v>
      </c>
      <c r="R1052" s="44">
        <v>2309.4899999999998</v>
      </c>
      <c r="S10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4122.7266745060306</v>
      </c>
    </row>
    <row r="1053" spans="1:19" customFormat="1" x14ac:dyDescent="0.2">
      <c r="A1053" s="1" t="s">
        <v>13</v>
      </c>
      <c r="B1053" s="1" t="s">
        <v>14</v>
      </c>
      <c r="C1053" s="1" t="s">
        <v>47</v>
      </c>
      <c r="D1053" s="49">
        <v>0.1</v>
      </c>
      <c r="E1053" s="49">
        <v>22.38</v>
      </c>
      <c r="F1053" s="49">
        <v>15.1</v>
      </c>
      <c r="G1053" s="49">
        <v>0.38</v>
      </c>
      <c r="H1053" s="49">
        <v>-107.51349999999999</v>
      </c>
      <c r="I1053" s="52">
        <f>IF(Table2[[#This Row],[Order Priority]]=Introduction!$B$42,1,0)</f>
        <v>0</v>
      </c>
      <c r="J1053" s="52">
        <f>IF(Table2[[#This Row],[Order Priority]]=Introduction!$B$43,1,0)</f>
        <v>1</v>
      </c>
      <c r="K1053" s="52">
        <f>IF(Table2[[#This Row],[Order Priority]]=Introduction!$B$44,1,0)</f>
        <v>0</v>
      </c>
      <c r="L1053" s="52">
        <f>IF(Table2[[#This Row],[Order Priority]]=Introduction!$B$45,1,0)</f>
        <v>0</v>
      </c>
      <c r="M1053" s="52">
        <f>IF(Table2[[#This Row],[Ship Mode]]=Introduction!$C$42,1,0)</f>
        <v>0</v>
      </c>
      <c r="N1053" s="51">
        <f>IF(Table2[[#This Row],[Ship Mode]]=Introduction!$C$44,1,0)</f>
        <v>1</v>
      </c>
      <c r="O1053" s="51">
        <f>IF(Table2[[#This Row],[Customer Segment]]=Introduction!$D$45,1,0)</f>
        <v>0</v>
      </c>
      <c r="P1053" s="51">
        <f>IF(Table2[[#This Row],[Customer Segment]]=Introduction!$D$42,1,0)</f>
        <v>0</v>
      </c>
      <c r="Q1053" s="51">
        <f>IF(Table2[[#This Row],[Customer Segment]]=Introduction!$D$44,1,0)</f>
        <v>1</v>
      </c>
      <c r="R1053" s="41">
        <v>564.98</v>
      </c>
      <c r="S10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4" spans="1:19" customFormat="1" x14ac:dyDescent="0.2">
      <c r="A1054" s="1" t="s">
        <v>13</v>
      </c>
      <c r="B1054" s="1" t="s">
        <v>14</v>
      </c>
      <c r="C1054" s="1" t="s">
        <v>47</v>
      </c>
      <c r="D1054" s="47">
        <v>0.04</v>
      </c>
      <c r="E1054" s="47">
        <v>6.98</v>
      </c>
      <c r="F1054" s="47">
        <v>2.83</v>
      </c>
      <c r="G1054" s="47">
        <v>0.37</v>
      </c>
      <c r="H1054" s="47">
        <v>46.01</v>
      </c>
      <c r="I1054" s="52">
        <f>IF(Table2[[#This Row],[Order Priority]]=Introduction!$B$42,1,0)</f>
        <v>0</v>
      </c>
      <c r="J1054" s="52">
        <f>IF(Table2[[#This Row],[Order Priority]]=Introduction!$B$43,1,0)</f>
        <v>1</v>
      </c>
      <c r="K1054" s="52">
        <f>IF(Table2[[#This Row],[Order Priority]]=Introduction!$B$44,1,0)</f>
        <v>0</v>
      </c>
      <c r="L1054" s="52">
        <f>IF(Table2[[#This Row],[Order Priority]]=Introduction!$B$45,1,0)</f>
        <v>0</v>
      </c>
      <c r="M1054" s="52">
        <f>IF(Table2[[#This Row],[Ship Mode]]=Introduction!$C$42,1,0)</f>
        <v>0</v>
      </c>
      <c r="N1054" s="51">
        <f>IF(Table2[[#This Row],[Ship Mode]]=Introduction!$C$44,1,0)</f>
        <v>1</v>
      </c>
      <c r="O1054" s="51">
        <f>IF(Table2[[#This Row],[Customer Segment]]=Introduction!$D$45,1,0)</f>
        <v>0</v>
      </c>
      <c r="P1054" s="51">
        <f>IF(Table2[[#This Row],[Customer Segment]]=Introduction!$D$42,1,0)</f>
        <v>0</v>
      </c>
      <c r="Q1054" s="51">
        <f>IF(Table2[[#This Row],[Customer Segment]]=Introduction!$D$44,1,0)</f>
        <v>1</v>
      </c>
      <c r="R1054" s="44">
        <v>129.47999999999999</v>
      </c>
      <c r="S10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93.229692692749495</v>
      </c>
    </row>
    <row r="1055" spans="1:19" customFormat="1" x14ac:dyDescent="0.2">
      <c r="A1055" s="1" t="s">
        <v>13</v>
      </c>
      <c r="B1055" s="1" t="s">
        <v>14</v>
      </c>
      <c r="C1055" s="1" t="s">
        <v>47</v>
      </c>
      <c r="D1055" s="49">
        <v>0.1</v>
      </c>
      <c r="E1055" s="49">
        <v>22.38</v>
      </c>
      <c r="F1055" s="49">
        <v>15.1</v>
      </c>
      <c r="G1055" s="49">
        <v>0.38</v>
      </c>
      <c r="H1055" s="49">
        <v>-107.51349999999999</v>
      </c>
      <c r="I1055" s="52">
        <f>IF(Table2[[#This Row],[Order Priority]]=Introduction!$B$42,1,0)</f>
        <v>0</v>
      </c>
      <c r="J1055" s="52">
        <f>IF(Table2[[#This Row],[Order Priority]]=Introduction!$B$43,1,0)</f>
        <v>1</v>
      </c>
      <c r="K1055" s="52">
        <f>IF(Table2[[#This Row],[Order Priority]]=Introduction!$B$44,1,0)</f>
        <v>0</v>
      </c>
      <c r="L1055" s="52">
        <f>IF(Table2[[#This Row],[Order Priority]]=Introduction!$B$45,1,0)</f>
        <v>0</v>
      </c>
      <c r="M1055" s="52">
        <f>IF(Table2[[#This Row],[Ship Mode]]=Introduction!$C$42,1,0)</f>
        <v>0</v>
      </c>
      <c r="N1055" s="51">
        <f>IF(Table2[[#This Row],[Ship Mode]]=Introduction!$C$44,1,0)</f>
        <v>1</v>
      </c>
      <c r="O1055" s="51">
        <f>IF(Table2[[#This Row],[Customer Segment]]=Introduction!$D$45,1,0)</f>
        <v>0</v>
      </c>
      <c r="P1055" s="51">
        <f>IF(Table2[[#This Row],[Customer Segment]]=Introduction!$D$42,1,0)</f>
        <v>0</v>
      </c>
      <c r="Q1055" s="51">
        <f>IF(Table2[[#This Row],[Customer Segment]]=Introduction!$D$44,1,0)</f>
        <v>1</v>
      </c>
      <c r="R1055" s="41">
        <v>152.11000000000001</v>
      </c>
      <c r="S10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6" spans="1:19" customFormat="1" x14ac:dyDescent="0.2">
      <c r="A1056" s="1" t="s">
        <v>13</v>
      </c>
      <c r="B1056" s="1" t="s">
        <v>14</v>
      </c>
      <c r="C1056" s="1" t="s">
        <v>47</v>
      </c>
      <c r="D1056" s="47">
        <v>0.04</v>
      </c>
      <c r="E1056" s="47">
        <v>6.98</v>
      </c>
      <c r="F1056" s="47">
        <v>2.83</v>
      </c>
      <c r="G1056" s="47">
        <v>0.37</v>
      </c>
      <c r="H1056" s="47">
        <v>24.819299999999998</v>
      </c>
      <c r="I1056" s="52">
        <f>IF(Table2[[#This Row],[Order Priority]]=Introduction!$B$42,1,0)</f>
        <v>0</v>
      </c>
      <c r="J1056" s="52">
        <f>IF(Table2[[#This Row],[Order Priority]]=Introduction!$B$43,1,0)</f>
        <v>1</v>
      </c>
      <c r="K1056" s="52">
        <f>IF(Table2[[#This Row],[Order Priority]]=Introduction!$B$44,1,0)</f>
        <v>0</v>
      </c>
      <c r="L1056" s="52">
        <f>IF(Table2[[#This Row],[Order Priority]]=Introduction!$B$45,1,0)</f>
        <v>0</v>
      </c>
      <c r="M1056" s="52">
        <f>IF(Table2[[#This Row],[Ship Mode]]=Introduction!$C$42,1,0)</f>
        <v>0</v>
      </c>
      <c r="N1056" s="51">
        <f>IF(Table2[[#This Row],[Ship Mode]]=Introduction!$C$44,1,0)</f>
        <v>1</v>
      </c>
      <c r="O1056" s="51">
        <f>IF(Table2[[#This Row],[Customer Segment]]=Introduction!$D$45,1,0)</f>
        <v>0</v>
      </c>
      <c r="P1056" s="51">
        <f>IF(Table2[[#This Row],[Customer Segment]]=Introduction!$D$42,1,0)</f>
        <v>0</v>
      </c>
      <c r="Q1056" s="51">
        <f>IF(Table2[[#This Row],[Customer Segment]]=Introduction!$D$44,1,0)</f>
        <v>1</v>
      </c>
      <c r="R1056" s="44">
        <v>35.97</v>
      </c>
      <c r="S10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71.529870817461557</v>
      </c>
    </row>
    <row r="1057" spans="1:19" customFormat="1" x14ac:dyDescent="0.2">
      <c r="A1057" s="1" t="s">
        <v>13</v>
      </c>
      <c r="B1057" s="1" t="s">
        <v>14</v>
      </c>
      <c r="C1057" s="1" t="s">
        <v>15</v>
      </c>
      <c r="D1057" s="49">
        <v>0.05</v>
      </c>
      <c r="E1057" s="49">
        <v>85.99</v>
      </c>
      <c r="F1057" s="49">
        <v>0.99</v>
      </c>
      <c r="G1057" s="49">
        <v>0.55000000000000004</v>
      </c>
      <c r="H1057" s="49">
        <v>36.216000000000001</v>
      </c>
      <c r="I1057" s="52">
        <f>IF(Table2[[#This Row],[Order Priority]]=Introduction!$B$42,1,0)</f>
        <v>0</v>
      </c>
      <c r="J1057" s="52">
        <f>IF(Table2[[#This Row],[Order Priority]]=Introduction!$B$43,1,0)</f>
        <v>1</v>
      </c>
      <c r="K1057" s="52">
        <f>IF(Table2[[#This Row],[Order Priority]]=Introduction!$B$44,1,0)</f>
        <v>0</v>
      </c>
      <c r="L1057" s="52">
        <f>IF(Table2[[#This Row],[Order Priority]]=Introduction!$B$45,1,0)</f>
        <v>0</v>
      </c>
      <c r="M1057" s="52">
        <f>IF(Table2[[#This Row],[Ship Mode]]=Introduction!$C$42,1,0)</f>
        <v>0</v>
      </c>
      <c r="N1057" s="51">
        <f>IF(Table2[[#This Row],[Ship Mode]]=Introduction!$C$44,1,0)</f>
        <v>1</v>
      </c>
      <c r="O1057" s="51">
        <f>IF(Table2[[#This Row],[Customer Segment]]=Introduction!$D$45,1,0)</f>
        <v>0</v>
      </c>
      <c r="P1057" s="51">
        <f>IF(Table2[[#This Row],[Customer Segment]]=Introduction!$D$42,1,0)</f>
        <v>1</v>
      </c>
      <c r="Q1057" s="51">
        <f>IF(Table2[[#This Row],[Customer Segment]]=Introduction!$D$44,1,0)</f>
        <v>0</v>
      </c>
      <c r="R1057" s="41">
        <v>291.64</v>
      </c>
      <c r="S10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363.52604271876379</v>
      </c>
    </row>
    <row r="1058" spans="1:19" customFormat="1" x14ac:dyDescent="0.2">
      <c r="A1058" s="1" t="s">
        <v>46</v>
      </c>
      <c r="B1058" s="1" t="s">
        <v>2</v>
      </c>
      <c r="C1058" s="1" t="s">
        <v>47</v>
      </c>
      <c r="D1058" s="47">
        <v>0.03</v>
      </c>
      <c r="E1058" s="47">
        <v>320.64</v>
      </c>
      <c r="F1058" s="47">
        <v>29.2</v>
      </c>
      <c r="G1058" s="47">
        <v>0.66</v>
      </c>
      <c r="H1058" s="47">
        <v>429.75435599999997</v>
      </c>
      <c r="I1058" s="52">
        <f>IF(Table2[[#This Row],[Order Priority]]=Introduction!$B$42,1,0)</f>
        <v>0</v>
      </c>
      <c r="J1058" s="52">
        <f>IF(Table2[[#This Row],[Order Priority]]=Introduction!$B$43,1,0)</f>
        <v>0</v>
      </c>
      <c r="K1058" s="52">
        <f>IF(Table2[[#This Row],[Order Priority]]=Introduction!$B$44,1,0)</f>
        <v>0</v>
      </c>
      <c r="L1058" s="52">
        <f>IF(Table2[[#This Row],[Order Priority]]=Introduction!$B$45,1,0)</f>
        <v>0</v>
      </c>
      <c r="M1058" s="52">
        <f>IF(Table2[[#This Row],[Ship Mode]]=Introduction!$C$42,1,0)</f>
        <v>1</v>
      </c>
      <c r="N1058" s="51">
        <f>IF(Table2[[#This Row],[Ship Mode]]=Introduction!$C$44,1,0)</f>
        <v>0</v>
      </c>
      <c r="O1058" s="51">
        <f>IF(Table2[[#This Row],[Customer Segment]]=Introduction!$D$45,1,0)</f>
        <v>0</v>
      </c>
      <c r="P1058" s="51">
        <f>IF(Table2[[#This Row],[Customer Segment]]=Introduction!$D$42,1,0)</f>
        <v>0</v>
      </c>
      <c r="Q1058" s="51">
        <f>IF(Table2[[#This Row],[Customer Segment]]=Introduction!$D$44,1,0)</f>
        <v>1</v>
      </c>
      <c r="R1058" s="44">
        <v>2233.46</v>
      </c>
      <c r="S10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2845.3969425048331</v>
      </c>
    </row>
    <row r="1059" spans="1:19" customFormat="1" x14ac:dyDescent="0.2">
      <c r="A1059" s="1" t="s">
        <v>46</v>
      </c>
      <c r="B1059" s="1" t="s">
        <v>14</v>
      </c>
      <c r="C1059" s="1" t="s">
        <v>70</v>
      </c>
      <c r="D1059" s="49">
        <v>0.1</v>
      </c>
      <c r="E1059" s="49">
        <v>36.549999999999997</v>
      </c>
      <c r="F1059" s="49">
        <v>13.89</v>
      </c>
      <c r="G1059" s="49">
        <v>0.41</v>
      </c>
      <c r="H1059" s="49">
        <v>-89.572000000000003</v>
      </c>
      <c r="I1059" s="52">
        <f>IF(Table2[[#This Row],[Order Priority]]=Introduction!$B$42,1,0)</f>
        <v>0</v>
      </c>
      <c r="J1059" s="52">
        <f>IF(Table2[[#This Row],[Order Priority]]=Introduction!$B$43,1,0)</f>
        <v>0</v>
      </c>
      <c r="K1059" s="52">
        <f>IF(Table2[[#This Row],[Order Priority]]=Introduction!$B$44,1,0)</f>
        <v>0</v>
      </c>
      <c r="L1059" s="52">
        <f>IF(Table2[[#This Row],[Order Priority]]=Introduction!$B$45,1,0)</f>
        <v>0</v>
      </c>
      <c r="M1059" s="52">
        <f>IF(Table2[[#This Row],[Ship Mode]]=Introduction!$C$42,1,0)</f>
        <v>0</v>
      </c>
      <c r="N1059" s="51">
        <f>IF(Table2[[#This Row],[Ship Mode]]=Introduction!$C$44,1,0)</f>
        <v>1</v>
      </c>
      <c r="O1059" s="51">
        <f>IF(Table2[[#This Row],[Customer Segment]]=Introduction!$D$45,1,0)</f>
        <v>0</v>
      </c>
      <c r="P1059" s="51">
        <f>IF(Table2[[#This Row],[Customer Segment]]=Introduction!$D$42,1,0)</f>
        <v>0</v>
      </c>
      <c r="Q1059" s="51">
        <f>IF(Table2[[#This Row],[Customer Segment]]=Introduction!$D$44,1,0)</f>
        <v>0</v>
      </c>
      <c r="R1059" s="41">
        <v>379.72</v>
      </c>
      <c r="S10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519.40497249957355</v>
      </c>
    </row>
    <row r="1060" spans="1:19" customFormat="1" x14ac:dyDescent="0.2">
      <c r="A1060" s="1" t="s">
        <v>1</v>
      </c>
      <c r="B1060" s="1" t="s">
        <v>14</v>
      </c>
      <c r="C1060" s="1" t="s">
        <v>3</v>
      </c>
      <c r="D1060" s="47">
        <v>0.03</v>
      </c>
      <c r="E1060" s="47">
        <v>2.1800000000000002</v>
      </c>
      <c r="F1060" s="47">
        <v>1.38</v>
      </c>
      <c r="G1060" s="47">
        <v>0.44</v>
      </c>
      <c r="H1060" s="47">
        <v>-7.04</v>
      </c>
      <c r="I1060" s="52">
        <f>IF(Table2[[#This Row],[Order Priority]]=Introduction!$B$42,1,0)</f>
        <v>1</v>
      </c>
      <c r="J1060" s="52">
        <f>IF(Table2[[#This Row],[Order Priority]]=Introduction!$B$43,1,0)</f>
        <v>0</v>
      </c>
      <c r="K1060" s="52">
        <f>IF(Table2[[#This Row],[Order Priority]]=Introduction!$B$44,1,0)</f>
        <v>0</v>
      </c>
      <c r="L1060" s="52">
        <f>IF(Table2[[#This Row],[Order Priority]]=Introduction!$B$45,1,0)</f>
        <v>0</v>
      </c>
      <c r="M1060" s="52">
        <f>IF(Table2[[#This Row],[Ship Mode]]=Introduction!$C$42,1,0)</f>
        <v>0</v>
      </c>
      <c r="N1060" s="51">
        <f>IF(Table2[[#This Row],[Ship Mode]]=Introduction!$C$44,1,0)</f>
        <v>1</v>
      </c>
      <c r="O1060" s="51">
        <f>IF(Table2[[#This Row],[Customer Segment]]=Introduction!$D$45,1,0)</f>
        <v>1</v>
      </c>
      <c r="P1060" s="51">
        <f>IF(Table2[[#This Row],[Customer Segment]]=Introduction!$D$42,1,0)</f>
        <v>0</v>
      </c>
      <c r="Q1060" s="51">
        <f>IF(Table2[[#This Row],[Customer Segment]]=Introduction!$D$44,1,0)</f>
        <v>0</v>
      </c>
      <c r="R1060" s="44">
        <v>15.73</v>
      </c>
      <c r="S10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301.60406530180637</v>
      </c>
    </row>
    <row r="1061" spans="1:19" customFormat="1" x14ac:dyDescent="0.2">
      <c r="A1061" s="1" t="s">
        <v>1</v>
      </c>
      <c r="B1061" s="1" t="s">
        <v>2</v>
      </c>
      <c r="C1061" s="1" t="s">
        <v>3</v>
      </c>
      <c r="D1061" s="49">
        <v>0.01</v>
      </c>
      <c r="E1061" s="49">
        <v>170.98</v>
      </c>
      <c r="F1061" s="49">
        <v>35.89</v>
      </c>
      <c r="G1061" s="49">
        <v>0.66</v>
      </c>
      <c r="H1061" s="49">
        <v>538.52</v>
      </c>
      <c r="I1061" s="52">
        <f>IF(Table2[[#This Row],[Order Priority]]=Introduction!$B$42,1,0)</f>
        <v>1</v>
      </c>
      <c r="J1061" s="52">
        <f>IF(Table2[[#This Row],[Order Priority]]=Introduction!$B$43,1,0)</f>
        <v>0</v>
      </c>
      <c r="K1061" s="52">
        <f>IF(Table2[[#This Row],[Order Priority]]=Introduction!$B$44,1,0)</f>
        <v>0</v>
      </c>
      <c r="L1061" s="52">
        <f>IF(Table2[[#This Row],[Order Priority]]=Introduction!$B$45,1,0)</f>
        <v>0</v>
      </c>
      <c r="M1061" s="52">
        <f>IF(Table2[[#This Row],[Ship Mode]]=Introduction!$C$42,1,0)</f>
        <v>1</v>
      </c>
      <c r="N1061" s="51">
        <f>IF(Table2[[#This Row],[Ship Mode]]=Introduction!$C$44,1,0)</f>
        <v>0</v>
      </c>
      <c r="O1061" s="51">
        <f>IF(Table2[[#This Row],[Customer Segment]]=Introduction!$D$45,1,0)</f>
        <v>1</v>
      </c>
      <c r="P1061" s="51">
        <f>IF(Table2[[#This Row],[Customer Segment]]=Introduction!$D$42,1,0)</f>
        <v>0</v>
      </c>
      <c r="Q1061" s="51">
        <f>IF(Table2[[#This Row],[Customer Segment]]=Introduction!$D$44,1,0)</f>
        <v>0</v>
      </c>
      <c r="R1061" s="41">
        <v>1719.07</v>
      </c>
      <c r="S10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2735.4949939448402</v>
      </c>
    </row>
    <row r="1062" spans="1:19" customFormat="1" x14ac:dyDescent="0.2">
      <c r="A1062" s="1" t="s">
        <v>1</v>
      </c>
      <c r="B1062" s="1" t="s">
        <v>14</v>
      </c>
      <c r="C1062" s="1" t="s">
        <v>70</v>
      </c>
      <c r="D1062" s="47">
        <v>0.01</v>
      </c>
      <c r="E1062" s="47">
        <v>2.89</v>
      </c>
      <c r="F1062" s="47">
        <v>0.5</v>
      </c>
      <c r="G1062" s="47">
        <v>0.38</v>
      </c>
      <c r="H1062" s="47">
        <v>29.725200000000001</v>
      </c>
      <c r="I1062" s="52">
        <f>IF(Table2[[#This Row],[Order Priority]]=Introduction!$B$42,1,0)</f>
        <v>1</v>
      </c>
      <c r="J1062" s="52">
        <f>IF(Table2[[#This Row],[Order Priority]]=Introduction!$B$43,1,0)</f>
        <v>0</v>
      </c>
      <c r="K1062" s="52">
        <f>IF(Table2[[#This Row],[Order Priority]]=Introduction!$B$44,1,0)</f>
        <v>0</v>
      </c>
      <c r="L1062" s="52">
        <f>IF(Table2[[#This Row],[Order Priority]]=Introduction!$B$45,1,0)</f>
        <v>0</v>
      </c>
      <c r="M1062" s="52">
        <f>IF(Table2[[#This Row],[Ship Mode]]=Introduction!$C$42,1,0)</f>
        <v>0</v>
      </c>
      <c r="N1062" s="51">
        <f>IF(Table2[[#This Row],[Ship Mode]]=Introduction!$C$44,1,0)</f>
        <v>1</v>
      </c>
      <c r="O1062" s="51">
        <f>IF(Table2[[#This Row],[Customer Segment]]=Introduction!$D$45,1,0)</f>
        <v>0</v>
      </c>
      <c r="P1062" s="51">
        <f>IF(Table2[[#This Row],[Customer Segment]]=Introduction!$D$42,1,0)</f>
        <v>0</v>
      </c>
      <c r="Q1062" s="51">
        <f>IF(Table2[[#This Row],[Customer Segment]]=Introduction!$D$44,1,0)</f>
        <v>0</v>
      </c>
      <c r="R1062" s="44">
        <v>43.08</v>
      </c>
      <c r="S10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289.53684921381404</v>
      </c>
    </row>
    <row r="1063" spans="1:19" customFormat="1" x14ac:dyDescent="0.2">
      <c r="A1063" s="1" t="s">
        <v>1</v>
      </c>
      <c r="B1063" s="1" t="s">
        <v>14</v>
      </c>
      <c r="C1063" s="1" t="s">
        <v>70</v>
      </c>
      <c r="D1063" s="49">
        <v>0</v>
      </c>
      <c r="E1063" s="49">
        <v>55.99</v>
      </c>
      <c r="F1063" s="49">
        <v>5</v>
      </c>
      <c r="G1063" s="49">
        <v>0.8</v>
      </c>
      <c r="H1063" s="49">
        <v>-187.11</v>
      </c>
      <c r="I1063" s="52">
        <f>IF(Table2[[#This Row],[Order Priority]]=Introduction!$B$42,1,0)</f>
        <v>1</v>
      </c>
      <c r="J1063" s="52">
        <f>IF(Table2[[#This Row],[Order Priority]]=Introduction!$B$43,1,0)</f>
        <v>0</v>
      </c>
      <c r="K1063" s="52">
        <f>IF(Table2[[#This Row],[Order Priority]]=Introduction!$B$44,1,0)</f>
        <v>0</v>
      </c>
      <c r="L1063" s="52">
        <f>IF(Table2[[#This Row],[Order Priority]]=Introduction!$B$45,1,0)</f>
        <v>0</v>
      </c>
      <c r="M1063" s="52">
        <f>IF(Table2[[#This Row],[Ship Mode]]=Introduction!$C$42,1,0)</f>
        <v>0</v>
      </c>
      <c r="N1063" s="51">
        <f>IF(Table2[[#This Row],[Ship Mode]]=Introduction!$C$44,1,0)</f>
        <v>1</v>
      </c>
      <c r="O1063" s="51">
        <f>IF(Table2[[#This Row],[Customer Segment]]=Introduction!$D$45,1,0)</f>
        <v>0</v>
      </c>
      <c r="P1063" s="51">
        <f>IF(Table2[[#This Row],[Customer Segment]]=Introduction!$D$42,1,0)</f>
        <v>0</v>
      </c>
      <c r="Q1063" s="51">
        <f>IF(Table2[[#This Row],[Customer Segment]]=Introduction!$D$44,1,0)</f>
        <v>0</v>
      </c>
      <c r="R1063" s="41">
        <v>258.93</v>
      </c>
      <c r="S10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713.94631609668579</v>
      </c>
    </row>
    <row r="1064" spans="1:19" customFormat="1" x14ac:dyDescent="0.2">
      <c r="A1064" s="1" t="s">
        <v>1</v>
      </c>
      <c r="B1064" s="1" t="s">
        <v>63</v>
      </c>
      <c r="C1064" s="1" t="s">
        <v>70</v>
      </c>
      <c r="D1064" s="47">
        <v>7.0000000000000007E-2</v>
      </c>
      <c r="E1064" s="47">
        <v>5.18</v>
      </c>
      <c r="F1064" s="47">
        <v>5.74</v>
      </c>
      <c r="G1064" s="47">
        <v>0.36</v>
      </c>
      <c r="H1064" s="47">
        <v>-188.03399999999999</v>
      </c>
      <c r="I1064" s="52">
        <f>IF(Table2[[#This Row],[Order Priority]]=Introduction!$B$42,1,0)</f>
        <v>1</v>
      </c>
      <c r="J1064" s="52">
        <f>IF(Table2[[#This Row],[Order Priority]]=Introduction!$B$43,1,0)</f>
        <v>0</v>
      </c>
      <c r="K1064" s="52">
        <f>IF(Table2[[#This Row],[Order Priority]]=Introduction!$B$44,1,0)</f>
        <v>0</v>
      </c>
      <c r="L1064" s="52">
        <f>IF(Table2[[#This Row],[Order Priority]]=Introduction!$B$45,1,0)</f>
        <v>0</v>
      </c>
      <c r="M1064" s="52">
        <f>IF(Table2[[#This Row],[Ship Mode]]=Introduction!$C$42,1,0)</f>
        <v>0</v>
      </c>
      <c r="N1064" s="51">
        <f>IF(Table2[[#This Row],[Ship Mode]]=Introduction!$C$44,1,0)</f>
        <v>0</v>
      </c>
      <c r="O1064" s="51">
        <f>IF(Table2[[#This Row],[Customer Segment]]=Introduction!$D$45,1,0)</f>
        <v>0</v>
      </c>
      <c r="P1064" s="51">
        <f>IF(Table2[[#This Row],[Customer Segment]]=Introduction!$D$42,1,0)</f>
        <v>0</v>
      </c>
      <c r="Q1064" s="51">
        <f>IF(Table2[[#This Row],[Customer Segment]]=Introduction!$D$44,1,0)</f>
        <v>0</v>
      </c>
      <c r="R1064" s="44">
        <v>79.61</v>
      </c>
      <c r="S10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80.061069928776377</v>
      </c>
    </row>
    <row r="1065" spans="1:19" customFormat="1" x14ac:dyDescent="0.2">
      <c r="A1065" s="1" t="s">
        <v>13</v>
      </c>
      <c r="B1065" s="1" t="s">
        <v>14</v>
      </c>
      <c r="C1065" s="1" t="s">
        <v>15</v>
      </c>
      <c r="D1065" s="49">
        <v>0.09</v>
      </c>
      <c r="E1065" s="49">
        <v>12.88</v>
      </c>
      <c r="F1065" s="49">
        <v>4.59</v>
      </c>
      <c r="G1065" s="49">
        <v>0.82</v>
      </c>
      <c r="H1065" s="49">
        <v>-175.13</v>
      </c>
      <c r="I1065" s="52">
        <f>IF(Table2[[#This Row],[Order Priority]]=Introduction!$B$42,1,0)</f>
        <v>0</v>
      </c>
      <c r="J1065" s="52">
        <f>IF(Table2[[#This Row],[Order Priority]]=Introduction!$B$43,1,0)</f>
        <v>1</v>
      </c>
      <c r="K1065" s="52">
        <f>IF(Table2[[#This Row],[Order Priority]]=Introduction!$B$44,1,0)</f>
        <v>0</v>
      </c>
      <c r="L1065" s="52">
        <f>IF(Table2[[#This Row],[Order Priority]]=Introduction!$B$45,1,0)</f>
        <v>0</v>
      </c>
      <c r="M1065" s="52">
        <f>IF(Table2[[#This Row],[Ship Mode]]=Introduction!$C$42,1,0)</f>
        <v>0</v>
      </c>
      <c r="N1065" s="51">
        <f>IF(Table2[[#This Row],[Ship Mode]]=Introduction!$C$44,1,0)</f>
        <v>1</v>
      </c>
      <c r="O1065" s="51">
        <f>IF(Table2[[#This Row],[Customer Segment]]=Introduction!$D$45,1,0)</f>
        <v>0</v>
      </c>
      <c r="P1065" s="51">
        <f>IF(Table2[[#This Row],[Customer Segment]]=Introduction!$D$42,1,0)</f>
        <v>1</v>
      </c>
      <c r="Q1065" s="51">
        <f>IF(Table2[[#This Row],[Customer Segment]]=Introduction!$D$44,1,0)</f>
        <v>0</v>
      </c>
      <c r="R1065" s="41">
        <v>158.13</v>
      </c>
      <c r="S10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215.52356367120061</v>
      </c>
    </row>
    <row r="1066" spans="1:19" customFormat="1" x14ac:dyDescent="0.2">
      <c r="A1066" s="1" t="s">
        <v>13</v>
      </c>
      <c r="B1066" s="1" t="s">
        <v>63</v>
      </c>
      <c r="C1066" s="1" t="s">
        <v>15</v>
      </c>
      <c r="D1066" s="47">
        <v>0.02</v>
      </c>
      <c r="E1066" s="47">
        <v>45.99</v>
      </c>
      <c r="F1066" s="47">
        <v>4.99</v>
      </c>
      <c r="G1066" s="47">
        <v>0.56999999999999995</v>
      </c>
      <c r="H1066" s="47">
        <v>3.96</v>
      </c>
      <c r="I1066" s="52">
        <f>IF(Table2[[#This Row],[Order Priority]]=Introduction!$B$42,1,0)</f>
        <v>0</v>
      </c>
      <c r="J1066" s="52">
        <f>IF(Table2[[#This Row],[Order Priority]]=Introduction!$B$43,1,0)</f>
        <v>1</v>
      </c>
      <c r="K1066" s="52">
        <f>IF(Table2[[#This Row],[Order Priority]]=Introduction!$B$44,1,0)</f>
        <v>0</v>
      </c>
      <c r="L1066" s="52">
        <f>IF(Table2[[#This Row],[Order Priority]]=Introduction!$B$45,1,0)</f>
        <v>0</v>
      </c>
      <c r="M1066" s="52">
        <f>IF(Table2[[#This Row],[Ship Mode]]=Introduction!$C$42,1,0)</f>
        <v>0</v>
      </c>
      <c r="N1066" s="51">
        <f>IF(Table2[[#This Row],[Ship Mode]]=Introduction!$C$44,1,0)</f>
        <v>0</v>
      </c>
      <c r="O1066" s="51">
        <f>IF(Table2[[#This Row],[Customer Segment]]=Introduction!$D$45,1,0)</f>
        <v>0</v>
      </c>
      <c r="P1066" s="51">
        <f>IF(Table2[[#This Row],[Customer Segment]]=Introduction!$D$42,1,0)</f>
        <v>1</v>
      </c>
      <c r="Q1066" s="51">
        <f>IF(Table2[[#This Row],[Customer Segment]]=Introduction!$D$44,1,0)</f>
        <v>0</v>
      </c>
      <c r="R1066" s="44">
        <v>163.01</v>
      </c>
      <c r="S10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269.95838410144148</v>
      </c>
    </row>
    <row r="1067" spans="1:19" customFormat="1" x14ac:dyDescent="0.2">
      <c r="A1067" s="1" t="s">
        <v>13</v>
      </c>
      <c r="B1067" s="1" t="s">
        <v>14</v>
      </c>
      <c r="C1067" s="1" t="s">
        <v>47</v>
      </c>
      <c r="D1067" s="49">
        <v>0.06</v>
      </c>
      <c r="E1067" s="49">
        <v>89.83</v>
      </c>
      <c r="F1067" s="49">
        <v>35</v>
      </c>
      <c r="G1067" s="49">
        <v>0.83</v>
      </c>
      <c r="H1067" s="49">
        <v>31.11</v>
      </c>
      <c r="I1067" s="52">
        <f>IF(Table2[[#This Row],[Order Priority]]=Introduction!$B$42,1,0)</f>
        <v>0</v>
      </c>
      <c r="J1067" s="52">
        <f>IF(Table2[[#This Row],[Order Priority]]=Introduction!$B$43,1,0)</f>
        <v>1</v>
      </c>
      <c r="K1067" s="52">
        <f>IF(Table2[[#This Row],[Order Priority]]=Introduction!$B$44,1,0)</f>
        <v>0</v>
      </c>
      <c r="L1067" s="52">
        <f>IF(Table2[[#This Row],[Order Priority]]=Introduction!$B$45,1,0)</f>
        <v>0</v>
      </c>
      <c r="M1067" s="52">
        <f>IF(Table2[[#This Row],[Ship Mode]]=Introduction!$C$42,1,0)</f>
        <v>0</v>
      </c>
      <c r="N1067" s="51">
        <f>IF(Table2[[#This Row],[Ship Mode]]=Introduction!$C$44,1,0)</f>
        <v>1</v>
      </c>
      <c r="O1067" s="51">
        <f>IF(Table2[[#This Row],[Customer Segment]]=Introduction!$D$45,1,0)</f>
        <v>0</v>
      </c>
      <c r="P1067" s="51">
        <f>IF(Table2[[#This Row],[Customer Segment]]=Introduction!$D$42,1,0)</f>
        <v>0</v>
      </c>
      <c r="Q1067" s="51">
        <f>IF(Table2[[#This Row],[Customer Segment]]=Introduction!$D$44,1,0)</f>
        <v>1</v>
      </c>
      <c r="R1067" s="41">
        <v>366.26</v>
      </c>
      <c r="S10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1595.8408384118829</v>
      </c>
    </row>
    <row r="1068" spans="1:19" customFormat="1" x14ac:dyDescent="0.2">
      <c r="A1068" s="1" t="s">
        <v>13</v>
      </c>
      <c r="B1068" s="1" t="s">
        <v>14</v>
      </c>
      <c r="C1068" s="1" t="s">
        <v>47</v>
      </c>
      <c r="D1068" s="47">
        <v>0.1</v>
      </c>
      <c r="E1068" s="47">
        <v>13.43</v>
      </c>
      <c r="F1068" s="47">
        <v>5.5</v>
      </c>
      <c r="G1068" s="47">
        <v>0.56999999999999995</v>
      </c>
      <c r="H1068" s="47">
        <v>358.29539999999997</v>
      </c>
      <c r="I1068" s="52">
        <f>IF(Table2[[#This Row],[Order Priority]]=Introduction!$B$42,1,0)</f>
        <v>0</v>
      </c>
      <c r="J1068" s="52">
        <f>IF(Table2[[#This Row],[Order Priority]]=Introduction!$B$43,1,0)</f>
        <v>1</v>
      </c>
      <c r="K1068" s="52">
        <f>IF(Table2[[#This Row],[Order Priority]]=Introduction!$B$44,1,0)</f>
        <v>0</v>
      </c>
      <c r="L1068" s="52">
        <f>IF(Table2[[#This Row],[Order Priority]]=Introduction!$B$45,1,0)</f>
        <v>0</v>
      </c>
      <c r="M1068" s="52">
        <f>IF(Table2[[#This Row],[Ship Mode]]=Introduction!$C$42,1,0)</f>
        <v>0</v>
      </c>
      <c r="N1068" s="51">
        <f>IF(Table2[[#This Row],[Ship Mode]]=Introduction!$C$44,1,0)</f>
        <v>1</v>
      </c>
      <c r="O1068" s="51">
        <f>IF(Table2[[#This Row],[Customer Segment]]=Introduction!$D$45,1,0)</f>
        <v>0</v>
      </c>
      <c r="P1068" s="51">
        <f>IF(Table2[[#This Row],[Customer Segment]]=Introduction!$D$42,1,0)</f>
        <v>0</v>
      </c>
      <c r="Q1068" s="51">
        <f>IF(Table2[[#This Row],[Customer Segment]]=Introduction!$D$44,1,0)</f>
        <v>1</v>
      </c>
      <c r="R1068" s="44">
        <v>157.99</v>
      </c>
      <c r="S10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633.61044737000202</v>
      </c>
    </row>
    <row r="1069" spans="1:19" customFormat="1" x14ac:dyDescent="0.2">
      <c r="A1069" s="1" t="s">
        <v>13</v>
      </c>
      <c r="B1069" s="1" t="s">
        <v>14</v>
      </c>
      <c r="C1069" s="1" t="s">
        <v>47</v>
      </c>
      <c r="D1069" s="49">
        <v>0.01</v>
      </c>
      <c r="E1069" s="49">
        <v>125.99</v>
      </c>
      <c r="F1069" s="49">
        <v>7.69</v>
      </c>
      <c r="G1069" s="49">
        <v>0.57999999999999996</v>
      </c>
      <c r="H1069" s="49">
        <v>8.3219999999999992</v>
      </c>
      <c r="I1069" s="52">
        <f>IF(Table2[[#This Row],[Order Priority]]=Introduction!$B$42,1,0)</f>
        <v>0</v>
      </c>
      <c r="J1069" s="52">
        <f>IF(Table2[[#This Row],[Order Priority]]=Introduction!$B$43,1,0)</f>
        <v>1</v>
      </c>
      <c r="K1069" s="52">
        <f>IF(Table2[[#This Row],[Order Priority]]=Introduction!$B$44,1,0)</f>
        <v>0</v>
      </c>
      <c r="L1069" s="52">
        <f>IF(Table2[[#This Row],[Order Priority]]=Introduction!$B$45,1,0)</f>
        <v>0</v>
      </c>
      <c r="M1069" s="52">
        <f>IF(Table2[[#This Row],[Ship Mode]]=Introduction!$C$42,1,0)</f>
        <v>0</v>
      </c>
      <c r="N1069" s="51">
        <f>IF(Table2[[#This Row],[Ship Mode]]=Introduction!$C$44,1,0)</f>
        <v>1</v>
      </c>
      <c r="O1069" s="51">
        <f>IF(Table2[[#This Row],[Customer Segment]]=Introduction!$D$45,1,0)</f>
        <v>0</v>
      </c>
      <c r="P1069" s="51">
        <f>IF(Table2[[#This Row],[Customer Segment]]=Introduction!$D$42,1,0)</f>
        <v>0</v>
      </c>
      <c r="Q1069" s="51">
        <f>IF(Table2[[#This Row],[Customer Segment]]=Introduction!$D$44,1,0)</f>
        <v>1</v>
      </c>
      <c r="R1069" s="41">
        <v>1212.8800000000001</v>
      </c>
      <c r="S10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756.21643509697628</v>
      </c>
    </row>
    <row r="1070" spans="1:19" customFormat="1" x14ac:dyDescent="0.2">
      <c r="A1070" s="1" t="s">
        <v>23</v>
      </c>
      <c r="B1070" s="1" t="s">
        <v>63</v>
      </c>
      <c r="C1070" s="1" t="s">
        <v>70</v>
      </c>
      <c r="D1070" s="47">
        <v>0.01</v>
      </c>
      <c r="E1070" s="47">
        <v>13.43</v>
      </c>
      <c r="F1070" s="47">
        <v>5.5</v>
      </c>
      <c r="G1070" s="47">
        <v>0.56999999999999995</v>
      </c>
      <c r="H1070" s="47">
        <v>-313.02179999999998</v>
      </c>
      <c r="I1070" s="52">
        <f>IF(Table2[[#This Row],[Order Priority]]=Introduction!$B$42,1,0)</f>
        <v>0</v>
      </c>
      <c r="J1070" s="52">
        <f>IF(Table2[[#This Row],[Order Priority]]=Introduction!$B$43,1,0)</f>
        <v>0</v>
      </c>
      <c r="K1070" s="52">
        <f>IF(Table2[[#This Row],[Order Priority]]=Introduction!$B$44,1,0)</f>
        <v>1</v>
      </c>
      <c r="L1070" s="52">
        <f>IF(Table2[[#This Row],[Order Priority]]=Introduction!$B$45,1,0)</f>
        <v>0</v>
      </c>
      <c r="M1070" s="52">
        <f>IF(Table2[[#This Row],[Ship Mode]]=Introduction!$C$42,1,0)</f>
        <v>0</v>
      </c>
      <c r="N1070" s="51">
        <f>IF(Table2[[#This Row],[Ship Mode]]=Introduction!$C$44,1,0)</f>
        <v>0</v>
      </c>
      <c r="O1070" s="51">
        <f>IF(Table2[[#This Row],[Customer Segment]]=Introduction!$D$45,1,0)</f>
        <v>0</v>
      </c>
      <c r="P1070" s="51">
        <f>IF(Table2[[#This Row],[Customer Segment]]=Introduction!$D$42,1,0)</f>
        <v>0</v>
      </c>
      <c r="Q1070" s="51">
        <f>IF(Table2[[#This Row],[Customer Segment]]=Introduction!$D$44,1,0)</f>
        <v>0</v>
      </c>
      <c r="R1070" s="44">
        <v>99.75</v>
      </c>
      <c r="S10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-24.758348791768157</v>
      </c>
    </row>
    <row r="1071" spans="1:19" customFormat="1" x14ac:dyDescent="0.2">
      <c r="A1071" s="1" t="s">
        <v>23</v>
      </c>
      <c r="B1071" s="1" t="s">
        <v>14</v>
      </c>
      <c r="C1071" s="1" t="s">
        <v>15</v>
      </c>
      <c r="D1071" s="49">
        <v>0.06</v>
      </c>
      <c r="E1071" s="49">
        <v>60.65</v>
      </c>
      <c r="F1071" s="49">
        <v>12.23</v>
      </c>
      <c r="G1071" s="49">
        <v>0.64</v>
      </c>
      <c r="H1071" s="49">
        <v>427.00650000000002</v>
      </c>
      <c r="I1071" s="52">
        <f>IF(Table2[[#This Row],[Order Priority]]=Introduction!$B$42,1,0)</f>
        <v>0</v>
      </c>
      <c r="J1071" s="52">
        <f>IF(Table2[[#This Row],[Order Priority]]=Introduction!$B$43,1,0)</f>
        <v>0</v>
      </c>
      <c r="K1071" s="52">
        <f>IF(Table2[[#This Row],[Order Priority]]=Introduction!$B$44,1,0)</f>
        <v>1</v>
      </c>
      <c r="L1071" s="52">
        <f>IF(Table2[[#This Row],[Order Priority]]=Introduction!$B$45,1,0)</f>
        <v>0</v>
      </c>
      <c r="M1071" s="52">
        <f>IF(Table2[[#This Row],[Ship Mode]]=Introduction!$C$42,1,0)</f>
        <v>0</v>
      </c>
      <c r="N1071" s="51">
        <f>IF(Table2[[#This Row],[Ship Mode]]=Introduction!$C$44,1,0)</f>
        <v>1</v>
      </c>
      <c r="O1071" s="51">
        <f>IF(Table2[[#This Row],[Customer Segment]]=Introduction!$D$45,1,0)</f>
        <v>0</v>
      </c>
      <c r="P1071" s="51">
        <f>IF(Table2[[#This Row],[Customer Segment]]=Introduction!$D$42,1,0)</f>
        <v>1</v>
      </c>
      <c r="Q1071" s="51">
        <f>IF(Table2[[#This Row],[Customer Segment]]=Introduction!$D$44,1,0)</f>
        <v>0</v>
      </c>
      <c r="R1071" s="41">
        <v>618.85</v>
      </c>
      <c r="S10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1145.4320801733793</v>
      </c>
    </row>
    <row r="1072" spans="1:19" customFormat="1" x14ac:dyDescent="0.2">
      <c r="A1072" s="1" t="s">
        <v>23</v>
      </c>
      <c r="B1072" s="1" t="s">
        <v>14</v>
      </c>
      <c r="C1072" s="1" t="s">
        <v>47</v>
      </c>
      <c r="D1072" s="47">
        <v>0.05</v>
      </c>
      <c r="E1072" s="47">
        <v>4.84</v>
      </c>
      <c r="F1072" s="47">
        <v>0.71</v>
      </c>
      <c r="G1072" s="47">
        <v>0.52</v>
      </c>
      <c r="H1072" s="47">
        <v>13.4481</v>
      </c>
      <c r="I1072" s="52">
        <f>IF(Table2[[#This Row],[Order Priority]]=Introduction!$B$42,1,0)</f>
        <v>0</v>
      </c>
      <c r="J1072" s="52">
        <f>IF(Table2[[#This Row],[Order Priority]]=Introduction!$B$43,1,0)</f>
        <v>0</v>
      </c>
      <c r="K1072" s="52">
        <f>IF(Table2[[#This Row],[Order Priority]]=Introduction!$B$44,1,0)</f>
        <v>1</v>
      </c>
      <c r="L1072" s="52">
        <f>IF(Table2[[#This Row],[Order Priority]]=Introduction!$B$45,1,0)</f>
        <v>0</v>
      </c>
      <c r="M1072" s="52">
        <f>IF(Table2[[#This Row],[Ship Mode]]=Introduction!$C$42,1,0)</f>
        <v>0</v>
      </c>
      <c r="N1072" s="51">
        <f>IF(Table2[[#This Row],[Ship Mode]]=Introduction!$C$44,1,0)</f>
        <v>1</v>
      </c>
      <c r="O1072" s="51">
        <f>IF(Table2[[#This Row],[Customer Segment]]=Introduction!$D$45,1,0)</f>
        <v>0</v>
      </c>
      <c r="P1072" s="51">
        <f>IF(Table2[[#This Row],[Customer Segment]]=Introduction!$D$42,1,0)</f>
        <v>0</v>
      </c>
      <c r="Q1072" s="51">
        <f>IF(Table2[[#This Row],[Customer Segment]]=Introduction!$D$44,1,0)</f>
        <v>1</v>
      </c>
      <c r="R1072" s="44">
        <v>19.489999999999998</v>
      </c>
      <c r="S10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194.9110383855394</v>
      </c>
    </row>
    <row r="1073" spans="1:19" customFormat="1" x14ac:dyDescent="0.2">
      <c r="A1073" s="1" t="s">
        <v>92</v>
      </c>
      <c r="B1073" s="1" t="s">
        <v>2</v>
      </c>
      <c r="C1073" s="1" t="s">
        <v>15</v>
      </c>
      <c r="D1073" s="49">
        <v>0.04</v>
      </c>
      <c r="E1073" s="49">
        <v>300.98</v>
      </c>
      <c r="F1073" s="49">
        <v>54.92</v>
      </c>
      <c r="G1073" s="49">
        <v>0.55000000000000004</v>
      </c>
      <c r="H1073" s="49">
        <v>2023.75</v>
      </c>
      <c r="I1073" s="52">
        <f>IF(Table2[[#This Row],[Order Priority]]=Introduction!$B$42,1,0)</f>
        <v>0</v>
      </c>
      <c r="J1073" s="52">
        <f>IF(Table2[[#This Row],[Order Priority]]=Introduction!$B$43,1,0)</f>
        <v>0</v>
      </c>
      <c r="K1073" s="52">
        <f>IF(Table2[[#This Row],[Order Priority]]=Introduction!$B$44,1,0)</f>
        <v>0</v>
      </c>
      <c r="L1073" s="52">
        <f>IF(Table2[[#This Row],[Order Priority]]=Introduction!$B$45,1,0)</f>
        <v>1</v>
      </c>
      <c r="M1073" s="52">
        <f>IF(Table2[[#This Row],[Ship Mode]]=Introduction!$C$42,1,0)</f>
        <v>1</v>
      </c>
      <c r="N1073" s="51">
        <f>IF(Table2[[#This Row],[Ship Mode]]=Introduction!$C$44,1,0)</f>
        <v>0</v>
      </c>
      <c r="O1073" s="51">
        <f>IF(Table2[[#This Row],[Customer Segment]]=Introduction!$D$45,1,0)</f>
        <v>0</v>
      </c>
      <c r="P1073" s="51">
        <f>IF(Table2[[#This Row],[Customer Segment]]=Introduction!$D$42,1,0)</f>
        <v>1</v>
      </c>
      <c r="Q1073" s="51">
        <f>IF(Table2[[#This Row],[Customer Segment]]=Introduction!$D$44,1,0)</f>
        <v>0</v>
      </c>
      <c r="R1073" s="41">
        <v>9459.94</v>
      </c>
      <c r="S10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4781.2956413681077</v>
      </c>
    </row>
    <row r="1074" spans="1:19" customFormat="1" x14ac:dyDescent="0.2">
      <c r="A1074" s="1" t="s">
        <v>92</v>
      </c>
      <c r="B1074" s="1" t="s">
        <v>2</v>
      </c>
      <c r="C1074" s="1" t="s">
        <v>15</v>
      </c>
      <c r="D1074" s="47">
        <v>0.04</v>
      </c>
      <c r="E1074" s="47">
        <v>300.98</v>
      </c>
      <c r="F1074" s="47">
        <v>54.92</v>
      </c>
      <c r="G1074" s="47">
        <v>0.55000000000000004</v>
      </c>
      <c r="H1074" s="47">
        <v>1684.4763</v>
      </c>
      <c r="I1074" s="52">
        <f>IF(Table2[[#This Row],[Order Priority]]=Introduction!$B$42,1,0)</f>
        <v>0</v>
      </c>
      <c r="J1074" s="52">
        <f>IF(Table2[[#This Row],[Order Priority]]=Introduction!$B$43,1,0)</f>
        <v>0</v>
      </c>
      <c r="K1074" s="52">
        <f>IF(Table2[[#This Row],[Order Priority]]=Introduction!$B$44,1,0)</f>
        <v>0</v>
      </c>
      <c r="L1074" s="52">
        <f>IF(Table2[[#This Row],[Order Priority]]=Introduction!$B$45,1,0)</f>
        <v>1</v>
      </c>
      <c r="M1074" s="52">
        <f>IF(Table2[[#This Row],[Ship Mode]]=Introduction!$C$42,1,0)</f>
        <v>1</v>
      </c>
      <c r="N1074" s="51">
        <f>IF(Table2[[#This Row],[Ship Mode]]=Introduction!$C$44,1,0)</f>
        <v>0</v>
      </c>
      <c r="O1074" s="51">
        <f>IF(Table2[[#This Row],[Customer Segment]]=Introduction!$D$45,1,0)</f>
        <v>0</v>
      </c>
      <c r="P1074" s="51">
        <f>IF(Table2[[#This Row],[Customer Segment]]=Introduction!$D$42,1,0)</f>
        <v>1</v>
      </c>
      <c r="Q1074" s="51">
        <f>IF(Table2[[#This Row],[Customer Segment]]=Introduction!$D$44,1,0)</f>
        <v>0</v>
      </c>
      <c r="R1074" s="44">
        <v>2441.27</v>
      </c>
      <c r="S10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4433.8706456402706</v>
      </c>
    </row>
    <row r="1075" spans="1:19" customFormat="1" x14ac:dyDescent="0.2">
      <c r="A1075" s="1" t="s">
        <v>92</v>
      </c>
      <c r="B1075" s="1" t="s">
        <v>14</v>
      </c>
      <c r="C1075" s="1" t="s">
        <v>47</v>
      </c>
      <c r="D1075" s="49">
        <v>0</v>
      </c>
      <c r="E1075" s="49">
        <v>8.34</v>
      </c>
      <c r="F1075" s="49">
        <v>4.82</v>
      </c>
      <c r="G1075" s="49">
        <v>0.4</v>
      </c>
      <c r="H1075" s="49">
        <v>-5.05</v>
      </c>
      <c r="I1075" s="52">
        <f>IF(Table2[[#This Row],[Order Priority]]=Introduction!$B$42,1,0)</f>
        <v>0</v>
      </c>
      <c r="J1075" s="52">
        <f>IF(Table2[[#This Row],[Order Priority]]=Introduction!$B$43,1,0)</f>
        <v>0</v>
      </c>
      <c r="K1075" s="52">
        <f>IF(Table2[[#This Row],[Order Priority]]=Introduction!$B$44,1,0)</f>
        <v>0</v>
      </c>
      <c r="L1075" s="52">
        <f>IF(Table2[[#This Row],[Order Priority]]=Introduction!$B$45,1,0)</f>
        <v>1</v>
      </c>
      <c r="M1075" s="52">
        <f>IF(Table2[[#This Row],[Ship Mode]]=Introduction!$C$42,1,0)</f>
        <v>0</v>
      </c>
      <c r="N1075" s="51">
        <f>IF(Table2[[#This Row],[Ship Mode]]=Introduction!$C$44,1,0)</f>
        <v>1</v>
      </c>
      <c r="O1075" s="51">
        <f>IF(Table2[[#This Row],[Customer Segment]]=Introduction!$D$45,1,0)</f>
        <v>0</v>
      </c>
      <c r="P1075" s="51">
        <f>IF(Table2[[#This Row],[Customer Segment]]=Introduction!$D$42,1,0)</f>
        <v>0</v>
      </c>
      <c r="Q1075" s="51">
        <f>IF(Table2[[#This Row],[Customer Segment]]=Introduction!$D$44,1,0)</f>
        <v>1</v>
      </c>
      <c r="R1075" s="41">
        <v>76.23</v>
      </c>
      <c r="S10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166.82700688720755</v>
      </c>
    </row>
    <row r="1076" spans="1:19" customFormat="1" x14ac:dyDescent="0.2">
      <c r="A1076" s="1" t="s">
        <v>13</v>
      </c>
      <c r="B1076" s="1" t="s">
        <v>63</v>
      </c>
      <c r="C1076" s="1" t="s">
        <v>3</v>
      </c>
      <c r="D1076" s="47">
        <v>0.1</v>
      </c>
      <c r="E1076" s="47">
        <v>65.989999999999995</v>
      </c>
      <c r="F1076" s="47">
        <v>3.99</v>
      </c>
      <c r="G1076" s="47">
        <v>0.59</v>
      </c>
      <c r="H1076" s="47">
        <v>-88.624799999999993</v>
      </c>
      <c r="I1076" s="52">
        <f>IF(Table2[[#This Row],[Order Priority]]=Introduction!$B$42,1,0)</f>
        <v>0</v>
      </c>
      <c r="J1076" s="52">
        <f>IF(Table2[[#This Row],[Order Priority]]=Introduction!$B$43,1,0)</f>
        <v>1</v>
      </c>
      <c r="K1076" s="52">
        <f>IF(Table2[[#This Row],[Order Priority]]=Introduction!$B$44,1,0)</f>
        <v>0</v>
      </c>
      <c r="L1076" s="52">
        <f>IF(Table2[[#This Row],[Order Priority]]=Introduction!$B$45,1,0)</f>
        <v>0</v>
      </c>
      <c r="M1076" s="52">
        <f>IF(Table2[[#This Row],[Ship Mode]]=Introduction!$C$42,1,0)</f>
        <v>0</v>
      </c>
      <c r="N1076" s="51">
        <f>IF(Table2[[#This Row],[Ship Mode]]=Introduction!$C$44,1,0)</f>
        <v>0</v>
      </c>
      <c r="O1076" s="51">
        <f>IF(Table2[[#This Row],[Customer Segment]]=Introduction!$D$45,1,0)</f>
        <v>1</v>
      </c>
      <c r="P1076" s="51">
        <f>IF(Table2[[#This Row],[Customer Segment]]=Introduction!$D$42,1,0)</f>
        <v>0</v>
      </c>
      <c r="Q1076" s="51">
        <f>IF(Table2[[#This Row],[Customer Segment]]=Introduction!$D$44,1,0)</f>
        <v>0</v>
      </c>
      <c r="R1076" s="44">
        <v>272.86</v>
      </c>
      <c r="S10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193.82904345101511</v>
      </c>
    </row>
    <row r="1077" spans="1:19" customFormat="1" x14ac:dyDescent="0.2">
      <c r="A1077" s="1" t="s">
        <v>13</v>
      </c>
      <c r="B1077" s="1" t="s">
        <v>14</v>
      </c>
      <c r="C1077" s="1" t="s">
        <v>15</v>
      </c>
      <c r="D1077" s="49">
        <v>0.09</v>
      </c>
      <c r="E1077" s="49">
        <v>77.510000000000005</v>
      </c>
      <c r="F1077" s="49">
        <v>4</v>
      </c>
      <c r="G1077" s="49">
        <v>0.76</v>
      </c>
      <c r="H1077" s="49">
        <v>-387.1044</v>
      </c>
      <c r="I1077" s="52">
        <f>IF(Table2[[#This Row],[Order Priority]]=Introduction!$B$42,1,0)</f>
        <v>0</v>
      </c>
      <c r="J1077" s="52">
        <f>IF(Table2[[#This Row],[Order Priority]]=Introduction!$B$43,1,0)</f>
        <v>1</v>
      </c>
      <c r="K1077" s="52">
        <f>IF(Table2[[#This Row],[Order Priority]]=Introduction!$B$44,1,0)</f>
        <v>0</v>
      </c>
      <c r="L1077" s="52">
        <f>IF(Table2[[#This Row],[Order Priority]]=Introduction!$B$45,1,0)</f>
        <v>0</v>
      </c>
      <c r="M1077" s="52">
        <f>IF(Table2[[#This Row],[Ship Mode]]=Introduction!$C$42,1,0)</f>
        <v>0</v>
      </c>
      <c r="N1077" s="51">
        <f>IF(Table2[[#This Row],[Ship Mode]]=Introduction!$C$44,1,0)</f>
        <v>1</v>
      </c>
      <c r="O1077" s="51">
        <f>IF(Table2[[#This Row],[Customer Segment]]=Introduction!$D$45,1,0)</f>
        <v>0</v>
      </c>
      <c r="P1077" s="51">
        <f>IF(Table2[[#This Row],[Customer Segment]]=Introduction!$D$42,1,0)</f>
        <v>1</v>
      </c>
      <c r="Q1077" s="51">
        <f>IF(Table2[[#This Row],[Customer Segment]]=Introduction!$D$44,1,0)</f>
        <v>0</v>
      </c>
      <c r="R1077" s="41">
        <v>77.47</v>
      </c>
      <c r="S10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134.77521909399482</v>
      </c>
    </row>
    <row r="1078" spans="1:19" customFormat="1" x14ac:dyDescent="0.2">
      <c r="A1078" s="1" t="s">
        <v>23</v>
      </c>
      <c r="B1078" s="1" t="s">
        <v>14</v>
      </c>
      <c r="C1078" s="1" t="s">
        <v>47</v>
      </c>
      <c r="D1078" s="47">
        <v>0.02</v>
      </c>
      <c r="E1078" s="47">
        <v>5.58</v>
      </c>
      <c r="F1078" s="47">
        <v>5.3</v>
      </c>
      <c r="G1078" s="47">
        <v>0.35</v>
      </c>
      <c r="H1078" s="47">
        <v>-22.48</v>
      </c>
      <c r="I1078" s="52">
        <f>IF(Table2[[#This Row],[Order Priority]]=Introduction!$B$42,1,0)</f>
        <v>0</v>
      </c>
      <c r="J1078" s="52">
        <f>IF(Table2[[#This Row],[Order Priority]]=Introduction!$B$43,1,0)</f>
        <v>0</v>
      </c>
      <c r="K1078" s="52">
        <f>IF(Table2[[#This Row],[Order Priority]]=Introduction!$B$44,1,0)</f>
        <v>1</v>
      </c>
      <c r="L1078" s="52">
        <f>IF(Table2[[#This Row],[Order Priority]]=Introduction!$B$45,1,0)</f>
        <v>0</v>
      </c>
      <c r="M1078" s="52">
        <f>IF(Table2[[#This Row],[Ship Mode]]=Introduction!$C$42,1,0)</f>
        <v>0</v>
      </c>
      <c r="N1078" s="51">
        <f>IF(Table2[[#This Row],[Ship Mode]]=Introduction!$C$44,1,0)</f>
        <v>1</v>
      </c>
      <c r="O1078" s="51">
        <f>IF(Table2[[#This Row],[Customer Segment]]=Introduction!$D$45,1,0)</f>
        <v>0</v>
      </c>
      <c r="P1078" s="51">
        <f>IF(Table2[[#This Row],[Customer Segment]]=Introduction!$D$42,1,0)</f>
        <v>0</v>
      </c>
      <c r="Q1078" s="51">
        <f>IF(Table2[[#This Row],[Customer Segment]]=Introduction!$D$44,1,0)</f>
        <v>1</v>
      </c>
      <c r="R1078" s="44">
        <v>18.670000000000002</v>
      </c>
      <c r="S10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165.82679401145845</v>
      </c>
    </row>
    <row r="1079" spans="1:19" customFormat="1" x14ac:dyDescent="0.2">
      <c r="A1079" s="1" t="s">
        <v>23</v>
      </c>
      <c r="B1079" s="1" t="s">
        <v>14</v>
      </c>
      <c r="C1079" s="1" t="s">
        <v>47</v>
      </c>
      <c r="D1079" s="49">
        <v>0.03</v>
      </c>
      <c r="E1079" s="49">
        <v>40.89</v>
      </c>
      <c r="F1079" s="49">
        <v>18.98</v>
      </c>
      <c r="G1079" s="49">
        <v>0.56999999999999995</v>
      </c>
      <c r="H1079" s="49">
        <v>78.98</v>
      </c>
      <c r="I1079" s="52">
        <f>IF(Table2[[#This Row],[Order Priority]]=Introduction!$B$42,1,0)</f>
        <v>0</v>
      </c>
      <c r="J1079" s="52">
        <f>IF(Table2[[#This Row],[Order Priority]]=Introduction!$B$43,1,0)</f>
        <v>0</v>
      </c>
      <c r="K1079" s="52">
        <f>IF(Table2[[#This Row],[Order Priority]]=Introduction!$B$44,1,0)</f>
        <v>1</v>
      </c>
      <c r="L1079" s="52">
        <f>IF(Table2[[#This Row],[Order Priority]]=Introduction!$B$45,1,0)</f>
        <v>0</v>
      </c>
      <c r="M1079" s="52">
        <f>IF(Table2[[#This Row],[Ship Mode]]=Introduction!$C$42,1,0)</f>
        <v>0</v>
      </c>
      <c r="N1079" s="51">
        <f>IF(Table2[[#This Row],[Ship Mode]]=Introduction!$C$44,1,0)</f>
        <v>1</v>
      </c>
      <c r="O1079" s="51">
        <f>IF(Table2[[#This Row],[Customer Segment]]=Introduction!$D$45,1,0)</f>
        <v>0</v>
      </c>
      <c r="P1079" s="51">
        <f>IF(Table2[[#This Row],[Customer Segment]]=Introduction!$D$42,1,0)</f>
        <v>0</v>
      </c>
      <c r="Q1079" s="51">
        <f>IF(Table2[[#This Row],[Customer Segment]]=Introduction!$D$44,1,0)</f>
        <v>1</v>
      </c>
      <c r="R1079" s="41">
        <v>210.77</v>
      </c>
      <c r="S10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934.71517594778516</v>
      </c>
    </row>
    <row r="1080" spans="1:19" customFormat="1" x14ac:dyDescent="0.2">
      <c r="A1080" s="1" t="s">
        <v>23</v>
      </c>
      <c r="B1080" s="1" t="s">
        <v>14</v>
      </c>
      <c r="C1080" s="1" t="s">
        <v>47</v>
      </c>
      <c r="D1080" s="47">
        <v>0.02</v>
      </c>
      <c r="E1080" s="47">
        <v>5.58</v>
      </c>
      <c r="F1080" s="47">
        <v>5.3</v>
      </c>
      <c r="G1080" s="47">
        <v>0.35</v>
      </c>
      <c r="H1080" s="47">
        <v>-29.898399999999999</v>
      </c>
      <c r="I1080" s="52">
        <f>IF(Table2[[#This Row],[Order Priority]]=Introduction!$B$42,1,0)</f>
        <v>0</v>
      </c>
      <c r="J1080" s="52">
        <f>IF(Table2[[#This Row],[Order Priority]]=Introduction!$B$43,1,0)</f>
        <v>0</v>
      </c>
      <c r="K1080" s="52">
        <f>IF(Table2[[#This Row],[Order Priority]]=Introduction!$B$44,1,0)</f>
        <v>1</v>
      </c>
      <c r="L1080" s="52">
        <f>IF(Table2[[#This Row],[Order Priority]]=Introduction!$B$45,1,0)</f>
        <v>0</v>
      </c>
      <c r="M1080" s="52">
        <f>IF(Table2[[#This Row],[Ship Mode]]=Introduction!$C$42,1,0)</f>
        <v>0</v>
      </c>
      <c r="N1080" s="51">
        <f>IF(Table2[[#This Row],[Ship Mode]]=Introduction!$C$44,1,0)</f>
        <v>1</v>
      </c>
      <c r="O1080" s="51">
        <f>IF(Table2[[#This Row],[Customer Segment]]=Introduction!$D$45,1,0)</f>
        <v>0</v>
      </c>
      <c r="P1080" s="51">
        <f>IF(Table2[[#This Row],[Customer Segment]]=Introduction!$D$42,1,0)</f>
        <v>0</v>
      </c>
      <c r="Q1080" s="51">
        <f>IF(Table2[[#This Row],[Customer Segment]]=Introduction!$D$44,1,0)</f>
        <v>1</v>
      </c>
      <c r="R1080" s="44">
        <v>68.459999999999994</v>
      </c>
      <c r="S10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158.23016159253712</v>
      </c>
    </row>
    <row r="1081" spans="1:19" customFormat="1" x14ac:dyDescent="0.2">
      <c r="A1081" s="1" t="s">
        <v>23</v>
      </c>
      <c r="B1081" s="1" t="s">
        <v>14</v>
      </c>
      <c r="C1081" s="1" t="s">
        <v>47</v>
      </c>
      <c r="D1081" s="49">
        <v>0.03</v>
      </c>
      <c r="E1081" s="49">
        <v>40.89</v>
      </c>
      <c r="F1081" s="49">
        <v>18.98</v>
      </c>
      <c r="G1081" s="49">
        <v>0.56999999999999995</v>
      </c>
      <c r="H1081" s="49">
        <v>52.916600000000003</v>
      </c>
      <c r="I1081" s="52">
        <f>IF(Table2[[#This Row],[Order Priority]]=Introduction!$B$42,1,0)</f>
        <v>0</v>
      </c>
      <c r="J1081" s="52">
        <f>IF(Table2[[#This Row],[Order Priority]]=Introduction!$B$43,1,0)</f>
        <v>0</v>
      </c>
      <c r="K1081" s="52">
        <f>IF(Table2[[#This Row],[Order Priority]]=Introduction!$B$44,1,0)</f>
        <v>1</v>
      </c>
      <c r="L1081" s="52">
        <f>IF(Table2[[#This Row],[Order Priority]]=Introduction!$B$45,1,0)</f>
        <v>0</v>
      </c>
      <c r="M1081" s="52">
        <f>IF(Table2[[#This Row],[Ship Mode]]=Introduction!$C$42,1,0)</f>
        <v>0</v>
      </c>
      <c r="N1081" s="51">
        <f>IF(Table2[[#This Row],[Ship Mode]]=Introduction!$C$44,1,0)</f>
        <v>1</v>
      </c>
      <c r="O1081" s="51">
        <f>IF(Table2[[#This Row],[Customer Segment]]=Introduction!$D$45,1,0)</f>
        <v>0</v>
      </c>
      <c r="P1081" s="51">
        <f>IF(Table2[[#This Row],[Customer Segment]]=Introduction!$D$42,1,0)</f>
        <v>0</v>
      </c>
      <c r="Q1081" s="51">
        <f>IF(Table2[[#This Row],[Customer Segment]]=Introduction!$D$44,1,0)</f>
        <v>1</v>
      </c>
      <c r="R1081" s="41">
        <v>885.23</v>
      </c>
      <c r="S10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908.02558393504466</v>
      </c>
    </row>
    <row r="1082" spans="1:19" customFormat="1" x14ac:dyDescent="0.2">
      <c r="A1082" s="1" t="s">
        <v>23</v>
      </c>
      <c r="B1082" s="1" t="s">
        <v>14</v>
      </c>
      <c r="C1082" s="1" t="s">
        <v>70</v>
      </c>
      <c r="D1082" s="47">
        <v>0.1</v>
      </c>
      <c r="E1082" s="47">
        <v>40.479999999999997</v>
      </c>
      <c r="F1082" s="47">
        <v>19.989999999999998</v>
      </c>
      <c r="G1082" s="47">
        <v>0.77</v>
      </c>
      <c r="H1082" s="47">
        <v>-580.32000000000005</v>
      </c>
      <c r="I1082" s="52">
        <f>IF(Table2[[#This Row],[Order Priority]]=Introduction!$B$42,1,0)</f>
        <v>0</v>
      </c>
      <c r="J1082" s="52">
        <f>IF(Table2[[#This Row],[Order Priority]]=Introduction!$B$43,1,0)</f>
        <v>0</v>
      </c>
      <c r="K1082" s="52">
        <f>IF(Table2[[#This Row],[Order Priority]]=Introduction!$B$44,1,0)</f>
        <v>1</v>
      </c>
      <c r="L1082" s="52">
        <f>IF(Table2[[#This Row],[Order Priority]]=Introduction!$B$45,1,0)</f>
        <v>0</v>
      </c>
      <c r="M1082" s="52">
        <f>IF(Table2[[#This Row],[Ship Mode]]=Introduction!$C$42,1,0)</f>
        <v>0</v>
      </c>
      <c r="N1082" s="51">
        <f>IF(Table2[[#This Row],[Ship Mode]]=Introduction!$C$44,1,0)</f>
        <v>1</v>
      </c>
      <c r="O1082" s="51">
        <f>IF(Table2[[#This Row],[Customer Segment]]=Introduction!$D$45,1,0)</f>
        <v>0</v>
      </c>
      <c r="P1082" s="51">
        <f>IF(Table2[[#This Row],[Customer Segment]]=Introduction!$D$42,1,0)</f>
        <v>0</v>
      </c>
      <c r="Q1082" s="51">
        <f>IF(Table2[[#This Row],[Customer Segment]]=Introduction!$D$44,1,0)</f>
        <v>0</v>
      </c>
      <c r="R1082" s="44">
        <v>355.84</v>
      </c>
      <c r="S10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3" spans="1:19" customFormat="1" x14ac:dyDescent="0.2">
      <c r="A1083" s="1" t="s">
        <v>23</v>
      </c>
      <c r="B1083" s="1" t="s">
        <v>14</v>
      </c>
      <c r="C1083" s="1" t="s">
        <v>70</v>
      </c>
      <c r="D1083" s="49">
        <v>0.1</v>
      </c>
      <c r="E1083" s="49">
        <v>40.479999999999997</v>
      </c>
      <c r="F1083" s="49">
        <v>19.989999999999998</v>
      </c>
      <c r="G1083" s="49">
        <v>0.77</v>
      </c>
      <c r="H1083" s="49">
        <v>-580.32000000000005</v>
      </c>
      <c r="I1083" s="52">
        <f>IF(Table2[[#This Row],[Order Priority]]=Introduction!$B$42,1,0)</f>
        <v>0</v>
      </c>
      <c r="J1083" s="52">
        <f>IF(Table2[[#This Row],[Order Priority]]=Introduction!$B$43,1,0)</f>
        <v>0</v>
      </c>
      <c r="K1083" s="52">
        <f>IF(Table2[[#This Row],[Order Priority]]=Introduction!$B$44,1,0)</f>
        <v>1</v>
      </c>
      <c r="L1083" s="52">
        <f>IF(Table2[[#This Row],[Order Priority]]=Introduction!$B$45,1,0)</f>
        <v>0</v>
      </c>
      <c r="M1083" s="52">
        <f>IF(Table2[[#This Row],[Ship Mode]]=Introduction!$C$42,1,0)</f>
        <v>0</v>
      </c>
      <c r="N1083" s="51">
        <f>IF(Table2[[#This Row],[Ship Mode]]=Introduction!$C$44,1,0)</f>
        <v>1</v>
      </c>
      <c r="O1083" s="51">
        <f>IF(Table2[[#This Row],[Customer Segment]]=Introduction!$D$45,1,0)</f>
        <v>0</v>
      </c>
      <c r="P1083" s="51">
        <f>IF(Table2[[#This Row],[Customer Segment]]=Introduction!$D$42,1,0)</f>
        <v>0</v>
      </c>
      <c r="Q1083" s="51">
        <f>IF(Table2[[#This Row],[Customer Segment]]=Introduction!$D$44,1,0)</f>
        <v>0</v>
      </c>
      <c r="R1083" s="41">
        <v>1423.35</v>
      </c>
      <c r="S10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4" spans="1:19" customFormat="1" x14ac:dyDescent="0.2">
      <c r="A1084" s="1" t="s">
        <v>92</v>
      </c>
      <c r="B1084" s="1" t="s">
        <v>63</v>
      </c>
      <c r="C1084" s="1" t="s">
        <v>3</v>
      </c>
      <c r="D1084" s="47">
        <v>0.06</v>
      </c>
      <c r="E1084" s="47">
        <v>17.670000000000002</v>
      </c>
      <c r="F1084" s="47">
        <v>8.99</v>
      </c>
      <c r="G1084" s="47">
        <v>0.47</v>
      </c>
      <c r="H1084" s="47">
        <v>38.06</v>
      </c>
      <c r="I1084" s="52">
        <f>IF(Table2[[#This Row],[Order Priority]]=Introduction!$B$42,1,0)</f>
        <v>0</v>
      </c>
      <c r="J1084" s="52">
        <f>IF(Table2[[#This Row],[Order Priority]]=Introduction!$B$43,1,0)</f>
        <v>0</v>
      </c>
      <c r="K1084" s="52">
        <f>IF(Table2[[#This Row],[Order Priority]]=Introduction!$B$44,1,0)</f>
        <v>0</v>
      </c>
      <c r="L1084" s="52">
        <f>IF(Table2[[#This Row],[Order Priority]]=Introduction!$B$45,1,0)</f>
        <v>1</v>
      </c>
      <c r="M1084" s="52">
        <f>IF(Table2[[#This Row],[Ship Mode]]=Introduction!$C$42,1,0)</f>
        <v>0</v>
      </c>
      <c r="N1084" s="51">
        <f>IF(Table2[[#This Row],[Ship Mode]]=Introduction!$C$44,1,0)</f>
        <v>0</v>
      </c>
      <c r="O1084" s="51">
        <f>IF(Table2[[#This Row],[Customer Segment]]=Introduction!$D$45,1,0)</f>
        <v>1</v>
      </c>
      <c r="P1084" s="51">
        <f>IF(Table2[[#This Row],[Customer Segment]]=Introduction!$D$42,1,0)</f>
        <v>0</v>
      </c>
      <c r="Q1084" s="51">
        <f>IF(Table2[[#This Row],[Customer Segment]]=Introduction!$D$44,1,0)</f>
        <v>0</v>
      </c>
      <c r="R1084" s="44">
        <v>69.959999999999994</v>
      </c>
      <c r="S10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252.30229017511732</v>
      </c>
    </row>
    <row r="1085" spans="1:19" customFormat="1" x14ac:dyDescent="0.2">
      <c r="A1085" s="1" t="s">
        <v>92</v>
      </c>
      <c r="B1085" s="1" t="s">
        <v>14</v>
      </c>
      <c r="C1085" s="1" t="s">
        <v>70</v>
      </c>
      <c r="D1085" s="49">
        <v>0</v>
      </c>
      <c r="E1085" s="49">
        <v>65.989999999999995</v>
      </c>
      <c r="F1085" s="49">
        <v>5.26</v>
      </c>
      <c r="G1085" s="49">
        <v>0.59</v>
      </c>
      <c r="H1085" s="49">
        <v>369.99869999999999</v>
      </c>
      <c r="I1085" s="52">
        <f>IF(Table2[[#This Row],[Order Priority]]=Introduction!$B$42,1,0)</f>
        <v>0</v>
      </c>
      <c r="J1085" s="52">
        <f>IF(Table2[[#This Row],[Order Priority]]=Introduction!$B$43,1,0)</f>
        <v>0</v>
      </c>
      <c r="K1085" s="52">
        <f>IF(Table2[[#This Row],[Order Priority]]=Introduction!$B$44,1,0)</f>
        <v>0</v>
      </c>
      <c r="L1085" s="52">
        <f>IF(Table2[[#This Row],[Order Priority]]=Introduction!$B$45,1,0)</f>
        <v>1</v>
      </c>
      <c r="M1085" s="52">
        <f>IF(Table2[[#This Row],[Ship Mode]]=Introduction!$C$42,1,0)</f>
        <v>0</v>
      </c>
      <c r="N1085" s="51">
        <f>IF(Table2[[#This Row],[Ship Mode]]=Introduction!$C$44,1,0)</f>
        <v>1</v>
      </c>
      <c r="O1085" s="51">
        <f>IF(Table2[[#This Row],[Customer Segment]]=Introduction!$D$45,1,0)</f>
        <v>0</v>
      </c>
      <c r="P1085" s="51">
        <f>IF(Table2[[#This Row],[Customer Segment]]=Introduction!$D$42,1,0)</f>
        <v>0</v>
      </c>
      <c r="Q1085" s="51">
        <f>IF(Table2[[#This Row],[Customer Segment]]=Introduction!$D$44,1,0)</f>
        <v>0</v>
      </c>
      <c r="R1085" s="41">
        <v>536.23</v>
      </c>
      <c r="S10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871.1612250966316</v>
      </c>
    </row>
    <row r="1086" spans="1:19" customFormat="1" x14ac:dyDescent="0.2">
      <c r="A1086" s="1" t="s">
        <v>92</v>
      </c>
      <c r="B1086" s="1" t="s">
        <v>14</v>
      </c>
      <c r="C1086" s="1" t="s">
        <v>70</v>
      </c>
      <c r="D1086" s="47">
        <v>0</v>
      </c>
      <c r="E1086" s="47">
        <v>65.989999999999995</v>
      </c>
      <c r="F1086" s="47">
        <v>5.26</v>
      </c>
      <c r="G1086" s="47">
        <v>0.59</v>
      </c>
      <c r="H1086" s="47">
        <v>542.25</v>
      </c>
      <c r="I1086" s="52">
        <f>IF(Table2[[#This Row],[Order Priority]]=Introduction!$B$42,1,0)</f>
        <v>0</v>
      </c>
      <c r="J1086" s="52">
        <f>IF(Table2[[#This Row],[Order Priority]]=Introduction!$B$43,1,0)</f>
        <v>0</v>
      </c>
      <c r="K1086" s="52">
        <f>IF(Table2[[#This Row],[Order Priority]]=Introduction!$B$44,1,0)</f>
        <v>0</v>
      </c>
      <c r="L1086" s="52">
        <f>IF(Table2[[#This Row],[Order Priority]]=Introduction!$B$45,1,0)</f>
        <v>1</v>
      </c>
      <c r="M1086" s="52">
        <f>IF(Table2[[#This Row],[Ship Mode]]=Introduction!$C$42,1,0)</f>
        <v>0</v>
      </c>
      <c r="N1086" s="51">
        <f>IF(Table2[[#This Row],[Ship Mode]]=Introduction!$C$44,1,0)</f>
        <v>1</v>
      </c>
      <c r="O1086" s="51">
        <f>IF(Table2[[#This Row],[Customer Segment]]=Introduction!$D$45,1,0)</f>
        <v>0</v>
      </c>
      <c r="P1086" s="51">
        <f>IF(Table2[[#This Row],[Customer Segment]]=Introduction!$D$42,1,0)</f>
        <v>0</v>
      </c>
      <c r="Q1086" s="51">
        <f>IF(Table2[[#This Row],[Customer Segment]]=Introduction!$D$44,1,0)</f>
        <v>0</v>
      </c>
      <c r="R1086" s="44">
        <v>2144.92</v>
      </c>
      <c r="S10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1047.5509870104329</v>
      </c>
    </row>
    <row r="1087" spans="1:19" customFormat="1" x14ac:dyDescent="0.2">
      <c r="A1087" s="1" t="s">
        <v>92</v>
      </c>
      <c r="B1087" s="1" t="s">
        <v>14</v>
      </c>
      <c r="C1087" s="1" t="s">
        <v>3</v>
      </c>
      <c r="D1087" s="49">
        <v>0.03</v>
      </c>
      <c r="E1087" s="49">
        <v>27.48</v>
      </c>
      <c r="F1087" s="49">
        <v>4</v>
      </c>
      <c r="G1087" s="49">
        <v>0.75</v>
      </c>
      <c r="H1087" s="49">
        <v>-88.840800000000002</v>
      </c>
      <c r="I1087" s="52">
        <f>IF(Table2[[#This Row],[Order Priority]]=Introduction!$B$42,1,0)</f>
        <v>0</v>
      </c>
      <c r="J1087" s="52">
        <f>IF(Table2[[#This Row],[Order Priority]]=Introduction!$B$43,1,0)</f>
        <v>0</v>
      </c>
      <c r="K1087" s="52">
        <f>IF(Table2[[#This Row],[Order Priority]]=Introduction!$B$44,1,0)</f>
        <v>0</v>
      </c>
      <c r="L1087" s="52">
        <f>IF(Table2[[#This Row],[Order Priority]]=Introduction!$B$45,1,0)</f>
        <v>1</v>
      </c>
      <c r="M1087" s="52">
        <f>IF(Table2[[#This Row],[Ship Mode]]=Introduction!$C$42,1,0)</f>
        <v>0</v>
      </c>
      <c r="N1087" s="51">
        <f>IF(Table2[[#This Row],[Ship Mode]]=Introduction!$C$44,1,0)</f>
        <v>1</v>
      </c>
      <c r="O1087" s="51">
        <f>IF(Table2[[#This Row],[Customer Segment]]=Introduction!$D$45,1,0)</f>
        <v>1</v>
      </c>
      <c r="P1087" s="51">
        <f>IF(Table2[[#This Row],[Customer Segment]]=Introduction!$D$42,1,0)</f>
        <v>0</v>
      </c>
      <c r="Q1087" s="51">
        <f>IF(Table2[[#This Row],[Customer Segment]]=Introduction!$D$44,1,0)</f>
        <v>0</v>
      </c>
      <c r="R1087" s="41">
        <v>294.97000000000003</v>
      </c>
      <c r="S10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349.9412624582954</v>
      </c>
    </row>
    <row r="1088" spans="1:19" customFormat="1" x14ac:dyDescent="0.2">
      <c r="A1088" s="1" t="s">
        <v>92</v>
      </c>
      <c r="B1088" s="1" t="s">
        <v>14</v>
      </c>
      <c r="C1088" s="1" t="s">
        <v>3</v>
      </c>
      <c r="D1088" s="47">
        <v>0.1</v>
      </c>
      <c r="E1088" s="47">
        <v>179.99</v>
      </c>
      <c r="F1088" s="47">
        <v>19.989999999999998</v>
      </c>
      <c r="G1088" s="47">
        <v>0.48</v>
      </c>
      <c r="H1088" s="47">
        <v>1208.9903999999999</v>
      </c>
      <c r="I1088" s="52">
        <f>IF(Table2[[#This Row],[Order Priority]]=Introduction!$B$42,1,0)</f>
        <v>0</v>
      </c>
      <c r="J1088" s="52">
        <f>IF(Table2[[#This Row],[Order Priority]]=Introduction!$B$43,1,0)</f>
        <v>0</v>
      </c>
      <c r="K1088" s="52">
        <f>IF(Table2[[#This Row],[Order Priority]]=Introduction!$B$44,1,0)</f>
        <v>0</v>
      </c>
      <c r="L1088" s="52">
        <f>IF(Table2[[#This Row],[Order Priority]]=Introduction!$B$45,1,0)</f>
        <v>1</v>
      </c>
      <c r="M1088" s="52">
        <f>IF(Table2[[#This Row],[Ship Mode]]=Introduction!$C$42,1,0)</f>
        <v>0</v>
      </c>
      <c r="N1088" s="51">
        <f>IF(Table2[[#This Row],[Ship Mode]]=Introduction!$C$44,1,0)</f>
        <v>1</v>
      </c>
      <c r="O1088" s="51">
        <f>IF(Table2[[#This Row],[Customer Segment]]=Introduction!$D$45,1,0)</f>
        <v>1</v>
      </c>
      <c r="P1088" s="51">
        <f>IF(Table2[[#This Row],[Customer Segment]]=Introduction!$D$42,1,0)</f>
        <v>0</v>
      </c>
      <c r="Q1088" s="51">
        <f>IF(Table2[[#This Row],[Customer Segment]]=Introduction!$D$44,1,0)</f>
        <v>0</v>
      </c>
      <c r="R1088" s="44">
        <v>2458.0500000000002</v>
      </c>
      <c r="S10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2328.0691661267233</v>
      </c>
    </row>
    <row r="1089" spans="1:19" customFormat="1" x14ac:dyDescent="0.2">
      <c r="A1089" s="1" t="s">
        <v>92</v>
      </c>
      <c r="B1089" s="1" t="s">
        <v>14</v>
      </c>
      <c r="C1089" s="1" t="s">
        <v>3</v>
      </c>
      <c r="D1089" s="49">
        <v>0.1</v>
      </c>
      <c r="E1089" s="49">
        <v>140.85</v>
      </c>
      <c r="F1089" s="49">
        <v>19.989999999999998</v>
      </c>
      <c r="G1089" s="49">
        <v>0.73</v>
      </c>
      <c r="H1089" s="49">
        <v>9.9911999999999992</v>
      </c>
      <c r="I1089" s="52">
        <f>IF(Table2[[#This Row],[Order Priority]]=Introduction!$B$42,1,0)</f>
        <v>0</v>
      </c>
      <c r="J1089" s="52">
        <f>IF(Table2[[#This Row],[Order Priority]]=Introduction!$B$43,1,0)</f>
        <v>0</v>
      </c>
      <c r="K1089" s="52">
        <f>IF(Table2[[#This Row],[Order Priority]]=Introduction!$B$44,1,0)</f>
        <v>0</v>
      </c>
      <c r="L1089" s="52">
        <f>IF(Table2[[#This Row],[Order Priority]]=Introduction!$B$45,1,0)</f>
        <v>1</v>
      </c>
      <c r="M1089" s="52">
        <f>IF(Table2[[#This Row],[Ship Mode]]=Introduction!$C$42,1,0)</f>
        <v>0</v>
      </c>
      <c r="N1089" s="51">
        <f>IF(Table2[[#This Row],[Ship Mode]]=Introduction!$C$44,1,0)</f>
        <v>1</v>
      </c>
      <c r="O1089" s="51">
        <f>IF(Table2[[#This Row],[Customer Segment]]=Introduction!$D$45,1,0)</f>
        <v>1</v>
      </c>
      <c r="P1089" s="51">
        <f>IF(Table2[[#This Row],[Customer Segment]]=Introduction!$D$42,1,0)</f>
        <v>0</v>
      </c>
      <c r="Q1089" s="51">
        <f>IF(Table2[[#This Row],[Customer Segment]]=Introduction!$D$44,1,0)</f>
        <v>0</v>
      </c>
      <c r="R1089" s="41">
        <v>2465.75</v>
      </c>
      <c r="S10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1185.4266173160543</v>
      </c>
    </row>
    <row r="1090" spans="1:19" customFormat="1" x14ac:dyDescent="0.2">
      <c r="A1090" s="1" t="s">
        <v>46</v>
      </c>
      <c r="B1090" s="1" t="s">
        <v>2</v>
      </c>
      <c r="C1090" s="1" t="s">
        <v>15</v>
      </c>
      <c r="D1090" s="47">
        <v>0.05</v>
      </c>
      <c r="E1090" s="47">
        <v>291.73</v>
      </c>
      <c r="F1090" s="47">
        <v>48.8</v>
      </c>
      <c r="G1090" s="47">
        <v>0.56000000000000005</v>
      </c>
      <c r="H1090" s="47">
        <v>550.38080000000002</v>
      </c>
      <c r="I1090" s="52">
        <f>IF(Table2[[#This Row],[Order Priority]]=Introduction!$B$42,1,0)</f>
        <v>0</v>
      </c>
      <c r="J1090" s="52">
        <f>IF(Table2[[#This Row],[Order Priority]]=Introduction!$B$43,1,0)</f>
        <v>0</v>
      </c>
      <c r="K1090" s="52">
        <f>IF(Table2[[#This Row],[Order Priority]]=Introduction!$B$44,1,0)</f>
        <v>0</v>
      </c>
      <c r="L1090" s="52">
        <f>IF(Table2[[#This Row],[Order Priority]]=Introduction!$B$45,1,0)</f>
        <v>0</v>
      </c>
      <c r="M1090" s="52">
        <f>IF(Table2[[#This Row],[Ship Mode]]=Introduction!$C$42,1,0)</f>
        <v>1</v>
      </c>
      <c r="N1090" s="51">
        <f>IF(Table2[[#This Row],[Ship Mode]]=Introduction!$C$44,1,0)</f>
        <v>0</v>
      </c>
      <c r="O1090" s="51">
        <f>IF(Table2[[#This Row],[Customer Segment]]=Introduction!$D$45,1,0)</f>
        <v>0</v>
      </c>
      <c r="P1090" s="51">
        <f>IF(Table2[[#This Row],[Customer Segment]]=Introduction!$D$42,1,0)</f>
        <v>1</v>
      </c>
      <c r="Q1090" s="51">
        <f>IF(Table2[[#This Row],[Customer Segment]]=Introduction!$D$44,1,0)</f>
        <v>0</v>
      </c>
      <c r="R1090" s="44">
        <v>1818.41</v>
      </c>
      <c r="S10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3264.3625587526803</v>
      </c>
    </row>
    <row r="1091" spans="1:19" customFormat="1" x14ac:dyDescent="0.2">
      <c r="A1091" s="1" t="s">
        <v>46</v>
      </c>
      <c r="B1091" s="1" t="s">
        <v>14</v>
      </c>
      <c r="C1091" s="1" t="s">
        <v>47</v>
      </c>
      <c r="D1091" s="49">
        <v>0.08</v>
      </c>
      <c r="E1091" s="49">
        <v>12.53</v>
      </c>
      <c r="F1091" s="49">
        <v>0.5</v>
      </c>
      <c r="G1091" s="49">
        <v>0.38</v>
      </c>
      <c r="H1091" s="49">
        <v>215.71799999999999</v>
      </c>
      <c r="I1091" s="52">
        <f>IF(Table2[[#This Row],[Order Priority]]=Introduction!$B$42,1,0)</f>
        <v>0</v>
      </c>
      <c r="J1091" s="52">
        <f>IF(Table2[[#This Row],[Order Priority]]=Introduction!$B$43,1,0)</f>
        <v>0</v>
      </c>
      <c r="K1091" s="52">
        <f>IF(Table2[[#This Row],[Order Priority]]=Introduction!$B$44,1,0)</f>
        <v>0</v>
      </c>
      <c r="L1091" s="52">
        <f>IF(Table2[[#This Row],[Order Priority]]=Introduction!$B$45,1,0)</f>
        <v>0</v>
      </c>
      <c r="M1091" s="52">
        <f>IF(Table2[[#This Row],[Ship Mode]]=Introduction!$C$42,1,0)</f>
        <v>0</v>
      </c>
      <c r="N1091" s="51">
        <f>IF(Table2[[#This Row],[Ship Mode]]=Introduction!$C$44,1,0)</f>
        <v>1</v>
      </c>
      <c r="O1091" s="51">
        <f>IF(Table2[[#This Row],[Customer Segment]]=Introduction!$D$45,1,0)</f>
        <v>0</v>
      </c>
      <c r="P1091" s="51">
        <f>IF(Table2[[#This Row],[Customer Segment]]=Introduction!$D$42,1,0)</f>
        <v>0</v>
      </c>
      <c r="Q1091" s="51">
        <f>IF(Table2[[#This Row],[Customer Segment]]=Introduction!$D$44,1,0)</f>
        <v>1</v>
      </c>
      <c r="R1091" s="41">
        <v>61.1</v>
      </c>
      <c r="S10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405.40045604553995</v>
      </c>
    </row>
    <row r="1092" spans="1:19" customFormat="1" x14ac:dyDescent="0.2">
      <c r="A1092" s="1" t="s">
        <v>46</v>
      </c>
      <c r="B1092" s="1" t="s">
        <v>14</v>
      </c>
      <c r="C1092" s="1" t="s">
        <v>47</v>
      </c>
      <c r="D1092" s="47">
        <v>0.02</v>
      </c>
      <c r="E1092" s="47">
        <v>178.47</v>
      </c>
      <c r="F1092" s="47">
        <v>19.989999999999998</v>
      </c>
      <c r="G1092" s="47">
        <v>0.55000000000000004</v>
      </c>
      <c r="H1092" s="47">
        <v>106.98480000000001</v>
      </c>
      <c r="I1092" s="52">
        <f>IF(Table2[[#This Row],[Order Priority]]=Introduction!$B$42,1,0)</f>
        <v>0</v>
      </c>
      <c r="J1092" s="52">
        <f>IF(Table2[[#This Row],[Order Priority]]=Introduction!$B$43,1,0)</f>
        <v>0</v>
      </c>
      <c r="K1092" s="52">
        <f>IF(Table2[[#This Row],[Order Priority]]=Introduction!$B$44,1,0)</f>
        <v>0</v>
      </c>
      <c r="L1092" s="52">
        <f>IF(Table2[[#This Row],[Order Priority]]=Introduction!$B$45,1,0)</f>
        <v>0</v>
      </c>
      <c r="M1092" s="52">
        <f>IF(Table2[[#This Row],[Ship Mode]]=Introduction!$C$42,1,0)</f>
        <v>0</v>
      </c>
      <c r="N1092" s="51">
        <f>IF(Table2[[#This Row],[Ship Mode]]=Introduction!$C$44,1,0)</f>
        <v>1</v>
      </c>
      <c r="O1092" s="51">
        <f>IF(Table2[[#This Row],[Customer Segment]]=Introduction!$D$45,1,0)</f>
        <v>0</v>
      </c>
      <c r="P1092" s="51">
        <f>IF(Table2[[#This Row],[Customer Segment]]=Introduction!$D$42,1,0)</f>
        <v>0</v>
      </c>
      <c r="Q1092" s="51">
        <f>IF(Table2[[#This Row],[Customer Segment]]=Introduction!$D$44,1,0)</f>
        <v>1</v>
      </c>
      <c r="R1092" s="44">
        <v>193.81</v>
      </c>
      <c r="S10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1533.6164482470253</v>
      </c>
    </row>
    <row r="1093" spans="1:19" customFormat="1" x14ac:dyDescent="0.2">
      <c r="A1093" s="1" t="s">
        <v>1</v>
      </c>
      <c r="B1093" s="1" t="s">
        <v>14</v>
      </c>
      <c r="C1093" s="1" t="s">
        <v>3</v>
      </c>
      <c r="D1093" s="49">
        <v>0</v>
      </c>
      <c r="E1093" s="49">
        <v>4.42</v>
      </c>
      <c r="F1093" s="49">
        <v>4.99</v>
      </c>
      <c r="G1093" s="49">
        <v>0.38</v>
      </c>
      <c r="H1093" s="49">
        <v>-59.82</v>
      </c>
      <c r="I1093" s="52">
        <f>IF(Table2[[#This Row],[Order Priority]]=Introduction!$B$42,1,0)</f>
        <v>1</v>
      </c>
      <c r="J1093" s="52">
        <f>IF(Table2[[#This Row],[Order Priority]]=Introduction!$B$43,1,0)</f>
        <v>0</v>
      </c>
      <c r="K1093" s="52">
        <f>IF(Table2[[#This Row],[Order Priority]]=Introduction!$B$44,1,0)</f>
        <v>0</v>
      </c>
      <c r="L1093" s="52">
        <f>IF(Table2[[#This Row],[Order Priority]]=Introduction!$B$45,1,0)</f>
        <v>0</v>
      </c>
      <c r="M1093" s="52">
        <f>IF(Table2[[#This Row],[Ship Mode]]=Introduction!$C$42,1,0)</f>
        <v>0</v>
      </c>
      <c r="N1093" s="51">
        <f>IF(Table2[[#This Row],[Ship Mode]]=Introduction!$C$44,1,0)</f>
        <v>1</v>
      </c>
      <c r="O1093" s="51">
        <f>IF(Table2[[#This Row],[Customer Segment]]=Introduction!$D$45,1,0)</f>
        <v>1</v>
      </c>
      <c r="P1093" s="51">
        <f>IF(Table2[[#This Row],[Customer Segment]]=Introduction!$D$42,1,0)</f>
        <v>0</v>
      </c>
      <c r="Q1093" s="51">
        <f>IF(Table2[[#This Row],[Customer Segment]]=Introduction!$D$44,1,0)</f>
        <v>0</v>
      </c>
      <c r="R1093" s="41">
        <v>33.47</v>
      </c>
      <c r="S10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324.3064721368134</v>
      </c>
    </row>
    <row r="1094" spans="1:19" customFormat="1" x14ac:dyDescent="0.2">
      <c r="A1094" s="1" t="s">
        <v>1</v>
      </c>
      <c r="B1094" s="1" t="s">
        <v>63</v>
      </c>
      <c r="C1094" s="1" t="s">
        <v>70</v>
      </c>
      <c r="D1094" s="47">
        <v>0.01</v>
      </c>
      <c r="E1094" s="47">
        <v>42.98</v>
      </c>
      <c r="F1094" s="47">
        <v>4.62</v>
      </c>
      <c r="G1094" s="47">
        <v>0.56000000000000005</v>
      </c>
      <c r="H1094" s="47">
        <v>285.47370000000001</v>
      </c>
      <c r="I1094" s="52">
        <f>IF(Table2[[#This Row],[Order Priority]]=Introduction!$B$42,1,0)</f>
        <v>1</v>
      </c>
      <c r="J1094" s="52">
        <f>IF(Table2[[#This Row],[Order Priority]]=Introduction!$B$43,1,0)</f>
        <v>0</v>
      </c>
      <c r="K1094" s="52">
        <f>IF(Table2[[#This Row],[Order Priority]]=Introduction!$B$44,1,0)</f>
        <v>0</v>
      </c>
      <c r="L1094" s="52">
        <f>IF(Table2[[#This Row],[Order Priority]]=Introduction!$B$45,1,0)</f>
        <v>0</v>
      </c>
      <c r="M1094" s="52">
        <f>IF(Table2[[#This Row],[Ship Mode]]=Introduction!$C$42,1,0)</f>
        <v>0</v>
      </c>
      <c r="N1094" s="51">
        <f>IF(Table2[[#This Row],[Ship Mode]]=Introduction!$C$44,1,0)</f>
        <v>0</v>
      </c>
      <c r="O1094" s="51">
        <f>IF(Table2[[#This Row],[Customer Segment]]=Introduction!$D$45,1,0)</f>
        <v>0</v>
      </c>
      <c r="P1094" s="51">
        <f>IF(Table2[[#This Row],[Customer Segment]]=Introduction!$D$42,1,0)</f>
        <v>0</v>
      </c>
      <c r="Q1094" s="51">
        <f>IF(Table2[[#This Row],[Customer Segment]]=Introduction!$D$44,1,0)</f>
        <v>0</v>
      </c>
      <c r="R1094" s="44">
        <v>413.73</v>
      </c>
      <c r="S10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858.31021292407377</v>
      </c>
    </row>
    <row r="1095" spans="1:19" customFormat="1" x14ac:dyDescent="0.2">
      <c r="A1095" s="1" t="s">
        <v>1</v>
      </c>
      <c r="B1095" s="1" t="s">
        <v>14</v>
      </c>
      <c r="C1095" s="1" t="s">
        <v>70</v>
      </c>
      <c r="D1095" s="49">
        <v>7.0000000000000007E-2</v>
      </c>
      <c r="E1095" s="49">
        <v>2.94</v>
      </c>
      <c r="F1095" s="49">
        <v>0.81</v>
      </c>
      <c r="G1095" s="49">
        <v>0.4</v>
      </c>
      <c r="H1095" s="49">
        <v>-93.927400000000006</v>
      </c>
      <c r="I1095" s="52">
        <f>IF(Table2[[#This Row],[Order Priority]]=Introduction!$B$42,1,0)</f>
        <v>1</v>
      </c>
      <c r="J1095" s="52">
        <f>IF(Table2[[#This Row],[Order Priority]]=Introduction!$B$43,1,0)</f>
        <v>0</v>
      </c>
      <c r="K1095" s="52">
        <f>IF(Table2[[#This Row],[Order Priority]]=Introduction!$B$44,1,0)</f>
        <v>0</v>
      </c>
      <c r="L1095" s="52">
        <f>IF(Table2[[#This Row],[Order Priority]]=Introduction!$B$45,1,0)</f>
        <v>0</v>
      </c>
      <c r="M1095" s="52">
        <f>IF(Table2[[#This Row],[Ship Mode]]=Introduction!$C$42,1,0)</f>
        <v>0</v>
      </c>
      <c r="N1095" s="51">
        <f>IF(Table2[[#This Row],[Ship Mode]]=Introduction!$C$44,1,0)</f>
        <v>1</v>
      </c>
      <c r="O1095" s="51">
        <f>IF(Table2[[#This Row],[Customer Segment]]=Introduction!$D$45,1,0)</f>
        <v>0</v>
      </c>
      <c r="P1095" s="51">
        <f>IF(Table2[[#This Row],[Customer Segment]]=Introduction!$D$42,1,0)</f>
        <v>0</v>
      </c>
      <c r="Q1095" s="51">
        <f>IF(Table2[[#This Row],[Customer Segment]]=Introduction!$D$44,1,0)</f>
        <v>0</v>
      </c>
      <c r="R1095" s="41">
        <v>29.88</v>
      </c>
      <c r="S10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148.61160475028876</v>
      </c>
    </row>
    <row r="1096" spans="1:19" customFormat="1" x14ac:dyDescent="0.2">
      <c r="A1096" s="1" t="s">
        <v>1</v>
      </c>
      <c r="B1096" s="1" t="s">
        <v>14</v>
      </c>
      <c r="C1096" s="1" t="s">
        <v>15</v>
      </c>
      <c r="D1096" s="47">
        <v>0.05</v>
      </c>
      <c r="E1096" s="47">
        <v>35.44</v>
      </c>
      <c r="F1096" s="47">
        <v>5.09</v>
      </c>
      <c r="G1096" s="47">
        <v>0.38</v>
      </c>
      <c r="H1096" s="47">
        <v>240.17519999999999</v>
      </c>
      <c r="I1096" s="52">
        <f>IF(Table2[[#This Row],[Order Priority]]=Introduction!$B$42,1,0)</f>
        <v>1</v>
      </c>
      <c r="J1096" s="52">
        <f>IF(Table2[[#This Row],[Order Priority]]=Introduction!$B$43,1,0)</f>
        <v>0</v>
      </c>
      <c r="K1096" s="52">
        <f>IF(Table2[[#This Row],[Order Priority]]=Introduction!$B$44,1,0)</f>
        <v>0</v>
      </c>
      <c r="L1096" s="52">
        <f>IF(Table2[[#This Row],[Order Priority]]=Introduction!$B$45,1,0)</f>
        <v>0</v>
      </c>
      <c r="M1096" s="52">
        <f>IF(Table2[[#This Row],[Ship Mode]]=Introduction!$C$42,1,0)</f>
        <v>0</v>
      </c>
      <c r="N1096" s="51">
        <f>IF(Table2[[#This Row],[Ship Mode]]=Introduction!$C$44,1,0)</f>
        <v>1</v>
      </c>
      <c r="O1096" s="51">
        <f>IF(Table2[[#This Row],[Customer Segment]]=Introduction!$D$45,1,0)</f>
        <v>0</v>
      </c>
      <c r="P1096" s="51">
        <f>IF(Table2[[#This Row],[Customer Segment]]=Introduction!$D$42,1,0)</f>
        <v>1</v>
      </c>
      <c r="Q1096" s="51">
        <f>IF(Table2[[#This Row],[Customer Segment]]=Introduction!$D$44,1,0)</f>
        <v>0</v>
      </c>
      <c r="R1096" s="44">
        <v>348.08</v>
      </c>
      <c r="S10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678.52322524240697</v>
      </c>
    </row>
    <row r="1097" spans="1:19" customFormat="1" x14ac:dyDescent="0.2">
      <c r="A1097" s="1" t="s">
        <v>23</v>
      </c>
      <c r="B1097" s="1" t="s">
        <v>14</v>
      </c>
      <c r="C1097" s="1" t="s">
        <v>15</v>
      </c>
      <c r="D1097" s="49">
        <v>0.06</v>
      </c>
      <c r="E1097" s="49">
        <v>40.97</v>
      </c>
      <c r="F1097" s="49">
        <v>1.99</v>
      </c>
      <c r="G1097" s="49">
        <v>0.42</v>
      </c>
      <c r="H1097" s="49">
        <v>341.19810000000001</v>
      </c>
      <c r="I1097" s="52">
        <f>IF(Table2[[#This Row],[Order Priority]]=Introduction!$B$42,1,0)</f>
        <v>0</v>
      </c>
      <c r="J1097" s="52">
        <f>IF(Table2[[#This Row],[Order Priority]]=Introduction!$B$43,1,0)</f>
        <v>0</v>
      </c>
      <c r="K1097" s="52">
        <f>IF(Table2[[#This Row],[Order Priority]]=Introduction!$B$44,1,0)</f>
        <v>1</v>
      </c>
      <c r="L1097" s="52">
        <f>IF(Table2[[#This Row],[Order Priority]]=Introduction!$B$45,1,0)</f>
        <v>0</v>
      </c>
      <c r="M1097" s="52">
        <f>IF(Table2[[#This Row],[Ship Mode]]=Introduction!$C$42,1,0)</f>
        <v>0</v>
      </c>
      <c r="N1097" s="51">
        <f>IF(Table2[[#This Row],[Ship Mode]]=Introduction!$C$44,1,0)</f>
        <v>1</v>
      </c>
      <c r="O1097" s="51">
        <f>IF(Table2[[#This Row],[Customer Segment]]=Introduction!$D$45,1,0)</f>
        <v>0</v>
      </c>
      <c r="P1097" s="51">
        <f>IF(Table2[[#This Row],[Customer Segment]]=Introduction!$D$42,1,0)</f>
        <v>1</v>
      </c>
      <c r="Q1097" s="51">
        <f>IF(Table2[[#This Row],[Customer Segment]]=Introduction!$D$44,1,0)</f>
        <v>0</v>
      </c>
      <c r="R1097" s="41">
        <v>494.49</v>
      </c>
      <c r="S10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530.01383184444478</v>
      </c>
    </row>
    <row r="1098" spans="1:19" customFormat="1" x14ac:dyDescent="0.2">
      <c r="A1098" s="1" t="s">
        <v>92</v>
      </c>
      <c r="B1098" s="1" t="s">
        <v>14</v>
      </c>
      <c r="C1098" s="1" t="s">
        <v>47</v>
      </c>
      <c r="D1098" s="47">
        <v>0.05</v>
      </c>
      <c r="E1098" s="47">
        <v>35.89</v>
      </c>
      <c r="F1098" s="47">
        <v>14.72</v>
      </c>
      <c r="G1098" s="47">
        <v>0.4</v>
      </c>
      <c r="H1098" s="47">
        <v>22.866</v>
      </c>
      <c r="I1098" s="52">
        <f>IF(Table2[[#This Row],[Order Priority]]=Introduction!$B$42,1,0)</f>
        <v>0</v>
      </c>
      <c r="J1098" s="52">
        <f>IF(Table2[[#This Row],[Order Priority]]=Introduction!$B$43,1,0)</f>
        <v>0</v>
      </c>
      <c r="K1098" s="52">
        <f>IF(Table2[[#This Row],[Order Priority]]=Introduction!$B$44,1,0)</f>
        <v>0</v>
      </c>
      <c r="L1098" s="52">
        <f>IF(Table2[[#This Row],[Order Priority]]=Introduction!$B$45,1,0)</f>
        <v>1</v>
      </c>
      <c r="M1098" s="52">
        <f>IF(Table2[[#This Row],[Ship Mode]]=Introduction!$C$42,1,0)</f>
        <v>0</v>
      </c>
      <c r="N1098" s="51">
        <f>IF(Table2[[#This Row],[Ship Mode]]=Introduction!$C$44,1,0)</f>
        <v>1</v>
      </c>
      <c r="O1098" s="51">
        <f>IF(Table2[[#This Row],[Customer Segment]]=Introduction!$D$45,1,0)</f>
        <v>0</v>
      </c>
      <c r="P1098" s="51">
        <f>IF(Table2[[#This Row],[Customer Segment]]=Introduction!$D$42,1,0)</f>
        <v>0</v>
      </c>
      <c r="Q1098" s="51">
        <f>IF(Table2[[#This Row],[Customer Segment]]=Introduction!$D$44,1,0)</f>
        <v>1</v>
      </c>
      <c r="R1098" s="44">
        <v>680.39</v>
      </c>
      <c r="S10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522.32026761494421</v>
      </c>
    </row>
    <row r="1099" spans="1:19" customFormat="1" x14ac:dyDescent="0.2">
      <c r="A1099" s="1" t="s">
        <v>92</v>
      </c>
      <c r="B1099" s="1" t="s">
        <v>14</v>
      </c>
      <c r="C1099" s="1" t="s">
        <v>47</v>
      </c>
      <c r="D1099" s="49">
        <v>0</v>
      </c>
      <c r="E1099" s="49">
        <v>11.48</v>
      </c>
      <c r="F1099" s="49">
        <v>5.43</v>
      </c>
      <c r="G1099" s="49">
        <v>0.36</v>
      </c>
      <c r="H1099" s="49">
        <v>115.72799999999999</v>
      </c>
      <c r="I1099" s="52">
        <f>IF(Table2[[#This Row],[Order Priority]]=Introduction!$B$42,1,0)</f>
        <v>0</v>
      </c>
      <c r="J1099" s="52">
        <f>IF(Table2[[#This Row],[Order Priority]]=Introduction!$B$43,1,0)</f>
        <v>0</v>
      </c>
      <c r="K1099" s="52">
        <f>IF(Table2[[#This Row],[Order Priority]]=Introduction!$B$44,1,0)</f>
        <v>0</v>
      </c>
      <c r="L1099" s="52">
        <f>IF(Table2[[#This Row],[Order Priority]]=Introduction!$B$45,1,0)</f>
        <v>1</v>
      </c>
      <c r="M1099" s="52">
        <f>IF(Table2[[#This Row],[Ship Mode]]=Introduction!$C$42,1,0)</f>
        <v>0</v>
      </c>
      <c r="N1099" s="51">
        <f>IF(Table2[[#This Row],[Ship Mode]]=Introduction!$C$44,1,0)</f>
        <v>1</v>
      </c>
      <c r="O1099" s="51">
        <f>IF(Table2[[#This Row],[Customer Segment]]=Introduction!$D$45,1,0)</f>
        <v>0</v>
      </c>
      <c r="P1099" s="51">
        <f>IF(Table2[[#This Row],[Customer Segment]]=Introduction!$D$42,1,0)</f>
        <v>0</v>
      </c>
      <c r="Q1099" s="51">
        <f>IF(Table2[[#This Row],[Customer Segment]]=Introduction!$D$44,1,0)</f>
        <v>1</v>
      </c>
      <c r="R1099" s="41">
        <v>75.52</v>
      </c>
      <c r="S10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283.95760289732203</v>
      </c>
    </row>
    <row r="1100" spans="1:19" customFormat="1" x14ac:dyDescent="0.2">
      <c r="A1100" s="1" t="s">
        <v>46</v>
      </c>
      <c r="B1100" s="1" t="s">
        <v>14</v>
      </c>
      <c r="C1100" s="1" t="s">
        <v>15</v>
      </c>
      <c r="D1100" s="47">
        <v>7.0000000000000007E-2</v>
      </c>
      <c r="E1100" s="47">
        <v>3.98</v>
      </c>
      <c r="F1100" s="47">
        <v>5.26</v>
      </c>
      <c r="G1100" s="47">
        <v>0.38</v>
      </c>
      <c r="H1100" s="47">
        <v>-59.963760000000001</v>
      </c>
      <c r="I1100" s="52">
        <f>IF(Table2[[#This Row],[Order Priority]]=Introduction!$B$42,1,0)</f>
        <v>0</v>
      </c>
      <c r="J1100" s="52">
        <f>IF(Table2[[#This Row],[Order Priority]]=Introduction!$B$43,1,0)</f>
        <v>0</v>
      </c>
      <c r="K1100" s="52">
        <f>IF(Table2[[#This Row],[Order Priority]]=Introduction!$B$44,1,0)</f>
        <v>0</v>
      </c>
      <c r="L1100" s="52">
        <f>IF(Table2[[#This Row],[Order Priority]]=Introduction!$B$45,1,0)</f>
        <v>0</v>
      </c>
      <c r="M1100" s="52">
        <f>IF(Table2[[#This Row],[Ship Mode]]=Introduction!$C$42,1,0)</f>
        <v>0</v>
      </c>
      <c r="N1100" s="51">
        <f>IF(Table2[[#This Row],[Ship Mode]]=Introduction!$C$44,1,0)</f>
        <v>1</v>
      </c>
      <c r="O1100" s="51">
        <f>IF(Table2[[#This Row],[Customer Segment]]=Introduction!$D$45,1,0)</f>
        <v>0</v>
      </c>
      <c r="P1100" s="51">
        <f>IF(Table2[[#This Row],[Customer Segment]]=Introduction!$D$42,1,0)</f>
        <v>1</v>
      </c>
      <c r="Q1100" s="51">
        <f>IF(Table2[[#This Row],[Customer Segment]]=Introduction!$D$44,1,0)</f>
        <v>0</v>
      </c>
      <c r="R1100" s="44">
        <v>29.77</v>
      </c>
      <c r="S11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175.10340525548406</v>
      </c>
    </row>
    <row r="1101" spans="1:19" customFormat="1" x14ac:dyDescent="0.2">
      <c r="A1101" s="1" t="s">
        <v>46</v>
      </c>
      <c r="B1101" s="1" t="s">
        <v>14</v>
      </c>
      <c r="C1101" s="1" t="s">
        <v>15</v>
      </c>
      <c r="D1101" s="49">
        <v>7.0000000000000007E-2</v>
      </c>
      <c r="E1101" s="49">
        <v>12.22</v>
      </c>
      <c r="F1101" s="49">
        <v>2.85</v>
      </c>
      <c r="G1101" s="49">
        <v>0.55000000000000004</v>
      </c>
      <c r="H1101" s="49">
        <v>89.4148</v>
      </c>
      <c r="I1101" s="52">
        <f>IF(Table2[[#This Row],[Order Priority]]=Introduction!$B$42,1,0)</f>
        <v>0</v>
      </c>
      <c r="J1101" s="52">
        <f>IF(Table2[[#This Row],[Order Priority]]=Introduction!$B$43,1,0)</f>
        <v>0</v>
      </c>
      <c r="K1101" s="52">
        <f>IF(Table2[[#This Row],[Order Priority]]=Introduction!$B$44,1,0)</f>
        <v>0</v>
      </c>
      <c r="L1101" s="52">
        <f>IF(Table2[[#This Row],[Order Priority]]=Introduction!$B$45,1,0)</f>
        <v>0</v>
      </c>
      <c r="M1101" s="52">
        <f>IF(Table2[[#This Row],[Ship Mode]]=Introduction!$C$42,1,0)</f>
        <v>0</v>
      </c>
      <c r="N1101" s="51">
        <f>IF(Table2[[#This Row],[Ship Mode]]=Introduction!$C$44,1,0)</f>
        <v>1</v>
      </c>
      <c r="O1101" s="51">
        <f>IF(Table2[[#This Row],[Customer Segment]]=Introduction!$D$45,1,0)</f>
        <v>0</v>
      </c>
      <c r="P1101" s="51">
        <f>IF(Table2[[#This Row],[Customer Segment]]=Introduction!$D$42,1,0)</f>
        <v>1</v>
      </c>
      <c r="Q1101" s="51">
        <f>IF(Table2[[#This Row],[Customer Segment]]=Introduction!$D$44,1,0)</f>
        <v>0</v>
      </c>
      <c r="R1101" s="41">
        <v>147.19</v>
      </c>
      <c r="S11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428.57869527085279</v>
      </c>
    </row>
    <row r="1102" spans="1:19" customFormat="1" x14ac:dyDescent="0.2">
      <c r="A1102" s="1" t="s">
        <v>46</v>
      </c>
      <c r="B1102" s="1" t="s">
        <v>14</v>
      </c>
      <c r="C1102" s="1" t="s">
        <v>47</v>
      </c>
      <c r="D1102" s="47">
        <v>0.08</v>
      </c>
      <c r="E1102" s="47">
        <v>4.55</v>
      </c>
      <c r="F1102" s="47">
        <v>1.49</v>
      </c>
      <c r="G1102" s="47">
        <v>0.35</v>
      </c>
      <c r="H1102" s="47">
        <v>27.0273</v>
      </c>
      <c r="I1102" s="52">
        <f>IF(Table2[[#This Row],[Order Priority]]=Introduction!$B$42,1,0)</f>
        <v>0</v>
      </c>
      <c r="J1102" s="52">
        <f>IF(Table2[[#This Row],[Order Priority]]=Introduction!$B$43,1,0)</f>
        <v>0</v>
      </c>
      <c r="K1102" s="52">
        <f>IF(Table2[[#This Row],[Order Priority]]=Introduction!$B$44,1,0)</f>
        <v>0</v>
      </c>
      <c r="L1102" s="52">
        <f>IF(Table2[[#This Row],[Order Priority]]=Introduction!$B$45,1,0)</f>
        <v>0</v>
      </c>
      <c r="M1102" s="52">
        <f>IF(Table2[[#This Row],[Ship Mode]]=Introduction!$C$42,1,0)</f>
        <v>0</v>
      </c>
      <c r="N1102" s="51">
        <f>IF(Table2[[#This Row],[Ship Mode]]=Introduction!$C$44,1,0)</f>
        <v>1</v>
      </c>
      <c r="O1102" s="51">
        <f>IF(Table2[[#This Row],[Customer Segment]]=Introduction!$D$45,1,0)</f>
        <v>0</v>
      </c>
      <c r="P1102" s="51">
        <f>IF(Table2[[#This Row],[Customer Segment]]=Introduction!$D$42,1,0)</f>
        <v>0</v>
      </c>
      <c r="Q1102" s="51">
        <f>IF(Table2[[#This Row],[Customer Segment]]=Introduction!$D$44,1,0)</f>
        <v>1</v>
      </c>
      <c r="R1102" s="44">
        <v>39.17</v>
      </c>
      <c r="S11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189.60102009591824</v>
      </c>
    </row>
    <row r="1103" spans="1:19" customFormat="1" x14ac:dyDescent="0.2">
      <c r="A1103" s="1" t="s">
        <v>46</v>
      </c>
      <c r="B1103" s="1" t="s">
        <v>2</v>
      </c>
      <c r="C1103" s="1" t="s">
        <v>70</v>
      </c>
      <c r="D1103" s="49">
        <v>0.04</v>
      </c>
      <c r="E1103" s="49">
        <v>70.98</v>
      </c>
      <c r="F1103" s="49">
        <v>26.74</v>
      </c>
      <c r="G1103" s="49">
        <v>0.6</v>
      </c>
      <c r="H1103" s="49">
        <v>-84.628799999999998</v>
      </c>
      <c r="I1103" s="52">
        <f>IF(Table2[[#This Row],[Order Priority]]=Introduction!$B$42,1,0)</f>
        <v>0</v>
      </c>
      <c r="J1103" s="52">
        <f>IF(Table2[[#This Row],[Order Priority]]=Introduction!$B$43,1,0)</f>
        <v>0</v>
      </c>
      <c r="K1103" s="52">
        <f>IF(Table2[[#This Row],[Order Priority]]=Introduction!$B$44,1,0)</f>
        <v>0</v>
      </c>
      <c r="L1103" s="52">
        <f>IF(Table2[[#This Row],[Order Priority]]=Introduction!$B$45,1,0)</f>
        <v>0</v>
      </c>
      <c r="M1103" s="52">
        <f>IF(Table2[[#This Row],[Ship Mode]]=Introduction!$C$42,1,0)</f>
        <v>1</v>
      </c>
      <c r="N1103" s="51">
        <f>IF(Table2[[#This Row],[Ship Mode]]=Introduction!$C$44,1,0)</f>
        <v>0</v>
      </c>
      <c r="O1103" s="51">
        <f>IF(Table2[[#This Row],[Customer Segment]]=Introduction!$D$45,1,0)</f>
        <v>0</v>
      </c>
      <c r="P1103" s="51">
        <f>IF(Table2[[#This Row],[Customer Segment]]=Introduction!$D$42,1,0)</f>
        <v>0</v>
      </c>
      <c r="Q1103" s="51">
        <f>IF(Table2[[#This Row],[Customer Segment]]=Introduction!$D$44,1,0)</f>
        <v>0</v>
      </c>
      <c r="R1103" s="41">
        <v>1345.33</v>
      </c>
      <c r="S11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1381.5154127027452</v>
      </c>
    </row>
    <row r="1104" spans="1:19" customFormat="1" x14ac:dyDescent="0.2">
      <c r="A1104" s="1" t="s">
        <v>1</v>
      </c>
      <c r="B1104" s="1" t="s">
        <v>14</v>
      </c>
      <c r="C1104" s="1" t="s">
        <v>47</v>
      </c>
      <c r="D1104" s="47">
        <v>0.06</v>
      </c>
      <c r="E1104" s="47">
        <v>8.57</v>
      </c>
      <c r="F1104" s="47">
        <v>6.14</v>
      </c>
      <c r="G1104" s="47">
        <v>0.59</v>
      </c>
      <c r="H1104" s="47">
        <v>105.678</v>
      </c>
      <c r="I1104" s="52">
        <f>IF(Table2[[#This Row],[Order Priority]]=Introduction!$B$42,1,0)</f>
        <v>1</v>
      </c>
      <c r="J1104" s="52">
        <f>IF(Table2[[#This Row],[Order Priority]]=Introduction!$B$43,1,0)</f>
        <v>0</v>
      </c>
      <c r="K1104" s="52">
        <f>IF(Table2[[#This Row],[Order Priority]]=Introduction!$B$44,1,0)</f>
        <v>0</v>
      </c>
      <c r="L1104" s="52">
        <f>IF(Table2[[#This Row],[Order Priority]]=Introduction!$B$45,1,0)</f>
        <v>0</v>
      </c>
      <c r="M1104" s="52">
        <f>IF(Table2[[#This Row],[Ship Mode]]=Introduction!$C$42,1,0)</f>
        <v>0</v>
      </c>
      <c r="N1104" s="51">
        <f>IF(Table2[[#This Row],[Ship Mode]]=Introduction!$C$44,1,0)</f>
        <v>1</v>
      </c>
      <c r="O1104" s="51">
        <f>IF(Table2[[#This Row],[Customer Segment]]=Introduction!$D$45,1,0)</f>
        <v>0</v>
      </c>
      <c r="P1104" s="51">
        <f>IF(Table2[[#This Row],[Customer Segment]]=Introduction!$D$42,1,0)</f>
        <v>0</v>
      </c>
      <c r="Q1104" s="51">
        <f>IF(Table2[[#This Row],[Customer Segment]]=Introduction!$D$44,1,0)</f>
        <v>1</v>
      </c>
      <c r="R1104" s="44">
        <v>94.97</v>
      </c>
      <c r="S11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712.9425968958933</v>
      </c>
    </row>
    <row r="1105" spans="1:19" customFormat="1" x14ac:dyDescent="0.2">
      <c r="A1105" s="1" t="s">
        <v>1</v>
      </c>
      <c r="B1105" s="1" t="s">
        <v>2</v>
      </c>
      <c r="C1105" s="1" t="s">
        <v>15</v>
      </c>
      <c r="D1105" s="49">
        <v>7.0000000000000007E-2</v>
      </c>
      <c r="E1105" s="49">
        <v>400.97</v>
      </c>
      <c r="F1105" s="49">
        <v>48.26</v>
      </c>
      <c r="G1105" s="49">
        <v>0.36</v>
      </c>
      <c r="H1105" s="49">
        <v>2581.5590999999999</v>
      </c>
      <c r="I1105" s="52">
        <f>IF(Table2[[#This Row],[Order Priority]]=Introduction!$B$42,1,0)</f>
        <v>1</v>
      </c>
      <c r="J1105" s="52">
        <f>IF(Table2[[#This Row],[Order Priority]]=Introduction!$B$43,1,0)</f>
        <v>0</v>
      </c>
      <c r="K1105" s="52">
        <f>IF(Table2[[#This Row],[Order Priority]]=Introduction!$B$44,1,0)</f>
        <v>0</v>
      </c>
      <c r="L1105" s="52">
        <f>IF(Table2[[#This Row],[Order Priority]]=Introduction!$B$45,1,0)</f>
        <v>0</v>
      </c>
      <c r="M1105" s="52">
        <f>IF(Table2[[#This Row],[Ship Mode]]=Introduction!$C$42,1,0)</f>
        <v>1</v>
      </c>
      <c r="N1105" s="51">
        <f>IF(Table2[[#This Row],[Ship Mode]]=Introduction!$C$44,1,0)</f>
        <v>0</v>
      </c>
      <c r="O1105" s="51">
        <f>IF(Table2[[#This Row],[Customer Segment]]=Introduction!$D$45,1,0)</f>
        <v>0</v>
      </c>
      <c r="P1105" s="51">
        <f>IF(Table2[[#This Row],[Customer Segment]]=Introduction!$D$42,1,0)</f>
        <v>1</v>
      </c>
      <c r="Q1105" s="51">
        <f>IF(Table2[[#This Row],[Customer Segment]]=Introduction!$D$44,1,0)</f>
        <v>0</v>
      </c>
      <c r="R1105" s="41">
        <v>3741.39</v>
      </c>
      <c r="S11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5581.2127006135115</v>
      </c>
    </row>
    <row r="1106" spans="1:19" customFormat="1" x14ac:dyDescent="0.2">
      <c r="A1106" s="1" t="s">
        <v>1</v>
      </c>
      <c r="B1106" s="1" t="s">
        <v>63</v>
      </c>
      <c r="C1106" s="1" t="s">
        <v>15</v>
      </c>
      <c r="D1106" s="47">
        <v>0.1</v>
      </c>
      <c r="E1106" s="47">
        <v>120.98</v>
      </c>
      <c r="F1106" s="47">
        <v>9.07</v>
      </c>
      <c r="G1106" s="47">
        <v>0.35</v>
      </c>
      <c r="H1106" s="47">
        <v>297.45715999999999</v>
      </c>
      <c r="I1106" s="52">
        <f>IF(Table2[[#This Row],[Order Priority]]=Introduction!$B$42,1,0)</f>
        <v>1</v>
      </c>
      <c r="J1106" s="52">
        <f>IF(Table2[[#This Row],[Order Priority]]=Introduction!$B$43,1,0)</f>
        <v>0</v>
      </c>
      <c r="K1106" s="52">
        <f>IF(Table2[[#This Row],[Order Priority]]=Introduction!$B$44,1,0)</f>
        <v>0</v>
      </c>
      <c r="L1106" s="52">
        <f>IF(Table2[[#This Row],[Order Priority]]=Introduction!$B$45,1,0)</f>
        <v>0</v>
      </c>
      <c r="M1106" s="52">
        <f>IF(Table2[[#This Row],[Ship Mode]]=Introduction!$C$42,1,0)</f>
        <v>0</v>
      </c>
      <c r="N1106" s="51">
        <f>IF(Table2[[#This Row],[Ship Mode]]=Introduction!$C$44,1,0)</f>
        <v>0</v>
      </c>
      <c r="O1106" s="51">
        <f>IF(Table2[[#This Row],[Customer Segment]]=Introduction!$D$45,1,0)</f>
        <v>0</v>
      </c>
      <c r="P1106" s="51">
        <f>IF(Table2[[#This Row],[Customer Segment]]=Introduction!$D$42,1,0)</f>
        <v>1</v>
      </c>
      <c r="Q1106" s="51">
        <f>IF(Table2[[#This Row],[Customer Segment]]=Introduction!$D$44,1,0)</f>
        <v>0</v>
      </c>
      <c r="R1106" s="44">
        <v>568.24</v>
      </c>
      <c r="S11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975.00451275503497</v>
      </c>
    </row>
    <row r="1107" spans="1:19" customFormat="1" x14ac:dyDescent="0.2">
      <c r="A1107" s="1" t="s">
        <v>1</v>
      </c>
      <c r="B1107" s="1" t="s">
        <v>63</v>
      </c>
      <c r="C1107" s="1" t="s">
        <v>15</v>
      </c>
      <c r="D1107" s="49">
        <v>0.02</v>
      </c>
      <c r="E1107" s="49">
        <v>152.47999999999999</v>
      </c>
      <c r="F1107" s="49">
        <v>6.5</v>
      </c>
      <c r="G1107" s="49">
        <v>0.74</v>
      </c>
      <c r="H1107" s="49">
        <v>-564.60239999999999</v>
      </c>
      <c r="I1107" s="52">
        <f>IF(Table2[[#This Row],[Order Priority]]=Introduction!$B$42,1,0)</f>
        <v>1</v>
      </c>
      <c r="J1107" s="52">
        <f>IF(Table2[[#This Row],[Order Priority]]=Introduction!$B$43,1,0)</f>
        <v>0</v>
      </c>
      <c r="K1107" s="52">
        <f>IF(Table2[[#This Row],[Order Priority]]=Introduction!$B$44,1,0)</f>
        <v>0</v>
      </c>
      <c r="L1107" s="52">
        <f>IF(Table2[[#This Row],[Order Priority]]=Introduction!$B$45,1,0)</f>
        <v>0</v>
      </c>
      <c r="M1107" s="52">
        <f>IF(Table2[[#This Row],[Ship Mode]]=Introduction!$C$42,1,0)</f>
        <v>0</v>
      </c>
      <c r="N1107" s="51">
        <f>IF(Table2[[#This Row],[Ship Mode]]=Introduction!$C$44,1,0)</f>
        <v>0</v>
      </c>
      <c r="O1107" s="51">
        <f>IF(Table2[[#This Row],[Customer Segment]]=Introduction!$D$45,1,0)</f>
        <v>0</v>
      </c>
      <c r="P1107" s="51">
        <f>IF(Table2[[#This Row],[Customer Segment]]=Introduction!$D$42,1,0)</f>
        <v>1</v>
      </c>
      <c r="Q1107" s="51">
        <f>IF(Table2[[#This Row],[Customer Segment]]=Introduction!$D$44,1,0)</f>
        <v>0</v>
      </c>
      <c r="R1107" s="41">
        <v>162.91</v>
      </c>
      <c r="S11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496.92408324853801</v>
      </c>
    </row>
    <row r="1108" spans="1:19" customFormat="1" x14ac:dyDescent="0.2">
      <c r="A1108" s="1" t="s">
        <v>13</v>
      </c>
      <c r="B1108" s="1" t="s">
        <v>14</v>
      </c>
      <c r="C1108" s="1" t="s">
        <v>15</v>
      </c>
      <c r="D1108" s="47">
        <v>0.03</v>
      </c>
      <c r="E1108" s="47">
        <v>4.4800000000000004</v>
      </c>
      <c r="F1108" s="47">
        <v>49</v>
      </c>
      <c r="G1108" s="47">
        <v>0.6</v>
      </c>
      <c r="H1108" s="47">
        <v>64.266000000000005</v>
      </c>
      <c r="I1108" s="52">
        <f>IF(Table2[[#This Row],[Order Priority]]=Introduction!$B$42,1,0)</f>
        <v>0</v>
      </c>
      <c r="J1108" s="52">
        <f>IF(Table2[[#This Row],[Order Priority]]=Introduction!$B$43,1,0)</f>
        <v>1</v>
      </c>
      <c r="K1108" s="52">
        <f>IF(Table2[[#This Row],[Order Priority]]=Introduction!$B$44,1,0)</f>
        <v>0</v>
      </c>
      <c r="L1108" s="52">
        <f>IF(Table2[[#This Row],[Order Priority]]=Introduction!$B$45,1,0)</f>
        <v>0</v>
      </c>
      <c r="M1108" s="52">
        <f>IF(Table2[[#This Row],[Ship Mode]]=Introduction!$C$42,1,0)</f>
        <v>0</v>
      </c>
      <c r="N1108" s="51">
        <f>IF(Table2[[#This Row],[Ship Mode]]=Introduction!$C$44,1,0)</f>
        <v>1</v>
      </c>
      <c r="O1108" s="51">
        <f>IF(Table2[[#This Row],[Customer Segment]]=Introduction!$D$45,1,0)</f>
        <v>0</v>
      </c>
      <c r="P1108" s="51">
        <f>IF(Table2[[#This Row],[Customer Segment]]=Introduction!$D$42,1,0)</f>
        <v>1</v>
      </c>
      <c r="Q1108" s="51">
        <f>IF(Table2[[#This Row],[Customer Segment]]=Introduction!$D$44,1,0)</f>
        <v>0</v>
      </c>
      <c r="R1108" s="44">
        <v>21.46</v>
      </c>
      <c r="S11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1518.6057498428854</v>
      </c>
    </row>
    <row r="1109" spans="1:19" customFormat="1" x14ac:dyDescent="0.2">
      <c r="A1109" s="1" t="s">
        <v>13</v>
      </c>
      <c r="B1109" s="1" t="s">
        <v>2</v>
      </c>
      <c r="C1109" s="1" t="s">
        <v>15</v>
      </c>
      <c r="D1109" s="49">
        <v>0.06</v>
      </c>
      <c r="E1109" s="49">
        <v>350.99</v>
      </c>
      <c r="F1109" s="49">
        <v>39</v>
      </c>
      <c r="G1109" s="49">
        <v>0.55000000000000004</v>
      </c>
      <c r="H1109" s="49">
        <v>-302.61559999999997</v>
      </c>
      <c r="I1109" s="52">
        <f>IF(Table2[[#This Row],[Order Priority]]=Introduction!$B$42,1,0)</f>
        <v>0</v>
      </c>
      <c r="J1109" s="52">
        <f>IF(Table2[[#This Row],[Order Priority]]=Introduction!$B$43,1,0)</f>
        <v>1</v>
      </c>
      <c r="K1109" s="52">
        <f>IF(Table2[[#This Row],[Order Priority]]=Introduction!$B$44,1,0)</f>
        <v>0</v>
      </c>
      <c r="L1109" s="52">
        <f>IF(Table2[[#This Row],[Order Priority]]=Introduction!$B$45,1,0)</f>
        <v>0</v>
      </c>
      <c r="M1109" s="52">
        <f>IF(Table2[[#This Row],[Ship Mode]]=Introduction!$C$42,1,0)</f>
        <v>1</v>
      </c>
      <c r="N1109" s="51">
        <f>IF(Table2[[#This Row],[Ship Mode]]=Introduction!$C$44,1,0)</f>
        <v>0</v>
      </c>
      <c r="O1109" s="51">
        <f>IF(Table2[[#This Row],[Customer Segment]]=Introduction!$D$45,1,0)</f>
        <v>0</v>
      </c>
      <c r="P1109" s="51">
        <f>IF(Table2[[#This Row],[Customer Segment]]=Introduction!$D$42,1,0)</f>
        <v>1</v>
      </c>
      <c r="Q1109" s="51">
        <f>IF(Table2[[#This Row],[Customer Segment]]=Introduction!$D$44,1,0)</f>
        <v>0</v>
      </c>
      <c r="R1109" s="41">
        <v>3506.78</v>
      </c>
      <c r="S11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2087.2408073480692</v>
      </c>
    </row>
    <row r="1110" spans="1:19" customFormat="1" x14ac:dyDescent="0.2">
      <c r="A1110" s="1" t="s">
        <v>13</v>
      </c>
      <c r="B1110" s="1" t="s">
        <v>63</v>
      </c>
      <c r="C1110" s="1" t="s">
        <v>15</v>
      </c>
      <c r="D1110" s="47">
        <v>0.09</v>
      </c>
      <c r="E1110" s="47">
        <v>40.98</v>
      </c>
      <c r="F1110" s="47">
        <v>6.5</v>
      </c>
      <c r="G1110" s="47">
        <v>0.74</v>
      </c>
      <c r="H1110" s="47">
        <v>5.6916000000000002</v>
      </c>
      <c r="I1110" s="52">
        <f>IF(Table2[[#This Row],[Order Priority]]=Introduction!$B$42,1,0)</f>
        <v>0</v>
      </c>
      <c r="J1110" s="52">
        <f>IF(Table2[[#This Row],[Order Priority]]=Introduction!$B$43,1,0)</f>
        <v>1</v>
      </c>
      <c r="K1110" s="52">
        <f>IF(Table2[[#This Row],[Order Priority]]=Introduction!$B$44,1,0)</f>
        <v>0</v>
      </c>
      <c r="L1110" s="52">
        <f>IF(Table2[[#This Row],[Order Priority]]=Introduction!$B$45,1,0)</f>
        <v>0</v>
      </c>
      <c r="M1110" s="52">
        <f>IF(Table2[[#This Row],[Ship Mode]]=Introduction!$C$42,1,0)</f>
        <v>0</v>
      </c>
      <c r="N1110" s="51">
        <f>IF(Table2[[#This Row],[Ship Mode]]=Introduction!$C$44,1,0)</f>
        <v>0</v>
      </c>
      <c r="O1110" s="51">
        <f>IF(Table2[[#This Row],[Customer Segment]]=Introduction!$D$45,1,0)</f>
        <v>0</v>
      </c>
      <c r="P1110" s="51">
        <f>IF(Table2[[#This Row],[Customer Segment]]=Introduction!$D$42,1,0)</f>
        <v>1</v>
      </c>
      <c r="Q1110" s="51">
        <f>IF(Table2[[#This Row],[Customer Segment]]=Introduction!$D$44,1,0)</f>
        <v>0</v>
      </c>
      <c r="R1110" s="44">
        <v>267.69</v>
      </c>
      <c r="S11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392.81232173535187</v>
      </c>
    </row>
    <row r="1111" spans="1:19" customFormat="1" x14ac:dyDescent="0.2">
      <c r="A1111" s="1" t="s">
        <v>13</v>
      </c>
      <c r="B1111" s="1" t="s">
        <v>14</v>
      </c>
      <c r="C1111" s="1" t="s">
        <v>70</v>
      </c>
      <c r="D1111" s="49">
        <v>0</v>
      </c>
      <c r="E1111" s="49">
        <v>3.89</v>
      </c>
      <c r="F1111" s="49">
        <v>7.01</v>
      </c>
      <c r="G1111" s="49">
        <v>0.37</v>
      </c>
      <c r="H1111" s="49">
        <v>-255.16890000000001</v>
      </c>
      <c r="I1111" s="52">
        <f>IF(Table2[[#This Row],[Order Priority]]=Introduction!$B$42,1,0)</f>
        <v>0</v>
      </c>
      <c r="J1111" s="52">
        <f>IF(Table2[[#This Row],[Order Priority]]=Introduction!$B$43,1,0)</f>
        <v>1</v>
      </c>
      <c r="K1111" s="52">
        <f>IF(Table2[[#This Row],[Order Priority]]=Introduction!$B$44,1,0)</f>
        <v>0</v>
      </c>
      <c r="L1111" s="52">
        <f>IF(Table2[[#This Row],[Order Priority]]=Introduction!$B$45,1,0)</f>
        <v>0</v>
      </c>
      <c r="M1111" s="52">
        <f>IF(Table2[[#This Row],[Ship Mode]]=Introduction!$C$42,1,0)</f>
        <v>0</v>
      </c>
      <c r="N1111" s="51">
        <f>IF(Table2[[#This Row],[Ship Mode]]=Introduction!$C$44,1,0)</f>
        <v>1</v>
      </c>
      <c r="O1111" s="51">
        <f>IF(Table2[[#This Row],[Customer Segment]]=Introduction!$D$45,1,0)</f>
        <v>0</v>
      </c>
      <c r="P1111" s="51">
        <f>IF(Table2[[#This Row],[Customer Segment]]=Introduction!$D$42,1,0)</f>
        <v>0</v>
      </c>
      <c r="Q1111" s="51">
        <f>IF(Table2[[#This Row],[Customer Segment]]=Introduction!$D$44,1,0)</f>
        <v>0</v>
      </c>
      <c r="R1111" s="41">
        <v>85.64</v>
      </c>
      <c r="S11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-113.33985884706718</v>
      </c>
    </row>
    <row r="1112" spans="1:19" customFormat="1" x14ac:dyDescent="0.2">
      <c r="A1112" s="1" t="s">
        <v>13</v>
      </c>
      <c r="B1112" s="1" t="s">
        <v>2</v>
      </c>
      <c r="C1112" s="1" t="s">
        <v>70</v>
      </c>
      <c r="D1112" s="47">
        <v>0.09</v>
      </c>
      <c r="E1112" s="47">
        <v>120.98</v>
      </c>
      <c r="F1112" s="47">
        <v>30</v>
      </c>
      <c r="G1112" s="47">
        <v>0.64</v>
      </c>
      <c r="H1112" s="47">
        <v>74.004800000000003</v>
      </c>
      <c r="I1112" s="52">
        <f>IF(Table2[[#This Row],[Order Priority]]=Introduction!$B$42,1,0)</f>
        <v>0</v>
      </c>
      <c r="J1112" s="52">
        <f>IF(Table2[[#This Row],[Order Priority]]=Introduction!$B$43,1,0)</f>
        <v>1</v>
      </c>
      <c r="K1112" s="52">
        <f>IF(Table2[[#This Row],[Order Priority]]=Introduction!$B$44,1,0)</f>
        <v>0</v>
      </c>
      <c r="L1112" s="52">
        <f>IF(Table2[[#This Row],[Order Priority]]=Introduction!$B$45,1,0)</f>
        <v>0</v>
      </c>
      <c r="M1112" s="52">
        <f>IF(Table2[[#This Row],[Ship Mode]]=Introduction!$C$42,1,0)</f>
        <v>1</v>
      </c>
      <c r="N1112" s="51">
        <f>IF(Table2[[#This Row],[Ship Mode]]=Introduction!$C$44,1,0)</f>
        <v>0</v>
      </c>
      <c r="O1112" s="51">
        <f>IF(Table2[[#This Row],[Customer Segment]]=Introduction!$D$45,1,0)</f>
        <v>0</v>
      </c>
      <c r="P1112" s="51">
        <f>IF(Table2[[#This Row],[Customer Segment]]=Introduction!$D$42,1,0)</f>
        <v>0</v>
      </c>
      <c r="Q1112" s="51">
        <f>IF(Table2[[#This Row],[Customer Segment]]=Introduction!$D$44,1,0)</f>
        <v>0</v>
      </c>
      <c r="R1112" s="44">
        <v>2508.15</v>
      </c>
      <c r="S11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1587.4110804382431</v>
      </c>
    </row>
    <row r="1113" spans="1:19" customFormat="1" x14ac:dyDescent="0.2">
      <c r="A1113" s="1" t="s">
        <v>13</v>
      </c>
      <c r="B1113" s="1" t="s">
        <v>14</v>
      </c>
      <c r="C1113" s="1" t="s">
        <v>70</v>
      </c>
      <c r="D1113" s="49">
        <v>0.1</v>
      </c>
      <c r="E1113" s="49">
        <v>30.98</v>
      </c>
      <c r="F1113" s="49">
        <v>5.76</v>
      </c>
      <c r="G1113" s="49">
        <v>0.4</v>
      </c>
      <c r="H1113" s="49">
        <v>109.4248</v>
      </c>
      <c r="I1113" s="52">
        <f>IF(Table2[[#This Row],[Order Priority]]=Introduction!$B$42,1,0)</f>
        <v>0</v>
      </c>
      <c r="J1113" s="52">
        <f>IF(Table2[[#This Row],[Order Priority]]=Introduction!$B$43,1,0)</f>
        <v>1</v>
      </c>
      <c r="K1113" s="52">
        <f>IF(Table2[[#This Row],[Order Priority]]=Introduction!$B$44,1,0)</f>
        <v>0</v>
      </c>
      <c r="L1113" s="52">
        <f>IF(Table2[[#This Row],[Order Priority]]=Introduction!$B$45,1,0)</f>
        <v>0</v>
      </c>
      <c r="M1113" s="52">
        <f>IF(Table2[[#This Row],[Ship Mode]]=Introduction!$C$42,1,0)</f>
        <v>0</v>
      </c>
      <c r="N1113" s="51">
        <f>IF(Table2[[#This Row],[Ship Mode]]=Introduction!$C$44,1,0)</f>
        <v>1</v>
      </c>
      <c r="O1113" s="51">
        <f>IF(Table2[[#This Row],[Customer Segment]]=Introduction!$D$45,1,0)</f>
        <v>0</v>
      </c>
      <c r="P1113" s="51">
        <f>IF(Table2[[#This Row],[Customer Segment]]=Introduction!$D$42,1,0)</f>
        <v>0</v>
      </c>
      <c r="Q1113" s="51">
        <f>IF(Table2[[#This Row],[Customer Segment]]=Introduction!$D$44,1,0)</f>
        <v>0</v>
      </c>
      <c r="R1113" s="41">
        <v>225.62</v>
      </c>
      <c r="S11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269.19363894997548</v>
      </c>
    </row>
    <row r="1114" spans="1:19" customFormat="1" x14ac:dyDescent="0.2">
      <c r="A1114" s="1" t="s">
        <v>13</v>
      </c>
      <c r="B1114" s="1" t="s">
        <v>14</v>
      </c>
      <c r="C1114" s="1" t="s">
        <v>15</v>
      </c>
      <c r="D1114" s="47">
        <v>0.08</v>
      </c>
      <c r="E1114" s="47">
        <v>4.91</v>
      </c>
      <c r="F1114" s="47">
        <v>0.5</v>
      </c>
      <c r="G1114" s="47">
        <v>0.36</v>
      </c>
      <c r="H1114" s="47">
        <v>12.726000000000001</v>
      </c>
      <c r="I1114" s="52">
        <f>IF(Table2[[#This Row],[Order Priority]]=Introduction!$B$42,1,0)</f>
        <v>0</v>
      </c>
      <c r="J1114" s="52">
        <f>IF(Table2[[#This Row],[Order Priority]]=Introduction!$B$43,1,0)</f>
        <v>1</v>
      </c>
      <c r="K1114" s="52">
        <f>IF(Table2[[#This Row],[Order Priority]]=Introduction!$B$44,1,0)</f>
        <v>0</v>
      </c>
      <c r="L1114" s="52">
        <f>IF(Table2[[#This Row],[Order Priority]]=Introduction!$B$45,1,0)</f>
        <v>0</v>
      </c>
      <c r="M1114" s="52">
        <f>IF(Table2[[#This Row],[Ship Mode]]=Introduction!$C$42,1,0)</f>
        <v>0</v>
      </c>
      <c r="N1114" s="51">
        <f>IF(Table2[[#This Row],[Ship Mode]]=Introduction!$C$44,1,0)</f>
        <v>1</v>
      </c>
      <c r="O1114" s="51">
        <f>IF(Table2[[#This Row],[Customer Segment]]=Introduction!$D$45,1,0)</f>
        <v>0</v>
      </c>
      <c r="P1114" s="51">
        <f>IF(Table2[[#This Row],[Customer Segment]]=Introduction!$D$42,1,0)</f>
        <v>1</v>
      </c>
      <c r="Q1114" s="51">
        <f>IF(Table2[[#This Row],[Customer Segment]]=Introduction!$D$44,1,0)</f>
        <v>0</v>
      </c>
      <c r="R1114" s="44">
        <v>42.69</v>
      </c>
      <c r="S11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-105.85957957677957</v>
      </c>
    </row>
    <row r="1115" spans="1:19" customFormat="1" x14ac:dyDescent="0.2">
      <c r="A1115" s="1" t="s">
        <v>13</v>
      </c>
      <c r="B1115" s="1" t="s">
        <v>14</v>
      </c>
      <c r="C1115" s="1" t="s">
        <v>15</v>
      </c>
      <c r="D1115" s="49">
        <v>0.02</v>
      </c>
      <c r="E1115" s="49">
        <v>28.15</v>
      </c>
      <c r="F1115" s="49">
        <v>6.17</v>
      </c>
      <c r="G1115" s="49">
        <v>0.55000000000000004</v>
      </c>
      <c r="H1115" s="49">
        <v>160.8066</v>
      </c>
      <c r="I1115" s="52">
        <f>IF(Table2[[#This Row],[Order Priority]]=Introduction!$B$42,1,0)</f>
        <v>0</v>
      </c>
      <c r="J1115" s="52">
        <f>IF(Table2[[#This Row],[Order Priority]]=Introduction!$B$43,1,0)</f>
        <v>1</v>
      </c>
      <c r="K1115" s="52">
        <f>IF(Table2[[#This Row],[Order Priority]]=Introduction!$B$44,1,0)</f>
        <v>0</v>
      </c>
      <c r="L1115" s="52">
        <f>IF(Table2[[#This Row],[Order Priority]]=Introduction!$B$45,1,0)</f>
        <v>0</v>
      </c>
      <c r="M1115" s="52">
        <f>IF(Table2[[#This Row],[Ship Mode]]=Introduction!$C$42,1,0)</f>
        <v>0</v>
      </c>
      <c r="N1115" s="51">
        <f>IF(Table2[[#This Row],[Ship Mode]]=Introduction!$C$44,1,0)</f>
        <v>1</v>
      </c>
      <c r="O1115" s="51">
        <f>IF(Table2[[#This Row],[Customer Segment]]=Introduction!$D$45,1,0)</f>
        <v>0</v>
      </c>
      <c r="P1115" s="51">
        <f>IF(Table2[[#This Row],[Customer Segment]]=Introduction!$D$42,1,0)</f>
        <v>1</v>
      </c>
      <c r="Q1115" s="51">
        <f>IF(Table2[[#This Row],[Customer Segment]]=Introduction!$D$44,1,0)</f>
        <v>0</v>
      </c>
      <c r="R1115" s="41">
        <v>327.41000000000003</v>
      </c>
      <c r="S11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472.88411999278725</v>
      </c>
    </row>
    <row r="1116" spans="1:19" customFormat="1" x14ac:dyDescent="0.2">
      <c r="A1116" s="1" t="s">
        <v>13</v>
      </c>
      <c r="B1116" s="1" t="s">
        <v>14</v>
      </c>
      <c r="C1116" s="1" t="s">
        <v>15</v>
      </c>
      <c r="D1116" s="47">
        <v>0.08</v>
      </c>
      <c r="E1116" s="47">
        <v>4.91</v>
      </c>
      <c r="F1116" s="47">
        <v>0.5</v>
      </c>
      <c r="G1116" s="47">
        <v>0.36</v>
      </c>
      <c r="H1116" s="47">
        <v>31.751999999999999</v>
      </c>
      <c r="I1116" s="52">
        <f>IF(Table2[[#This Row],[Order Priority]]=Introduction!$B$42,1,0)</f>
        <v>0</v>
      </c>
      <c r="J1116" s="52">
        <f>IF(Table2[[#This Row],[Order Priority]]=Introduction!$B$43,1,0)</f>
        <v>1</v>
      </c>
      <c r="K1116" s="52">
        <f>IF(Table2[[#This Row],[Order Priority]]=Introduction!$B$44,1,0)</f>
        <v>0</v>
      </c>
      <c r="L1116" s="52">
        <f>IF(Table2[[#This Row],[Order Priority]]=Introduction!$B$45,1,0)</f>
        <v>0</v>
      </c>
      <c r="M1116" s="52">
        <f>IF(Table2[[#This Row],[Ship Mode]]=Introduction!$C$42,1,0)</f>
        <v>0</v>
      </c>
      <c r="N1116" s="51">
        <f>IF(Table2[[#This Row],[Ship Mode]]=Introduction!$C$44,1,0)</f>
        <v>1</v>
      </c>
      <c r="O1116" s="51">
        <f>IF(Table2[[#This Row],[Customer Segment]]=Introduction!$D$45,1,0)</f>
        <v>0</v>
      </c>
      <c r="P1116" s="51">
        <f>IF(Table2[[#This Row],[Customer Segment]]=Introduction!$D$42,1,0)</f>
        <v>1</v>
      </c>
      <c r="Q1116" s="51">
        <f>IF(Table2[[#This Row],[Customer Segment]]=Introduction!$D$44,1,0)</f>
        <v>0</v>
      </c>
      <c r="R1116" s="44">
        <v>170.75</v>
      </c>
      <c r="S11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-86.376466182732713</v>
      </c>
    </row>
    <row r="1117" spans="1:19" customFormat="1" x14ac:dyDescent="0.2">
      <c r="A1117" s="1" t="s">
        <v>13</v>
      </c>
      <c r="B1117" s="1" t="s">
        <v>14</v>
      </c>
      <c r="C1117" s="1" t="s">
        <v>15</v>
      </c>
      <c r="D1117" s="49">
        <v>0.02</v>
      </c>
      <c r="E1117" s="49">
        <v>28.15</v>
      </c>
      <c r="F1117" s="49">
        <v>6.17</v>
      </c>
      <c r="G1117" s="49">
        <v>0.55000000000000004</v>
      </c>
      <c r="H1117" s="49">
        <v>117.208</v>
      </c>
      <c r="I1117" s="52">
        <f>IF(Table2[[#This Row],[Order Priority]]=Introduction!$B$42,1,0)</f>
        <v>0</v>
      </c>
      <c r="J1117" s="52">
        <f>IF(Table2[[#This Row],[Order Priority]]=Introduction!$B$43,1,0)</f>
        <v>1</v>
      </c>
      <c r="K1117" s="52">
        <f>IF(Table2[[#This Row],[Order Priority]]=Introduction!$B$44,1,0)</f>
        <v>0</v>
      </c>
      <c r="L1117" s="52">
        <f>IF(Table2[[#This Row],[Order Priority]]=Introduction!$B$45,1,0)</f>
        <v>0</v>
      </c>
      <c r="M1117" s="52">
        <f>IF(Table2[[#This Row],[Ship Mode]]=Introduction!$C$42,1,0)</f>
        <v>0</v>
      </c>
      <c r="N1117" s="51">
        <f>IF(Table2[[#This Row],[Ship Mode]]=Introduction!$C$44,1,0)</f>
        <v>1</v>
      </c>
      <c r="O1117" s="51">
        <f>IF(Table2[[#This Row],[Customer Segment]]=Introduction!$D$45,1,0)</f>
        <v>0</v>
      </c>
      <c r="P1117" s="51">
        <f>IF(Table2[[#This Row],[Customer Segment]]=Introduction!$D$42,1,0)</f>
        <v>1</v>
      </c>
      <c r="Q1117" s="51">
        <f>IF(Table2[[#This Row],[Customer Segment]]=Introduction!$D$44,1,0)</f>
        <v>0</v>
      </c>
      <c r="R1117" s="41">
        <v>1339.42</v>
      </c>
      <c r="S11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428.23803213292746</v>
      </c>
    </row>
    <row r="1118" spans="1:19" customFormat="1" x14ac:dyDescent="0.2">
      <c r="A1118" s="1" t="s">
        <v>23</v>
      </c>
      <c r="B1118" s="1" t="s">
        <v>14</v>
      </c>
      <c r="C1118" s="1" t="s">
        <v>47</v>
      </c>
      <c r="D1118" s="47">
        <v>7.0000000000000007E-2</v>
      </c>
      <c r="E1118" s="47">
        <v>2.12</v>
      </c>
      <c r="F1118" s="47">
        <v>1.99</v>
      </c>
      <c r="G1118" s="47">
        <v>0.55000000000000004</v>
      </c>
      <c r="H1118" s="47">
        <v>-55.84</v>
      </c>
      <c r="I1118" s="52">
        <f>IF(Table2[[#This Row],[Order Priority]]=Introduction!$B$42,1,0)</f>
        <v>0</v>
      </c>
      <c r="J1118" s="52">
        <f>IF(Table2[[#This Row],[Order Priority]]=Introduction!$B$43,1,0)</f>
        <v>0</v>
      </c>
      <c r="K1118" s="52">
        <f>IF(Table2[[#This Row],[Order Priority]]=Introduction!$B$44,1,0)</f>
        <v>1</v>
      </c>
      <c r="L1118" s="52">
        <f>IF(Table2[[#This Row],[Order Priority]]=Introduction!$B$45,1,0)</f>
        <v>0</v>
      </c>
      <c r="M1118" s="52">
        <f>IF(Table2[[#This Row],[Ship Mode]]=Introduction!$C$42,1,0)</f>
        <v>0</v>
      </c>
      <c r="N1118" s="51">
        <f>IF(Table2[[#This Row],[Ship Mode]]=Introduction!$C$44,1,0)</f>
        <v>1</v>
      </c>
      <c r="O1118" s="51">
        <f>IF(Table2[[#This Row],[Customer Segment]]=Introduction!$D$45,1,0)</f>
        <v>0</v>
      </c>
      <c r="P1118" s="51">
        <f>IF(Table2[[#This Row],[Customer Segment]]=Introduction!$D$42,1,0)</f>
        <v>0</v>
      </c>
      <c r="Q1118" s="51">
        <f>IF(Table2[[#This Row],[Customer Segment]]=Introduction!$D$44,1,0)</f>
        <v>1</v>
      </c>
      <c r="R1118" s="44">
        <v>26.07</v>
      </c>
      <c r="S11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19" spans="1:19" customFormat="1" x14ac:dyDescent="0.2">
      <c r="A1119" s="1" t="s">
        <v>23</v>
      </c>
      <c r="B1119" s="1" t="s">
        <v>14</v>
      </c>
      <c r="C1119" s="1" t="s">
        <v>47</v>
      </c>
      <c r="D1119" s="49">
        <v>7.0000000000000007E-2</v>
      </c>
      <c r="E1119" s="49">
        <v>2.12</v>
      </c>
      <c r="F1119" s="49">
        <v>1.99</v>
      </c>
      <c r="G1119" s="49">
        <v>0.55000000000000004</v>
      </c>
      <c r="H1119" s="49">
        <v>-55.84</v>
      </c>
      <c r="I1119" s="52">
        <f>IF(Table2[[#This Row],[Order Priority]]=Introduction!$B$42,1,0)</f>
        <v>0</v>
      </c>
      <c r="J1119" s="52">
        <f>IF(Table2[[#This Row],[Order Priority]]=Introduction!$B$43,1,0)</f>
        <v>0</v>
      </c>
      <c r="K1119" s="52">
        <f>IF(Table2[[#This Row],[Order Priority]]=Introduction!$B$44,1,0)</f>
        <v>1</v>
      </c>
      <c r="L1119" s="52">
        <f>IF(Table2[[#This Row],[Order Priority]]=Introduction!$B$45,1,0)</f>
        <v>0</v>
      </c>
      <c r="M1119" s="52">
        <f>IF(Table2[[#This Row],[Ship Mode]]=Introduction!$C$42,1,0)</f>
        <v>0</v>
      </c>
      <c r="N1119" s="51">
        <f>IF(Table2[[#This Row],[Ship Mode]]=Introduction!$C$44,1,0)</f>
        <v>1</v>
      </c>
      <c r="O1119" s="51">
        <f>IF(Table2[[#This Row],[Customer Segment]]=Introduction!$D$45,1,0)</f>
        <v>0</v>
      </c>
      <c r="P1119" s="51">
        <f>IF(Table2[[#This Row],[Customer Segment]]=Introduction!$D$42,1,0)</f>
        <v>0</v>
      </c>
      <c r="Q1119" s="51">
        <f>IF(Table2[[#This Row],[Customer Segment]]=Introduction!$D$44,1,0)</f>
        <v>1</v>
      </c>
      <c r="R1119" s="41">
        <v>99.94</v>
      </c>
      <c r="S11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20" spans="1:19" customFormat="1" x14ac:dyDescent="0.2">
      <c r="A1120" s="1" t="s">
        <v>23</v>
      </c>
      <c r="B1120" s="1" t="s">
        <v>14</v>
      </c>
      <c r="C1120" s="1" t="s">
        <v>15</v>
      </c>
      <c r="D1120" s="47">
        <v>0.05</v>
      </c>
      <c r="E1120" s="47">
        <v>115.99</v>
      </c>
      <c r="F1120" s="47">
        <v>8.99</v>
      </c>
      <c r="G1120" s="47">
        <v>0.57999999999999996</v>
      </c>
      <c r="H1120" s="47">
        <v>719.35260000000005</v>
      </c>
      <c r="I1120" s="52">
        <f>IF(Table2[[#This Row],[Order Priority]]=Introduction!$B$42,1,0)</f>
        <v>0</v>
      </c>
      <c r="J1120" s="52">
        <f>IF(Table2[[#This Row],[Order Priority]]=Introduction!$B$43,1,0)</f>
        <v>0</v>
      </c>
      <c r="K1120" s="52">
        <f>IF(Table2[[#This Row],[Order Priority]]=Introduction!$B$44,1,0)</f>
        <v>1</v>
      </c>
      <c r="L1120" s="52">
        <f>IF(Table2[[#This Row],[Order Priority]]=Introduction!$B$45,1,0)</f>
        <v>0</v>
      </c>
      <c r="M1120" s="52">
        <f>IF(Table2[[#This Row],[Ship Mode]]=Introduction!$C$42,1,0)</f>
        <v>0</v>
      </c>
      <c r="N1120" s="51">
        <f>IF(Table2[[#This Row],[Ship Mode]]=Introduction!$C$44,1,0)</f>
        <v>1</v>
      </c>
      <c r="O1120" s="51">
        <f>IF(Table2[[#This Row],[Customer Segment]]=Introduction!$D$45,1,0)</f>
        <v>0</v>
      </c>
      <c r="P1120" s="51">
        <f>IF(Table2[[#This Row],[Customer Segment]]=Introduction!$D$42,1,0)</f>
        <v>1</v>
      </c>
      <c r="Q1120" s="51">
        <f>IF(Table2[[#This Row],[Customer Segment]]=Introduction!$D$44,1,0)</f>
        <v>0</v>
      </c>
      <c r="R1120" s="44">
        <v>1042.54</v>
      </c>
      <c r="S11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1485.3778232207078</v>
      </c>
    </row>
    <row r="1121" spans="1:19" customFormat="1" x14ac:dyDescent="0.2">
      <c r="A1121" s="1" t="s">
        <v>92</v>
      </c>
      <c r="B1121" s="1" t="s">
        <v>14</v>
      </c>
      <c r="C1121" s="1" t="s">
        <v>70</v>
      </c>
      <c r="D1121" s="49">
        <v>7.0000000000000007E-2</v>
      </c>
      <c r="E1121" s="49">
        <v>125.99</v>
      </c>
      <c r="F1121" s="49">
        <v>7.69</v>
      </c>
      <c r="G1121" s="49">
        <v>0.59</v>
      </c>
      <c r="H1121" s="49">
        <v>588.24570000000006</v>
      </c>
      <c r="I1121" s="52">
        <f>IF(Table2[[#This Row],[Order Priority]]=Introduction!$B$42,1,0)</f>
        <v>0</v>
      </c>
      <c r="J1121" s="52">
        <f>IF(Table2[[#This Row],[Order Priority]]=Introduction!$B$43,1,0)</f>
        <v>0</v>
      </c>
      <c r="K1121" s="52">
        <f>IF(Table2[[#This Row],[Order Priority]]=Introduction!$B$44,1,0)</f>
        <v>0</v>
      </c>
      <c r="L1121" s="52">
        <f>IF(Table2[[#This Row],[Order Priority]]=Introduction!$B$45,1,0)</f>
        <v>1</v>
      </c>
      <c r="M1121" s="52">
        <f>IF(Table2[[#This Row],[Ship Mode]]=Introduction!$C$42,1,0)</f>
        <v>0</v>
      </c>
      <c r="N1121" s="51">
        <f>IF(Table2[[#This Row],[Ship Mode]]=Introduction!$C$44,1,0)</f>
        <v>1</v>
      </c>
      <c r="O1121" s="51">
        <f>IF(Table2[[#This Row],[Customer Segment]]=Introduction!$D$45,1,0)</f>
        <v>0</v>
      </c>
      <c r="P1121" s="51">
        <f>IF(Table2[[#This Row],[Customer Segment]]=Introduction!$D$42,1,0)</f>
        <v>0</v>
      </c>
      <c r="Q1121" s="51">
        <f>IF(Table2[[#This Row],[Customer Segment]]=Introduction!$D$44,1,0)</f>
        <v>0</v>
      </c>
      <c r="R1121" s="41">
        <v>852.53</v>
      </c>
      <c r="S11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1303.5471878703479</v>
      </c>
    </row>
    <row r="1122" spans="1:19" customFormat="1" x14ac:dyDescent="0.2">
      <c r="A1122" s="1" t="s">
        <v>46</v>
      </c>
      <c r="B1122" s="1" t="s">
        <v>14</v>
      </c>
      <c r="C1122" s="1" t="s">
        <v>70</v>
      </c>
      <c r="D1122" s="47">
        <v>0.05</v>
      </c>
      <c r="E1122" s="47">
        <v>3.8</v>
      </c>
      <c r="F1122" s="47">
        <v>1.49</v>
      </c>
      <c r="G1122" s="47">
        <v>0.38</v>
      </c>
      <c r="H1122" s="47">
        <v>14.467000000000001</v>
      </c>
      <c r="I1122" s="52">
        <f>IF(Table2[[#This Row],[Order Priority]]=Introduction!$B$42,1,0)</f>
        <v>0</v>
      </c>
      <c r="J1122" s="52">
        <f>IF(Table2[[#This Row],[Order Priority]]=Introduction!$B$43,1,0)</f>
        <v>0</v>
      </c>
      <c r="K1122" s="52">
        <f>IF(Table2[[#This Row],[Order Priority]]=Introduction!$B$44,1,0)</f>
        <v>0</v>
      </c>
      <c r="L1122" s="52">
        <f>IF(Table2[[#This Row],[Order Priority]]=Introduction!$B$45,1,0)</f>
        <v>0</v>
      </c>
      <c r="M1122" s="52">
        <f>IF(Table2[[#This Row],[Ship Mode]]=Introduction!$C$42,1,0)</f>
        <v>0</v>
      </c>
      <c r="N1122" s="51">
        <f>IF(Table2[[#This Row],[Ship Mode]]=Introduction!$C$44,1,0)</f>
        <v>1</v>
      </c>
      <c r="O1122" s="51">
        <f>IF(Table2[[#This Row],[Customer Segment]]=Introduction!$D$45,1,0)</f>
        <v>0</v>
      </c>
      <c r="P1122" s="51">
        <f>IF(Table2[[#This Row],[Customer Segment]]=Introduction!$D$42,1,0)</f>
        <v>0</v>
      </c>
      <c r="Q1122" s="51">
        <f>IF(Table2[[#This Row],[Customer Segment]]=Introduction!$D$44,1,0)</f>
        <v>0</v>
      </c>
      <c r="R1122" s="44">
        <v>53.26</v>
      </c>
      <c r="S11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188.71063422750922</v>
      </c>
    </row>
    <row r="1123" spans="1:19" customFormat="1" x14ac:dyDescent="0.2">
      <c r="A1123" s="1" t="s">
        <v>46</v>
      </c>
      <c r="B1123" s="1" t="s">
        <v>14</v>
      </c>
      <c r="C1123" s="1" t="s">
        <v>70</v>
      </c>
      <c r="D1123" s="49">
        <v>0.09</v>
      </c>
      <c r="E1123" s="49">
        <v>30.73</v>
      </c>
      <c r="F1123" s="49">
        <v>4</v>
      </c>
      <c r="G1123" s="49">
        <v>0.75</v>
      </c>
      <c r="H1123" s="49">
        <v>-99.986400000000003</v>
      </c>
      <c r="I1123" s="52">
        <f>IF(Table2[[#This Row],[Order Priority]]=Introduction!$B$42,1,0)</f>
        <v>0</v>
      </c>
      <c r="J1123" s="52">
        <f>IF(Table2[[#This Row],[Order Priority]]=Introduction!$B$43,1,0)</f>
        <v>0</v>
      </c>
      <c r="K1123" s="52">
        <f>IF(Table2[[#This Row],[Order Priority]]=Introduction!$B$44,1,0)</f>
        <v>0</v>
      </c>
      <c r="L1123" s="52">
        <f>IF(Table2[[#This Row],[Order Priority]]=Introduction!$B$45,1,0)</f>
        <v>0</v>
      </c>
      <c r="M1123" s="52">
        <f>IF(Table2[[#This Row],[Ship Mode]]=Introduction!$C$42,1,0)</f>
        <v>0</v>
      </c>
      <c r="N1123" s="51">
        <f>IF(Table2[[#This Row],[Ship Mode]]=Introduction!$C$44,1,0)</f>
        <v>1</v>
      </c>
      <c r="O1123" s="51">
        <f>IF(Table2[[#This Row],[Customer Segment]]=Introduction!$D$45,1,0)</f>
        <v>0</v>
      </c>
      <c r="P1123" s="51">
        <f>IF(Table2[[#This Row],[Customer Segment]]=Introduction!$D$42,1,0)</f>
        <v>0</v>
      </c>
      <c r="Q1123" s="51">
        <f>IF(Table2[[#This Row],[Customer Segment]]=Introduction!$D$44,1,0)</f>
        <v>0</v>
      </c>
      <c r="R1123" s="41">
        <v>203.49</v>
      </c>
      <c r="S11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506.36305708527692</v>
      </c>
    </row>
    <row r="1124" spans="1:19" customFormat="1" x14ac:dyDescent="0.2">
      <c r="A1124" s="1" t="s">
        <v>46</v>
      </c>
      <c r="B1124" s="1" t="s">
        <v>14</v>
      </c>
      <c r="C1124" s="1" t="s">
        <v>70</v>
      </c>
      <c r="D1124" s="47">
        <v>0</v>
      </c>
      <c r="E1124" s="47">
        <v>125.99</v>
      </c>
      <c r="F1124" s="47">
        <v>8.08</v>
      </c>
      <c r="G1124" s="47">
        <v>0.56999999999999995</v>
      </c>
      <c r="H1124" s="47">
        <v>1348.59672</v>
      </c>
      <c r="I1124" s="52">
        <f>IF(Table2[[#This Row],[Order Priority]]=Introduction!$B$42,1,0)</f>
        <v>0</v>
      </c>
      <c r="J1124" s="52">
        <f>IF(Table2[[#This Row],[Order Priority]]=Introduction!$B$43,1,0)</f>
        <v>0</v>
      </c>
      <c r="K1124" s="52">
        <f>IF(Table2[[#This Row],[Order Priority]]=Introduction!$B$44,1,0)</f>
        <v>0</v>
      </c>
      <c r="L1124" s="52">
        <f>IF(Table2[[#This Row],[Order Priority]]=Introduction!$B$45,1,0)</f>
        <v>0</v>
      </c>
      <c r="M1124" s="52">
        <f>IF(Table2[[#This Row],[Ship Mode]]=Introduction!$C$42,1,0)</f>
        <v>0</v>
      </c>
      <c r="N1124" s="51">
        <f>IF(Table2[[#This Row],[Ship Mode]]=Introduction!$C$44,1,0)</f>
        <v>1</v>
      </c>
      <c r="O1124" s="51">
        <f>IF(Table2[[#This Row],[Customer Segment]]=Introduction!$D$45,1,0)</f>
        <v>0</v>
      </c>
      <c r="P1124" s="51">
        <f>IF(Table2[[#This Row],[Customer Segment]]=Introduction!$D$42,1,0)</f>
        <v>0</v>
      </c>
      <c r="Q1124" s="51">
        <f>IF(Table2[[#This Row],[Customer Segment]]=Introduction!$D$44,1,0)</f>
        <v>0</v>
      </c>
      <c r="R1124" s="44">
        <v>2356.0100000000002</v>
      </c>
      <c r="S11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2310.8466745960077</v>
      </c>
    </row>
    <row r="1125" spans="1:19" customFormat="1" x14ac:dyDescent="0.2">
      <c r="A1125" s="1" t="s">
        <v>46</v>
      </c>
      <c r="B1125" s="1" t="s">
        <v>2</v>
      </c>
      <c r="C1125" s="1" t="s">
        <v>47</v>
      </c>
      <c r="D1125" s="49">
        <v>0.08</v>
      </c>
      <c r="E1125" s="49">
        <v>100.97</v>
      </c>
      <c r="F1125" s="49">
        <v>14</v>
      </c>
      <c r="G1125" s="49">
        <v>0.37</v>
      </c>
      <c r="H1125" s="49">
        <v>-73.494119999999995</v>
      </c>
      <c r="I1125" s="52">
        <f>IF(Table2[[#This Row],[Order Priority]]=Introduction!$B$42,1,0)</f>
        <v>0</v>
      </c>
      <c r="J1125" s="52">
        <f>IF(Table2[[#This Row],[Order Priority]]=Introduction!$B$43,1,0)</f>
        <v>0</v>
      </c>
      <c r="K1125" s="52">
        <f>IF(Table2[[#This Row],[Order Priority]]=Introduction!$B$44,1,0)</f>
        <v>0</v>
      </c>
      <c r="L1125" s="52">
        <f>IF(Table2[[#This Row],[Order Priority]]=Introduction!$B$45,1,0)</f>
        <v>0</v>
      </c>
      <c r="M1125" s="52">
        <f>IF(Table2[[#This Row],[Ship Mode]]=Introduction!$C$42,1,0)</f>
        <v>1</v>
      </c>
      <c r="N1125" s="51">
        <f>IF(Table2[[#This Row],[Ship Mode]]=Introduction!$C$44,1,0)</f>
        <v>0</v>
      </c>
      <c r="O1125" s="51">
        <f>IF(Table2[[#This Row],[Customer Segment]]=Introduction!$D$45,1,0)</f>
        <v>0</v>
      </c>
      <c r="P1125" s="51">
        <f>IF(Table2[[#This Row],[Customer Segment]]=Introduction!$D$42,1,0)</f>
        <v>0</v>
      </c>
      <c r="Q1125" s="51">
        <f>IF(Table2[[#This Row],[Customer Segment]]=Introduction!$D$44,1,0)</f>
        <v>1</v>
      </c>
      <c r="R1125" s="41">
        <v>1483.16</v>
      </c>
      <c r="S11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947.5895632927992</v>
      </c>
    </row>
    <row r="1126" spans="1:19" customFormat="1" x14ac:dyDescent="0.2">
      <c r="A1126" s="1" t="s">
        <v>46</v>
      </c>
      <c r="B1126" s="1" t="s">
        <v>14</v>
      </c>
      <c r="C1126" s="1" t="s">
        <v>3</v>
      </c>
      <c r="D1126" s="47">
        <v>0.05</v>
      </c>
      <c r="E1126" s="47">
        <v>14.81</v>
      </c>
      <c r="F1126" s="47">
        <v>13.32</v>
      </c>
      <c r="G1126" s="47">
        <v>0.43</v>
      </c>
      <c r="H1126" s="47">
        <v>-190.49</v>
      </c>
      <c r="I1126" s="52">
        <f>IF(Table2[[#This Row],[Order Priority]]=Introduction!$B$42,1,0)</f>
        <v>0</v>
      </c>
      <c r="J1126" s="52">
        <f>IF(Table2[[#This Row],[Order Priority]]=Introduction!$B$43,1,0)</f>
        <v>0</v>
      </c>
      <c r="K1126" s="52">
        <f>IF(Table2[[#This Row],[Order Priority]]=Introduction!$B$44,1,0)</f>
        <v>0</v>
      </c>
      <c r="L1126" s="52">
        <f>IF(Table2[[#This Row],[Order Priority]]=Introduction!$B$45,1,0)</f>
        <v>0</v>
      </c>
      <c r="M1126" s="52">
        <f>IF(Table2[[#This Row],[Ship Mode]]=Introduction!$C$42,1,0)</f>
        <v>0</v>
      </c>
      <c r="N1126" s="51">
        <f>IF(Table2[[#This Row],[Ship Mode]]=Introduction!$C$44,1,0)</f>
        <v>1</v>
      </c>
      <c r="O1126" s="51">
        <f>IF(Table2[[#This Row],[Customer Segment]]=Introduction!$D$45,1,0)</f>
        <v>1</v>
      </c>
      <c r="P1126" s="51">
        <f>IF(Table2[[#This Row],[Customer Segment]]=Introduction!$D$42,1,0)</f>
        <v>0</v>
      </c>
      <c r="Q1126" s="51">
        <f>IF(Table2[[#This Row],[Customer Segment]]=Introduction!$D$44,1,0)</f>
        <v>0</v>
      </c>
      <c r="R1126" s="44">
        <v>115.99</v>
      </c>
      <c r="S11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372.82170698504927</v>
      </c>
    </row>
    <row r="1127" spans="1:19" customFormat="1" x14ac:dyDescent="0.2">
      <c r="A1127" s="1" t="s">
        <v>46</v>
      </c>
      <c r="B1127" s="1" t="s">
        <v>14</v>
      </c>
      <c r="C1127" s="1" t="s">
        <v>3</v>
      </c>
      <c r="D1127" s="49">
        <v>0.08</v>
      </c>
      <c r="E1127" s="49">
        <v>2.78</v>
      </c>
      <c r="F1127" s="49">
        <v>1.25</v>
      </c>
      <c r="G1127" s="49">
        <v>0.59</v>
      </c>
      <c r="H1127" s="49">
        <v>-8.77</v>
      </c>
      <c r="I1127" s="52">
        <f>IF(Table2[[#This Row],[Order Priority]]=Introduction!$B$42,1,0)</f>
        <v>0</v>
      </c>
      <c r="J1127" s="52">
        <f>IF(Table2[[#This Row],[Order Priority]]=Introduction!$B$43,1,0)</f>
        <v>0</v>
      </c>
      <c r="K1127" s="52">
        <f>IF(Table2[[#This Row],[Order Priority]]=Introduction!$B$44,1,0)</f>
        <v>0</v>
      </c>
      <c r="L1127" s="52">
        <f>IF(Table2[[#This Row],[Order Priority]]=Introduction!$B$45,1,0)</f>
        <v>0</v>
      </c>
      <c r="M1127" s="52">
        <f>IF(Table2[[#This Row],[Ship Mode]]=Introduction!$C$42,1,0)</f>
        <v>0</v>
      </c>
      <c r="N1127" s="51">
        <f>IF(Table2[[#This Row],[Ship Mode]]=Introduction!$C$44,1,0)</f>
        <v>1</v>
      </c>
      <c r="O1127" s="51">
        <f>IF(Table2[[#This Row],[Customer Segment]]=Introduction!$D$45,1,0)</f>
        <v>1</v>
      </c>
      <c r="P1127" s="51">
        <f>IF(Table2[[#This Row],[Customer Segment]]=Introduction!$D$42,1,0)</f>
        <v>0</v>
      </c>
      <c r="Q1127" s="51">
        <f>IF(Table2[[#This Row],[Customer Segment]]=Introduction!$D$44,1,0)</f>
        <v>0</v>
      </c>
      <c r="R1127" s="41">
        <v>19.46</v>
      </c>
      <c r="S11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300.77291471820394</v>
      </c>
    </row>
    <row r="1128" spans="1:19" customFormat="1" x14ac:dyDescent="0.2">
      <c r="A1128" s="1" t="s">
        <v>46</v>
      </c>
      <c r="B1128" s="1" t="s">
        <v>14</v>
      </c>
      <c r="C1128" s="1" t="s">
        <v>70</v>
      </c>
      <c r="D1128" s="47">
        <v>0.04</v>
      </c>
      <c r="E1128" s="47">
        <v>90.48</v>
      </c>
      <c r="F1128" s="47">
        <v>19.989999999999998</v>
      </c>
      <c r="G1128" s="47">
        <v>0.4</v>
      </c>
      <c r="H1128" s="47">
        <v>55.555199999999999</v>
      </c>
      <c r="I1128" s="52">
        <f>IF(Table2[[#This Row],[Order Priority]]=Introduction!$B$42,1,0)</f>
        <v>0</v>
      </c>
      <c r="J1128" s="52">
        <f>IF(Table2[[#This Row],[Order Priority]]=Introduction!$B$43,1,0)</f>
        <v>0</v>
      </c>
      <c r="K1128" s="52">
        <f>IF(Table2[[#This Row],[Order Priority]]=Introduction!$B$44,1,0)</f>
        <v>0</v>
      </c>
      <c r="L1128" s="52">
        <f>IF(Table2[[#This Row],[Order Priority]]=Introduction!$B$45,1,0)</f>
        <v>0</v>
      </c>
      <c r="M1128" s="52">
        <f>IF(Table2[[#This Row],[Ship Mode]]=Introduction!$C$42,1,0)</f>
        <v>0</v>
      </c>
      <c r="N1128" s="51">
        <f>IF(Table2[[#This Row],[Ship Mode]]=Introduction!$C$44,1,0)</f>
        <v>1</v>
      </c>
      <c r="O1128" s="51">
        <f>IF(Table2[[#This Row],[Customer Segment]]=Introduction!$D$45,1,0)</f>
        <v>0</v>
      </c>
      <c r="P1128" s="51">
        <f>IF(Table2[[#This Row],[Customer Segment]]=Introduction!$D$42,1,0)</f>
        <v>0</v>
      </c>
      <c r="Q1128" s="51">
        <f>IF(Table2[[#This Row],[Customer Segment]]=Introduction!$D$44,1,0)</f>
        <v>0</v>
      </c>
      <c r="R1128" s="44">
        <v>268.64</v>
      </c>
      <c r="S11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1036.929619178585</v>
      </c>
    </row>
    <row r="1129" spans="1:19" customFormat="1" x14ac:dyDescent="0.2">
      <c r="A1129" s="1" t="s">
        <v>46</v>
      </c>
      <c r="B1129" s="1" t="s">
        <v>14</v>
      </c>
      <c r="C1129" s="1" t="s">
        <v>70</v>
      </c>
      <c r="D1129" s="49">
        <v>0.02</v>
      </c>
      <c r="E1129" s="49">
        <v>9.77</v>
      </c>
      <c r="F1129" s="49">
        <v>6.02</v>
      </c>
      <c r="G1129" s="49">
        <v>0.48</v>
      </c>
      <c r="H1129" s="49">
        <v>-535.33199999999999</v>
      </c>
      <c r="I1129" s="52">
        <f>IF(Table2[[#This Row],[Order Priority]]=Introduction!$B$42,1,0)</f>
        <v>0</v>
      </c>
      <c r="J1129" s="52">
        <f>IF(Table2[[#This Row],[Order Priority]]=Introduction!$B$43,1,0)</f>
        <v>0</v>
      </c>
      <c r="K1129" s="52">
        <f>IF(Table2[[#This Row],[Order Priority]]=Introduction!$B$44,1,0)</f>
        <v>0</v>
      </c>
      <c r="L1129" s="52">
        <f>IF(Table2[[#This Row],[Order Priority]]=Introduction!$B$45,1,0)</f>
        <v>0</v>
      </c>
      <c r="M1129" s="52">
        <f>IF(Table2[[#This Row],[Ship Mode]]=Introduction!$C$42,1,0)</f>
        <v>0</v>
      </c>
      <c r="N1129" s="51">
        <f>IF(Table2[[#This Row],[Ship Mode]]=Introduction!$C$44,1,0)</f>
        <v>1</v>
      </c>
      <c r="O1129" s="51">
        <f>IF(Table2[[#This Row],[Customer Segment]]=Introduction!$D$45,1,0)</f>
        <v>0</v>
      </c>
      <c r="P1129" s="51">
        <f>IF(Table2[[#This Row],[Customer Segment]]=Introduction!$D$42,1,0)</f>
        <v>0</v>
      </c>
      <c r="Q1129" s="51">
        <f>IF(Table2[[#This Row],[Customer Segment]]=Introduction!$D$44,1,0)</f>
        <v>0</v>
      </c>
      <c r="R1129" s="41">
        <v>87.68</v>
      </c>
      <c r="S11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-127.44283872219535</v>
      </c>
    </row>
    <row r="1130" spans="1:19" customFormat="1" x14ac:dyDescent="0.2">
      <c r="A1130" s="1" t="s">
        <v>46</v>
      </c>
      <c r="B1130" s="1" t="s">
        <v>14</v>
      </c>
      <c r="C1130" s="1" t="s">
        <v>70</v>
      </c>
      <c r="D1130" s="47">
        <v>0.09</v>
      </c>
      <c r="E1130" s="47">
        <v>34.99</v>
      </c>
      <c r="F1130" s="47">
        <v>7.73</v>
      </c>
      <c r="G1130" s="47">
        <v>0.59</v>
      </c>
      <c r="H1130" s="47">
        <v>-208.72040000000001</v>
      </c>
      <c r="I1130" s="52">
        <f>IF(Table2[[#This Row],[Order Priority]]=Introduction!$B$42,1,0)</f>
        <v>0</v>
      </c>
      <c r="J1130" s="52">
        <f>IF(Table2[[#This Row],[Order Priority]]=Introduction!$B$43,1,0)</f>
        <v>0</v>
      </c>
      <c r="K1130" s="52">
        <f>IF(Table2[[#This Row],[Order Priority]]=Introduction!$B$44,1,0)</f>
        <v>0</v>
      </c>
      <c r="L1130" s="52">
        <f>IF(Table2[[#This Row],[Order Priority]]=Introduction!$B$45,1,0)</f>
        <v>0</v>
      </c>
      <c r="M1130" s="52">
        <f>IF(Table2[[#This Row],[Ship Mode]]=Introduction!$C$42,1,0)</f>
        <v>0</v>
      </c>
      <c r="N1130" s="51">
        <f>IF(Table2[[#This Row],[Ship Mode]]=Introduction!$C$44,1,0)</f>
        <v>1</v>
      </c>
      <c r="O1130" s="51">
        <f>IF(Table2[[#This Row],[Customer Segment]]=Introduction!$D$45,1,0)</f>
        <v>0</v>
      </c>
      <c r="P1130" s="51">
        <f>IF(Table2[[#This Row],[Customer Segment]]=Introduction!$D$42,1,0)</f>
        <v>0</v>
      </c>
      <c r="Q1130" s="51">
        <f>IF(Table2[[#This Row],[Customer Segment]]=Introduction!$D$44,1,0)</f>
        <v>0</v>
      </c>
      <c r="R1130" s="44">
        <v>37.619999999999997</v>
      </c>
      <c r="S11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378.46931111946174</v>
      </c>
    </row>
    <row r="1131" spans="1:19" customFormat="1" x14ac:dyDescent="0.2">
      <c r="A1131" s="1" t="s">
        <v>1</v>
      </c>
      <c r="B1131" s="1" t="s">
        <v>14</v>
      </c>
      <c r="C1131" s="1" t="s">
        <v>47</v>
      </c>
      <c r="D1131" s="49">
        <v>0.1</v>
      </c>
      <c r="E1131" s="49">
        <v>9.11</v>
      </c>
      <c r="F1131" s="49">
        <v>2.15</v>
      </c>
      <c r="G1131" s="49">
        <v>0.4</v>
      </c>
      <c r="H1131" s="49">
        <v>-3.9312</v>
      </c>
      <c r="I1131" s="52">
        <f>IF(Table2[[#This Row],[Order Priority]]=Introduction!$B$42,1,0)</f>
        <v>1</v>
      </c>
      <c r="J1131" s="52">
        <f>IF(Table2[[#This Row],[Order Priority]]=Introduction!$B$43,1,0)</f>
        <v>0</v>
      </c>
      <c r="K1131" s="52">
        <f>IF(Table2[[#This Row],[Order Priority]]=Introduction!$B$44,1,0)</f>
        <v>0</v>
      </c>
      <c r="L1131" s="52">
        <f>IF(Table2[[#This Row],[Order Priority]]=Introduction!$B$45,1,0)</f>
        <v>0</v>
      </c>
      <c r="M1131" s="52">
        <f>IF(Table2[[#This Row],[Ship Mode]]=Introduction!$C$42,1,0)</f>
        <v>0</v>
      </c>
      <c r="N1131" s="51">
        <f>IF(Table2[[#This Row],[Ship Mode]]=Introduction!$C$44,1,0)</f>
        <v>1</v>
      </c>
      <c r="O1131" s="51">
        <f>IF(Table2[[#This Row],[Customer Segment]]=Introduction!$D$45,1,0)</f>
        <v>0</v>
      </c>
      <c r="P1131" s="51">
        <f>IF(Table2[[#This Row],[Customer Segment]]=Introduction!$D$42,1,0)</f>
        <v>0</v>
      </c>
      <c r="Q1131" s="51">
        <f>IF(Table2[[#This Row],[Customer Segment]]=Introduction!$D$44,1,0)</f>
        <v>1</v>
      </c>
      <c r="R1131" s="41">
        <v>17.420000000000002</v>
      </c>
      <c r="S11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307.75239413418296</v>
      </c>
    </row>
    <row r="1132" spans="1:19" customFormat="1" x14ac:dyDescent="0.2">
      <c r="A1132" s="1" t="s">
        <v>13</v>
      </c>
      <c r="B1132" s="1" t="s">
        <v>14</v>
      </c>
      <c r="C1132" s="1" t="s">
        <v>47</v>
      </c>
      <c r="D1132" s="47">
        <v>0.03</v>
      </c>
      <c r="E1132" s="47">
        <v>15.99</v>
      </c>
      <c r="F1132" s="47">
        <v>11.28</v>
      </c>
      <c r="G1132" s="47">
        <v>0.38</v>
      </c>
      <c r="H1132" s="47">
        <v>-53.296199999999999</v>
      </c>
      <c r="I1132" s="52">
        <f>IF(Table2[[#This Row],[Order Priority]]=Introduction!$B$42,1,0)</f>
        <v>0</v>
      </c>
      <c r="J1132" s="52">
        <f>IF(Table2[[#This Row],[Order Priority]]=Introduction!$B$43,1,0)</f>
        <v>1</v>
      </c>
      <c r="K1132" s="52">
        <f>IF(Table2[[#This Row],[Order Priority]]=Introduction!$B$44,1,0)</f>
        <v>0</v>
      </c>
      <c r="L1132" s="52">
        <f>IF(Table2[[#This Row],[Order Priority]]=Introduction!$B$45,1,0)</f>
        <v>0</v>
      </c>
      <c r="M1132" s="52">
        <f>IF(Table2[[#This Row],[Ship Mode]]=Introduction!$C$42,1,0)</f>
        <v>0</v>
      </c>
      <c r="N1132" s="51">
        <f>IF(Table2[[#This Row],[Ship Mode]]=Introduction!$C$44,1,0)</f>
        <v>1</v>
      </c>
      <c r="O1132" s="51">
        <f>IF(Table2[[#This Row],[Customer Segment]]=Introduction!$D$45,1,0)</f>
        <v>0</v>
      </c>
      <c r="P1132" s="51">
        <f>IF(Table2[[#This Row],[Customer Segment]]=Introduction!$D$42,1,0)</f>
        <v>0</v>
      </c>
      <c r="Q1132" s="51">
        <f>IF(Table2[[#This Row],[Customer Segment]]=Introduction!$D$44,1,0)</f>
        <v>1</v>
      </c>
      <c r="R1132" s="44">
        <v>35.479999999999997</v>
      </c>
      <c r="S11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268.24019529631164</v>
      </c>
    </row>
    <row r="1133" spans="1:19" customFormat="1" x14ac:dyDescent="0.2">
      <c r="A1133" s="1" t="s">
        <v>13</v>
      </c>
      <c r="B1133" s="1" t="s">
        <v>14</v>
      </c>
      <c r="C1133" s="1" t="s">
        <v>70</v>
      </c>
      <c r="D1133" s="49">
        <v>0.09</v>
      </c>
      <c r="E1133" s="49">
        <v>35.94</v>
      </c>
      <c r="F1133" s="49">
        <v>6.66</v>
      </c>
      <c r="G1133" s="49">
        <v>0.4</v>
      </c>
      <c r="H1133" s="49">
        <v>172.56440000000001</v>
      </c>
      <c r="I1133" s="52">
        <f>IF(Table2[[#This Row],[Order Priority]]=Introduction!$B$42,1,0)</f>
        <v>0</v>
      </c>
      <c r="J1133" s="52">
        <f>IF(Table2[[#This Row],[Order Priority]]=Introduction!$B$43,1,0)</f>
        <v>1</v>
      </c>
      <c r="K1133" s="52">
        <f>IF(Table2[[#This Row],[Order Priority]]=Introduction!$B$44,1,0)</f>
        <v>0</v>
      </c>
      <c r="L1133" s="52">
        <f>IF(Table2[[#This Row],[Order Priority]]=Introduction!$B$45,1,0)</f>
        <v>0</v>
      </c>
      <c r="M1133" s="52">
        <f>IF(Table2[[#This Row],[Ship Mode]]=Introduction!$C$42,1,0)</f>
        <v>0</v>
      </c>
      <c r="N1133" s="51">
        <f>IF(Table2[[#This Row],[Ship Mode]]=Introduction!$C$44,1,0)</f>
        <v>1</v>
      </c>
      <c r="O1133" s="51">
        <f>IF(Table2[[#This Row],[Customer Segment]]=Introduction!$D$45,1,0)</f>
        <v>0</v>
      </c>
      <c r="P1133" s="51">
        <f>IF(Table2[[#This Row],[Customer Segment]]=Introduction!$D$42,1,0)</f>
        <v>0</v>
      </c>
      <c r="Q1133" s="51">
        <f>IF(Table2[[#This Row],[Customer Segment]]=Introduction!$D$44,1,0)</f>
        <v>0</v>
      </c>
      <c r="R1133" s="41">
        <v>312.22000000000003</v>
      </c>
      <c r="S11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380.87456407113064</v>
      </c>
    </row>
    <row r="1134" spans="1:19" customFormat="1" x14ac:dyDescent="0.2">
      <c r="A1134" s="1" t="s">
        <v>23</v>
      </c>
      <c r="B1134" s="1" t="s">
        <v>14</v>
      </c>
      <c r="C1134" s="1" t="s">
        <v>3</v>
      </c>
      <c r="D1134" s="47">
        <v>7.0000000000000007E-2</v>
      </c>
      <c r="E1134" s="47">
        <v>4.97</v>
      </c>
      <c r="F1134" s="47">
        <v>5.71</v>
      </c>
      <c r="G1134" s="47">
        <v>0.54</v>
      </c>
      <c r="H1134" s="47">
        <v>-180.15199999999999</v>
      </c>
      <c r="I1134" s="52">
        <f>IF(Table2[[#This Row],[Order Priority]]=Introduction!$B$42,1,0)</f>
        <v>0</v>
      </c>
      <c r="J1134" s="52">
        <f>IF(Table2[[#This Row],[Order Priority]]=Introduction!$B$43,1,0)</f>
        <v>0</v>
      </c>
      <c r="K1134" s="52">
        <f>IF(Table2[[#This Row],[Order Priority]]=Introduction!$B$44,1,0)</f>
        <v>1</v>
      </c>
      <c r="L1134" s="52">
        <f>IF(Table2[[#This Row],[Order Priority]]=Introduction!$B$45,1,0)</f>
        <v>0</v>
      </c>
      <c r="M1134" s="52">
        <f>IF(Table2[[#This Row],[Ship Mode]]=Introduction!$C$42,1,0)</f>
        <v>0</v>
      </c>
      <c r="N1134" s="51">
        <f>IF(Table2[[#This Row],[Ship Mode]]=Introduction!$C$44,1,0)</f>
        <v>1</v>
      </c>
      <c r="O1134" s="51">
        <f>IF(Table2[[#This Row],[Customer Segment]]=Introduction!$D$45,1,0)</f>
        <v>1</v>
      </c>
      <c r="P1134" s="51">
        <f>IF(Table2[[#This Row],[Customer Segment]]=Introduction!$D$42,1,0)</f>
        <v>0</v>
      </c>
      <c r="Q1134" s="51">
        <f>IF(Table2[[#This Row],[Customer Segment]]=Introduction!$D$44,1,0)</f>
        <v>0</v>
      </c>
      <c r="R1134" s="44">
        <v>26.66</v>
      </c>
      <c r="S11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99.194780328209973</v>
      </c>
    </row>
    <row r="1135" spans="1:19" customFormat="1" x14ac:dyDescent="0.2">
      <c r="A1135" s="1" t="s">
        <v>23</v>
      </c>
      <c r="B1135" s="1" t="s">
        <v>14</v>
      </c>
      <c r="C1135" s="1" t="s">
        <v>3</v>
      </c>
      <c r="D1135" s="49">
        <v>0.09</v>
      </c>
      <c r="E1135" s="49">
        <v>2.62</v>
      </c>
      <c r="F1135" s="49">
        <v>0.8</v>
      </c>
      <c r="G1135" s="49">
        <v>0.39</v>
      </c>
      <c r="H1135" s="49">
        <v>8.3879999999999999</v>
      </c>
      <c r="I1135" s="52">
        <f>IF(Table2[[#This Row],[Order Priority]]=Introduction!$B$42,1,0)</f>
        <v>0</v>
      </c>
      <c r="J1135" s="52">
        <f>IF(Table2[[#This Row],[Order Priority]]=Introduction!$B$43,1,0)</f>
        <v>0</v>
      </c>
      <c r="K1135" s="52">
        <f>IF(Table2[[#This Row],[Order Priority]]=Introduction!$B$44,1,0)</f>
        <v>1</v>
      </c>
      <c r="L1135" s="52">
        <f>IF(Table2[[#This Row],[Order Priority]]=Introduction!$B$45,1,0)</f>
        <v>0</v>
      </c>
      <c r="M1135" s="52">
        <f>IF(Table2[[#This Row],[Ship Mode]]=Introduction!$C$42,1,0)</f>
        <v>0</v>
      </c>
      <c r="N1135" s="51">
        <f>IF(Table2[[#This Row],[Ship Mode]]=Introduction!$C$44,1,0)</f>
        <v>1</v>
      </c>
      <c r="O1135" s="51">
        <f>IF(Table2[[#This Row],[Customer Segment]]=Introduction!$D$45,1,0)</f>
        <v>1</v>
      </c>
      <c r="P1135" s="51">
        <f>IF(Table2[[#This Row],[Customer Segment]]=Introduction!$D$42,1,0)</f>
        <v>0</v>
      </c>
      <c r="Q1135" s="51">
        <f>IF(Table2[[#This Row],[Customer Segment]]=Introduction!$D$44,1,0)</f>
        <v>0</v>
      </c>
      <c r="R1135" s="41">
        <v>29.55</v>
      </c>
      <c r="S11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11.298085241017372</v>
      </c>
    </row>
    <row r="1136" spans="1:19" customFormat="1" x14ac:dyDescent="0.2">
      <c r="A1136" s="1" t="s">
        <v>23</v>
      </c>
      <c r="B1136" s="1" t="s">
        <v>14</v>
      </c>
      <c r="C1136" s="1" t="s">
        <v>3</v>
      </c>
      <c r="D1136" s="47">
        <v>0.03</v>
      </c>
      <c r="E1136" s="47">
        <v>65.989999999999995</v>
      </c>
      <c r="F1136" s="47">
        <v>8.8000000000000007</v>
      </c>
      <c r="G1136" s="47">
        <v>0.57999999999999996</v>
      </c>
      <c r="H1136" s="47">
        <v>9.9398999999999997</v>
      </c>
      <c r="I1136" s="52">
        <f>IF(Table2[[#This Row],[Order Priority]]=Introduction!$B$42,1,0)</f>
        <v>0</v>
      </c>
      <c r="J1136" s="52">
        <f>IF(Table2[[#This Row],[Order Priority]]=Introduction!$B$43,1,0)</f>
        <v>0</v>
      </c>
      <c r="K1136" s="52">
        <f>IF(Table2[[#This Row],[Order Priority]]=Introduction!$B$44,1,0)</f>
        <v>1</v>
      </c>
      <c r="L1136" s="52">
        <f>IF(Table2[[#This Row],[Order Priority]]=Introduction!$B$45,1,0)</f>
        <v>0</v>
      </c>
      <c r="M1136" s="52">
        <f>IF(Table2[[#This Row],[Ship Mode]]=Introduction!$C$42,1,0)</f>
        <v>0</v>
      </c>
      <c r="N1136" s="51">
        <f>IF(Table2[[#This Row],[Ship Mode]]=Introduction!$C$44,1,0)</f>
        <v>1</v>
      </c>
      <c r="O1136" s="51">
        <f>IF(Table2[[#This Row],[Customer Segment]]=Introduction!$D$45,1,0)</f>
        <v>1</v>
      </c>
      <c r="P1136" s="51">
        <f>IF(Table2[[#This Row],[Customer Segment]]=Introduction!$D$42,1,0)</f>
        <v>0</v>
      </c>
      <c r="Q1136" s="51">
        <f>IF(Table2[[#This Row],[Customer Segment]]=Introduction!$D$44,1,0)</f>
        <v>0</v>
      </c>
      <c r="R1136" s="44">
        <v>1237.4000000000001</v>
      </c>
      <c r="S11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630.12663776554621</v>
      </c>
    </row>
    <row r="1137" spans="1:19" customFormat="1" x14ac:dyDescent="0.2">
      <c r="A1137" s="1" t="s">
        <v>46</v>
      </c>
      <c r="B1137" s="1" t="s">
        <v>2</v>
      </c>
      <c r="C1137" s="1" t="s">
        <v>47</v>
      </c>
      <c r="D1137" s="49">
        <v>0.05</v>
      </c>
      <c r="E1137" s="49">
        <v>328.14</v>
      </c>
      <c r="F1137" s="49">
        <v>91.05</v>
      </c>
      <c r="G1137" s="49">
        <v>0.56999999999999995</v>
      </c>
      <c r="H1137" s="49">
        <v>772.04</v>
      </c>
      <c r="I1137" s="52">
        <f>IF(Table2[[#This Row],[Order Priority]]=Introduction!$B$42,1,0)</f>
        <v>0</v>
      </c>
      <c r="J1137" s="52">
        <f>IF(Table2[[#This Row],[Order Priority]]=Introduction!$B$43,1,0)</f>
        <v>0</v>
      </c>
      <c r="K1137" s="52">
        <f>IF(Table2[[#This Row],[Order Priority]]=Introduction!$B$44,1,0)</f>
        <v>0</v>
      </c>
      <c r="L1137" s="52">
        <f>IF(Table2[[#This Row],[Order Priority]]=Introduction!$B$45,1,0)</f>
        <v>0</v>
      </c>
      <c r="M1137" s="52">
        <f>IF(Table2[[#This Row],[Ship Mode]]=Introduction!$C$42,1,0)</f>
        <v>1</v>
      </c>
      <c r="N1137" s="51">
        <f>IF(Table2[[#This Row],[Ship Mode]]=Introduction!$C$44,1,0)</f>
        <v>0</v>
      </c>
      <c r="O1137" s="51">
        <f>IF(Table2[[#This Row],[Customer Segment]]=Introduction!$D$45,1,0)</f>
        <v>0</v>
      </c>
      <c r="P1137" s="51">
        <f>IF(Table2[[#This Row],[Customer Segment]]=Introduction!$D$42,1,0)</f>
        <v>0</v>
      </c>
      <c r="Q1137" s="51">
        <f>IF(Table2[[#This Row],[Customer Segment]]=Introduction!$D$44,1,0)</f>
        <v>1</v>
      </c>
      <c r="R1137" s="41">
        <v>2291.39</v>
      </c>
      <c r="S11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8" spans="1:19" customFormat="1" x14ac:dyDescent="0.2">
      <c r="A1138" s="1" t="s">
        <v>46</v>
      </c>
      <c r="B1138" s="1" t="s">
        <v>2</v>
      </c>
      <c r="C1138" s="1" t="s">
        <v>47</v>
      </c>
      <c r="D1138" s="47">
        <v>0.05</v>
      </c>
      <c r="E1138" s="47">
        <v>328.14</v>
      </c>
      <c r="F1138" s="47">
        <v>91.05</v>
      </c>
      <c r="G1138" s="47">
        <v>0.56999999999999995</v>
      </c>
      <c r="H1138" s="47">
        <v>772.04</v>
      </c>
      <c r="I1138" s="52">
        <f>IF(Table2[[#This Row],[Order Priority]]=Introduction!$B$42,1,0)</f>
        <v>0</v>
      </c>
      <c r="J1138" s="52">
        <f>IF(Table2[[#This Row],[Order Priority]]=Introduction!$B$43,1,0)</f>
        <v>0</v>
      </c>
      <c r="K1138" s="52">
        <f>IF(Table2[[#This Row],[Order Priority]]=Introduction!$B$44,1,0)</f>
        <v>0</v>
      </c>
      <c r="L1138" s="52">
        <f>IF(Table2[[#This Row],[Order Priority]]=Introduction!$B$45,1,0)</f>
        <v>0</v>
      </c>
      <c r="M1138" s="52">
        <f>IF(Table2[[#This Row],[Ship Mode]]=Introduction!$C$42,1,0)</f>
        <v>1</v>
      </c>
      <c r="N1138" s="51">
        <f>IF(Table2[[#This Row],[Ship Mode]]=Introduction!$C$44,1,0)</f>
        <v>0</v>
      </c>
      <c r="O1138" s="51">
        <f>IF(Table2[[#This Row],[Customer Segment]]=Introduction!$D$45,1,0)</f>
        <v>0</v>
      </c>
      <c r="P1138" s="51">
        <f>IF(Table2[[#This Row],[Customer Segment]]=Introduction!$D$42,1,0)</f>
        <v>0</v>
      </c>
      <c r="Q1138" s="51">
        <f>IF(Table2[[#This Row],[Customer Segment]]=Introduction!$D$44,1,0)</f>
        <v>1</v>
      </c>
      <c r="R1138" s="44">
        <v>9492.92</v>
      </c>
      <c r="S11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9" spans="1:19" customFormat="1" x14ac:dyDescent="0.2">
      <c r="A1139" s="1" t="s">
        <v>46</v>
      </c>
      <c r="B1139" s="1" t="s">
        <v>14</v>
      </c>
      <c r="C1139" s="1" t="s">
        <v>15</v>
      </c>
      <c r="D1139" s="49">
        <v>0.08</v>
      </c>
      <c r="E1139" s="49">
        <v>11.7</v>
      </c>
      <c r="F1139" s="49">
        <v>6.96</v>
      </c>
      <c r="G1139" s="49">
        <v>0.5</v>
      </c>
      <c r="H1139" s="49">
        <v>28.565999999999999</v>
      </c>
      <c r="I1139" s="52">
        <f>IF(Table2[[#This Row],[Order Priority]]=Introduction!$B$42,1,0)</f>
        <v>0</v>
      </c>
      <c r="J1139" s="52">
        <f>IF(Table2[[#This Row],[Order Priority]]=Introduction!$B$43,1,0)</f>
        <v>0</v>
      </c>
      <c r="K1139" s="52">
        <f>IF(Table2[[#This Row],[Order Priority]]=Introduction!$B$44,1,0)</f>
        <v>0</v>
      </c>
      <c r="L1139" s="52">
        <f>IF(Table2[[#This Row],[Order Priority]]=Introduction!$B$45,1,0)</f>
        <v>0</v>
      </c>
      <c r="M1139" s="52">
        <f>IF(Table2[[#This Row],[Ship Mode]]=Introduction!$C$42,1,0)</f>
        <v>0</v>
      </c>
      <c r="N1139" s="51">
        <f>IF(Table2[[#This Row],[Ship Mode]]=Introduction!$C$44,1,0)</f>
        <v>1</v>
      </c>
      <c r="O1139" s="51">
        <f>IF(Table2[[#This Row],[Customer Segment]]=Introduction!$D$45,1,0)</f>
        <v>0</v>
      </c>
      <c r="P1139" s="51">
        <f>IF(Table2[[#This Row],[Customer Segment]]=Introduction!$D$42,1,0)</f>
        <v>1</v>
      </c>
      <c r="Q1139" s="51">
        <f>IF(Table2[[#This Row],[Customer Segment]]=Introduction!$D$44,1,0)</f>
        <v>0</v>
      </c>
      <c r="R1139" s="41">
        <v>87.8</v>
      </c>
      <c r="S11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430.0688335777354</v>
      </c>
    </row>
    <row r="1140" spans="1:19" customFormat="1" x14ac:dyDescent="0.2">
      <c r="A1140" s="1" t="s">
        <v>46</v>
      </c>
      <c r="B1140" s="1" t="s">
        <v>14</v>
      </c>
      <c r="C1140" s="1" t="s">
        <v>47</v>
      </c>
      <c r="D1140" s="47">
        <v>0.04</v>
      </c>
      <c r="E1140" s="47">
        <v>7.08</v>
      </c>
      <c r="F1140" s="47">
        <v>2.35</v>
      </c>
      <c r="G1140" s="47">
        <v>0.47</v>
      </c>
      <c r="H1140" s="47">
        <v>24.59</v>
      </c>
      <c r="I1140" s="52">
        <f>IF(Table2[[#This Row],[Order Priority]]=Introduction!$B$42,1,0)</f>
        <v>0</v>
      </c>
      <c r="J1140" s="52">
        <f>IF(Table2[[#This Row],[Order Priority]]=Introduction!$B$43,1,0)</f>
        <v>0</v>
      </c>
      <c r="K1140" s="52">
        <f>IF(Table2[[#This Row],[Order Priority]]=Introduction!$B$44,1,0)</f>
        <v>0</v>
      </c>
      <c r="L1140" s="52">
        <f>IF(Table2[[#This Row],[Order Priority]]=Introduction!$B$45,1,0)</f>
        <v>0</v>
      </c>
      <c r="M1140" s="52">
        <f>IF(Table2[[#This Row],[Ship Mode]]=Introduction!$C$42,1,0)</f>
        <v>0</v>
      </c>
      <c r="N1140" s="51">
        <f>IF(Table2[[#This Row],[Ship Mode]]=Introduction!$C$44,1,0)</f>
        <v>1</v>
      </c>
      <c r="O1140" s="51">
        <f>IF(Table2[[#This Row],[Customer Segment]]=Introduction!$D$45,1,0)</f>
        <v>0</v>
      </c>
      <c r="P1140" s="51">
        <f>IF(Table2[[#This Row],[Customer Segment]]=Introduction!$D$42,1,0)</f>
        <v>0</v>
      </c>
      <c r="Q1140" s="51">
        <f>IF(Table2[[#This Row],[Customer Segment]]=Introduction!$D$44,1,0)</f>
        <v>1</v>
      </c>
      <c r="R1140" s="44">
        <v>49.1</v>
      </c>
      <c r="S11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344.97755324825209</v>
      </c>
    </row>
    <row r="1141" spans="1:19" customFormat="1" x14ac:dyDescent="0.2">
      <c r="A1141" s="1" t="s">
        <v>46</v>
      </c>
      <c r="B1141" s="1" t="s">
        <v>14</v>
      </c>
      <c r="C1141" s="1" t="s">
        <v>15</v>
      </c>
      <c r="D1141" s="49">
        <v>0.03</v>
      </c>
      <c r="E1141" s="49">
        <v>10.98</v>
      </c>
      <c r="F1141" s="49">
        <v>3.37</v>
      </c>
      <c r="G1141" s="49">
        <v>0.56999999999999995</v>
      </c>
      <c r="H1141" s="49">
        <v>11.82</v>
      </c>
      <c r="I1141" s="52">
        <f>IF(Table2[[#This Row],[Order Priority]]=Introduction!$B$42,1,0)</f>
        <v>0</v>
      </c>
      <c r="J1141" s="52">
        <f>IF(Table2[[#This Row],[Order Priority]]=Introduction!$B$43,1,0)</f>
        <v>0</v>
      </c>
      <c r="K1141" s="52">
        <f>IF(Table2[[#This Row],[Order Priority]]=Introduction!$B$44,1,0)</f>
        <v>0</v>
      </c>
      <c r="L1141" s="52">
        <f>IF(Table2[[#This Row],[Order Priority]]=Introduction!$B$45,1,0)</f>
        <v>0</v>
      </c>
      <c r="M1141" s="52">
        <f>IF(Table2[[#This Row],[Ship Mode]]=Introduction!$C$42,1,0)</f>
        <v>0</v>
      </c>
      <c r="N1141" s="51">
        <f>IF(Table2[[#This Row],[Ship Mode]]=Introduction!$C$44,1,0)</f>
        <v>1</v>
      </c>
      <c r="O1141" s="51">
        <f>IF(Table2[[#This Row],[Customer Segment]]=Introduction!$D$45,1,0)</f>
        <v>0</v>
      </c>
      <c r="P1141" s="51">
        <f>IF(Table2[[#This Row],[Customer Segment]]=Introduction!$D$42,1,0)</f>
        <v>1</v>
      </c>
      <c r="Q1141" s="51">
        <f>IF(Table2[[#This Row],[Customer Segment]]=Introduction!$D$44,1,0)</f>
        <v>0</v>
      </c>
      <c r="R1141" s="41">
        <v>56.19</v>
      </c>
      <c r="S11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402.66417943918043</v>
      </c>
    </row>
    <row r="1142" spans="1:19" customFormat="1" x14ac:dyDescent="0.2">
      <c r="A1142" s="1" t="s">
        <v>13</v>
      </c>
      <c r="B1142" s="1" t="s">
        <v>14</v>
      </c>
      <c r="C1142" s="1" t="s">
        <v>47</v>
      </c>
      <c r="D1142" s="47">
        <v>0</v>
      </c>
      <c r="E1142" s="47">
        <v>5.77</v>
      </c>
      <c r="F1142" s="47">
        <v>5.92</v>
      </c>
      <c r="G1142" s="47">
        <v>0.55000000000000004</v>
      </c>
      <c r="H1142" s="47">
        <v>-61.5276</v>
      </c>
      <c r="I1142" s="52">
        <f>IF(Table2[[#This Row],[Order Priority]]=Introduction!$B$42,1,0)</f>
        <v>0</v>
      </c>
      <c r="J1142" s="52">
        <f>IF(Table2[[#This Row],[Order Priority]]=Introduction!$B$43,1,0)</f>
        <v>1</v>
      </c>
      <c r="K1142" s="52">
        <f>IF(Table2[[#This Row],[Order Priority]]=Introduction!$B$44,1,0)</f>
        <v>0</v>
      </c>
      <c r="L1142" s="52">
        <f>IF(Table2[[#This Row],[Order Priority]]=Introduction!$B$45,1,0)</f>
        <v>0</v>
      </c>
      <c r="M1142" s="52">
        <f>IF(Table2[[#This Row],[Ship Mode]]=Introduction!$C$42,1,0)</f>
        <v>0</v>
      </c>
      <c r="N1142" s="51">
        <f>IF(Table2[[#This Row],[Ship Mode]]=Introduction!$C$44,1,0)</f>
        <v>1</v>
      </c>
      <c r="O1142" s="51">
        <f>IF(Table2[[#This Row],[Customer Segment]]=Introduction!$D$45,1,0)</f>
        <v>0</v>
      </c>
      <c r="P1142" s="51">
        <f>IF(Table2[[#This Row],[Customer Segment]]=Introduction!$D$42,1,0)</f>
        <v>0</v>
      </c>
      <c r="Q1142" s="51">
        <f>IF(Table2[[#This Row],[Customer Segment]]=Introduction!$D$44,1,0)</f>
        <v>1</v>
      </c>
      <c r="R1142" s="44">
        <v>69.89</v>
      </c>
      <c r="S11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240.76950985582641</v>
      </c>
    </row>
    <row r="1143" spans="1:19" customFormat="1" x14ac:dyDescent="0.2">
      <c r="A1143" s="1" t="s">
        <v>13</v>
      </c>
      <c r="B1143" s="1" t="s">
        <v>14</v>
      </c>
      <c r="C1143" s="1" t="s">
        <v>70</v>
      </c>
      <c r="D1143" s="49">
        <v>0</v>
      </c>
      <c r="E1143" s="49">
        <v>12.22</v>
      </c>
      <c r="F1143" s="49">
        <v>2.85</v>
      </c>
      <c r="G1143" s="49">
        <v>0.55000000000000004</v>
      </c>
      <c r="H1143" s="49">
        <v>76.389899999999997</v>
      </c>
      <c r="I1143" s="52">
        <f>IF(Table2[[#This Row],[Order Priority]]=Introduction!$B$42,1,0)</f>
        <v>0</v>
      </c>
      <c r="J1143" s="52">
        <f>IF(Table2[[#This Row],[Order Priority]]=Introduction!$B$43,1,0)</f>
        <v>1</v>
      </c>
      <c r="K1143" s="52">
        <f>IF(Table2[[#This Row],[Order Priority]]=Introduction!$B$44,1,0)</f>
        <v>0</v>
      </c>
      <c r="L1143" s="52">
        <f>IF(Table2[[#This Row],[Order Priority]]=Introduction!$B$45,1,0)</f>
        <v>0</v>
      </c>
      <c r="M1143" s="52">
        <f>IF(Table2[[#This Row],[Ship Mode]]=Introduction!$C$42,1,0)</f>
        <v>0</v>
      </c>
      <c r="N1143" s="51">
        <f>IF(Table2[[#This Row],[Ship Mode]]=Introduction!$C$44,1,0)</f>
        <v>1</v>
      </c>
      <c r="O1143" s="51">
        <f>IF(Table2[[#This Row],[Customer Segment]]=Introduction!$D$45,1,0)</f>
        <v>0</v>
      </c>
      <c r="P1143" s="51">
        <f>IF(Table2[[#This Row],[Customer Segment]]=Introduction!$D$42,1,0)</f>
        <v>0</v>
      </c>
      <c r="Q1143" s="51">
        <f>IF(Table2[[#This Row],[Customer Segment]]=Introduction!$D$44,1,0)</f>
        <v>0</v>
      </c>
      <c r="R1143" s="41">
        <v>110.71</v>
      </c>
      <c r="S11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286.91765359297017</v>
      </c>
    </row>
    <row r="1144" spans="1:19" customFormat="1" x14ac:dyDescent="0.2">
      <c r="A1144" s="1" t="s">
        <v>23</v>
      </c>
      <c r="B1144" s="1" t="s">
        <v>63</v>
      </c>
      <c r="C1144" s="1" t="s">
        <v>70</v>
      </c>
      <c r="D1144" s="47">
        <v>0.09</v>
      </c>
      <c r="E1144" s="47">
        <v>19.23</v>
      </c>
      <c r="F1144" s="47">
        <v>6.15</v>
      </c>
      <c r="G1144" s="47">
        <v>0.44</v>
      </c>
      <c r="H1144" s="47">
        <v>211.232</v>
      </c>
      <c r="I1144" s="52">
        <f>IF(Table2[[#This Row],[Order Priority]]=Introduction!$B$42,1,0)</f>
        <v>0</v>
      </c>
      <c r="J1144" s="52">
        <f>IF(Table2[[#This Row],[Order Priority]]=Introduction!$B$43,1,0)</f>
        <v>0</v>
      </c>
      <c r="K1144" s="52">
        <f>IF(Table2[[#This Row],[Order Priority]]=Introduction!$B$44,1,0)</f>
        <v>1</v>
      </c>
      <c r="L1144" s="52">
        <f>IF(Table2[[#This Row],[Order Priority]]=Introduction!$B$45,1,0)</f>
        <v>0</v>
      </c>
      <c r="M1144" s="52">
        <f>IF(Table2[[#This Row],[Ship Mode]]=Introduction!$C$42,1,0)</f>
        <v>0</v>
      </c>
      <c r="N1144" s="51">
        <f>IF(Table2[[#This Row],[Ship Mode]]=Introduction!$C$44,1,0)</f>
        <v>0</v>
      </c>
      <c r="O1144" s="51">
        <f>IF(Table2[[#This Row],[Customer Segment]]=Introduction!$D$45,1,0)</f>
        <v>0</v>
      </c>
      <c r="P1144" s="51">
        <f>IF(Table2[[#This Row],[Customer Segment]]=Introduction!$D$42,1,0)</f>
        <v>0</v>
      </c>
      <c r="Q1144" s="51">
        <f>IF(Table2[[#This Row],[Customer Segment]]=Introduction!$D$44,1,0)</f>
        <v>0</v>
      </c>
      <c r="R1144" s="44">
        <v>394.1</v>
      </c>
      <c r="S11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387.30800527964777</v>
      </c>
    </row>
    <row r="1145" spans="1:19" customFormat="1" x14ac:dyDescent="0.2">
      <c r="A1145" s="1" t="s">
        <v>23</v>
      </c>
      <c r="B1145" s="1" t="s">
        <v>14</v>
      </c>
      <c r="C1145" s="1" t="s">
        <v>70</v>
      </c>
      <c r="D1145" s="49">
        <v>0.03</v>
      </c>
      <c r="E1145" s="49">
        <v>11.66</v>
      </c>
      <c r="F1145" s="49">
        <v>7.95</v>
      </c>
      <c r="G1145" s="49">
        <v>0.57999999999999996</v>
      </c>
      <c r="H1145" s="49">
        <v>-31.094000000000001</v>
      </c>
      <c r="I1145" s="52">
        <f>IF(Table2[[#This Row],[Order Priority]]=Introduction!$B$42,1,0)</f>
        <v>0</v>
      </c>
      <c r="J1145" s="52">
        <f>IF(Table2[[#This Row],[Order Priority]]=Introduction!$B$43,1,0)</f>
        <v>0</v>
      </c>
      <c r="K1145" s="52">
        <f>IF(Table2[[#This Row],[Order Priority]]=Introduction!$B$44,1,0)</f>
        <v>1</v>
      </c>
      <c r="L1145" s="52">
        <f>IF(Table2[[#This Row],[Order Priority]]=Introduction!$B$45,1,0)</f>
        <v>0</v>
      </c>
      <c r="M1145" s="52">
        <f>IF(Table2[[#This Row],[Ship Mode]]=Introduction!$C$42,1,0)</f>
        <v>0</v>
      </c>
      <c r="N1145" s="51">
        <f>IF(Table2[[#This Row],[Ship Mode]]=Introduction!$C$44,1,0)</f>
        <v>1</v>
      </c>
      <c r="O1145" s="51">
        <f>IF(Table2[[#This Row],[Customer Segment]]=Introduction!$D$45,1,0)</f>
        <v>0</v>
      </c>
      <c r="P1145" s="51">
        <f>IF(Table2[[#This Row],[Customer Segment]]=Introduction!$D$42,1,0)</f>
        <v>0</v>
      </c>
      <c r="Q1145" s="51">
        <f>IF(Table2[[#This Row],[Customer Segment]]=Introduction!$D$44,1,0)</f>
        <v>0</v>
      </c>
      <c r="R1145" s="41">
        <v>267.32</v>
      </c>
      <c r="S11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403.4245911842944</v>
      </c>
    </row>
    <row r="1146" spans="1:19" customFormat="1" x14ac:dyDescent="0.2">
      <c r="A1146" s="1" t="s">
        <v>92</v>
      </c>
      <c r="B1146" s="1" t="s">
        <v>14</v>
      </c>
      <c r="C1146" s="1" t="s">
        <v>70</v>
      </c>
      <c r="D1146" s="47">
        <v>0.01</v>
      </c>
      <c r="E1146" s="47">
        <v>7.28</v>
      </c>
      <c r="F1146" s="47">
        <v>11.15</v>
      </c>
      <c r="G1146" s="47">
        <v>0.37</v>
      </c>
      <c r="H1146" s="47">
        <v>-24.245999999999999</v>
      </c>
      <c r="I1146" s="52">
        <f>IF(Table2[[#This Row],[Order Priority]]=Introduction!$B$42,1,0)</f>
        <v>0</v>
      </c>
      <c r="J1146" s="52">
        <f>IF(Table2[[#This Row],[Order Priority]]=Introduction!$B$43,1,0)</f>
        <v>0</v>
      </c>
      <c r="K1146" s="52">
        <f>IF(Table2[[#This Row],[Order Priority]]=Introduction!$B$44,1,0)</f>
        <v>0</v>
      </c>
      <c r="L1146" s="52">
        <f>IF(Table2[[#This Row],[Order Priority]]=Introduction!$B$45,1,0)</f>
        <v>1</v>
      </c>
      <c r="M1146" s="52">
        <f>IF(Table2[[#This Row],[Ship Mode]]=Introduction!$C$42,1,0)</f>
        <v>0</v>
      </c>
      <c r="N1146" s="51">
        <f>IF(Table2[[#This Row],[Ship Mode]]=Introduction!$C$44,1,0)</f>
        <v>1</v>
      </c>
      <c r="O1146" s="51">
        <f>IF(Table2[[#This Row],[Customer Segment]]=Introduction!$D$45,1,0)</f>
        <v>0</v>
      </c>
      <c r="P1146" s="51">
        <f>IF(Table2[[#This Row],[Customer Segment]]=Introduction!$D$42,1,0)</f>
        <v>0</v>
      </c>
      <c r="Q1146" s="51">
        <f>IF(Table2[[#This Row],[Customer Segment]]=Introduction!$D$44,1,0)</f>
        <v>0</v>
      </c>
      <c r="R1146" s="44">
        <v>11.21</v>
      </c>
      <c r="S11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256.82267529704768</v>
      </c>
    </row>
    <row r="1147" spans="1:19" customFormat="1" x14ac:dyDescent="0.2">
      <c r="A1147" s="1" t="s">
        <v>46</v>
      </c>
      <c r="B1147" s="1" t="s">
        <v>14</v>
      </c>
      <c r="C1147" s="1" t="s">
        <v>3</v>
      </c>
      <c r="D1147" s="49">
        <v>0.03</v>
      </c>
      <c r="E1147" s="49">
        <v>48.04</v>
      </c>
      <c r="F1147" s="49">
        <v>19.989999999999998</v>
      </c>
      <c r="G1147" s="49">
        <v>0.37</v>
      </c>
      <c r="H1147" s="49">
        <v>-4.46</v>
      </c>
      <c r="I1147" s="52">
        <f>IF(Table2[[#This Row],[Order Priority]]=Introduction!$B$42,1,0)</f>
        <v>0</v>
      </c>
      <c r="J1147" s="52">
        <f>IF(Table2[[#This Row],[Order Priority]]=Introduction!$B$43,1,0)</f>
        <v>0</v>
      </c>
      <c r="K1147" s="52">
        <f>IF(Table2[[#This Row],[Order Priority]]=Introduction!$B$44,1,0)</f>
        <v>0</v>
      </c>
      <c r="L1147" s="52">
        <f>IF(Table2[[#This Row],[Order Priority]]=Introduction!$B$45,1,0)</f>
        <v>0</v>
      </c>
      <c r="M1147" s="52">
        <f>IF(Table2[[#This Row],[Ship Mode]]=Introduction!$C$42,1,0)</f>
        <v>0</v>
      </c>
      <c r="N1147" s="51">
        <f>IF(Table2[[#This Row],[Ship Mode]]=Introduction!$C$44,1,0)</f>
        <v>1</v>
      </c>
      <c r="O1147" s="51">
        <f>IF(Table2[[#This Row],[Customer Segment]]=Introduction!$D$45,1,0)</f>
        <v>1</v>
      </c>
      <c r="P1147" s="51">
        <f>IF(Table2[[#This Row],[Customer Segment]]=Introduction!$D$42,1,0)</f>
        <v>0</v>
      </c>
      <c r="Q1147" s="51">
        <f>IF(Table2[[#This Row],[Customer Segment]]=Introduction!$D$44,1,0)</f>
        <v>0</v>
      </c>
      <c r="R1147" s="41">
        <v>101.71</v>
      </c>
      <c r="S11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815.13681526193716</v>
      </c>
    </row>
    <row r="1148" spans="1:19" customFormat="1" x14ac:dyDescent="0.2">
      <c r="A1148" s="1" t="s">
        <v>13</v>
      </c>
      <c r="B1148" s="1" t="s">
        <v>14</v>
      </c>
      <c r="C1148" s="1" t="s">
        <v>15</v>
      </c>
      <c r="D1148" s="47">
        <v>0.05</v>
      </c>
      <c r="E1148" s="47">
        <v>35.51</v>
      </c>
      <c r="F1148" s="47">
        <v>6.31</v>
      </c>
      <c r="G1148" s="47">
        <v>0.57999999999999996</v>
      </c>
      <c r="H1148" s="47">
        <v>6.11</v>
      </c>
      <c r="I1148" s="52">
        <f>IF(Table2[[#This Row],[Order Priority]]=Introduction!$B$42,1,0)</f>
        <v>0</v>
      </c>
      <c r="J1148" s="52">
        <f>IF(Table2[[#This Row],[Order Priority]]=Introduction!$B$43,1,0)</f>
        <v>1</v>
      </c>
      <c r="K1148" s="52">
        <f>IF(Table2[[#This Row],[Order Priority]]=Introduction!$B$44,1,0)</f>
        <v>0</v>
      </c>
      <c r="L1148" s="52">
        <f>IF(Table2[[#This Row],[Order Priority]]=Introduction!$B$45,1,0)</f>
        <v>0</v>
      </c>
      <c r="M1148" s="52">
        <f>IF(Table2[[#This Row],[Ship Mode]]=Introduction!$C$42,1,0)</f>
        <v>0</v>
      </c>
      <c r="N1148" s="51">
        <f>IF(Table2[[#This Row],[Ship Mode]]=Introduction!$C$44,1,0)</f>
        <v>1</v>
      </c>
      <c r="O1148" s="51">
        <f>IF(Table2[[#This Row],[Customer Segment]]=Introduction!$D$45,1,0)</f>
        <v>0</v>
      </c>
      <c r="P1148" s="51">
        <f>IF(Table2[[#This Row],[Customer Segment]]=Introduction!$D$42,1,0)</f>
        <v>1</v>
      </c>
      <c r="Q1148" s="51">
        <f>IF(Table2[[#This Row],[Customer Segment]]=Introduction!$D$44,1,0)</f>
        <v>0</v>
      </c>
      <c r="R1148" s="44">
        <v>73.099999999999994</v>
      </c>
      <c r="S11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346.51085184126993</v>
      </c>
    </row>
    <row r="1149" spans="1:19" customFormat="1" x14ac:dyDescent="0.2">
      <c r="A1149" s="1" t="s">
        <v>13</v>
      </c>
      <c r="B1149" s="1" t="s">
        <v>14</v>
      </c>
      <c r="C1149" s="1" t="s">
        <v>15</v>
      </c>
      <c r="D1149" s="49">
        <v>0.1</v>
      </c>
      <c r="E1149" s="49">
        <v>8.34</v>
      </c>
      <c r="F1149" s="49">
        <v>2.64</v>
      </c>
      <c r="G1149" s="49">
        <v>0.59</v>
      </c>
      <c r="H1149" s="49">
        <v>-6.34</v>
      </c>
      <c r="I1149" s="52">
        <f>IF(Table2[[#This Row],[Order Priority]]=Introduction!$B$42,1,0)</f>
        <v>0</v>
      </c>
      <c r="J1149" s="52">
        <f>IF(Table2[[#This Row],[Order Priority]]=Introduction!$B$43,1,0)</f>
        <v>1</v>
      </c>
      <c r="K1149" s="52">
        <f>IF(Table2[[#This Row],[Order Priority]]=Introduction!$B$44,1,0)</f>
        <v>0</v>
      </c>
      <c r="L1149" s="52">
        <f>IF(Table2[[#This Row],[Order Priority]]=Introduction!$B$45,1,0)</f>
        <v>0</v>
      </c>
      <c r="M1149" s="52">
        <f>IF(Table2[[#This Row],[Ship Mode]]=Introduction!$C$42,1,0)</f>
        <v>0</v>
      </c>
      <c r="N1149" s="51">
        <f>IF(Table2[[#This Row],[Ship Mode]]=Introduction!$C$44,1,0)</f>
        <v>1</v>
      </c>
      <c r="O1149" s="51">
        <f>IF(Table2[[#This Row],[Customer Segment]]=Introduction!$D$45,1,0)</f>
        <v>0</v>
      </c>
      <c r="P1149" s="51">
        <f>IF(Table2[[#This Row],[Customer Segment]]=Introduction!$D$42,1,0)</f>
        <v>1</v>
      </c>
      <c r="Q1149" s="51">
        <f>IF(Table2[[#This Row],[Customer Segment]]=Introduction!$D$44,1,0)</f>
        <v>0</v>
      </c>
      <c r="R1149" s="41">
        <v>47.95</v>
      </c>
      <c r="S11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122.46684738576701</v>
      </c>
    </row>
    <row r="1150" spans="1:19" customFormat="1" x14ac:dyDescent="0.2">
      <c r="A1150" s="1" t="s">
        <v>13</v>
      </c>
      <c r="B1150" s="1" t="s">
        <v>14</v>
      </c>
      <c r="C1150" s="1" t="s">
        <v>15</v>
      </c>
      <c r="D1150" s="47">
        <v>0.03</v>
      </c>
      <c r="E1150" s="47">
        <v>8.0399999999999991</v>
      </c>
      <c r="F1150" s="47">
        <v>8.94</v>
      </c>
      <c r="G1150" s="47">
        <v>0.4</v>
      </c>
      <c r="H1150" s="47">
        <v>-160.27549999999999</v>
      </c>
      <c r="I1150" s="52">
        <f>IF(Table2[[#This Row],[Order Priority]]=Introduction!$B$42,1,0)</f>
        <v>0</v>
      </c>
      <c r="J1150" s="52">
        <f>IF(Table2[[#This Row],[Order Priority]]=Introduction!$B$43,1,0)</f>
        <v>1</v>
      </c>
      <c r="K1150" s="52">
        <f>IF(Table2[[#This Row],[Order Priority]]=Introduction!$B$44,1,0)</f>
        <v>0</v>
      </c>
      <c r="L1150" s="52">
        <f>IF(Table2[[#This Row],[Order Priority]]=Introduction!$B$45,1,0)</f>
        <v>0</v>
      </c>
      <c r="M1150" s="52">
        <f>IF(Table2[[#This Row],[Ship Mode]]=Introduction!$C$42,1,0)</f>
        <v>0</v>
      </c>
      <c r="N1150" s="51">
        <f>IF(Table2[[#This Row],[Ship Mode]]=Introduction!$C$44,1,0)</f>
        <v>1</v>
      </c>
      <c r="O1150" s="51">
        <f>IF(Table2[[#This Row],[Customer Segment]]=Introduction!$D$45,1,0)</f>
        <v>0</v>
      </c>
      <c r="P1150" s="51">
        <f>IF(Table2[[#This Row],[Customer Segment]]=Introduction!$D$42,1,0)</f>
        <v>1</v>
      </c>
      <c r="Q1150" s="51">
        <f>IF(Table2[[#This Row],[Customer Segment]]=Introduction!$D$44,1,0)</f>
        <v>0</v>
      </c>
      <c r="R1150" s="44">
        <v>76.77</v>
      </c>
      <c r="S11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26.354646469759523</v>
      </c>
    </row>
    <row r="1151" spans="1:19" customFormat="1" x14ac:dyDescent="0.2">
      <c r="A1151" s="1" t="s">
        <v>23</v>
      </c>
      <c r="B1151" s="1" t="s">
        <v>2</v>
      </c>
      <c r="C1151" s="1" t="s">
        <v>15</v>
      </c>
      <c r="D1151" s="49">
        <v>0.06</v>
      </c>
      <c r="E1151" s="49">
        <v>119.99</v>
      </c>
      <c r="F1151" s="49">
        <v>14</v>
      </c>
      <c r="G1151" s="49">
        <v>0.36</v>
      </c>
      <c r="H1151" s="49">
        <v>-207.679788</v>
      </c>
      <c r="I1151" s="52">
        <f>IF(Table2[[#This Row],[Order Priority]]=Introduction!$B$42,1,0)</f>
        <v>0</v>
      </c>
      <c r="J1151" s="52">
        <f>IF(Table2[[#This Row],[Order Priority]]=Introduction!$B$43,1,0)</f>
        <v>0</v>
      </c>
      <c r="K1151" s="52">
        <f>IF(Table2[[#This Row],[Order Priority]]=Introduction!$B$44,1,0)</f>
        <v>1</v>
      </c>
      <c r="L1151" s="52">
        <f>IF(Table2[[#This Row],[Order Priority]]=Introduction!$B$45,1,0)</f>
        <v>0</v>
      </c>
      <c r="M1151" s="52">
        <f>IF(Table2[[#This Row],[Ship Mode]]=Introduction!$C$42,1,0)</f>
        <v>1</v>
      </c>
      <c r="N1151" s="51">
        <f>IF(Table2[[#This Row],[Ship Mode]]=Introduction!$C$44,1,0)</f>
        <v>0</v>
      </c>
      <c r="O1151" s="51">
        <f>IF(Table2[[#This Row],[Customer Segment]]=Introduction!$D$45,1,0)</f>
        <v>0</v>
      </c>
      <c r="P1151" s="51">
        <f>IF(Table2[[#This Row],[Customer Segment]]=Introduction!$D$42,1,0)</f>
        <v>1</v>
      </c>
      <c r="Q1151" s="51">
        <f>IF(Table2[[#This Row],[Customer Segment]]=Introduction!$D$44,1,0)</f>
        <v>0</v>
      </c>
      <c r="R1151" s="41">
        <v>243.86</v>
      </c>
      <c r="S11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694.04218191637278</v>
      </c>
    </row>
    <row r="1152" spans="1:19" customFormat="1" x14ac:dyDescent="0.2">
      <c r="A1152" s="1" t="s">
        <v>46</v>
      </c>
      <c r="B1152" s="1" t="s">
        <v>14</v>
      </c>
      <c r="C1152" s="1" t="s">
        <v>70</v>
      </c>
      <c r="D1152" s="47">
        <v>0.03</v>
      </c>
      <c r="E1152" s="47">
        <v>6.68</v>
      </c>
      <c r="F1152" s="47">
        <v>1.5</v>
      </c>
      <c r="G1152" s="47">
        <v>0.48</v>
      </c>
      <c r="H1152" s="47">
        <v>-577.30399999999997</v>
      </c>
      <c r="I1152" s="52">
        <f>IF(Table2[[#This Row],[Order Priority]]=Introduction!$B$42,1,0)</f>
        <v>0</v>
      </c>
      <c r="J1152" s="52">
        <f>IF(Table2[[#This Row],[Order Priority]]=Introduction!$B$43,1,0)</f>
        <v>0</v>
      </c>
      <c r="K1152" s="52">
        <f>IF(Table2[[#This Row],[Order Priority]]=Introduction!$B$44,1,0)</f>
        <v>0</v>
      </c>
      <c r="L1152" s="52">
        <f>IF(Table2[[#This Row],[Order Priority]]=Introduction!$B$45,1,0)</f>
        <v>0</v>
      </c>
      <c r="M1152" s="52">
        <f>IF(Table2[[#This Row],[Ship Mode]]=Introduction!$C$42,1,0)</f>
        <v>0</v>
      </c>
      <c r="N1152" s="51">
        <f>IF(Table2[[#This Row],[Ship Mode]]=Introduction!$C$44,1,0)</f>
        <v>1</v>
      </c>
      <c r="O1152" s="51">
        <f>IF(Table2[[#This Row],[Customer Segment]]=Introduction!$D$45,1,0)</f>
        <v>0</v>
      </c>
      <c r="P1152" s="51">
        <f>IF(Table2[[#This Row],[Customer Segment]]=Introduction!$D$42,1,0)</f>
        <v>0</v>
      </c>
      <c r="Q1152" s="51">
        <f>IF(Table2[[#This Row],[Customer Segment]]=Introduction!$D$44,1,0)</f>
        <v>0</v>
      </c>
      <c r="R1152" s="44">
        <v>48.32</v>
      </c>
      <c r="S11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-311.64298778373723</v>
      </c>
    </row>
    <row r="1153" spans="1:19" customFormat="1" x14ac:dyDescent="0.2">
      <c r="A1153" s="1" t="s">
        <v>1</v>
      </c>
      <c r="B1153" s="1" t="s">
        <v>14</v>
      </c>
      <c r="C1153" s="1" t="s">
        <v>70</v>
      </c>
      <c r="D1153" s="49">
        <v>0.05</v>
      </c>
      <c r="E1153" s="49">
        <v>1.88</v>
      </c>
      <c r="F1153" s="49">
        <v>1.49</v>
      </c>
      <c r="G1153" s="49">
        <v>0.37</v>
      </c>
      <c r="H1153" s="49">
        <v>-2.9095</v>
      </c>
      <c r="I1153" s="52">
        <f>IF(Table2[[#This Row],[Order Priority]]=Introduction!$B$42,1,0)</f>
        <v>1</v>
      </c>
      <c r="J1153" s="52">
        <f>IF(Table2[[#This Row],[Order Priority]]=Introduction!$B$43,1,0)</f>
        <v>0</v>
      </c>
      <c r="K1153" s="52">
        <f>IF(Table2[[#This Row],[Order Priority]]=Introduction!$B$44,1,0)</f>
        <v>0</v>
      </c>
      <c r="L1153" s="52">
        <f>IF(Table2[[#This Row],[Order Priority]]=Introduction!$B$45,1,0)</f>
        <v>0</v>
      </c>
      <c r="M1153" s="52">
        <f>IF(Table2[[#This Row],[Ship Mode]]=Introduction!$C$42,1,0)</f>
        <v>0</v>
      </c>
      <c r="N1153" s="51">
        <f>IF(Table2[[#This Row],[Ship Mode]]=Introduction!$C$44,1,0)</f>
        <v>1</v>
      </c>
      <c r="O1153" s="51">
        <f>IF(Table2[[#This Row],[Customer Segment]]=Introduction!$D$45,1,0)</f>
        <v>0</v>
      </c>
      <c r="P1153" s="51">
        <f>IF(Table2[[#This Row],[Customer Segment]]=Introduction!$D$42,1,0)</f>
        <v>0</v>
      </c>
      <c r="Q1153" s="51">
        <f>IF(Table2[[#This Row],[Customer Segment]]=Introduction!$D$44,1,0)</f>
        <v>0</v>
      </c>
      <c r="R1153" s="41">
        <v>3.42</v>
      </c>
      <c r="S11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245.57112629602608</v>
      </c>
    </row>
    <row r="1154" spans="1:19" customFormat="1" x14ac:dyDescent="0.2">
      <c r="A1154" s="1" t="s">
        <v>1</v>
      </c>
      <c r="B1154" s="1" t="s">
        <v>14</v>
      </c>
      <c r="C1154" s="1" t="s">
        <v>70</v>
      </c>
      <c r="D1154" s="47">
        <v>0.05</v>
      </c>
      <c r="E1154" s="47">
        <v>12.2</v>
      </c>
      <c r="F1154" s="47">
        <v>6.02</v>
      </c>
      <c r="G1154" s="47">
        <v>0.43</v>
      </c>
      <c r="H1154" s="47">
        <v>-6.6420000000000003</v>
      </c>
      <c r="I1154" s="52">
        <f>IF(Table2[[#This Row],[Order Priority]]=Introduction!$B$42,1,0)</f>
        <v>1</v>
      </c>
      <c r="J1154" s="52">
        <f>IF(Table2[[#This Row],[Order Priority]]=Introduction!$B$43,1,0)</f>
        <v>0</v>
      </c>
      <c r="K1154" s="52">
        <f>IF(Table2[[#This Row],[Order Priority]]=Introduction!$B$44,1,0)</f>
        <v>0</v>
      </c>
      <c r="L1154" s="52">
        <f>IF(Table2[[#This Row],[Order Priority]]=Introduction!$B$45,1,0)</f>
        <v>0</v>
      </c>
      <c r="M1154" s="52">
        <f>IF(Table2[[#This Row],[Ship Mode]]=Introduction!$C$42,1,0)</f>
        <v>0</v>
      </c>
      <c r="N1154" s="51">
        <f>IF(Table2[[#This Row],[Ship Mode]]=Introduction!$C$44,1,0)</f>
        <v>1</v>
      </c>
      <c r="O1154" s="51">
        <f>IF(Table2[[#This Row],[Customer Segment]]=Introduction!$D$45,1,0)</f>
        <v>0</v>
      </c>
      <c r="P1154" s="51">
        <f>IF(Table2[[#This Row],[Customer Segment]]=Introduction!$D$42,1,0)</f>
        <v>0</v>
      </c>
      <c r="Q1154" s="51">
        <f>IF(Table2[[#This Row],[Customer Segment]]=Introduction!$D$44,1,0)</f>
        <v>0</v>
      </c>
      <c r="R1154" s="44">
        <v>63.93</v>
      </c>
      <c r="S11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449.1605875340631</v>
      </c>
    </row>
    <row r="1155" spans="1:19" customFormat="1" x14ac:dyDescent="0.2">
      <c r="A1155" s="1" t="s">
        <v>1</v>
      </c>
      <c r="B1155" s="1" t="s">
        <v>14</v>
      </c>
      <c r="C1155" s="1" t="s">
        <v>3</v>
      </c>
      <c r="D1155" s="49">
        <v>0.02</v>
      </c>
      <c r="E1155" s="49">
        <v>33.979999999999997</v>
      </c>
      <c r="F1155" s="49">
        <v>1.99</v>
      </c>
      <c r="G1155" s="49">
        <v>0.45</v>
      </c>
      <c r="H1155" s="49">
        <v>164.06129999999999</v>
      </c>
      <c r="I1155" s="52">
        <f>IF(Table2[[#This Row],[Order Priority]]=Introduction!$B$42,1,0)</f>
        <v>1</v>
      </c>
      <c r="J1155" s="52">
        <f>IF(Table2[[#This Row],[Order Priority]]=Introduction!$B$43,1,0)</f>
        <v>0</v>
      </c>
      <c r="K1155" s="52">
        <f>IF(Table2[[#This Row],[Order Priority]]=Introduction!$B$44,1,0)</f>
        <v>0</v>
      </c>
      <c r="L1155" s="52">
        <f>IF(Table2[[#This Row],[Order Priority]]=Introduction!$B$45,1,0)</f>
        <v>0</v>
      </c>
      <c r="M1155" s="52">
        <f>IF(Table2[[#This Row],[Ship Mode]]=Introduction!$C$42,1,0)</f>
        <v>0</v>
      </c>
      <c r="N1155" s="51">
        <f>IF(Table2[[#This Row],[Ship Mode]]=Introduction!$C$44,1,0)</f>
        <v>1</v>
      </c>
      <c r="O1155" s="51">
        <f>IF(Table2[[#This Row],[Customer Segment]]=Introduction!$D$45,1,0)</f>
        <v>1</v>
      </c>
      <c r="P1155" s="51">
        <f>IF(Table2[[#This Row],[Customer Segment]]=Introduction!$D$42,1,0)</f>
        <v>0</v>
      </c>
      <c r="Q1155" s="51">
        <f>IF(Table2[[#This Row],[Customer Segment]]=Introduction!$D$44,1,0)</f>
        <v>0</v>
      </c>
      <c r="R1155" s="41">
        <v>237.77</v>
      </c>
      <c r="S11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608.23140989859507</v>
      </c>
    </row>
    <row r="1156" spans="1:19" customFormat="1" x14ac:dyDescent="0.2">
      <c r="A1156" s="1" t="s">
        <v>1</v>
      </c>
      <c r="B1156" s="1" t="s">
        <v>63</v>
      </c>
      <c r="C1156" s="1" t="s">
        <v>3</v>
      </c>
      <c r="D1156" s="47">
        <v>0.08</v>
      </c>
      <c r="E1156" s="47">
        <v>7.28</v>
      </c>
      <c r="F1156" s="47">
        <v>11.15</v>
      </c>
      <c r="G1156" s="47">
        <v>0.37</v>
      </c>
      <c r="H1156" s="47">
        <v>-44.414999999999999</v>
      </c>
      <c r="I1156" s="52">
        <f>IF(Table2[[#This Row],[Order Priority]]=Introduction!$B$42,1,0)</f>
        <v>1</v>
      </c>
      <c r="J1156" s="52">
        <f>IF(Table2[[#This Row],[Order Priority]]=Introduction!$B$43,1,0)</f>
        <v>0</v>
      </c>
      <c r="K1156" s="52">
        <f>IF(Table2[[#This Row],[Order Priority]]=Introduction!$B$44,1,0)</f>
        <v>0</v>
      </c>
      <c r="L1156" s="52">
        <f>IF(Table2[[#This Row],[Order Priority]]=Introduction!$B$45,1,0)</f>
        <v>0</v>
      </c>
      <c r="M1156" s="52">
        <f>IF(Table2[[#This Row],[Ship Mode]]=Introduction!$C$42,1,0)</f>
        <v>0</v>
      </c>
      <c r="N1156" s="51">
        <f>IF(Table2[[#This Row],[Ship Mode]]=Introduction!$C$44,1,0)</f>
        <v>0</v>
      </c>
      <c r="O1156" s="51">
        <f>IF(Table2[[#This Row],[Customer Segment]]=Introduction!$D$45,1,0)</f>
        <v>1</v>
      </c>
      <c r="P1156" s="51">
        <f>IF(Table2[[#This Row],[Customer Segment]]=Introduction!$D$42,1,0)</f>
        <v>0</v>
      </c>
      <c r="Q1156" s="51">
        <f>IF(Table2[[#This Row],[Customer Segment]]=Introduction!$D$44,1,0)</f>
        <v>0</v>
      </c>
      <c r="R1156" s="44">
        <v>14.66</v>
      </c>
      <c r="S11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375.90599924357349</v>
      </c>
    </row>
    <row r="1157" spans="1:19" customFormat="1" x14ac:dyDescent="0.2">
      <c r="A1157" s="1" t="s">
        <v>13</v>
      </c>
      <c r="B1157" s="1" t="s">
        <v>14</v>
      </c>
      <c r="C1157" s="1" t="s">
        <v>47</v>
      </c>
      <c r="D1157" s="49">
        <v>0.01</v>
      </c>
      <c r="E1157" s="49">
        <v>30.97</v>
      </c>
      <c r="F1157" s="49">
        <v>4</v>
      </c>
      <c r="G1157" s="49">
        <v>0.74</v>
      </c>
      <c r="H1157" s="49">
        <v>17.102799999999998</v>
      </c>
      <c r="I1157" s="52">
        <f>IF(Table2[[#This Row],[Order Priority]]=Introduction!$B$42,1,0)</f>
        <v>0</v>
      </c>
      <c r="J1157" s="52">
        <f>IF(Table2[[#This Row],[Order Priority]]=Introduction!$B$43,1,0)</f>
        <v>1</v>
      </c>
      <c r="K1157" s="52">
        <f>IF(Table2[[#This Row],[Order Priority]]=Introduction!$B$44,1,0)</f>
        <v>0</v>
      </c>
      <c r="L1157" s="52">
        <f>IF(Table2[[#This Row],[Order Priority]]=Introduction!$B$45,1,0)</f>
        <v>0</v>
      </c>
      <c r="M1157" s="52">
        <f>IF(Table2[[#This Row],[Ship Mode]]=Introduction!$C$42,1,0)</f>
        <v>0</v>
      </c>
      <c r="N1157" s="51">
        <f>IF(Table2[[#This Row],[Ship Mode]]=Introduction!$C$44,1,0)</f>
        <v>1</v>
      </c>
      <c r="O1157" s="51">
        <f>IF(Table2[[#This Row],[Customer Segment]]=Introduction!$D$45,1,0)</f>
        <v>0</v>
      </c>
      <c r="P1157" s="51">
        <f>IF(Table2[[#This Row],[Customer Segment]]=Introduction!$D$42,1,0)</f>
        <v>0</v>
      </c>
      <c r="Q1157" s="51">
        <f>IF(Table2[[#This Row],[Customer Segment]]=Introduction!$D$44,1,0)</f>
        <v>1</v>
      </c>
      <c r="R1157" s="41">
        <v>523.05999999999995</v>
      </c>
      <c r="S11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498.49408967371699</v>
      </c>
    </row>
    <row r="1158" spans="1:19" customFormat="1" x14ac:dyDescent="0.2">
      <c r="A1158" s="1" t="s">
        <v>13</v>
      </c>
      <c r="B1158" s="1" t="s">
        <v>14</v>
      </c>
      <c r="C1158" s="1" t="s">
        <v>47</v>
      </c>
      <c r="D1158" s="47">
        <v>0.08</v>
      </c>
      <c r="E1158" s="47">
        <v>125.99</v>
      </c>
      <c r="F1158" s="47">
        <v>7.69</v>
      </c>
      <c r="G1158" s="47">
        <v>0.57999999999999996</v>
      </c>
      <c r="H1158" s="47">
        <v>1269.3819599999999</v>
      </c>
      <c r="I1158" s="52">
        <f>IF(Table2[[#This Row],[Order Priority]]=Introduction!$B$42,1,0)</f>
        <v>0</v>
      </c>
      <c r="J1158" s="52">
        <f>IF(Table2[[#This Row],[Order Priority]]=Introduction!$B$43,1,0)</f>
        <v>1</v>
      </c>
      <c r="K1158" s="52">
        <f>IF(Table2[[#This Row],[Order Priority]]=Introduction!$B$44,1,0)</f>
        <v>0</v>
      </c>
      <c r="L1158" s="52">
        <f>IF(Table2[[#This Row],[Order Priority]]=Introduction!$B$45,1,0)</f>
        <v>0</v>
      </c>
      <c r="M1158" s="52">
        <f>IF(Table2[[#This Row],[Ship Mode]]=Introduction!$C$42,1,0)</f>
        <v>0</v>
      </c>
      <c r="N1158" s="51">
        <f>IF(Table2[[#This Row],[Ship Mode]]=Introduction!$C$44,1,0)</f>
        <v>1</v>
      </c>
      <c r="O1158" s="51">
        <f>IF(Table2[[#This Row],[Customer Segment]]=Introduction!$D$45,1,0)</f>
        <v>0</v>
      </c>
      <c r="P1158" s="51">
        <f>IF(Table2[[#This Row],[Customer Segment]]=Introduction!$D$42,1,0)</f>
        <v>0</v>
      </c>
      <c r="Q1158" s="51">
        <f>IF(Table2[[#This Row],[Customer Segment]]=Introduction!$D$44,1,0)</f>
        <v>1</v>
      </c>
      <c r="R1158" s="44">
        <v>2424.6799999999998</v>
      </c>
      <c r="S11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2001.315548063606</v>
      </c>
    </row>
    <row r="1159" spans="1:19" customFormat="1" x14ac:dyDescent="0.2">
      <c r="A1159" s="1" t="s">
        <v>23</v>
      </c>
      <c r="B1159" s="1" t="s">
        <v>14</v>
      </c>
      <c r="C1159" s="1" t="s">
        <v>47</v>
      </c>
      <c r="D1159" s="49">
        <v>0</v>
      </c>
      <c r="E1159" s="49">
        <v>2.08</v>
      </c>
      <c r="F1159" s="49">
        <v>5.33</v>
      </c>
      <c r="G1159" s="49">
        <v>0.43</v>
      </c>
      <c r="H1159" s="49">
        <v>-192.5532</v>
      </c>
      <c r="I1159" s="52">
        <f>IF(Table2[[#This Row],[Order Priority]]=Introduction!$B$42,1,0)</f>
        <v>0</v>
      </c>
      <c r="J1159" s="52">
        <f>IF(Table2[[#This Row],[Order Priority]]=Introduction!$B$43,1,0)</f>
        <v>0</v>
      </c>
      <c r="K1159" s="52">
        <f>IF(Table2[[#This Row],[Order Priority]]=Introduction!$B$44,1,0)</f>
        <v>1</v>
      </c>
      <c r="L1159" s="52">
        <f>IF(Table2[[#This Row],[Order Priority]]=Introduction!$B$45,1,0)</f>
        <v>0</v>
      </c>
      <c r="M1159" s="52">
        <f>IF(Table2[[#This Row],[Ship Mode]]=Introduction!$C$42,1,0)</f>
        <v>0</v>
      </c>
      <c r="N1159" s="51">
        <f>IF(Table2[[#This Row],[Ship Mode]]=Introduction!$C$44,1,0)</f>
        <v>1</v>
      </c>
      <c r="O1159" s="51">
        <f>IF(Table2[[#This Row],[Customer Segment]]=Introduction!$D$45,1,0)</f>
        <v>0</v>
      </c>
      <c r="P1159" s="51">
        <f>IF(Table2[[#This Row],[Customer Segment]]=Introduction!$D$42,1,0)</f>
        <v>0</v>
      </c>
      <c r="Q1159" s="51">
        <f>IF(Table2[[#This Row],[Customer Segment]]=Introduction!$D$44,1,0)</f>
        <v>1</v>
      </c>
      <c r="R1159" s="41">
        <v>51.41</v>
      </c>
      <c r="S11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61.242015569023323</v>
      </c>
    </row>
    <row r="1160" spans="1:19" customFormat="1" x14ac:dyDescent="0.2">
      <c r="A1160" s="1" t="s">
        <v>23</v>
      </c>
      <c r="B1160" s="1" t="s">
        <v>2</v>
      </c>
      <c r="C1160" s="1" t="s">
        <v>47</v>
      </c>
      <c r="D1160" s="47">
        <v>0.09</v>
      </c>
      <c r="E1160" s="47">
        <v>100.98</v>
      </c>
      <c r="F1160" s="47">
        <v>35.840000000000003</v>
      </c>
      <c r="G1160" s="47">
        <v>0.62</v>
      </c>
      <c r="H1160" s="47">
        <v>-193.58</v>
      </c>
      <c r="I1160" s="52">
        <f>IF(Table2[[#This Row],[Order Priority]]=Introduction!$B$42,1,0)</f>
        <v>0</v>
      </c>
      <c r="J1160" s="52">
        <f>IF(Table2[[#This Row],[Order Priority]]=Introduction!$B$43,1,0)</f>
        <v>0</v>
      </c>
      <c r="K1160" s="52">
        <f>IF(Table2[[#This Row],[Order Priority]]=Introduction!$B$44,1,0)</f>
        <v>1</v>
      </c>
      <c r="L1160" s="52">
        <f>IF(Table2[[#This Row],[Order Priority]]=Introduction!$B$45,1,0)</f>
        <v>0</v>
      </c>
      <c r="M1160" s="52">
        <f>IF(Table2[[#This Row],[Ship Mode]]=Introduction!$C$42,1,0)</f>
        <v>1</v>
      </c>
      <c r="N1160" s="51">
        <f>IF(Table2[[#This Row],[Ship Mode]]=Introduction!$C$44,1,0)</f>
        <v>0</v>
      </c>
      <c r="O1160" s="51">
        <f>IF(Table2[[#This Row],[Customer Segment]]=Introduction!$D$45,1,0)</f>
        <v>0</v>
      </c>
      <c r="P1160" s="51">
        <f>IF(Table2[[#This Row],[Customer Segment]]=Introduction!$D$42,1,0)</f>
        <v>0</v>
      </c>
      <c r="Q1160" s="51">
        <f>IF(Table2[[#This Row],[Customer Segment]]=Introduction!$D$44,1,0)</f>
        <v>1</v>
      </c>
      <c r="R1160" s="44">
        <v>396.19</v>
      </c>
      <c r="S11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1508.2198510369558</v>
      </c>
    </row>
    <row r="1161" spans="1:19" customFormat="1" x14ac:dyDescent="0.2">
      <c r="A1161" s="1" t="s">
        <v>92</v>
      </c>
      <c r="B1161" s="1" t="s">
        <v>2</v>
      </c>
      <c r="C1161" s="1" t="s">
        <v>47</v>
      </c>
      <c r="D1161" s="49">
        <v>0.06</v>
      </c>
      <c r="E1161" s="49">
        <v>296.18</v>
      </c>
      <c r="F1161" s="49">
        <v>54.12</v>
      </c>
      <c r="G1161" s="49">
        <v>0.76</v>
      </c>
      <c r="H1161" s="49">
        <v>-715.77820599999995</v>
      </c>
      <c r="I1161" s="52">
        <f>IF(Table2[[#This Row],[Order Priority]]=Introduction!$B$42,1,0)</f>
        <v>0</v>
      </c>
      <c r="J1161" s="52">
        <f>IF(Table2[[#This Row],[Order Priority]]=Introduction!$B$43,1,0)</f>
        <v>0</v>
      </c>
      <c r="K1161" s="52">
        <f>IF(Table2[[#This Row],[Order Priority]]=Introduction!$B$44,1,0)</f>
        <v>0</v>
      </c>
      <c r="L1161" s="52">
        <f>IF(Table2[[#This Row],[Order Priority]]=Introduction!$B$45,1,0)</f>
        <v>1</v>
      </c>
      <c r="M1161" s="52">
        <f>IF(Table2[[#This Row],[Ship Mode]]=Introduction!$C$42,1,0)</f>
        <v>1</v>
      </c>
      <c r="N1161" s="51">
        <f>IF(Table2[[#This Row],[Ship Mode]]=Introduction!$C$44,1,0)</f>
        <v>0</v>
      </c>
      <c r="O1161" s="51">
        <f>IF(Table2[[#This Row],[Customer Segment]]=Introduction!$D$45,1,0)</f>
        <v>0</v>
      </c>
      <c r="P1161" s="51">
        <f>IF(Table2[[#This Row],[Customer Segment]]=Introduction!$D$42,1,0)</f>
        <v>0</v>
      </c>
      <c r="Q1161" s="51">
        <f>IF(Table2[[#This Row],[Customer Segment]]=Introduction!$D$44,1,0)</f>
        <v>1</v>
      </c>
      <c r="R1161" s="41">
        <v>1170.21</v>
      </c>
      <c r="S11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2159.5042632660507</v>
      </c>
    </row>
    <row r="1162" spans="1:19" customFormat="1" x14ac:dyDescent="0.2">
      <c r="A1162" s="1" t="s">
        <v>92</v>
      </c>
      <c r="B1162" s="1" t="s">
        <v>63</v>
      </c>
      <c r="C1162" s="1" t="s">
        <v>47</v>
      </c>
      <c r="D1162" s="47">
        <v>0.01</v>
      </c>
      <c r="E1162" s="47">
        <v>29.1</v>
      </c>
      <c r="F1162" s="47">
        <v>4</v>
      </c>
      <c r="G1162" s="47">
        <v>0.78</v>
      </c>
      <c r="H1162" s="47">
        <v>-22.82</v>
      </c>
      <c r="I1162" s="52">
        <f>IF(Table2[[#This Row],[Order Priority]]=Introduction!$B$42,1,0)</f>
        <v>0</v>
      </c>
      <c r="J1162" s="52">
        <f>IF(Table2[[#This Row],[Order Priority]]=Introduction!$B$43,1,0)</f>
        <v>0</v>
      </c>
      <c r="K1162" s="52">
        <f>IF(Table2[[#This Row],[Order Priority]]=Introduction!$B$44,1,0)</f>
        <v>0</v>
      </c>
      <c r="L1162" s="52">
        <f>IF(Table2[[#This Row],[Order Priority]]=Introduction!$B$45,1,0)</f>
        <v>1</v>
      </c>
      <c r="M1162" s="52">
        <f>IF(Table2[[#This Row],[Ship Mode]]=Introduction!$C$42,1,0)</f>
        <v>0</v>
      </c>
      <c r="N1162" s="51">
        <f>IF(Table2[[#This Row],[Ship Mode]]=Introduction!$C$44,1,0)</f>
        <v>0</v>
      </c>
      <c r="O1162" s="51">
        <f>IF(Table2[[#This Row],[Customer Segment]]=Introduction!$D$45,1,0)</f>
        <v>0</v>
      </c>
      <c r="P1162" s="51">
        <f>IF(Table2[[#This Row],[Customer Segment]]=Introduction!$D$42,1,0)</f>
        <v>0</v>
      </c>
      <c r="Q1162" s="51">
        <f>IF(Table2[[#This Row],[Customer Segment]]=Introduction!$D$44,1,0)</f>
        <v>1</v>
      </c>
      <c r="R1162" s="44">
        <v>243.32</v>
      </c>
      <c r="S11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418.03612578556954</v>
      </c>
    </row>
    <row r="1163" spans="1:19" customFormat="1" x14ac:dyDescent="0.2">
      <c r="A1163" s="1" t="s">
        <v>1</v>
      </c>
      <c r="B1163" s="1" t="s">
        <v>2</v>
      </c>
      <c r="C1163" s="1" t="s">
        <v>15</v>
      </c>
      <c r="D1163" s="49">
        <v>0.1</v>
      </c>
      <c r="E1163" s="49">
        <v>226.67</v>
      </c>
      <c r="F1163" s="49">
        <v>28.16</v>
      </c>
      <c r="G1163" s="49">
        <v>0.59</v>
      </c>
      <c r="H1163" s="49">
        <v>-390.76799999999997</v>
      </c>
      <c r="I1163" s="52">
        <f>IF(Table2[[#This Row],[Order Priority]]=Introduction!$B$42,1,0)</f>
        <v>1</v>
      </c>
      <c r="J1163" s="52">
        <f>IF(Table2[[#This Row],[Order Priority]]=Introduction!$B$43,1,0)</f>
        <v>0</v>
      </c>
      <c r="K1163" s="52">
        <f>IF(Table2[[#This Row],[Order Priority]]=Introduction!$B$44,1,0)</f>
        <v>0</v>
      </c>
      <c r="L1163" s="52">
        <f>IF(Table2[[#This Row],[Order Priority]]=Introduction!$B$45,1,0)</f>
        <v>0</v>
      </c>
      <c r="M1163" s="52">
        <f>IF(Table2[[#This Row],[Ship Mode]]=Introduction!$C$42,1,0)</f>
        <v>1</v>
      </c>
      <c r="N1163" s="51">
        <f>IF(Table2[[#This Row],[Ship Mode]]=Introduction!$C$44,1,0)</f>
        <v>0</v>
      </c>
      <c r="O1163" s="51">
        <f>IF(Table2[[#This Row],[Customer Segment]]=Introduction!$D$45,1,0)</f>
        <v>0</v>
      </c>
      <c r="P1163" s="51">
        <f>IF(Table2[[#This Row],[Customer Segment]]=Introduction!$D$42,1,0)</f>
        <v>1</v>
      </c>
      <c r="Q1163" s="51">
        <f>IF(Table2[[#This Row],[Customer Segment]]=Introduction!$D$44,1,0)</f>
        <v>0</v>
      </c>
      <c r="R1163" s="41">
        <v>1088.26</v>
      </c>
      <c r="S11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1607.1570734012093</v>
      </c>
    </row>
    <row r="1164" spans="1:19" customFormat="1" x14ac:dyDescent="0.2">
      <c r="A1164" s="1" t="s">
        <v>13</v>
      </c>
      <c r="B1164" s="1" t="s">
        <v>14</v>
      </c>
      <c r="C1164" s="1" t="s">
        <v>47</v>
      </c>
      <c r="D1164" s="47">
        <v>0.02</v>
      </c>
      <c r="E1164" s="47">
        <v>25.99</v>
      </c>
      <c r="F1164" s="47">
        <v>5.37</v>
      </c>
      <c r="G1164" s="47">
        <v>0.56000000000000005</v>
      </c>
      <c r="H1164" s="47">
        <v>-88.158000000000001</v>
      </c>
      <c r="I1164" s="52">
        <f>IF(Table2[[#This Row],[Order Priority]]=Introduction!$B$42,1,0)</f>
        <v>0</v>
      </c>
      <c r="J1164" s="52">
        <f>IF(Table2[[#This Row],[Order Priority]]=Introduction!$B$43,1,0)</f>
        <v>1</v>
      </c>
      <c r="K1164" s="52">
        <f>IF(Table2[[#This Row],[Order Priority]]=Introduction!$B$44,1,0)</f>
        <v>0</v>
      </c>
      <c r="L1164" s="52">
        <f>IF(Table2[[#This Row],[Order Priority]]=Introduction!$B$45,1,0)</f>
        <v>0</v>
      </c>
      <c r="M1164" s="52">
        <f>IF(Table2[[#This Row],[Ship Mode]]=Introduction!$C$42,1,0)</f>
        <v>0</v>
      </c>
      <c r="N1164" s="51">
        <f>IF(Table2[[#This Row],[Ship Mode]]=Introduction!$C$44,1,0)</f>
        <v>1</v>
      </c>
      <c r="O1164" s="51">
        <f>IF(Table2[[#This Row],[Customer Segment]]=Introduction!$D$45,1,0)</f>
        <v>0</v>
      </c>
      <c r="P1164" s="51">
        <f>IF(Table2[[#This Row],[Customer Segment]]=Introduction!$D$42,1,0)</f>
        <v>0</v>
      </c>
      <c r="Q1164" s="51">
        <f>IF(Table2[[#This Row],[Customer Segment]]=Introduction!$D$44,1,0)</f>
        <v>1</v>
      </c>
      <c r="R1164" s="44">
        <v>243.24</v>
      </c>
      <c r="S11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256.7455265619829</v>
      </c>
    </row>
    <row r="1165" spans="1:19" customFormat="1" x14ac:dyDescent="0.2">
      <c r="A1165" s="1" t="s">
        <v>23</v>
      </c>
      <c r="B1165" s="1" t="s">
        <v>14</v>
      </c>
      <c r="C1165" s="1" t="s">
        <v>70</v>
      </c>
      <c r="D1165" s="49">
        <v>0.01</v>
      </c>
      <c r="E1165" s="49">
        <v>4.9800000000000004</v>
      </c>
      <c r="F1165" s="49">
        <v>7.44</v>
      </c>
      <c r="G1165" s="49">
        <v>0.36</v>
      </c>
      <c r="H1165" s="49">
        <v>-179.59200000000001</v>
      </c>
      <c r="I1165" s="52">
        <f>IF(Table2[[#This Row],[Order Priority]]=Introduction!$B$42,1,0)</f>
        <v>0</v>
      </c>
      <c r="J1165" s="52">
        <f>IF(Table2[[#This Row],[Order Priority]]=Introduction!$B$43,1,0)</f>
        <v>0</v>
      </c>
      <c r="K1165" s="52">
        <f>IF(Table2[[#This Row],[Order Priority]]=Introduction!$B$44,1,0)</f>
        <v>1</v>
      </c>
      <c r="L1165" s="52">
        <f>IF(Table2[[#This Row],[Order Priority]]=Introduction!$B$45,1,0)</f>
        <v>0</v>
      </c>
      <c r="M1165" s="52">
        <f>IF(Table2[[#This Row],[Ship Mode]]=Introduction!$C$42,1,0)</f>
        <v>0</v>
      </c>
      <c r="N1165" s="51">
        <f>IF(Table2[[#This Row],[Ship Mode]]=Introduction!$C$44,1,0)</f>
        <v>1</v>
      </c>
      <c r="O1165" s="51">
        <f>IF(Table2[[#This Row],[Customer Segment]]=Introduction!$D$45,1,0)</f>
        <v>0</v>
      </c>
      <c r="P1165" s="51">
        <f>IF(Table2[[#This Row],[Customer Segment]]=Introduction!$D$42,1,0)</f>
        <v>0</v>
      </c>
      <c r="Q1165" s="51">
        <f>IF(Table2[[#This Row],[Customer Segment]]=Introduction!$D$44,1,0)</f>
        <v>0</v>
      </c>
      <c r="R1165" s="41">
        <v>330.21</v>
      </c>
      <c r="S11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46.68946850309905</v>
      </c>
    </row>
    <row r="1166" spans="1:19" customFormat="1" x14ac:dyDescent="0.2">
      <c r="A1166" s="1" t="s">
        <v>23</v>
      </c>
      <c r="B1166" s="1" t="s">
        <v>14</v>
      </c>
      <c r="C1166" s="1" t="s">
        <v>70</v>
      </c>
      <c r="D1166" s="47">
        <v>0.01</v>
      </c>
      <c r="E1166" s="47">
        <v>4.9800000000000004</v>
      </c>
      <c r="F1166" s="47">
        <v>7.44</v>
      </c>
      <c r="G1166" s="47">
        <v>0.36</v>
      </c>
      <c r="H1166" s="47">
        <v>-161.6328</v>
      </c>
      <c r="I1166" s="52">
        <f>IF(Table2[[#This Row],[Order Priority]]=Introduction!$B$42,1,0)</f>
        <v>0</v>
      </c>
      <c r="J1166" s="52">
        <f>IF(Table2[[#This Row],[Order Priority]]=Introduction!$B$43,1,0)</f>
        <v>0</v>
      </c>
      <c r="K1166" s="52">
        <f>IF(Table2[[#This Row],[Order Priority]]=Introduction!$B$44,1,0)</f>
        <v>1</v>
      </c>
      <c r="L1166" s="52">
        <f>IF(Table2[[#This Row],[Order Priority]]=Introduction!$B$45,1,0)</f>
        <v>0</v>
      </c>
      <c r="M1166" s="52">
        <f>IF(Table2[[#This Row],[Ship Mode]]=Introduction!$C$42,1,0)</f>
        <v>0</v>
      </c>
      <c r="N1166" s="51">
        <f>IF(Table2[[#This Row],[Ship Mode]]=Introduction!$C$44,1,0)</f>
        <v>1</v>
      </c>
      <c r="O1166" s="51">
        <f>IF(Table2[[#This Row],[Customer Segment]]=Introduction!$D$45,1,0)</f>
        <v>0</v>
      </c>
      <c r="P1166" s="51">
        <f>IF(Table2[[#This Row],[Customer Segment]]=Introduction!$D$42,1,0)</f>
        <v>0</v>
      </c>
      <c r="Q1166" s="51">
        <f>IF(Table2[[#This Row],[Customer Segment]]=Introduction!$D$44,1,0)</f>
        <v>0</v>
      </c>
      <c r="R1166" s="44">
        <v>83.86</v>
      </c>
      <c r="S11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65.080151256508401</v>
      </c>
    </row>
    <row r="1167" spans="1:19" customFormat="1" x14ac:dyDescent="0.2">
      <c r="A1167" s="1" t="s">
        <v>92</v>
      </c>
      <c r="B1167" s="1" t="s">
        <v>63</v>
      </c>
      <c r="C1167" s="1" t="s">
        <v>70</v>
      </c>
      <c r="D1167" s="49">
        <v>0.08</v>
      </c>
      <c r="E1167" s="49">
        <v>5.74</v>
      </c>
      <c r="F1167" s="49">
        <v>5.01</v>
      </c>
      <c r="G1167" s="49">
        <v>0.39</v>
      </c>
      <c r="H1167" s="49">
        <v>-61.628039999999999</v>
      </c>
      <c r="I1167" s="52">
        <f>IF(Table2[[#This Row],[Order Priority]]=Introduction!$B$42,1,0)</f>
        <v>0</v>
      </c>
      <c r="J1167" s="52">
        <f>IF(Table2[[#This Row],[Order Priority]]=Introduction!$B$43,1,0)</f>
        <v>0</v>
      </c>
      <c r="K1167" s="52">
        <f>IF(Table2[[#This Row],[Order Priority]]=Introduction!$B$44,1,0)</f>
        <v>0</v>
      </c>
      <c r="L1167" s="52">
        <f>IF(Table2[[#This Row],[Order Priority]]=Introduction!$B$45,1,0)</f>
        <v>1</v>
      </c>
      <c r="M1167" s="52">
        <f>IF(Table2[[#This Row],[Ship Mode]]=Introduction!$C$42,1,0)</f>
        <v>0</v>
      </c>
      <c r="N1167" s="51">
        <f>IF(Table2[[#This Row],[Ship Mode]]=Introduction!$C$44,1,0)</f>
        <v>0</v>
      </c>
      <c r="O1167" s="51">
        <f>IF(Table2[[#This Row],[Customer Segment]]=Introduction!$D$45,1,0)</f>
        <v>0</v>
      </c>
      <c r="P1167" s="51">
        <f>IF(Table2[[#This Row],[Customer Segment]]=Introduction!$D$42,1,0)</f>
        <v>0</v>
      </c>
      <c r="Q1167" s="51">
        <f>IF(Table2[[#This Row],[Customer Segment]]=Introduction!$D$44,1,0)</f>
        <v>0</v>
      </c>
      <c r="R1167" s="41">
        <v>70.03</v>
      </c>
      <c r="S11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-67.839096487453958</v>
      </c>
    </row>
    <row r="1168" spans="1:19" customFormat="1" x14ac:dyDescent="0.2">
      <c r="A1168" s="1" t="s">
        <v>46</v>
      </c>
      <c r="B1168" s="1" t="s">
        <v>14</v>
      </c>
      <c r="C1168" s="1" t="s">
        <v>15</v>
      </c>
      <c r="D1168" s="47">
        <v>0.09</v>
      </c>
      <c r="E1168" s="47">
        <v>70.97</v>
      </c>
      <c r="F1168" s="47">
        <v>3.5</v>
      </c>
      <c r="G1168" s="47">
        <v>0.59</v>
      </c>
      <c r="H1168" s="47">
        <v>-99.567999999999998</v>
      </c>
      <c r="I1168" s="52">
        <f>IF(Table2[[#This Row],[Order Priority]]=Introduction!$B$42,1,0)</f>
        <v>0</v>
      </c>
      <c r="J1168" s="52">
        <f>IF(Table2[[#This Row],[Order Priority]]=Introduction!$B$43,1,0)</f>
        <v>0</v>
      </c>
      <c r="K1168" s="52">
        <f>IF(Table2[[#This Row],[Order Priority]]=Introduction!$B$44,1,0)</f>
        <v>0</v>
      </c>
      <c r="L1168" s="52">
        <f>IF(Table2[[#This Row],[Order Priority]]=Introduction!$B$45,1,0)</f>
        <v>0</v>
      </c>
      <c r="M1168" s="52">
        <f>IF(Table2[[#This Row],[Ship Mode]]=Introduction!$C$42,1,0)</f>
        <v>0</v>
      </c>
      <c r="N1168" s="51">
        <f>IF(Table2[[#This Row],[Ship Mode]]=Introduction!$C$44,1,0)</f>
        <v>1</v>
      </c>
      <c r="O1168" s="51">
        <f>IF(Table2[[#This Row],[Customer Segment]]=Introduction!$D$45,1,0)</f>
        <v>0</v>
      </c>
      <c r="P1168" s="51">
        <f>IF(Table2[[#This Row],[Customer Segment]]=Introduction!$D$42,1,0)</f>
        <v>1</v>
      </c>
      <c r="Q1168" s="51">
        <f>IF(Table2[[#This Row],[Customer Segment]]=Introduction!$D$44,1,0)</f>
        <v>0</v>
      </c>
      <c r="R1168" s="44">
        <v>805.99</v>
      </c>
      <c r="S11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457.12566413508335</v>
      </c>
    </row>
    <row r="1169" spans="1:19" customFormat="1" x14ac:dyDescent="0.2">
      <c r="A1169" s="1" t="s">
        <v>46</v>
      </c>
      <c r="B1169" s="1" t="s">
        <v>14</v>
      </c>
      <c r="C1169" s="1" t="s">
        <v>47</v>
      </c>
      <c r="D1169" s="49">
        <v>0.01</v>
      </c>
      <c r="E1169" s="49">
        <v>15.16</v>
      </c>
      <c r="F1169" s="49">
        <v>15.09</v>
      </c>
      <c r="G1169" s="49">
        <v>0.39</v>
      </c>
      <c r="H1169" s="49">
        <v>-200.85900000000001</v>
      </c>
      <c r="I1169" s="52">
        <f>IF(Table2[[#This Row],[Order Priority]]=Introduction!$B$42,1,0)</f>
        <v>0</v>
      </c>
      <c r="J1169" s="52">
        <f>IF(Table2[[#This Row],[Order Priority]]=Introduction!$B$43,1,0)</f>
        <v>0</v>
      </c>
      <c r="K1169" s="52">
        <f>IF(Table2[[#This Row],[Order Priority]]=Introduction!$B$44,1,0)</f>
        <v>0</v>
      </c>
      <c r="L1169" s="52">
        <f>IF(Table2[[#This Row],[Order Priority]]=Introduction!$B$45,1,0)</f>
        <v>0</v>
      </c>
      <c r="M1169" s="52">
        <f>IF(Table2[[#This Row],[Ship Mode]]=Introduction!$C$42,1,0)</f>
        <v>0</v>
      </c>
      <c r="N1169" s="51">
        <f>IF(Table2[[#This Row],[Ship Mode]]=Introduction!$C$44,1,0)</f>
        <v>1</v>
      </c>
      <c r="O1169" s="51">
        <f>IF(Table2[[#This Row],[Customer Segment]]=Introduction!$D$45,1,0)</f>
        <v>0</v>
      </c>
      <c r="P1169" s="51">
        <f>IF(Table2[[#This Row],[Customer Segment]]=Introduction!$D$42,1,0)</f>
        <v>0</v>
      </c>
      <c r="Q1169" s="51">
        <f>IF(Table2[[#This Row],[Customer Segment]]=Introduction!$D$44,1,0)</f>
        <v>1</v>
      </c>
      <c r="R1169" s="41">
        <v>110.93</v>
      </c>
      <c r="S11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444.88375142425912</v>
      </c>
    </row>
    <row r="1170" spans="1:19" customFormat="1" x14ac:dyDescent="0.2">
      <c r="A1170" s="1" t="s">
        <v>46</v>
      </c>
      <c r="B1170" s="1" t="s">
        <v>14</v>
      </c>
      <c r="C1170" s="1" t="s">
        <v>15</v>
      </c>
      <c r="D1170" s="47">
        <v>0.06</v>
      </c>
      <c r="E1170" s="47">
        <v>17.98</v>
      </c>
      <c r="F1170" s="47">
        <v>8.51</v>
      </c>
      <c r="G1170" s="47">
        <v>0.4</v>
      </c>
      <c r="H1170" s="47">
        <v>-47.243088</v>
      </c>
      <c r="I1170" s="52">
        <f>IF(Table2[[#This Row],[Order Priority]]=Introduction!$B$42,1,0)</f>
        <v>0</v>
      </c>
      <c r="J1170" s="52">
        <f>IF(Table2[[#This Row],[Order Priority]]=Introduction!$B$43,1,0)</f>
        <v>0</v>
      </c>
      <c r="K1170" s="52">
        <f>IF(Table2[[#This Row],[Order Priority]]=Introduction!$B$44,1,0)</f>
        <v>0</v>
      </c>
      <c r="L1170" s="52">
        <f>IF(Table2[[#This Row],[Order Priority]]=Introduction!$B$45,1,0)</f>
        <v>0</v>
      </c>
      <c r="M1170" s="52">
        <f>IF(Table2[[#This Row],[Ship Mode]]=Introduction!$C$42,1,0)</f>
        <v>0</v>
      </c>
      <c r="N1170" s="51">
        <f>IF(Table2[[#This Row],[Ship Mode]]=Introduction!$C$44,1,0)</f>
        <v>1</v>
      </c>
      <c r="O1170" s="51">
        <f>IF(Table2[[#This Row],[Customer Segment]]=Introduction!$D$45,1,0)</f>
        <v>0</v>
      </c>
      <c r="P1170" s="51">
        <f>IF(Table2[[#This Row],[Customer Segment]]=Introduction!$D$42,1,0)</f>
        <v>1</v>
      </c>
      <c r="Q1170" s="51">
        <f>IF(Table2[[#This Row],[Customer Segment]]=Introduction!$D$44,1,0)</f>
        <v>0</v>
      </c>
      <c r="R1170" s="44">
        <v>56.38</v>
      </c>
      <c r="S11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345.0540968468826</v>
      </c>
    </row>
    <row r="1171" spans="1:19" customFormat="1" x14ac:dyDescent="0.2">
      <c r="A1171" s="1" t="s">
        <v>46</v>
      </c>
      <c r="B1171" s="1" t="s">
        <v>63</v>
      </c>
      <c r="C1171" s="1" t="s">
        <v>15</v>
      </c>
      <c r="D1171" s="49">
        <v>0.1</v>
      </c>
      <c r="E1171" s="49">
        <v>9.99</v>
      </c>
      <c r="F1171" s="49">
        <v>4.78</v>
      </c>
      <c r="G1171" s="49">
        <v>0.4</v>
      </c>
      <c r="H1171" s="49">
        <v>9.1539999999999999</v>
      </c>
      <c r="I1171" s="52">
        <f>IF(Table2[[#This Row],[Order Priority]]=Introduction!$B$42,1,0)</f>
        <v>0</v>
      </c>
      <c r="J1171" s="52">
        <f>IF(Table2[[#This Row],[Order Priority]]=Introduction!$B$43,1,0)</f>
        <v>0</v>
      </c>
      <c r="K1171" s="52">
        <f>IF(Table2[[#This Row],[Order Priority]]=Introduction!$B$44,1,0)</f>
        <v>0</v>
      </c>
      <c r="L1171" s="52">
        <f>IF(Table2[[#This Row],[Order Priority]]=Introduction!$B$45,1,0)</f>
        <v>0</v>
      </c>
      <c r="M1171" s="52">
        <f>IF(Table2[[#This Row],[Ship Mode]]=Introduction!$C$42,1,0)</f>
        <v>0</v>
      </c>
      <c r="N1171" s="51">
        <f>IF(Table2[[#This Row],[Ship Mode]]=Introduction!$C$44,1,0)</f>
        <v>0</v>
      </c>
      <c r="O1171" s="51">
        <f>IF(Table2[[#This Row],[Customer Segment]]=Introduction!$D$45,1,0)</f>
        <v>0</v>
      </c>
      <c r="P1171" s="51">
        <f>IF(Table2[[#This Row],[Customer Segment]]=Introduction!$D$42,1,0)</f>
        <v>1</v>
      </c>
      <c r="Q1171" s="51">
        <f>IF(Table2[[#This Row],[Customer Segment]]=Introduction!$D$44,1,0)</f>
        <v>0</v>
      </c>
      <c r="R1171" s="41">
        <v>119.13</v>
      </c>
      <c r="S11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166.02789333559662</v>
      </c>
    </row>
    <row r="1172" spans="1:19" customFormat="1" x14ac:dyDescent="0.2">
      <c r="A1172" s="1" t="s">
        <v>46</v>
      </c>
      <c r="B1172" s="1" t="s">
        <v>14</v>
      </c>
      <c r="C1172" s="1" t="s">
        <v>15</v>
      </c>
      <c r="D1172" s="47">
        <v>7.0000000000000007E-2</v>
      </c>
      <c r="E1172" s="47">
        <v>18.649999999999999</v>
      </c>
      <c r="F1172" s="47">
        <v>3.77</v>
      </c>
      <c r="G1172" s="47">
        <v>0.39</v>
      </c>
      <c r="H1172" s="47">
        <v>149.72</v>
      </c>
      <c r="I1172" s="52">
        <f>IF(Table2[[#This Row],[Order Priority]]=Introduction!$B$42,1,0)</f>
        <v>0</v>
      </c>
      <c r="J1172" s="52">
        <f>IF(Table2[[#This Row],[Order Priority]]=Introduction!$B$43,1,0)</f>
        <v>0</v>
      </c>
      <c r="K1172" s="52">
        <f>IF(Table2[[#This Row],[Order Priority]]=Introduction!$B$44,1,0)</f>
        <v>0</v>
      </c>
      <c r="L1172" s="52">
        <f>IF(Table2[[#This Row],[Order Priority]]=Introduction!$B$45,1,0)</f>
        <v>0</v>
      </c>
      <c r="M1172" s="52">
        <f>IF(Table2[[#This Row],[Ship Mode]]=Introduction!$C$42,1,0)</f>
        <v>0</v>
      </c>
      <c r="N1172" s="51">
        <f>IF(Table2[[#This Row],[Ship Mode]]=Introduction!$C$44,1,0)</f>
        <v>1</v>
      </c>
      <c r="O1172" s="51">
        <f>IF(Table2[[#This Row],[Customer Segment]]=Introduction!$D$45,1,0)</f>
        <v>0</v>
      </c>
      <c r="P1172" s="51">
        <f>IF(Table2[[#This Row],[Customer Segment]]=Introduction!$D$42,1,0)</f>
        <v>1</v>
      </c>
      <c r="Q1172" s="51">
        <f>IF(Table2[[#This Row],[Customer Segment]]=Introduction!$D$44,1,0)</f>
        <v>0</v>
      </c>
      <c r="R1172" s="44">
        <v>643.64</v>
      </c>
      <c r="S11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402.91786956937989</v>
      </c>
    </row>
    <row r="1173" spans="1:19" customFormat="1" x14ac:dyDescent="0.2">
      <c r="A1173" s="1" t="s">
        <v>46</v>
      </c>
      <c r="B1173" s="1" t="s">
        <v>14</v>
      </c>
      <c r="C1173" s="1" t="s">
        <v>15</v>
      </c>
      <c r="D1173" s="49">
        <v>0.06</v>
      </c>
      <c r="E1173" s="49">
        <v>17.98</v>
      </c>
      <c r="F1173" s="49">
        <v>8.51</v>
      </c>
      <c r="G1173" s="49">
        <v>0.4</v>
      </c>
      <c r="H1173" s="49">
        <v>-52.492319999999999</v>
      </c>
      <c r="I1173" s="52">
        <f>IF(Table2[[#This Row],[Order Priority]]=Introduction!$B$42,1,0)</f>
        <v>0</v>
      </c>
      <c r="J1173" s="52">
        <f>IF(Table2[[#This Row],[Order Priority]]=Introduction!$B$43,1,0)</f>
        <v>0</v>
      </c>
      <c r="K1173" s="52">
        <f>IF(Table2[[#This Row],[Order Priority]]=Introduction!$B$44,1,0)</f>
        <v>0</v>
      </c>
      <c r="L1173" s="52">
        <f>IF(Table2[[#This Row],[Order Priority]]=Introduction!$B$45,1,0)</f>
        <v>0</v>
      </c>
      <c r="M1173" s="52">
        <f>IF(Table2[[#This Row],[Ship Mode]]=Introduction!$C$42,1,0)</f>
        <v>0</v>
      </c>
      <c r="N1173" s="51">
        <f>IF(Table2[[#This Row],[Ship Mode]]=Introduction!$C$44,1,0)</f>
        <v>1</v>
      </c>
      <c r="O1173" s="51">
        <f>IF(Table2[[#This Row],[Customer Segment]]=Introduction!$D$45,1,0)</f>
        <v>0</v>
      </c>
      <c r="P1173" s="51">
        <f>IF(Table2[[#This Row],[Customer Segment]]=Introduction!$D$42,1,0)</f>
        <v>1</v>
      </c>
      <c r="Q1173" s="51">
        <f>IF(Table2[[#This Row],[Customer Segment]]=Introduction!$D$44,1,0)</f>
        <v>0</v>
      </c>
      <c r="R1173" s="41">
        <v>244.31</v>
      </c>
      <c r="S11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339.67874825612995</v>
      </c>
    </row>
    <row r="1174" spans="1:19" customFormat="1" x14ac:dyDescent="0.2">
      <c r="A1174" s="1" t="s">
        <v>46</v>
      </c>
      <c r="B1174" s="1" t="s">
        <v>63</v>
      </c>
      <c r="C1174" s="1" t="s">
        <v>15</v>
      </c>
      <c r="D1174" s="47">
        <v>0.1</v>
      </c>
      <c r="E1174" s="47">
        <v>9.99</v>
      </c>
      <c r="F1174" s="47">
        <v>4.78</v>
      </c>
      <c r="G1174" s="47">
        <v>0.4</v>
      </c>
      <c r="H1174" s="47">
        <v>7.96</v>
      </c>
      <c r="I1174" s="52">
        <f>IF(Table2[[#This Row],[Order Priority]]=Introduction!$B$42,1,0)</f>
        <v>0</v>
      </c>
      <c r="J1174" s="52">
        <f>IF(Table2[[#This Row],[Order Priority]]=Introduction!$B$43,1,0)</f>
        <v>0</v>
      </c>
      <c r="K1174" s="52">
        <f>IF(Table2[[#This Row],[Order Priority]]=Introduction!$B$44,1,0)</f>
        <v>0</v>
      </c>
      <c r="L1174" s="52">
        <f>IF(Table2[[#This Row],[Order Priority]]=Introduction!$B$45,1,0)</f>
        <v>0</v>
      </c>
      <c r="M1174" s="52">
        <f>IF(Table2[[#This Row],[Ship Mode]]=Introduction!$C$42,1,0)</f>
        <v>0</v>
      </c>
      <c r="N1174" s="51">
        <f>IF(Table2[[#This Row],[Ship Mode]]=Introduction!$C$44,1,0)</f>
        <v>0</v>
      </c>
      <c r="O1174" s="51">
        <f>IF(Table2[[#This Row],[Customer Segment]]=Introduction!$D$45,1,0)</f>
        <v>0</v>
      </c>
      <c r="P1174" s="51">
        <f>IF(Table2[[#This Row],[Customer Segment]]=Introduction!$D$42,1,0)</f>
        <v>1</v>
      </c>
      <c r="Q1174" s="51">
        <f>IF(Table2[[#This Row],[Customer Segment]]=Introduction!$D$44,1,0)</f>
        <v>0</v>
      </c>
      <c r="R1174" s="44">
        <v>466.58</v>
      </c>
      <c r="S11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164.80520662307208</v>
      </c>
    </row>
    <row r="1175" spans="1:19" customFormat="1" x14ac:dyDescent="0.2">
      <c r="A1175" s="1" t="s">
        <v>46</v>
      </c>
      <c r="B1175" s="1" t="s">
        <v>63</v>
      </c>
      <c r="C1175" s="1" t="s">
        <v>15</v>
      </c>
      <c r="D1175" s="49">
        <v>0.08</v>
      </c>
      <c r="E1175" s="49">
        <v>175.99</v>
      </c>
      <c r="F1175" s="49">
        <v>8.99</v>
      </c>
      <c r="G1175" s="49">
        <v>0.56999999999999995</v>
      </c>
      <c r="H1175" s="49">
        <v>-459.08280000000002</v>
      </c>
      <c r="I1175" s="52">
        <f>IF(Table2[[#This Row],[Order Priority]]=Introduction!$B$42,1,0)</f>
        <v>0</v>
      </c>
      <c r="J1175" s="52">
        <f>IF(Table2[[#This Row],[Order Priority]]=Introduction!$B$43,1,0)</f>
        <v>0</v>
      </c>
      <c r="K1175" s="52">
        <f>IF(Table2[[#This Row],[Order Priority]]=Introduction!$B$44,1,0)</f>
        <v>0</v>
      </c>
      <c r="L1175" s="52">
        <f>IF(Table2[[#This Row],[Order Priority]]=Introduction!$B$45,1,0)</f>
        <v>0</v>
      </c>
      <c r="M1175" s="52">
        <f>IF(Table2[[#This Row],[Ship Mode]]=Introduction!$C$42,1,0)</f>
        <v>0</v>
      </c>
      <c r="N1175" s="51">
        <f>IF(Table2[[#This Row],[Ship Mode]]=Introduction!$C$44,1,0)</f>
        <v>0</v>
      </c>
      <c r="O1175" s="51">
        <f>IF(Table2[[#This Row],[Customer Segment]]=Introduction!$D$45,1,0)</f>
        <v>0</v>
      </c>
      <c r="P1175" s="51">
        <f>IF(Table2[[#This Row],[Customer Segment]]=Introduction!$D$42,1,0)</f>
        <v>1</v>
      </c>
      <c r="Q1175" s="51">
        <f>IF(Table2[[#This Row],[Customer Segment]]=Introduction!$D$44,1,0)</f>
        <v>0</v>
      </c>
      <c r="R1175" s="41">
        <v>2290.69</v>
      </c>
      <c r="S11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477.52819324519817</v>
      </c>
    </row>
    <row r="1176" spans="1:19" customFormat="1" x14ac:dyDescent="0.2">
      <c r="A1176" s="1" t="s">
        <v>1</v>
      </c>
      <c r="B1176" s="1" t="s">
        <v>2</v>
      </c>
      <c r="C1176" s="1" t="s">
        <v>70</v>
      </c>
      <c r="D1176" s="47">
        <v>0.05</v>
      </c>
      <c r="E1176" s="47">
        <v>2550.14</v>
      </c>
      <c r="F1176" s="47">
        <v>29.7</v>
      </c>
      <c r="G1176" s="47">
        <v>0.56999999999999995</v>
      </c>
      <c r="H1176" s="47">
        <v>-3971.0628000000002</v>
      </c>
      <c r="I1176" s="52">
        <f>IF(Table2[[#This Row],[Order Priority]]=Introduction!$B$42,1,0)</f>
        <v>1</v>
      </c>
      <c r="J1176" s="52">
        <f>IF(Table2[[#This Row],[Order Priority]]=Introduction!$B$43,1,0)</f>
        <v>0</v>
      </c>
      <c r="K1176" s="52">
        <f>IF(Table2[[#This Row],[Order Priority]]=Introduction!$B$44,1,0)</f>
        <v>0</v>
      </c>
      <c r="L1176" s="52">
        <f>IF(Table2[[#This Row],[Order Priority]]=Introduction!$B$45,1,0)</f>
        <v>0</v>
      </c>
      <c r="M1176" s="52">
        <f>IF(Table2[[#This Row],[Ship Mode]]=Introduction!$C$42,1,0)</f>
        <v>1</v>
      </c>
      <c r="N1176" s="51">
        <f>IF(Table2[[#This Row],[Ship Mode]]=Introduction!$C$44,1,0)</f>
        <v>0</v>
      </c>
      <c r="O1176" s="51">
        <f>IF(Table2[[#This Row],[Customer Segment]]=Introduction!$D$45,1,0)</f>
        <v>0</v>
      </c>
      <c r="P1176" s="51">
        <f>IF(Table2[[#This Row],[Customer Segment]]=Introduction!$D$42,1,0)</f>
        <v>0</v>
      </c>
      <c r="Q1176" s="51">
        <f>IF(Table2[[#This Row],[Customer Segment]]=Introduction!$D$44,1,0)</f>
        <v>0</v>
      </c>
      <c r="R1176" s="44">
        <v>4845.2700000000004</v>
      </c>
      <c r="S11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5308.6012134376597</v>
      </c>
    </row>
    <row r="1177" spans="1:19" customFormat="1" x14ac:dyDescent="0.2">
      <c r="A1177" s="1" t="s">
        <v>13</v>
      </c>
      <c r="B1177" s="1" t="s">
        <v>14</v>
      </c>
      <c r="C1177" s="1" t="s">
        <v>47</v>
      </c>
      <c r="D1177" s="49">
        <v>0.01</v>
      </c>
      <c r="E1177" s="49">
        <v>125.99</v>
      </c>
      <c r="F1177" s="49">
        <v>8.99</v>
      </c>
      <c r="G1177" s="49">
        <v>0.55000000000000004</v>
      </c>
      <c r="H1177" s="49">
        <v>-45.472000000000001</v>
      </c>
      <c r="I1177" s="52">
        <f>IF(Table2[[#This Row],[Order Priority]]=Introduction!$B$42,1,0)</f>
        <v>0</v>
      </c>
      <c r="J1177" s="52">
        <f>IF(Table2[[#This Row],[Order Priority]]=Introduction!$B$43,1,0)</f>
        <v>1</v>
      </c>
      <c r="K1177" s="52">
        <f>IF(Table2[[#This Row],[Order Priority]]=Introduction!$B$44,1,0)</f>
        <v>0</v>
      </c>
      <c r="L1177" s="52">
        <f>IF(Table2[[#This Row],[Order Priority]]=Introduction!$B$45,1,0)</f>
        <v>0</v>
      </c>
      <c r="M1177" s="52">
        <f>IF(Table2[[#This Row],[Ship Mode]]=Introduction!$C$42,1,0)</f>
        <v>0</v>
      </c>
      <c r="N1177" s="51">
        <f>IF(Table2[[#This Row],[Ship Mode]]=Introduction!$C$44,1,0)</f>
        <v>1</v>
      </c>
      <c r="O1177" s="51">
        <f>IF(Table2[[#This Row],[Customer Segment]]=Introduction!$D$45,1,0)</f>
        <v>0</v>
      </c>
      <c r="P1177" s="51">
        <f>IF(Table2[[#This Row],[Customer Segment]]=Introduction!$D$42,1,0)</f>
        <v>0</v>
      </c>
      <c r="Q1177" s="51">
        <f>IF(Table2[[#This Row],[Customer Segment]]=Introduction!$D$44,1,0)</f>
        <v>1</v>
      </c>
      <c r="R1177" s="41">
        <v>1011.44</v>
      </c>
      <c r="S11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712.12562806618314</v>
      </c>
    </row>
    <row r="1178" spans="1:19" customFormat="1" x14ac:dyDescent="0.2">
      <c r="A1178" s="1" t="s">
        <v>46</v>
      </c>
      <c r="B1178" s="1" t="s">
        <v>63</v>
      </c>
      <c r="C1178" s="1" t="s">
        <v>15</v>
      </c>
      <c r="D1178" s="47">
        <v>0</v>
      </c>
      <c r="E1178" s="47">
        <v>2.78</v>
      </c>
      <c r="F1178" s="47">
        <v>1.49</v>
      </c>
      <c r="G1178" s="47">
        <v>0.36</v>
      </c>
      <c r="H1178" s="47">
        <v>20.6448</v>
      </c>
      <c r="I1178" s="52">
        <f>IF(Table2[[#This Row],[Order Priority]]=Introduction!$B$42,1,0)</f>
        <v>0</v>
      </c>
      <c r="J1178" s="52">
        <f>IF(Table2[[#This Row],[Order Priority]]=Introduction!$B$43,1,0)</f>
        <v>0</v>
      </c>
      <c r="K1178" s="52">
        <f>IF(Table2[[#This Row],[Order Priority]]=Introduction!$B$44,1,0)</f>
        <v>0</v>
      </c>
      <c r="L1178" s="52">
        <f>IF(Table2[[#This Row],[Order Priority]]=Introduction!$B$45,1,0)</f>
        <v>0</v>
      </c>
      <c r="M1178" s="52">
        <f>IF(Table2[[#This Row],[Ship Mode]]=Introduction!$C$42,1,0)</f>
        <v>0</v>
      </c>
      <c r="N1178" s="51">
        <f>IF(Table2[[#This Row],[Ship Mode]]=Introduction!$C$44,1,0)</f>
        <v>0</v>
      </c>
      <c r="O1178" s="51">
        <f>IF(Table2[[#This Row],[Customer Segment]]=Introduction!$D$45,1,0)</f>
        <v>0</v>
      </c>
      <c r="P1178" s="51">
        <f>IF(Table2[[#This Row],[Customer Segment]]=Introduction!$D$42,1,0)</f>
        <v>1</v>
      </c>
      <c r="Q1178" s="51">
        <f>IF(Table2[[#This Row],[Customer Segment]]=Introduction!$D$44,1,0)</f>
        <v>0</v>
      </c>
      <c r="R1178" s="44">
        <v>29.92</v>
      </c>
      <c r="S11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97.107662926953537</v>
      </c>
    </row>
    <row r="1179" spans="1:19" customFormat="1" x14ac:dyDescent="0.2">
      <c r="A1179" s="1" t="s">
        <v>1</v>
      </c>
      <c r="B1179" s="1" t="s">
        <v>14</v>
      </c>
      <c r="C1179" s="1" t="s">
        <v>3</v>
      </c>
      <c r="D1179" s="49">
        <v>0.06</v>
      </c>
      <c r="E1179" s="49">
        <v>55.94</v>
      </c>
      <c r="F1179" s="49">
        <v>4</v>
      </c>
      <c r="G1179" s="49">
        <v>0.74</v>
      </c>
      <c r="H1179" s="49">
        <v>-13.77</v>
      </c>
      <c r="I1179" s="52">
        <f>IF(Table2[[#This Row],[Order Priority]]=Introduction!$B$42,1,0)</f>
        <v>1</v>
      </c>
      <c r="J1179" s="52">
        <f>IF(Table2[[#This Row],[Order Priority]]=Introduction!$B$43,1,0)</f>
        <v>0</v>
      </c>
      <c r="K1179" s="52">
        <f>IF(Table2[[#This Row],[Order Priority]]=Introduction!$B$44,1,0)</f>
        <v>0</v>
      </c>
      <c r="L1179" s="52">
        <f>IF(Table2[[#This Row],[Order Priority]]=Introduction!$B$45,1,0)</f>
        <v>0</v>
      </c>
      <c r="M1179" s="52">
        <f>IF(Table2[[#This Row],[Ship Mode]]=Introduction!$C$42,1,0)</f>
        <v>0</v>
      </c>
      <c r="N1179" s="51">
        <f>IF(Table2[[#This Row],[Ship Mode]]=Introduction!$C$44,1,0)</f>
        <v>1</v>
      </c>
      <c r="O1179" s="51">
        <f>IF(Table2[[#This Row],[Customer Segment]]=Introduction!$D$45,1,0)</f>
        <v>1</v>
      </c>
      <c r="P1179" s="51">
        <f>IF(Table2[[#This Row],[Customer Segment]]=Introduction!$D$42,1,0)</f>
        <v>0</v>
      </c>
      <c r="Q1179" s="51">
        <f>IF(Table2[[#This Row],[Customer Segment]]=Introduction!$D$44,1,0)</f>
        <v>0</v>
      </c>
      <c r="R1179" s="41">
        <v>322.77</v>
      </c>
      <c r="S11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765.09696852389789</v>
      </c>
    </row>
    <row r="1180" spans="1:19" customFormat="1" x14ac:dyDescent="0.2">
      <c r="A1180" s="1" t="s">
        <v>1</v>
      </c>
      <c r="B1180" s="1" t="s">
        <v>14</v>
      </c>
      <c r="C1180" s="1" t="s">
        <v>3</v>
      </c>
      <c r="D1180" s="47">
        <v>7.0000000000000007E-2</v>
      </c>
      <c r="E1180" s="47">
        <v>6.3</v>
      </c>
      <c r="F1180" s="47">
        <v>0.5</v>
      </c>
      <c r="G1180" s="47">
        <v>0.39</v>
      </c>
      <c r="H1180" s="47">
        <v>44.912100000000002</v>
      </c>
      <c r="I1180" s="52">
        <f>IF(Table2[[#This Row],[Order Priority]]=Introduction!$B$42,1,0)</f>
        <v>1</v>
      </c>
      <c r="J1180" s="52">
        <f>IF(Table2[[#This Row],[Order Priority]]=Introduction!$B$43,1,0)</f>
        <v>0</v>
      </c>
      <c r="K1180" s="52">
        <f>IF(Table2[[#This Row],[Order Priority]]=Introduction!$B$44,1,0)</f>
        <v>0</v>
      </c>
      <c r="L1180" s="52">
        <f>IF(Table2[[#This Row],[Order Priority]]=Introduction!$B$45,1,0)</f>
        <v>0</v>
      </c>
      <c r="M1180" s="52">
        <f>IF(Table2[[#This Row],[Ship Mode]]=Introduction!$C$42,1,0)</f>
        <v>0</v>
      </c>
      <c r="N1180" s="51">
        <f>IF(Table2[[#This Row],[Ship Mode]]=Introduction!$C$44,1,0)</f>
        <v>1</v>
      </c>
      <c r="O1180" s="51">
        <f>IF(Table2[[#This Row],[Customer Segment]]=Introduction!$D$45,1,0)</f>
        <v>1</v>
      </c>
      <c r="P1180" s="51">
        <f>IF(Table2[[#This Row],[Customer Segment]]=Introduction!$D$42,1,0)</f>
        <v>0</v>
      </c>
      <c r="Q1180" s="51">
        <f>IF(Table2[[#This Row],[Customer Segment]]=Introduction!$D$44,1,0)</f>
        <v>0</v>
      </c>
      <c r="R1180" s="44">
        <v>65.09</v>
      </c>
      <c r="S11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275.39766231241856</v>
      </c>
    </row>
    <row r="1181" spans="1:19" customFormat="1" x14ac:dyDescent="0.2">
      <c r="A1181" s="1" t="s">
        <v>13</v>
      </c>
      <c r="B1181" s="1" t="s">
        <v>63</v>
      </c>
      <c r="C1181" s="1" t="s">
        <v>47</v>
      </c>
      <c r="D1181" s="49">
        <v>0</v>
      </c>
      <c r="E1181" s="49">
        <v>12.2</v>
      </c>
      <c r="F1181" s="49">
        <v>6.02</v>
      </c>
      <c r="G1181" s="49">
        <v>0.43</v>
      </c>
      <c r="H1181" s="49">
        <v>-172.298</v>
      </c>
      <c r="I1181" s="52">
        <f>IF(Table2[[#This Row],[Order Priority]]=Introduction!$B$42,1,0)</f>
        <v>0</v>
      </c>
      <c r="J1181" s="52">
        <f>IF(Table2[[#This Row],[Order Priority]]=Introduction!$B$43,1,0)</f>
        <v>1</v>
      </c>
      <c r="K1181" s="52">
        <f>IF(Table2[[#This Row],[Order Priority]]=Introduction!$B$44,1,0)</f>
        <v>0</v>
      </c>
      <c r="L1181" s="52">
        <f>IF(Table2[[#This Row],[Order Priority]]=Introduction!$B$45,1,0)</f>
        <v>0</v>
      </c>
      <c r="M1181" s="52">
        <f>IF(Table2[[#This Row],[Ship Mode]]=Introduction!$C$42,1,0)</f>
        <v>0</v>
      </c>
      <c r="N1181" s="51">
        <f>IF(Table2[[#This Row],[Ship Mode]]=Introduction!$C$44,1,0)</f>
        <v>0</v>
      </c>
      <c r="O1181" s="51">
        <f>IF(Table2[[#This Row],[Customer Segment]]=Introduction!$D$45,1,0)</f>
        <v>0</v>
      </c>
      <c r="P1181" s="51">
        <f>IF(Table2[[#This Row],[Customer Segment]]=Introduction!$D$42,1,0)</f>
        <v>0</v>
      </c>
      <c r="Q1181" s="51">
        <f>IF(Table2[[#This Row],[Customer Segment]]=Introduction!$D$44,1,0)</f>
        <v>1</v>
      </c>
      <c r="R1181" s="41">
        <v>56.24</v>
      </c>
      <c r="S11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-31.709924912744928</v>
      </c>
    </row>
    <row r="1182" spans="1:19" customFormat="1" x14ac:dyDescent="0.2">
      <c r="A1182" s="1" t="s">
        <v>13</v>
      </c>
      <c r="B1182" s="1" t="s">
        <v>14</v>
      </c>
      <c r="C1182" s="1" t="s">
        <v>70</v>
      </c>
      <c r="D1182" s="47">
        <v>0.01</v>
      </c>
      <c r="E1182" s="47">
        <v>125.99</v>
      </c>
      <c r="F1182" s="47">
        <v>8.99</v>
      </c>
      <c r="G1182" s="47">
        <v>0.59</v>
      </c>
      <c r="H1182" s="47">
        <v>-582.64800000000002</v>
      </c>
      <c r="I1182" s="52">
        <f>IF(Table2[[#This Row],[Order Priority]]=Introduction!$B$42,1,0)</f>
        <v>0</v>
      </c>
      <c r="J1182" s="52">
        <f>IF(Table2[[#This Row],[Order Priority]]=Introduction!$B$43,1,0)</f>
        <v>1</v>
      </c>
      <c r="K1182" s="52">
        <f>IF(Table2[[#This Row],[Order Priority]]=Introduction!$B$44,1,0)</f>
        <v>0</v>
      </c>
      <c r="L1182" s="52">
        <f>IF(Table2[[#This Row],[Order Priority]]=Introduction!$B$45,1,0)</f>
        <v>0</v>
      </c>
      <c r="M1182" s="52">
        <f>IF(Table2[[#This Row],[Ship Mode]]=Introduction!$C$42,1,0)</f>
        <v>0</v>
      </c>
      <c r="N1182" s="51">
        <f>IF(Table2[[#This Row],[Ship Mode]]=Introduction!$C$44,1,0)</f>
        <v>1</v>
      </c>
      <c r="O1182" s="51">
        <f>IF(Table2[[#This Row],[Customer Segment]]=Introduction!$D$45,1,0)</f>
        <v>0</v>
      </c>
      <c r="P1182" s="51">
        <f>IF(Table2[[#This Row],[Customer Segment]]=Introduction!$D$42,1,0)</f>
        <v>0</v>
      </c>
      <c r="Q1182" s="51">
        <f>IF(Table2[[#This Row],[Customer Segment]]=Introduction!$D$44,1,0)</f>
        <v>0</v>
      </c>
      <c r="R1182" s="44">
        <v>226.88</v>
      </c>
      <c r="S11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3" spans="1:19" customFormat="1" x14ac:dyDescent="0.2">
      <c r="A1183" s="1" t="s">
        <v>13</v>
      </c>
      <c r="B1183" s="1" t="s">
        <v>14</v>
      </c>
      <c r="C1183" s="1" t="s">
        <v>70</v>
      </c>
      <c r="D1183" s="49">
        <v>0.01</v>
      </c>
      <c r="E1183" s="49">
        <v>125.99</v>
      </c>
      <c r="F1183" s="49">
        <v>8.99</v>
      </c>
      <c r="G1183" s="49">
        <v>0.59</v>
      </c>
      <c r="H1183" s="49">
        <v>-582.64800000000002</v>
      </c>
      <c r="I1183" s="52">
        <f>IF(Table2[[#This Row],[Order Priority]]=Introduction!$B$42,1,0)</f>
        <v>0</v>
      </c>
      <c r="J1183" s="52">
        <f>IF(Table2[[#This Row],[Order Priority]]=Introduction!$B$43,1,0)</f>
        <v>1</v>
      </c>
      <c r="K1183" s="52">
        <f>IF(Table2[[#This Row],[Order Priority]]=Introduction!$B$44,1,0)</f>
        <v>0</v>
      </c>
      <c r="L1183" s="52">
        <f>IF(Table2[[#This Row],[Order Priority]]=Introduction!$B$45,1,0)</f>
        <v>0</v>
      </c>
      <c r="M1183" s="52">
        <f>IF(Table2[[#This Row],[Ship Mode]]=Introduction!$C$42,1,0)</f>
        <v>0</v>
      </c>
      <c r="N1183" s="51">
        <f>IF(Table2[[#This Row],[Ship Mode]]=Introduction!$C$44,1,0)</f>
        <v>1</v>
      </c>
      <c r="O1183" s="51">
        <f>IF(Table2[[#This Row],[Customer Segment]]=Introduction!$D$45,1,0)</f>
        <v>0</v>
      </c>
      <c r="P1183" s="51">
        <f>IF(Table2[[#This Row],[Customer Segment]]=Introduction!$D$42,1,0)</f>
        <v>0</v>
      </c>
      <c r="Q1183" s="51">
        <f>IF(Table2[[#This Row],[Customer Segment]]=Introduction!$D$44,1,0)</f>
        <v>0</v>
      </c>
      <c r="R1183" s="41">
        <v>113.44</v>
      </c>
      <c r="S11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4" spans="1:19" customFormat="1" x14ac:dyDescent="0.2">
      <c r="A1184" s="1" t="s">
        <v>23</v>
      </c>
      <c r="B1184" s="1" t="s">
        <v>14</v>
      </c>
      <c r="C1184" s="1" t="s">
        <v>47</v>
      </c>
      <c r="D1184" s="47">
        <v>0.09</v>
      </c>
      <c r="E1184" s="47">
        <v>78.8</v>
      </c>
      <c r="F1184" s="47">
        <v>35</v>
      </c>
      <c r="G1184" s="47">
        <v>0.83</v>
      </c>
      <c r="H1184" s="47">
        <v>-1025.0172</v>
      </c>
      <c r="I1184" s="52">
        <f>IF(Table2[[#This Row],[Order Priority]]=Introduction!$B$42,1,0)</f>
        <v>0</v>
      </c>
      <c r="J1184" s="52">
        <f>IF(Table2[[#This Row],[Order Priority]]=Introduction!$B$43,1,0)</f>
        <v>0</v>
      </c>
      <c r="K1184" s="52">
        <f>IF(Table2[[#This Row],[Order Priority]]=Introduction!$B$44,1,0)</f>
        <v>1</v>
      </c>
      <c r="L1184" s="52">
        <f>IF(Table2[[#This Row],[Order Priority]]=Introduction!$B$45,1,0)</f>
        <v>0</v>
      </c>
      <c r="M1184" s="52">
        <f>IF(Table2[[#This Row],[Ship Mode]]=Introduction!$C$42,1,0)</f>
        <v>0</v>
      </c>
      <c r="N1184" s="51">
        <f>IF(Table2[[#This Row],[Ship Mode]]=Introduction!$C$44,1,0)</f>
        <v>1</v>
      </c>
      <c r="O1184" s="51">
        <f>IF(Table2[[#This Row],[Customer Segment]]=Introduction!$D$45,1,0)</f>
        <v>0</v>
      </c>
      <c r="P1184" s="51">
        <f>IF(Table2[[#This Row],[Customer Segment]]=Introduction!$D$42,1,0)</f>
        <v>0</v>
      </c>
      <c r="Q1184" s="51">
        <f>IF(Table2[[#This Row],[Customer Segment]]=Introduction!$D$44,1,0)</f>
        <v>1</v>
      </c>
      <c r="R1184" s="44">
        <v>1059.3800000000001</v>
      </c>
      <c r="S11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542.2121110805831</v>
      </c>
    </row>
    <row r="1185" spans="1:19" customFormat="1" x14ac:dyDescent="0.2">
      <c r="A1185" s="1" t="s">
        <v>23</v>
      </c>
      <c r="B1185" s="1" t="s">
        <v>14</v>
      </c>
      <c r="C1185" s="1" t="s">
        <v>70</v>
      </c>
      <c r="D1185" s="49">
        <v>0.02</v>
      </c>
      <c r="E1185" s="49">
        <v>419.19</v>
      </c>
      <c r="F1185" s="49">
        <v>19.989999999999998</v>
      </c>
      <c r="G1185" s="49">
        <v>0.57999999999999996</v>
      </c>
      <c r="H1185" s="49">
        <v>-39.606000000000002</v>
      </c>
      <c r="I1185" s="52">
        <f>IF(Table2[[#This Row],[Order Priority]]=Introduction!$B$42,1,0)</f>
        <v>0</v>
      </c>
      <c r="J1185" s="52">
        <f>IF(Table2[[#This Row],[Order Priority]]=Introduction!$B$43,1,0)</f>
        <v>0</v>
      </c>
      <c r="K1185" s="52">
        <f>IF(Table2[[#This Row],[Order Priority]]=Introduction!$B$44,1,0)</f>
        <v>1</v>
      </c>
      <c r="L1185" s="52">
        <f>IF(Table2[[#This Row],[Order Priority]]=Introduction!$B$45,1,0)</f>
        <v>0</v>
      </c>
      <c r="M1185" s="52">
        <f>IF(Table2[[#This Row],[Ship Mode]]=Introduction!$C$42,1,0)</f>
        <v>0</v>
      </c>
      <c r="N1185" s="51">
        <f>IF(Table2[[#This Row],[Ship Mode]]=Introduction!$C$44,1,0)</f>
        <v>1</v>
      </c>
      <c r="O1185" s="51">
        <f>IF(Table2[[#This Row],[Customer Segment]]=Introduction!$D$45,1,0)</f>
        <v>0</v>
      </c>
      <c r="P1185" s="51">
        <f>IF(Table2[[#This Row],[Customer Segment]]=Introduction!$D$42,1,0)</f>
        <v>0</v>
      </c>
      <c r="Q1185" s="51">
        <f>IF(Table2[[#This Row],[Customer Segment]]=Introduction!$D$44,1,0)</f>
        <v>0</v>
      </c>
      <c r="R1185" s="41">
        <v>4354.55</v>
      </c>
      <c r="S11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2010.9572399092631</v>
      </c>
    </row>
    <row r="1186" spans="1:19" customFormat="1" x14ac:dyDescent="0.2">
      <c r="A1186" s="1" t="s">
        <v>92</v>
      </c>
      <c r="B1186" s="1" t="s">
        <v>14</v>
      </c>
      <c r="C1186" s="1" t="s">
        <v>15</v>
      </c>
      <c r="D1186" s="47">
        <v>0.03</v>
      </c>
      <c r="E1186" s="47">
        <v>25.98</v>
      </c>
      <c r="F1186" s="47">
        <v>5.37</v>
      </c>
      <c r="G1186" s="47">
        <v>0.5</v>
      </c>
      <c r="H1186" s="47">
        <v>250.0376</v>
      </c>
      <c r="I1186" s="52">
        <f>IF(Table2[[#This Row],[Order Priority]]=Introduction!$B$42,1,0)</f>
        <v>0</v>
      </c>
      <c r="J1186" s="52">
        <f>IF(Table2[[#This Row],[Order Priority]]=Introduction!$B$43,1,0)</f>
        <v>0</v>
      </c>
      <c r="K1186" s="52">
        <f>IF(Table2[[#This Row],[Order Priority]]=Introduction!$B$44,1,0)</f>
        <v>0</v>
      </c>
      <c r="L1186" s="52">
        <f>IF(Table2[[#This Row],[Order Priority]]=Introduction!$B$45,1,0)</f>
        <v>1</v>
      </c>
      <c r="M1186" s="52">
        <f>IF(Table2[[#This Row],[Ship Mode]]=Introduction!$C$42,1,0)</f>
        <v>0</v>
      </c>
      <c r="N1186" s="51">
        <f>IF(Table2[[#This Row],[Ship Mode]]=Introduction!$C$44,1,0)</f>
        <v>1</v>
      </c>
      <c r="O1186" s="51">
        <f>IF(Table2[[#This Row],[Customer Segment]]=Introduction!$D$45,1,0)</f>
        <v>0</v>
      </c>
      <c r="P1186" s="51">
        <f>IF(Table2[[#This Row],[Customer Segment]]=Introduction!$D$42,1,0)</f>
        <v>1</v>
      </c>
      <c r="Q1186" s="51">
        <f>IF(Table2[[#This Row],[Customer Segment]]=Introduction!$D$44,1,0)</f>
        <v>0</v>
      </c>
      <c r="R1186" s="44">
        <v>460.87</v>
      </c>
      <c r="S11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502.43248964656055</v>
      </c>
    </row>
    <row r="1187" spans="1:19" customFormat="1" x14ac:dyDescent="0.2">
      <c r="A1187" s="1" t="s">
        <v>92</v>
      </c>
      <c r="B1187" s="1" t="s">
        <v>14</v>
      </c>
      <c r="C1187" s="1" t="s">
        <v>47</v>
      </c>
      <c r="D1187" s="49">
        <v>0.06</v>
      </c>
      <c r="E1187" s="49">
        <v>4.24</v>
      </c>
      <c r="F1187" s="49">
        <v>5.41</v>
      </c>
      <c r="G1187" s="49">
        <v>0.35</v>
      </c>
      <c r="H1187" s="49">
        <v>-78.916679999999999</v>
      </c>
      <c r="I1187" s="52">
        <f>IF(Table2[[#This Row],[Order Priority]]=Introduction!$B$42,1,0)</f>
        <v>0</v>
      </c>
      <c r="J1187" s="52">
        <f>IF(Table2[[#This Row],[Order Priority]]=Introduction!$B$43,1,0)</f>
        <v>0</v>
      </c>
      <c r="K1187" s="52">
        <f>IF(Table2[[#This Row],[Order Priority]]=Introduction!$B$44,1,0)</f>
        <v>0</v>
      </c>
      <c r="L1187" s="52">
        <f>IF(Table2[[#This Row],[Order Priority]]=Introduction!$B$45,1,0)</f>
        <v>1</v>
      </c>
      <c r="M1187" s="52">
        <f>IF(Table2[[#This Row],[Ship Mode]]=Introduction!$C$42,1,0)</f>
        <v>0</v>
      </c>
      <c r="N1187" s="51">
        <f>IF(Table2[[#This Row],[Ship Mode]]=Introduction!$C$44,1,0)</f>
        <v>1</v>
      </c>
      <c r="O1187" s="51">
        <f>IF(Table2[[#This Row],[Customer Segment]]=Introduction!$D$45,1,0)</f>
        <v>0</v>
      </c>
      <c r="P1187" s="51">
        <f>IF(Table2[[#This Row],[Customer Segment]]=Introduction!$D$42,1,0)</f>
        <v>0</v>
      </c>
      <c r="Q1187" s="51">
        <f>IF(Table2[[#This Row],[Customer Segment]]=Introduction!$D$44,1,0)</f>
        <v>1</v>
      </c>
      <c r="R1187" s="41">
        <v>45</v>
      </c>
      <c r="S11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13.437292510055808</v>
      </c>
    </row>
    <row r="1188" spans="1:19" customFormat="1" x14ac:dyDescent="0.2">
      <c r="A1188" s="1" t="s">
        <v>92</v>
      </c>
      <c r="B1188" s="1" t="s">
        <v>14</v>
      </c>
      <c r="C1188" s="1" t="s">
        <v>47</v>
      </c>
      <c r="D1188" s="47">
        <v>0.04</v>
      </c>
      <c r="E1188" s="47">
        <v>6783.02</v>
      </c>
      <c r="F1188" s="47">
        <v>24.49</v>
      </c>
      <c r="G1188" s="47">
        <v>0.39</v>
      </c>
      <c r="H1188" s="47">
        <v>-13562.637408000001</v>
      </c>
      <c r="I1188" s="52">
        <f>IF(Table2[[#This Row],[Order Priority]]=Introduction!$B$42,1,0)</f>
        <v>0</v>
      </c>
      <c r="J1188" s="52">
        <f>IF(Table2[[#This Row],[Order Priority]]=Introduction!$B$43,1,0)</f>
        <v>0</v>
      </c>
      <c r="K1188" s="52">
        <f>IF(Table2[[#This Row],[Order Priority]]=Introduction!$B$44,1,0)</f>
        <v>0</v>
      </c>
      <c r="L1188" s="52">
        <f>IF(Table2[[#This Row],[Order Priority]]=Introduction!$B$45,1,0)</f>
        <v>1</v>
      </c>
      <c r="M1188" s="52">
        <f>IF(Table2[[#This Row],[Ship Mode]]=Introduction!$C$42,1,0)</f>
        <v>0</v>
      </c>
      <c r="N1188" s="51">
        <f>IF(Table2[[#This Row],[Ship Mode]]=Introduction!$C$44,1,0)</f>
        <v>1</v>
      </c>
      <c r="O1188" s="51">
        <f>IF(Table2[[#This Row],[Customer Segment]]=Introduction!$D$45,1,0)</f>
        <v>0</v>
      </c>
      <c r="P1188" s="51">
        <f>IF(Table2[[#This Row],[Customer Segment]]=Introduction!$D$42,1,0)</f>
        <v>0</v>
      </c>
      <c r="Q1188" s="51">
        <f>IF(Table2[[#This Row],[Customer Segment]]=Introduction!$D$44,1,0)</f>
        <v>1</v>
      </c>
      <c r="R1188" s="44">
        <v>6569.07</v>
      </c>
      <c r="S11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8018.6913569142716</v>
      </c>
    </row>
    <row r="1189" spans="1:19" customFormat="1" x14ac:dyDescent="0.2">
      <c r="A1189" s="1" t="s">
        <v>1</v>
      </c>
      <c r="B1189" s="1" t="s">
        <v>63</v>
      </c>
      <c r="C1189" s="1" t="s">
        <v>70</v>
      </c>
      <c r="D1189" s="49">
        <v>0.01</v>
      </c>
      <c r="E1189" s="49">
        <v>55.98</v>
      </c>
      <c r="F1189" s="49">
        <v>4.8600000000000003</v>
      </c>
      <c r="G1189" s="49">
        <v>0.36</v>
      </c>
      <c r="H1189" s="49">
        <v>32.940899999999999</v>
      </c>
      <c r="I1189" s="52">
        <f>IF(Table2[[#This Row],[Order Priority]]=Introduction!$B$42,1,0)</f>
        <v>1</v>
      </c>
      <c r="J1189" s="52">
        <f>IF(Table2[[#This Row],[Order Priority]]=Introduction!$B$43,1,0)</f>
        <v>0</v>
      </c>
      <c r="K1189" s="52">
        <f>IF(Table2[[#This Row],[Order Priority]]=Introduction!$B$44,1,0)</f>
        <v>0</v>
      </c>
      <c r="L1189" s="52">
        <f>IF(Table2[[#This Row],[Order Priority]]=Introduction!$B$45,1,0)</f>
        <v>0</v>
      </c>
      <c r="M1189" s="52">
        <f>IF(Table2[[#This Row],[Ship Mode]]=Introduction!$C$42,1,0)</f>
        <v>0</v>
      </c>
      <c r="N1189" s="51">
        <f>IF(Table2[[#This Row],[Ship Mode]]=Introduction!$C$44,1,0)</f>
        <v>0</v>
      </c>
      <c r="O1189" s="51">
        <f>IF(Table2[[#This Row],[Customer Segment]]=Introduction!$D$45,1,0)</f>
        <v>0</v>
      </c>
      <c r="P1189" s="51">
        <f>IF(Table2[[#This Row],[Customer Segment]]=Introduction!$D$42,1,0)</f>
        <v>0</v>
      </c>
      <c r="Q1189" s="51">
        <f>IF(Table2[[#This Row],[Customer Segment]]=Introduction!$D$44,1,0)</f>
        <v>0</v>
      </c>
      <c r="R1189" s="41">
        <v>646.97</v>
      </c>
      <c r="S11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480.83808274659071</v>
      </c>
    </row>
    <row r="1190" spans="1:19" customFormat="1" x14ac:dyDescent="0.2">
      <c r="A1190" s="1" t="s">
        <v>1</v>
      </c>
      <c r="B1190" s="1" t="s">
        <v>14</v>
      </c>
      <c r="C1190" s="1" t="s">
        <v>70</v>
      </c>
      <c r="D1190" s="47">
        <v>0.04</v>
      </c>
      <c r="E1190" s="47">
        <v>65.989999999999995</v>
      </c>
      <c r="F1190" s="47">
        <v>8.99</v>
      </c>
      <c r="G1190" s="47">
        <v>0.56000000000000005</v>
      </c>
      <c r="H1190" s="47">
        <v>131.334</v>
      </c>
      <c r="I1190" s="52">
        <f>IF(Table2[[#This Row],[Order Priority]]=Introduction!$B$42,1,0)</f>
        <v>1</v>
      </c>
      <c r="J1190" s="52">
        <f>IF(Table2[[#This Row],[Order Priority]]=Introduction!$B$43,1,0)</f>
        <v>0</v>
      </c>
      <c r="K1190" s="52">
        <f>IF(Table2[[#This Row],[Order Priority]]=Introduction!$B$44,1,0)</f>
        <v>0</v>
      </c>
      <c r="L1190" s="52">
        <f>IF(Table2[[#This Row],[Order Priority]]=Introduction!$B$45,1,0)</f>
        <v>0</v>
      </c>
      <c r="M1190" s="52">
        <f>IF(Table2[[#This Row],[Ship Mode]]=Introduction!$C$42,1,0)</f>
        <v>0</v>
      </c>
      <c r="N1190" s="51">
        <f>IF(Table2[[#This Row],[Ship Mode]]=Introduction!$C$44,1,0)</f>
        <v>1</v>
      </c>
      <c r="O1190" s="51">
        <f>IF(Table2[[#This Row],[Customer Segment]]=Introduction!$D$45,1,0)</f>
        <v>0</v>
      </c>
      <c r="P1190" s="51">
        <f>IF(Table2[[#This Row],[Customer Segment]]=Introduction!$D$42,1,0)</f>
        <v>0</v>
      </c>
      <c r="Q1190" s="51">
        <f>IF(Table2[[#This Row],[Customer Segment]]=Introduction!$D$44,1,0)</f>
        <v>0</v>
      </c>
      <c r="R1190" s="44">
        <v>946.29</v>
      </c>
      <c r="S11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955.73622238196504</v>
      </c>
    </row>
    <row r="1191" spans="1:19" customFormat="1" x14ac:dyDescent="0.2">
      <c r="A1191" s="1" t="s">
        <v>1</v>
      </c>
      <c r="B1191" s="1" t="s">
        <v>2</v>
      </c>
      <c r="C1191" s="1" t="s">
        <v>70</v>
      </c>
      <c r="D1191" s="49">
        <v>0.02</v>
      </c>
      <c r="E1191" s="49">
        <v>130.97999999999999</v>
      </c>
      <c r="F1191" s="49">
        <v>30</v>
      </c>
      <c r="G1191" s="49">
        <v>0.78</v>
      </c>
      <c r="H1191" s="49">
        <v>90.762</v>
      </c>
      <c r="I1191" s="52">
        <f>IF(Table2[[#This Row],[Order Priority]]=Introduction!$B$42,1,0)</f>
        <v>1</v>
      </c>
      <c r="J1191" s="52">
        <f>IF(Table2[[#This Row],[Order Priority]]=Introduction!$B$43,1,0)</f>
        <v>0</v>
      </c>
      <c r="K1191" s="52">
        <f>IF(Table2[[#This Row],[Order Priority]]=Introduction!$B$44,1,0)</f>
        <v>0</v>
      </c>
      <c r="L1191" s="52">
        <f>IF(Table2[[#This Row],[Order Priority]]=Introduction!$B$45,1,0)</f>
        <v>0</v>
      </c>
      <c r="M1191" s="52">
        <f>IF(Table2[[#This Row],[Ship Mode]]=Introduction!$C$42,1,0)</f>
        <v>1</v>
      </c>
      <c r="N1191" s="51">
        <f>IF(Table2[[#This Row],[Ship Mode]]=Introduction!$C$44,1,0)</f>
        <v>0</v>
      </c>
      <c r="O1191" s="51">
        <f>IF(Table2[[#This Row],[Customer Segment]]=Introduction!$D$45,1,0)</f>
        <v>0</v>
      </c>
      <c r="P1191" s="51">
        <f>IF(Table2[[#This Row],[Customer Segment]]=Introduction!$D$42,1,0)</f>
        <v>0</v>
      </c>
      <c r="Q1191" s="51">
        <f>IF(Table2[[#This Row],[Customer Segment]]=Introduction!$D$44,1,0)</f>
        <v>0</v>
      </c>
      <c r="R1191" s="41">
        <v>793.39</v>
      </c>
      <c r="S11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2091.0267888028652</v>
      </c>
    </row>
    <row r="1192" spans="1:19" customFormat="1" x14ac:dyDescent="0.2">
      <c r="A1192" s="1" t="s">
        <v>23</v>
      </c>
      <c r="B1192" s="1" t="s">
        <v>14</v>
      </c>
      <c r="C1192" s="1" t="s">
        <v>47</v>
      </c>
      <c r="D1192" s="47">
        <v>0.02</v>
      </c>
      <c r="E1192" s="47">
        <v>9.99</v>
      </c>
      <c r="F1192" s="47">
        <v>11.59</v>
      </c>
      <c r="G1192" s="47">
        <v>0.4</v>
      </c>
      <c r="H1192" s="47">
        <v>-171.15770000000001</v>
      </c>
      <c r="I1192" s="52">
        <f>IF(Table2[[#This Row],[Order Priority]]=Introduction!$B$42,1,0)</f>
        <v>0</v>
      </c>
      <c r="J1192" s="52">
        <f>IF(Table2[[#This Row],[Order Priority]]=Introduction!$B$43,1,0)</f>
        <v>0</v>
      </c>
      <c r="K1192" s="52">
        <f>IF(Table2[[#This Row],[Order Priority]]=Introduction!$B$44,1,0)</f>
        <v>1</v>
      </c>
      <c r="L1192" s="52">
        <f>IF(Table2[[#This Row],[Order Priority]]=Introduction!$B$45,1,0)</f>
        <v>0</v>
      </c>
      <c r="M1192" s="52">
        <f>IF(Table2[[#This Row],[Ship Mode]]=Introduction!$C$42,1,0)</f>
        <v>0</v>
      </c>
      <c r="N1192" s="51">
        <f>IF(Table2[[#This Row],[Ship Mode]]=Introduction!$C$44,1,0)</f>
        <v>1</v>
      </c>
      <c r="O1192" s="51">
        <f>IF(Table2[[#This Row],[Customer Segment]]=Introduction!$D$45,1,0)</f>
        <v>0</v>
      </c>
      <c r="P1192" s="51">
        <f>IF(Table2[[#This Row],[Customer Segment]]=Introduction!$D$42,1,0)</f>
        <v>0</v>
      </c>
      <c r="Q1192" s="51">
        <f>IF(Table2[[#This Row],[Customer Segment]]=Introduction!$D$44,1,0)</f>
        <v>1</v>
      </c>
      <c r="R1192" s="44">
        <v>475.42</v>
      </c>
      <c r="S11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242.80498302386124</v>
      </c>
    </row>
    <row r="1193" spans="1:19" customFormat="1" x14ac:dyDescent="0.2">
      <c r="A1193" s="1" t="s">
        <v>23</v>
      </c>
      <c r="B1193" s="1" t="s">
        <v>14</v>
      </c>
      <c r="C1193" s="1" t="s">
        <v>47</v>
      </c>
      <c r="D1193" s="49">
        <v>0.02</v>
      </c>
      <c r="E1193" s="49">
        <v>48.04</v>
      </c>
      <c r="F1193" s="49">
        <v>5.79</v>
      </c>
      <c r="G1193" s="49">
        <v>0.37</v>
      </c>
      <c r="H1193" s="49">
        <v>624.23900000000003</v>
      </c>
      <c r="I1193" s="52">
        <f>IF(Table2[[#This Row],[Order Priority]]=Introduction!$B$42,1,0)</f>
        <v>0</v>
      </c>
      <c r="J1193" s="52">
        <f>IF(Table2[[#This Row],[Order Priority]]=Introduction!$B$43,1,0)</f>
        <v>0</v>
      </c>
      <c r="K1193" s="52">
        <f>IF(Table2[[#This Row],[Order Priority]]=Introduction!$B$44,1,0)</f>
        <v>1</v>
      </c>
      <c r="L1193" s="52">
        <f>IF(Table2[[#This Row],[Order Priority]]=Introduction!$B$45,1,0)</f>
        <v>0</v>
      </c>
      <c r="M1193" s="52">
        <f>IF(Table2[[#This Row],[Ship Mode]]=Introduction!$C$42,1,0)</f>
        <v>0</v>
      </c>
      <c r="N1193" s="51">
        <f>IF(Table2[[#This Row],[Ship Mode]]=Introduction!$C$44,1,0)</f>
        <v>1</v>
      </c>
      <c r="O1193" s="51">
        <f>IF(Table2[[#This Row],[Customer Segment]]=Introduction!$D$45,1,0)</f>
        <v>0</v>
      </c>
      <c r="P1193" s="51">
        <f>IF(Table2[[#This Row],[Customer Segment]]=Introduction!$D$42,1,0)</f>
        <v>0</v>
      </c>
      <c r="Q1193" s="51">
        <f>IF(Table2[[#This Row],[Customer Segment]]=Introduction!$D$44,1,0)</f>
        <v>1</v>
      </c>
      <c r="R1193" s="41">
        <v>3598.82</v>
      </c>
      <c r="S11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991.28527746815234</v>
      </c>
    </row>
    <row r="1194" spans="1:19" customFormat="1" x14ac:dyDescent="0.2">
      <c r="A1194" s="1" t="s">
        <v>23</v>
      </c>
      <c r="B1194" s="1" t="s">
        <v>14</v>
      </c>
      <c r="C1194" s="1" t="s">
        <v>47</v>
      </c>
      <c r="D1194" s="47">
        <v>0.04</v>
      </c>
      <c r="E1194" s="47">
        <v>6.68</v>
      </c>
      <c r="F1194" s="47">
        <v>4.91</v>
      </c>
      <c r="G1194" s="47">
        <v>0.37</v>
      </c>
      <c r="H1194" s="47">
        <v>-14.3241</v>
      </c>
      <c r="I1194" s="52">
        <f>IF(Table2[[#This Row],[Order Priority]]=Introduction!$B$42,1,0)</f>
        <v>0</v>
      </c>
      <c r="J1194" s="52">
        <f>IF(Table2[[#This Row],[Order Priority]]=Introduction!$B$43,1,0)</f>
        <v>0</v>
      </c>
      <c r="K1194" s="52">
        <f>IF(Table2[[#This Row],[Order Priority]]=Introduction!$B$44,1,0)</f>
        <v>1</v>
      </c>
      <c r="L1194" s="52">
        <f>IF(Table2[[#This Row],[Order Priority]]=Introduction!$B$45,1,0)</f>
        <v>0</v>
      </c>
      <c r="M1194" s="52">
        <f>IF(Table2[[#This Row],[Ship Mode]]=Introduction!$C$42,1,0)</f>
        <v>0</v>
      </c>
      <c r="N1194" s="51">
        <f>IF(Table2[[#This Row],[Ship Mode]]=Introduction!$C$44,1,0)</f>
        <v>1</v>
      </c>
      <c r="O1194" s="51">
        <f>IF(Table2[[#This Row],[Customer Segment]]=Introduction!$D$45,1,0)</f>
        <v>0</v>
      </c>
      <c r="P1194" s="51">
        <f>IF(Table2[[#This Row],[Customer Segment]]=Introduction!$D$42,1,0)</f>
        <v>0</v>
      </c>
      <c r="Q1194" s="51">
        <f>IF(Table2[[#This Row],[Customer Segment]]=Introduction!$D$44,1,0)</f>
        <v>1</v>
      </c>
      <c r="R1194" s="44">
        <v>41.22</v>
      </c>
      <c r="S11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170.25269310755584</v>
      </c>
    </row>
    <row r="1195" spans="1:19" customFormat="1" x14ac:dyDescent="0.2">
      <c r="A1195" s="1" t="s">
        <v>23</v>
      </c>
      <c r="B1195" s="1" t="s">
        <v>14</v>
      </c>
      <c r="C1195" s="1" t="s">
        <v>47</v>
      </c>
      <c r="D1195" s="49">
        <v>0.02</v>
      </c>
      <c r="E1195" s="49">
        <v>48.04</v>
      </c>
      <c r="F1195" s="49">
        <v>5.79</v>
      </c>
      <c r="G1195" s="49">
        <v>0.37</v>
      </c>
      <c r="H1195" s="49">
        <v>604.01909999999998</v>
      </c>
      <c r="I1195" s="52">
        <f>IF(Table2[[#This Row],[Order Priority]]=Introduction!$B$42,1,0)</f>
        <v>0</v>
      </c>
      <c r="J1195" s="52">
        <f>IF(Table2[[#This Row],[Order Priority]]=Introduction!$B$43,1,0)</f>
        <v>0</v>
      </c>
      <c r="K1195" s="52">
        <f>IF(Table2[[#This Row],[Order Priority]]=Introduction!$B$44,1,0)</f>
        <v>1</v>
      </c>
      <c r="L1195" s="52">
        <f>IF(Table2[[#This Row],[Order Priority]]=Introduction!$B$45,1,0)</f>
        <v>0</v>
      </c>
      <c r="M1195" s="52">
        <f>IF(Table2[[#This Row],[Ship Mode]]=Introduction!$C$42,1,0)</f>
        <v>0</v>
      </c>
      <c r="N1195" s="51">
        <f>IF(Table2[[#This Row],[Ship Mode]]=Introduction!$C$44,1,0)</f>
        <v>1</v>
      </c>
      <c r="O1195" s="51">
        <f>IF(Table2[[#This Row],[Customer Segment]]=Introduction!$D$45,1,0)</f>
        <v>0</v>
      </c>
      <c r="P1195" s="51">
        <f>IF(Table2[[#This Row],[Customer Segment]]=Introduction!$D$42,1,0)</f>
        <v>0</v>
      </c>
      <c r="Q1195" s="51">
        <f>IF(Table2[[#This Row],[Customer Segment]]=Introduction!$D$44,1,0)</f>
        <v>1</v>
      </c>
      <c r="R1195" s="41">
        <v>875.39</v>
      </c>
      <c r="S11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970.57957976415321</v>
      </c>
    </row>
    <row r="1196" spans="1:19" customFormat="1" x14ac:dyDescent="0.2">
      <c r="A1196" s="1" t="s">
        <v>23</v>
      </c>
      <c r="B1196" s="1" t="s">
        <v>14</v>
      </c>
      <c r="C1196" s="1" t="s">
        <v>47</v>
      </c>
      <c r="D1196" s="47">
        <v>0.04</v>
      </c>
      <c r="E1196" s="47">
        <v>6.68</v>
      </c>
      <c r="F1196" s="47">
        <v>4.91</v>
      </c>
      <c r="G1196" s="47">
        <v>0.37</v>
      </c>
      <c r="H1196" s="47">
        <v>-11.631600000000001</v>
      </c>
      <c r="I1196" s="52">
        <f>IF(Table2[[#This Row],[Order Priority]]=Introduction!$B$42,1,0)</f>
        <v>0</v>
      </c>
      <c r="J1196" s="52">
        <f>IF(Table2[[#This Row],[Order Priority]]=Introduction!$B$43,1,0)</f>
        <v>0</v>
      </c>
      <c r="K1196" s="52">
        <f>IF(Table2[[#This Row],[Order Priority]]=Introduction!$B$44,1,0)</f>
        <v>1</v>
      </c>
      <c r="L1196" s="52">
        <f>IF(Table2[[#This Row],[Order Priority]]=Introduction!$B$45,1,0)</f>
        <v>0</v>
      </c>
      <c r="M1196" s="52">
        <f>IF(Table2[[#This Row],[Ship Mode]]=Introduction!$C$42,1,0)</f>
        <v>0</v>
      </c>
      <c r="N1196" s="51">
        <f>IF(Table2[[#This Row],[Ship Mode]]=Introduction!$C$44,1,0)</f>
        <v>1</v>
      </c>
      <c r="O1196" s="51">
        <f>IF(Table2[[#This Row],[Customer Segment]]=Introduction!$D$45,1,0)</f>
        <v>0</v>
      </c>
      <c r="P1196" s="51">
        <f>IF(Table2[[#This Row],[Customer Segment]]=Introduction!$D$42,1,0)</f>
        <v>0</v>
      </c>
      <c r="Q1196" s="51">
        <f>IF(Table2[[#This Row],[Customer Segment]]=Introduction!$D$44,1,0)</f>
        <v>1</v>
      </c>
      <c r="R1196" s="44">
        <v>8.24</v>
      </c>
      <c r="S11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173.00988236507035</v>
      </c>
    </row>
    <row r="1197" spans="1:19" customFormat="1" x14ac:dyDescent="0.2">
      <c r="A1197" s="1" t="s">
        <v>92</v>
      </c>
      <c r="B1197" s="1" t="s">
        <v>63</v>
      </c>
      <c r="C1197" s="1" t="s">
        <v>70</v>
      </c>
      <c r="D1197" s="49">
        <v>0.1</v>
      </c>
      <c r="E1197" s="49">
        <v>52.99</v>
      </c>
      <c r="F1197" s="49">
        <v>19.989999999999998</v>
      </c>
      <c r="G1197" s="49">
        <v>0.81</v>
      </c>
      <c r="H1197" s="49">
        <v>-517.16999999999996</v>
      </c>
      <c r="I1197" s="52">
        <f>IF(Table2[[#This Row],[Order Priority]]=Introduction!$B$42,1,0)</f>
        <v>0</v>
      </c>
      <c r="J1197" s="52">
        <f>IF(Table2[[#This Row],[Order Priority]]=Introduction!$B$43,1,0)</f>
        <v>0</v>
      </c>
      <c r="K1197" s="52">
        <f>IF(Table2[[#This Row],[Order Priority]]=Introduction!$B$44,1,0)</f>
        <v>0</v>
      </c>
      <c r="L1197" s="52">
        <f>IF(Table2[[#This Row],[Order Priority]]=Introduction!$B$45,1,0)</f>
        <v>1</v>
      </c>
      <c r="M1197" s="52">
        <f>IF(Table2[[#This Row],[Ship Mode]]=Introduction!$C$42,1,0)</f>
        <v>0</v>
      </c>
      <c r="N1197" s="51">
        <f>IF(Table2[[#This Row],[Ship Mode]]=Introduction!$C$44,1,0)</f>
        <v>0</v>
      </c>
      <c r="O1197" s="51">
        <f>IF(Table2[[#This Row],[Customer Segment]]=Introduction!$D$45,1,0)</f>
        <v>0</v>
      </c>
      <c r="P1197" s="51">
        <f>IF(Table2[[#This Row],[Customer Segment]]=Introduction!$D$42,1,0)</f>
        <v>0</v>
      </c>
      <c r="Q1197" s="51">
        <f>IF(Table2[[#This Row],[Customer Segment]]=Introduction!$D$44,1,0)</f>
        <v>0</v>
      </c>
      <c r="R1197" s="41">
        <v>337.59</v>
      </c>
      <c r="S11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363.63460000762893</v>
      </c>
    </row>
    <row r="1198" spans="1:19" customFormat="1" x14ac:dyDescent="0.2">
      <c r="A1198" s="1" t="s">
        <v>92</v>
      </c>
      <c r="B1198" s="1" t="s">
        <v>2</v>
      </c>
      <c r="C1198" s="1" t="s">
        <v>70</v>
      </c>
      <c r="D1198" s="47">
        <v>7.0000000000000007E-2</v>
      </c>
      <c r="E1198" s="47">
        <v>100.98</v>
      </c>
      <c r="F1198" s="47">
        <v>57.38</v>
      </c>
      <c r="G1198" s="47">
        <v>0.78</v>
      </c>
      <c r="H1198" s="47">
        <v>-429.86</v>
      </c>
      <c r="I1198" s="52">
        <f>IF(Table2[[#This Row],[Order Priority]]=Introduction!$B$42,1,0)</f>
        <v>0</v>
      </c>
      <c r="J1198" s="52">
        <f>IF(Table2[[#This Row],[Order Priority]]=Introduction!$B$43,1,0)</f>
        <v>0</v>
      </c>
      <c r="K1198" s="52">
        <f>IF(Table2[[#This Row],[Order Priority]]=Introduction!$B$44,1,0)</f>
        <v>0</v>
      </c>
      <c r="L1198" s="52">
        <f>IF(Table2[[#This Row],[Order Priority]]=Introduction!$B$45,1,0)</f>
        <v>1</v>
      </c>
      <c r="M1198" s="52">
        <f>IF(Table2[[#This Row],[Ship Mode]]=Introduction!$C$42,1,0)</f>
        <v>1</v>
      </c>
      <c r="N1198" s="51">
        <f>IF(Table2[[#This Row],[Ship Mode]]=Introduction!$C$44,1,0)</f>
        <v>0</v>
      </c>
      <c r="O1198" s="51">
        <f>IF(Table2[[#This Row],[Customer Segment]]=Introduction!$D$45,1,0)</f>
        <v>0</v>
      </c>
      <c r="P1198" s="51">
        <f>IF(Table2[[#This Row],[Customer Segment]]=Introduction!$D$42,1,0)</f>
        <v>0</v>
      </c>
      <c r="Q1198" s="51">
        <f>IF(Table2[[#This Row],[Customer Segment]]=Introduction!$D$44,1,0)</f>
        <v>0</v>
      </c>
      <c r="R1198" s="44">
        <v>215.32</v>
      </c>
      <c r="S11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1910.3764199222701</v>
      </c>
    </row>
    <row r="1199" spans="1:19" customFormat="1" x14ac:dyDescent="0.2">
      <c r="A1199" s="1" t="s">
        <v>92</v>
      </c>
      <c r="B1199" s="1" t="s">
        <v>14</v>
      </c>
      <c r="C1199" s="1" t="s">
        <v>70</v>
      </c>
      <c r="D1199" s="49">
        <v>0.03</v>
      </c>
      <c r="E1199" s="49">
        <v>85.99</v>
      </c>
      <c r="F1199" s="49">
        <v>0.99</v>
      </c>
      <c r="G1199" s="49">
        <v>0.55000000000000004</v>
      </c>
      <c r="H1199" s="49">
        <v>264.16649999999998</v>
      </c>
      <c r="I1199" s="52">
        <f>IF(Table2[[#This Row],[Order Priority]]=Introduction!$B$42,1,0)</f>
        <v>0</v>
      </c>
      <c r="J1199" s="52">
        <f>IF(Table2[[#This Row],[Order Priority]]=Introduction!$B$43,1,0)</f>
        <v>0</v>
      </c>
      <c r="K1199" s="52">
        <f>IF(Table2[[#This Row],[Order Priority]]=Introduction!$B$44,1,0)</f>
        <v>0</v>
      </c>
      <c r="L1199" s="52">
        <f>IF(Table2[[#This Row],[Order Priority]]=Introduction!$B$45,1,0)</f>
        <v>1</v>
      </c>
      <c r="M1199" s="52">
        <f>IF(Table2[[#This Row],[Ship Mode]]=Introduction!$C$42,1,0)</f>
        <v>0</v>
      </c>
      <c r="N1199" s="51">
        <f>IF(Table2[[#This Row],[Ship Mode]]=Introduction!$C$44,1,0)</f>
        <v>1</v>
      </c>
      <c r="O1199" s="51">
        <f>IF(Table2[[#This Row],[Customer Segment]]=Introduction!$D$45,1,0)</f>
        <v>0</v>
      </c>
      <c r="P1199" s="51">
        <f>IF(Table2[[#This Row],[Customer Segment]]=Introduction!$D$42,1,0)</f>
        <v>0</v>
      </c>
      <c r="Q1199" s="51">
        <f>IF(Table2[[#This Row],[Customer Segment]]=Introduction!$D$44,1,0)</f>
        <v>0</v>
      </c>
      <c r="R1199" s="41">
        <v>382.85</v>
      </c>
      <c r="S11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654.35731672602685</v>
      </c>
    </row>
    <row r="1200" spans="1:19" customFormat="1" x14ac:dyDescent="0.2">
      <c r="A1200" s="1" t="s">
        <v>92</v>
      </c>
      <c r="B1200" s="1" t="s">
        <v>14</v>
      </c>
      <c r="C1200" s="1" t="s">
        <v>47</v>
      </c>
      <c r="D1200" s="47">
        <v>0.1</v>
      </c>
      <c r="E1200" s="47">
        <v>300.97000000000003</v>
      </c>
      <c r="F1200" s="47">
        <v>7.18</v>
      </c>
      <c r="G1200" s="47">
        <v>0.48</v>
      </c>
      <c r="H1200" s="47">
        <v>138.018</v>
      </c>
      <c r="I1200" s="52">
        <f>IF(Table2[[#This Row],[Order Priority]]=Introduction!$B$42,1,0)</f>
        <v>0</v>
      </c>
      <c r="J1200" s="52">
        <f>IF(Table2[[#This Row],[Order Priority]]=Introduction!$B$43,1,0)</f>
        <v>0</v>
      </c>
      <c r="K1200" s="52">
        <f>IF(Table2[[#This Row],[Order Priority]]=Introduction!$B$44,1,0)</f>
        <v>0</v>
      </c>
      <c r="L1200" s="52">
        <f>IF(Table2[[#This Row],[Order Priority]]=Introduction!$B$45,1,0)</f>
        <v>1</v>
      </c>
      <c r="M1200" s="52">
        <f>IF(Table2[[#This Row],[Ship Mode]]=Introduction!$C$42,1,0)</f>
        <v>0</v>
      </c>
      <c r="N1200" s="51">
        <f>IF(Table2[[#This Row],[Ship Mode]]=Introduction!$C$44,1,0)</f>
        <v>1</v>
      </c>
      <c r="O1200" s="51">
        <f>IF(Table2[[#This Row],[Customer Segment]]=Introduction!$D$45,1,0)</f>
        <v>0</v>
      </c>
      <c r="P1200" s="51">
        <f>IF(Table2[[#This Row],[Customer Segment]]=Introduction!$D$42,1,0)</f>
        <v>0</v>
      </c>
      <c r="Q1200" s="51">
        <f>IF(Table2[[#This Row],[Customer Segment]]=Introduction!$D$44,1,0)</f>
        <v>1</v>
      </c>
      <c r="R1200" s="44">
        <v>1094.33</v>
      </c>
      <c r="S12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1295.833167202416</v>
      </c>
    </row>
    <row r="1201" spans="1:19" customFormat="1" x14ac:dyDescent="0.2">
      <c r="A1201" s="1" t="s">
        <v>92</v>
      </c>
      <c r="B1201" s="1" t="s">
        <v>14</v>
      </c>
      <c r="C1201" s="1" t="s">
        <v>47</v>
      </c>
      <c r="D1201" s="49">
        <v>0.06</v>
      </c>
      <c r="E1201" s="49">
        <v>39.89</v>
      </c>
      <c r="F1201" s="49">
        <v>3.04</v>
      </c>
      <c r="G1201" s="49">
        <v>0.53</v>
      </c>
      <c r="H1201" s="49">
        <v>38.874000000000002</v>
      </c>
      <c r="I1201" s="52">
        <f>IF(Table2[[#This Row],[Order Priority]]=Introduction!$B$42,1,0)</f>
        <v>0</v>
      </c>
      <c r="J1201" s="52">
        <f>IF(Table2[[#This Row],[Order Priority]]=Introduction!$B$43,1,0)</f>
        <v>0</v>
      </c>
      <c r="K1201" s="52">
        <f>IF(Table2[[#This Row],[Order Priority]]=Introduction!$B$44,1,0)</f>
        <v>0</v>
      </c>
      <c r="L1201" s="52">
        <f>IF(Table2[[#This Row],[Order Priority]]=Introduction!$B$45,1,0)</f>
        <v>1</v>
      </c>
      <c r="M1201" s="52">
        <f>IF(Table2[[#This Row],[Ship Mode]]=Introduction!$C$42,1,0)</f>
        <v>0</v>
      </c>
      <c r="N1201" s="51">
        <f>IF(Table2[[#This Row],[Ship Mode]]=Introduction!$C$44,1,0)</f>
        <v>1</v>
      </c>
      <c r="O1201" s="51">
        <f>IF(Table2[[#This Row],[Customer Segment]]=Introduction!$D$45,1,0)</f>
        <v>0</v>
      </c>
      <c r="P1201" s="51">
        <f>IF(Table2[[#This Row],[Customer Segment]]=Introduction!$D$42,1,0)</f>
        <v>0</v>
      </c>
      <c r="Q1201" s="51">
        <f>IF(Table2[[#This Row],[Customer Segment]]=Introduction!$D$44,1,0)</f>
        <v>1</v>
      </c>
      <c r="R1201" s="41">
        <v>389.97</v>
      </c>
      <c r="S12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329.86353650135629</v>
      </c>
    </row>
    <row r="1202" spans="1:19" customFormat="1" x14ac:dyDescent="0.2">
      <c r="A1202" s="1" t="s">
        <v>92</v>
      </c>
      <c r="B1202" s="1" t="s">
        <v>2</v>
      </c>
      <c r="C1202" s="1" t="s">
        <v>15</v>
      </c>
      <c r="D1202" s="47">
        <v>0.09</v>
      </c>
      <c r="E1202" s="47">
        <v>89.99</v>
      </c>
      <c r="F1202" s="47">
        <v>42</v>
      </c>
      <c r="G1202" s="47">
        <v>0.66</v>
      </c>
      <c r="H1202" s="47">
        <v>223.416</v>
      </c>
      <c r="I1202" s="52">
        <f>IF(Table2[[#This Row],[Order Priority]]=Introduction!$B$42,1,0)</f>
        <v>0</v>
      </c>
      <c r="J1202" s="52">
        <f>IF(Table2[[#This Row],[Order Priority]]=Introduction!$B$43,1,0)</f>
        <v>0</v>
      </c>
      <c r="K1202" s="52">
        <f>IF(Table2[[#This Row],[Order Priority]]=Introduction!$B$44,1,0)</f>
        <v>0</v>
      </c>
      <c r="L1202" s="52">
        <f>IF(Table2[[#This Row],[Order Priority]]=Introduction!$B$45,1,0)</f>
        <v>1</v>
      </c>
      <c r="M1202" s="52">
        <f>IF(Table2[[#This Row],[Ship Mode]]=Introduction!$C$42,1,0)</f>
        <v>1</v>
      </c>
      <c r="N1202" s="51">
        <f>IF(Table2[[#This Row],[Ship Mode]]=Introduction!$C$44,1,0)</f>
        <v>0</v>
      </c>
      <c r="O1202" s="51">
        <f>IF(Table2[[#This Row],[Customer Segment]]=Introduction!$D$45,1,0)</f>
        <v>0</v>
      </c>
      <c r="P1202" s="51">
        <f>IF(Table2[[#This Row],[Customer Segment]]=Introduction!$D$42,1,0)</f>
        <v>1</v>
      </c>
      <c r="Q1202" s="51">
        <f>IF(Table2[[#This Row],[Customer Segment]]=Introduction!$D$44,1,0)</f>
        <v>0</v>
      </c>
      <c r="R1202" s="44">
        <v>511.25</v>
      </c>
      <c r="S12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1977.9265381074758</v>
      </c>
    </row>
    <row r="1203" spans="1:19" customFormat="1" x14ac:dyDescent="0.2">
      <c r="A1203" s="1" t="s">
        <v>1</v>
      </c>
      <c r="B1203" s="1" t="s">
        <v>14</v>
      </c>
      <c r="C1203" s="1" t="s">
        <v>15</v>
      </c>
      <c r="D1203" s="49">
        <v>0.05</v>
      </c>
      <c r="E1203" s="49">
        <v>159.99</v>
      </c>
      <c r="F1203" s="49">
        <v>5.5</v>
      </c>
      <c r="G1203" s="49">
        <v>0.49</v>
      </c>
      <c r="H1203" s="49">
        <v>12.263999999999999</v>
      </c>
      <c r="I1203" s="52">
        <f>IF(Table2[[#This Row],[Order Priority]]=Introduction!$B$42,1,0)</f>
        <v>1</v>
      </c>
      <c r="J1203" s="52">
        <f>IF(Table2[[#This Row],[Order Priority]]=Introduction!$B$43,1,0)</f>
        <v>0</v>
      </c>
      <c r="K1203" s="52">
        <f>IF(Table2[[#This Row],[Order Priority]]=Introduction!$B$44,1,0)</f>
        <v>0</v>
      </c>
      <c r="L1203" s="52">
        <f>IF(Table2[[#This Row],[Order Priority]]=Introduction!$B$45,1,0)</f>
        <v>0</v>
      </c>
      <c r="M1203" s="52">
        <f>IF(Table2[[#This Row],[Ship Mode]]=Introduction!$C$42,1,0)</f>
        <v>0</v>
      </c>
      <c r="N1203" s="51">
        <f>IF(Table2[[#This Row],[Ship Mode]]=Introduction!$C$44,1,0)</f>
        <v>1</v>
      </c>
      <c r="O1203" s="51">
        <f>IF(Table2[[#This Row],[Customer Segment]]=Introduction!$D$45,1,0)</f>
        <v>0</v>
      </c>
      <c r="P1203" s="51">
        <f>IF(Table2[[#This Row],[Customer Segment]]=Introduction!$D$42,1,0)</f>
        <v>1</v>
      </c>
      <c r="Q1203" s="51">
        <f>IF(Table2[[#This Row],[Customer Segment]]=Introduction!$D$44,1,0)</f>
        <v>0</v>
      </c>
      <c r="R1203" s="41">
        <v>3600.65</v>
      </c>
      <c r="S12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938.1356714123483</v>
      </c>
    </row>
    <row r="1204" spans="1:19" customFormat="1" x14ac:dyDescent="0.2">
      <c r="A1204" s="1" t="s">
        <v>13</v>
      </c>
      <c r="B1204" s="1" t="s">
        <v>63</v>
      </c>
      <c r="C1204" s="1" t="s">
        <v>70</v>
      </c>
      <c r="D1204" s="47">
        <v>0.01</v>
      </c>
      <c r="E1204" s="47">
        <v>155.99</v>
      </c>
      <c r="F1204" s="47">
        <v>8.99</v>
      </c>
      <c r="G1204" s="47">
        <v>0.57999999999999996</v>
      </c>
      <c r="H1204" s="47">
        <v>-219.07908</v>
      </c>
      <c r="I1204" s="52">
        <f>IF(Table2[[#This Row],[Order Priority]]=Introduction!$B$42,1,0)</f>
        <v>0</v>
      </c>
      <c r="J1204" s="52">
        <f>IF(Table2[[#This Row],[Order Priority]]=Introduction!$B$43,1,0)</f>
        <v>1</v>
      </c>
      <c r="K1204" s="52">
        <f>IF(Table2[[#This Row],[Order Priority]]=Introduction!$B$44,1,0)</f>
        <v>0</v>
      </c>
      <c r="L1204" s="52">
        <f>IF(Table2[[#This Row],[Order Priority]]=Introduction!$B$45,1,0)</f>
        <v>0</v>
      </c>
      <c r="M1204" s="52">
        <f>IF(Table2[[#This Row],[Ship Mode]]=Introduction!$C$42,1,0)</f>
        <v>0</v>
      </c>
      <c r="N1204" s="51">
        <f>IF(Table2[[#This Row],[Ship Mode]]=Introduction!$C$44,1,0)</f>
        <v>0</v>
      </c>
      <c r="O1204" s="51">
        <f>IF(Table2[[#This Row],[Customer Segment]]=Introduction!$D$45,1,0)</f>
        <v>0</v>
      </c>
      <c r="P1204" s="51">
        <f>IF(Table2[[#This Row],[Customer Segment]]=Introduction!$D$42,1,0)</f>
        <v>0</v>
      </c>
      <c r="Q1204" s="51">
        <f>IF(Table2[[#This Row],[Customer Segment]]=Introduction!$D$44,1,0)</f>
        <v>0</v>
      </c>
      <c r="R1204" s="44">
        <v>675.83</v>
      </c>
      <c r="S12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540.62329360972865</v>
      </c>
    </row>
    <row r="1205" spans="1:19" customFormat="1" x14ac:dyDescent="0.2">
      <c r="A1205" s="1" t="s">
        <v>13</v>
      </c>
      <c r="B1205" s="1" t="s">
        <v>14</v>
      </c>
      <c r="C1205" s="1" t="s">
        <v>70</v>
      </c>
      <c r="D1205" s="49">
        <v>0.01</v>
      </c>
      <c r="E1205" s="49">
        <v>5.98</v>
      </c>
      <c r="F1205" s="49">
        <v>5.46</v>
      </c>
      <c r="G1205" s="49">
        <v>0.36</v>
      </c>
      <c r="H1205" s="49">
        <v>-18.878399999999999</v>
      </c>
      <c r="I1205" s="52">
        <f>IF(Table2[[#This Row],[Order Priority]]=Introduction!$B$42,1,0)</f>
        <v>0</v>
      </c>
      <c r="J1205" s="52">
        <f>IF(Table2[[#This Row],[Order Priority]]=Introduction!$B$43,1,0)</f>
        <v>1</v>
      </c>
      <c r="K1205" s="52">
        <f>IF(Table2[[#This Row],[Order Priority]]=Introduction!$B$44,1,0)</f>
        <v>0</v>
      </c>
      <c r="L1205" s="52">
        <f>IF(Table2[[#This Row],[Order Priority]]=Introduction!$B$45,1,0)</f>
        <v>0</v>
      </c>
      <c r="M1205" s="52">
        <f>IF(Table2[[#This Row],[Ship Mode]]=Introduction!$C$42,1,0)</f>
        <v>0</v>
      </c>
      <c r="N1205" s="51">
        <f>IF(Table2[[#This Row],[Ship Mode]]=Introduction!$C$44,1,0)</f>
        <v>1</v>
      </c>
      <c r="O1205" s="51">
        <f>IF(Table2[[#This Row],[Customer Segment]]=Introduction!$D$45,1,0)</f>
        <v>0</v>
      </c>
      <c r="P1205" s="51">
        <f>IF(Table2[[#This Row],[Customer Segment]]=Introduction!$D$42,1,0)</f>
        <v>0</v>
      </c>
      <c r="Q1205" s="51">
        <f>IF(Table2[[#This Row],[Customer Segment]]=Introduction!$D$44,1,0)</f>
        <v>0</v>
      </c>
      <c r="R1205" s="41">
        <v>28</v>
      </c>
      <c r="S12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77.414815515467865</v>
      </c>
    </row>
    <row r="1206" spans="1:19" customFormat="1" x14ac:dyDescent="0.2">
      <c r="A1206" s="1" t="s">
        <v>13</v>
      </c>
      <c r="B1206" s="1" t="s">
        <v>63</v>
      </c>
      <c r="C1206" s="1" t="s">
        <v>47</v>
      </c>
      <c r="D1206" s="47">
        <v>0.09</v>
      </c>
      <c r="E1206" s="47">
        <v>199.99</v>
      </c>
      <c r="F1206" s="47">
        <v>24.49</v>
      </c>
      <c r="G1206" s="47">
        <v>0.46</v>
      </c>
      <c r="H1206" s="47">
        <v>631.33000000000004</v>
      </c>
      <c r="I1206" s="52">
        <f>IF(Table2[[#This Row],[Order Priority]]=Introduction!$B$42,1,0)</f>
        <v>0</v>
      </c>
      <c r="J1206" s="52">
        <f>IF(Table2[[#This Row],[Order Priority]]=Introduction!$B$43,1,0)</f>
        <v>1</v>
      </c>
      <c r="K1206" s="52">
        <f>IF(Table2[[#This Row],[Order Priority]]=Introduction!$B$44,1,0)</f>
        <v>0</v>
      </c>
      <c r="L1206" s="52">
        <f>IF(Table2[[#This Row],[Order Priority]]=Introduction!$B$45,1,0)</f>
        <v>0</v>
      </c>
      <c r="M1206" s="52">
        <f>IF(Table2[[#This Row],[Ship Mode]]=Introduction!$C$42,1,0)</f>
        <v>0</v>
      </c>
      <c r="N1206" s="51">
        <f>IF(Table2[[#This Row],[Ship Mode]]=Introduction!$C$44,1,0)</f>
        <v>0</v>
      </c>
      <c r="O1206" s="51">
        <f>IF(Table2[[#This Row],[Customer Segment]]=Introduction!$D$45,1,0)</f>
        <v>0</v>
      </c>
      <c r="P1206" s="51">
        <f>IF(Table2[[#This Row],[Customer Segment]]=Introduction!$D$42,1,0)</f>
        <v>0</v>
      </c>
      <c r="Q1206" s="51">
        <f>IF(Table2[[#This Row],[Customer Segment]]=Introduction!$D$44,1,0)</f>
        <v>1</v>
      </c>
      <c r="R1206" s="44">
        <v>990.25</v>
      </c>
      <c r="S12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1855.5635819035624</v>
      </c>
    </row>
    <row r="1207" spans="1:19" customFormat="1" x14ac:dyDescent="0.2">
      <c r="A1207" s="1" t="s">
        <v>23</v>
      </c>
      <c r="B1207" s="1" t="s">
        <v>14</v>
      </c>
      <c r="C1207" s="1" t="s">
        <v>47</v>
      </c>
      <c r="D1207" s="49">
        <v>0.01</v>
      </c>
      <c r="E1207" s="49">
        <v>79.52</v>
      </c>
      <c r="F1207" s="49">
        <v>48.2</v>
      </c>
      <c r="G1207" s="49">
        <v>0.74</v>
      </c>
      <c r="H1207" s="49">
        <v>-40.683999999999997</v>
      </c>
      <c r="I1207" s="52">
        <f>IF(Table2[[#This Row],[Order Priority]]=Introduction!$B$42,1,0)</f>
        <v>0</v>
      </c>
      <c r="J1207" s="52">
        <f>IF(Table2[[#This Row],[Order Priority]]=Introduction!$B$43,1,0)</f>
        <v>0</v>
      </c>
      <c r="K1207" s="52">
        <f>IF(Table2[[#This Row],[Order Priority]]=Introduction!$B$44,1,0)</f>
        <v>1</v>
      </c>
      <c r="L1207" s="52">
        <f>IF(Table2[[#This Row],[Order Priority]]=Introduction!$B$45,1,0)</f>
        <v>0</v>
      </c>
      <c r="M1207" s="52">
        <f>IF(Table2[[#This Row],[Ship Mode]]=Introduction!$C$42,1,0)</f>
        <v>0</v>
      </c>
      <c r="N1207" s="51">
        <f>IF(Table2[[#This Row],[Ship Mode]]=Introduction!$C$44,1,0)</f>
        <v>1</v>
      </c>
      <c r="O1207" s="51">
        <f>IF(Table2[[#This Row],[Customer Segment]]=Introduction!$D$45,1,0)</f>
        <v>0</v>
      </c>
      <c r="P1207" s="51">
        <f>IF(Table2[[#This Row],[Customer Segment]]=Introduction!$D$42,1,0)</f>
        <v>0</v>
      </c>
      <c r="Q1207" s="51">
        <f>IF(Table2[[#This Row],[Customer Segment]]=Introduction!$D$44,1,0)</f>
        <v>1</v>
      </c>
      <c r="R1207" s="41">
        <v>667.84</v>
      </c>
      <c r="S12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1895.3504336096389</v>
      </c>
    </row>
    <row r="1208" spans="1:19" customFormat="1" x14ac:dyDescent="0.2">
      <c r="A1208" s="1" t="s">
        <v>23</v>
      </c>
      <c r="B1208" s="1" t="s">
        <v>14</v>
      </c>
      <c r="C1208" s="1" t="s">
        <v>70</v>
      </c>
      <c r="D1208" s="47">
        <v>0.06</v>
      </c>
      <c r="E1208" s="47">
        <v>3.58</v>
      </c>
      <c r="F1208" s="47">
        <v>1.63</v>
      </c>
      <c r="G1208" s="47">
        <v>0.36</v>
      </c>
      <c r="H1208" s="47">
        <v>14</v>
      </c>
      <c r="I1208" s="52">
        <f>IF(Table2[[#This Row],[Order Priority]]=Introduction!$B$42,1,0)</f>
        <v>0</v>
      </c>
      <c r="J1208" s="52">
        <f>IF(Table2[[#This Row],[Order Priority]]=Introduction!$B$43,1,0)</f>
        <v>0</v>
      </c>
      <c r="K1208" s="52">
        <f>IF(Table2[[#This Row],[Order Priority]]=Introduction!$B$44,1,0)</f>
        <v>1</v>
      </c>
      <c r="L1208" s="52">
        <f>IF(Table2[[#This Row],[Order Priority]]=Introduction!$B$45,1,0)</f>
        <v>0</v>
      </c>
      <c r="M1208" s="52">
        <f>IF(Table2[[#This Row],[Ship Mode]]=Introduction!$C$42,1,0)</f>
        <v>0</v>
      </c>
      <c r="N1208" s="51">
        <f>IF(Table2[[#This Row],[Ship Mode]]=Introduction!$C$44,1,0)</f>
        <v>1</v>
      </c>
      <c r="O1208" s="51">
        <f>IF(Table2[[#This Row],[Customer Segment]]=Introduction!$D$45,1,0)</f>
        <v>0</v>
      </c>
      <c r="P1208" s="51">
        <f>IF(Table2[[#This Row],[Customer Segment]]=Introduction!$D$42,1,0)</f>
        <v>0</v>
      </c>
      <c r="Q1208" s="51">
        <f>IF(Table2[[#This Row],[Customer Segment]]=Introduction!$D$44,1,0)</f>
        <v>0</v>
      </c>
      <c r="R1208" s="44">
        <v>34.76</v>
      </c>
      <c r="S12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46.919670008660916</v>
      </c>
    </row>
    <row r="1209" spans="1:19" customFormat="1" x14ac:dyDescent="0.2">
      <c r="A1209" s="1" t="s">
        <v>23</v>
      </c>
      <c r="B1209" s="1" t="s">
        <v>14</v>
      </c>
      <c r="C1209" s="1" t="s">
        <v>70</v>
      </c>
      <c r="D1209" s="49">
        <v>0</v>
      </c>
      <c r="E1209" s="49">
        <v>78.650000000000006</v>
      </c>
      <c r="F1209" s="49">
        <v>13.99</v>
      </c>
      <c r="G1209" s="49">
        <v>0.52</v>
      </c>
      <c r="H1209" s="49">
        <v>386.00670000000002</v>
      </c>
      <c r="I1209" s="52">
        <f>IF(Table2[[#This Row],[Order Priority]]=Introduction!$B$42,1,0)</f>
        <v>0</v>
      </c>
      <c r="J1209" s="52">
        <f>IF(Table2[[#This Row],[Order Priority]]=Introduction!$B$43,1,0)</f>
        <v>0</v>
      </c>
      <c r="K1209" s="52">
        <f>IF(Table2[[#This Row],[Order Priority]]=Introduction!$B$44,1,0)</f>
        <v>1</v>
      </c>
      <c r="L1209" s="52">
        <f>IF(Table2[[#This Row],[Order Priority]]=Introduction!$B$45,1,0)</f>
        <v>0</v>
      </c>
      <c r="M1209" s="52">
        <f>IF(Table2[[#This Row],[Ship Mode]]=Introduction!$C$42,1,0)</f>
        <v>0</v>
      </c>
      <c r="N1209" s="51">
        <f>IF(Table2[[#This Row],[Ship Mode]]=Introduction!$C$44,1,0)</f>
        <v>1</v>
      </c>
      <c r="O1209" s="51">
        <f>IF(Table2[[#This Row],[Customer Segment]]=Introduction!$D$45,1,0)</f>
        <v>0</v>
      </c>
      <c r="P1209" s="51">
        <f>IF(Table2[[#This Row],[Customer Segment]]=Introduction!$D$42,1,0)</f>
        <v>0</v>
      </c>
      <c r="Q1209" s="51">
        <f>IF(Table2[[#This Row],[Customer Segment]]=Introduction!$D$44,1,0)</f>
        <v>0</v>
      </c>
      <c r="R1209" s="41">
        <v>559.42999999999995</v>
      </c>
      <c r="S12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1177.3336498459744</v>
      </c>
    </row>
    <row r="1210" spans="1:19" customFormat="1" x14ac:dyDescent="0.2">
      <c r="A1210" s="1" t="s">
        <v>23</v>
      </c>
      <c r="B1210" s="1" t="s">
        <v>2</v>
      </c>
      <c r="C1210" s="1" t="s">
        <v>70</v>
      </c>
      <c r="D1210" s="47">
        <v>0.08</v>
      </c>
      <c r="E1210" s="47">
        <v>122.99</v>
      </c>
      <c r="F1210" s="47">
        <v>70.2</v>
      </c>
      <c r="G1210" s="47">
        <v>0.74</v>
      </c>
      <c r="H1210" s="47">
        <v>-1867.97</v>
      </c>
      <c r="I1210" s="52">
        <f>IF(Table2[[#This Row],[Order Priority]]=Introduction!$B$42,1,0)</f>
        <v>0</v>
      </c>
      <c r="J1210" s="52">
        <f>IF(Table2[[#This Row],[Order Priority]]=Introduction!$B$43,1,0)</f>
        <v>0</v>
      </c>
      <c r="K1210" s="52">
        <f>IF(Table2[[#This Row],[Order Priority]]=Introduction!$B$44,1,0)</f>
        <v>1</v>
      </c>
      <c r="L1210" s="52">
        <f>IF(Table2[[#This Row],[Order Priority]]=Introduction!$B$45,1,0)</f>
        <v>0</v>
      </c>
      <c r="M1210" s="52">
        <f>IF(Table2[[#This Row],[Ship Mode]]=Introduction!$C$42,1,0)</f>
        <v>1</v>
      </c>
      <c r="N1210" s="51">
        <f>IF(Table2[[#This Row],[Ship Mode]]=Introduction!$C$44,1,0)</f>
        <v>0</v>
      </c>
      <c r="O1210" s="51">
        <f>IF(Table2[[#This Row],[Customer Segment]]=Introduction!$D$45,1,0)</f>
        <v>0</v>
      </c>
      <c r="P1210" s="51">
        <f>IF(Table2[[#This Row],[Customer Segment]]=Introduction!$D$42,1,0)</f>
        <v>0</v>
      </c>
      <c r="Q1210" s="51">
        <f>IF(Table2[[#This Row],[Customer Segment]]=Introduction!$D$44,1,0)</f>
        <v>0</v>
      </c>
      <c r="R1210" s="44">
        <v>1216.52</v>
      </c>
      <c r="S12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888.16184937011826</v>
      </c>
    </row>
    <row r="1211" spans="1:19" customFormat="1" x14ac:dyDescent="0.2">
      <c r="A1211" s="1" t="s">
        <v>23</v>
      </c>
      <c r="B1211" s="1" t="s">
        <v>14</v>
      </c>
      <c r="C1211" s="1" t="s">
        <v>70</v>
      </c>
      <c r="D1211" s="49">
        <v>0.1</v>
      </c>
      <c r="E1211" s="49">
        <v>4.24</v>
      </c>
      <c r="F1211" s="49">
        <v>5.41</v>
      </c>
      <c r="G1211" s="49">
        <v>0.35</v>
      </c>
      <c r="H1211" s="49">
        <v>-61.6</v>
      </c>
      <c r="I1211" s="52">
        <f>IF(Table2[[#This Row],[Order Priority]]=Introduction!$B$42,1,0)</f>
        <v>0</v>
      </c>
      <c r="J1211" s="52">
        <f>IF(Table2[[#This Row],[Order Priority]]=Introduction!$B$43,1,0)</f>
        <v>0</v>
      </c>
      <c r="K1211" s="52">
        <f>IF(Table2[[#This Row],[Order Priority]]=Introduction!$B$44,1,0)</f>
        <v>1</v>
      </c>
      <c r="L1211" s="52">
        <f>IF(Table2[[#This Row],[Order Priority]]=Introduction!$B$45,1,0)</f>
        <v>0</v>
      </c>
      <c r="M1211" s="52">
        <f>IF(Table2[[#This Row],[Ship Mode]]=Introduction!$C$42,1,0)</f>
        <v>0</v>
      </c>
      <c r="N1211" s="51">
        <f>IF(Table2[[#This Row],[Ship Mode]]=Introduction!$C$44,1,0)</f>
        <v>1</v>
      </c>
      <c r="O1211" s="51">
        <f>IF(Table2[[#This Row],[Customer Segment]]=Introduction!$D$45,1,0)</f>
        <v>0</v>
      </c>
      <c r="P1211" s="51">
        <f>IF(Table2[[#This Row],[Customer Segment]]=Introduction!$D$42,1,0)</f>
        <v>0</v>
      </c>
      <c r="Q1211" s="51">
        <f>IF(Table2[[#This Row],[Customer Segment]]=Introduction!$D$44,1,0)</f>
        <v>0</v>
      </c>
      <c r="R1211" s="41">
        <v>34.159999999999997</v>
      </c>
      <c r="S12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41.302550745830388</v>
      </c>
    </row>
    <row r="1212" spans="1:19" customFormat="1" x14ac:dyDescent="0.2">
      <c r="A1212" s="1" t="s">
        <v>23</v>
      </c>
      <c r="B1212" s="1" t="s">
        <v>14</v>
      </c>
      <c r="C1212" s="1" t="s">
        <v>3</v>
      </c>
      <c r="D1212" s="47">
        <v>7.0000000000000007E-2</v>
      </c>
      <c r="E1212" s="47">
        <v>6.48</v>
      </c>
      <c r="F1212" s="47">
        <v>9.5399999999999991</v>
      </c>
      <c r="G1212" s="47">
        <v>0.37</v>
      </c>
      <c r="H1212" s="47">
        <v>2.2320000000000002</v>
      </c>
      <c r="I1212" s="52">
        <f>IF(Table2[[#This Row],[Order Priority]]=Introduction!$B$42,1,0)</f>
        <v>0</v>
      </c>
      <c r="J1212" s="52">
        <f>IF(Table2[[#This Row],[Order Priority]]=Introduction!$B$43,1,0)</f>
        <v>0</v>
      </c>
      <c r="K1212" s="52">
        <f>IF(Table2[[#This Row],[Order Priority]]=Introduction!$B$44,1,0)</f>
        <v>1</v>
      </c>
      <c r="L1212" s="52">
        <f>IF(Table2[[#This Row],[Order Priority]]=Introduction!$B$45,1,0)</f>
        <v>0</v>
      </c>
      <c r="M1212" s="52">
        <f>IF(Table2[[#This Row],[Ship Mode]]=Introduction!$C$42,1,0)</f>
        <v>0</v>
      </c>
      <c r="N1212" s="51">
        <f>IF(Table2[[#This Row],[Ship Mode]]=Introduction!$C$44,1,0)</f>
        <v>1</v>
      </c>
      <c r="O1212" s="51">
        <f>IF(Table2[[#This Row],[Customer Segment]]=Introduction!$D$45,1,0)</f>
        <v>1</v>
      </c>
      <c r="P1212" s="51">
        <f>IF(Table2[[#This Row],[Customer Segment]]=Introduction!$D$42,1,0)</f>
        <v>0</v>
      </c>
      <c r="Q1212" s="51">
        <f>IF(Table2[[#This Row],[Customer Segment]]=Introduction!$D$44,1,0)</f>
        <v>0</v>
      </c>
      <c r="R1212" s="44">
        <v>10.86</v>
      </c>
      <c r="S12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255.2492175800532</v>
      </c>
    </row>
    <row r="1213" spans="1:19" customFormat="1" x14ac:dyDescent="0.2">
      <c r="A1213" s="1" t="s">
        <v>1</v>
      </c>
      <c r="B1213" s="1" t="s">
        <v>14</v>
      </c>
      <c r="C1213" s="1" t="s">
        <v>47</v>
      </c>
      <c r="D1213" s="49">
        <v>0.03</v>
      </c>
      <c r="E1213" s="49">
        <v>315.98</v>
      </c>
      <c r="F1213" s="49">
        <v>19.989999999999998</v>
      </c>
      <c r="G1213" s="49">
        <v>0.38</v>
      </c>
      <c r="H1213" s="49">
        <v>-4.4800000000000004</v>
      </c>
      <c r="I1213" s="52">
        <f>IF(Table2[[#This Row],[Order Priority]]=Introduction!$B$42,1,0)</f>
        <v>1</v>
      </c>
      <c r="J1213" s="52">
        <f>IF(Table2[[#This Row],[Order Priority]]=Introduction!$B$43,1,0)</f>
        <v>0</v>
      </c>
      <c r="K1213" s="52">
        <f>IF(Table2[[#This Row],[Order Priority]]=Introduction!$B$44,1,0)</f>
        <v>0</v>
      </c>
      <c r="L1213" s="52">
        <f>IF(Table2[[#This Row],[Order Priority]]=Introduction!$B$45,1,0)</f>
        <v>0</v>
      </c>
      <c r="M1213" s="52">
        <f>IF(Table2[[#This Row],[Ship Mode]]=Introduction!$C$42,1,0)</f>
        <v>0</v>
      </c>
      <c r="N1213" s="51">
        <f>IF(Table2[[#This Row],[Ship Mode]]=Introduction!$C$44,1,0)</f>
        <v>1</v>
      </c>
      <c r="O1213" s="51">
        <f>IF(Table2[[#This Row],[Customer Segment]]=Introduction!$D$45,1,0)</f>
        <v>0</v>
      </c>
      <c r="P1213" s="51">
        <f>IF(Table2[[#This Row],[Customer Segment]]=Introduction!$D$42,1,0)</f>
        <v>0</v>
      </c>
      <c r="Q1213" s="51">
        <f>IF(Table2[[#This Row],[Customer Segment]]=Introduction!$D$44,1,0)</f>
        <v>1</v>
      </c>
      <c r="R1213" s="41">
        <v>5572.18</v>
      </c>
      <c r="S12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1791.3889673504277</v>
      </c>
    </row>
    <row r="1214" spans="1:19" customFormat="1" x14ac:dyDescent="0.2">
      <c r="A1214" s="1" t="s">
        <v>1</v>
      </c>
      <c r="B1214" s="1" t="s">
        <v>14</v>
      </c>
      <c r="C1214" s="1" t="s">
        <v>47</v>
      </c>
      <c r="D1214" s="47">
        <v>0.03</v>
      </c>
      <c r="E1214" s="47">
        <v>63.94</v>
      </c>
      <c r="F1214" s="47">
        <v>14.48</v>
      </c>
      <c r="G1214" s="47">
        <v>0.46</v>
      </c>
      <c r="H1214" s="47">
        <v>43.691699999999997</v>
      </c>
      <c r="I1214" s="52">
        <f>IF(Table2[[#This Row],[Order Priority]]=Introduction!$B$42,1,0)</f>
        <v>1</v>
      </c>
      <c r="J1214" s="52">
        <f>IF(Table2[[#This Row],[Order Priority]]=Introduction!$B$43,1,0)</f>
        <v>0</v>
      </c>
      <c r="K1214" s="52">
        <f>IF(Table2[[#This Row],[Order Priority]]=Introduction!$B$44,1,0)</f>
        <v>0</v>
      </c>
      <c r="L1214" s="52">
        <f>IF(Table2[[#This Row],[Order Priority]]=Introduction!$B$45,1,0)</f>
        <v>0</v>
      </c>
      <c r="M1214" s="52">
        <f>IF(Table2[[#This Row],[Ship Mode]]=Introduction!$C$42,1,0)</f>
        <v>0</v>
      </c>
      <c r="N1214" s="51">
        <f>IF(Table2[[#This Row],[Ship Mode]]=Introduction!$C$44,1,0)</f>
        <v>1</v>
      </c>
      <c r="O1214" s="51">
        <f>IF(Table2[[#This Row],[Customer Segment]]=Introduction!$D$45,1,0)</f>
        <v>0</v>
      </c>
      <c r="P1214" s="51">
        <f>IF(Table2[[#This Row],[Customer Segment]]=Introduction!$D$42,1,0)</f>
        <v>0</v>
      </c>
      <c r="Q1214" s="51">
        <f>IF(Table2[[#This Row],[Customer Segment]]=Introduction!$D$44,1,0)</f>
        <v>1</v>
      </c>
      <c r="R1214" s="44">
        <v>522.46</v>
      </c>
      <c r="S12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965.23436703119489</v>
      </c>
    </row>
    <row r="1215" spans="1:19" customFormat="1" x14ac:dyDescent="0.2">
      <c r="A1215" s="1" t="s">
        <v>13</v>
      </c>
      <c r="B1215" s="1" t="s">
        <v>14</v>
      </c>
      <c r="C1215" s="1" t="s">
        <v>47</v>
      </c>
      <c r="D1215" s="49">
        <v>0.09</v>
      </c>
      <c r="E1215" s="49">
        <v>5.98</v>
      </c>
      <c r="F1215" s="49">
        <v>2.5</v>
      </c>
      <c r="G1215" s="49">
        <v>0.36</v>
      </c>
      <c r="H1215" s="49">
        <v>13.896000000000001</v>
      </c>
      <c r="I1215" s="52">
        <f>IF(Table2[[#This Row],[Order Priority]]=Introduction!$B$42,1,0)</f>
        <v>0</v>
      </c>
      <c r="J1215" s="52">
        <f>IF(Table2[[#This Row],[Order Priority]]=Introduction!$B$43,1,0)</f>
        <v>1</v>
      </c>
      <c r="K1215" s="52">
        <f>IF(Table2[[#This Row],[Order Priority]]=Introduction!$B$44,1,0)</f>
        <v>0</v>
      </c>
      <c r="L1215" s="52">
        <f>IF(Table2[[#This Row],[Order Priority]]=Introduction!$B$45,1,0)</f>
        <v>0</v>
      </c>
      <c r="M1215" s="52">
        <f>IF(Table2[[#This Row],[Ship Mode]]=Introduction!$C$42,1,0)</f>
        <v>0</v>
      </c>
      <c r="N1215" s="51">
        <f>IF(Table2[[#This Row],[Ship Mode]]=Introduction!$C$44,1,0)</f>
        <v>1</v>
      </c>
      <c r="O1215" s="51">
        <f>IF(Table2[[#This Row],[Customer Segment]]=Introduction!$D$45,1,0)</f>
        <v>0</v>
      </c>
      <c r="P1215" s="51">
        <f>IF(Table2[[#This Row],[Customer Segment]]=Introduction!$D$42,1,0)</f>
        <v>0</v>
      </c>
      <c r="Q1215" s="51">
        <f>IF(Table2[[#This Row],[Customer Segment]]=Introduction!$D$44,1,0)</f>
        <v>1</v>
      </c>
      <c r="R1215" s="41">
        <v>28.11</v>
      </c>
      <c r="S12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6.7361871411942467</v>
      </c>
    </row>
    <row r="1216" spans="1:19" customFormat="1" x14ac:dyDescent="0.2">
      <c r="A1216" s="1" t="s">
        <v>13</v>
      </c>
      <c r="B1216" s="1" t="s">
        <v>63</v>
      </c>
      <c r="C1216" s="1" t="s">
        <v>47</v>
      </c>
      <c r="D1216" s="47">
        <v>0.03</v>
      </c>
      <c r="E1216" s="47">
        <v>3.69</v>
      </c>
      <c r="F1216" s="47">
        <v>2.5</v>
      </c>
      <c r="G1216" s="47">
        <v>0.39</v>
      </c>
      <c r="H1216" s="47">
        <v>-2196.6840000000002</v>
      </c>
      <c r="I1216" s="52">
        <f>IF(Table2[[#This Row],[Order Priority]]=Introduction!$B$42,1,0)</f>
        <v>0</v>
      </c>
      <c r="J1216" s="52">
        <f>IF(Table2[[#This Row],[Order Priority]]=Introduction!$B$43,1,0)</f>
        <v>1</v>
      </c>
      <c r="K1216" s="52">
        <f>IF(Table2[[#This Row],[Order Priority]]=Introduction!$B$44,1,0)</f>
        <v>0</v>
      </c>
      <c r="L1216" s="52">
        <f>IF(Table2[[#This Row],[Order Priority]]=Introduction!$B$45,1,0)</f>
        <v>0</v>
      </c>
      <c r="M1216" s="52">
        <f>IF(Table2[[#This Row],[Ship Mode]]=Introduction!$C$42,1,0)</f>
        <v>0</v>
      </c>
      <c r="N1216" s="51">
        <f>IF(Table2[[#This Row],[Ship Mode]]=Introduction!$C$44,1,0)</f>
        <v>0</v>
      </c>
      <c r="O1216" s="51">
        <f>IF(Table2[[#This Row],[Customer Segment]]=Introduction!$D$45,1,0)</f>
        <v>0</v>
      </c>
      <c r="P1216" s="51">
        <f>IF(Table2[[#This Row],[Customer Segment]]=Introduction!$D$42,1,0)</f>
        <v>0</v>
      </c>
      <c r="Q1216" s="51">
        <f>IF(Table2[[#This Row],[Customer Segment]]=Introduction!$D$44,1,0)</f>
        <v>1</v>
      </c>
      <c r="R1216" s="44">
        <v>38.65</v>
      </c>
      <c r="S12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-2281.7596017725664</v>
      </c>
    </row>
    <row r="1217" spans="1:19" customFormat="1" x14ac:dyDescent="0.2">
      <c r="A1217" s="1" t="s">
        <v>13</v>
      </c>
      <c r="B1217" s="1" t="s">
        <v>14</v>
      </c>
      <c r="C1217" s="1" t="s">
        <v>47</v>
      </c>
      <c r="D1217" s="49">
        <v>0.03</v>
      </c>
      <c r="E1217" s="49">
        <v>320.98</v>
      </c>
      <c r="F1217" s="49">
        <v>24.49</v>
      </c>
      <c r="G1217" s="49">
        <v>0.55000000000000004</v>
      </c>
      <c r="H1217" s="49">
        <v>4554.4346999999998</v>
      </c>
      <c r="I1217" s="52">
        <f>IF(Table2[[#This Row],[Order Priority]]=Introduction!$B$42,1,0)</f>
        <v>0</v>
      </c>
      <c r="J1217" s="52">
        <f>IF(Table2[[#This Row],[Order Priority]]=Introduction!$B$43,1,0)</f>
        <v>1</v>
      </c>
      <c r="K1217" s="52">
        <f>IF(Table2[[#This Row],[Order Priority]]=Introduction!$B$44,1,0)</f>
        <v>0</v>
      </c>
      <c r="L1217" s="52">
        <f>IF(Table2[[#This Row],[Order Priority]]=Introduction!$B$45,1,0)</f>
        <v>0</v>
      </c>
      <c r="M1217" s="52">
        <f>IF(Table2[[#This Row],[Ship Mode]]=Introduction!$C$42,1,0)</f>
        <v>0</v>
      </c>
      <c r="N1217" s="51">
        <f>IF(Table2[[#This Row],[Ship Mode]]=Introduction!$C$44,1,0)</f>
        <v>1</v>
      </c>
      <c r="O1217" s="51">
        <f>IF(Table2[[#This Row],[Customer Segment]]=Introduction!$D$45,1,0)</f>
        <v>0</v>
      </c>
      <c r="P1217" s="51">
        <f>IF(Table2[[#This Row],[Customer Segment]]=Introduction!$D$42,1,0)</f>
        <v>0</v>
      </c>
      <c r="Q1217" s="51">
        <f>IF(Table2[[#This Row],[Customer Segment]]=Introduction!$D$44,1,0)</f>
        <v>1</v>
      </c>
      <c r="R1217" s="41">
        <v>6600.63</v>
      </c>
      <c r="S12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6448.6793900520743</v>
      </c>
    </row>
    <row r="1218" spans="1:19" customFormat="1" x14ac:dyDescent="0.2">
      <c r="A1218" s="1" t="s">
        <v>13</v>
      </c>
      <c r="B1218" s="1" t="s">
        <v>14</v>
      </c>
      <c r="C1218" s="1" t="s">
        <v>47</v>
      </c>
      <c r="D1218" s="47">
        <v>0.06</v>
      </c>
      <c r="E1218" s="47">
        <v>125.99</v>
      </c>
      <c r="F1218" s="47">
        <v>8.8000000000000007</v>
      </c>
      <c r="G1218" s="47">
        <v>0.59</v>
      </c>
      <c r="H1218" s="47">
        <v>618.19308000000001</v>
      </c>
      <c r="I1218" s="52">
        <f>IF(Table2[[#This Row],[Order Priority]]=Introduction!$B$42,1,0)</f>
        <v>0</v>
      </c>
      <c r="J1218" s="52">
        <f>IF(Table2[[#This Row],[Order Priority]]=Introduction!$B$43,1,0)</f>
        <v>1</v>
      </c>
      <c r="K1218" s="52">
        <f>IF(Table2[[#This Row],[Order Priority]]=Introduction!$B$44,1,0)</f>
        <v>0</v>
      </c>
      <c r="L1218" s="52">
        <f>IF(Table2[[#This Row],[Order Priority]]=Introduction!$B$45,1,0)</f>
        <v>0</v>
      </c>
      <c r="M1218" s="52">
        <f>IF(Table2[[#This Row],[Ship Mode]]=Introduction!$C$42,1,0)</f>
        <v>0</v>
      </c>
      <c r="N1218" s="51">
        <f>IF(Table2[[#This Row],[Ship Mode]]=Introduction!$C$44,1,0)</f>
        <v>1</v>
      </c>
      <c r="O1218" s="51">
        <f>IF(Table2[[#This Row],[Customer Segment]]=Introduction!$D$45,1,0)</f>
        <v>0</v>
      </c>
      <c r="P1218" s="51">
        <f>IF(Table2[[#This Row],[Customer Segment]]=Introduction!$D$42,1,0)</f>
        <v>0</v>
      </c>
      <c r="Q1218" s="51">
        <f>IF(Table2[[#This Row],[Customer Segment]]=Introduction!$D$44,1,0)</f>
        <v>1</v>
      </c>
      <c r="R1218" s="44">
        <v>1811.99</v>
      </c>
      <c r="S12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1386.6896746497328</v>
      </c>
    </row>
    <row r="1219" spans="1:19" customFormat="1" x14ac:dyDescent="0.2">
      <c r="A1219" s="1" t="s">
        <v>13</v>
      </c>
      <c r="B1219" s="1" t="s">
        <v>63</v>
      </c>
      <c r="C1219" s="1" t="s">
        <v>3</v>
      </c>
      <c r="D1219" s="49">
        <v>0</v>
      </c>
      <c r="E1219" s="49">
        <v>65.989999999999995</v>
      </c>
      <c r="F1219" s="49">
        <v>5.99</v>
      </c>
      <c r="G1219" s="49">
        <v>0.57999999999999996</v>
      </c>
      <c r="H1219" s="49">
        <v>313.81200000000001</v>
      </c>
      <c r="I1219" s="52">
        <f>IF(Table2[[#This Row],[Order Priority]]=Introduction!$B$42,1,0)</f>
        <v>0</v>
      </c>
      <c r="J1219" s="52">
        <f>IF(Table2[[#This Row],[Order Priority]]=Introduction!$B$43,1,0)</f>
        <v>1</v>
      </c>
      <c r="K1219" s="52">
        <f>IF(Table2[[#This Row],[Order Priority]]=Introduction!$B$44,1,0)</f>
        <v>0</v>
      </c>
      <c r="L1219" s="52">
        <f>IF(Table2[[#This Row],[Order Priority]]=Introduction!$B$45,1,0)</f>
        <v>0</v>
      </c>
      <c r="M1219" s="52">
        <f>IF(Table2[[#This Row],[Ship Mode]]=Introduction!$C$42,1,0)</f>
        <v>0</v>
      </c>
      <c r="N1219" s="51">
        <f>IF(Table2[[#This Row],[Ship Mode]]=Introduction!$C$44,1,0)</f>
        <v>0</v>
      </c>
      <c r="O1219" s="51">
        <f>IF(Table2[[#This Row],[Customer Segment]]=Introduction!$D$45,1,0)</f>
        <v>1</v>
      </c>
      <c r="P1219" s="51">
        <f>IF(Table2[[#This Row],[Customer Segment]]=Introduction!$D$42,1,0)</f>
        <v>0</v>
      </c>
      <c r="Q1219" s="51">
        <f>IF(Table2[[#This Row],[Customer Segment]]=Introduction!$D$44,1,0)</f>
        <v>0</v>
      </c>
      <c r="R1219" s="41">
        <v>798.89</v>
      </c>
      <c r="S12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718.98542057462498</v>
      </c>
    </row>
    <row r="1220" spans="1:19" customFormat="1" x14ac:dyDescent="0.2">
      <c r="A1220" s="1" t="s">
        <v>92</v>
      </c>
      <c r="B1220" s="1" t="s">
        <v>14</v>
      </c>
      <c r="C1220" s="1" t="s">
        <v>15</v>
      </c>
      <c r="D1220" s="47">
        <v>0.06</v>
      </c>
      <c r="E1220" s="47">
        <v>3.8</v>
      </c>
      <c r="F1220" s="47">
        <v>1.49</v>
      </c>
      <c r="G1220" s="47">
        <v>0.38</v>
      </c>
      <c r="H1220" s="47">
        <v>19.6282</v>
      </c>
      <c r="I1220" s="52">
        <f>IF(Table2[[#This Row],[Order Priority]]=Introduction!$B$42,1,0)</f>
        <v>0</v>
      </c>
      <c r="J1220" s="52">
        <f>IF(Table2[[#This Row],[Order Priority]]=Introduction!$B$43,1,0)</f>
        <v>0</v>
      </c>
      <c r="K1220" s="52">
        <f>IF(Table2[[#This Row],[Order Priority]]=Introduction!$B$44,1,0)</f>
        <v>0</v>
      </c>
      <c r="L1220" s="52">
        <f>IF(Table2[[#This Row],[Order Priority]]=Introduction!$B$45,1,0)</f>
        <v>1</v>
      </c>
      <c r="M1220" s="52">
        <f>IF(Table2[[#This Row],[Ship Mode]]=Introduction!$C$42,1,0)</f>
        <v>0</v>
      </c>
      <c r="N1220" s="51">
        <f>IF(Table2[[#This Row],[Ship Mode]]=Introduction!$C$44,1,0)</f>
        <v>1</v>
      </c>
      <c r="O1220" s="51">
        <f>IF(Table2[[#This Row],[Customer Segment]]=Introduction!$D$45,1,0)</f>
        <v>0</v>
      </c>
      <c r="P1220" s="51">
        <f>IF(Table2[[#This Row],[Customer Segment]]=Introduction!$D$42,1,0)</f>
        <v>1</v>
      </c>
      <c r="Q1220" s="51">
        <f>IF(Table2[[#This Row],[Customer Segment]]=Introduction!$D$44,1,0)</f>
        <v>0</v>
      </c>
      <c r="R1220" s="44">
        <v>73.55</v>
      </c>
      <c r="S12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-29.81438726241236</v>
      </c>
    </row>
    <row r="1221" spans="1:19" customFormat="1" x14ac:dyDescent="0.2">
      <c r="A1221" s="1" t="s">
        <v>92</v>
      </c>
      <c r="B1221" s="1" t="s">
        <v>14</v>
      </c>
      <c r="C1221" s="1" t="s">
        <v>15</v>
      </c>
      <c r="D1221" s="49">
        <v>0.06</v>
      </c>
      <c r="E1221" s="49">
        <v>1.76</v>
      </c>
      <c r="F1221" s="49">
        <v>0.7</v>
      </c>
      <c r="G1221" s="49">
        <v>0.56000000000000005</v>
      </c>
      <c r="H1221" s="49">
        <v>-1.6524000000000001</v>
      </c>
      <c r="I1221" s="52">
        <f>IF(Table2[[#This Row],[Order Priority]]=Introduction!$B$42,1,0)</f>
        <v>0</v>
      </c>
      <c r="J1221" s="52">
        <f>IF(Table2[[#This Row],[Order Priority]]=Introduction!$B$43,1,0)</f>
        <v>0</v>
      </c>
      <c r="K1221" s="52">
        <f>IF(Table2[[#This Row],[Order Priority]]=Introduction!$B$44,1,0)</f>
        <v>0</v>
      </c>
      <c r="L1221" s="52">
        <f>IF(Table2[[#This Row],[Order Priority]]=Introduction!$B$45,1,0)</f>
        <v>1</v>
      </c>
      <c r="M1221" s="52">
        <f>IF(Table2[[#This Row],[Ship Mode]]=Introduction!$C$42,1,0)</f>
        <v>0</v>
      </c>
      <c r="N1221" s="51">
        <f>IF(Table2[[#This Row],[Ship Mode]]=Introduction!$C$44,1,0)</f>
        <v>1</v>
      </c>
      <c r="O1221" s="51">
        <f>IF(Table2[[#This Row],[Customer Segment]]=Introduction!$D$45,1,0)</f>
        <v>0</v>
      </c>
      <c r="P1221" s="51">
        <f>IF(Table2[[#This Row],[Customer Segment]]=Introduction!$D$42,1,0)</f>
        <v>1</v>
      </c>
      <c r="Q1221" s="51">
        <f>IF(Table2[[#This Row],[Customer Segment]]=Introduction!$D$44,1,0)</f>
        <v>0</v>
      </c>
      <c r="R1221" s="41">
        <v>29.57</v>
      </c>
      <c r="S12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69.780065668214661</v>
      </c>
    </row>
    <row r="1222" spans="1:19" customFormat="1" x14ac:dyDescent="0.2">
      <c r="A1222" s="1" t="s">
        <v>92</v>
      </c>
      <c r="B1222" s="1" t="s">
        <v>63</v>
      </c>
      <c r="C1222" s="1" t="s">
        <v>3</v>
      </c>
      <c r="D1222" s="47">
        <v>0.1</v>
      </c>
      <c r="E1222" s="47">
        <v>19.98</v>
      </c>
      <c r="F1222" s="47">
        <v>5.77</v>
      </c>
      <c r="G1222" s="47">
        <v>0.38</v>
      </c>
      <c r="H1222" s="47">
        <v>35.090000000000003</v>
      </c>
      <c r="I1222" s="52">
        <f>IF(Table2[[#This Row],[Order Priority]]=Introduction!$B$42,1,0)</f>
        <v>0</v>
      </c>
      <c r="J1222" s="52">
        <f>IF(Table2[[#This Row],[Order Priority]]=Introduction!$B$43,1,0)</f>
        <v>0</v>
      </c>
      <c r="K1222" s="52">
        <f>IF(Table2[[#This Row],[Order Priority]]=Introduction!$B$44,1,0)</f>
        <v>0</v>
      </c>
      <c r="L1222" s="52">
        <f>IF(Table2[[#This Row],[Order Priority]]=Introduction!$B$45,1,0)</f>
        <v>1</v>
      </c>
      <c r="M1222" s="52">
        <f>IF(Table2[[#This Row],[Ship Mode]]=Introduction!$C$42,1,0)</f>
        <v>0</v>
      </c>
      <c r="N1222" s="51">
        <f>IF(Table2[[#This Row],[Ship Mode]]=Introduction!$C$44,1,0)</f>
        <v>0</v>
      </c>
      <c r="O1222" s="51">
        <f>IF(Table2[[#This Row],[Customer Segment]]=Introduction!$D$45,1,0)</f>
        <v>1</v>
      </c>
      <c r="P1222" s="51">
        <f>IF(Table2[[#This Row],[Customer Segment]]=Introduction!$D$42,1,0)</f>
        <v>0</v>
      </c>
      <c r="Q1222" s="51">
        <f>IF(Table2[[#This Row],[Customer Segment]]=Introduction!$D$44,1,0)</f>
        <v>0</v>
      </c>
      <c r="R1222" s="44">
        <v>57.41</v>
      </c>
      <c r="S12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66.259774168522128</v>
      </c>
    </row>
    <row r="1223" spans="1:19" customFormat="1" x14ac:dyDescent="0.2">
      <c r="A1223" s="1" t="s">
        <v>92</v>
      </c>
      <c r="B1223" s="1" t="s">
        <v>2</v>
      </c>
      <c r="C1223" s="1" t="s">
        <v>3</v>
      </c>
      <c r="D1223" s="49">
        <v>0.06</v>
      </c>
      <c r="E1223" s="49">
        <v>259.70999999999998</v>
      </c>
      <c r="F1223" s="49">
        <v>66.67</v>
      </c>
      <c r="G1223" s="49">
        <v>0.61</v>
      </c>
      <c r="H1223" s="49">
        <v>785.63</v>
      </c>
      <c r="I1223" s="52">
        <f>IF(Table2[[#This Row],[Order Priority]]=Introduction!$B$42,1,0)</f>
        <v>0</v>
      </c>
      <c r="J1223" s="52">
        <f>IF(Table2[[#This Row],[Order Priority]]=Introduction!$B$43,1,0)</f>
        <v>0</v>
      </c>
      <c r="K1223" s="52">
        <f>IF(Table2[[#This Row],[Order Priority]]=Introduction!$B$44,1,0)</f>
        <v>0</v>
      </c>
      <c r="L1223" s="52">
        <f>IF(Table2[[#This Row],[Order Priority]]=Introduction!$B$45,1,0)</f>
        <v>1</v>
      </c>
      <c r="M1223" s="52">
        <f>IF(Table2[[#This Row],[Ship Mode]]=Introduction!$C$42,1,0)</f>
        <v>1</v>
      </c>
      <c r="N1223" s="51">
        <f>IF(Table2[[#This Row],[Ship Mode]]=Introduction!$C$44,1,0)</f>
        <v>0</v>
      </c>
      <c r="O1223" s="51">
        <f>IF(Table2[[#This Row],[Customer Segment]]=Introduction!$D$45,1,0)</f>
        <v>1</v>
      </c>
      <c r="P1223" s="51">
        <f>IF(Table2[[#This Row],[Customer Segment]]=Introduction!$D$42,1,0)</f>
        <v>0</v>
      </c>
      <c r="Q1223" s="51">
        <f>IF(Table2[[#This Row],[Customer Segment]]=Introduction!$D$44,1,0)</f>
        <v>0</v>
      </c>
      <c r="R1223" s="41">
        <v>2809.87</v>
      </c>
      <c r="S12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3765.4384598843008</v>
      </c>
    </row>
    <row r="1224" spans="1:19" customFormat="1" x14ac:dyDescent="0.2">
      <c r="A1224" s="1" t="s">
        <v>92</v>
      </c>
      <c r="B1224" s="1" t="s">
        <v>2</v>
      </c>
      <c r="C1224" s="1" t="s">
        <v>15</v>
      </c>
      <c r="D1224" s="47">
        <v>0</v>
      </c>
      <c r="E1224" s="47">
        <v>170.98</v>
      </c>
      <c r="F1224" s="47">
        <v>35.89</v>
      </c>
      <c r="G1224" s="47">
        <v>0.66</v>
      </c>
      <c r="H1224" s="47">
        <v>-102.66200000000001</v>
      </c>
      <c r="I1224" s="52">
        <f>IF(Table2[[#This Row],[Order Priority]]=Introduction!$B$42,1,0)</f>
        <v>0</v>
      </c>
      <c r="J1224" s="52">
        <f>IF(Table2[[#This Row],[Order Priority]]=Introduction!$B$43,1,0)</f>
        <v>0</v>
      </c>
      <c r="K1224" s="52">
        <f>IF(Table2[[#This Row],[Order Priority]]=Introduction!$B$44,1,0)</f>
        <v>0</v>
      </c>
      <c r="L1224" s="52">
        <f>IF(Table2[[#This Row],[Order Priority]]=Introduction!$B$45,1,0)</f>
        <v>1</v>
      </c>
      <c r="M1224" s="52">
        <f>IF(Table2[[#This Row],[Ship Mode]]=Introduction!$C$42,1,0)</f>
        <v>1</v>
      </c>
      <c r="N1224" s="51">
        <f>IF(Table2[[#This Row],[Ship Mode]]=Introduction!$C$44,1,0)</f>
        <v>0</v>
      </c>
      <c r="O1224" s="51">
        <f>IF(Table2[[#This Row],[Customer Segment]]=Introduction!$D$45,1,0)</f>
        <v>0</v>
      </c>
      <c r="P1224" s="51">
        <f>IF(Table2[[#This Row],[Customer Segment]]=Introduction!$D$42,1,0)</f>
        <v>1</v>
      </c>
      <c r="Q1224" s="51">
        <f>IF(Table2[[#This Row],[Customer Segment]]=Introduction!$D$44,1,0)</f>
        <v>0</v>
      </c>
      <c r="R1224" s="44">
        <v>1452.18</v>
      </c>
      <c r="S12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1788.369273613047</v>
      </c>
    </row>
    <row r="1225" spans="1:19" customFormat="1" x14ac:dyDescent="0.2">
      <c r="A1225" s="1" t="s">
        <v>1</v>
      </c>
      <c r="B1225" s="1" t="s">
        <v>63</v>
      </c>
      <c r="C1225" s="1" t="s">
        <v>70</v>
      </c>
      <c r="D1225" s="49">
        <v>0.05</v>
      </c>
      <c r="E1225" s="49">
        <v>363.25</v>
      </c>
      <c r="F1225" s="49">
        <v>19.989999999999998</v>
      </c>
      <c r="G1225" s="49">
        <v>0.56999999999999995</v>
      </c>
      <c r="H1225" s="49">
        <v>-269.75549999999998</v>
      </c>
      <c r="I1225" s="52">
        <f>IF(Table2[[#This Row],[Order Priority]]=Introduction!$B$42,1,0)</f>
        <v>1</v>
      </c>
      <c r="J1225" s="52">
        <f>IF(Table2[[#This Row],[Order Priority]]=Introduction!$B$43,1,0)</f>
        <v>0</v>
      </c>
      <c r="K1225" s="52">
        <f>IF(Table2[[#This Row],[Order Priority]]=Introduction!$B$44,1,0)</f>
        <v>0</v>
      </c>
      <c r="L1225" s="52">
        <f>IF(Table2[[#This Row],[Order Priority]]=Introduction!$B$45,1,0)</f>
        <v>0</v>
      </c>
      <c r="M1225" s="52">
        <f>IF(Table2[[#This Row],[Ship Mode]]=Introduction!$C$42,1,0)</f>
        <v>0</v>
      </c>
      <c r="N1225" s="51">
        <f>IF(Table2[[#This Row],[Ship Mode]]=Introduction!$C$44,1,0)</f>
        <v>0</v>
      </c>
      <c r="O1225" s="51">
        <f>IF(Table2[[#This Row],[Customer Segment]]=Introduction!$D$45,1,0)</f>
        <v>0</v>
      </c>
      <c r="P1225" s="51">
        <f>IF(Table2[[#This Row],[Customer Segment]]=Introduction!$D$42,1,0)</f>
        <v>0</v>
      </c>
      <c r="Q1225" s="51">
        <f>IF(Table2[[#This Row],[Customer Segment]]=Introduction!$D$44,1,0)</f>
        <v>0</v>
      </c>
      <c r="R1225" s="41">
        <v>1867.04</v>
      </c>
      <c r="S12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1699.8983955929166</v>
      </c>
    </row>
    <row r="1226" spans="1:19" customFormat="1" x14ac:dyDescent="0.2">
      <c r="A1226" s="1" t="s">
        <v>13</v>
      </c>
      <c r="B1226" s="1" t="s">
        <v>14</v>
      </c>
      <c r="C1226" s="1" t="s">
        <v>3</v>
      </c>
      <c r="D1226" s="47">
        <v>0.06</v>
      </c>
      <c r="E1226" s="47">
        <v>40.99</v>
      </c>
      <c r="F1226" s="47">
        <v>17.48</v>
      </c>
      <c r="G1226" s="47">
        <v>0.36</v>
      </c>
      <c r="H1226" s="47">
        <v>109.16</v>
      </c>
      <c r="I1226" s="52">
        <f>IF(Table2[[#This Row],[Order Priority]]=Introduction!$B$42,1,0)</f>
        <v>0</v>
      </c>
      <c r="J1226" s="52">
        <f>IF(Table2[[#This Row],[Order Priority]]=Introduction!$B$43,1,0)</f>
        <v>1</v>
      </c>
      <c r="K1226" s="52">
        <f>IF(Table2[[#This Row],[Order Priority]]=Introduction!$B$44,1,0)</f>
        <v>0</v>
      </c>
      <c r="L1226" s="52">
        <f>IF(Table2[[#This Row],[Order Priority]]=Introduction!$B$45,1,0)</f>
        <v>0</v>
      </c>
      <c r="M1226" s="52">
        <f>IF(Table2[[#This Row],[Ship Mode]]=Introduction!$C$42,1,0)</f>
        <v>0</v>
      </c>
      <c r="N1226" s="51">
        <f>IF(Table2[[#This Row],[Ship Mode]]=Introduction!$C$44,1,0)</f>
        <v>1</v>
      </c>
      <c r="O1226" s="51">
        <f>IF(Table2[[#This Row],[Customer Segment]]=Introduction!$D$45,1,0)</f>
        <v>1</v>
      </c>
      <c r="P1226" s="51">
        <f>IF(Table2[[#This Row],[Customer Segment]]=Introduction!$D$42,1,0)</f>
        <v>0</v>
      </c>
      <c r="Q1226" s="51">
        <f>IF(Table2[[#This Row],[Customer Segment]]=Introduction!$D$44,1,0)</f>
        <v>0</v>
      </c>
      <c r="R1226" s="44">
        <v>277.12</v>
      </c>
      <c r="S12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608.36829465237918</v>
      </c>
    </row>
    <row r="1227" spans="1:19" customFormat="1" x14ac:dyDescent="0.2">
      <c r="A1227" s="1" t="s">
        <v>13</v>
      </c>
      <c r="B1227" s="1" t="s">
        <v>14</v>
      </c>
      <c r="C1227" s="1" t="s">
        <v>70</v>
      </c>
      <c r="D1227" s="49">
        <v>0.08</v>
      </c>
      <c r="E1227" s="49">
        <v>4.9800000000000004</v>
      </c>
      <c r="F1227" s="49">
        <v>0.49</v>
      </c>
      <c r="G1227" s="49">
        <v>0.39</v>
      </c>
      <c r="H1227" s="49">
        <v>4949.9160000000002</v>
      </c>
      <c r="I1227" s="52">
        <f>IF(Table2[[#This Row],[Order Priority]]=Introduction!$B$42,1,0)</f>
        <v>0</v>
      </c>
      <c r="J1227" s="52">
        <f>IF(Table2[[#This Row],[Order Priority]]=Introduction!$B$43,1,0)</f>
        <v>1</v>
      </c>
      <c r="K1227" s="52">
        <f>IF(Table2[[#This Row],[Order Priority]]=Introduction!$B$44,1,0)</f>
        <v>0</v>
      </c>
      <c r="L1227" s="52">
        <f>IF(Table2[[#This Row],[Order Priority]]=Introduction!$B$45,1,0)</f>
        <v>0</v>
      </c>
      <c r="M1227" s="52">
        <f>IF(Table2[[#This Row],[Ship Mode]]=Introduction!$C$42,1,0)</f>
        <v>0</v>
      </c>
      <c r="N1227" s="51">
        <f>IF(Table2[[#This Row],[Ship Mode]]=Introduction!$C$44,1,0)</f>
        <v>1</v>
      </c>
      <c r="O1227" s="51">
        <f>IF(Table2[[#This Row],[Customer Segment]]=Introduction!$D$45,1,0)</f>
        <v>0</v>
      </c>
      <c r="P1227" s="51">
        <f>IF(Table2[[#This Row],[Customer Segment]]=Introduction!$D$42,1,0)</f>
        <v>0</v>
      </c>
      <c r="Q1227" s="51">
        <f>IF(Table2[[#This Row],[Customer Segment]]=Introduction!$D$44,1,0)</f>
        <v>0</v>
      </c>
      <c r="R1227" s="41">
        <v>4.95</v>
      </c>
      <c r="S12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5003.764162081613</v>
      </c>
    </row>
    <row r="1228" spans="1:19" customFormat="1" x14ac:dyDescent="0.2">
      <c r="A1228" s="1" t="s">
        <v>13</v>
      </c>
      <c r="B1228" s="1" t="s">
        <v>2</v>
      </c>
      <c r="C1228" s="1" t="s">
        <v>70</v>
      </c>
      <c r="D1228" s="47">
        <v>0.09</v>
      </c>
      <c r="E1228" s="47">
        <v>119.99</v>
      </c>
      <c r="F1228" s="47">
        <v>14</v>
      </c>
      <c r="G1228" s="47">
        <v>0.36</v>
      </c>
      <c r="H1228" s="47">
        <v>1055.604</v>
      </c>
      <c r="I1228" s="52">
        <f>IF(Table2[[#This Row],[Order Priority]]=Introduction!$B$42,1,0)</f>
        <v>0</v>
      </c>
      <c r="J1228" s="52">
        <f>IF(Table2[[#This Row],[Order Priority]]=Introduction!$B$43,1,0)</f>
        <v>1</v>
      </c>
      <c r="K1228" s="52">
        <f>IF(Table2[[#This Row],[Order Priority]]=Introduction!$B$44,1,0)</f>
        <v>0</v>
      </c>
      <c r="L1228" s="52">
        <f>IF(Table2[[#This Row],[Order Priority]]=Introduction!$B$45,1,0)</f>
        <v>0</v>
      </c>
      <c r="M1228" s="52">
        <f>IF(Table2[[#This Row],[Ship Mode]]=Introduction!$C$42,1,0)</f>
        <v>1</v>
      </c>
      <c r="N1228" s="51">
        <f>IF(Table2[[#This Row],[Ship Mode]]=Introduction!$C$44,1,0)</f>
        <v>0</v>
      </c>
      <c r="O1228" s="51">
        <f>IF(Table2[[#This Row],[Customer Segment]]=Introduction!$D$45,1,0)</f>
        <v>0</v>
      </c>
      <c r="P1228" s="51">
        <f>IF(Table2[[#This Row],[Customer Segment]]=Introduction!$D$42,1,0)</f>
        <v>0</v>
      </c>
      <c r="Q1228" s="51">
        <f>IF(Table2[[#This Row],[Customer Segment]]=Introduction!$D$44,1,0)</f>
        <v>0</v>
      </c>
      <c r="R1228" s="44">
        <v>461.24</v>
      </c>
      <c r="S12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1914.5310632045037</v>
      </c>
    </row>
    <row r="1229" spans="1:19" customFormat="1" x14ac:dyDescent="0.2">
      <c r="A1229" s="1" t="s">
        <v>13</v>
      </c>
      <c r="B1229" s="1" t="s">
        <v>14</v>
      </c>
      <c r="C1229" s="1" t="s">
        <v>15</v>
      </c>
      <c r="D1229" s="49">
        <v>0.06</v>
      </c>
      <c r="E1229" s="49">
        <v>42.98</v>
      </c>
      <c r="F1229" s="49">
        <v>4.62</v>
      </c>
      <c r="G1229" s="49">
        <v>0.56000000000000005</v>
      </c>
      <c r="H1229" s="49">
        <v>-24.63</v>
      </c>
      <c r="I1229" s="52">
        <f>IF(Table2[[#This Row],[Order Priority]]=Introduction!$B$42,1,0)</f>
        <v>0</v>
      </c>
      <c r="J1229" s="52">
        <f>IF(Table2[[#This Row],[Order Priority]]=Introduction!$B$43,1,0)</f>
        <v>1</v>
      </c>
      <c r="K1229" s="52">
        <f>IF(Table2[[#This Row],[Order Priority]]=Introduction!$B$44,1,0)</f>
        <v>0</v>
      </c>
      <c r="L1229" s="52">
        <f>IF(Table2[[#This Row],[Order Priority]]=Introduction!$B$45,1,0)</f>
        <v>0</v>
      </c>
      <c r="M1229" s="52">
        <f>IF(Table2[[#This Row],[Ship Mode]]=Introduction!$C$42,1,0)</f>
        <v>0</v>
      </c>
      <c r="N1229" s="51">
        <f>IF(Table2[[#This Row],[Ship Mode]]=Introduction!$C$44,1,0)</f>
        <v>1</v>
      </c>
      <c r="O1229" s="51">
        <f>IF(Table2[[#This Row],[Customer Segment]]=Introduction!$D$45,1,0)</f>
        <v>0</v>
      </c>
      <c r="P1229" s="51">
        <f>IF(Table2[[#This Row],[Customer Segment]]=Introduction!$D$42,1,0)</f>
        <v>1</v>
      </c>
      <c r="Q1229" s="51">
        <f>IF(Table2[[#This Row],[Customer Segment]]=Introduction!$D$44,1,0)</f>
        <v>0</v>
      </c>
      <c r="R1229" s="41">
        <v>47.04</v>
      </c>
      <c r="S12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268.49456331221648</v>
      </c>
    </row>
    <row r="1230" spans="1:19" customFormat="1" x14ac:dyDescent="0.2">
      <c r="A1230" s="1" t="s">
        <v>23</v>
      </c>
      <c r="B1230" s="1" t="s">
        <v>14</v>
      </c>
      <c r="C1230" s="1" t="s">
        <v>70</v>
      </c>
      <c r="D1230" s="47">
        <v>0</v>
      </c>
      <c r="E1230" s="47">
        <v>15.99</v>
      </c>
      <c r="F1230" s="47">
        <v>13.18</v>
      </c>
      <c r="G1230" s="47">
        <v>0.37</v>
      </c>
      <c r="H1230" s="47">
        <v>46.488</v>
      </c>
      <c r="I1230" s="52">
        <f>IF(Table2[[#This Row],[Order Priority]]=Introduction!$B$42,1,0)</f>
        <v>0</v>
      </c>
      <c r="J1230" s="52">
        <f>IF(Table2[[#This Row],[Order Priority]]=Introduction!$B$43,1,0)</f>
        <v>0</v>
      </c>
      <c r="K1230" s="52">
        <f>IF(Table2[[#This Row],[Order Priority]]=Introduction!$B$44,1,0)</f>
        <v>1</v>
      </c>
      <c r="L1230" s="52">
        <f>IF(Table2[[#This Row],[Order Priority]]=Introduction!$B$45,1,0)</f>
        <v>0</v>
      </c>
      <c r="M1230" s="52">
        <f>IF(Table2[[#This Row],[Ship Mode]]=Introduction!$C$42,1,0)</f>
        <v>0</v>
      </c>
      <c r="N1230" s="51">
        <f>IF(Table2[[#This Row],[Ship Mode]]=Introduction!$C$44,1,0)</f>
        <v>1</v>
      </c>
      <c r="O1230" s="51">
        <f>IF(Table2[[#This Row],[Customer Segment]]=Introduction!$D$45,1,0)</f>
        <v>0</v>
      </c>
      <c r="P1230" s="51">
        <f>IF(Table2[[#This Row],[Customer Segment]]=Introduction!$D$42,1,0)</f>
        <v>0</v>
      </c>
      <c r="Q1230" s="51">
        <f>IF(Table2[[#This Row],[Customer Segment]]=Introduction!$D$44,1,0)</f>
        <v>0</v>
      </c>
      <c r="R1230" s="44">
        <v>403.25</v>
      </c>
      <c r="S12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486.26753564455419</v>
      </c>
    </row>
    <row r="1231" spans="1:19" customFormat="1" x14ac:dyDescent="0.2">
      <c r="A1231" s="1" t="s">
        <v>23</v>
      </c>
      <c r="B1231" s="1" t="s">
        <v>63</v>
      </c>
      <c r="C1231" s="1" t="s">
        <v>3</v>
      </c>
      <c r="D1231" s="49">
        <v>0.05</v>
      </c>
      <c r="E1231" s="49">
        <v>30.98</v>
      </c>
      <c r="F1231" s="49">
        <v>9.18</v>
      </c>
      <c r="G1231" s="49">
        <v>0.4</v>
      </c>
      <c r="H1231" s="49">
        <v>61.47</v>
      </c>
      <c r="I1231" s="52">
        <f>IF(Table2[[#This Row],[Order Priority]]=Introduction!$B$42,1,0)</f>
        <v>0</v>
      </c>
      <c r="J1231" s="52">
        <f>IF(Table2[[#This Row],[Order Priority]]=Introduction!$B$43,1,0)</f>
        <v>0</v>
      </c>
      <c r="K1231" s="52">
        <f>IF(Table2[[#This Row],[Order Priority]]=Introduction!$B$44,1,0)</f>
        <v>1</v>
      </c>
      <c r="L1231" s="52">
        <f>IF(Table2[[#This Row],[Order Priority]]=Introduction!$B$45,1,0)</f>
        <v>0</v>
      </c>
      <c r="M1231" s="52">
        <f>IF(Table2[[#This Row],[Ship Mode]]=Introduction!$C$42,1,0)</f>
        <v>0</v>
      </c>
      <c r="N1231" s="51">
        <f>IF(Table2[[#This Row],[Ship Mode]]=Introduction!$C$44,1,0)</f>
        <v>0</v>
      </c>
      <c r="O1231" s="51">
        <f>IF(Table2[[#This Row],[Customer Segment]]=Introduction!$D$45,1,0)</f>
        <v>1</v>
      </c>
      <c r="P1231" s="51">
        <f>IF(Table2[[#This Row],[Customer Segment]]=Introduction!$D$42,1,0)</f>
        <v>0</v>
      </c>
      <c r="Q1231" s="51">
        <f>IF(Table2[[#This Row],[Customer Segment]]=Introduction!$D$44,1,0)</f>
        <v>0</v>
      </c>
      <c r="R1231" s="41">
        <v>382.29</v>
      </c>
      <c r="S12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2" spans="1:19" customFormat="1" x14ac:dyDescent="0.2">
      <c r="A1232" s="1" t="s">
        <v>23</v>
      </c>
      <c r="B1232" s="1" t="s">
        <v>14</v>
      </c>
      <c r="C1232" s="1" t="s">
        <v>3</v>
      </c>
      <c r="D1232" s="47">
        <v>0.05</v>
      </c>
      <c r="E1232" s="47">
        <v>22.99</v>
      </c>
      <c r="F1232" s="47">
        <v>8.99</v>
      </c>
      <c r="G1232" s="47">
        <v>0.56999999999999995</v>
      </c>
      <c r="H1232" s="47">
        <v>18.27</v>
      </c>
      <c r="I1232" s="52">
        <f>IF(Table2[[#This Row],[Order Priority]]=Introduction!$B$42,1,0)</f>
        <v>0</v>
      </c>
      <c r="J1232" s="52">
        <f>IF(Table2[[#This Row],[Order Priority]]=Introduction!$B$43,1,0)</f>
        <v>0</v>
      </c>
      <c r="K1232" s="52">
        <f>IF(Table2[[#This Row],[Order Priority]]=Introduction!$B$44,1,0)</f>
        <v>1</v>
      </c>
      <c r="L1232" s="52">
        <f>IF(Table2[[#This Row],[Order Priority]]=Introduction!$B$45,1,0)</f>
        <v>0</v>
      </c>
      <c r="M1232" s="52">
        <f>IF(Table2[[#This Row],[Ship Mode]]=Introduction!$C$42,1,0)</f>
        <v>0</v>
      </c>
      <c r="N1232" s="51">
        <f>IF(Table2[[#This Row],[Ship Mode]]=Introduction!$C$44,1,0)</f>
        <v>1</v>
      </c>
      <c r="O1232" s="51">
        <f>IF(Table2[[#This Row],[Customer Segment]]=Introduction!$D$45,1,0)</f>
        <v>1</v>
      </c>
      <c r="P1232" s="51">
        <f>IF(Table2[[#This Row],[Customer Segment]]=Introduction!$D$42,1,0)</f>
        <v>0</v>
      </c>
      <c r="Q1232" s="51">
        <f>IF(Table2[[#This Row],[Customer Segment]]=Introduction!$D$44,1,0)</f>
        <v>0</v>
      </c>
      <c r="R1232" s="44">
        <v>881.74</v>
      </c>
      <c r="S12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3" spans="1:19" customFormat="1" x14ac:dyDescent="0.2">
      <c r="A1233" s="1" t="s">
        <v>23</v>
      </c>
      <c r="B1233" s="1" t="s">
        <v>2</v>
      </c>
      <c r="C1233" s="1" t="s">
        <v>3</v>
      </c>
      <c r="D1233" s="49">
        <v>0.04</v>
      </c>
      <c r="E1233" s="49">
        <v>212.6</v>
      </c>
      <c r="F1233" s="49">
        <v>110.2</v>
      </c>
      <c r="G1233" s="49">
        <v>0.73</v>
      </c>
      <c r="H1233" s="49">
        <v>-513.79042000000004</v>
      </c>
      <c r="I1233" s="52">
        <f>IF(Table2[[#This Row],[Order Priority]]=Introduction!$B$42,1,0)</f>
        <v>0</v>
      </c>
      <c r="J1233" s="52">
        <f>IF(Table2[[#This Row],[Order Priority]]=Introduction!$B$43,1,0)</f>
        <v>0</v>
      </c>
      <c r="K1233" s="52">
        <f>IF(Table2[[#This Row],[Order Priority]]=Introduction!$B$44,1,0)</f>
        <v>1</v>
      </c>
      <c r="L1233" s="52">
        <f>IF(Table2[[#This Row],[Order Priority]]=Introduction!$B$45,1,0)</f>
        <v>0</v>
      </c>
      <c r="M1233" s="52">
        <f>IF(Table2[[#This Row],[Ship Mode]]=Introduction!$C$42,1,0)</f>
        <v>1</v>
      </c>
      <c r="N1233" s="51">
        <f>IF(Table2[[#This Row],[Ship Mode]]=Introduction!$C$44,1,0)</f>
        <v>0</v>
      </c>
      <c r="O1233" s="51">
        <f>IF(Table2[[#This Row],[Customer Segment]]=Introduction!$D$45,1,0)</f>
        <v>1</v>
      </c>
      <c r="P1233" s="51">
        <f>IF(Table2[[#This Row],[Customer Segment]]=Introduction!$D$42,1,0)</f>
        <v>0</v>
      </c>
      <c r="Q1233" s="51">
        <f>IF(Table2[[#This Row],[Customer Segment]]=Introduction!$D$44,1,0)</f>
        <v>0</v>
      </c>
      <c r="R1233" s="41">
        <v>7384.18</v>
      </c>
      <c r="S12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4" spans="1:19" customFormat="1" x14ac:dyDescent="0.2">
      <c r="A1234" s="1" t="s">
        <v>23</v>
      </c>
      <c r="B1234" s="1" t="s">
        <v>63</v>
      </c>
      <c r="C1234" s="1" t="s">
        <v>3</v>
      </c>
      <c r="D1234" s="47">
        <v>0.05</v>
      </c>
      <c r="E1234" s="47">
        <v>30.98</v>
      </c>
      <c r="F1234" s="47">
        <v>9.18</v>
      </c>
      <c r="G1234" s="47">
        <v>0.4</v>
      </c>
      <c r="H1234" s="47">
        <v>61.47</v>
      </c>
      <c r="I1234" s="52">
        <f>IF(Table2[[#This Row],[Order Priority]]=Introduction!$B$42,1,0)</f>
        <v>0</v>
      </c>
      <c r="J1234" s="52">
        <f>IF(Table2[[#This Row],[Order Priority]]=Introduction!$B$43,1,0)</f>
        <v>0</v>
      </c>
      <c r="K1234" s="52">
        <f>IF(Table2[[#This Row],[Order Priority]]=Introduction!$B$44,1,0)</f>
        <v>1</v>
      </c>
      <c r="L1234" s="52">
        <f>IF(Table2[[#This Row],[Order Priority]]=Introduction!$B$45,1,0)</f>
        <v>0</v>
      </c>
      <c r="M1234" s="52">
        <f>IF(Table2[[#This Row],[Ship Mode]]=Introduction!$C$42,1,0)</f>
        <v>0</v>
      </c>
      <c r="N1234" s="51">
        <f>IF(Table2[[#This Row],[Ship Mode]]=Introduction!$C$44,1,0)</f>
        <v>0</v>
      </c>
      <c r="O1234" s="51">
        <f>IF(Table2[[#This Row],[Customer Segment]]=Introduction!$D$45,1,0)</f>
        <v>1</v>
      </c>
      <c r="P1234" s="51">
        <f>IF(Table2[[#This Row],[Customer Segment]]=Introduction!$D$42,1,0)</f>
        <v>0</v>
      </c>
      <c r="Q1234" s="51">
        <f>IF(Table2[[#This Row],[Customer Segment]]=Introduction!$D$44,1,0)</f>
        <v>0</v>
      </c>
      <c r="R1234" s="44">
        <v>95.57</v>
      </c>
      <c r="S12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5" spans="1:19" customFormat="1" x14ac:dyDescent="0.2">
      <c r="A1235" s="1" t="s">
        <v>23</v>
      </c>
      <c r="B1235" s="1" t="s">
        <v>14</v>
      </c>
      <c r="C1235" s="1" t="s">
        <v>3</v>
      </c>
      <c r="D1235" s="49">
        <v>0.05</v>
      </c>
      <c r="E1235" s="49">
        <v>22.99</v>
      </c>
      <c r="F1235" s="49">
        <v>8.99</v>
      </c>
      <c r="G1235" s="49">
        <v>0.56999999999999995</v>
      </c>
      <c r="H1235" s="49">
        <v>18.27</v>
      </c>
      <c r="I1235" s="52">
        <f>IF(Table2[[#This Row],[Order Priority]]=Introduction!$B$42,1,0)</f>
        <v>0</v>
      </c>
      <c r="J1235" s="52">
        <f>IF(Table2[[#This Row],[Order Priority]]=Introduction!$B$43,1,0)</f>
        <v>0</v>
      </c>
      <c r="K1235" s="52">
        <f>IF(Table2[[#This Row],[Order Priority]]=Introduction!$B$44,1,0)</f>
        <v>1</v>
      </c>
      <c r="L1235" s="52">
        <f>IF(Table2[[#This Row],[Order Priority]]=Introduction!$B$45,1,0)</f>
        <v>0</v>
      </c>
      <c r="M1235" s="52">
        <f>IF(Table2[[#This Row],[Ship Mode]]=Introduction!$C$42,1,0)</f>
        <v>0</v>
      </c>
      <c r="N1235" s="51">
        <f>IF(Table2[[#This Row],[Ship Mode]]=Introduction!$C$44,1,0)</f>
        <v>1</v>
      </c>
      <c r="O1235" s="51">
        <f>IF(Table2[[#This Row],[Customer Segment]]=Introduction!$D$45,1,0)</f>
        <v>1</v>
      </c>
      <c r="P1235" s="51">
        <f>IF(Table2[[#This Row],[Customer Segment]]=Introduction!$D$42,1,0)</f>
        <v>0</v>
      </c>
      <c r="Q1235" s="51">
        <f>IF(Table2[[#This Row],[Customer Segment]]=Introduction!$D$44,1,0)</f>
        <v>0</v>
      </c>
      <c r="R1235" s="41">
        <v>214.48</v>
      </c>
      <c r="S12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6" spans="1:19" customFormat="1" x14ac:dyDescent="0.2">
      <c r="A1236" s="1" t="s">
        <v>23</v>
      </c>
      <c r="B1236" s="1" t="s">
        <v>2</v>
      </c>
      <c r="C1236" s="1" t="s">
        <v>3</v>
      </c>
      <c r="D1236" s="47">
        <v>0.04</v>
      </c>
      <c r="E1236" s="47">
        <v>212.6</v>
      </c>
      <c r="F1236" s="47">
        <v>110.2</v>
      </c>
      <c r="G1236" s="47">
        <v>0.73</v>
      </c>
      <c r="H1236" s="47">
        <v>-513.79042000000004</v>
      </c>
      <c r="I1236" s="52">
        <f>IF(Table2[[#This Row],[Order Priority]]=Introduction!$B$42,1,0)</f>
        <v>0</v>
      </c>
      <c r="J1236" s="52">
        <f>IF(Table2[[#This Row],[Order Priority]]=Introduction!$B$43,1,0)</f>
        <v>0</v>
      </c>
      <c r="K1236" s="52">
        <f>IF(Table2[[#This Row],[Order Priority]]=Introduction!$B$44,1,0)</f>
        <v>1</v>
      </c>
      <c r="L1236" s="52">
        <f>IF(Table2[[#This Row],[Order Priority]]=Introduction!$B$45,1,0)</f>
        <v>0</v>
      </c>
      <c r="M1236" s="52">
        <f>IF(Table2[[#This Row],[Ship Mode]]=Introduction!$C$42,1,0)</f>
        <v>1</v>
      </c>
      <c r="N1236" s="51">
        <f>IF(Table2[[#This Row],[Ship Mode]]=Introduction!$C$44,1,0)</f>
        <v>0</v>
      </c>
      <c r="O1236" s="51">
        <f>IF(Table2[[#This Row],[Customer Segment]]=Introduction!$D$45,1,0)</f>
        <v>1</v>
      </c>
      <c r="P1236" s="51">
        <f>IF(Table2[[#This Row],[Customer Segment]]=Introduction!$D$42,1,0)</f>
        <v>0</v>
      </c>
      <c r="Q1236" s="51">
        <f>IF(Table2[[#This Row],[Customer Segment]]=Introduction!$D$44,1,0)</f>
        <v>0</v>
      </c>
      <c r="R1236" s="44">
        <v>1790.1</v>
      </c>
      <c r="S12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7" spans="1:19" customFormat="1" x14ac:dyDescent="0.2">
      <c r="A1237" s="1" t="s">
        <v>92</v>
      </c>
      <c r="B1237" s="1" t="s">
        <v>14</v>
      </c>
      <c r="C1237" s="1" t="s">
        <v>70</v>
      </c>
      <c r="D1237" s="49">
        <v>0.02</v>
      </c>
      <c r="E1237" s="49">
        <v>419.19</v>
      </c>
      <c r="F1237" s="49">
        <v>19.989999999999998</v>
      </c>
      <c r="G1237" s="49">
        <v>0.57999999999999996</v>
      </c>
      <c r="H1237" s="49">
        <v>6610.2</v>
      </c>
      <c r="I1237" s="52">
        <f>IF(Table2[[#This Row],[Order Priority]]=Introduction!$B$42,1,0)</f>
        <v>0</v>
      </c>
      <c r="J1237" s="52">
        <f>IF(Table2[[#This Row],[Order Priority]]=Introduction!$B$43,1,0)</f>
        <v>0</v>
      </c>
      <c r="K1237" s="52">
        <f>IF(Table2[[#This Row],[Order Priority]]=Introduction!$B$44,1,0)</f>
        <v>0</v>
      </c>
      <c r="L1237" s="52">
        <f>IF(Table2[[#This Row],[Order Priority]]=Introduction!$B$45,1,0)</f>
        <v>1</v>
      </c>
      <c r="M1237" s="52">
        <f>IF(Table2[[#This Row],[Ship Mode]]=Introduction!$C$42,1,0)</f>
        <v>0</v>
      </c>
      <c r="N1237" s="51">
        <f>IF(Table2[[#This Row],[Ship Mode]]=Introduction!$C$44,1,0)</f>
        <v>1</v>
      </c>
      <c r="O1237" s="51">
        <f>IF(Table2[[#This Row],[Customer Segment]]=Introduction!$D$45,1,0)</f>
        <v>0</v>
      </c>
      <c r="P1237" s="51">
        <f>IF(Table2[[#This Row],[Customer Segment]]=Introduction!$D$42,1,0)</f>
        <v>0</v>
      </c>
      <c r="Q1237" s="51">
        <f>IF(Table2[[#This Row],[Customer Segment]]=Introduction!$D$44,1,0)</f>
        <v>0</v>
      </c>
      <c r="R1237" s="41">
        <v>9580</v>
      </c>
      <c r="S12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8753.5244269184768</v>
      </c>
    </row>
    <row r="1238" spans="1:19" customFormat="1" x14ac:dyDescent="0.2">
      <c r="A1238" s="1" t="s">
        <v>46</v>
      </c>
      <c r="B1238" s="1" t="s">
        <v>14</v>
      </c>
      <c r="C1238" s="1" t="s">
        <v>47</v>
      </c>
      <c r="D1238" s="47">
        <v>0.06</v>
      </c>
      <c r="E1238" s="47">
        <v>3.93</v>
      </c>
      <c r="F1238" s="47">
        <v>0.99</v>
      </c>
      <c r="G1238" s="47">
        <v>0.39</v>
      </c>
      <c r="H1238" s="47">
        <v>10.782400000000001</v>
      </c>
      <c r="I1238" s="52">
        <f>IF(Table2[[#This Row],[Order Priority]]=Introduction!$B$42,1,0)</f>
        <v>0</v>
      </c>
      <c r="J1238" s="52">
        <f>IF(Table2[[#This Row],[Order Priority]]=Introduction!$B$43,1,0)</f>
        <v>0</v>
      </c>
      <c r="K1238" s="52">
        <f>IF(Table2[[#This Row],[Order Priority]]=Introduction!$B$44,1,0)</f>
        <v>0</v>
      </c>
      <c r="L1238" s="52">
        <f>IF(Table2[[#This Row],[Order Priority]]=Introduction!$B$45,1,0)</f>
        <v>0</v>
      </c>
      <c r="M1238" s="52">
        <f>IF(Table2[[#This Row],[Ship Mode]]=Introduction!$C$42,1,0)</f>
        <v>0</v>
      </c>
      <c r="N1238" s="51">
        <f>IF(Table2[[#This Row],[Ship Mode]]=Introduction!$C$44,1,0)</f>
        <v>1</v>
      </c>
      <c r="O1238" s="51">
        <f>IF(Table2[[#This Row],[Customer Segment]]=Introduction!$D$45,1,0)</f>
        <v>0</v>
      </c>
      <c r="P1238" s="51">
        <f>IF(Table2[[#This Row],[Customer Segment]]=Introduction!$D$42,1,0)</f>
        <v>0</v>
      </c>
      <c r="Q1238" s="51">
        <f>IF(Table2[[#This Row],[Customer Segment]]=Introduction!$D$44,1,0)</f>
        <v>1</v>
      </c>
      <c r="R1238" s="44">
        <v>24.18</v>
      </c>
      <c r="S12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203.66771594854501</v>
      </c>
    </row>
    <row r="1239" spans="1:19" customFormat="1" x14ac:dyDescent="0.2">
      <c r="A1239" s="1" t="s">
        <v>13</v>
      </c>
      <c r="B1239" s="1" t="s">
        <v>14</v>
      </c>
      <c r="C1239" s="1" t="s">
        <v>3</v>
      </c>
      <c r="D1239" s="49">
        <v>0.01</v>
      </c>
      <c r="E1239" s="49">
        <v>35.44</v>
      </c>
      <c r="F1239" s="49">
        <v>19.989999999999998</v>
      </c>
      <c r="G1239" s="49">
        <v>0.38</v>
      </c>
      <c r="H1239" s="49">
        <v>-52.822800000000001</v>
      </c>
      <c r="I1239" s="52">
        <f>IF(Table2[[#This Row],[Order Priority]]=Introduction!$B$42,1,0)</f>
        <v>0</v>
      </c>
      <c r="J1239" s="52">
        <f>IF(Table2[[#This Row],[Order Priority]]=Introduction!$B$43,1,0)</f>
        <v>1</v>
      </c>
      <c r="K1239" s="52">
        <f>IF(Table2[[#This Row],[Order Priority]]=Introduction!$B$44,1,0)</f>
        <v>0</v>
      </c>
      <c r="L1239" s="52">
        <f>IF(Table2[[#This Row],[Order Priority]]=Introduction!$B$45,1,0)</f>
        <v>0</v>
      </c>
      <c r="M1239" s="52">
        <f>IF(Table2[[#This Row],[Ship Mode]]=Introduction!$C$42,1,0)</f>
        <v>0</v>
      </c>
      <c r="N1239" s="51">
        <f>IF(Table2[[#This Row],[Ship Mode]]=Introduction!$C$44,1,0)</f>
        <v>1</v>
      </c>
      <c r="O1239" s="51">
        <f>IF(Table2[[#This Row],[Customer Segment]]=Introduction!$D$45,1,0)</f>
        <v>1</v>
      </c>
      <c r="P1239" s="51">
        <f>IF(Table2[[#This Row],[Customer Segment]]=Introduction!$D$42,1,0)</f>
        <v>0</v>
      </c>
      <c r="Q1239" s="51">
        <f>IF(Table2[[#This Row],[Customer Segment]]=Introduction!$D$44,1,0)</f>
        <v>0</v>
      </c>
      <c r="R1239" s="41">
        <v>55.43</v>
      </c>
      <c r="S12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544.1449951163105</v>
      </c>
    </row>
    <row r="1240" spans="1:19" customFormat="1" x14ac:dyDescent="0.2">
      <c r="A1240" s="1" t="s">
        <v>13</v>
      </c>
      <c r="B1240" s="1" t="s">
        <v>14</v>
      </c>
      <c r="C1240" s="1" t="s">
        <v>3</v>
      </c>
      <c r="D1240" s="47">
        <v>0.03</v>
      </c>
      <c r="E1240" s="47">
        <v>47.9</v>
      </c>
      <c r="F1240" s="47">
        <v>5.86</v>
      </c>
      <c r="G1240" s="47">
        <v>0.37</v>
      </c>
      <c r="H1240" s="47">
        <v>642.99030000000005</v>
      </c>
      <c r="I1240" s="52">
        <f>IF(Table2[[#This Row],[Order Priority]]=Introduction!$B$42,1,0)</f>
        <v>0</v>
      </c>
      <c r="J1240" s="52">
        <f>IF(Table2[[#This Row],[Order Priority]]=Introduction!$B$43,1,0)</f>
        <v>1</v>
      </c>
      <c r="K1240" s="52">
        <f>IF(Table2[[#This Row],[Order Priority]]=Introduction!$B$44,1,0)</f>
        <v>0</v>
      </c>
      <c r="L1240" s="52">
        <f>IF(Table2[[#This Row],[Order Priority]]=Introduction!$B$45,1,0)</f>
        <v>0</v>
      </c>
      <c r="M1240" s="52">
        <f>IF(Table2[[#This Row],[Ship Mode]]=Introduction!$C$42,1,0)</f>
        <v>0</v>
      </c>
      <c r="N1240" s="51">
        <f>IF(Table2[[#This Row],[Ship Mode]]=Introduction!$C$44,1,0)</f>
        <v>1</v>
      </c>
      <c r="O1240" s="51">
        <f>IF(Table2[[#This Row],[Customer Segment]]=Introduction!$D$45,1,0)</f>
        <v>1</v>
      </c>
      <c r="P1240" s="51">
        <f>IF(Table2[[#This Row],[Customer Segment]]=Introduction!$D$42,1,0)</f>
        <v>0</v>
      </c>
      <c r="Q1240" s="51">
        <f>IF(Table2[[#This Row],[Customer Segment]]=Introduction!$D$44,1,0)</f>
        <v>0</v>
      </c>
      <c r="R1240" s="44">
        <v>931.87</v>
      </c>
      <c r="S12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883.64231266565037</v>
      </c>
    </row>
    <row r="1241" spans="1:19" customFormat="1" x14ac:dyDescent="0.2">
      <c r="A1241" s="1" t="s">
        <v>23</v>
      </c>
      <c r="B1241" s="1" t="s">
        <v>14</v>
      </c>
      <c r="C1241" s="1" t="s">
        <v>70</v>
      </c>
      <c r="D1241" s="49">
        <v>0.02</v>
      </c>
      <c r="E1241" s="49">
        <v>4.57</v>
      </c>
      <c r="F1241" s="49">
        <v>5.42</v>
      </c>
      <c r="G1241" s="49">
        <v>0.37</v>
      </c>
      <c r="H1241" s="49">
        <v>-352.81400000000002</v>
      </c>
      <c r="I1241" s="52">
        <f>IF(Table2[[#This Row],[Order Priority]]=Introduction!$B$42,1,0)</f>
        <v>0</v>
      </c>
      <c r="J1241" s="52">
        <f>IF(Table2[[#This Row],[Order Priority]]=Introduction!$B$43,1,0)</f>
        <v>0</v>
      </c>
      <c r="K1241" s="52">
        <f>IF(Table2[[#This Row],[Order Priority]]=Introduction!$B$44,1,0)</f>
        <v>1</v>
      </c>
      <c r="L1241" s="52">
        <f>IF(Table2[[#This Row],[Order Priority]]=Introduction!$B$45,1,0)</f>
        <v>0</v>
      </c>
      <c r="M1241" s="52">
        <f>IF(Table2[[#This Row],[Ship Mode]]=Introduction!$C$42,1,0)</f>
        <v>0</v>
      </c>
      <c r="N1241" s="51">
        <f>IF(Table2[[#This Row],[Ship Mode]]=Introduction!$C$44,1,0)</f>
        <v>1</v>
      </c>
      <c r="O1241" s="51">
        <f>IF(Table2[[#This Row],[Customer Segment]]=Introduction!$D$45,1,0)</f>
        <v>0</v>
      </c>
      <c r="P1241" s="51">
        <f>IF(Table2[[#This Row],[Customer Segment]]=Introduction!$D$42,1,0)</f>
        <v>0</v>
      </c>
      <c r="Q1241" s="51">
        <f>IF(Table2[[#This Row],[Customer Segment]]=Introduction!$D$44,1,0)</f>
        <v>0</v>
      </c>
      <c r="R1241" s="41">
        <v>54.04</v>
      </c>
      <c r="S12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-186.10694467286203</v>
      </c>
    </row>
    <row r="1242" spans="1:19" customFormat="1" x14ac:dyDescent="0.2">
      <c r="A1242" s="1" t="s">
        <v>23</v>
      </c>
      <c r="B1242" s="1" t="s">
        <v>14</v>
      </c>
      <c r="C1242" s="1" t="s">
        <v>70</v>
      </c>
      <c r="D1242" s="47">
        <v>0.02</v>
      </c>
      <c r="E1242" s="47">
        <v>4.57</v>
      </c>
      <c r="F1242" s="47">
        <v>5.42</v>
      </c>
      <c r="G1242" s="47">
        <v>0.37</v>
      </c>
      <c r="H1242" s="47">
        <v>-124.2805</v>
      </c>
      <c r="I1242" s="52">
        <f>IF(Table2[[#This Row],[Order Priority]]=Introduction!$B$42,1,0)</f>
        <v>0</v>
      </c>
      <c r="J1242" s="52">
        <f>IF(Table2[[#This Row],[Order Priority]]=Introduction!$B$43,1,0)</f>
        <v>0</v>
      </c>
      <c r="K1242" s="52">
        <f>IF(Table2[[#This Row],[Order Priority]]=Introduction!$B$44,1,0)</f>
        <v>1</v>
      </c>
      <c r="L1242" s="52">
        <f>IF(Table2[[#This Row],[Order Priority]]=Introduction!$B$45,1,0)</f>
        <v>0</v>
      </c>
      <c r="M1242" s="52">
        <f>IF(Table2[[#This Row],[Ship Mode]]=Introduction!$C$42,1,0)</f>
        <v>0</v>
      </c>
      <c r="N1242" s="51">
        <f>IF(Table2[[#This Row],[Ship Mode]]=Introduction!$C$44,1,0)</f>
        <v>1</v>
      </c>
      <c r="O1242" s="51">
        <f>IF(Table2[[#This Row],[Customer Segment]]=Introduction!$D$45,1,0)</f>
        <v>0</v>
      </c>
      <c r="P1242" s="51">
        <f>IF(Table2[[#This Row],[Customer Segment]]=Introduction!$D$42,1,0)</f>
        <v>0</v>
      </c>
      <c r="Q1242" s="51">
        <f>IF(Table2[[#This Row],[Customer Segment]]=Introduction!$D$44,1,0)</f>
        <v>0</v>
      </c>
      <c r="R1242" s="44">
        <v>221.06</v>
      </c>
      <c r="S12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47.917237753207971</v>
      </c>
    </row>
    <row r="1243" spans="1:19" customFormat="1" x14ac:dyDescent="0.2">
      <c r="A1243" s="1" t="s">
        <v>23</v>
      </c>
      <c r="B1243" s="1" t="s">
        <v>14</v>
      </c>
      <c r="C1243" s="1" t="s">
        <v>15</v>
      </c>
      <c r="D1243" s="49">
        <v>7.0000000000000007E-2</v>
      </c>
      <c r="E1243" s="49">
        <v>5.43</v>
      </c>
      <c r="F1243" s="49">
        <v>0.95</v>
      </c>
      <c r="G1243" s="49">
        <v>0.36</v>
      </c>
      <c r="H1243" s="49">
        <v>26.5029</v>
      </c>
      <c r="I1243" s="52">
        <f>IF(Table2[[#This Row],[Order Priority]]=Introduction!$B$42,1,0)</f>
        <v>0</v>
      </c>
      <c r="J1243" s="52">
        <f>IF(Table2[[#This Row],[Order Priority]]=Introduction!$B$43,1,0)</f>
        <v>0</v>
      </c>
      <c r="K1243" s="52">
        <f>IF(Table2[[#This Row],[Order Priority]]=Introduction!$B$44,1,0)</f>
        <v>1</v>
      </c>
      <c r="L1243" s="52">
        <f>IF(Table2[[#This Row],[Order Priority]]=Introduction!$B$45,1,0)</f>
        <v>0</v>
      </c>
      <c r="M1243" s="52">
        <f>IF(Table2[[#This Row],[Ship Mode]]=Introduction!$C$42,1,0)</f>
        <v>0</v>
      </c>
      <c r="N1243" s="51">
        <f>IF(Table2[[#This Row],[Ship Mode]]=Introduction!$C$44,1,0)</f>
        <v>1</v>
      </c>
      <c r="O1243" s="51">
        <f>IF(Table2[[#This Row],[Customer Segment]]=Introduction!$D$45,1,0)</f>
        <v>0</v>
      </c>
      <c r="P1243" s="51">
        <f>IF(Table2[[#This Row],[Customer Segment]]=Introduction!$D$42,1,0)</f>
        <v>1</v>
      </c>
      <c r="Q1243" s="51">
        <f>IF(Table2[[#This Row],[Customer Segment]]=Introduction!$D$44,1,0)</f>
        <v>0</v>
      </c>
      <c r="R1243" s="41">
        <v>38.409999999999997</v>
      </c>
      <c r="S12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11.18045173650011</v>
      </c>
    </row>
    <row r="1244" spans="1:19" customFormat="1" x14ac:dyDescent="0.2">
      <c r="A1244" s="1" t="s">
        <v>92</v>
      </c>
      <c r="B1244" s="1" t="s">
        <v>63</v>
      </c>
      <c r="C1244" s="1" t="s">
        <v>70</v>
      </c>
      <c r="D1244" s="47">
        <v>0.04</v>
      </c>
      <c r="E1244" s="47">
        <v>15.42</v>
      </c>
      <c r="F1244" s="47">
        <v>10.68</v>
      </c>
      <c r="G1244" s="47">
        <v>0.57999999999999996</v>
      </c>
      <c r="H1244" s="47">
        <v>-109.70399999999999</v>
      </c>
      <c r="I1244" s="52">
        <f>IF(Table2[[#This Row],[Order Priority]]=Introduction!$B$42,1,0)</f>
        <v>0</v>
      </c>
      <c r="J1244" s="52">
        <f>IF(Table2[[#This Row],[Order Priority]]=Introduction!$B$43,1,0)</f>
        <v>0</v>
      </c>
      <c r="K1244" s="52">
        <f>IF(Table2[[#This Row],[Order Priority]]=Introduction!$B$44,1,0)</f>
        <v>0</v>
      </c>
      <c r="L1244" s="52">
        <f>IF(Table2[[#This Row],[Order Priority]]=Introduction!$B$45,1,0)</f>
        <v>1</v>
      </c>
      <c r="M1244" s="52">
        <f>IF(Table2[[#This Row],[Ship Mode]]=Introduction!$C$42,1,0)</f>
        <v>0</v>
      </c>
      <c r="N1244" s="51">
        <f>IF(Table2[[#This Row],[Ship Mode]]=Introduction!$C$44,1,0)</f>
        <v>0</v>
      </c>
      <c r="O1244" s="51">
        <f>IF(Table2[[#This Row],[Customer Segment]]=Introduction!$D$45,1,0)</f>
        <v>0</v>
      </c>
      <c r="P1244" s="51">
        <f>IF(Table2[[#This Row],[Customer Segment]]=Introduction!$D$42,1,0)</f>
        <v>0</v>
      </c>
      <c r="Q1244" s="51">
        <f>IF(Table2[[#This Row],[Customer Segment]]=Introduction!$D$44,1,0)</f>
        <v>0</v>
      </c>
      <c r="R1244" s="44">
        <v>81.14</v>
      </c>
      <c r="S12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254.33260075249339</v>
      </c>
    </row>
    <row r="1245" spans="1:19" customFormat="1" x14ac:dyDescent="0.2">
      <c r="A1245" s="1" t="s">
        <v>92</v>
      </c>
      <c r="B1245" s="1" t="s">
        <v>14</v>
      </c>
      <c r="C1245" s="1" t="s">
        <v>70</v>
      </c>
      <c r="D1245" s="49">
        <v>0.08</v>
      </c>
      <c r="E1245" s="49">
        <v>22.01</v>
      </c>
      <c r="F1245" s="49">
        <v>5.53</v>
      </c>
      <c r="G1245" s="49">
        <v>0.59</v>
      </c>
      <c r="H1245" s="49">
        <v>105.7</v>
      </c>
      <c r="I1245" s="52">
        <f>IF(Table2[[#This Row],[Order Priority]]=Introduction!$B$42,1,0)</f>
        <v>0</v>
      </c>
      <c r="J1245" s="52">
        <f>IF(Table2[[#This Row],[Order Priority]]=Introduction!$B$43,1,0)</f>
        <v>0</v>
      </c>
      <c r="K1245" s="52">
        <f>IF(Table2[[#This Row],[Order Priority]]=Introduction!$B$44,1,0)</f>
        <v>0</v>
      </c>
      <c r="L1245" s="52">
        <f>IF(Table2[[#This Row],[Order Priority]]=Introduction!$B$45,1,0)</f>
        <v>1</v>
      </c>
      <c r="M1245" s="52">
        <f>IF(Table2[[#This Row],[Ship Mode]]=Introduction!$C$42,1,0)</f>
        <v>0</v>
      </c>
      <c r="N1245" s="51">
        <f>IF(Table2[[#This Row],[Ship Mode]]=Introduction!$C$44,1,0)</f>
        <v>1</v>
      </c>
      <c r="O1245" s="51">
        <f>IF(Table2[[#This Row],[Customer Segment]]=Introduction!$D$45,1,0)</f>
        <v>0</v>
      </c>
      <c r="P1245" s="51">
        <f>IF(Table2[[#This Row],[Customer Segment]]=Introduction!$D$42,1,0)</f>
        <v>0</v>
      </c>
      <c r="Q1245" s="51">
        <f>IF(Table2[[#This Row],[Customer Segment]]=Introduction!$D$44,1,0)</f>
        <v>0</v>
      </c>
      <c r="R1245" s="41">
        <v>241.97</v>
      </c>
      <c r="S12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417.31100561873814</v>
      </c>
    </row>
    <row r="1246" spans="1:19" customFormat="1" x14ac:dyDescent="0.2">
      <c r="A1246" s="1" t="s">
        <v>92</v>
      </c>
      <c r="B1246" s="1" t="s">
        <v>14</v>
      </c>
      <c r="C1246" s="1" t="s">
        <v>70</v>
      </c>
      <c r="D1246" s="47">
        <v>0.02</v>
      </c>
      <c r="E1246" s="47">
        <v>29.74</v>
      </c>
      <c r="F1246" s="47">
        <v>6.64</v>
      </c>
      <c r="G1246" s="47">
        <v>0.7</v>
      </c>
      <c r="H1246" s="47">
        <v>-21.06</v>
      </c>
      <c r="I1246" s="52">
        <f>IF(Table2[[#This Row],[Order Priority]]=Introduction!$B$42,1,0)</f>
        <v>0</v>
      </c>
      <c r="J1246" s="52">
        <f>IF(Table2[[#This Row],[Order Priority]]=Introduction!$B$43,1,0)</f>
        <v>0</v>
      </c>
      <c r="K1246" s="52">
        <f>IF(Table2[[#This Row],[Order Priority]]=Introduction!$B$44,1,0)</f>
        <v>0</v>
      </c>
      <c r="L1246" s="52">
        <f>IF(Table2[[#This Row],[Order Priority]]=Introduction!$B$45,1,0)</f>
        <v>1</v>
      </c>
      <c r="M1246" s="52">
        <f>IF(Table2[[#This Row],[Ship Mode]]=Introduction!$C$42,1,0)</f>
        <v>0</v>
      </c>
      <c r="N1246" s="51">
        <f>IF(Table2[[#This Row],[Ship Mode]]=Introduction!$C$44,1,0)</f>
        <v>1</v>
      </c>
      <c r="O1246" s="51">
        <f>IF(Table2[[#This Row],[Customer Segment]]=Introduction!$D$45,1,0)</f>
        <v>0</v>
      </c>
      <c r="P1246" s="51">
        <f>IF(Table2[[#This Row],[Customer Segment]]=Introduction!$D$42,1,0)</f>
        <v>0</v>
      </c>
      <c r="Q1246" s="51">
        <f>IF(Table2[[#This Row],[Customer Segment]]=Introduction!$D$44,1,0)</f>
        <v>0</v>
      </c>
      <c r="R1246" s="44">
        <v>120.81</v>
      </c>
      <c r="S12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473.48518499191846</v>
      </c>
    </row>
    <row r="1247" spans="1:19" customFormat="1" x14ac:dyDescent="0.2">
      <c r="A1247" s="1" t="s">
        <v>46</v>
      </c>
      <c r="B1247" s="1" t="s">
        <v>14</v>
      </c>
      <c r="C1247" s="1" t="s">
        <v>3</v>
      </c>
      <c r="D1247" s="49">
        <v>0.05</v>
      </c>
      <c r="E1247" s="49">
        <v>100.98</v>
      </c>
      <c r="F1247" s="49">
        <v>7.18</v>
      </c>
      <c r="G1247" s="49">
        <v>0.4</v>
      </c>
      <c r="H1247" s="49">
        <v>566.60730000000001</v>
      </c>
      <c r="I1247" s="52">
        <f>IF(Table2[[#This Row],[Order Priority]]=Introduction!$B$42,1,0)</f>
        <v>0</v>
      </c>
      <c r="J1247" s="52">
        <f>IF(Table2[[#This Row],[Order Priority]]=Introduction!$B$43,1,0)</f>
        <v>0</v>
      </c>
      <c r="K1247" s="52">
        <f>IF(Table2[[#This Row],[Order Priority]]=Introduction!$B$44,1,0)</f>
        <v>0</v>
      </c>
      <c r="L1247" s="52">
        <f>IF(Table2[[#This Row],[Order Priority]]=Introduction!$B$45,1,0)</f>
        <v>0</v>
      </c>
      <c r="M1247" s="52">
        <f>IF(Table2[[#This Row],[Ship Mode]]=Introduction!$C$42,1,0)</f>
        <v>0</v>
      </c>
      <c r="N1247" s="51">
        <f>IF(Table2[[#This Row],[Ship Mode]]=Introduction!$C$44,1,0)</f>
        <v>1</v>
      </c>
      <c r="O1247" s="51">
        <f>IF(Table2[[#This Row],[Customer Segment]]=Introduction!$D$45,1,0)</f>
        <v>1</v>
      </c>
      <c r="P1247" s="51">
        <f>IF(Table2[[#This Row],[Customer Segment]]=Introduction!$D$42,1,0)</f>
        <v>0</v>
      </c>
      <c r="Q1247" s="51">
        <f>IF(Table2[[#This Row],[Customer Segment]]=Introduction!$D$44,1,0)</f>
        <v>0</v>
      </c>
      <c r="R1247" s="41">
        <v>821.17</v>
      </c>
      <c r="S12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1223.4534631701247</v>
      </c>
    </row>
    <row r="1248" spans="1:19" customFormat="1" x14ac:dyDescent="0.2">
      <c r="A1248" s="1" t="s">
        <v>1</v>
      </c>
      <c r="B1248" s="1" t="s">
        <v>14</v>
      </c>
      <c r="C1248" s="1" t="s">
        <v>70</v>
      </c>
      <c r="D1248" s="47">
        <v>0.08</v>
      </c>
      <c r="E1248" s="47">
        <v>2.89</v>
      </c>
      <c r="F1248" s="47">
        <v>0.49</v>
      </c>
      <c r="G1248" s="47">
        <v>0.38</v>
      </c>
      <c r="H1248" s="47">
        <v>38.405999999999999</v>
      </c>
      <c r="I1248" s="52">
        <f>IF(Table2[[#This Row],[Order Priority]]=Introduction!$B$42,1,0)</f>
        <v>1</v>
      </c>
      <c r="J1248" s="52">
        <f>IF(Table2[[#This Row],[Order Priority]]=Introduction!$B$43,1,0)</f>
        <v>0</v>
      </c>
      <c r="K1248" s="52">
        <f>IF(Table2[[#This Row],[Order Priority]]=Introduction!$B$44,1,0)</f>
        <v>0</v>
      </c>
      <c r="L1248" s="52">
        <f>IF(Table2[[#This Row],[Order Priority]]=Introduction!$B$45,1,0)</f>
        <v>0</v>
      </c>
      <c r="M1248" s="52">
        <f>IF(Table2[[#This Row],[Ship Mode]]=Introduction!$C$42,1,0)</f>
        <v>0</v>
      </c>
      <c r="N1248" s="51">
        <f>IF(Table2[[#This Row],[Ship Mode]]=Introduction!$C$44,1,0)</f>
        <v>1</v>
      </c>
      <c r="O1248" s="51">
        <f>IF(Table2[[#This Row],[Customer Segment]]=Introduction!$D$45,1,0)</f>
        <v>0</v>
      </c>
      <c r="P1248" s="51">
        <f>IF(Table2[[#This Row],[Customer Segment]]=Introduction!$D$42,1,0)</f>
        <v>0</v>
      </c>
      <c r="Q1248" s="51">
        <f>IF(Table2[[#This Row],[Customer Segment]]=Introduction!$D$44,1,0)</f>
        <v>0</v>
      </c>
      <c r="R1248" s="44">
        <v>3.07</v>
      </c>
      <c r="S12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251.89109471402037</v>
      </c>
    </row>
    <row r="1249" spans="1:19" customFormat="1" x14ac:dyDescent="0.2">
      <c r="A1249" s="1" t="s">
        <v>23</v>
      </c>
      <c r="B1249" s="1" t="s">
        <v>14</v>
      </c>
      <c r="C1249" s="1" t="s">
        <v>47</v>
      </c>
      <c r="D1249" s="49">
        <v>0.02</v>
      </c>
      <c r="E1249" s="49">
        <v>46.89</v>
      </c>
      <c r="F1249" s="49">
        <v>5.0999999999999996</v>
      </c>
      <c r="G1249" s="49">
        <v>0.46</v>
      </c>
      <c r="H1249" s="49">
        <v>421.3485</v>
      </c>
      <c r="I1249" s="52">
        <f>IF(Table2[[#This Row],[Order Priority]]=Introduction!$B$42,1,0)</f>
        <v>0</v>
      </c>
      <c r="J1249" s="52">
        <f>IF(Table2[[#This Row],[Order Priority]]=Introduction!$B$43,1,0)</f>
        <v>0</v>
      </c>
      <c r="K1249" s="52">
        <f>IF(Table2[[#This Row],[Order Priority]]=Introduction!$B$44,1,0)</f>
        <v>1</v>
      </c>
      <c r="L1249" s="52">
        <f>IF(Table2[[#This Row],[Order Priority]]=Introduction!$B$45,1,0)</f>
        <v>0</v>
      </c>
      <c r="M1249" s="52">
        <f>IF(Table2[[#This Row],[Ship Mode]]=Introduction!$C$42,1,0)</f>
        <v>0</v>
      </c>
      <c r="N1249" s="51">
        <f>IF(Table2[[#This Row],[Ship Mode]]=Introduction!$C$44,1,0)</f>
        <v>1</v>
      </c>
      <c r="O1249" s="51">
        <f>IF(Table2[[#This Row],[Customer Segment]]=Introduction!$D$45,1,0)</f>
        <v>0</v>
      </c>
      <c r="P1249" s="51">
        <f>IF(Table2[[#This Row],[Customer Segment]]=Introduction!$D$42,1,0)</f>
        <v>0</v>
      </c>
      <c r="Q1249" s="51">
        <f>IF(Table2[[#This Row],[Customer Segment]]=Introduction!$D$44,1,0)</f>
        <v>1</v>
      </c>
      <c r="R1249" s="41">
        <v>610.65</v>
      </c>
      <c r="S12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835.65243437370054</v>
      </c>
    </row>
    <row r="1250" spans="1:19" customFormat="1" x14ac:dyDescent="0.2">
      <c r="A1250" s="1" t="s">
        <v>23</v>
      </c>
      <c r="B1250" s="1" t="s">
        <v>2</v>
      </c>
      <c r="C1250" s="1" t="s">
        <v>47</v>
      </c>
      <c r="D1250" s="47">
        <v>0.05</v>
      </c>
      <c r="E1250" s="47">
        <v>140.97999999999999</v>
      </c>
      <c r="F1250" s="47">
        <v>36.090000000000003</v>
      </c>
      <c r="G1250" s="47">
        <v>0.77</v>
      </c>
      <c r="H1250" s="47">
        <v>-373.09</v>
      </c>
      <c r="I1250" s="52">
        <f>IF(Table2[[#This Row],[Order Priority]]=Introduction!$B$42,1,0)</f>
        <v>0</v>
      </c>
      <c r="J1250" s="52">
        <f>IF(Table2[[#This Row],[Order Priority]]=Introduction!$B$43,1,0)</f>
        <v>0</v>
      </c>
      <c r="K1250" s="52">
        <f>IF(Table2[[#This Row],[Order Priority]]=Introduction!$B$44,1,0)</f>
        <v>1</v>
      </c>
      <c r="L1250" s="52">
        <f>IF(Table2[[#This Row],[Order Priority]]=Introduction!$B$45,1,0)</f>
        <v>0</v>
      </c>
      <c r="M1250" s="52">
        <f>IF(Table2[[#This Row],[Ship Mode]]=Introduction!$C$42,1,0)</f>
        <v>1</v>
      </c>
      <c r="N1250" s="51">
        <f>IF(Table2[[#This Row],[Ship Mode]]=Introduction!$C$44,1,0)</f>
        <v>0</v>
      </c>
      <c r="O1250" s="51">
        <f>IF(Table2[[#This Row],[Customer Segment]]=Introduction!$D$45,1,0)</f>
        <v>0</v>
      </c>
      <c r="P1250" s="51">
        <f>IF(Table2[[#This Row],[Customer Segment]]=Introduction!$D$42,1,0)</f>
        <v>0</v>
      </c>
      <c r="Q1250" s="51">
        <f>IF(Table2[[#This Row],[Customer Segment]]=Introduction!$D$44,1,0)</f>
        <v>1</v>
      </c>
      <c r="R1250" s="44">
        <v>699.24</v>
      </c>
      <c r="S12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1607.7449897755921</v>
      </c>
    </row>
    <row r="1251" spans="1:19" customFormat="1" x14ac:dyDescent="0.2">
      <c r="A1251" s="1" t="s">
        <v>23</v>
      </c>
      <c r="B1251" s="1" t="s">
        <v>2</v>
      </c>
      <c r="C1251" s="1" t="s">
        <v>47</v>
      </c>
      <c r="D1251" s="49">
        <v>0.1</v>
      </c>
      <c r="E1251" s="49">
        <v>212.6</v>
      </c>
      <c r="F1251" s="49">
        <v>110.2</v>
      </c>
      <c r="G1251" s="49">
        <v>0.73</v>
      </c>
      <c r="H1251" s="49">
        <v>-3465.0720000000001</v>
      </c>
      <c r="I1251" s="52">
        <f>IF(Table2[[#This Row],[Order Priority]]=Introduction!$B$42,1,0)</f>
        <v>0</v>
      </c>
      <c r="J1251" s="52">
        <f>IF(Table2[[#This Row],[Order Priority]]=Introduction!$B$43,1,0)</f>
        <v>0</v>
      </c>
      <c r="K1251" s="52">
        <f>IF(Table2[[#This Row],[Order Priority]]=Introduction!$B$44,1,0)</f>
        <v>1</v>
      </c>
      <c r="L1251" s="52">
        <f>IF(Table2[[#This Row],[Order Priority]]=Introduction!$B$45,1,0)</f>
        <v>0</v>
      </c>
      <c r="M1251" s="52">
        <f>IF(Table2[[#This Row],[Ship Mode]]=Introduction!$C$42,1,0)</f>
        <v>1</v>
      </c>
      <c r="N1251" s="51">
        <f>IF(Table2[[#This Row],[Ship Mode]]=Introduction!$C$44,1,0)</f>
        <v>0</v>
      </c>
      <c r="O1251" s="51">
        <f>IF(Table2[[#This Row],[Customer Segment]]=Introduction!$D$45,1,0)</f>
        <v>0</v>
      </c>
      <c r="P1251" s="51">
        <f>IF(Table2[[#This Row],[Customer Segment]]=Introduction!$D$42,1,0)</f>
        <v>0</v>
      </c>
      <c r="Q1251" s="51">
        <f>IF(Table2[[#This Row],[Customer Segment]]=Introduction!$D$44,1,0)</f>
        <v>1</v>
      </c>
      <c r="R1251" s="41">
        <v>2346.0300000000002</v>
      </c>
      <c r="S12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647.93648899077891</v>
      </c>
    </row>
    <row r="1252" spans="1:19" customFormat="1" x14ac:dyDescent="0.2">
      <c r="A1252" s="1" t="s">
        <v>92</v>
      </c>
      <c r="B1252" s="1" t="s">
        <v>2</v>
      </c>
      <c r="C1252" s="1" t="s">
        <v>70</v>
      </c>
      <c r="D1252" s="47">
        <v>0.06</v>
      </c>
      <c r="E1252" s="47">
        <v>180.98</v>
      </c>
      <c r="F1252" s="47">
        <v>26.2</v>
      </c>
      <c r="G1252" s="47">
        <v>0.59</v>
      </c>
      <c r="H1252" s="47">
        <v>251.4084</v>
      </c>
      <c r="I1252" s="52">
        <f>IF(Table2[[#This Row],[Order Priority]]=Introduction!$B$42,1,0)</f>
        <v>0</v>
      </c>
      <c r="J1252" s="52">
        <f>IF(Table2[[#This Row],[Order Priority]]=Introduction!$B$43,1,0)</f>
        <v>0</v>
      </c>
      <c r="K1252" s="52">
        <f>IF(Table2[[#This Row],[Order Priority]]=Introduction!$B$44,1,0)</f>
        <v>0</v>
      </c>
      <c r="L1252" s="52">
        <f>IF(Table2[[#This Row],[Order Priority]]=Introduction!$B$45,1,0)</f>
        <v>1</v>
      </c>
      <c r="M1252" s="52">
        <f>IF(Table2[[#This Row],[Ship Mode]]=Introduction!$C$42,1,0)</f>
        <v>1</v>
      </c>
      <c r="N1252" s="51">
        <f>IF(Table2[[#This Row],[Ship Mode]]=Introduction!$C$44,1,0)</f>
        <v>0</v>
      </c>
      <c r="O1252" s="51">
        <f>IF(Table2[[#This Row],[Customer Segment]]=Introduction!$D$45,1,0)</f>
        <v>0</v>
      </c>
      <c r="P1252" s="51">
        <f>IF(Table2[[#This Row],[Customer Segment]]=Introduction!$D$42,1,0)</f>
        <v>0</v>
      </c>
      <c r="Q1252" s="51">
        <f>IF(Table2[[#This Row],[Customer Segment]]=Introduction!$D$44,1,0)</f>
        <v>0</v>
      </c>
      <c r="R1252" s="44">
        <v>929.57</v>
      </c>
      <c r="S12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1845.5555085530632</v>
      </c>
    </row>
    <row r="1253" spans="1:19" customFormat="1" x14ac:dyDescent="0.2">
      <c r="A1253" s="1" t="s">
        <v>92</v>
      </c>
      <c r="B1253" s="1" t="s">
        <v>14</v>
      </c>
      <c r="C1253" s="1" t="s">
        <v>15</v>
      </c>
      <c r="D1253" s="49">
        <v>0.03</v>
      </c>
      <c r="E1253" s="49">
        <v>5.28</v>
      </c>
      <c r="F1253" s="49">
        <v>5.61</v>
      </c>
      <c r="G1253" s="49">
        <v>0.4</v>
      </c>
      <c r="H1253" s="49">
        <v>-16.670000000000002</v>
      </c>
      <c r="I1253" s="52">
        <f>IF(Table2[[#This Row],[Order Priority]]=Introduction!$B$42,1,0)</f>
        <v>0</v>
      </c>
      <c r="J1253" s="52">
        <f>IF(Table2[[#This Row],[Order Priority]]=Introduction!$B$43,1,0)</f>
        <v>0</v>
      </c>
      <c r="K1253" s="52">
        <f>IF(Table2[[#This Row],[Order Priority]]=Introduction!$B$44,1,0)</f>
        <v>0</v>
      </c>
      <c r="L1253" s="52">
        <f>IF(Table2[[#This Row],[Order Priority]]=Introduction!$B$45,1,0)</f>
        <v>1</v>
      </c>
      <c r="M1253" s="52">
        <f>IF(Table2[[#This Row],[Ship Mode]]=Introduction!$C$42,1,0)</f>
        <v>0</v>
      </c>
      <c r="N1253" s="51">
        <f>IF(Table2[[#This Row],[Ship Mode]]=Introduction!$C$44,1,0)</f>
        <v>1</v>
      </c>
      <c r="O1253" s="51">
        <f>IF(Table2[[#This Row],[Customer Segment]]=Introduction!$D$45,1,0)</f>
        <v>0</v>
      </c>
      <c r="P1253" s="51">
        <f>IF(Table2[[#This Row],[Customer Segment]]=Introduction!$D$42,1,0)</f>
        <v>1</v>
      </c>
      <c r="Q1253" s="51">
        <f>IF(Table2[[#This Row],[Customer Segment]]=Introduction!$D$44,1,0)</f>
        <v>0</v>
      </c>
      <c r="R1253" s="41">
        <v>32.5</v>
      </c>
      <c r="S12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4" spans="1:19" customFormat="1" x14ac:dyDescent="0.2">
      <c r="A1254" s="1" t="s">
        <v>92</v>
      </c>
      <c r="B1254" s="1" t="s">
        <v>14</v>
      </c>
      <c r="C1254" s="1" t="s">
        <v>15</v>
      </c>
      <c r="D1254" s="47">
        <v>0.03</v>
      </c>
      <c r="E1254" s="47">
        <v>5.28</v>
      </c>
      <c r="F1254" s="47">
        <v>5.61</v>
      </c>
      <c r="G1254" s="47">
        <v>0.4</v>
      </c>
      <c r="H1254" s="47">
        <v>-16.670000000000002</v>
      </c>
      <c r="I1254" s="52">
        <f>IF(Table2[[#This Row],[Order Priority]]=Introduction!$B$42,1,0)</f>
        <v>0</v>
      </c>
      <c r="J1254" s="52">
        <f>IF(Table2[[#This Row],[Order Priority]]=Introduction!$B$43,1,0)</f>
        <v>0</v>
      </c>
      <c r="K1254" s="52">
        <f>IF(Table2[[#This Row],[Order Priority]]=Introduction!$B$44,1,0)</f>
        <v>0</v>
      </c>
      <c r="L1254" s="52">
        <f>IF(Table2[[#This Row],[Order Priority]]=Introduction!$B$45,1,0)</f>
        <v>1</v>
      </c>
      <c r="M1254" s="52">
        <f>IF(Table2[[#This Row],[Ship Mode]]=Introduction!$C$42,1,0)</f>
        <v>0</v>
      </c>
      <c r="N1254" s="51">
        <f>IF(Table2[[#This Row],[Ship Mode]]=Introduction!$C$44,1,0)</f>
        <v>1</v>
      </c>
      <c r="O1254" s="51">
        <f>IF(Table2[[#This Row],[Customer Segment]]=Introduction!$D$45,1,0)</f>
        <v>0</v>
      </c>
      <c r="P1254" s="51">
        <f>IF(Table2[[#This Row],[Customer Segment]]=Introduction!$D$42,1,0)</f>
        <v>1</v>
      </c>
      <c r="Q1254" s="51">
        <f>IF(Table2[[#This Row],[Customer Segment]]=Introduction!$D$44,1,0)</f>
        <v>0</v>
      </c>
      <c r="R1254" s="44">
        <v>6.5</v>
      </c>
      <c r="S12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5" spans="1:19" customFormat="1" x14ac:dyDescent="0.2">
      <c r="A1255" s="1" t="s">
        <v>92</v>
      </c>
      <c r="B1255" s="1" t="s">
        <v>14</v>
      </c>
      <c r="C1255" s="1" t="s">
        <v>15</v>
      </c>
      <c r="D1255" s="49">
        <v>0.08</v>
      </c>
      <c r="E1255" s="49">
        <v>2.88</v>
      </c>
      <c r="F1255" s="49">
        <v>0.5</v>
      </c>
      <c r="G1255" s="49">
        <v>0.39</v>
      </c>
      <c r="H1255" s="49">
        <v>6.0305999999999997</v>
      </c>
      <c r="I1255" s="52">
        <f>IF(Table2[[#This Row],[Order Priority]]=Introduction!$B$42,1,0)</f>
        <v>0</v>
      </c>
      <c r="J1255" s="52">
        <f>IF(Table2[[#This Row],[Order Priority]]=Introduction!$B$43,1,0)</f>
        <v>0</v>
      </c>
      <c r="K1255" s="52">
        <f>IF(Table2[[#This Row],[Order Priority]]=Introduction!$B$44,1,0)</f>
        <v>0</v>
      </c>
      <c r="L1255" s="52">
        <f>IF(Table2[[#This Row],[Order Priority]]=Introduction!$B$45,1,0)</f>
        <v>1</v>
      </c>
      <c r="M1255" s="52">
        <f>IF(Table2[[#This Row],[Ship Mode]]=Introduction!$C$42,1,0)</f>
        <v>0</v>
      </c>
      <c r="N1255" s="51">
        <f>IF(Table2[[#This Row],[Ship Mode]]=Introduction!$C$44,1,0)</f>
        <v>1</v>
      </c>
      <c r="O1255" s="51">
        <f>IF(Table2[[#This Row],[Customer Segment]]=Introduction!$D$45,1,0)</f>
        <v>0</v>
      </c>
      <c r="P1255" s="51">
        <f>IF(Table2[[#This Row],[Customer Segment]]=Introduction!$D$42,1,0)</f>
        <v>1</v>
      </c>
      <c r="Q1255" s="51">
        <f>IF(Table2[[#This Row],[Customer Segment]]=Introduction!$D$44,1,0)</f>
        <v>0</v>
      </c>
      <c r="R1255" s="41">
        <v>8.74</v>
      </c>
      <c r="S12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-78.889092118160306</v>
      </c>
    </row>
    <row r="1256" spans="1:19" customFormat="1" x14ac:dyDescent="0.2">
      <c r="A1256" s="1" t="s">
        <v>46</v>
      </c>
      <c r="B1256" s="1" t="s">
        <v>14</v>
      </c>
      <c r="C1256" s="1" t="s">
        <v>70</v>
      </c>
      <c r="D1256" s="47">
        <v>0.06</v>
      </c>
      <c r="E1256" s="47">
        <v>3.36</v>
      </c>
      <c r="F1256" s="47">
        <v>6.27</v>
      </c>
      <c r="G1256" s="47">
        <v>0.4</v>
      </c>
      <c r="H1256" s="47">
        <v>-24.057539999999999</v>
      </c>
      <c r="I1256" s="52">
        <f>IF(Table2[[#This Row],[Order Priority]]=Introduction!$B$42,1,0)</f>
        <v>0</v>
      </c>
      <c r="J1256" s="52">
        <f>IF(Table2[[#This Row],[Order Priority]]=Introduction!$B$43,1,0)</f>
        <v>0</v>
      </c>
      <c r="K1256" s="52">
        <f>IF(Table2[[#This Row],[Order Priority]]=Introduction!$B$44,1,0)</f>
        <v>0</v>
      </c>
      <c r="L1256" s="52">
        <f>IF(Table2[[#This Row],[Order Priority]]=Introduction!$B$45,1,0)</f>
        <v>0</v>
      </c>
      <c r="M1256" s="52">
        <f>IF(Table2[[#This Row],[Ship Mode]]=Introduction!$C$42,1,0)</f>
        <v>0</v>
      </c>
      <c r="N1256" s="51">
        <f>IF(Table2[[#This Row],[Ship Mode]]=Introduction!$C$44,1,0)</f>
        <v>1</v>
      </c>
      <c r="O1256" s="51">
        <f>IF(Table2[[#This Row],[Customer Segment]]=Introduction!$D$45,1,0)</f>
        <v>0</v>
      </c>
      <c r="P1256" s="51">
        <f>IF(Table2[[#This Row],[Customer Segment]]=Introduction!$D$42,1,0)</f>
        <v>0</v>
      </c>
      <c r="Q1256" s="51">
        <f>IF(Table2[[#This Row],[Customer Segment]]=Introduction!$D$44,1,0)</f>
        <v>0</v>
      </c>
      <c r="R1256" s="44">
        <v>8.82</v>
      </c>
      <c r="S12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290.01327475253055</v>
      </c>
    </row>
    <row r="1257" spans="1:19" customFormat="1" x14ac:dyDescent="0.2">
      <c r="A1257" s="1" t="s">
        <v>46</v>
      </c>
      <c r="B1257" s="1" t="s">
        <v>14</v>
      </c>
      <c r="C1257" s="1" t="s">
        <v>70</v>
      </c>
      <c r="D1257" s="49">
        <v>7.0000000000000007E-2</v>
      </c>
      <c r="E1257" s="49">
        <v>699.99</v>
      </c>
      <c r="F1257" s="49">
        <v>24.49</v>
      </c>
      <c r="G1257" s="49">
        <v>0.41</v>
      </c>
      <c r="H1257" s="49">
        <v>2583.5614799999998</v>
      </c>
      <c r="I1257" s="52">
        <f>IF(Table2[[#This Row],[Order Priority]]=Introduction!$B$42,1,0)</f>
        <v>0</v>
      </c>
      <c r="J1257" s="52">
        <f>IF(Table2[[#This Row],[Order Priority]]=Introduction!$B$43,1,0)</f>
        <v>0</v>
      </c>
      <c r="K1257" s="52">
        <f>IF(Table2[[#This Row],[Order Priority]]=Introduction!$B$44,1,0)</f>
        <v>0</v>
      </c>
      <c r="L1257" s="52">
        <f>IF(Table2[[#This Row],[Order Priority]]=Introduction!$B$45,1,0)</f>
        <v>0</v>
      </c>
      <c r="M1257" s="52">
        <f>IF(Table2[[#This Row],[Ship Mode]]=Introduction!$C$42,1,0)</f>
        <v>0</v>
      </c>
      <c r="N1257" s="51">
        <f>IF(Table2[[#This Row],[Ship Mode]]=Introduction!$C$44,1,0)</f>
        <v>1</v>
      </c>
      <c r="O1257" s="51">
        <f>IF(Table2[[#This Row],[Customer Segment]]=Introduction!$D$45,1,0)</f>
        <v>0</v>
      </c>
      <c r="P1257" s="51">
        <f>IF(Table2[[#This Row],[Customer Segment]]=Introduction!$D$42,1,0)</f>
        <v>0</v>
      </c>
      <c r="Q1257" s="51">
        <f>IF(Table2[[#This Row],[Customer Segment]]=Introduction!$D$44,1,0)</f>
        <v>0</v>
      </c>
      <c r="R1257" s="41">
        <v>5976.09</v>
      </c>
      <c r="S12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5648.2386598125413</v>
      </c>
    </row>
    <row r="1258" spans="1:19" customFormat="1" x14ac:dyDescent="0.2">
      <c r="A1258" s="1" t="s">
        <v>1</v>
      </c>
      <c r="B1258" s="1" t="s">
        <v>14</v>
      </c>
      <c r="C1258" s="1" t="s">
        <v>47</v>
      </c>
      <c r="D1258" s="47">
        <v>0.04</v>
      </c>
      <c r="E1258" s="47">
        <v>2.52</v>
      </c>
      <c r="F1258" s="47">
        <v>1.92</v>
      </c>
      <c r="G1258" s="47">
        <v>0.82</v>
      </c>
      <c r="H1258" s="47">
        <v>-8.2080000000000002</v>
      </c>
      <c r="I1258" s="52">
        <f>IF(Table2[[#This Row],[Order Priority]]=Introduction!$B$42,1,0)</f>
        <v>1</v>
      </c>
      <c r="J1258" s="52">
        <f>IF(Table2[[#This Row],[Order Priority]]=Introduction!$B$43,1,0)</f>
        <v>0</v>
      </c>
      <c r="K1258" s="52">
        <f>IF(Table2[[#This Row],[Order Priority]]=Introduction!$B$44,1,0)</f>
        <v>0</v>
      </c>
      <c r="L1258" s="52">
        <f>IF(Table2[[#This Row],[Order Priority]]=Introduction!$B$45,1,0)</f>
        <v>0</v>
      </c>
      <c r="M1258" s="52">
        <f>IF(Table2[[#This Row],[Ship Mode]]=Introduction!$C$42,1,0)</f>
        <v>0</v>
      </c>
      <c r="N1258" s="51">
        <f>IF(Table2[[#This Row],[Ship Mode]]=Introduction!$C$44,1,0)</f>
        <v>1</v>
      </c>
      <c r="O1258" s="51">
        <f>IF(Table2[[#This Row],[Customer Segment]]=Introduction!$D$45,1,0)</f>
        <v>0</v>
      </c>
      <c r="P1258" s="51">
        <f>IF(Table2[[#This Row],[Customer Segment]]=Introduction!$D$42,1,0)</f>
        <v>0</v>
      </c>
      <c r="Q1258" s="51">
        <f>IF(Table2[[#This Row],[Customer Segment]]=Introduction!$D$44,1,0)</f>
        <v>1</v>
      </c>
      <c r="R1258" s="44">
        <v>3.13</v>
      </c>
      <c r="S12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665.11572178079928</v>
      </c>
    </row>
    <row r="1259" spans="1:19" customFormat="1" x14ac:dyDescent="0.2">
      <c r="A1259" s="1" t="s">
        <v>1</v>
      </c>
      <c r="B1259" s="1" t="s">
        <v>14</v>
      </c>
      <c r="C1259" s="1" t="s">
        <v>15</v>
      </c>
      <c r="D1259" s="49">
        <v>7.0000000000000007E-2</v>
      </c>
      <c r="E1259" s="49">
        <v>5.58</v>
      </c>
      <c r="F1259" s="49">
        <v>1.99</v>
      </c>
      <c r="G1259" s="49">
        <v>0.46</v>
      </c>
      <c r="H1259" s="49">
        <v>23.045999999999999</v>
      </c>
      <c r="I1259" s="52">
        <f>IF(Table2[[#This Row],[Order Priority]]=Introduction!$B$42,1,0)</f>
        <v>1</v>
      </c>
      <c r="J1259" s="52">
        <f>IF(Table2[[#This Row],[Order Priority]]=Introduction!$B$43,1,0)</f>
        <v>0</v>
      </c>
      <c r="K1259" s="52">
        <f>IF(Table2[[#This Row],[Order Priority]]=Introduction!$B$44,1,0)</f>
        <v>0</v>
      </c>
      <c r="L1259" s="52">
        <f>IF(Table2[[#This Row],[Order Priority]]=Introduction!$B$45,1,0)</f>
        <v>0</v>
      </c>
      <c r="M1259" s="52">
        <f>IF(Table2[[#This Row],[Ship Mode]]=Introduction!$C$42,1,0)</f>
        <v>0</v>
      </c>
      <c r="N1259" s="51">
        <f>IF(Table2[[#This Row],[Ship Mode]]=Introduction!$C$44,1,0)</f>
        <v>1</v>
      </c>
      <c r="O1259" s="51">
        <f>IF(Table2[[#This Row],[Customer Segment]]=Introduction!$D$45,1,0)</f>
        <v>0</v>
      </c>
      <c r="P1259" s="51">
        <f>IF(Table2[[#This Row],[Customer Segment]]=Introduction!$D$42,1,0)</f>
        <v>1</v>
      </c>
      <c r="Q1259" s="51">
        <f>IF(Table2[[#This Row],[Customer Segment]]=Introduction!$D$44,1,0)</f>
        <v>0</v>
      </c>
      <c r="R1259" s="41">
        <v>121.46</v>
      </c>
      <c r="S12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330.2166772095527</v>
      </c>
    </row>
    <row r="1260" spans="1:19" customFormat="1" x14ac:dyDescent="0.2">
      <c r="A1260" s="1" t="s">
        <v>13</v>
      </c>
      <c r="B1260" s="1" t="s">
        <v>14</v>
      </c>
      <c r="C1260" s="1" t="s">
        <v>47</v>
      </c>
      <c r="D1260" s="47">
        <v>0.04</v>
      </c>
      <c r="E1260" s="47">
        <v>9.06</v>
      </c>
      <c r="F1260" s="47">
        <v>9.86</v>
      </c>
      <c r="G1260" s="47">
        <v>0.4</v>
      </c>
      <c r="H1260" s="47">
        <v>-53.25</v>
      </c>
      <c r="I1260" s="52">
        <f>IF(Table2[[#This Row],[Order Priority]]=Introduction!$B$42,1,0)</f>
        <v>0</v>
      </c>
      <c r="J1260" s="52">
        <f>IF(Table2[[#This Row],[Order Priority]]=Introduction!$B$43,1,0)</f>
        <v>1</v>
      </c>
      <c r="K1260" s="52">
        <f>IF(Table2[[#This Row],[Order Priority]]=Introduction!$B$44,1,0)</f>
        <v>0</v>
      </c>
      <c r="L1260" s="52">
        <f>IF(Table2[[#This Row],[Order Priority]]=Introduction!$B$45,1,0)</f>
        <v>0</v>
      </c>
      <c r="M1260" s="52">
        <f>IF(Table2[[#This Row],[Ship Mode]]=Introduction!$C$42,1,0)</f>
        <v>0</v>
      </c>
      <c r="N1260" s="51">
        <f>IF(Table2[[#This Row],[Ship Mode]]=Introduction!$C$44,1,0)</f>
        <v>1</v>
      </c>
      <c r="O1260" s="51">
        <f>IF(Table2[[#This Row],[Customer Segment]]=Introduction!$D$45,1,0)</f>
        <v>0</v>
      </c>
      <c r="P1260" s="51">
        <f>IF(Table2[[#This Row],[Customer Segment]]=Introduction!$D$42,1,0)</f>
        <v>0</v>
      </c>
      <c r="Q1260" s="51">
        <f>IF(Table2[[#This Row],[Customer Segment]]=Introduction!$D$44,1,0)</f>
        <v>1</v>
      </c>
      <c r="R1260" s="44">
        <v>30.87</v>
      </c>
      <c r="S12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217.34201657647702</v>
      </c>
    </row>
    <row r="1261" spans="1:19" customFormat="1" x14ac:dyDescent="0.2">
      <c r="A1261" s="1" t="s">
        <v>13</v>
      </c>
      <c r="B1261" s="1" t="s">
        <v>14</v>
      </c>
      <c r="C1261" s="1" t="s">
        <v>47</v>
      </c>
      <c r="D1261" s="49">
        <v>0.04</v>
      </c>
      <c r="E1261" s="49">
        <v>14.27</v>
      </c>
      <c r="F1261" s="49">
        <v>7.27</v>
      </c>
      <c r="G1261" s="49">
        <v>0.38</v>
      </c>
      <c r="H1261" s="49">
        <v>2.125</v>
      </c>
      <c r="I1261" s="52">
        <f>IF(Table2[[#This Row],[Order Priority]]=Introduction!$B$42,1,0)</f>
        <v>0</v>
      </c>
      <c r="J1261" s="52">
        <f>IF(Table2[[#This Row],[Order Priority]]=Introduction!$B$43,1,0)</f>
        <v>1</v>
      </c>
      <c r="K1261" s="52">
        <f>IF(Table2[[#This Row],[Order Priority]]=Introduction!$B$44,1,0)</f>
        <v>0</v>
      </c>
      <c r="L1261" s="52">
        <f>IF(Table2[[#This Row],[Order Priority]]=Introduction!$B$45,1,0)</f>
        <v>0</v>
      </c>
      <c r="M1261" s="52">
        <f>IF(Table2[[#This Row],[Ship Mode]]=Introduction!$C$42,1,0)</f>
        <v>0</v>
      </c>
      <c r="N1261" s="51">
        <f>IF(Table2[[#This Row],[Ship Mode]]=Introduction!$C$44,1,0)</f>
        <v>1</v>
      </c>
      <c r="O1261" s="51">
        <f>IF(Table2[[#This Row],[Customer Segment]]=Introduction!$D$45,1,0)</f>
        <v>0</v>
      </c>
      <c r="P1261" s="51">
        <f>IF(Table2[[#This Row],[Customer Segment]]=Introduction!$D$42,1,0)</f>
        <v>0</v>
      </c>
      <c r="Q1261" s="51">
        <f>IF(Table2[[#This Row],[Customer Segment]]=Introduction!$D$44,1,0)</f>
        <v>1</v>
      </c>
      <c r="R1261" s="41">
        <v>45.24</v>
      </c>
      <c r="S12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202.16170478148115</v>
      </c>
    </row>
    <row r="1262" spans="1:19" customFormat="1" x14ac:dyDescent="0.2">
      <c r="A1262" s="1" t="s">
        <v>23</v>
      </c>
      <c r="B1262" s="1" t="s">
        <v>14</v>
      </c>
      <c r="C1262" s="1" t="s">
        <v>3</v>
      </c>
      <c r="D1262" s="47">
        <v>0.03</v>
      </c>
      <c r="E1262" s="47">
        <v>35.409999999999997</v>
      </c>
      <c r="F1262" s="47">
        <v>1.99</v>
      </c>
      <c r="G1262" s="47">
        <v>0.43</v>
      </c>
      <c r="H1262" s="47">
        <v>1912.422</v>
      </c>
      <c r="I1262" s="52">
        <f>IF(Table2[[#This Row],[Order Priority]]=Introduction!$B$42,1,0)</f>
        <v>0</v>
      </c>
      <c r="J1262" s="52">
        <f>IF(Table2[[#This Row],[Order Priority]]=Introduction!$B$43,1,0)</f>
        <v>0</v>
      </c>
      <c r="K1262" s="52">
        <f>IF(Table2[[#This Row],[Order Priority]]=Introduction!$B$44,1,0)</f>
        <v>1</v>
      </c>
      <c r="L1262" s="52">
        <f>IF(Table2[[#This Row],[Order Priority]]=Introduction!$B$45,1,0)</f>
        <v>0</v>
      </c>
      <c r="M1262" s="52">
        <f>IF(Table2[[#This Row],[Ship Mode]]=Introduction!$C$42,1,0)</f>
        <v>0</v>
      </c>
      <c r="N1262" s="51">
        <f>IF(Table2[[#This Row],[Ship Mode]]=Introduction!$C$44,1,0)</f>
        <v>1</v>
      </c>
      <c r="O1262" s="51">
        <f>IF(Table2[[#This Row],[Customer Segment]]=Introduction!$D$45,1,0)</f>
        <v>1</v>
      </c>
      <c r="P1262" s="51">
        <f>IF(Table2[[#This Row],[Customer Segment]]=Introduction!$D$42,1,0)</f>
        <v>0</v>
      </c>
      <c r="Q1262" s="51">
        <f>IF(Table2[[#This Row],[Customer Segment]]=Introduction!$D$44,1,0)</f>
        <v>0</v>
      </c>
      <c r="R1262" s="44">
        <v>367.52</v>
      </c>
      <c r="S12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2169.6032150961851</v>
      </c>
    </row>
    <row r="1263" spans="1:19" customFormat="1" x14ac:dyDescent="0.2">
      <c r="A1263" s="1" t="s">
        <v>23</v>
      </c>
      <c r="B1263" s="1" t="s">
        <v>14</v>
      </c>
      <c r="C1263" s="1" t="s">
        <v>3</v>
      </c>
      <c r="D1263" s="49">
        <v>0</v>
      </c>
      <c r="E1263" s="49">
        <v>142.86000000000001</v>
      </c>
      <c r="F1263" s="49">
        <v>19.989999999999998</v>
      </c>
      <c r="G1263" s="49">
        <v>0.56000000000000005</v>
      </c>
      <c r="H1263" s="49">
        <v>-739.32600000000002</v>
      </c>
      <c r="I1263" s="52">
        <f>IF(Table2[[#This Row],[Order Priority]]=Introduction!$B$42,1,0)</f>
        <v>0</v>
      </c>
      <c r="J1263" s="52">
        <f>IF(Table2[[#This Row],[Order Priority]]=Introduction!$B$43,1,0)</f>
        <v>0</v>
      </c>
      <c r="K1263" s="52">
        <f>IF(Table2[[#This Row],[Order Priority]]=Introduction!$B$44,1,0)</f>
        <v>1</v>
      </c>
      <c r="L1263" s="52">
        <f>IF(Table2[[#This Row],[Order Priority]]=Introduction!$B$45,1,0)</f>
        <v>0</v>
      </c>
      <c r="M1263" s="52">
        <f>IF(Table2[[#This Row],[Ship Mode]]=Introduction!$C$42,1,0)</f>
        <v>0</v>
      </c>
      <c r="N1263" s="51">
        <f>IF(Table2[[#This Row],[Ship Mode]]=Introduction!$C$44,1,0)</f>
        <v>1</v>
      </c>
      <c r="O1263" s="51">
        <f>IF(Table2[[#This Row],[Customer Segment]]=Introduction!$D$45,1,0)</f>
        <v>1</v>
      </c>
      <c r="P1263" s="51">
        <f>IF(Table2[[#This Row],[Customer Segment]]=Introduction!$D$42,1,0)</f>
        <v>0</v>
      </c>
      <c r="Q1263" s="51">
        <f>IF(Table2[[#This Row],[Customer Segment]]=Introduction!$D$44,1,0)</f>
        <v>0</v>
      </c>
      <c r="R1263" s="41">
        <v>1576.35</v>
      </c>
      <c r="S12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416.19205294903787</v>
      </c>
    </row>
    <row r="1264" spans="1:19" customFormat="1" x14ac:dyDescent="0.2">
      <c r="A1264" s="1" t="s">
        <v>46</v>
      </c>
      <c r="B1264" s="1" t="s">
        <v>63</v>
      </c>
      <c r="C1264" s="1" t="s">
        <v>15</v>
      </c>
      <c r="D1264" s="47">
        <v>0</v>
      </c>
      <c r="E1264" s="47">
        <v>2.88</v>
      </c>
      <c r="F1264" s="47">
        <v>0.7</v>
      </c>
      <c r="G1264" s="47">
        <v>0.56000000000000005</v>
      </c>
      <c r="H1264" s="47">
        <v>-0.11</v>
      </c>
      <c r="I1264" s="52">
        <f>IF(Table2[[#This Row],[Order Priority]]=Introduction!$B$42,1,0)</f>
        <v>0</v>
      </c>
      <c r="J1264" s="52">
        <f>IF(Table2[[#This Row],[Order Priority]]=Introduction!$B$43,1,0)</f>
        <v>0</v>
      </c>
      <c r="K1264" s="52">
        <f>IF(Table2[[#This Row],[Order Priority]]=Introduction!$B$44,1,0)</f>
        <v>0</v>
      </c>
      <c r="L1264" s="52">
        <f>IF(Table2[[#This Row],[Order Priority]]=Introduction!$B$45,1,0)</f>
        <v>0</v>
      </c>
      <c r="M1264" s="52">
        <f>IF(Table2[[#This Row],[Ship Mode]]=Introduction!$C$42,1,0)</f>
        <v>0</v>
      </c>
      <c r="N1264" s="51">
        <f>IF(Table2[[#This Row],[Ship Mode]]=Introduction!$C$44,1,0)</f>
        <v>0</v>
      </c>
      <c r="O1264" s="51">
        <f>IF(Table2[[#This Row],[Customer Segment]]=Introduction!$D$45,1,0)</f>
        <v>0</v>
      </c>
      <c r="P1264" s="51">
        <f>IF(Table2[[#This Row],[Customer Segment]]=Introduction!$D$42,1,0)</f>
        <v>1</v>
      </c>
      <c r="Q1264" s="51">
        <f>IF(Table2[[#This Row],[Customer Segment]]=Introduction!$D$44,1,0)</f>
        <v>0</v>
      </c>
      <c r="R1264" s="44">
        <v>7.96</v>
      </c>
      <c r="S12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220.56922164784626</v>
      </c>
    </row>
    <row r="1265" spans="1:19" customFormat="1" x14ac:dyDescent="0.2">
      <c r="A1265" s="1" t="s">
        <v>1</v>
      </c>
      <c r="B1265" s="1" t="s">
        <v>14</v>
      </c>
      <c r="C1265" s="1" t="s">
        <v>15</v>
      </c>
      <c r="D1265" s="49">
        <v>0</v>
      </c>
      <c r="E1265" s="49">
        <v>4.37</v>
      </c>
      <c r="F1265" s="49">
        <v>5.15</v>
      </c>
      <c r="G1265" s="49">
        <v>0.59</v>
      </c>
      <c r="H1265" s="49">
        <v>-150.2604</v>
      </c>
      <c r="I1265" s="52">
        <f>IF(Table2[[#This Row],[Order Priority]]=Introduction!$B$42,1,0)</f>
        <v>1</v>
      </c>
      <c r="J1265" s="52">
        <f>IF(Table2[[#This Row],[Order Priority]]=Introduction!$B$43,1,0)</f>
        <v>0</v>
      </c>
      <c r="K1265" s="52">
        <f>IF(Table2[[#This Row],[Order Priority]]=Introduction!$B$44,1,0)</f>
        <v>0</v>
      </c>
      <c r="L1265" s="52">
        <f>IF(Table2[[#This Row],[Order Priority]]=Introduction!$B$45,1,0)</f>
        <v>0</v>
      </c>
      <c r="M1265" s="52">
        <f>IF(Table2[[#This Row],[Ship Mode]]=Introduction!$C$42,1,0)</f>
        <v>0</v>
      </c>
      <c r="N1265" s="51">
        <f>IF(Table2[[#This Row],[Ship Mode]]=Introduction!$C$44,1,0)</f>
        <v>1</v>
      </c>
      <c r="O1265" s="51">
        <f>IF(Table2[[#This Row],[Customer Segment]]=Introduction!$D$45,1,0)</f>
        <v>0</v>
      </c>
      <c r="P1265" s="51">
        <f>IF(Table2[[#This Row],[Customer Segment]]=Introduction!$D$42,1,0)</f>
        <v>1</v>
      </c>
      <c r="Q1265" s="51">
        <f>IF(Table2[[#This Row],[Customer Segment]]=Introduction!$D$44,1,0)</f>
        <v>0</v>
      </c>
      <c r="R1265" s="41">
        <v>87.85</v>
      </c>
      <c r="S12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390.60827962002924</v>
      </c>
    </row>
    <row r="1266" spans="1:19" customFormat="1" x14ac:dyDescent="0.2">
      <c r="A1266" s="1" t="s">
        <v>1</v>
      </c>
      <c r="B1266" s="1" t="s">
        <v>2</v>
      </c>
      <c r="C1266" s="1" t="s">
        <v>15</v>
      </c>
      <c r="D1266" s="47">
        <v>0.01</v>
      </c>
      <c r="E1266" s="47">
        <v>500.98</v>
      </c>
      <c r="F1266" s="47">
        <v>56</v>
      </c>
      <c r="G1266" s="47">
        <v>0.6</v>
      </c>
      <c r="H1266" s="47">
        <v>4899.1288000000004</v>
      </c>
      <c r="I1266" s="52">
        <f>IF(Table2[[#This Row],[Order Priority]]=Introduction!$B$42,1,0)</f>
        <v>1</v>
      </c>
      <c r="J1266" s="52">
        <f>IF(Table2[[#This Row],[Order Priority]]=Introduction!$B$43,1,0)</f>
        <v>0</v>
      </c>
      <c r="K1266" s="52">
        <f>IF(Table2[[#This Row],[Order Priority]]=Introduction!$B$44,1,0)</f>
        <v>0</v>
      </c>
      <c r="L1266" s="52">
        <f>IF(Table2[[#This Row],[Order Priority]]=Introduction!$B$45,1,0)</f>
        <v>0</v>
      </c>
      <c r="M1266" s="52">
        <f>IF(Table2[[#This Row],[Ship Mode]]=Introduction!$C$42,1,0)</f>
        <v>1</v>
      </c>
      <c r="N1266" s="51">
        <f>IF(Table2[[#This Row],[Ship Mode]]=Introduction!$C$44,1,0)</f>
        <v>0</v>
      </c>
      <c r="O1266" s="51">
        <f>IF(Table2[[#This Row],[Customer Segment]]=Introduction!$D$45,1,0)</f>
        <v>0</v>
      </c>
      <c r="P1266" s="51">
        <f>IF(Table2[[#This Row],[Customer Segment]]=Introduction!$D$42,1,0)</f>
        <v>1</v>
      </c>
      <c r="Q1266" s="51">
        <f>IF(Table2[[#This Row],[Customer Segment]]=Introduction!$D$44,1,0)</f>
        <v>0</v>
      </c>
      <c r="R1266" s="44">
        <v>7429.63</v>
      </c>
      <c r="S12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8720.8755712662805</v>
      </c>
    </row>
    <row r="1267" spans="1:19" customFormat="1" x14ac:dyDescent="0.2">
      <c r="A1267" s="1" t="s">
        <v>1</v>
      </c>
      <c r="B1267" s="1" t="s">
        <v>14</v>
      </c>
      <c r="C1267" s="1" t="s">
        <v>15</v>
      </c>
      <c r="D1267" s="49">
        <v>0.02</v>
      </c>
      <c r="E1267" s="49">
        <v>12.58</v>
      </c>
      <c r="F1267" s="49">
        <v>5.16</v>
      </c>
      <c r="G1267" s="49">
        <v>0.43</v>
      </c>
      <c r="H1267" s="49">
        <v>44.712000000000003</v>
      </c>
      <c r="I1267" s="52">
        <f>IF(Table2[[#This Row],[Order Priority]]=Introduction!$B$42,1,0)</f>
        <v>1</v>
      </c>
      <c r="J1267" s="52">
        <f>IF(Table2[[#This Row],[Order Priority]]=Introduction!$B$43,1,0)</f>
        <v>0</v>
      </c>
      <c r="K1267" s="52">
        <f>IF(Table2[[#This Row],[Order Priority]]=Introduction!$B$44,1,0)</f>
        <v>0</v>
      </c>
      <c r="L1267" s="52">
        <f>IF(Table2[[#This Row],[Order Priority]]=Introduction!$B$45,1,0)</f>
        <v>0</v>
      </c>
      <c r="M1267" s="52">
        <f>IF(Table2[[#This Row],[Ship Mode]]=Introduction!$C$42,1,0)</f>
        <v>0</v>
      </c>
      <c r="N1267" s="51">
        <f>IF(Table2[[#This Row],[Ship Mode]]=Introduction!$C$44,1,0)</f>
        <v>1</v>
      </c>
      <c r="O1267" s="51">
        <f>IF(Table2[[#This Row],[Customer Segment]]=Introduction!$D$45,1,0)</f>
        <v>0</v>
      </c>
      <c r="P1267" s="51">
        <f>IF(Table2[[#This Row],[Customer Segment]]=Introduction!$D$42,1,0)</f>
        <v>1</v>
      </c>
      <c r="Q1267" s="51">
        <f>IF(Table2[[#This Row],[Customer Segment]]=Introduction!$D$44,1,0)</f>
        <v>0</v>
      </c>
      <c r="R1267" s="41">
        <v>224.29</v>
      </c>
      <c r="S12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470.05860106833148</v>
      </c>
    </row>
    <row r="1268" spans="1:19" customFormat="1" x14ac:dyDescent="0.2">
      <c r="A1268" s="1" t="s">
        <v>1</v>
      </c>
      <c r="B1268" s="1" t="s">
        <v>14</v>
      </c>
      <c r="C1268" s="1" t="s">
        <v>15</v>
      </c>
      <c r="D1268" s="47">
        <v>0.1</v>
      </c>
      <c r="E1268" s="47">
        <v>7.7</v>
      </c>
      <c r="F1268" s="47">
        <v>3.68</v>
      </c>
      <c r="G1268" s="47">
        <v>0.52</v>
      </c>
      <c r="H1268" s="47">
        <v>-22.626000000000001</v>
      </c>
      <c r="I1268" s="52">
        <f>IF(Table2[[#This Row],[Order Priority]]=Introduction!$B$42,1,0)</f>
        <v>1</v>
      </c>
      <c r="J1268" s="52">
        <f>IF(Table2[[#This Row],[Order Priority]]=Introduction!$B$43,1,0)</f>
        <v>0</v>
      </c>
      <c r="K1268" s="52">
        <f>IF(Table2[[#This Row],[Order Priority]]=Introduction!$B$44,1,0)</f>
        <v>0</v>
      </c>
      <c r="L1268" s="52">
        <f>IF(Table2[[#This Row],[Order Priority]]=Introduction!$B$45,1,0)</f>
        <v>0</v>
      </c>
      <c r="M1268" s="52">
        <f>IF(Table2[[#This Row],[Ship Mode]]=Introduction!$C$42,1,0)</f>
        <v>0</v>
      </c>
      <c r="N1268" s="51">
        <f>IF(Table2[[#This Row],[Ship Mode]]=Introduction!$C$44,1,0)</f>
        <v>1</v>
      </c>
      <c r="O1268" s="51">
        <f>IF(Table2[[#This Row],[Customer Segment]]=Introduction!$D$45,1,0)</f>
        <v>0</v>
      </c>
      <c r="P1268" s="51">
        <f>IF(Table2[[#This Row],[Customer Segment]]=Introduction!$D$42,1,0)</f>
        <v>1</v>
      </c>
      <c r="Q1268" s="51">
        <f>IF(Table2[[#This Row],[Customer Segment]]=Introduction!$D$44,1,0)</f>
        <v>0</v>
      </c>
      <c r="R1268" s="44">
        <v>51.2</v>
      </c>
      <c r="S12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366.84606449257478</v>
      </c>
    </row>
    <row r="1269" spans="1:19" customFormat="1" x14ac:dyDescent="0.2">
      <c r="A1269" s="1" t="s">
        <v>1</v>
      </c>
      <c r="B1269" s="1" t="s">
        <v>2</v>
      </c>
      <c r="C1269" s="1" t="s">
        <v>15</v>
      </c>
      <c r="D1269" s="49">
        <v>0.01</v>
      </c>
      <c r="E1269" s="49">
        <v>500.98</v>
      </c>
      <c r="F1269" s="49">
        <v>56</v>
      </c>
      <c r="G1269" s="49">
        <v>0.6</v>
      </c>
      <c r="H1269" s="49">
        <v>4260.1120000000001</v>
      </c>
      <c r="I1269" s="52">
        <f>IF(Table2[[#This Row],[Order Priority]]=Introduction!$B$42,1,0)</f>
        <v>1</v>
      </c>
      <c r="J1269" s="52">
        <f>IF(Table2[[#This Row],[Order Priority]]=Introduction!$B$43,1,0)</f>
        <v>0</v>
      </c>
      <c r="K1269" s="52">
        <f>IF(Table2[[#This Row],[Order Priority]]=Introduction!$B$44,1,0)</f>
        <v>0</v>
      </c>
      <c r="L1269" s="52">
        <f>IF(Table2[[#This Row],[Order Priority]]=Introduction!$B$45,1,0)</f>
        <v>0</v>
      </c>
      <c r="M1269" s="52">
        <f>IF(Table2[[#This Row],[Ship Mode]]=Introduction!$C$42,1,0)</f>
        <v>1</v>
      </c>
      <c r="N1269" s="51">
        <f>IF(Table2[[#This Row],[Ship Mode]]=Introduction!$C$44,1,0)</f>
        <v>0</v>
      </c>
      <c r="O1269" s="51">
        <f>IF(Table2[[#This Row],[Customer Segment]]=Introduction!$D$45,1,0)</f>
        <v>0</v>
      </c>
      <c r="P1269" s="51">
        <f>IF(Table2[[#This Row],[Customer Segment]]=Introduction!$D$42,1,0)</f>
        <v>1</v>
      </c>
      <c r="Q1269" s="51">
        <f>IF(Table2[[#This Row],[Customer Segment]]=Introduction!$D$44,1,0)</f>
        <v>0</v>
      </c>
      <c r="R1269" s="41">
        <v>29718.53</v>
      </c>
      <c r="S12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8066.5059310318129</v>
      </c>
    </row>
    <row r="1270" spans="1:19" customFormat="1" x14ac:dyDescent="0.2">
      <c r="A1270" s="1" t="s">
        <v>1</v>
      </c>
      <c r="B1270" s="1" t="s">
        <v>14</v>
      </c>
      <c r="C1270" s="1" t="s">
        <v>15</v>
      </c>
      <c r="D1270" s="47">
        <v>0.1</v>
      </c>
      <c r="E1270" s="47">
        <v>7.7</v>
      </c>
      <c r="F1270" s="47">
        <v>3.68</v>
      </c>
      <c r="G1270" s="47">
        <v>0.52</v>
      </c>
      <c r="H1270" s="47">
        <v>-25.14</v>
      </c>
      <c r="I1270" s="52">
        <f>IF(Table2[[#This Row],[Order Priority]]=Introduction!$B$42,1,0)</f>
        <v>1</v>
      </c>
      <c r="J1270" s="52">
        <f>IF(Table2[[#This Row],[Order Priority]]=Introduction!$B$43,1,0)</f>
        <v>0</v>
      </c>
      <c r="K1270" s="52">
        <f>IF(Table2[[#This Row],[Order Priority]]=Introduction!$B$44,1,0)</f>
        <v>0</v>
      </c>
      <c r="L1270" s="52">
        <f>IF(Table2[[#This Row],[Order Priority]]=Introduction!$B$45,1,0)</f>
        <v>0</v>
      </c>
      <c r="M1270" s="52">
        <f>IF(Table2[[#This Row],[Ship Mode]]=Introduction!$C$42,1,0)</f>
        <v>0</v>
      </c>
      <c r="N1270" s="51">
        <f>IF(Table2[[#This Row],[Ship Mode]]=Introduction!$C$44,1,0)</f>
        <v>1</v>
      </c>
      <c r="O1270" s="51">
        <f>IF(Table2[[#This Row],[Customer Segment]]=Introduction!$D$45,1,0)</f>
        <v>0</v>
      </c>
      <c r="P1270" s="51">
        <f>IF(Table2[[#This Row],[Customer Segment]]=Introduction!$D$42,1,0)</f>
        <v>1</v>
      </c>
      <c r="Q1270" s="51">
        <f>IF(Table2[[#This Row],[Customer Segment]]=Introduction!$D$44,1,0)</f>
        <v>0</v>
      </c>
      <c r="R1270" s="44">
        <v>197.48</v>
      </c>
      <c r="S12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364.27166382650552</v>
      </c>
    </row>
    <row r="1271" spans="1:19" customFormat="1" x14ac:dyDescent="0.2">
      <c r="A1271" s="1" t="s">
        <v>1</v>
      </c>
      <c r="B1271" s="1" t="s">
        <v>63</v>
      </c>
      <c r="C1271" s="1" t="s">
        <v>47</v>
      </c>
      <c r="D1271" s="49">
        <v>0.05</v>
      </c>
      <c r="E1271" s="49">
        <v>3.14</v>
      </c>
      <c r="F1271" s="49">
        <v>1.92</v>
      </c>
      <c r="G1271" s="49">
        <v>0.84</v>
      </c>
      <c r="H1271" s="49">
        <v>1628.37</v>
      </c>
      <c r="I1271" s="52">
        <f>IF(Table2[[#This Row],[Order Priority]]=Introduction!$B$42,1,0)</f>
        <v>1</v>
      </c>
      <c r="J1271" s="52">
        <f>IF(Table2[[#This Row],[Order Priority]]=Introduction!$B$43,1,0)</f>
        <v>0</v>
      </c>
      <c r="K1271" s="52">
        <f>IF(Table2[[#This Row],[Order Priority]]=Introduction!$B$44,1,0)</f>
        <v>0</v>
      </c>
      <c r="L1271" s="52">
        <f>IF(Table2[[#This Row],[Order Priority]]=Introduction!$B$45,1,0)</f>
        <v>0</v>
      </c>
      <c r="M1271" s="52">
        <f>IF(Table2[[#This Row],[Ship Mode]]=Introduction!$C$42,1,0)</f>
        <v>0</v>
      </c>
      <c r="N1271" s="51">
        <f>IF(Table2[[#This Row],[Ship Mode]]=Introduction!$C$44,1,0)</f>
        <v>0</v>
      </c>
      <c r="O1271" s="51">
        <f>IF(Table2[[#This Row],[Customer Segment]]=Introduction!$D$45,1,0)</f>
        <v>0</v>
      </c>
      <c r="P1271" s="51">
        <f>IF(Table2[[#This Row],[Customer Segment]]=Introduction!$D$42,1,0)</f>
        <v>0</v>
      </c>
      <c r="Q1271" s="51">
        <f>IF(Table2[[#This Row],[Customer Segment]]=Introduction!$D$44,1,0)</f>
        <v>1</v>
      </c>
      <c r="R1271" s="41">
        <v>59.22</v>
      </c>
      <c r="S12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2270.7556617472619</v>
      </c>
    </row>
    <row r="1272" spans="1:19" customFormat="1" x14ac:dyDescent="0.2">
      <c r="A1272" s="1" t="s">
        <v>13</v>
      </c>
      <c r="B1272" s="1" t="s">
        <v>14</v>
      </c>
      <c r="C1272" s="1" t="s">
        <v>15</v>
      </c>
      <c r="D1272" s="47">
        <v>0.09</v>
      </c>
      <c r="E1272" s="47">
        <v>101.41</v>
      </c>
      <c r="F1272" s="47">
        <v>35</v>
      </c>
      <c r="G1272" s="47">
        <v>0.82</v>
      </c>
      <c r="H1272" s="47">
        <v>-801.15480000000002</v>
      </c>
      <c r="I1272" s="52">
        <f>IF(Table2[[#This Row],[Order Priority]]=Introduction!$B$42,1,0)</f>
        <v>0</v>
      </c>
      <c r="J1272" s="52">
        <f>IF(Table2[[#This Row],[Order Priority]]=Introduction!$B$43,1,0)</f>
        <v>1</v>
      </c>
      <c r="K1272" s="52">
        <f>IF(Table2[[#This Row],[Order Priority]]=Introduction!$B$44,1,0)</f>
        <v>0</v>
      </c>
      <c r="L1272" s="52">
        <f>IF(Table2[[#This Row],[Order Priority]]=Introduction!$B$45,1,0)</f>
        <v>0</v>
      </c>
      <c r="M1272" s="52">
        <f>IF(Table2[[#This Row],[Ship Mode]]=Introduction!$C$42,1,0)</f>
        <v>0</v>
      </c>
      <c r="N1272" s="51">
        <f>IF(Table2[[#This Row],[Ship Mode]]=Introduction!$C$44,1,0)</f>
        <v>1</v>
      </c>
      <c r="O1272" s="51">
        <f>IF(Table2[[#This Row],[Customer Segment]]=Introduction!$D$45,1,0)</f>
        <v>0</v>
      </c>
      <c r="P1272" s="51">
        <f>IF(Table2[[#This Row],[Customer Segment]]=Introduction!$D$42,1,0)</f>
        <v>1</v>
      </c>
      <c r="Q1272" s="51">
        <f>IF(Table2[[#This Row],[Customer Segment]]=Introduction!$D$44,1,0)</f>
        <v>0</v>
      </c>
      <c r="R1272" s="44">
        <v>1178.32</v>
      </c>
      <c r="S12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692.35058529267712</v>
      </c>
    </row>
    <row r="1273" spans="1:19" customFormat="1" x14ac:dyDescent="0.2">
      <c r="A1273" s="1" t="s">
        <v>23</v>
      </c>
      <c r="B1273" s="1" t="s">
        <v>2</v>
      </c>
      <c r="C1273" s="1" t="s">
        <v>15</v>
      </c>
      <c r="D1273" s="49">
        <v>0.03</v>
      </c>
      <c r="E1273" s="49">
        <v>180.98</v>
      </c>
      <c r="F1273" s="49">
        <v>26.2</v>
      </c>
      <c r="G1273" s="49">
        <v>0.59</v>
      </c>
      <c r="H1273" s="49">
        <v>588.54</v>
      </c>
      <c r="I1273" s="52">
        <f>IF(Table2[[#This Row],[Order Priority]]=Introduction!$B$42,1,0)</f>
        <v>0</v>
      </c>
      <c r="J1273" s="52">
        <f>IF(Table2[[#This Row],[Order Priority]]=Introduction!$B$43,1,0)</f>
        <v>0</v>
      </c>
      <c r="K1273" s="52">
        <f>IF(Table2[[#This Row],[Order Priority]]=Introduction!$B$44,1,0)</f>
        <v>1</v>
      </c>
      <c r="L1273" s="52">
        <f>IF(Table2[[#This Row],[Order Priority]]=Introduction!$B$45,1,0)</f>
        <v>0</v>
      </c>
      <c r="M1273" s="52">
        <f>IF(Table2[[#This Row],[Ship Mode]]=Introduction!$C$42,1,0)</f>
        <v>1</v>
      </c>
      <c r="N1273" s="51">
        <f>IF(Table2[[#This Row],[Ship Mode]]=Introduction!$C$44,1,0)</f>
        <v>0</v>
      </c>
      <c r="O1273" s="51">
        <f>IF(Table2[[#This Row],[Customer Segment]]=Introduction!$D$45,1,0)</f>
        <v>0</v>
      </c>
      <c r="P1273" s="51">
        <f>IF(Table2[[#This Row],[Customer Segment]]=Introduction!$D$42,1,0)</f>
        <v>1</v>
      </c>
      <c r="Q1273" s="51">
        <f>IF(Table2[[#This Row],[Customer Segment]]=Introduction!$D$44,1,0)</f>
        <v>0</v>
      </c>
      <c r="R1273" s="41">
        <v>928.92</v>
      </c>
      <c r="S12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2248.6815712530465</v>
      </c>
    </row>
    <row r="1274" spans="1:19" customFormat="1" x14ac:dyDescent="0.2">
      <c r="A1274" s="1" t="s">
        <v>23</v>
      </c>
      <c r="B1274" s="1" t="s">
        <v>14</v>
      </c>
      <c r="C1274" s="1" t="s">
        <v>15</v>
      </c>
      <c r="D1274" s="47">
        <v>0.06</v>
      </c>
      <c r="E1274" s="47">
        <v>4.28</v>
      </c>
      <c r="F1274" s="47">
        <v>0.94</v>
      </c>
      <c r="G1274" s="47">
        <v>0.56000000000000005</v>
      </c>
      <c r="H1274" s="47">
        <v>0.37</v>
      </c>
      <c r="I1274" s="52">
        <f>IF(Table2[[#This Row],[Order Priority]]=Introduction!$B$42,1,0)</f>
        <v>0</v>
      </c>
      <c r="J1274" s="52">
        <f>IF(Table2[[#This Row],[Order Priority]]=Introduction!$B$43,1,0)</f>
        <v>0</v>
      </c>
      <c r="K1274" s="52">
        <f>IF(Table2[[#This Row],[Order Priority]]=Introduction!$B$44,1,0)</f>
        <v>1</v>
      </c>
      <c r="L1274" s="52">
        <f>IF(Table2[[#This Row],[Order Priority]]=Introduction!$B$45,1,0)</f>
        <v>0</v>
      </c>
      <c r="M1274" s="52">
        <f>IF(Table2[[#This Row],[Ship Mode]]=Introduction!$C$42,1,0)</f>
        <v>0</v>
      </c>
      <c r="N1274" s="51">
        <f>IF(Table2[[#This Row],[Ship Mode]]=Introduction!$C$44,1,0)</f>
        <v>1</v>
      </c>
      <c r="O1274" s="51">
        <f>IF(Table2[[#This Row],[Customer Segment]]=Introduction!$D$45,1,0)</f>
        <v>0</v>
      </c>
      <c r="P1274" s="51">
        <f>IF(Table2[[#This Row],[Customer Segment]]=Introduction!$D$42,1,0)</f>
        <v>1</v>
      </c>
      <c r="Q1274" s="51">
        <f>IF(Table2[[#This Row],[Customer Segment]]=Introduction!$D$44,1,0)</f>
        <v>0</v>
      </c>
      <c r="R1274" s="44">
        <v>38.96</v>
      </c>
      <c r="S12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5" spans="1:19" customFormat="1" x14ac:dyDescent="0.2">
      <c r="A1275" s="1" t="s">
        <v>23</v>
      </c>
      <c r="B1275" s="1" t="s">
        <v>14</v>
      </c>
      <c r="C1275" s="1" t="s">
        <v>15</v>
      </c>
      <c r="D1275" s="49">
        <v>0.06</v>
      </c>
      <c r="E1275" s="49">
        <v>4.28</v>
      </c>
      <c r="F1275" s="49">
        <v>0.94</v>
      </c>
      <c r="G1275" s="49">
        <v>0.56000000000000005</v>
      </c>
      <c r="H1275" s="49">
        <v>0.37</v>
      </c>
      <c r="I1275" s="52">
        <f>IF(Table2[[#This Row],[Order Priority]]=Introduction!$B$42,1,0)</f>
        <v>0</v>
      </c>
      <c r="J1275" s="52">
        <f>IF(Table2[[#This Row],[Order Priority]]=Introduction!$B$43,1,0)</f>
        <v>0</v>
      </c>
      <c r="K1275" s="52">
        <f>IF(Table2[[#This Row],[Order Priority]]=Introduction!$B$44,1,0)</f>
        <v>1</v>
      </c>
      <c r="L1275" s="52">
        <f>IF(Table2[[#This Row],[Order Priority]]=Introduction!$B$45,1,0)</f>
        <v>0</v>
      </c>
      <c r="M1275" s="52">
        <f>IF(Table2[[#This Row],[Ship Mode]]=Introduction!$C$42,1,0)</f>
        <v>0</v>
      </c>
      <c r="N1275" s="51">
        <f>IF(Table2[[#This Row],[Ship Mode]]=Introduction!$C$44,1,0)</f>
        <v>1</v>
      </c>
      <c r="O1275" s="51">
        <f>IF(Table2[[#This Row],[Customer Segment]]=Introduction!$D$45,1,0)</f>
        <v>0</v>
      </c>
      <c r="P1275" s="51">
        <f>IF(Table2[[#This Row],[Customer Segment]]=Introduction!$D$42,1,0)</f>
        <v>1</v>
      </c>
      <c r="Q1275" s="51">
        <f>IF(Table2[[#This Row],[Customer Segment]]=Introduction!$D$44,1,0)</f>
        <v>0</v>
      </c>
      <c r="R1275" s="41">
        <v>8.66</v>
      </c>
      <c r="S12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6" spans="1:19" customFormat="1" x14ac:dyDescent="0.2">
      <c r="A1276" s="1" t="s">
        <v>92</v>
      </c>
      <c r="B1276" s="1" t="s">
        <v>14</v>
      </c>
      <c r="C1276" s="1" t="s">
        <v>47</v>
      </c>
      <c r="D1276" s="47">
        <v>0.04</v>
      </c>
      <c r="E1276" s="47">
        <v>419.19</v>
      </c>
      <c r="F1276" s="47">
        <v>19.989999999999998</v>
      </c>
      <c r="G1276" s="47">
        <v>0.57999999999999996</v>
      </c>
      <c r="H1276" s="47">
        <v>1388.3559</v>
      </c>
      <c r="I1276" s="52">
        <f>IF(Table2[[#This Row],[Order Priority]]=Introduction!$B$42,1,0)</f>
        <v>0</v>
      </c>
      <c r="J1276" s="52">
        <f>IF(Table2[[#This Row],[Order Priority]]=Introduction!$B$43,1,0)</f>
        <v>0</v>
      </c>
      <c r="K1276" s="52">
        <f>IF(Table2[[#This Row],[Order Priority]]=Introduction!$B$44,1,0)</f>
        <v>0</v>
      </c>
      <c r="L1276" s="52">
        <f>IF(Table2[[#This Row],[Order Priority]]=Introduction!$B$45,1,0)</f>
        <v>1</v>
      </c>
      <c r="M1276" s="52">
        <f>IF(Table2[[#This Row],[Ship Mode]]=Introduction!$C$42,1,0)</f>
        <v>0</v>
      </c>
      <c r="N1276" s="51">
        <f>IF(Table2[[#This Row],[Ship Mode]]=Introduction!$C$44,1,0)</f>
        <v>1</v>
      </c>
      <c r="O1276" s="51">
        <f>IF(Table2[[#This Row],[Customer Segment]]=Introduction!$D$45,1,0)</f>
        <v>0</v>
      </c>
      <c r="P1276" s="51">
        <f>IF(Table2[[#This Row],[Customer Segment]]=Introduction!$D$42,1,0)</f>
        <v>0</v>
      </c>
      <c r="Q1276" s="51">
        <f>IF(Table2[[#This Row],[Customer Segment]]=Introduction!$D$44,1,0)</f>
        <v>1</v>
      </c>
      <c r="R1276" s="44">
        <v>2012.11</v>
      </c>
      <c r="S12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3423.4440891390209</v>
      </c>
    </row>
    <row r="1277" spans="1:19" customFormat="1" x14ac:dyDescent="0.2">
      <c r="A1277" s="1" t="s">
        <v>92</v>
      </c>
      <c r="B1277" s="1" t="s">
        <v>14</v>
      </c>
      <c r="C1277" s="1" t="s">
        <v>47</v>
      </c>
      <c r="D1277" s="49">
        <v>0.04</v>
      </c>
      <c r="E1277" s="49">
        <v>419.19</v>
      </c>
      <c r="F1277" s="49">
        <v>19.989999999999998</v>
      </c>
      <c r="G1277" s="49">
        <v>0.57999999999999996</v>
      </c>
      <c r="H1277" s="49">
        <v>1947.67</v>
      </c>
      <c r="I1277" s="52">
        <f>IF(Table2[[#This Row],[Order Priority]]=Introduction!$B$42,1,0)</f>
        <v>0</v>
      </c>
      <c r="J1277" s="52">
        <f>IF(Table2[[#This Row],[Order Priority]]=Introduction!$B$43,1,0)</f>
        <v>0</v>
      </c>
      <c r="K1277" s="52">
        <f>IF(Table2[[#This Row],[Order Priority]]=Introduction!$B$44,1,0)</f>
        <v>0</v>
      </c>
      <c r="L1277" s="52">
        <f>IF(Table2[[#This Row],[Order Priority]]=Introduction!$B$45,1,0)</f>
        <v>1</v>
      </c>
      <c r="M1277" s="52">
        <f>IF(Table2[[#This Row],[Ship Mode]]=Introduction!$C$42,1,0)</f>
        <v>0</v>
      </c>
      <c r="N1277" s="51">
        <f>IF(Table2[[#This Row],[Ship Mode]]=Introduction!$C$44,1,0)</f>
        <v>1</v>
      </c>
      <c r="O1277" s="51">
        <f>IF(Table2[[#This Row],[Customer Segment]]=Introduction!$D$45,1,0)</f>
        <v>0</v>
      </c>
      <c r="P1277" s="51">
        <f>IF(Table2[[#This Row],[Customer Segment]]=Introduction!$D$42,1,0)</f>
        <v>0</v>
      </c>
      <c r="Q1277" s="51">
        <f>IF(Table2[[#This Row],[Customer Segment]]=Introduction!$D$44,1,0)</f>
        <v>1</v>
      </c>
      <c r="R1277" s="41">
        <v>8048.45</v>
      </c>
      <c r="S12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3996.1961144301627</v>
      </c>
    </row>
    <row r="1278" spans="1:19" customFormat="1" x14ac:dyDescent="0.2">
      <c r="A1278" s="1" t="s">
        <v>46</v>
      </c>
      <c r="B1278" s="1" t="s">
        <v>14</v>
      </c>
      <c r="C1278" s="1" t="s">
        <v>3</v>
      </c>
      <c r="D1278" s="47">
        <v>7.0000000000000007E-2</v>
      </c>
      <c r="E1278" s="47">
        <v>3.38</v>
      </c>
      <c r="F1278" s="47">
        <v>0.85</v>
      </c>
      <c r="G1278" s="47">
        <v>0.48</v>
      </c>
      <c r="H1278" s="47">
        <v>19.04</v>
      </c>
      <c r="I1278" s="52">
        <f>IF(Table2[[#This Row],[Order Priority]]=Introduction!$B$42,1,0)</f>
        <v>0</v>
      </c>
      <c r="J1278" s="52">
        <f>IF(Table2[[#This Row],[Order Priority]]=Introduction!$B$43,1,0)</f>
        <v>0</v>
      </c>
      <c r="K1278" s="52">
        <f>IF(Table2[[#This Row],[Order Priority]]=Introduction!$B$44,1,0)</f>
        <v>0</v>
      </c>
      <c r="L1278" s="52">
        <f>IF(Table2[[#This Row],[Order Priority]]=Introduction!$B$45,1,0)</f>
        <v>0</v>
      </c>
      <c r="M1278" s="52">
        <f>IF(Table2[[#This Row],[Ship Mode]]=Introduction!$C$42,1,0)</f>
        <v>0</v>
      </c>
      <c r="N1278" s="51">
        <f>IF(Table2[[#This Row],[Ship Mode]]=Introduction!$C$44,1,0)</f>
        <v>1</v>
      </c>
      <c r="O1278" s="51">
        <f>IF(Table2[[#This Row],[Customer Segment]]=Introduction!$D$45,1,0)</f>
        <v>1</v>
      </c>
      <c r="P1278" s="51">
        <f>IF(Table2[[#This Row],[Customer Segment]]=Introduction!$D$42,1,0)</f>
        <v>0</v>
      </c>
      <c r="Q1278" s="51">
        <f>IF(Table2[[#This Row],[Customer Segment]]=Introduction!$D$44,1,0)</f>
        <v>0</v>
      </c>
      <c r="R1278" s="44">
        <v>29.08</v>
      </c>
      <c r="S12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79" spans="1:19" customFormat="1" x14ac:dyDescent="0.2">
      <c r="A1279" s="1" t="s">
        <v>46</v>
      </c>
      <c r="B1279" s="1" t="s">
        <v>14</v>
      </c>
      <c r="C1279" s="1" t="s">
        <v>3</v>
      </c>
      <c r="D1279" s="49">
        <v>7.0000000000000007E-2</v>
      </c>
      <c r="E1279" s="49">
        <v>3.38</v>
      </c>
      <c r="F1279" s="49">
        <v>0.85</v>
      </c>
      <c r="G1279" s="49">
        <v>0.48</v>
      </c>
      <c r="H1279" s="49">
        <v>19.04</v>
      </c>
      <c r="I1279" s="52">
        <f>IF(Table2[[#This Row],[Order Priority]]=Introduction!$B$42,1,0)</f>
        <v>0</v>
      </c>
      <c r="J1279" s="52">
        <f>IF(Table2[[#This Row],[Order Priority]]=Introduction!$B$43,1,0)</f>
        <v>0</v>
      </c>
      <c r="K1279" s="52">
        <f>IF(Table2[[#This Row],[Order Priority]]=Introduction!$B$44,1,0)</f>
        <v>0</v>
      </c>
      <c r="L1279" s="52">
        <f>IF(Table2[[#This Row],[Order Priority]]=Introduction!$B$45,1,0)</f>
        <v>0</v>
      </c>
      <c r="M1279" s="52">
        <f>IF(Table2[[#This Row],[Ship Mode]]=Introduction!$C$42,1,0)</f>
        <v>0</v>
      </c>
      <c r="N1279" s="51">
        <f>IF(Table2[[#This Row],[Ship Mode]]=Introduction!$C$44,1,0)</f>
        <v>1</v>
      </c>
      <c r="O1279" s="51">
        <f>IF(Table2[[#This Row],[Customer Segment]]=Introduction!$D$45,1,0)</f>
        <v>1</v>
      </c>
      <c r="P1279" s="51">
        <f>IF(Table2[[#This Row],[Customer Segment]]=Introduction!$D$42,1,0)</f>
        <v>0</v>
      </c>
      <c r="Q1279" s="51">
        <f>IF(Table2[[#This Row],[Customer Segment]]=Introduction!$D$44,1,0)</f>
        <v>0</v>
      </c>
      <c r="R1279" s="41">
        <v>109.86</v>
      </c>
      <c r="S12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80" spans="1:19" customFormat="1" x14ac:dyDescent="0.2">
      <c r="A1280" s="1" t="s">
        <v>1</v>
      </c>
      <c r="B1280" s="1" t="s">
        <v>63</v>
      </c>
      <c r="C1280" s="1" t="s">
        <v>47</v>
      </c>
      <c r="D1280" s="47">
        <v>0.09</v>
      </c>
      <c r="E1280" s="47">
        <v>58.1</v>
      </c>
      <c r="F1280" s="47">
        <v>1.49</v>
      </c>
      <c r="G1280" s="47">
        <v>0.38</v>
      </c>
      <c r="H1280" s="47">
        <v>765.75</v>
      </c>
      <c r="I1280" s="52">
        <f>IF(Table2[[#This Row],[Order Priority]]=Introduction!$B$42,1,0)</f>
        <v>1</v>
      </c>
      <c r="J1280" s="52">
        <f>IF(Table2[[#This Row],[Order Priority]]=Introduction!$B$43,1,0)</f>
        <v>0</v>
      </c>
      <c r="K1280" s="52">
        <f>IF(Table2[[#This Row],[Order Priority]]=Introduction!$B$44,1,0)</f>
        <v>0</v>
      </c>
      <c r="L1280" s="52">
        <f>IF(Table2[[#This Row],[Order Priority]]=Introduction!$B$45,1,0)</f>
        <v>0</v>
      </c>
      <c r="M1280" s="52">
        <f>IF(Table2[[#This Row],[Ship Mode]]=Introduction!$C$42,1,0)</f>
        <v>0</v>
      </c>
      <c r="N1280" s="51">
        <f>IF(Table2[[#This Row],[Ship Mode]]=Introduction!$C$44,1,0)</f>
        <v>0</v>
      </c>
      <c r="O1280" s="51">
        <f>IF(Table2[[#This Row],[Customer Segment]]=Introduction!$D$45,1,0)</f>
        <v>0</v>
      </c>
      <c r="P1280" s="51">
        <f>IF(Table2[[#This Row],[Customer Segment]]=Introduction!$D$42,1,0)</f>
        <v>0</v>
      </c>
      <c r="Q1280" s="51">
        <f>IF(Table2[[#This Row],[Customer Segment]]=Introduction!$D$44,1,0)</f>
        <v>1</v>
      </c>
      <c r="R1280" s="44">
        <v>169.46</v>
      </c>
      <c r="S12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1138.9468718029859</v>
      </c>
    </row>
    <row r="1281" spans="1:19" customFormat="1" x14ac:dyDescent="0.2">
      <c r="A1281" s="1" t="s">
        <v>23</v>
      </c>
      <c r="B1281" s="1" t="s">
        <v>14</v>
      </c>
      <c r="C1281" s="1" t="s">
        <v>70</v>
      </c>
      <c r="D1281" s="49">
        <v>0.09</v>
      </c>
      <c r="E1281" s="49">
        <v>300.97000000000003</v>
      </c>
      <c r="F1281" s="49">
        <v>7.18</v>
      </c>
      <c r="G1281" s="49">
        <v>0.48</v>
      </c>
      <c r="H1281" s="49">
        <v>17.771999999999998</v>
      </c>
      <c r="I1281" s="52">
        <f>IF(Table2[[#This Row],[Order Priority]]=Introduction!$B$42,1,0)</f>
        <v>0</v>
      </c>
      <c r="J1281" s="52">
        <f>IF(Table2[[#This Row],[Order Priority]]=Introduction!$B$43,1,0)</f>
        <v>0</v>
      </c>
      <c r="K1281" s="52">
        <f>IF(Table2[[#This Row],[Order Priority]]=Introduction!$B$44,1,0)</f>
        <v>1</v>
      </c>
      <c r="L1281" s="52">
        <f>IF(Table2[[#This Row],[Order Priority]]=Introduction!$B$45,1,0)</f>
        <v>0</v>
      </c>
      <c r="M1281" s="52">
        <f>IF(Table2[[#This Row],[Ship Mode]]=Introduction!$C$42,1,0)</f>
        <v>0</v>
      </c>
      <c r="N1281" s="51">
        <f>IF(Table2[[#This Row],[Ship Mode]]=Introduction!$C$44,1,0)</f>
        <v>1</v>
      </c>
      <c r="O1281" s="51">
        <f>IF(Table2[[#This Row],[Customer Segment]]=Introduction!$D$45,1,0)</f>
        <v>0</v>
      </c>
      <c r="P1281" s="51">
        <f>IF(Table2[[#This Row],[Customer Segment]]=Introduction!$D$42,1,0)</f>
        <v>0</v>
      </c>
      <c r="Q1281" s="51">
        <f>IF(Table2[[#This Row],[Customer Segment]]=Introduction!$D$44,1,0)</f>
        <v>0</v>
      </c>
      <c r="R1281" s="41">
        <v>2848.38</v>
      </c>
      <c r="S12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1215.8726480639402</v>
      </c>
    </row>
    <row r="1282" spans="1:19" customFormat="1" x14ac:dyDescent="0.2">
      <c r="A1282" s="1" t="s">
        <v>46</v>
      </c>
      <c r="B1282" s="1" t="s">
        <v>14</v>
      </c>
      <c r="C1282" s="1" t="s">
        <v>70</v>
      </c>
      <c r="D1282" s="47">
        <v>0.09</v>
      </c>
      <c r="E1282" s="47">
        <v>12.28</v>
      </c>
      <c r="F1282" s="47">
        <v>4.8600000000000003</v>
      </c>
      <c r="G1282" s="47">
        <v>0.38</v>
      </c>
      <c r="H1282" s="47">
        <v>1.73</v>
      </c>
      <c r="I1282" s="52">
        <f>IF(Table2[[#This Row],[Order Priority]]=Introduction!$B$42,1,0)</f>
        <v>0</v>
      </c>
      <c r="J1282" s="52">
        <f>IF(Table2[[#This Row],[Order Priority]]=Introduction!$B$43,1,0)</f>
        <v>0</v>
      </c>
      <c r="K1282" s="52">
        <f>IF(Table2[[#This Row],[Order Priority]]=Introduction!$B$44,1,0)</f>
        <v>0</v>
      </c>
      <c r="L1282" s="52">
        <f>IF(Table2[[#This Row],[Order Priority]]=Introduction!$B$45,1,0)</f>
        <v>0</v>
      </c>
      <c r="M1282" s="52">
        <f>IF(Table2[[#This Row],[Ship Mode]]=Introduction!$C$42,1,0)</f>
        <v>0</v>
      </c>
      <c r="N1282" s="51">
        <f>IF(Table2[[#This Row],[Ship Mode]]=Introduction!$C$44,1,0)</f>
        <v>1</v>
      </c>
      <c r="O1282" s="51">
        <f>IF(Table2[[#This Row],[Customer Segment]]=Introduction!$D$45,1,0)</f>
        <v>0</v>
      </c>
      <c r="P1282" s="51">
        <f>IF(Table2[[#This Row],[Customer Segment]]=Introduction!$D$42,1,0)</f>
        <v>0</v>
      </c>
      <c r="Q1282" s="51">
        <f>IF(Table2[[#This Row],[Customer Segment]]=Introduction!$D$44,1,0)</f>
        <v>0</v>
      </c>
      <c r="R1282" s="44">
        <v>34.65</v>
      </c>
      <c r="S12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268.94798429321003</v>
      </c>
    </row>
    <row r="1283" spans="1:19" customFormat="1" x14ac:dyDescent="0.2">
      <c r="A1283" s="1" t="s">
        <v>46</v>
      </c>
      <c r="B1283" s="1" t="s">
        <v>14</v>
      </c>
      <c r="C1283" s="1" t="s">
        <v>3</v>
      </c>
      <c r="D1283" s="49">
        <v>0</v>
      </c>
      <c r="E1283" s="49">
        <v>125.99</v>
      </c>
      <c r="F1283" s="49">
        <v>8.99</v>
      </c>
      <c r="G1283" s="49">
        <v>0.56999999999999995</v>
      </c>
      <c r="H1283" s="49">
        <v>613.89576</v>
      </c>
      <c r="I1283" s="52">
        <f>IF(Table2[[#This Row],[Order Priority]]=Introduction!$B$42,1,0)</f>
        <v>0</v>
      </c>
      <c r="J1283" s="52">
        <f>IF(Table2[[#This Row],[Order Priority]]=Introduction!$B$43,1,0)</f>
        <v>0</v>
      </c>
      <c r="K1283" s="52">
        <f>IF(Table2[[#This Row],[Order Priority]]=Introduction!$B$44,1,0)</f>
        <v>0</v>
      </c>
      <c r="L1283" s="52">
        <f>IF(Table2[[#This Row],[Order Priority]]=Introduction!$B$45,1,0)</f>
        <v>0</v>
      </c>
      <c r="M1283" s="52">
        <f>IF(Table2[[#This Row],[Ship Mode]]=Introduction!$C$42,1,0)</f>
        <v>0</v>
      </c>
      <c r="N1283" s="51">
        <f>IF(Table2[[#This Row],[Ship Mode]]=Introduction!$C$44,1,0)</f>
        <v>1</v>
      </c>
      <c r="O1283" s="51">
        <f>IF(Table2[[#This Row],[Customer Segment]]=Introduction!$D$45,1,0)</f>
        <v>1</v>
      </c>
      <c r="P1283" s="51">
        <f>IF(Table2[[#This Row],[Customer Segment]]=Introduction!$D$42,1,0)</f>
        <v>0</v>
      </c>
      <c r="Q1283" s="51">
        <f>IF(Table2[[#This Row],[Customer Segment]]=Introduction!$D$44,1,0)</f>
        <v>0</v>
      </c>
      <c r="R1283" s="41">
        <v>1362.2</v>
      </c>
      <c r="S12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1574.609201204152</v>
      </c>
    </row>
    <row r="1284" spans="1:19" customFormat="1" x14ac:dyDescent="0.2">
      <c r="A1284" s="1" t="s">
        <v>46</v>
      </c>
      <c r="B1284" s="1" t="s">
        <v>14</v>
      </c>
      <c r="C1284" s="1" t="s">
        <v>3</v>
      </c>
      <c r="D1284" s="47">
        <v>0.08</v>
      </c>
      <c r="E1284" s="47">
        <v>3.28</v>
      </c>
      <c r="F1284" s="47">
        <v>3.97</v>
      </c>
      <c r="G1284" s="47">
        <v>0.56000000000000005</v>
      </c>
      <c r="H1284" s="47">
        <v>0.42659999999999998</v>
      </c>
      <c r="I1284" s="52">
        <f>IF(Table2[[#This Row],[Order Priority]]=Introduction!$B$42,1,0)</f>
        <v>0</v>
      </c>
      <c r="J1284" s="52">
        <f>IF(Table2[[#This Row],[Order Priority]]=Introduction!$B$43,1,0)</f>
        <v>0</v>
      </c>
      <c r="K1284" s="52">
        <f>IF(Table2[[#This Row],[Order Priority]]=Introduction!$B$44,1,0)</f>
        <v>0</v>
      </c>
      <c r="L1284" s="52">
        <f>IF(Table2[[#This Row],[Order Priority]]=Introduction!$B$45,1,0)</f>
        <v>0</v>
      </c>
      <c r="M1284" s="52">
        <f>IF(Table2[[#This Row],[Ship Mode]]=Introduction!$C$42,1,0)</f>
        <v>0</v>
      </c>
      <c r="N1284" s="51">
        <f>IF(Table2[[#This Row],[Ship Mode]]=Introduction!$C$44,1,0)</f>
        <v>1</v>
      </c>
      <c r="O1284" s="51">
        <f>IF(Table2[[#This Row],[Customer Segment]]=Introduction!$D$45,1,0)</f>
        <v>1</v>
      </c>
      <c r="P1284" s="51">
        <f>IF(Table2[[#This Row],[Customer Segment]]=Introduction!$D$42,1,0)</f>
        <v>0</v>
      </c>
      <c r="Q1284" s="51">
        <f>IF(Table2[[#This Row],[Customer Segment]]=Introduction!$D$44,1,0)</f>
        <v>0</v>
      </c>
      <c r="R1284" s="44">
        <v>57.24</v>
      </c>
      <c r="S12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362.0005601695006</v>
      </c>
    </row>
    <row r="1285" spans="1:19" customFormat="1" x14ac:dyDescent="0.2">
      <c r="A1285" s="1" t="s">
        <v>46</v>
      </c>
      <c r="B1285" s="1" t="s">
        <v>63</v>
      </c>
      <c r="C1285" s="1" t="s">
        <v>3</v>
      </c>
      <c r="D1285" s="49">
        <v>0.09</v>
      </c>
      <c r="E1285" s="49">
        <v>40.97</v>
      </c>
      <c r="F1285" s="49">
        <v>8.99</v>
      </c>
      <c r="G1285" s="49">
        <v>0.59</v>
      </c>
      <c r="H1285" s="49">
        <v>66.215999999999994</v>
      </c>
      <c r="I1285" s="52">
        <f>IF(Table2[[#This Row],[Order Priority]]=Introduction!$B$42,1,0)</f>
        <v>0</v>
      </c>
      <c r="J1285" s="52">
        <f>IF(Table2[[#This Row],[Order Priority]]=Introduction!$B$43,1,0)</f>
        <v>0</v>
      </c>
      <c r="K1285" s="52">
        <f>IF(Table2[[#This Row],[Order Priority]]=Introduction!$B$44,1,0)</f>
        <v>0</v>
      </c>
      <c r="L1285" s="52">
        <f>IF(Table2[[#This Row],[Order Priority]]=Introduction!$B$45,1,0)</f>
        <v>0</v>
      </c>
      <c r="M1285" s="52">
        <f>IF(Table2[[#This Row],[Ship Mode]]=Introduction!$C$42,1,0)</f>
        <v>0</v>
      </c>
      <c r="N1285" s="51">
        <f>IF(Table2[[#This Row],[Ship Mode]]=Introduction!$C$44,1,0)</f>
        <v>0</v>
      </c>
      <c r="O1285" s="51">
        <f>IF(Table2[[#This Row],[Customer Segment]]=Introduction!$D$45,1,0)</f>
        <v>1</v>
      </c>
      <c r="P1285" s="51">
        <f>IF(Table2[[#This Row],[Customer Segment]]=Introduction!$D$42,1,0)</f>
        <v>0</v>
      </c>
      <c r="Q1285" s="51">
        <f>IF(Table2[[#This Row],[Customer Segment]]=Introduction!$D$44,1,0)</f>
        <v>0</v>
      </c>
      <c r="R1285" s="41">
        <v>824.7</v>
      </c>
      <c r="S12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622.32073970896249</v>
      </c>
    </row>
    <row r="1286" spans="1:19" customFormat="1" x14ac:dyDescent="0.2">
      <c r="A1286" s="1" t="s">
        <v>1</v>
      </c>
      <c r="B1286" s="1" t="s">
        <v>14</v>
      </c>
      <c r="C1286" s="1" t="s">
        <v>70</v>
      </c>
      <c r="D1286" s="47">
        <v>0.05</v>
      </c>
      <c r="E1286" s="47">
        <v>6.48</v>
      </c>
      <c r="F1286" s="47">
        <v>6.22</v>
      </c>
      <c r="G1286" s="47">
        <v>0.37</v>
      </c>
      <c r="H1286" s="47">
        <v>-29.07</v>
      </c>
      <c r="I1286" s="52">
        <f>IF(Table2[[#This Row],[Order Priority]]=Introduction!$B$42,1,0)</f>
        <v>1</v>
      </c>
      <c r="J1286" s="52">
        <f>IF(Table2[[#This Row],[Order Priority]]=Introduction!$B$43,1,0)</f>
        <v>0</v>
      </c>
      <c r="K1286" s="52">
        <f>IF(Table2[[#This Row],[Order Priority]]=Introduction!$B$44,1,0)</f>
        <v>0</v>
      </c>
      <c r="L1286" s="52">
        <f>IF(Table2[[#This Row],[Order Priority]]=Introduction!$B$45,1,0)</f>
        <v>0</v>
      </c>
      <c r="M1286" s="52">
        <f>IF(Table2[[#This Row],[Ship Mode]]=Introduction!$C$42,1,0)</f>
        <v>0</v>
      </c>
      <c r="N1286" s="51">
        <f>IF(Table2[[#This Row],[Ship Mode]]=Introduction!$C$44,1,0)</f>
        <v>1</v>
      </c>
      <c r="O1286" s="51">
        <f>IF(Table2[[#This Row],[Customer Segment]]=Introduction!$D$45,1,0)</f>
        <v>0</v>
      </c>
      <c r="P1286" s="51">
        <f>IF(Table2[[#This Row],[Customer Segment]]=Introduction!$D$42,1,0)</f>
        <v>0</v>
      </c>
      <c r="Q1286" s="51">
        <f>IF(Table2[[#This Row],[Customer Segment]]=Introduction!$D$44,1,0)</f>
        <v>0</v>
      </c>
      <c r="R1286" s="44">
        <v>21.46</v>
      </c>
      <c r="S12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363.92881137150647</v>
      </c>
    </row>
    <row r="1287" spans="1:19" customFormat="1" x14ac:dyDescent="0.2">
      <c r="A1287" s="1" t="s">
        <v>1</v>
      </c>
      <c r="B1287" s="1" t="s">
        <v>14</v>
      </c>
      <c r="C1287" s="1" t="s">
        <v>70</v>
      </c>
      <c r="D1287" s="49">
        <v>0.03</v>
      </c>
      <c r="E1287" s="49">
        <v>300.64999999999998</v>
      </c>
      <c r="F1287" s="49">
        <v>24.49</v>
      </c>
      <c r="G1287" s="49">
        <v>0.52</v>
      </c>
      <c r="H1287" s="49">
        <v>1282.4960000000001</v>
      </c>
      <c r="I1287" s="52">
        <f>IF(Table2[[#This Row],[Order Priority]]=Introduction!$B$42,1,0)</f>
        <v>1</v>
      </c>
      <c r="J1287" s="52">
        <f>IF(Table2[[#This Row],[Order Priority]]=Introduction!$B$43,1,0)</f>
        <v>0</v>
      </c>
      <c r="K1287" s="52">
        <f>IF(Table2[[#This Row],[Order Priority]]=Introduction!$B$44,1,0)</f>
        <v>0</v>
      </c>
      <c r="L1287" s="52">
        <f>IF(Table2[[#This Row],[Order Priority]]=Introduction!$B$45,1,0)</f>
        <v>0</v>
      </c>
      <c r="M1287" s="52">
        <f>IF(Table2[[#This Row],[Ship Mode]]=Introduction!$C$42,1,0)</f>
        <v>0</v>
      </c>
      <c r="N1287" s="51">
        <f>IF(Table2[[#This Row],[Ship Mode]]=Introduction!$C$44,1,0)</f>
        <v>1</v>
      </c>
      <c r="O1287" s="51">
        <f>IF(Table2[[#This Row],[Customer Segment]]=Introduction!$D$45,1,0)</f>
        <v>0</v>
      </c>
      <c r="P1287" s="51">
        <f>IF(Table2[[#This Row],[Customer Segment]]=Introduction!$D$42,1,0)</f>
        <v>0</v>
      </c>
      <c r="Q1287" s="51">
        <f>IF(Table2[[#This Row],[Customer Segment]]=Introduction!$D$44,1,0)</f>
        <v>0</v>
      </c>
      <c r="R1287" s="41">
        <v>9705.4599999999991</v>
      </c>
      <c r="S12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3271.5575903109748</v>
      </c>
    </row>
    <row r="1288" spans="1:19" customFormat="1" x14ac:dyDescent="0.2">
      <c r="A1288" s="1" t="s">
        <v>1</v>
      </c>
      <c r="B1288" s="1" t="s">
        <v>14</v>
      </c>
      <c r="C1288" s="1" t="s">
        <v>70</v>
      </c>
      <c r="D1288" s="47">
        <v>0.06</v>
      </c>
      <c r="E1288" s="47">
        <v>49.99</v>
      </c>
      <c r="F1288" s="47">
        <v>19.989999999999998</v>
      </c>
      <c r="G1288" s="47">
        <v>0.45</v>
      </c>
      <c r="H1288" s="47">
        <v>17.2</v>
      </c>
      <c r="I1288" s="52">
        <f>IF(Table2[[#This Row],[Order Priority]]=Introduction!$B$42,1,0)</f>
        <v>1</v>
      </c>
      <c r="J1288" s="52">
        <f>IF(Table2[[#This Row],[Order Priority]]=Introduction!$B$43,1,0)</f>
        <v>0</v>
      </c>
      <c r="K1288" s="52">
        <f>IF(Table2[[#This Row],[Order Priority]]=Introduction!$B$44,1,0)</f>
        <v>0</v>
      </c>
      <c r="L1288" s="52">
        <f>IF(Table2[[#This Row],[Order Priority]]=Introduction!$B$45,1,0)</f>
        <v>0</v>
      </c>
      <c r="M1288" s="52">
        <f>IF(Table2[[#This Row],[Ship Mode]]=Introduction!$C$42,1,0)</f>
        <v>0</v>
      </c>
      <c r="N1288" s="51">
        <f>IF(Table2[[#This Row],[Ship Mode]]=Introduction!$C$44,1,0)</f>
        <v>1</v>
      </c>
      <c r="O1288" s="51">
        <f>IF(Table2[[#This Row],[Customer Segment]]=Introduction!$D$45,1,0)</f>
        <v>0</v>
      </c>
      <c r="P1288" s="51">
        <f>IF(Table2[[#This Row],[Customer Segment]]=Introduction!$D$42,1,0)</f>
        <v>0</v>
      </c>
      <c r="Q1288" s="51">
        <f>IF(Table2[[#This Row],[Customer Segment]]=Introduction!$D$44,1,0)</f>
        <v>0</v>
      </c>
      <c r="R1288" s="44">
        <v>3247.54</v>
      </c>
      <c r="S12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988.11505367167388</v>
      </c>
    </row>
    <row r="1289" spans="1:19" customFormat="1" x14ac:dyDescent="0.2">
      <c r="A1289" s="1" t="s">
        <v>1</v>
      </c>
      <c r="B1289" s="1" t="s">
        <v>14</v>
      </c>
      <c r="C1289" s="1" t="s">
        <v>70</v>
      </c>
      <c r="D1289" s="49">
        <v>0.1</v>
      </c>
      <c r="E1289" s="49">
        <v>104.85</v>
      </c>
      <c r="F1289" s="49">
        <v>4.6500000000000004</v>
      </c>
      <c r="G1289" s="49">
        <v>0.37</v>
      </c>
      <c r="H1289" s="49">
        <v>1184.1199999999999</v>
      </c>
      <c r="I1289" s="52">
        <f>IF(Table2[[#This Row],[Order Priority]]=Introduction!$B$42,1,0)</f>
        <v>1</v>
      </c>
      <c r="J1289" s="52">
        <f>IF(Table2[[#This Row],[Order Priority]]=Introduction!$B$43,1,0)</f>
        <v>0</v>
      </c>
      <c r="K1289" s="52">
        <f>IF(Table2[[#This Row],[Order Priority]]=Introduction!$B$44,1,0)</f>
        <v>0</v>
      </c>
      <c r="L1289" s="52">
        <f>IF(Table2[[#This Row],[Order Priority]]=Introduction!$B$45,1,0)</f>
        <v>0</v>
      </c>
      <c r="M1289" s="52">
        <f>IF(Table2[[#This Row],[Ship Mode]]=Introduction!$C$42,1,0)</f>
        <v>0</v>
      </c>
      <c r="N1289" s="51">
        <f>IF(Table2[[#This Row],[Ship Mode]]=Introduction!$C$44,1,0)</f>
        <v>1</v>
      </c>
      <c r="O1289" s="51">
        <f>IF(Table2[[#This Row],[Customer Segment]]=Introduction!$D$45,1,0)</f>
        <v>0</v>
      </c>
      <c r="P1289" s="51">
        <f>IF(Table2[[#This Row],[Customer Segment]]=Introduction!$D$42,1,0)</f>
        <v>0</v>
      </c>
      <c r="Q1289" s="51">
        <f>IF(Table2[[#This Row],[Customer Segment]]=Introduction!$D$44,1,0)</f>
        <v>0</v>
      </c>
      <c r="R1289" s="41">
        <v>5582.63</v>
      </c>
      <c r="S12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1838.0413440121915</v>
      </c>
    </row>
    <row r="1290" spans="1:19" customFormat="1" x14ac:dyDescent="0.2">
      <c r="A1290" s="1" t="s">
        <v>1</v>
      </c>
      <c r="B1290" s="1" t="s">
        <v>14</v>
      </c>
      <c r="C1290" s="1" t="s">
        <v>70</v>
      </c>
      <c r="D1290" s="47">
        <v>0.03</v>
      </c>
      <c r="E1290" s="47">
        <v>300.64999999999998</v>
      </c>
      <c r="F1290" s="47">
        <v>24.49</v>
      </c>
      <c r="G1290" s="47">
        <v>0.52</v>
      </c>
      <c r="H1290" s="47">
        <v>1474.8704</v>
      </c>
      <c r="I1290" s="52">
        <f>IF(Table2[[#This Row],[Order Priority]]=Introduction!$B$42,1,0)</f>
        <v>1</v>
      </c>
      <c r="J1290" s="52">
        <f>IF(Table2[[#This Row],[Order Priority]]=Introduction!$B$43,1,0)</f>
        <v>0</v>
      </c>
      <c r="K1290" s="52">
        <f>IF(Table2[[#This Row],[Order Priority]]=Introduction!$B$44,1,0)</f>
        <v>0</v>
      </c>
      <c r="L1290" s="52">
        <f>IF(Table2[[#This Row],[Order Priority]]=Introduction!$B$45,1,0)</f>
        <v>0</v>
      </c>
      <c r="M1290" s="52">
        <f>IF(Table2[[#This Row],[Ship Mode]]=Introduction!$C$42,1,0)</f>
        <v>0</v>
      </c>
      <c r="N1290" s="51">
        <f>IF(Table2[[#This Row],[Ship Mode]]=Introduction!$C$44,1,0)</f>
        <v>1</v>
      </c>
      <c r="O1290" s="51">
        <f>IF(Table2[[#This Row],[Customer Segment]]=Introduction!$D$45,1,0)</f>
        <v>0</v>
      </c>
      <c r="P1290" s="51">
        <f>IF(Table2[[#This Row],[Customer Segment]]=Introduction!$D$42,1,0)</f>
        <v>0</v>
      </c>
      <c r="Q1290" s="51">
        <f>IF(Table2[[#This Row],[Customer Segment]]=Introduction!$D$44,1,0)</f>
        <v>0</v>
      </c>
      <c r="R1290" s="44">
        <v>2426.36</v>
      </c>
      <c r="S12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3468.5539242388486</v>
      </c>
    </row>
    <row r="1291" spans="1:19" customFormat="1" x14ac:dyDescent="0.2">
      <c r="A1291" s="1" t="s">
        <v>1</v>
      </c>
      <c r="B1291" s="1" t="s">
        <v>14</v>
      </c>
      <c r="C1291" s="1" t="s">
        <v>70</v>
      </c>
      <c r="D1291" s="49">
        <v>0.06</v>
      </c>
      <c r="E1291" s="49">
        <v>49.99</v>
      </c>
      <c r="F1291" s="49">
        <v>19.989999999999998</v>
      </c>
      <c r="G1291" s="49">
        <v>0.45</v>
      </c>
      <c r="H1291" s="49">
        <v>19.78</v>
      </c>
      <c r="I1291" s="52">
        <f>IF(Table2[[#This Row],[Order Priority]]=Introduction!$B$42,1,0)</f>
        <v>1</v>
      </c>
      <c r="J1291" s="52">
        <f>IF(Table2[[#This Row],[Order Priority]]=Introduction!$B$43,1,0)</f>
        <v>0</v>
      </c>
      <c r="K1291" s="52">
        <f>IF(Table2[[#This Row],[Order Priority]]=Introduction!$B$44,1,0)</f>
        <v>0</v>
      </c>
      <c r="L1291" s="52">
        <f>IF(Table2[[#This Row],[Order Priority]]=Introduction!$B$45,1,0)</f>
        <v>0</v>
      </c>
      <c r="M1291" s="52">
        <f>IF(Table2[[#This Row],[Ship Mode]]=Introduction!$C$42,1,0)</f>
        <v>0</v>
      </c>
      <c r="N1291" s="51">
        <f>IF(Table2[[#This Row],[Ship Mode]]=Introduction!$C$44,1,0)</f>
        <v>1</v>
      </c>
      <c r="O1291" s="51">
        <f>IF(Table2[[#This Row],[Customer Segment]]=Introduction!$D$45,1,0)</f>
        <v>0</v>
      </c>
      <c r="P1291" s="51">
        <f>IF(Table2[[#This Row],[Customer Segment]]=Introduction!$D$42,1,0)</f>
        <v>0</v>
      </c>
      <c r="Q1291" s="51">
        <f>IF(Table2[[#This Row],[Customer Segment]]=Introduction!$D$44,1,0)</f>
        <v>0</v>
      </c>
      <c r="R1291" s="41">
        <v>824</v>
      </c>
      <c r="S12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990.75704003542035</v>
      </c>
    </row>
    <row r="1292" spans="1:19" customFormat="1" x14ac:dyDescent="0.2">
      <c r="A1292" s="1" t="s">
        <v>1</v>
      </c>
      <c r="B1292" s="1" t="s">
        <v>14</v>
      </c>
      <c r="C1292" s="1" t="s">
        <v>70</v>
      </c>
      <c r="D1292" s="47">
        <v>0.1</v>
      </c>
      <c r="E1292" s="47">
        <v>104.85</v>
      </c>
      <c r="F1292" s="47">
        <v>4.6500000000000004</v>
      </c>
      <c r="G1292" s="47">
        <v>0.37</v>
      </c>
      <c r="H1292" s="47">
        <v>929.79570000000001</v>
      </c>
      <c r="I1292" s="52">
        <f>IF(Table2[[#This Row],[Order Priority]]=Introduction!$B$42,1,0)</f>
        <v>1</v>
      </c>
      <c r="J1292" s="52">
        <f>IF(Table2[[#This Row],[Order Priority]]=Introduction!$B$43,1,0)</f>
        <v>0</v>
      </c>
      <c r="K1292" s="52">
        <f>IF(Table2[[#This Row],[Order Priority]]=Introduction!$B$44,1,0)</f>
        <v>0</v>
      </c>
      <c r="L1292" s="52">
        <f>IF(Table2[[#This Row],[Order Priority]]=Introduction!$B$45,1,0)</f>
        <v>0</v>
      </c>
      <c r="M1292" s="52">
        <f>IF(Table2[[#This Row],[Ship Mode]]=Introduction!$C$42,1,0)</f>
        <v>0</v>
      </c>
      <c r="N1292" s="51">
        <f>IF(Table2[[#This Row],[Ship Mode]]=Introduction!$C$44,1,0)</f>
        <v>1</v>
      </c>
      <c r="O1292" s="51">
        <f>IF(Table2[[#This Row],[Customer Segment]]=Introduction!$D$45,1,0)</f>
        <v>0</v>
      </c>
      <c r="P1292" s="51">
        <f>IF(Table2[[#This Row],[Customer Segment]]=Introduction!$D$42,1,0)</f>
        <v>0</v>
      </c>
      <c r="Q1292" s="51">
        <f>IF(Table2[[#This Row],[Customer Segment]]=Introduction!$D$44,1,0)</f>
        <v>0</v>
      </c>
      <c r="R1292" s="44">
        <v>1347.53</v>
      </c>
      <c r="S12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1577.6067189853025</v>
      </c>
    </row>
    <row r="1293" spans="1:19" customFormat="1" x14ac:dyDescent="0.2">
      <c r="A1293" s="1" t="s">
        <v>13</v>
      </c>
      <c r="B1293" s="1" t="s">
        <v>14</v>
      </c>
      <c r="C1293" s="1" t="s">
        <v>70</v>
      </c>
      <c r="D1293" s="49">
        <v>0.1</v>
      </c>
      <c r="E1293" s="49">
        <v>48.91</v>
      </c>
      <c r="F1293" s="49">
        <v>5.97</v>
      </c>
      <c r="G1293" s="49">
        <v>0.38</v>
      </c>
      <c r="H1293" s="49">
        <v>156.74340000000001</v>
      </c>
      <c r="I1293" s="52">
        <f>IF(Table2[[#This Row],[Order Priority]]=Introduction!$B$42,1,0)</f>
        <v>0</v>
      </c>
      <c r="J1293" s="52">
        <f>IF(Table2[[#This Row],[Order Priority]]=Introduction!$B$43,1,0)</f>
        <v>1</v>
      </c>
      <c r="K1293" s="52">
        <f>IF(Table2[[#This Row],[Order Priority]]=Introduction!$B$44,1,0)</f>
        <v>0</v>
      </c>
      <c r="L1293" s="52">
        <f>IF(Table2[[#This Row],[Order Priority]]=Introduction!$B$45,1,0)</f>
        <v>0</v>
      </c>
      <c r="M1293" s="52">
        <f>IF(Table2[[#This Row],[Ship Mode]]=Introduction!$C$42,1,0)</f>
        <v>0</v>
      </c>
      <c r="N1293" s="51">
        <f>IF(Table2[[#This Row],[Ship Mode]]=Introduction!$C$44,1,0)</f>
        <v>1</v>
      </c>
      <c r="O1293" s="51">
        <f>IF(Table2[[#This Row],[Customer Segment]]=Introduction!$D$45,1,0)</f>
        <v>0</v>
      </c>
      <c r="P1293" s="51">
        <f>IF(Table2[[#This Row],[Customer Segment]]=Introduction!$D$42,1,0)</f>
        <v>0</v>
      </c>
      <c r="Q1293" s="51">
        <f>IF(Table2[[#This Row],[Customer Segment]]=Introduction!$D$44,1,0)</f>
        <v>0</v>
      </c>
      <c r="R1293" s="41">
        <v>618.96</v>
      </c>
      <c r="S12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363.00752616886814</v>
      </c>
    </row>
    <row r="1294" spans="1:19" customFormat="1" x14ac:dyDescent="0.2">
      <c r="A1294" s="1" t="s">
        <v>13</v>
      </c>
      <c r="B1294" s="1" t="s">
        <v>14</v>
      </c>
      <c r="C1294" s="1" t="s">
        <v>70</v>
      </c>
      <c r="D1294" s="47">
        <v>0.08</v>
      </c>
      <c r="E1294" s="47">
        <v>5.98</v>
      </c>
      <c r="F1294" s="47">
        <v>5.46</v>
      </c>
      <c r="G1294" s="47">
        <v>0.36</v>
      </c>
      <c r="H1294" s="47">
        <v>110.11799999999999</v>
      </c>
      <c r="I1294" s="52">
        <f>IF(Table2[[#This Row],[Order Priority]]=Introduction!$B$42,1,0)</f>
        <v>0</v>
      </c>
      <c r="J1294" s="52">
        <f>IF(Table2[[#This Row],[Order Priority]]=Introduction!$B$43,1,0)</f>
        <v>1</v>
      </c>
      <c r="K1294" s="52">
        <f>IF(Table2[[#This Row],[Order Priority]]=Introduction!$B$44,1,0)</f>
        <v>0</v>
      </c>
      <c r="L1294" s="52">
        <f>IF(Table2[[#This Row],[Order Priority]]=Introduction!$B$45,1,0)</f>
        <v>0</v>
      </c>
      <c r="M1294" s="52">
        <f>IF(Table2[[#This Row],[Ship Mode]]=Introduction!$C$42,1,0)</f>
        <v>0</v>
      </c>
      <c r="N1294" s="51">
        <f>IF(Table2[[#This Row],[Ship Mode]]=Introduction!$C$44,1,0)</f>
        <v>1</v>
      </c>
      <c r="O1294" s="51">
        <f>IF(Table2[[#This Row],[Customer Segment]]=Introduction!$D$45,1,0)</f>
        <v>0</v>
      </c>
      <c r="P1294" s="51">
        <f>IF(Table2[[#This Row],[Customer Segment]]=Introduction!$D$42,1,0)</f>
        <v>0</v>
      </c>
      <c r="Q1294" s="51">
        <f>IF(Table2[[#This Row],[Customer Segment]]=Introduction!$D$44,1,0)</f>
        <v>0</v>
      </c>
      <c r="R1294" s="44">
        <v>77.540000000000006</v>
      </c>
      <c r="S12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163.25172367034699</v>
      </c>
    </row>
    <row r="1295" spans="1:19" customFormat="1" x14ac:dyDescent="0.2">
      <c r="A1295" s="1" t="s">
        <v>13</v>
      </c>
      <c r="B1295" s="1" t="s">
        <v>63</v>
      </c>
      <c r="C1295" s="1" t="s">
        <v>47</v>
      </c>
      <c r="D1295" s="49">
        <v>0.04</v>
      </c>
      <c r="E1295" s="49">
        <v>4.13</v>
      </c>
      <c r="F1295" s="49">
        <v>0.99</v>
      </c>
      <c r="G1295" s="49">
        <v>0.39</v>
      </c>
      <c r="H1295" s="49">
        <v>22.307700000000001</v>
      </c>
      <c r="I1295" s="52">
        <f>IF(Table2[[#This Row],[Order Priority]]=Introduction!$B$42,1,0)</f>
        <v>0</v>
      </c>
      <c r="J1295" s="52">
        <f>IF(Table2[[#This Row],[Order Priority]]=Introduction!$B$43,1,0)</f>
        <v>1</v>
      </c>
      <c r="K1295" s="52">
        <f>IF(Table2[[#This Row],[Order Priority]]=Introduction!$B$44,1,0)</f>
        <v>0</v>
      </c>
      <c r="L1295" s="52">
        <f>IF(Table2[[#This Row],[Order Priority]]=Introduction!$B$45,1,0)</f>
        <v>0</v>
      </c>
      <c r="M1295" s="52">
        <f>IF(Table2[[#This Row],[Ship Mode]]=Introduction!$C$42,1,0)</f>
        <v>0</v>
      </c>
      <c r="N1295" s="51">
        <f>IF(Table2[[#This Row],[Ship Mode]]=Introduction!$C$44,1,0)</f>
        <v>0</v>
      </c>
      <c r="O1295" s="51">
        <f>IF(Table2[[#This Row],[Customer Segment]]=Introduction!$D$45,1,0)</f>
        <v>0</v>
      </c>
      <c r="P1295" s="51">
        <f>IF(Table2[[#This Row],[Customer Segment]]=Introduction!$D$42,1,0)</f>
        <v>0</v>
      </c>
      <c r="Q1295" s="51">
        <f>IF(Table2[[#This Row],[Customer Segment]]=Introduction!$D$44,1,0)</f>
        <v>1</v>
      </c>
      <c r="R1295" s="41">
        <v>32.33</v>
      </c>
      <c r="S12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-56.420226104771203</v>
      </c>
    </row>
    <row r="1296" spans="1:19" customFormat="1" x14ac:dyDescent="0.2">
      <c r="A1296" s="1" t="s">
        <v>13</v>
      </c>
      <c r="B1296" s="1" t="s">
        <v>14</v>
      </c>
      <c r="C1296" s="1" t="s">
        <v>47</v>
      </c>
      <c r="D1296" s="47">
        <v>0.06</v>
      </c>
      <c r="E1296" s="47">
        <v>55.48</v>
      </c>
      <c r="F1296" s="47">
        <v>14.3</v>
      </c>
      <c r="G1296" s="47">
        <v>0.37</v>
      </c>
      <c r="H1296" s="47">
        <v>443.02140000000003</v>
      </c>
      <c r="I1296" s="52">
        <f>IF(Table2[[#This Row],[Order Priority]]=Introduction!$B$42,1,0)</f>
        <v>0</v>
      </c>
      <c r="J1296" s="52">
        <f>IF(Table2[[#This Row],[Order Priority]]=Introduction!$B$43,1,0)</f>
        <v>1</v>
      </c>
      <c r="K1296" s="52">
        <f>IF(Table2[[#This Row],[Order Priority]]=Introduction!$B$44,1,0)</f>
        <v>0</v>
      </c>
      <c r="L1296" s="52">
        <f>IF(Table2[[#This Row],[Order Priority]]=Introduction!$B$45,1,0)</f>
        <v>0</v>
      </c>
      <c r="M1296" s="52">
        <f>IF(Table2[[#This Row],[Ship Mode]]=Introduction!$C$42,1,0)</f>
        <v>0</v>
      </c>
      <c r="N1296" s="51">
        <f>IF(Table2[[#This Row],[Ship Mode]]=Introduction!$C$44,1,0)</f>
        <v>1</v>
      </c>
      <c r="O1296" s="51">
        <f>IF(Table2[[#This Row],[Customer Segment]]=Introduction!$D$45,1,0)</f>
        <v>0</v>
      </c>
      <c r="P1296" s="51">
        <f>IF(Table2[[#This Row],[Customer Segment]]=Introduction!$D$42,1,0)</f>
        <v>0</v>
      </c>
      <c r="Q1296" s="51">
        <f>IF(Table2[[#This Row],[Customer Segment]]=Introduction!$D$44,1,0)</f>
        <v>1</v>
      </c>
      <c r="R1296" s="44">
        <v>642.05999999999995</v>
      </c>
      <c r="S12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955.54510483861338</v>
      </c>
    </row>
    <row r="1297" spans="1:19" customFormat="1" x14ac:dyDescent="0.2">
      <c r="A1297" s="1" t="s">
        <v>13</v>
      </c>
      <c r="B1297" s="1" t="s">
        <v>14</v>
      </c>
      <c r="C1297" s="1" t="s">
        <v>47</v>
      </c>
      <c r="D1297" s="49">
        <v>0.09</v>
      </c>
      <c r="E1297" s="49">
        <v>28.53</v>
      </c>
      <c r="F1297" s="49">
        <v>1.49</v>
      </c>
      <c r="G1297" s="49">
        <v>0.38</v>
      </c>
      <c r="H1297" s="49">
        <v>107.45462000000001</v>
      </c>
      <c r="I1297" s="52">
        <f>IF(Table2[[#This Row],[Order Priority]]=Introduction!$B$42,1,0)</f>
        <v>0</v>
      </c>
      <c r="J1297" s="52">
        <f>IF(Table2[[#This Row],[Order Priority]]=Introduction!$B$43,1,0)</f>
        <v>1</v>
      </c>
      <c r="K1297" s="52">
        <f>IF(Table2[[#This Row],[Order Priority]]=Introduction!$B$44,1,0)</f>
        <v>0</v>
      </c>
      <c r="L1297" s="52">
        <f>IF(Table2[[#This Row],[Order Priority]]=Introduction!$B$45,1,0)</f>
        <v>0</v>
      </c>
      <c r="M1297" s="52">
        <f>IF(Table2[[#This Row],[Ship Mode]]=Introduction!$C$42,1,0)</f>
        <v>0</v>
      </c>
      <c r="N1297" s="51">
        <f>IF(Table2[[#This Row],[Ship Mode]]=Introduction!$C$44,1,0)</f>
        <v>1</v>
      </c>
      <c r="O1297" s="51">
        <f>IF(Table2[[#This Row],[Customer Segment]]=Introduction!$D$45,1,0)</f>
        <v>0</v>
      </c>
      <c r="P1297" s="51">
        <f>IF(Table2[[#This Row],[Customer Segment]]=Introduction!$D$42,1,0)</f>
        <v>0</v>
      </c>
      <c r="Q1297" s="51">
        <f>IF(Table2[[#This Row],[Customer Segment]]=Introduction!$D$44,1,0)</f>
        <v>1</v>
      </c>
      <c r="R1297" s="41">
        <v>157.33000000000001</v>
      </c>
      <c r="S12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161.90366907983966</v>
      </c>
    </row>
    <row r="1298" spans="1:19" customFormat="1" x14ac:dyDescent="0.2">
      <c r="A1298" s="1" t="s">
        <v>23</v>
      </c>
      <c r="B1298" s="1" t="s">
        <v>63</v>
      </c>
      <c r="C1298" s="1" t="s">
        <v>3</v>
      </c>
      <c r="D1298" s="47">
        <v>0.06</v>
      </c>
      <c r="E1298" s="47">
        <v>3.34</v>
      </c>
      <c r="F1298" s="47">
        <v>7.49</v>
      </c>
      <c r="G1298" s="47">
        <v>0.54</v>
      </c>
      <c r="H1298" s="47">
        <v>-175.86</v>
      </c>
      <c r="I1298" s="52">
        <f>IF(Table2[[#This Row],[Order Priority]]=Introduction!$B$42,1,0)</f>
        <v>0</v>
      </c>
      <c r="J1298" s="52">
        <f>IF(Table2[[#This Row],[Order Priority]]=Introduction!$B$43,1,0)</f>
        <v>0</v>
      </c>
      <c r="K1298" s="52">
        <f>IF(Table2[[#This Row],[Order Priority]]=Introduction!$B$44,1,0)</f>
        <v>1</v>
      </c>
      <c r="L1298" s="52">
        <f>IF(Table2[[#This Row],[Order Priority]]=Introduction!$B$45,1,0)</f>
        <v>0</v>
      </c>
      <c r="M1298" s="52">
        <f>IF(Table2[[#This Row],[Ship Mode]]=Introduction!$C$42,1,0)</f>
        <v>0</v>
      </c>
      <c r="N1298" s="51">
        <f>IF(Table2[[#This Row],[Ship Mode]]=Introduction!$C$44,1,0)</f>
        <v>0</v>
      </c>
      <c r="O1298" s="51">
        <f>IF(Table2[[#This Row],[Customer Segment]]=Introduction!$D$45,1,0)</f>
        <v>1</v>
      </c>
      <c r="P1298" s="51">
        <f>IF(Table2[[#This Row],[Customer Segment]]=Introduction!$D$42,1,0)</f>
        <v>0</v>
      </c>
      <c r="Q1298" s="51">
        <f>IF(Table2[[#This Row],[Customer Segment]]=Introduction!$D$44,1,0)</f>
        <v>0</v>
      </c>
      <c r="R1298" s="44">
        <v>27.45</v>
      </c>
      <c r="S12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72.07336002629431</v>
      </c>
    </row>
    <row r="1299" spans="1:19" customFormat="1" x14ac:dyDescent="0.2">
      <c r="A1299" s="1" t="s">
        <v>92</v>
      </c>
      <c r="B1299" s="1" t="s">
        <v>2</v>
      </c>
      <c r="C1299" s="1" t="s">
        <v>3</v>
      </c>
      <c r="D1299" s="49">
        <v>0.09</v>
      </c>
      <c r="E1299" s="49">
        <v>130.97999999999999</v>
      </c>
      <c r="F1299" s="49">
        <v>30</v>
      </c>
      <c r="G1299" s="49">
        <v>0.78</v>
      </c>
      <c r="H1299" s="49">
        <v>-421.76</v>
      </c>
      <c r="I1299" s="52">
        <f>IF(Table2[[#This Row],[Order Priority]]=Introduction!$B$42,1,0)</f>
        <v>0</v>
      </c>
      <c r="J1299" s="52">
        <f>IF(Table2[[#This Row],[Order Priority]]=Introduction!$B$43,1,0)</f>
        <v>0</v>
      </c>
      <c r="K1299" s="52">
        <f>IF(Table2[[#This Row],[Order Priority]]=Introduction!$B$44,1,0)</f>
        <v>0</v>
      </c>
      <c r="L1299" s="52">
        <f>IF(Table2[[#This Row],[Order Priority]]=Introduction!$B$45,1,0)</f>
        <v>1</v>
      </c>
      <c r="M1299" s="52">
        <f>IF(Table2[[#This Row],[Ship Mode]]=Introduction!$C$42,1,0)</f>
        <v>1</v>
      </c>
      <c r="N1299" s="51">
        <f>IF(Table2[[#This Row],[Ship Mode]]=Introduction!$C$44,1,0)</f>
        <v>0</v>
      </c>
      <c r="O1299" s="51">
        <f>IF(Table2[[#This Row],[Customer Segment]]=Introduction!$D$45,1,0)</f>
        <v>1</v>
      </c>
      <c r="P1299" s="51">
        <f>IF(Table2[[#This Row],[Customer Segment]]=Introduction!$D$42,1,0)</f>
        <v>0</v>
      </c>
      <c r="Q1299" s="51">
        <f>IF(Table2[[#This Row],[Customer Segment]]=Introduction!$D$44,1,0)</f>
        <v>0</v>
      </c>
      <c r="R1299" s="41">
        <v>5258.94</v>
      </c>
      <c r="S12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0" spans="1:19" customFormat="1" x14ac:dyDescent="0.2">
      <c r="A1300" s="1" t="s">
        <v>92</v>
      </c>
      <c r="B1300" s="1" t="s">
        <v>14</v>
      </c>
      <c r="C1300" s="1" t="s">
        <v>3</v>
      </c>
      <c r="D1300" s="47">
        <v>0.02</v>
      </c>
      <c r="E1300" s="47">
        <v>8.34</v>
      </c>
      <c r="F1300" s="47">
        <v>2.64</v>
      </c>
      <c r="G1300" s="47">
        <v>0.59</v>
      </c>
      <c r="H1300" s="47">
        <v>6.79</v>
      </c>
      <c r="I1300" s="52">
        <f>IF(Table2[[#This Row],[Order Priority]]=Introduction!$B$42,1,0)</f>
        <v>0</v>
      </c>
      <c r="J1300" s="52">
        <f>IF(Table2[[#This Row],[Order Priority]]=Introduction!$B$43,1,0)</f>
        <v>0</v>
      </c>
      <c r="K1300" s="52">
        <f>IF(Table2[[#This Row],[Order Priority]]=Introduction!$B$44,1,0)</f>
        <v>0</v>
      </c>
      <c r="L1300" s="52">
        <f>IF(Table2[[#This Row],[Order Priority]]=Introduction!$B$45,1,0)</f>
        <v>1</v>
      </c>
      <c r="M1300" s="52">
        <f>IF(Table2[[#This Row],[Ship Mode]]=Introduction!$C$42,1,0)</f>
        <v>0</v>
      </c>
      <c r="N1300" s="51">
        <f>IF(Table2[[#This Row],[Ship Mode]]=Introduction!$C$44,1,0)</f>
        <v>1</v>
      </c>
      <c r="O1300" s="51">
        <f>IF(Table2[[#This Row],[Customer Segment]]=Introduction!$D$45,1,0)</f>
        <v>1</v>
      </c>
      <c r="P1300" s="51">
        <f>IF(Table2[[#This Row],[Customer Segment]]=Introduction!$D$42,1,0)</f>
        <v>0</v>
      </c>
      <c r="Q1300" s="51">
        <f>IF(Table2[[#This Row],[Customer Segment]]=Introduction!$D$44,1,0)</f>
        <v>0</v>
      </c>
      <c r="R1300" s="44">
        <v>66.739999999999995</v>
      </c>
      <c r="S13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223.9301420446059</v>
      </c>
    </row>
    <row r="1301" spans="1:19" customFormat="1" x14ac:dyDescent="0.2">
      <c r="A1301" s="1" t="s">
        <v>92</v>
      </c>
      <c r="B1301" s="1" t="s">
        <v>2</v>
      </c>
      <c r="C1301" s="1" t="s">
        <v>3</v>
      </c>
      <c r="D1301" s="49">
        <v>0.09</v>
      </c>
      <c r="E1301" s="49">
        <v>130.97999999999999</v>
      </c>
      <c r="F1301" s="49">
        <v>30</v>
      </c>
      <c r="G1301" s="49">
        <v>0.78</v>
      </c>
      <c r="H1301" s="49">
        <v>-421.76</v>
      </c>
      <c r="I1301" s="52">
        <f>IF(Table2[[#This Row],[Order Priority]]=Introduction!$B$42,1,0)</f>
        <v>0</v>
      </c>
      <c r="J1301" s="52">
        <f>IF(Table2[[#This Row],[Order Priority]]=Introduction!$B$43,1,0)</f>
        <v>0</v>
      </c>
      <c r="K1301" s="52">
        <f>IF(Table2[[#This Row],[Order Priority]]=Introduction!$B$44,1,0)</f>
        <v>0</v>
      </c>
      <c r="L1301" s="52">
        <f>IF(Table2[[#This Row],[Order Priority]]=Introduction!$B$45,1,0)</f>
        <v>1</v>
      </c>
      <c r="M1301" s="52">
        <f>IF(Table2[[#This Row],[Ship Mode]]=Introduction!$C$42,1,0)</f>
        <v>1</v>
      </c>
      <c r="N1301" s="51">
        <f>IF(Table2[[#This Row],[Ship Mode]]=Introduction!$C$44,1,0)</f>
        <v>0</v>
      </c>
      <c r="O1301" s="51">
        <f>IF(Table2[[#This Row],[Customer Segment]]=Introduction!$D$45,1,0)</f>
        <v>1</v>
      </c>
      <c r="P1301" s="51">
        <f>IF(Table2[[#This Row],[Customer Segment]]=Introduction!$D$42,1,0)</f>
        <v>0</v>
      </c>
      <c r="Q1301" s="51">
        <f>IF(Table2[[#This Row],[Customer Segment]]=Introduction!$D$44,1,0)</f>
        <v>0</v>
      </c>
      <c r="R1301" s="41">
        <v>1282.67</v>
      </c>
      <c r="S13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2" spans="1:19" customFormat="1" x14ac:dyDescent="0.2">
      <c r="A1302" s="1" t="s">
        <v>1</v>
      </c>
      <c r="B1302" s="1" t="s">
        <v>14</v>
      </c>
      <c r="C1302" s="1" t="s">
        <v>70</v>
      </c>
      <c r="D1302" s="47">
        <v>0.04</v>
      </c>
      <c r="E1302" s="47">
        <v>5.98</v>
      </c>
      <c r="F1302" s="47">
        <v>0.96</v>
      </c>
      <c r="G1302" s="47">
        <v>0.6</v>
      </c>
      <c r="H1302" s="47">
        <v>52.697600000000001</v>
      </c>
      <c r="I1302" s="52">
        <f>IF(Table2[[#This Row],[Order Priority]]=Introduction!$B$42,1,0)</f>
        <v>1</v>
      </c>
      <c r="J1302" s="52">
        <f>IF(Table2[[#This Row],[Order Priority]]=Introduction!$B$43,1,0)</f>
        <v>0</v>
      </c>
      <c r="K1302" s="52">
        <f>IF(Table2[[#This Row],[Order Priority]]=Introduction!$B$44,1,0)</f>
        <v>0</v>
      </c>
      <c r="L1302" s="52">
        <f>IF(Table2[[#This Row],[Order Priority]]=Introduction!$B$45,1,0)</f>
        <v>0</v>
      </c>
      <c r="M1302" s="52">
        <f>IF(Table2[[#This Row],[Ship Mode]]=Introduction!$C$42,1,0)</f>
        <v>0</v>
      </c>
      <c r="N1302" s="51">
        <f>IF(Table2[[#This Row],[Ship Mode]]=Introduction!$C$44,1,0)</f>
        <v>1</v>
      </c>
      <c r="O1302" s="51">
        <f>IF(Table2[[#This Row],[Customer Segment]]=Introduction!$D$45,1,0)</f>
        <v>0</v>
      </c>
      <c r="P1302" s="51">
        <f>IF(Table2[[#This Row],[Customer Segment]]=Introduction!$D$42,1,0)</f>
        <v>0</v>
      </c>
      <c r="Q1302" s="51">
        <f>IF(Table2[[#This Row],[Customer Segment]]=Introduction!$D$44,1,0)</f>
        <v>0</v>
      </c>
      <c r="R1302" s="44">
        <v>131.79</v>
      </c>
      <c r="S13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498.49207194626479</v>
      </c>
    </row>
    <row r="1303" spans="1:19" customFormat="1" x14ac:dyDescent="0.2">
      <c r="A1303" s="1" t="s">
        <v>1</v>
      </c>
      <c r="B1303" s="1" t="s">
        <v>14</v>
      </c>
      <c r="C1303" s="1" t="s">
        <v>70</v>
      </c>
      <c r="D1303" s="49">
        <v>0.01</v>
      </c>
      <c r="E1303" s="49">
        <v>20.99</v>
      </c>
      <c r="F1303" s="49">
        <v>0.99</v>
      </c>
      <c r="G1303" s="49">
        <v>0.56999999999999995</v>
      </c>
      <c r="H1303" s="49">
        <v>-78.194159999999997</v>
      </c>
      <c r="I1303" s="52">
        <f>IF(Table2[[#This Row],[Order Priority]]=Introduction!$B$42,1,0)</f>
        <v>1</v>
      </c>
      <c r="J1303" s="52">
        <f>IF(Table2[[#This Row],[Order Priority]]=Introduction!$B$43,1,0)</f>
        <v>0</v>
      </c>
      <c r="K1303" s="52">
        <f>IF(Table2[[#This Row],[Order Priority]]=Introduction!$B$44,1,0)</f>
        <v>0</v>
      </c>
      <c r="L1303" s="52">
        <f>IF(Table2[[#This Row],[Order Priority]]=Introduction!$B$45,1,0)</f>
        <v>0</v>
      </c>
      <c r="M1303" s="52">
        <f>IF(Table2[[#This Row],[Ship Mode]]=Introduction!$C$42,1,0)</f>
        <v>0</v>
      </c>
      <c r="N1303" s="51">
        <f>IF(Table2[[#This Row],[Ship Mode]]=Introduction!$C$44,1,0)</f>
        <v>1</v>
      </c>
      <c r="O1303" s="51">
        <f>IF(Table2[[#This Row],[Customer Segment]]=Introduction!$D$45,1,0)</f>
        <v>0</v>
      </c>
      <c r="P1303" s="51">
        <f>IF(Table2[[#This Row],[Customer Segment]]=Introduction!$D$42,1,0)</f>
        <v>0</v>
      </c>
      <c r="Q1303" s="51">
        <f>IF(Table2[[#This Row],[Customer Segment]]=Introduction!$D$44,1,0)</f>
        <v>0</v>
      </c>
      <c r="R1303" s="41">
        <v>35.33</v>
      </c>
      <c r="S13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407.20334025628767</v>
      </c>
    </row>
    <row r="1304" spans="1:19" customFormat="1" x14ac:dyDescent="0.2">
      <c r="A1304" s="1" t="s">
        <v>13</v>
      </c>
      <c r="B1304" s="1" t="s">
        <v>14</v>
      </c>
      <c r="C1304" s="1" t="s">
        <v>3</v>
      </c>
      <c r="D1304" s="47">
        <v>0.04</v>
      </c>
      <c r="E1304" s="47">
        <v>34.76</v>
      </c>
      <c r="F1304" s="47">
        <v>5.49</v>
      </c>
      <c r="G1304" s="47">
        <v>0.6</v>
      </c>
      <c r="H1304" s="47">
        <v>192.51689999999999</v>
      </c>
      <c r="I1304" s="52">
        <f>IF(Table2[[#This Row],[Order Priority]]=Introduction!$B$42,1,0)</f>
        <v>0</v>
      </c>
      <c r="J1304" s="52">
        <f>IF(Table2[[#This Row],[Order Priority]]=Introduction!$B$43,1,0)</f>
        <v>1</v>
      </c>
      <c r="K1304" s="52">
        <f>IF(Table2[[#This Row],[Order Priority]]=Introduction!$B$44,1,0)</f>
        <v>0</v>
      </c>
      <c r="L1304" s="52">
        <f>IF(Table2[[#This Row],[Order Priority]]=Introduction!$B$45,1,0)</f>
        <v>0</v>
      </c>
      <c r="M1304" s="52">
        <f>IF(Table2[[#This Row],[Ship Mode]]=Introduction!$C$42,1,0)</f>
        <v>0</v>
      </c>
      <c r="N1304" s="51">
        <f>IF(Table2[[#This Row],[Ship Mode]]=Introduction!$C$44,1,0)</f>
        <v>1</v>
      </c>
      <c r="O1304" s="51">
        <f>IF(Table2[[#This Row],[Customer Segment]]=Introduction!$D$45,1,0)</f>
        <v>1</v>
      </c>
      <c r="P1304" s="51">
        <f>IF(Table2[[#This Row],[Customer Segment]]=Introduction!$D$42,1,0)</f>
        <v>0</v>
      </c>
      <c r="Q1304" s="51">
        <f>IF(Table2[[#This Row],[Customer Segment]]=Introduction!$D$44,1,0)</f>
        <v>0</v>
      </c>
      <c r="R1304" s="44">
        <v>279.01</v>
      </c>
      <c r="S13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555.51337845304272</v>
      </c>
    </row>
    <row r="1305" spans="1:19" customFormat="1" x14ac:dyDescent="0.2">
      <c r="A1305" s="1" t="s">
        <v>92</v>
      </c>
      <c r="B1305" s="1" t="s">
        <v>14</v>
      </c>
      <c r="C1305" s="1" t="s">
        <v>3</v>
      </c>
      <c r="D1305" s="49">
        <v>0.03</v>
      </c>
      <c r="E1305" s="49">
        <v>35.99</v>
      </c>
      <c r="F1305" s="49">
        <v>5</v>
      </c>
      <c r="G1305" s="49">
        <v>0.85</v>
      </c>
      <c r="H1305" s="49">
        <v>-184.548</v>
      </c>
      <c r="I1305" s="52">
        <f>IF(Table2[[#This Row],[Order Priority]]=Introduction!$B$42,1,0)</f>
        <v>0</v>
      </c>
      <c r="J1305" s="52">
        <f>IF(Table2[[#This Row],[Order Priority]]=Introduction!$B$43,1,0)</f>
        <v>0</v>
      </c>
      <c r="K1305" s="52">
        <f>IF(Table2[[#This Row],[Order Priority]]=Introduction!$B$44,1,0)</f>
        <v>0</v>
      </c>
      <c r="L1305" s="52">
        <f>IF(Table2[[#This Row],[Order Priority]]=Introduction!$B$45,1,0)</f>
        <v>1</v>
      </c>
      <c r="M1305" s="52">
        <f>IF(Table2[[#This Row],[Ship Mode]]=Introduction!$C$42,1,0)</f>
        <v>0</v>
      </c>
      <c r="N1305" s="51">
        <f>IF(Table2[[#This Row],[Ship Mode]]=Introduction!$C$44,1,0)</f>
        <v>1</v>
      </c>
      <c r="O1305" s="51">
        <f>IF(Table2[[#This Row],[Customer Segment]]=Introduction!$D$45,1,0)</f>
        <v>1</v>
      </c>
      <c r="P1305" s="51">
        <f>IF(Table2[[#This Row],[Customer Segment]]=Introduction!$D$42,1,0)</f>
        <v>0</v>
      </c>
      <c r="Q1305" s="51">
        <f>IF(Table2[[#This Row],[Customer Segment]]=Introduction!$D$44,1,0)</f>
        <v>0</v>
      </c>
      <c r="R1305" s="41">
        <v>93.82</v>
      </c>
      <c r="S13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389.35568368717071</v>
      </c>
    </row>
    <row r="1306" spans="1:19" customFormat="1" x14ac:dyDescent="0.2">
      <c r="A1306" s="1" t="s">
        <v>92</v>
      </c>
      <c r="B1306" s="1" t="s">
        <v>2</v>
      </c>
      <c r="C1306" s="1" t="s">
        <v>70</v>
      </c>
      <c r="D1306" s="47">
        <v>0.02</v>
      </c>
      <c r="E1306" s="47">
        <v>95.95</v>
      </c>
      <c r="F1306" s="47">
        <v>74.349999999999994</v>
      </c>
      <c r="G1306" s="47">
        <v>0.56999999999999995</v>
      </c>
      <c r="H1306" s="47">
        <v>636.52200000000005</v>
      </c>
      <c r="I1306" s="52">
        <f>IF(Table2[[#This Row],[Order Priority]]=Introduction!$B$42,1,0)</f>
        <v>0</v>
      </c>
      <c r="J1306" s="52">
        <f>IF(Table2[[#This Row],[Order Priority]]=Introduction!$B$43,1,0)</f>
        <v>0</v>
      </c>
      <c r="K1306" s="52">
        <f>IF(Table2[[#This Row],[Order Priority]]=Introduction!$B$44,1,0)</f>
        <v>0</v>
      </c>
      <c r="L1306" s="52">
        <f>IF(Table2[[#This Row],[Order Priority]]=Introduction!$B$45,1,0)</f>
        <v>1</v>
      </c>
      <c r="M1306" s="52">
        <f>IF(Table2[[#This Row],[Ship Mode]]=Introduction!$C$42,1,0)</f>
        <v>1</v>
      </c>
      <c r="N1306" s="51">
        <f>IF(Table2[[#This Row],[Ship Mode]]=Introduction!$C$44,1,0)</f>
        <v>0</v>
      </c>
      <c r="O1306" s="51">
        <f>IF(Table2[[#This Row],[Customer Segment]]=Introduction!$D$45,1,0)</f>
        <v>0</v>
      </c>
      <c r="P1306" s="51">
        <f>IF(Table2[[#This Row],[Customer Segment]]=Introduction!$D$42,1,0)</f>
        <v>0</v>
      </c>
      <c r="Q1306" s="51">
        <f>IF(Table2[[#This Row],[Customer Segment]]=Introduction!$D$44,1,0)</f>
        <v>0</v>
      </c>
      <c r="R1306" s="44">
        <v>1377.46</v>
      </c>
      <c r="S13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3314.1521644678237</v>
      </c>
    </row>
    <row r="1307" spans="1:19" customFormat="1" x14ac:dyDescent="0.2">
      <c r="A1307" s="1" t="s">
        <v>92</v>
      </c>
      <c r="B1307" s="1" t="s">
        <v>14</v>
      </c>
      <c r="C1307" s="1" t="s">
        <v>47</v>
      </c>
      <c r="D1307" s="49">
        <v>0.02</v>
      </c>
      <c r="E1307" s="49">
        <v>28.53</v>
      </c>
      <c r="F1307" s="49">
        <v>1.49</v>
      </c>
      <c r="G1307" s="49">
        <v>0.38</v>
      </c>
      <c r="H1307" s="49">
        <v>1.992</v>
      </c>
      <c r="I1307" s="52">
        <f>IF(Table2[[#This Row],[Order Priority]]=Introduction!$B$42,1,0)</f>
        <v>0</v>
      </c>
      <c r="J1307" s="52">
        <f>IF(Table2[[#This Row],[Order Priority]]=Introduction!$B$43,1,0)</f>
        <v>0</v>
      </c>
      <c r="K1307" s="52">
        <f>IF(Table2[[#This Row],[Order Priority]]=Introduction!$B$44,1,0)</f>
        <v>0</v>
      </c>
      <c r="L1307" s="52">
        <f>IF(Table2[[#This Row],[Order Priority]]=Introduction!$B$45,1,0)</f>
        <v>1</v>
      </c>
      <c r="M1307" s="52">
        <f>IF(Table2[[#This Row],[Ship Mode]]=Introduction!$C$42,1,0)</f>
        <v>0</v>
      </c>
      <c r="N1307" s="51">
        <f>IF(Table2[[#This Row],[Ship Mode]]=Introduction!$C$44,1,0)</f>
        <v>1</v>
      </c>
      <c r="O1307" s="51">
        <f>IF(Table2[[#This Row],[Customer Segment]]=Introduction!$D$45,1,0)</f>
        <v>0</v>
      </c>
      <c r="P1307" s="51">
        <f>IF(Table2[[#This Row],[Customer Segment]]=Introduction!$D$42,1,0)</f>
        <v>0</v>
      </c>
      <c r="Q1307" s="51">
        <f>IF(Table2[[#This Row],[Customer Segment]]=Introduction!$D$44,1,0)</f>
        <v>1</v>
      </c>
      <c r="R1307" s="41">
        <v>513.33000000000004</v>
      </c>
      <c r="S13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115.41753681028499</v>
      </c>
    </row>
    <row r="1308" spans="1:19" customFormat="1" x14ac:dyDescent="0.2">
      <c r="A1308" s="1" t="s">
        <v>92</v>
      </c>
      <c r="B1308" s="1" t="s">
        <v>14</v>
      </c>
      <c r="C1308" s="1" t="s">
        <v>15</v>
      </c>
      <c r="D1308" s="47">
        <v>0.08</v>
      </c>
      <c r="E1308" s="47">
        <v>125.99</v>
      </c>
      <c r="F1308" s="47">
        <v>7.69</v>
      </c>
      <c r="G1308" s="47">
        <v>0.59</v>
      </c>
      <c r="H1308" s="47">
        <v>374.625</v>
      </c>
      <c r="I1308" s="52">
        <f>IF(Table2[[#This Row],[Order Priority]]=Introduction!$B$42,1,0)</f>
        <v>0</v>
      </c>
      <c r="J1308" s="52">
        <f>IF(Table2[[#This Row],[Order Priority]]=Introduction!$B$43,1,0)</f>
        <v>0</v>
      </c>
      <c r="K1308" s="52">
        <f>IF(Table2[[#This Row],[Order Priority]]=Introduction!$B$44,1,0)</f>
        <v>0</v>
      </c>
      <c r="L1308" s="52">
        <f>IF(Table2[[#This Row],[Order Priority]]=Introduction!$B$45,1,0)</f>
        <v>1</v>
      </c>
      <c r="M1308" s="52">
        <f>IF(Table2[[#This Row],[Ship Mode]]=Introduction!$C$42,1,0)</f>
        <v>0</v>
      </c>
      <c r="N1308" s="51">
        <f>IF(Table2[[#This Row],[Ship Mode]]=Introduction!$C$44,1,0)</f>
        <v>1</v>
      </c>
      <c r="O1308" s="51">
        <f>IF(Table2[[#This Row],[Customer Segment]]=Introduction!$D$45,1,0)</f>
        <v>0</v>
      </c>
      <c r="P1308" s="51">
        <f>IF(Table2[[#This Row],[Customer Segment]]=Introduction!$D$42,1,0)</f>
        <v>1</v>
      </c>
      <c r="Q1308" s="51">
        <f>IF(Table2[[#This Row],[Customer Segment]]=Introduction!$D$44,1,0)</f>
        <v>0</v>
      </c>
      <c r="R1308" s="44">
        <v>710.36</v>
      </c>
      <c r="S13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1049.249966557237</v>
      </c>
    </row>
    <row r="1309" spans="1:19" customFormat="1" x14ac:dyDescent="0.2">
      <c r="A1309" s="1" t="s">
        <v>46</v>
      </c>
      <c r="B1309" s="1" t="s">
        <v>14</v>
      </c>
      <c r="C1309" s="1" t="s">
        <v>15</v>
      </c>
      <c r="D1309" s="49">
        <v>0.02</v>
      </c>
      <c r="E1309" s="49">
        <v>15.57</v>
      </c>
      <c r="F1309" s="49">
        <v>1.39</v>
      </c>
      <c r="G1309" s="49">
        <v>0.38</v>
      </c>
      <c r="H1309" s="49">
        <v>23.5428</v>
      </c>
      <c r="I1309" s="52">
        <f>IF(Table2[[#This Row],[Order Priority]]=Introduction!$B$42,1,0)</f>
        <v>0</v>
      </c>
      <c r="J1309" s="52">
        <f>IF(Table2[[#This Row],[Order Priority]]=Introduction!$B$43,1,0)</f>
        <v>0</v>
      </c>
      <c r="K1309" s="52">
        <f>IF(Table2[[#This Row],[Order Priority]]=Introduction!$B$44,1,0)</f>
        <v>0</v>
      </c>
      <c r="L1309" s="52">
        <f>IF(Table2[[#This Row],[Order Priority]]=Introduction!$B$45,1,0)</f>
        <v>0</v>
      </c>
      <c r="M1309" s="52">
        <f>IF(Table2[[#This Row],[Ship Mode]]=Introduction!$C$42,1,0)</f>
        <v>0</v>
      </c>
      <c r="N1309" s="51">
        <f>IF(Table2[[#This Row],[Ship Mode]]=Introduction!$C$44,1,0)</f>
        <v>1</v>
      </c>
      <c r="O1309" s="51">
        <f>IF(Table2[[#This Row],[Customer Segment]]=Introduction!$D$45,1,0)</f>
        <v>0</v>
      </c>
      <c r="P1309" s="51">
        <f>IF(Table2[[#This Row],[Customer Segment]]=Introduction!$D$42,1,0)</f>
        <v>1</v>
      </c>
      <c r="Q1309" s="51">
        <f>IF(Table2[[#This Row],[Customer Segment]]=Introduction!$D$44,1,0)</f>
        <v>0</v>
      </c>
      <c r="R1309" s="41">
        <v>46.23</v>
      </c>
      <c r="S13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223.00745579862775</v>
      </c>
    </row>
    <row r="1310" spans="1:19" customFormat="1" x14ac:dyDescent="0.2">
      <c r="A1310" s="1" t="s">
        <v>46</v>
      </c>
      <c r="B1310" s="1" t="s">
        <v>14</v>
      </c>
      <c r="C1310" s="1" t="s">
        <v>15</v>
      </c>
      <c r="D1310" s="47">
        <v>0.02</v>
      </c>
      <c r="E1310" s="47">
        <v>20.89</v>
      </c>
      <c r="F1310" s="47">
        <v>11.52</v>
      </c>
      <c r="G1310" s="47">
        <v>0.83</v>
      </c>
      <c r="H1310" s="47">
        <v>-276.11279999999999</v>
      </c>
      <c r="I1310" s="52">
        <f>IF(Table2[[#This Row],[Order Priority]]=Introduction!$B$42,1,0)</f>
        <v>0</v>
      </c>
      <c r="J1310" s="52">
        <f>IF(Table2[[#This Row],[Order Priority]]=Introduction!$B$43,1,0)</f>
        <v>0</v>
      </c>
      <c r="K1310" s="52">
        <f>IF(Table2[[#This Row],[Order Priority]]=Introduction!$B$44,1,0)</f>
        <v>0</v>
      </c>
      <c r="L1310" s="52">
        <f>IF(Table2[[#This Row],[Order Priority]]=Introduction!$B$45,1,0)</f>
        <v>0</v>
      </c>
      <c r="M1310" s="52">
        <f>IF(Table2[[#This Row],[Ship Mode]]=Introduction!$C$42,1,0)</f>
        <v>0</v>
      </c>
      <c r="N1310" s="51">
        <f>IF(Table2[[#This Row],[Ship Mode]]=Introduction!$C$44,1,0)</f>
        <v>1</v>
      </c>
      <c r="O1310" s="51">
        <f>IF(Table2[[#This Row],[Customer Segment]]=Introduction!$D$45,1,0)</f>
        <v>0</v>
      </c>
      <c r="P1310" s="51">
        <f>IF(Table2[[#This Row],[Customer Segment]]=Introduction!$D$42,1,0)</f>
        <v>1</v>
      </c>
      <c r="Q1310" s="51">
        <f>IF(Table2[[#This Row],[Customer Segment]]=Introduction!$D$44,1,0)</f>
        <v>0</v>
      </c>
      <c r="R1310" s="44">
        <v>279.27999999999997</v>
      </c>
      <c r="S13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586.84021227897233</v>
      </c>
    </row>
    <row r="1311" spans="1:19" customFormat="1" x14ac:dyDescent="0.2">
      <c r="A1311" s="1" t="s">
        <v>46</v>
      </c>
      <c r="B1311" s="1" t="s">
        <v>63</v>
      </c>
      <c r="C1311" s="1" t="s">
        <v>15</v>
      </c>
      <c r="D1311" s="49">
        <v>0.06</v>
      </c>
      <c r="E1311" s="49">
        <v>5.38</v>
      </c>
      <c r="F1311" s="49">
        <v>5.24</v>
      </c>
      <c r="G1311" s="49">
        <v>0.36</v>
      </c>
      <c r="H1311" s="49">
        <v>-64.670940000000002</v>
      </c>
      <c r="I1311" s="52">
        <f>IF(Table2[[#This Row],[Order Priority]]=Introduction!$B$42,1,0)</f>
        <v>0</v>
      </c>
      <c r="J1311" s="52">
        <f>IF(Table2[[#This Row],[Order Priority]]=Introduction!$B$43,1,0)</f>
        <v>0</v>
      </c>
      <c r="K1311" s="52">
        <f>IF(Table2[[#This Row],[Order Priority]]=Introduction!$B$44,1,0)</f>
        <v>0</v>
      </c>
      <c r="L1311" s="52">
        <f>IF(Table2[[#This Row],[Order Priority]]=Introduction!$B$45,1,0)</f>
        <v>0</v>
      </c>
      <c r="M1311" s="52">
        <f>IF(Table2[[#This Row],[Ship Mode]]=Introduction!$C$42,1,0)</f>
        <v>0</v>
      </c>
      <c r="N1311" s="51">
        <f>IF(Table2[[#This Row],[Ship Mode]]=Introduction!$C$44,1,0)</f>
        <v>0</v>
      </c>
      <c r="O1311" s="51">
        <f>IF(Table2[[#This Row],[Customer Segment]]=Introduction!$D$45,1,0)</f>
        <v>0</v>
      </c>
      <c r="P1311" s="51">
        <f>IF(Table2[[#This Row],[Customer Segment]]=Introduction!$D$42,1,0)</f>
        <v>1</v>
      </c>
      <c r="Q1311" s="51">
        <f>IF(Table2[[#This Row],[Customer Segment]]=Introduction!$D$44,1,0)</f>
        <v>0</v>
      </c>
      <c r="R1311" s="41">
        <v>81.819999999999993</v>
      </c>
      <c r="S13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81.885616789264645</v>
      </c>
    </row>
    <row r="1312" spans="1:19" customFormat="1" x14ac:dyDescent="0.2">
      <c r="A1312" s="1" t="s">
        <v>46</v>
      </c>
      <c r="B1312" s="1" t="s">
        <v>14</v>
      </c>
      <c r="C1312" s="1" t="s">
        <v>15</v>
      </c>
      <c r="D1312" s="47">
        <v>0.03</v>
      </c>
      <c r="E1312" s="47">
        <v>7.35</v>
      </c>
      <c r="F1312" s="47">
        <v>5.96</v>
      </c>
      <c r="G1312" s="47">
        <v>0.38</v>
      </c>
      <c r="H1312" s="47">
        <v>-11.113200000000001</v>
      </c>
      <c r="I1312" s="52">
        <f>IF(Table2[[#This Row],[Order Priority]]=Introduction!$B$42,1,0)</f>
        <v>0</v>
      </c>
      <c r="J1312" s="52">
        <f>IF(Table2[[#This Row],[Order Priority]]=Introduction!$B$43,1,0)</f>
        <v>0</v>
      </c>
      <c r="K1312" s="52">
        <f>IF(Table2[[#This Row],[Order Priority]]=Introduction!$B$44,1,0)</f>
        <v>0</v>
      </c>
      <c r="L1312" s="52">
        <f>IF(Table2[[#This Row],[Order Priority]]=Introduction!$B$45,1,0)</f>
        <v>0</v>
      </c>
      <c r="M1312" s="52">
        <f>IF(Table2[[#This Row],[Ship Mode]]=Introduction!$C$42,1,0)</f>
        <v>0</v>
      </c>
      <c r="N1312" s="51">
        <f>IF(Table2[[#This Row],[Ship Mode]]=Introduction!$C$44,1,0)</f>
        <v>1</v>
      </c>
      <c r="O1312" s="51">
        <f>IF(Table2[[#This Row],[Customer Segment]]=Introduction!$D$45,1,0)</f>
        <v>0</v>
      </c>
      <c r="P1312" s="51">
        <f>IF(Table2[[#This Row],[Customer Segment]]=Introduction!$D$42,1,0)</f>
        <v>1</v>
      </c>
      <c r="Q1312" s="51">
        <f>IF(Table2[[#This Row],[Customer Segment]]=Introduction!$D$44,1,0)</f>
        <v>0</v>
      </c>
      <c r="R1312" s="44">
        <v>13.16</v>
      </c>
      <c r="S13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281.46753488146709</v>
      </c>
    </row>
    <row r="1313" spans="1:19" customFormat="1" x14ac:dyDescent="0.2">
      <c r="A1313" s="1" t="s">
        <v>1</v>
      </c>
      <c r="B1313" s="1" t="s">
        <v>63</v>
      </c>
      <c r="C1313" s="1" t="s">
        <v>15</v>
      </c>
      <c r="D1313" s="49">
        <v>0.06</v>
      </c>
      <c r="E1313" s="49">
        <v>65.989999999999995</v>
      </c>
      <c r="F1313" s="49">
        <v>8.8000000000000007</v>
      </c>
      <c r="G1313" s="49">
        <v>0.57999999999999996</v>
      </c>
      <c r="H1313" s="49">
        <v>288.08999999999997</v>
      </c>
      <c r="I1313" s="52">
        <f>IF(Table2[[#This Row],[Order Priority]]=Introduction!$B$42,1,0)</f>
        <v>1</v>
      </c>
      <c r="J1313" s="52">
        <f>IF(Table2[[#This Row],[Order Priority]]=Introduction!$B$43,1,0)</f>
        <v>0</v>
      </c>
      <c r="K1313" s="52">
        <f>IF(Table2[[#This Row],[Order Priority]]=Introduction!$B$44,1,0)</f>
        <v>0</v>
      </c>
      <c r="L1313" s="52">
        <f>IF(Table2[[#This Row],[Order Priority]]=Introduction!$B$45,1,0)</f>
        <v>0</v>
      </c>
      <c r="M1313" s="52">
        <f>IF(Table2[[#This Row],[Ship Mode]]=Introduction!$C$42,1,0)</f>
        <v>0</v>
      </c>
      <c r="N1313" s="51">
        <f>IF(Table2[[#This Row],[Ship Mode]]=Introduction!$C$44,1,0)</f>
        <v>0</v>
      </c>
      <c r="O1313" s="51">
        <f>IF(Table2[[#This Row],[Customer Segment]]=Introduction!$D$45,1,0)</f>
        <v>0</v>
      </c>
      <c r="P1313" s="51">
        <f>IF(Table2[[#This Row],[Customer Segment]]=Introduction!$D$42,1,0)</f>
        <v>1</v>
      </c>
      <c r="Q1313" s="51">
        <f>IF(Table2[[#This Row],[Customer Segment]]=Introduction!$D$44,1,0)</f>
        <v>0</v>
      </c>
      <c r="R1313" s="41">
        <v>506.38</v>
      </c>
      <c r="S13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4" spans="1:19" customFormat="1" x14ac:dyDescent="0.2">
      <c r="A1314" s="1" t="s">
        <v>1</v>
      </c>
      <c r="B1314" s="1" t="s">
        <v>63</v>
      </c>
      <c r="C1314" s="1" t="s">
        <v>15</v>
      </c>
      <c r="D1314" s="47">
        <v>0</v>
      </c>
      <c r="E1314" s="47">
        <v>195.99</v>
      </c>
      <c r="F1314" s="47">
        <v>4.2</v>
      </c>
      <c r="G1314" s="47">
        <v>0.56999999999999995</v>
      </c>
      <c r="H1314" s="47">
        <v>719.47680000000003</v>
      </c>
      <c r="I1314" s="52">
        <f>IF(Table2[[#This Row],[Order Priority]]=Introduction!$B$42,1,0)</f>
        <v>1</v>
      </c>
      <c r="J1314" s="52">
        <f>IF(Table2[[#This Row],[Order Priority]]=Introduction!$B$43,1,0)</f>
        <v>0</v>
      </c>
      <c r="K1314" s="52">
        <f>IF(Table2[[#This Row],[Order Priority]]=Introduction!$B$44,1,0)</f>
        <v>0</v>
      </c>
      <c r="L1314" s="52">
        <f>IF(Table2[[#This Row],[Order Priority]]=Introduction!$B$45,1,0)</f>
        <v>0</v>
      </c>
      <c r="M1314" s="52">
        <f>IF(Table2[[#This Row],[Ship Mode]]=Introduction!$C$42,1,0)</f>
        <v>0</v>
      </c>
      <c r="N1314" s="51">
        <f>IF(Table2[[#This Row],[Ship Mode]]=Introduction!$C$44,1,0)</f>
        <v>0</v>
      </c>
      <c r="O1314" s="51">
        <f>IF(Table2[[#This Row],[Customer Segment]]=Introduction!$D$45,1,0)</f>
        <v>0</v>
      </c>
      <c r="P1314" s="51">
        <f>IF(Table2[[#This Row],[Customer Segment]]=Introduction!$D$42,1,0)</f>
        <v>1</v>
      </c>
      <c r="Q1314" s="51">
        <f>IF(Table2[[#This Row],[Customer Segment]]=Introduction!$D$44,1,0)</f>
        <v>0</v>
      </c>
      <c r="R1314" s="44">
        <v>1042.72</v>
      </c>
      <c r="S13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1756.5237114908339</v>
      </c>
    </row>
    <row r="1315" spans="1:19" customFormat="1" x14ac:dyDescent="0.2">
      <c r="A1315" s="1" t="s">
        <v>1</v>
      </c>
      <c r="B1315" s="1" t="s">
        <v>63</v>
      </c>
      <c r="C1315" s="1" t="s">
        <v>15</v>
      </c>
      <c r="D1315" s="49">
        <v>0.06</v>
      </c>
      <c r="E1315" s="49">
        <v>65.989999999999995</v>
      </c>
      <c r="F1315" s="49">
        <v>8.8000000000000007</v>
      </c>
      <c r="G1315" s="49">
        <v>0.57999999999999996</v>
      </c>
      <c r="H1315" s="49">
        <v>288.08999999999997</v>
      </c>
      <c r="I1315" s="52">
        <f>IF(Table2[[#This Row],[Order Priority]]=Introduction!$B$42,1,0)</f>
        <v>1</v>
      </c>
      <c r="J1315" s="52">
        <f>IF(Table2[[#This Row],[Order Priority]]=Introduction!$B$43,1,0)</f>
        <v>0</v>
      </c>
      <c r="K1315" s="52">
        <f>IF(Table2[[#This Row],[Order Priority]]=Introduction!$B$44,1,0)</f>
        <v>0</v>
      </c>
      <c r="L1315" s="52">
        <f>IF(Table2[[#This Row],[Order Priority]]=Introduction!$B$45,1,0)</f>
        <v>0</v>
      </c>
      <c r="M1315" s="52">
        <f>IF(Table2[[#This Row],[Ship Mode]]=Introduction!$C$42,1,0)</f>
        <v>0</v>
      </c>
      <c r="N1315" s="51">
        <f>IF(Table2[[#This Row],[Ship Mode]]=Introduction!$C$44,1,0)</f>
        <v>0</v>
      </c>
      <c r="O1315" s="51">
        <f>IF(Table2[[#This Row],[Customer Segment]]=Introduction!$D$45,1,0)</f>
        <v>0</v>
      </c>
      <c r="P1315" s="51">
        <f>IF(Table2[[#This Row],[Customer Segment]]=Introduction!$D$42,1,0)</f>
        <v>1</v>
      </c>
      <c r="Q1315" s="51">
        <f>IF(Table2[[#This Row],[Customer Segment]]=Introduction!$D$44,1,0)</f>
        <v>0</v>
      </c>
      <c r="R1315" s="41">
        <v>1912.98</v>
      </c>
      <c r="S13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6" spans="1:19" customFormat="1" x14ac:dyDescent="0.2">
      <c r="A1316" s="1" t="s">
        <v>1</v>
      </c>
      <c r="B1316" s="1" t="s">
        <v>63</v>
      </c>
      <c r="C1316" s="1" t="s">
        <v>15</v>
      </c>
      <c r="D1316" s="47">
        <v>0</v>
      </c>
      <c r="E1316" s="47">
        <v>195.99</v>
      </c>
      <c r="F1316" s="47">
        <v>4.2</v>
      </c>
      <c r="G1316" s="47">
        <v>0.56999999999999995</v>
      </c>
      <c r="H1316" s="47">
        <v>1030.509</v>
      </c>
      <c r="I1316" s="52">
        <f>IF(Table2[[#This Row],[Order Priority]]=Introduction!$B$42,1,0)</f>
        <v>1</v>
      </c>
      <c r="J1316" s="52">
        <f>IF(Table2[[#This Row],[Order Priority]]=Introduction!$B$43,1,0)</f>
        <v>0</v>
      </c>
      <c r="K1316" s="52">
        <f>IF(Table2[[#This Row],[Order Priority]]=Introduction!$B$44,1,0)</f>
        <v>0</v>
      </c>
      <c r="L1316" s="52">
        <f>IF(Table2[[#This Row],[Order Priority]]=Introduction!$B$45,1,0)</f>
        <v>0</v>
      </c>
      <c r="M1316" s="52">
        <f>IF(Table2[[#This Row],[Ship Mode]]=Introduction!$C$42,1,0)</f>
        <v>0</v>
      </c>
      <c r="N1316" s="51">
        <f>IF(Table2[[#This Row],[Ship Mode]]=Introduction!$C$44,1,0)</f>
        <v>0</v>
      </c>
      <c r="O1316" s="51">
        <f>IF(Table2[[#This Row],[Customer Segment]]=Introduction!$D$45,1,0)</f>
        <v>0</v>
      </c>
      <c r="P1316" s="51">
        <f>IF(Table2[[#This Row],[Customer Segment]]=Introduction!$D$42,1,0)</f>
        <v>1</v>
      </c>
      <c r="Q1316" s="51">
        <f>IF(Table2[[#This Row],[Customer Segment]]=Introduction!$D$44,1,0)</f>
        <v>0</v>
      </c>
      <c r="R1316" s="44">
        <v>4170.87</v>
      </c>
      <c r="S13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2075.0286847800098</v>
      </c>
    </row>
    <row r="1317" spans="1:19" customFormat="1" x14ac:dyDescent="0.2">
      <c r="A1317" s="1" t="s">
        <v>1</v>
      </c>
      <c r="B1317" s="1" t="s">
        <v>14</v>
      </c>
      <c r="C1317" s="1" t="s">
        <v>70</v>
      </c>
      <c r="D1317" s="49">
        <v>0.06</v>
      </c>
      <c r="E1317" s="49">
        <v>1.26</v>
      </c>
      <c r="F1317" s="49">
        <v>0.7</v>
      </c>
      <c r="G1317" s="49">
        <v>0.81</v>
      </c>
      <c r="H1317" s="49">
        <v>-6.6096000000000004</v>
      </c>
      <c r="I1317" s="52">
        <f>IF(Table2[[#This Row],[Order Priority]]=Introduction!$B$42,1,0)</f>
        <v>1</v>
      </c>
      <c r="J1317" s="52">
        <f>IF(Table2[[#This Row],[Order Priority]]=Introduction!$B$43,1,0)</f>
        <v>0</v>
      </c>
      <c r="K1317" s="52">
        <f>IF(Table2[[#This Row],[Order Priority]]=Introduction!$B$44,1,0)</f>
        <v>0</v>
      </c>
      <c r="L1317" s="52">
        <f>IF(Table2[[#This Row],[Order Priority]]=Introduction!$B$45,1,0)</f>
        <v>0</v>
      </c>
      <c r="M1317" s="52">
        <f>IF(Table2[[#This Row],[Ship Mode]]=Introduction!$C$42,1,0)</f>
        <v>0</v>
      </c>
      <c r="N1317" s="51">
        <f>IF(Table2[[#This Row],[Ship Mode]]=Introduction!$C$44,1,0)</f>
        <v>1</v>
      </c>
      <c r="O1317" s="51">
        <f>IF(Table2[[#This Row],[Customer Segment]]=Introduction!$D$45,1,0)</f>
        <v>0</v>
      </c>
      <c r="P1317" s="51">
        <f>IF(Table2[[#This Row],[Customer Segment]]=Introduction!$D$42,1,0)</f>
        <v>0</v>
      </c>
      <c r="Q1317" s="51">
        <f>IF(Table2[[#This Row],[Customer Segment]]=Introduction!$D$44,1,0)</f>
        <v>0</v>
      </c>
      <c r="R1317" s="41">
        <v>5.28</v>
      </c>
      <c r="S13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577.11698840110239</v>
      </c>
    </row>
    <row r="1318" spans="1:19" customFormat="1" x14ac:dyDescent="0.2">
      <c r="A1318" s="1" t="s">
        <v>1</v>
      </c>
      <c r="B1318" s="1" t="s">
        <v>14</v>
      </c>
      <c r="C1318" s="1" t="s">
        <v>70</v>
      </c>
      <c r="D1318" s="47">
        <v>0.06</v>
      </c>
      <c r="E1318" s="47">
        <v>1.76</v>
      </c>
      <c r="F1318" s="47">
        <v>0.7</v>
      </c>
      <c r="G1318" s="47">
        <v>0.56000000000000005</v>
      </c>
      <c r="H1318" s="47">
        <v>1.2236</v>
      </c>
      <c r="I1318" s="52">
        <f>IF(Table2[[#This Row],[Order Priority]]=Introduction!$B$42,1,0)</f>
        <v>1</v>
      </c>
      <c r="J1318" s="52">
        <f>IF(Table2[[#This Row],[Order Priority]]=Introduction!$B$43,1,0)</f>
        <v>0</v>
      </c>
      <c r="K1318" s="52">
        <f>IF(Table2[[#This Row],[Order Priority]]=Introduction!$B$44,1,0)</f>
        <v>0</v>
      </c>
      <c r="L1318" s="52">
        <f>IF(Table2[[#This Row],[Order Priority]]=Introduction!$B$45,1,0)</f>
        <v>0</v>
      </c>
      <c r="M1318" s="52">
        <f>IF(Table2[[#This Row],[Ship Mode]]=Introduction!$C$42,1,0)</f>
        <v>0</v>
      </c>
      <c r="N1318" s="51">
        <f>IF(Table2[[#This Row],[Ship Mode]]=Introduction!$C$44,1,0)</f>
        <v>1</v>
      </c>
      <c r="O1318" s="51">
        <f>IF(Table2[[#This Row],[Customer Segment]]=Introduction!$D$45,1,0)</f>
        <v>0</v>
      </c>
      <c r="P1318" s="51">
        <f>IF(Table2[[#This Row],[Customer Segment]]=Introduction!$D$42,1,0)</f>
        <v>0</v>
      </c>
      <c r="Q1318" s="51">
        <f>IF(Table2[[#This Row],[Customer Segment]]=Introduction!$D$44,1,0)</f>
        <v>0</v>
      </c>
      <c r="R1318" s="44">
        <v>39.26</v>
      </c>
      <c r="S13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378.90900844224052</v>
      </c>
    </row>
    <row r="1319" spans="1:19" customFormat="1" x14ac:dyDescent="0.2">
      <c r="A1319" s="1" t="s">
        <v>1</v>
      </c>
      <c r="B1319" s="1" t="s">
        <v>14</v>
      </c>
      <c r="C1319" s="1" t="s">
        <v>70</v>
      </c>
      <c r="D1319" s="49">
        <v>0.02</v>
      </c>
      <c r="E1319" s="49">
        <v>24.98</v>
      </c>
      <c r="F1319" s="49">
        <v>8.7899999999999991</v>
      </c>
      <c r="G1319" s="49">
        <v>0.66</v>
      </c>
      <c r="H1319" s="49">
        <v>4.3148</v>
      </c>
      <c r="I1319" s="52">
        <f>IF(Table2[[#This Row],[Order Priority]]=Introduction!$B$42,1,0)</f>
        <v>1</v>
      </c>
      <c r="J1319" s="52">
        <f>IF(Table2[[#This Row],[Order Priority]]=Introduction!$B$43,1,0)</f>
        <v>0</v>
      </c>
      <c r="K1319" s="52">
        <f>IF(Table2[[#This Row],[Order Priority]]=Introduction!$B$44,1,0)</f>
        <v>0</v>
      </c>
      <c r="L1319" s="52">
        <f>IF(Table2[[#This Row],[Order Priority]]=Introduction!$B$45,1,0)</f>
        <v>0</v>
      </c>
      <c r="M1319" s="52">
        <f>IF(Table2[[#This Row],[Ship Mode]]=Introduction!$C$42,1,0)</f>
        <v>0</v>
      </c>
      <c r="N1319" s="51">
        <f>IF(Table2[[#This Row],[Ship Mode]]=Introduction!$C$44,1,0)</f>
        <v>1</v>
      </c>
      <c r="O1319" s="51">
        <f>IF(Table2[[#This Row],[Customer Segment]]=Introduction!$D$45,1,0)</f>
        <v>0</v>
      </c>
      <c r="P1319" s="51">
        <f>IF(Table2[[#This Row],[Customer Segment]]=Introduction!$D$42,1,0)</f>
        <v>0</v>
      </c>
      <c r="Q1319" s="51">
        <f>IF(Table2[[#This Row],[Customer Segment]]=Introduction!$D$44,1,0)</f>
        <v>0</v>
      </c>
      <c r="R1319" s="41">
        <v>606.51</v>
      </c>
      <c r="S13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787.98105859076998</v>
      </c>
    </row>
    <row r="1320" spans="1:19" customFormat="1" x14ac:dyDescent="0.2">
      <c r="A1320" s="1" t="s">
        <v>1</v>
      </c>
      <c r="B1320" s="1" t="s">
        <v>63</v>
      </c>
      <c r="C1320" s="1" t="s">
        <v>70</v>
      </c>
      <c r="D1320" s="47">
        <v>0.05</v>
      </c>
      <c r="E1320" s="47">
        <v>35.99</v>
      </c>
      <c r="F1320" s="47">
        <v>5.99</v>
      </c>
      <c r="G1320" s="47">
        <v>0.38</v>
      </c>
      <c r="H1320" s="47">
        <v>-125.83296</v>
      </c>
      <c r="I1320" s="52">
        <f>IF(Table2[[#This Row],[Order Priority]]=Introduction!$B$42,1,0)</f>
        <v>1</v>
      </c>
      <c r="J1320" s="52">
        <f>IF(Table2[[#This Row],[Order Priority]]=Introduction!$B$43,1,0)</f>
        <v>0</v>
      </c>
      <c r="K1320" s="52">
        <f>IF(Table2[[#This Row],[Order Priority]]=Introduction!$B$44,1,0)</f>
        <v>0</v>
      </c>
      <c r="L1320" s="52">
        <f>IF(Table2[[#This Row],[Order Priority]]=Introduction!$B$45,1,0)</f>
        <v>0</v>
      </c>
      <c r="M1320" s="52">
        <f>IF(Table2[[#This Row],[Ship Mode]]=Introduction!$C$42,1,0)</f>
        <v>0</v>
      </c>
      <c r="N1320" s="51">
        <f>IF(Table2[[#This Row],[Ship Mode]]=Introduction!$C$44,1,0)</f>
        <v>0</v>
      </c>
      <c r="O1320" s="51">
        <f>IF(Table2[[#This Row],[Customer Segment]]=Introduction!$D$45,1,0)</f>
        <v>0</v>
      </c>
      <c r="P1320" s="51">
        <f>IF(Table2[[#This Row],[Customer Segment]]=Introduction!$D$42,1,0)</f>
        <v>0</v>
      </c>
      <c r="Q1320" s="51">
        <f>IF(Table2[[#This Row],[Customer Segment]]=Introduction!$D$44,1,0)</f>
        <v>0</v>
      </c>
      <c r="R1320" s="44">
        <v>64.89</v>
      </c>
      <c r="S13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277.03996675851886</v>
      </c>
    </row>
    <row r="1321" spans="1:19" customFormat="1" x14ac:dyDescent="0.2">
      <c r="A1321" s="1" t="s">
        <v>1</v>
      </c>
      <c r="B1321" s="1" t="s">
        <v>14</v>
      </c>
      <c r="C1321" s="1" t="s">
        <v>15</v>
      </c>
      <c r="D1321" s="49">
        <v>0.06</v>
      </c>
      <c r="E1321" s="49">
        <v>3.6</v>
      </c>
      <c r="F1321" s="49">
        <v>2.2000000000000002</v>
      </c>
      <c r="G1321" s="49">
        <v>0.39</v>
      </c>
      <c r="H1321" s="49">
        <v>2755.6421999999998</v>
      </c>
      <c r="I1321" s="52">
        <f>IF(Table2[[#This Row],[Order Priority]]=Introduction!$B$42,1,0)</f>
        <v>1</v>
      </c>
      <c r="J1321" s="52">
        <f>IF(Table2[[#This Row],[Order Priority]]=Introduction!$B$43,1,0)</f>
        <v>0</v>
      </c>
      <c r="K1321" s="52">
        <f>IF(Table2[[#This Row],[Order Priority]]=Introduction!$B$44,1,0)</f>
        <v>0</v>
      </c>
      <c r="L1321" s="52">
        <f>IF(Table2[[#This Row],[Order Priority]]=Introduction!$B$45,1,0)</f>
        <v>0</v>
      </c>
      <c r="M1321" s="52">
        <f>IF(Table2[[#This Row],[Ship Mode]]=Introduction!$C$42,1,0)</f>
        <v>0</v>
      </c>
      <c r="N1321" s="51">
        <f>IF(Table2[[#This Row],[Ship Mode]]=Introduction!$C$44,1,0)</f>
        <v>1</v>
      </c>
      <c r="O1321" s="51">
        <f>IF(Table2[[#This Row],[Customer Segment]]=Introduction!$D$45,1,0)</f>
        <v>0</v>
      </c>
      <c r="P1321" s="51">
        <f>IF(Table2[[#This Row],[Customer Segment]]=Introduction!$D$42,1,0)</f>
        <v>1</v>
      </c>
      <c r="Q1321" s="51">
        <f>IF(Table2[[#This Row],[Customer Segment]]=Introduction!$D$44,1,0)</f>
        <v>0</v>
      </c>
      <c r="R1321" s="41">
        <v>15.19</v>
      </c>
      <c r="S13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3076.4915682588962</v>
      </c>
    </row>
    <row r="1322" spans="1:19" customFormat="1" x14ac:dyDescent="0.2">
      <c r="A1322" s="1" t="s">
        <v>13</v>
      </c>
      <c r="B1322" s="1" t="s">
        <v>14</v>
      </c>
      <c r="C1322" s="1" t="s">
        <v>47</v>
      </c>
      <c r="D1322" s="47">
        <v>0.05</v>
      </c>
      <c r="E1322" s="47">
        <v>17.670000000000002</v>
      </c>
      <c r="F1322" s="47">
        <v>8.99</v>
      </c>
      <c r="G1322" s="47">
        <v>0.47</v>
      </c>
      <c r="H1322" s="47">
        <v>46.036799999999999</v>
      </c>
      <c r="I1322" s="52">
        <f>IF(Table2[[#This Row],[Order Priority]]=Introduction!$B$42,1,0)</f>
        <v>0</v>
      </c>
      <c r="J1322" s="52">
        <f>IF(Table2[[#This Row],[Order Priority]]=Introduction!$B$43,1,0)</f>
        <v>1</v>
      </c>
      <c r="K1322" s="52">
        <f>IF(Table2[[#This Row],[Order Priority]]=Introduction!$B$44,1,0)</f>
        <v>0</v>
      </c>
      <c r="L1322" s="52">
        <f>IF(Table2[[#This Row],[Order Priority]]=Introduction!$B$45,1,0)</f>
        <v>0</v>
      </c>
      <c r="M1322" s="52">
        <f>IF(Table2[[#This Row],[Ship Mode]]=Introduction!$C$42,1,0)</f>
        <v>0</v>
      </c>
      <c r="N1322" s="51">
        <f>IF(Table2[[#This Row],[Ship Mode]]=Introduction!$C$44,1,0)</f>
        <v>1</v>
      </c>
      <c r="O1322" s="51">
        <f>IF(Table2[[#This Row],[Customer Segment]]=Introduction!$D$45,1,0)</f>
        <v>0</v>
      </c>
      <c r="P1322" s="51">
        <f>IF(Table2[[#This Row],[Customer Segment]]=Introduction!$D$42,1,0)</f>
        <v>0</v>
      </c>
      <c r="Q1322" s="51">
        <f>IF(Table2[[#This Row],[Customer Segment]]=Introduction!$D$44,1,0)</f>
        <v>1</v>
      </c>
      <c r="R1322" s="44">
        <v>283.44</v>
      </c>
      <c r="S13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373.51914677215984</v>
      </c>
    </row>
    <row r="1323" spans="1:19" customFormat="1" x14ac:dyDescent="0.2">
      <c r="A1323" s="1" t="s">
        <v>23</v>
      </c>
      <c r="B1323" s="1" t="s">
        <v>14</v>
      </c>
      <c r="C1323" s="1" t="s">
        <v>47</v>
      </c>
      <c r="D1323" s="49">
        <v>0.1</v>
      </c>
      <c r="E1323" s="49">
        <v>2.62</v>
      </c>
      <c r="F1323" s="49">
        <v>0.8</v>
      </c>
      <c r="G1323" s="49">
        <v>0.39</v>
      </c>
      <c r="H1323" s="49">
        <v>-94.490899999999996</v>
      </c>
      <c r="I1323" s="52">
        <f>IF(Table2[[#This Row],[Order Priority]]=Introduction!$B$42,1,0)</f>
        <v>0</v>
      </c>
      <c r="J1323" s="52">
        <f>IF(Table2[[#This Row],[Order Priority]]=Introduction!$B$43,1,0)</f>
        <v>0</v>
      </c>
      <c r="K1323" s="52">
        <f>IF(Table2[[#This Row],[Order Priority]]=Introduction!$B$44,1,0)</f>
        <v>1</v>
      </c>
      <c r="L1323" s="52">
        <f>IF(Table2[[#This Row],[Order Priority]]=Introduction!$B$45,1,0)</f>
        <v>0</v>
      </c>
      <c r="M1323" s="52">
        <f>IF(Table2[[#This Row],[Ship Mode]]=Introduction!$C$42,1,0)</f>
        <v>0</v>
      </c>
      <c r="N1323" s="51">
        <f>IF(Table2[[#This Row],[Ship Mode]]=Introduction!$C$44,1,0)</f>
        <v>1</v>
      </c>
      <c r="O1323" s="51">
        <f>IF(Table2[[#This Row],[Customer Segment]]=Introduction!$D$45,1,0)</f>
        <v>0</v>
      </c>
      <c r="P1323" s="51">
        <f>IF(Table2[[#This Row],[Customer Segment]]=Introduction!$D$42,1,0)</f>
        <v>0</v>
      </c>
      <c r="Q1323" s="51">
        <f>IF(Table2[[#This Row],[Customer Segment]]=Introduction!$D$44,1,0)</f>
        <v>1</v>
      </c>
      <c r="R1323" s="41">
        <v>51.86</v>
      </c>
      <c r="S13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-61.185230565028775</v>
      </c>
    </row>
    <row r="1324" spans="1:19" customFormat="1" x14ac:dyDescent="0.2">
      <c r="A1324" s="1" t="s">
        <v>23</v>
      </c>
      <c r="B1324" s="1" t="s">
        <v>63</v>
      </c>
      <c r="C1324" s="1" t="s">
        <v>15</v>
      </c>
      <c r="D1324" s="47">
        <v>0.03</v>
      </c>
      <c r="E1324" s="47">
        <v>13.48</v>
      </c>
      <c r="F1324" s="47">
        <v>4.51</v>
      </c>
      <c r="G1324" s="47">
        <v>0.59</v>
      </c>
      <c r="H1324" s="47">
        <v>-256.01799999999997</v>
      </c>
      <c r="I1324" s="52">
        <f>IF(Table2[[#This Row],[Order Priority]]=Introduction!$B$42,1,0)</f>
        <v>0</v>
      </c>
      <c r="J1324" s="52">
        <f>IF(Table2[[#This Row],[Order Priority]]=Introduction!$B$43,1,0)</f>
        <v>0</v>
      </c>
      <c r="K1324" s="52">
        <f>IF(Table2[[#This Row],[Order Priority]]=Introduction!$B$44,1,0)</f>
        <v>1</v>
      </c>
      <c r="L1324" s="52">
        <f>IF(Table2[[#This Row],[Order Priority]]=Introduction!$B$45,1,0)</f>
        <v>0</v>
      </c>
      <c r="M1324" s="52">
        <f>IF(Table2[[#This Row],[Ship Mode]]=Introduction!$C$42,1,0)</f>
        <v>0</v>
      </c>
      <c r="N1324" s="51">
        <f>IF(Table2[[#This Row],[Ship Mode]]=Introduction!$C$44,1,0)</f>
        <v>0</v>
      </c>
      <c r="O1324" s="51">
        <f>IF(Table2[[#This Row],[Customer Segment]]=Introduction!$D$45,1,0)</f>
        <v>0</v>
      </c>
      <c r="P1324" s="51">
        <f>IF(Table2[[#This Row],[Customer Segment]]=Introduction!$D$42,1,0)</f>
        <v>1</v>
      </c>
      <c r="Q1324" s="51">
        <f>IF(Table2[[#This Row],[Customer Segment]]=Introduction!$D$44,1,0)</f>
        <v>0</v>
      </c>
      <c r="R1324" s="44">
        <v>59.49</v>
      </c>
      <c r="S13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-19.120125641147048</v>
      </c>
    </row>
    <row r="1325" spans="1:19" customFormat="1" x14ac:dyDescent="0.2">
      <c r="A1325" s="1" t="s">
        <v>23</v>
      </c>
      <c r="B1325" s="1" t="s">
        <v>14</v>
      </c>
      <c r="C1325" s="1" t="s">
        <v>70</v>
      </c>
      <c r="D1325" s="49">
        <v>0.02</v>
      </c>
      <c r="E1325" s="49">
        <v>21.98</v>
      </c>
      <c r="F1325" s="49">
        <v>2.87</v>
      </c>
      <c r="G1325" s="49">
        <v>0.55000000000000004</v>
      </c>
      <c r="H1325" s="49">
        <v>165.6345</v>
      </c>
      <c r="I1325" s="52">
        <f>IF(Table2[[#This Row],[Order Priority]]=Introduction!$B$42,1,0)</f>
        <v>0</v>
      </c>
      <c r="J1325" s="52">
        <f>IF(Table2[[#This Row],[Order Priority]]=Introduction!$B$43,1,0)</f>
        <v>0</v>
      </c>
      <c r="K1325" s="52">
        <f>IF(Table2[[#This Row],[Order Priority]]=Introduction!$B$44,1,0)</f>
        <v>1</v>
      </c>
      <c r="L1325" s="52">
        <f>IF(Table2[[#This Row],[Order Priority]]=Introduction!$B$45,1,0)</f>
        <v>0</v>
      </c>
      <c r="M1325" s="52">
        <f>IF(Table2[[#This Row],[Ship Mode]]=Introduction!$C$42,1,0)</f>
        <v>0</v>
      </c>
      <c r="N1325" s="51">
        <f>IF(Table2[[#This Row],[Ship Mode]]=Introduction!$C$44,1,0)</f>
        <v>1</v>
      </c>
      <c r="O1325" s="51">
        <f>IF(Table2[[#This Row],[Customer Segment]]=Introduction!$D$45,1,0)</f>
        <v>0</v>
      </c>
      <c r="P1325" s="51">
        <f>IF(Table2[[#This Row],[Customer Segment]]=Introduction!$D$42,1,0)</f>
        <v>0</v>
      </c>
      <c r="Q1325" s="51">
        <f>IF(Table2[[#This Row],[Customer Segment]]=Introduction!$D$44,1,0)</f>
        <v>0</v>
      </c>
      <c r="R1325" s="41">
        <v>240.05</v>
      </c>
      <c r="S13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478.47900783331079</v>
      </c>
    </row>
    <row r="1326" spans="1:19" customFormat="1" x14ac:dyDescent="0.2">
      <c r="A1326" s="1" t="s">
        <v>92</v>
      </c>
      <c r="B1326" s="1" t="s">
        <v>14</v>
      </c>
      <c r="C1326" s="1" t="s">
        <v>47</v>
      </c>
      <c r="D1326" s="47">
        <v>0.1</v>
      </c>
      <c r="E1326" s="47">
        <v>1.6</v>
      </c>
      <c r="F1326" s="47">
        <v>1.29</v>
      </c>
      <c r="G1326" s="47">
        <v>0.42</v>
      </c>
      <c r="H1326" s="47">
        <v>-14.990399999999999</v>
      </c>
      <c r="I1326" s="52">
        <f>IF(Table2[[#This Row],[Order Priority]]=Introduction!$B$42,1,0)</f>
        <v>0</v>
      </c>
      <c r="J1326" s="52">
        <f>IF(Table2[[#This Row],[Order Priority]]=Introduction!$B$43,1,0)</f>
        <v>0</v>
      </c>
      <c r="K1326" s="52">
        <f>IF(Table2[[#This Row],[Order Priority]]=Introduction!$B$44,1,0)</f>
        <v>0</v>
      </c>
      <c r="L1326" s="52">
        <f>IF(Table2[[#This Row],[Order Priority]]=Introduction!$B$45,1,0)</f>
        <v>1</v>
      </c>
      <c r="M1326" s="52">
        <f>IF(Table2[[#This Row],[Ship Mode]]=Introduction!$C$42,1,0)</f>
        <v>0</v>
      </c>
      <c r="N1326" s="51">
        <f>IF(Table2[[#This Row],[Ship Mode]]=Introduction!$C$44,1,0)</f>
        <v>1</v>
      </c>
      <c r="O1326" s="51">
        <f>IF(Table2[[#This Row],[Customer Segment]]=Introduction!$D$45,1,0)</f>
        <v>0</v>
      </c>
      <c r="P1326" s="51">
        <f>IF(Table2[[#This Row],[Customer Segment]]=Introduction!$D$42,1,0)</f>
        <v>0</v>
      </c>
      <c r="Q1326" s="51">
        <f>IF(Table2[[#This Row],[Customer Segment]]=Introduction!$D$44,1,0)</f>
        <v>1</v>
      </c>
      <c r="R1326" s="44">
        <v>16.88</v>
      </c>
      <c r="S13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-11.496923561950627</v>
      </c>
    </row>
    <row r="1327" spans="1:19" customFormat="1" x14ac:dyDescent="0.2">
      <c r="A1327" s="1" t="s">
        <v>1</v>
      </c>
      <c r="B1327" s="1" t="s">
        <v>14</v>
      </c>
      <c r="C1327" s="1" t="s">
        <v>70</v>
      </c>
      <c r="D1327" s="49">
        <v>0.01</v>
      </c>
      <c r="E1327" s="49">
        <v>11.7</v>
      </c>
      <c r="F1327" s="49">
        <v>5.63</v>
      </c>
      <c r="G1327" s="49">
        <v>0.4</v>
      </c>
      <c r="H1327" s="49">
        <v>39.21</v>
      </c>
      <c r="I1327" s="52">
        <f>IF(Table2[[#This Row],[Order Priority]]=Introduction!$B$42,1,0)</f>
        <v>1</v>
      </c>
      <c r="J1327" s="52">
        <f>IF(Table2[[#This Row],[Order Priority]]=Introduction!$B$43,1,0)</f>
        <v>0</v>
      </c>
      <c r="K1327" s="52">
        <f>IF(Table2[[#This Row],[Order Priority]]=Introduction!$B$44,1,0)</f>
        <v>0</v>
      </c>
      <c r="L1327" s="52">
        <f>IF(Table2[[#This Row],[Order Priority]]=Introduction!$B$45,1,0)</f>
        <v>0</v>
      </c>
      <c r="M1327" s="52">
        <f>IF(Table2[[#This Row],[Ship Mode]]=Introduction!$C$42,1,0)</f>
        <v>0</v>
      </c>
      <c r="N1327" s="51">
        <f>IF(Table2[[#This Row],[Ship Mode]]=Introduction!$C$44,1,0)</f>
        <v>1</v>
      </c>
      <c r="O1327" s="51">
        <f>IF(Table2[[#This Row],[Customer Segment]]=Introduction!$D$45,1,0)</f>
        <v>0</v>
      </c>
      <c r="P1327" s="51">
        <f>IF(Table2[[#This Row],[Customer Segment]]=Introduction!$D$42,1,0)</f>
        <v>0</v>
      </c>
      <c r="Q1327" s="51">
        <f>IF(Table2[[#This Row],[Customer Segment]]=Introduction!$D$44,1,0)</f>
        <v>0</v>
      </c>
      <c r="R1327" s="41">
        <v>196.69</v>
      </c>
      <c r="S13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485.2663229587356</v>
      </c>
    </row>
    <row r="1328" spans="1:19" customFormat="1" x14ac:dyDescent="0.2">
      <c r="A1328" s="1" t="s">
        <v>1</v>
      </c>
      <c r="B1328" s="1" t="s">
        <v>14</v>
      </c>
      <c r="C1328" s="1" t="s">
        <v>70</v>
      </c>
      <c r="D1328" s="47">
        <v>0.03</v>
      </c>
      <c r="E1328" s="47">
        <v>4.55</v>
      </c>
      <c r="F1328" s="47">
        <v>1.49</v>
      </c>
      <c r="G1328" s="47">
        <v>0.35</v>
      </c>
      <c r="H1328" s="47">
        <v>100.38</v>
      </c>
      <c r="I1328" s="52">
        <f>IF(Table2[[#This Row],[Order Priority]]=Introduction!$B$42,1,0)</f>
        <v>1</v>
      </c>
      <c r="J1328" s="52">
        <f>IF(Table2[[#This Row],[Order Priority]]=Introduction!$B$43,1,0)</f>
        <v>0</v>
      </c>
      <c r="K1328" s="52">
        <f>IF(Table2[[#This Row],[Order Priority]]=Introduction!$B$44,1,0)</f>
        <v>0</v>
      </c>
      <c r="L1328" s="52">
        <f>IF(Table2[[#This Row],[Order Priority]]=Introduction!$B$45,1,0)</f>
        <v>0</v>
      </c>
      <c r="M1328" s="52">
        <f>IF(Table2[[#This Row],[Ship Mode]]=Introduction!$C$42,1,0)</f>
        <v>0</v>
      </c>
      <c r="N1328" s="51">
        <f>IF(Table2[[#This Row],[Ship Mode]]=Introduction!$C$44,1,0)</f>
        <v>1</v>
      </c>
      <c r="O1328" s="51">
        <f>IF(Table2[[#This Row],[Customer Segment]]=Introduction!$D$45,1,0)</f>
        <v>0</v>
      </c>
      <c r="P1328" s="51">
        <f>IF(Table2[[#This Row],[Customer Segment]]=Introduction!$D$42,1,0)</f>
        <v>0</v>
      </c>
      <c r="Q1328" s="51">
        <f>IF(Table2[[#This Row],[Customer Segment]]=Introduction!$D$44,1,0)</f>
        <v>0</v>
      </c>
      <c r="R1328" s="44">
        <v>40.28</v>
      </c>
      <c r="S13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356.30091086764287</v>
      </c>
    </row>
    <row r="1329" spans="1:19" customFormat="1" x14ac:dyDescent="0.2">
      <c r="A1329" s="1" t="s">
        <v>1</v>
      </c>
      <c r="B1329" s="1" t="s">
        <v>14</v>
      </c>
      <c r="C1329" s="1" t="s">
        <v>47</v>
      </c>
      <c r="D1329" s="49">
        <v>0.06</v>
      </c>
      <c r="E1329" s="49">
        <v>4.9800000000000004</v>
      </c>
      <c r="F1329" s="49">
        <v>7.44</v>
      </c>
      <c r="G1329" s="49">
        <v>0.36</v>
      </c>
      <c r="H1329" s="49">
        <v>-37.561999999999998</v>
      </c>
      <c r="I1329" s="52">
        <f>IF(Table2[[#This Row],[Order Priority]]=Introduction!$B$42,1,0)</f>
        <v>1</v>
      </c>
      <c r="J1329" s="52">
        <f>IF(Table2[[#This Row],[Order Priority]]=Introduction!$B$43,1,0)</f>
        <v>0</v>
      </c>
      <c r="K1329" s="52">
        <f>IF(Table2[[#This Row],[Order Priority]]=Introduction!$B$44,1,0)</f>
        <v>0</v>
      </c>
      <c r="L1329" s="52">
        <f>IF(Table2[[#This Row],[Order Priority]]=Introduction!$B$45,1,0)</f>
        <v>0</v>
      </c>
      <c r="M1329" s="52">
        <f>IF(Table2[[#This Row],[Ship Mode]]=Introduction!$C$42,1,0)</f>
        <v>0</v>
      </c>
      <c r="N1329" s="51">
        <f>IF(Table2[[#This Row],[Ship Mode]]=Introduction!$C$44,1,0)</f>
        <v>1</v>
      </c>
      <c r="O1329" s="51">
        <f>IF(Table2[[#This Row],[Customer Segment]]=Introduction!$D$45,1,0)</f>
        <v>0</v>
      </c>
      <c r="P1329" s="51">
        <f>IF(Table2[[#This Row],[Customer Segment]]=Introduction!$D$42,1,0)</f>
        <v>0</v>
      </c>
      <c r="Q1329" s="51">
        <f>IF(Table2[[#This Row],[Customer Segment]]=Introduction!$D$44,1,0)</f>
        <v>1</v>
      </c>
      <c r="R1329" s="41">
        <v>53.21</v>
      </c>
      <c r="S13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399.77191186325939</v>
      </c>
    </row>
    <row r="1330" spans="1:19" customFormat="1" x14ac:dyDescent="0.2">
      <c r="A1330" s="1" t="s">
        <v>1</v>
      </c>
      <c r="B1330" s="1" t="s">
        <v>14</v>
      </c>
      <c r="C1330" s="1" t="s">
        <v>47</v>
      </c>
      <c r="D1330" s="47">
        <v>0.01</v>
      </c>
      <c r="E1330" s="47">
        <v>6.48</v>
      </c>
      <c r="F1330" s="47">
        <v>7.37</v>
      </c>
      <c r="G1330" s="47">
        <v>0.37</v>
      </c>
      <c r="H1330" s="47">
        <v>-449.69400000000002</v>
      </c>
      <c r="I1330" s="52">
        <f>IF(Table2[[#This Row],[Order Priority]]=Introduction!$B$42,1,0)</f>
        <v>1</v>
      </c>
      <c r="J1330" s="52">
        <f>IF(Table2[[#This Row],[Order Priority]]=Introduction!$B$43,1,0)</f>
        <v>0</v>
      </c>
      <c r="K1330" s="52">
        <f>IF(Table2[[#This Row],[Order Priority]]=Introduction!$B$44,1,0)</f>
        <v>0</v>
      </c>
      <c r="L1330" s="52">
        <f>IF(Table2[[#This Row],[Order Priority]]=Introduction!$B$45,1,0)</f>
        <v>0</v>
      </c>
      <c r="M1330" s="52">
        <f>IF(Table2[[#This Row],[Ship Mode]]=Introduction!$C$42,1,0)</f>
        <v>0</v>
      </c>
      <c r="N1330" s="51">
        <f>IF(Table2[[#This Row],[Ship Mode]]=Introduction!$C$44,1,0)</f>
        <v>1</v>
      </c>
      <c r="O1330" s="51">
        <f>IF(Table2[[#This Row],[Customer Segment]]=Introduction!$D$45,1,0)</f>
        <v>0</v>
      </c>
      <c r="P1330" s="51">
        <f>IF(Table2[[#This Row],[Customer Segment]]=Introduction!$D$42,1,0)</f>
        <v>0</v>
      </c>
      <c r="Q1330" s="51">
        <f>IF(Table2[[#This Row],[Customer Segment]]=Introduction!$D$44,1,0)</f>
        <v>1</v>
      </c>
      <c r="R1330" s="44">
        <v>122.8</v>
      </c>
      <c r="S13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21.856936116592333</v>
      </c>
    </row>
    <row r="1331" spans="1:19" customFormat="1" x14ac:dyDescent="0.2">
      <c r="A1331" s="1" t="s">
        <v>23</v>
      </c>
      <c r="B1331" s="1" t="s">
        <v>14</v>
      </c>
      <c r="C1331" s="1" t="s">
        <v>70</v>
      </c>
      <c r="D1331" s="49">
        <v>0.1</v>
      </c>
      <c r="E1331" s="49">
        <v>34.229999999999997</v>
      </c>
      <c r="F1331" s="49">
        <v>5.0199999999999996</v>
      </c>
      <c r="G1331" s="49">
        <v>0.55000000000000004</v>
      </c>
      <c r="H1331" s="49">
        <v>151.56540000000001</v>
      </c>
      <c r="I1331" s="52">
        <f>IF(Table2[[#This Row],[Order Priority]]=Introduction!$B$42,1,0)</f>
        <v>0</v>
      </c>
      <c r="J1331" s="52">
        <f>IF(Table2[[#This Row],[Order Priority]]=Introduction!$B$43,1,0)</f>
        <v>0</v>
      </c>
      <c r="K1331" s="52">
        <f>IF(Table2[[#This Row],[Order Priority]]=Introduction!$B$44,1,0)</f>
        <v>1</v>
      </c>
      <c r="L1331" s="52">
        <f>IF(Table2[[#This Row],[Order Priority]]=Introduction!$B$45,1,0)</f>
        <v>0</v>
      </c>
      <c r="M1331" s="52">
        <f>IF(Table2[[#This Row],[Ship Mode]]=Introduction!$C$42,1,0)</f>
        <v>0</v>
      </c>
      <c r="N1331" s="51">
        <f>IF(Table2[[#This Row],[Ship Mode]]=Introduction!$C$44,1,0)</f>
        <v>1</v>
      </c>
      <c r="O1331" s="51">
        <f>IF(Table2[[#This Row],[Customer Segment]]=Introduction!$D$45,1,0)</f>
        <v>0</v>
      </c>
      <c r="P1331" s="51">
        <f>IF(Table2[[#This Row],[Customer Segment]]=Introduction!$D$42,1,0)</f>
        <v>0</v>
      </c>
      <c r="Q1331" s="51">
        <f>IF(Table2[[#This Row],[Customer Segment]]=Introduction!$D$44,1,0)</f>
        <v>0</v>
      </c>
      <c r="R1331" s="41">
        <v>219.66</v>
      </c>
      <c r="S13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509.01076793543791</v>
      </c>
    </row>
    <row r="1332" spans="1:19" customFormat="1" x14ac:dyDescent="0.2">
      <c r="A1332" s="1" t="s">
        <v>92</v>
      </c>
      <c r="B1332" s="1" t="s">
        <v>14</v>
      </c>
      <c r="C1332" s="1" t="s">
        <v>15</v>
      </c>
      <c r="D1332" s="47">
        <v>0.03</v>
      </c>
      <c r="E1332" s="47">
        <v>2.23</v>
      </c>
      <c r="F1332" s="47">
        <v>4.57</v>
      </c>
      <c r="G1332" s="47">
        <v>0.41</v>
      </c>
      <c r="H1332" s="47">
        <v>-93.25</v>
      </c>
      <c r="I1332" s="52">
        <f>IF(Table2[[#This Row],[Order Priority]]=Introduction!$B$42,1,0)</f>
        <v>0</v>
      </c>
      <c r="J1332" s="52">
        <f>IF(Table2[[#This Row],[Order Priority]]=Introduction!$B$43,1,0)</f>
        <v>0</v>
      </c>
      <c r="K1332" s="52">
        <f>IF(Table2[[#This Row],[Order Priority]]=Introduction!$B$44,1,0)</f>
        <v>0</v>
      </c>
      <c r="L1332" s="52">
        <f>IF(Table2[[#This Row],[Order Priority]]=Introduction!$B$45,1,0)</f>
        <v>1</v>
      </c>
      <c r="M1332" s="52">
        <f>IF(Table2[[#This Row],[Ship Mode]]=Introduction!$C$42,1,0)</f>
        <v>0</v>
      </c>
      <c r="N1332" s="51">
        <f>IF(Table2[[#This Row],[Ship Mode]]=Introduction!$C$44,1,0)</f>
        <v>1</v>
      </c>
      <c r="O1332" s="51">
        <f>IF(Table2[[#This Row],[Customer Segment]]=Introduction!$D$45,1,0)</f>
        <v>0</v>
      </c>
      <c r="P1332" s="51">
        <f>IF(Table2[[#This Row],[Customer Segment]]=Introduction!$D$42,1,0)</f>
        <v>1</v>
      </c>
      <c r="Q1332" s="51">
        <f>IF(Table2[[#This Row],[Customer Segment]]=Introduction!$D$44,1,0)</f>
        <v>0</v>
      </c>
      <c r="R1332" s="44">
        <v>28.66</v>
      </c>
      <c r="S13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-20.433787243959578</v>
      </c>
    </row>
    <row r="1333" spans="1:19" customFormat="1" x14ac:dyDescent="0.2">
      <c r="A1333" s="1" t="s">
        <v>46</v>
      </c>
      <c r="B1333" s="1" t="s">
        <v>14</v>
      </c>
      <c r="C1333" s="1" t="s">
        <v>70</v>
      </c>
      <c r="D1333" s="49">
        <v>7.0000000000000007E-2</v>
      </c>
      <c r="E1333" s="49">
        <v>415.88</v>
      </c>
      <c r="F1333" s="49">
        <v>11.37</v>
      </c>
      <c r="G1333" s="49">
        <v>0.56999999999999995</v>
      </c>
      <c r="H1333" s="49">
        <v>-539.59</v>
      </c>
      <c r="I1333" s="52">
        <f>IF(Table2[[#This Row],[Order Priority]]=Introduction!$B$42,1,0)</f>
        <v>0</v>
      </c>
      <c r="J1333" s="52">
        <f>IF(Table2[[#This Row],[Order Priority]]=Introduction!$B$43,1,0)</f>
        <v>0</v>
      </c>
      <c r="K1333" s="52">
        <f>IF(Table2[[#This Row],[Order Priority]]=Introduction!$B$44,1,0)</f>
        <v>0</v>
      </c>
      <c r="L1333" s="52">
        <f>IF(Table2[[#This Row],[Order Priority]]=Introduction!$B$45,1,0)</f>
        <v>0</v>
      </c>
      <c r="M1333" s="52">
        <f>IF(Table2[[#This Row],[Ship Mode]]=Introduction!$C$42,1,0)</f>
        <v>0</v>
      </c>
      <c r="N1333" s="51">
        <f>IF(Table2[[#This Row],[Ship Mode]]=Introduction!$C$44,1,0)</f>
        <v>1</v>
      </c>
      <c r="O1333" s="51">
        <f>IF(Table2[[#This Row],[Customer Segment]]=Introduction!$D$45,1,0)</f>
        <v>0</v>
      </c>
      <c r="P1333" s="51">
        <f>IF(Table2[[#This Row],[Customer Segment]]=Introduction!$D$42,1,0)</f>
        <v>0</v>
      </c>
      <c r="Q1333" s="51">
        <f>IF(Table2[[#This Row],[Customer Segment]]=Introduction!$D$44,1,0)</f>
        <v>0</v>
      </c>
      <c r="R1333" s="41">
        <v>394.51</v>
      </c>
      <c r="S13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1330.24590080083</v>
      </c>
    </row>
    <row r="1334" spans="1:19" customFormat="1" x14ac:dyDescent="0.2">
      <c r="A1334" s="1" t="s">
        <v>46</v>
      </c>
      <c r="B1334" s="1" t="s">
        <v>14</v>
      </c>
      <c r="C1334" s="1" t="s">
        <v>3</v>
      </c>
      <c r="D1334" s="47">
        <v>0.03</v>
      </c>
      <c r="E1334" s="47">
        <v>5.98</v>
      </c>
      <c r="F1334" s="47">
        <v>1.49</v>
      </c>
      <c r="G1334" s="47">
        <v>0.39</v>
      </c>
      <c r="H1334" s="47">
        <v>38.08</v>
      </c>
      <c r="I1334" s="52">
        <f>IF(Table2[[#This Row],[Order Priority]]=Introduction!$B$42,1,0)</f>
        <v>0</v>
      </c>
      <c r="J1334" s="52">
        <f>IF(Table2[[#This Row],[Order Priority]]=Introduction!$B$43,1,0)</f>
        <v>0</v>
      </c>
      <c r="K1334" s="52">
        <f>IF(Table2[[#This Row],[Order Priority]]=Introduction!$B$44,1,0)</f>
        <v>0</v>
      </c>
      <c r="L1334" s="52">
        <f>IF(Table2[[#This Row],[Order Priority]]=Introduction!$B$45,1,0)</f>
        <v>0</v>
      </c>
      <c r="M1334" s="52">
        <f>IF(Table2[[#This Row],[Ship Mode]]=Introduction!$C$42,1,0)</f>
        <v>0</v>
      </c>
      <c r="N1334" s="51">
        <f>IF(Table2[[#This Row],[Ship Mode]]=Introduction!$C$44,1,0)</f>
        <v>1</v>
      </c>
      <c r="O1334" s="51">
        <f>IF(Table2[[#This Row],[Customer Segment]]=Introduction!$D$45,1,0)</f>
        <v>1</v>
      </c>
      <c r="P1334" s="51">
        <f>IF(Table2[[#This Row],[Customer Segment]]=Introduction!$D$42,1,0)</f>
        <v>0</v>
      </c>
      <c r="Q1334" s="51">
        <f>IF(Table2[[#This Row],[Customer Segment]]=Introduction!$D$44,1,0)</f>
        <v>0</v>
      </c>
      <c r="R1334" s="44">
        <v>517.85</v>
      </c>
      <c r="S13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232.21329709577566</v>
      </c>
    </row>
    <row r="1335" spans="1:19" customFormat="1" x14ac:dyDescent="0.2">
      <c r="A1335" s="1" t="s">
        <v>46</v>
      </c>
      <c r="B1335" s="1" t="s">
        <v>14</v>
      </c>
      <c r="C1335" s="1" t="s">
        <v>3</v>
      </c>
      <c r="D1335" s="49">
        <v>0.03</v>
      </c>
      <c r="E1335" s="49">
        <v>5.98</v>
      </c>
      <c r="F1335" s="49">
        <v>1.49</v>
      </c>
      <c r="G1335" s="49">
        <v>0.39</v>
      </c>
      <c r="H1335" s="49">
        <v>20.495999999999999</v>
      </c>
      <c r="I1335" s="52">
        <f>IF(Table2[[#This Row],[Order Priority]]=Introduction!$B$42,1,0)</f>
        <v>0</v>
      </c>
      <c r="J1335" s="52">
        <f>IF(Table2[[#This Row],[Order Priority]]=Introduction!$B$43,1,0)</f>
        <v>0</v>
      </c>
      <c r="K1335" s="52">
        <f>IF(Table2[[#This Row],[Order Priority]]=Introduction!$B$44,1,0)</f>
        <v>0</v>
      </c>
      <c r="L1335" s="52">
        <f>IF(Table2[[#This Row],[Order Priority]]=Introduction!$B$45,1,0)</f>
        <v>0</v>
      </c>
      <c r="M1335" s="52">
        <f>IF(Table2[[#This Row],[Ship Mode]]=Introduction!$C$42,1,0)</f>
        <v>0</v>
      </c>
      <c r="N1335" s="51">
        <f>IF(Table2[[#This Row],[Ship Mode]]=Introduction!$C$44,1,0)</f>
        <v>1</v>
      </c>
      <c r="O1335" s="51">
        <f>IF(Table2[[#This Row],[Customer Segment]]=Introduction!$D$45,1,0)</f>
        <v>1</v>
      </c>
      <c r="P1335" s="51">
        <f>IF(Table2[[#This Row],[Customer Segment]]=Introduction!$D$42,1,0)</f>
        <v>0</v>
      </c>
      <c r="Q1335" s="51">
        <f>IF(Table2[[#This Row],[Customer Segment]]=Introduction!$D$44,1,0)</f>
        <v>0</v>
      </c>
      <c r="R1335" s="41">
        <v>127.94</v>
      </c>
      <c r="S13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214.20682879340418</v>
      </c>
    </row>
    <row r="1336" spans="1:19" customFormat="1" x14ac:dyDescent="0.2">
      <c r="A1336" s="1" t="s">
        <v>1</v>
      </c>
      <c r="B1336" s="1" t="s">
        <v>2</v>
      </c>
      <c r="C1336" s="1" t="s">
        <v>47</v>
      </c>
      <c r="D1336" s="47">
        <v>0.09</v>
      </c>
      <c r="E1336" s="47">
        <v>280.98</v>
      </c>
      <c r="F1336" s="47">
        <v>57</v>
      </c>
      <c r="G1336" s="47">
        <v>0.78</v>
      </c>
      <c r="H1336" s="47">
        <v>252.488</v>
      </c>
      <c r="I1336" s="52">
        <f>IF(Table2[[#This Row],[Order Priority]]=Introduction!$B$42,1,0)</f>
        <v>1</v>
      </c>
      <c r="J1336" s="52">
        <f>IF(Table2[[#This Row],[Order Priority]]=Introduction!$B$43,1,0)</f>
        <v>0</v>
      </c>
      <c r="K1336" s="52">
        <f>IF(Table2[[#This Row],[Order Priority]]=Introduction!$B$44,1,0)</f>
        <v>0</v>
      </c>
      <c r="L1336" s="52">
        <f>IF(Table2[[#This Row],[Order Priority]]=Introduction!$B$45,1,0)</f>
        <v>0</v>
      </c>
      <c r="M1336" s="52">
        <f>IF(Table2[[#This Row],[Ship Mode]]=Introduction!$C$42,1,0)</f>
        <v>1</v>
      </c>
      <c r="N1336" s="51">
        <f>IF(Table2[[#This Row],[Ship Mode]]=Introduction!$C$44,1,0)</f>
        <v>0</v>
      </c>
      <c r="O1336" s="51">
        <f>IF(Table2[[#This Row],[Customer Segment]]=Introduction!$D$45,1,0)</f>
        <v>0</v>
      </c>
      <c r="P1336" s="51">
        <f>IF(Table2[[#This Row],[Customer Segment]]=Introduction!$D$42,1,0)</f>
        <v>0</v>
      </c>
      <c r="Q1336" s="51">
        <f>IF(Table2[[#This Row],[Customer Segment]]=Introduction!$D$44,1,0)</f>
        <v>1</v>
      </c>
      <c r="R1336" s="44">
        <v>7974.21</v>
      </c>
      <c r="S13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3457.0574232981298</v>
      </c>
    </row>
    <row r="1337" spans="1:19" customFormat="1" x14ac:dyDescent="0.2">
      <c r="A1337" s="1" t="s">
        <v>1</v>
      </c>
      <c r="B1337" s="1" t="s">
        <v>14</v>
      </c>
      <c r="C1337" s="1" t="s">
        <v>47</v>
      </c>
      <c r="D1337" s="49">
        <v>0.08</v>
      </c>
      <c r="E1337" s="49">
        <v>30.97</v>
      </c>
      <c r="F1337" s="49">
        <v>4</v>
      </c>
      <c r="G1337" s="49">
        <v>0.74</v>
      </c>
      <c r="H1337" s="49">
        <v>10.68</v>
      </c>
      <c r="I1337" s="52">
        <f>IF(Table2[[#This Row],[Order Priority]]=Introduction!$B$42,1,0)</f>
        <v>1</v>
      </c>
      <c r="J1337" s="52">
        <f>IF(Table2[[#This Row],[Order Priority]]=Introduction!$B$43,1,0)</f>
        <v>0</v>
      </c>
      <c r="K1337" s="52">
        <f>IF(Table2[[#This Row],[Order Priority]]=Introduction!$B$44,1,0)</f>
        <v>0</v>
      </c>
      <c r="L1337" s="52">
        <f>IF(Table2[[#This Row],[Order Priority]]=Introduction!$B$45,1,0)</f>
        <v>0</v>
      </c>
      <c r="M1337" s="52">
        <f>IF(Table2[[#This Row],[Ship Mode]]=Introduction!$C$42,1,0)</f>
        <v>0</v>
      </c>
      <c r="N1337" s="51">
        <f>IF(Table2[[#This Row],[Ship Mode]]=Introduction!$C$44,1,0)</f>
        <v>1</v>
      </c>
      <c r="O1337" s="51">
        <f>IF(Table2[[#This Row],[Customer Segment]]=Introduction!$D$45,1,0)</f>
        <v>0</v>
      </c>
      <c r="P1337" s="51">
        <f>IF(Table2[[#This Row],[Customer Segment]]=Introduction!$D$42,1,0)</f>
        <v>0</v>
      </c>
      <c r="Q1337" s="51">
        <f>IF(Table2[[#This Row],[Customer Segment]]=Introduction!$D$44,1,0)</f>
        <v>1</v>
      </c>
      <c r="R1337" s="41">
        <v>758.97</v>
      </c>
      <c r="S13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738.15793773838141</v>
      </c>
    </row>
    <row r="1338" spans="1:19" customFormat="1" x14ac:dyDescent="0.2">
      <c r="A1338" s="1" t="s">
        <v>1</v>
      </c>
      <c r="B1338" s="1" t="s">
        <v>63</v>
      </c>
      <c r="C1338" s="1" t="s">
        <v>47</v>
      </c>
      <c r="D1338" s="47">
        <v>0.1</v>
      </c>
      <c r="E1338" s="47">
        <v>4.13</v>
      </c>
      <c r="F1338" s="47">
        <v>0.5</v>
      </c>
      <c r="G1338" s="47">
        <v>0.39</v>
      </c>
      <c r="H1338" s="47">
        <v>58.263599999999997</v>
      </c>
      <c r="I1338" s="52">
        <f>IF(Table2[[#This Row],[Order Priority]]=Introduction!$B$42,1,0)</f>
        <v>1</v>
      </c>
      <c r="J1338" s="52">
        <f>IF(Table2[[#This Row],[Order Priority]]=Introduction!$B$43,1,0)</f>
        <v>0</v>
      </c>
      <c r="K1338" s="52">
        <f>IF(Table2[[#This Row],[Order Priority]]=Introduction!$B$44,1,0)</f>
        <v>0</v>
      </c>
      <c r="L1338" s="52">
        <f>IF(Table2[[#This Row],[Order Priority]]=Introduction!$B$45,1,0)</f>
        <v>0</v>
      </c>
      <c r="M1338" s="52">
        <f>IF(Table2[[#This Row],[Ship Mode]]=Introduction!$C$42,1,0)</f>
        <v>0</v>
      </c>
      <c r="N1338" s="51">
        <f>IF(Table2[[#This Row],[Ship Mode]]=Introduction!$C$44,1,0)</f>
        <v>0</v>
      </c>
      <c r="O1338" s="51">
        <f>IF(Table2[[#This Row],[Customer Segment]]=Introduction!$D$45,1,0)</f>
        <v>0</v>
      </c>
      <c r="P1338" s="51">
        <f>IF(Table2[[#This Row],[Customer Segment]]=Introduction!$D$42,1,0)</f>
        <v>0</v>
      </c>
      <c r="Q1338" s="51">
        <f>IF(Table2[[#This Row],[Customer Segment]]=Introduction!$D$44,1,0)</f>
        <v>1</v>
      </c>
      <c r="R1338" s="44">
        <v>84.44</v>
      </c>
      <c r="S13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219.70561082868701</v>
      </c>
    </row>
    <row r="1339" spans="1:19" customFormat="1" x14ac:dyDescent="0.2">
      <c r="A1339" s="1" t="s">
        <v>23</v>
      </c>
      <c r="B1339" s="1" t="s">
        <v>14</v>
      </c>
      <c r="C1339" s="1" t="s">
        <v>70</v>
      </c>
      <c r="D1339" s="49">
        <v>7.0000000000000007E-2</v>
      </c>
      <c r="E1339" s="49">
        <v>29.17</v>
      </c>
      <c r="F1339" s="49">
        <v>6.27</v>
      </c>
      <c r="G1339" s="49">
        <v>0.37</v>
      </c>
      <c r="H1339" s="49">
        <v>236.2371</v>
      </c>
      <c r="I1339" s="52">
        <f>IF(Table2[[#This Row],[Order Priority]]=Introduction!$B$42,1,0)</f>
        <v>0</v>
      </c>
      <c r="J1339" s="52">
        <f>IF(Table2[[#This Row],[Order Priority]]=Introduction!$B$43,1,0)</f>
        <v>0</v>
      </c>
      <c r="K1339" s="52">
        <f>IF(Table2[[#This Row],[Order Priority]]=Introduction!$B$44,1,0)</f>
        <v>1</v>
      </c>
      <c r="L1339" s="52">
        <f>IF(Table2[[#This Row],[Order Priority]]=Introduction!$B$45,1,0)</f>
        <v>0</v>
      </c>
      <c r="M1339" s="52">
        <f>IF(Table2[[#This Row],[Ship Mode]]=Introduction!$C$42,1,0)</f>
        <v>0</v>
      </c>
      <c r="N1339" s="51">
        <f>IF(Table2[[#This Row],[Ship Mode]]=Introduction!$C$44,1,0)</f>
        <v>1</v>
      </c>
      <c r="O1339" s="51">
        <f>IF(Table2[[#This Row],[Customer Segment]]=Introduction!$D$45,1,0)</f>
        <v>0</v>
      </c>
      <c r="P1339" s="51">
        <f>IF(Table2[[#This Row],[Customer Segment]]=Introduction!$D$42,1,0)</f>
        <v>0</v>
      </c>
      <c r="Q1339" s="51">
        <f>IF(Table2[[#This Row],[Customer Segment]]=Introduction!$D$44,1,0)</f>
        <v>0</v>
      </c>
      <c r="R1339" s="41">
        <v>400.47</v>
      </c>
      <c r="S13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484.6241511909999</v>
      </c>
    </row>
    <row r="1340" spans="1:19" customFormat="1" x14ac:dyDescent="0.2">
      <c r="A1340" s="1" t="s">
        <v>23</v>
      </c>
      <c r="B1340" s="1" t="s">
        <v>14</v>
      </c>
      <c r="C1340" s="1" t="s">
        <v>3</v>
      </c>
      <c r="D1340" s="47">
        <v>0.08</v>
      </c>
      <c r="E1340" s="47">
        <v>4.4800000000000004</v>
      </c>
      <c r="F1340" s="47">
        <v>49</v>
      </c>
      <c r="G1340" s="47">
        <v>0.6</v>
      </c>
      <c r="H1340" s="47">
        <v>139.58009999999999</v>
      </c>
      <c r="I1340" s="52">
        <f>IF(Table2[[#This Row],[Order Priority]]=Introduction!$B$42,1,0)</f>
        <v>0</v>
      </c>
      <c r="J1340" s="52">
        <f>IF(Table2[[#This Row],[Order Priority]]=Introduction!$B$43,1,0)</f>
        <v>0</v>
      </c>
      <c r="K1340" s="52">
        <f>IF(Table2[[#This Row],[Order Priority]]=Introduction!$B$44,1,0)</f>
        <v>1</v>
      </c>
      <c r="L1340" s="52">
        <f>IF(Table2[[#This Row],[Order Priority]]=Introduction!$B$45,1,0)</f>
        <v>0</v>
      </c>
      <c r="M1340" s="52">
        <f>IF(Table2[[#This Row],[Ship Mode]]=Introduction!$C$42,1,0)</f>
        <v>0</v>
      </c>
      <c r="N1340" s="51">
        <f>IF(Table2[[#This Row],[Ship Mode]]=Introduction!$C$44,1,0)</f>
        <v>1</v>
      </c>
      <c r="O1340" s="51">
        <f>IF(Table2[[#This Row],[Customer Segment]]=Introduction!$D$45,1,0)</f>
        <v>1</v>
      </c>
      <c r="P1340" s="51">
        <f>IF(Table2[[#This Row],[Customer Segment]]=Introduction!$D$42,1,0)</f>
        <v>0</v>
      </c>
      <c r="Q1340" s="51">
        <f>IF(Table2[[#This Row],[Customer Segment]]=Introduction!$D$44,1,0)</f>
        <v>0</v>
      </c>
      <c r="R1340" s="44">
        <v>202.29</v>
      </c>
      <c r="S13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1664.8433102657148</v>
      </c>
    </row>
    <row r="1341" spans="1:19" customFormat="1" x14ac:dyDescent="0.2">
      <c r="A1341" s="1" t="s">
        <v>23</v>
      </c>
      <c r="B1341" s="1" t="s">
        <v>14</v>
      </c>
      <c r="C1341" s="1" t="s">
        <v>3</v>
      </c>
      <c r="D1341" s="49">
        <v>0</v>
      </c>
      <c r="E1341" s="49">
        <v>17.670000000000002</v>
      </c>
      <c r="F1341" s="49">
        <v>8.99</v>
      </c>
      <c r="G1341" s="49">
        <v>0.47</v>
      </c>
      <c r="H1341" s="49">
        <v>109.67</v>
      </c>
      <c r="I1341" s="52">
        <f>IF(Table2[[#This Row],[Order Priority]]=Introduction!$B$42,1,0)</f>
        <v>0</v>
      </c>
      <c r="J1341" s="52">
        <f>IF(Table2[[#This Row],[Order Priority]]=Introduction!$B$43,1,0)</f>
        <v>0</v>
      </c>
      <c r="K1341" s="52">
        <f>IF(Table2[[#This Row],[Order Priority]]=Introduction!$B$44,1,0)</f>
        <v>1</v>
      </c>
      <c r="L1341" s="52">
        <f>IF(Table2[[#This Row],[Order Priority]]=Introduction!$B$45,1,0)</f>
        <v>0</v>
      </c>
      <c r="M1341" s="52">
        <f>IF(Table2[[#This Row],[Ship Mode]]=Introduction!$C$42,1,0)</f>
        <v>0</v>
      </c>
      <c r="N1341" s="51">
        <f>IF(Table2[[#This Row],[Ship Mode]]=Introduction!$C$44,1,0)</f>
        <v>1</v>
      </c>
      <c r="O1341" s="51">
        <f>IF(Table2[[#This Row],[Customer Segment]]=Introduction!$D$45,1,0)</f>
        <v>1</v>
      </c>
      <c r="P1341" s="51">
        <f>IF(Table2[[#This Row],[Customer Segment]]=Introduction!$D$42,1,0)</f>
        <v>0</v>
      </c>
      <c r="Q1341" s="51">
        <f>IF(Table2[[#This Row],[Customer Segment]]=Introduction!$D$44,1,0)</f>
        <v>0</v>
      </c>
      <c r="R1341" s="41">
        <v>168.71</v>
      </c>
      <c r="S13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514.50419825758729</v>
      </c>
    </row>
    <row r="1342" spans="1:19" customFormat="1" x14ac:dyDescent="0.2">
      <c r="A1342" s="1" t="s">
        <v>23</v>
      </c>
      <c r="B1342" s="1" t="s">
        <v>14</v>
      </c>
      <c r="C1342" s="1" t="s">
        <v>47</v>
      </c>
      <c r="D1342" s="47">
        <v>0.04</v>
      </c>
      <c r="E1342" s="47">
        <v>8.6</v>
      </c>
      <c r="F1342" s="47">
        <v>6.19</v>
      </c>
      <c r="G1342" s="47">
        <v>0.38</v>
      </c>
      <c r="H1342" s="47">
        <v>309.71159999999998</v>
      </c>
      <c r="I1342" s="52">
        <f>IF(Table2[[#This Row],[Order Priority]]=Introduction!$B$42,1,0)</f>
        <v>0</v>
      </c>
      <c r="J1342" s="52">
        <f>IF(Table2[[#This Row],[Order Priority]]=Introduction!$B$43,1,0)</f>
        <v>0</v>
      </c>
      <c r="K1342" s="52">
        <f>IF(Table2[[#This Row],[Order Priority]]=Introduction!$B$44,1,0)</f>
        <v>1</v>
      </c>
      <c r="L1342" s="52">
        <f>IF(Table2[[#This Row],[Order Priority]]=Introduction!$B$45,1,0)</f>
        <v>0</v>
      </c>
      <c r="M1342" s="52">
        <f>IF(Table2[[#This Row],[Ship Mode]]=Introduction!$C$42,1,0)</f>
        <v>0</v>
      </c>
      <c r="N1342" s="51">
        <f>IF(Table2[[#This Row],[Ship Mode]]=Introduction!$C$44,1,0)</f>
        <v>1</v>
      </c>
      <c r="O1342" s="51">
        <f>IF(Table2[[#This Row],[Customer Segment]]=Introduction!$D$45,1,0)</f>
        <v>0</v>
      </c>
      <c r="P1342" s="51">
        <f>IF(Table2[[#This Row],[Customer Segment]]=Introduction!$D$42,1,0)</f>
        <v>0</v>
      </c>
      <c r="Q1342" s="51">
        <f>IF(Table2[[#This Row],[Customer Segment]]=Introduction!$D$44,1,0)</f>
        <v>1</v>
      </c>
      <c r="R1342" s="44">
        <v>46.85</v>
      </c>
      <c r="S13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551.77948237259</v>
      </c>
    </row>
    <row r="1343" spans="1:19" customFormat="1" x14ac:dyDescent="0.2">
      <c r="A1343" s="1" t="s">
        <v>23</v>
      </c>
      <c r="B1343" s="1" t="s">
        <v>14</v>
      </c>
      <c r="C1343" s="1" t="s">
        <v>47</v>
      </c>
      <c r="D1343" s="49">
        <v>0.01</v>
      </c>
      <c r="E1343" s="49">
        <v>3.58</v>
      </c>
      <c r="F1343" s="49">
        <v>1.63</v>
      </c>
      <c r="G1343" s="49">
        <v>0.36</v>
      </c>
      <c r="H1343" s="49">
        <v>-128.85599999999999</v>
      </c>
      <c r="I1343" s="52">
        <f>IF(Table2[[#This Row],[Order Priority]]=Introduction!$B$42,1,0)</f>
        <v>0</v>
      </c>
      <c r="J1343" s="52">
        <f>IF(Table2[[#This Row],[Order Priority]]=Introduction!$B$43,1,0)</f>
        <v>0</v>
      </c>
      <c r="K1343" s="52">
        <f>IF(Table2[[#This Row],[Order Priority]]=Introduction!$B$44,1,0)</f>
        <v>1</v>
      </c>
      <c r="L1343" s="52">
        <f>IF(Table2[[#This Row],[Order Priority]]=Introduction!$B$45,1,0)</f>
        <v>0</v>
      </c>
      <c r="M1343" s="52">
        <f>IF(Table2[[#This Row],[Ship Mode]]=Introduction!$C$42,1,0)</f>
        <v>0</v>
      </c>
      <c r="N1343" s="51">
        <f>IF(Table2[[#This Row],[Ship Mode]]=Introduction!$C$44,1,0)</f>
        <v>1</v>
      </c>
      <c r="O1343" s="51">
        <f>IF(Table2[[#This Row],[Customer Segment]]=Introduction!$D$45,1,0)</f>
        <v>0</v>
      </c>
      <c r="P1343" s="51">
        <f>IF(Table2[[#This Row],[Customer Segment]]=Introduction!$D$42,1,0)</f>
        <v>0</v>
      </c>
      <c r="Q1343" s="51">
        <f>IF(Table2[[#This Row],[Customer Segment]]=Introduction!$D$44,1,0)</f>
        <v>1</v>
      </c>
      <c r="R1343" s="41">
        <v>93.57</v>
      </c>
      <c r="S13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-35.887486157020732</v>
      </c>
    </row>
    <row r="1344" spans="1:19" customFormat="1" x14ac:dyDescent="0.2">
      <c r="A1344" s="1" t="s">
        <v>23</v>
      </c>
      <c r="B1344" s="1" t="s">
        <v>2</v>
      </c>
      <c r="C1344" s="1" t="s">
        <v>47</v>
      </c>
      <c r="D1344" s="47">
        <v>0.08</v>
      </c>
      <c r="E1344" s="47">
        <v>105.49</v>
      </c>
      <c r="F1344" s="47">
        <v>41.64</v>
      </c>
      <c r="G1344" s="47">
        <v>0.75</v>
      </c>
      <c r="H1344" s="47">
        <v>-36.945999999999998</v>
      </c>
      <c r="I1344" s="52">
        <f>IF(Table2[[#This Row],[Order Priority]]=Introduction!$B$42,1,0)</f>
        <v>0</v>
      </c>
      <c r="J1344" s="52">
        <f>IF(Table2[[#This Row],[Order Priority]]=Introduction!$B$43,1,0)</f>
        <v>0</v>
      </c>
      <c r="K1344" s="52">
        <f>IF(Table2[[#This Row],[Order Priority]]=Introduction!$B$44,1,0)</f>
        <v>1</v>
      </c>
      <c r="L1344" s="52">
        <f>IF(Table2[[#This Row],[Order Priority]]=Introduction!$B$45,1,0)</f>
        <v>0</v>
      </c>
      <c r="M1344" s="52">
        <f>IF(Table2[[#This Row],[Ship Mode]]=Introduction!$C$42,1,0)</f>
        <v>1</v>
      </c>
      <c r="N1344" s="51">
        <f>IF(Table2[[#This Row],[Ship Mode]]=Introduction!$C$44,1,0)</f>
        <v>0</v>
      </c>
      <c r="O1344" s="51">
        <f>IF(Table2[[#This Row],[Customer Segment]]=Introduction!$D$45,1,0)</f>
        <v>0</v>
      </c>
      <c r="P1344" s="51">
        <f>IF(Table2[[#This Row],[Customer Segment]]=Introduction!$D$42,1,0)</f>
        <v>0</v>
      </c>
      <c r="Q1344" s="51">
        <f>IF(Table2[[#This Row],[Customer Segment]]=Introduction!$D$44,1,0)</f>
        <v>1</v>
      </c>
      <c r="R1344" s="44">
        <v>2694.49</v>
      </c>
      <c r="S13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1957.7182108762102</v>
      </c>
    </row>
    <row r="1345" spans="1:19" customFormat="1" x14ac:dyDescent="0.2">
      <c r="A1345" s="1" t="s">
        <v>92</v>
      </c>
      <c r="B1345" s="1" t="s">
        <v>14</v>
      </c>
      <c r="C1345" s="1" t="s">
        <v>3</v>
      </c>
      <c r="D1345" s="49">
        <v>0.08</v>
      </c>
      <c r="E1345" s="49">
        <v>4</v>
      </c>
      <c r="F1345" s="49">
        <v>1.3</v>
      </c>
      <c r="G1345" s="49">
        <v>0.37</v>
      </c>
      <c r="H1345" s="49">
        <v>28.4</v>
      </c>
      <c r="I1345" s="52">
        <f>IF(Table2[[#This Row],[Order Priority]]=Introduction!$B$42,1,0)</f>
        <v>0</v>
      </c>
      <c r="J1345" s="52">
        <f>IF(Table2[[#This Row],[Order Priority]]=Introduction!$B$43,1,0)</f>
        <v>0</v>
      </c>
      <c r="K1345" s="52">
        <f>IF(Table2[[#This Row],[Order Priority]]=Introduction!$B$44,1,0)</f>
        <v>0</v>
      </c>
      <c r="L1345" s="52">
        <f>IF(Table2[[#This Row],[Order Priority]]=Introduction!$B$45,1,0)</f>
        <v>1</v>
      </c>
      <c r="M1345" s="52">
        <f>IF(Table2[[#This Row],[Ship Mode]]=Introduction!$C$42,1,0)</f>
        <v>0</v>
      </c>
      <c r="N1345" s="51">
        <f>IF(Table2[[#This Row],[Ship Mode]]=Introduction!$C$44,1,0)</f>
        <v>1</v>
      </c>
      <c r="O1345" s="51">
        <f>IF(Table2[[#This Row],[Customer Segment]]=Introduction!$D$45,1,0)</f>
        <v>1</v>
      </c>
      <c r="P1345" s="51">
        <f>IF(Table2[[#This Row],[Customer Segment]]=Introduction!$D$42,1,0)</f>
        <v>0</v>
      </c>
      <c r="Q1345" s="51">
        <f>IF(Table2[[#This Row],[Customer Segment]]=Introduction!$D$44,1,0)</f>
        <v>0</v>
      </c>
      <c r="R1345" s="41">
        <v>51.99</v>
      </c>
      <c r="S13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-27.086151185894213</v>
      </c>
    </row>
    <row r="1346" spans="1:19" customFormat="1" x14ac:dyDescent="0.2">
      <c r="A1346" s="1" t="s">
        <v>46</v>
      </c>
      <c r="B1346" s="1" t="s">
        <v>14</v>
      </c>
      <c r="C1346" s="1" t="s">
        <v>70</v>
      </c>
      <c r="D1346" s="47">
        <v>0.04</v>
      </c>
      <c r="E1346" s="47">
        <v>4.1399999999999997</v>
      </c>
      <c r="F1346" s="47">
        <v>6.6</v>
      </c>
      <c r="G1346" s="47">
        <v>0.49</v>
      </c>
      <c r="H1346" s="47">
        <v>8.8940000000000001</v>
      </c>
      <c r="I1346" s="52">
        <f>IF(Table2[[#This Row],[Order Priority]]=Introduction!$B$42,1,0)</f>
        <v>0</v>
      </c>
      <c r="J1346" s="52">
        <f>IF(Table2[[#This Row],[Order Priority]]=Introduction!$B$43,1,0)</f>
        <v>0</v>
      </c>
      <c r="K1346" s="52">
        <f>IF(Table2[[#This Row],[Order Priority]]=Introduction!$B$44,1,0)</f>
        <v>0</v>
      </c>
      <c r="L1346" s="52">
        <f>IF(Table2[[#This Row],[Order Priority]]=Introduction!$B$45,1,0)</f>
        <v>0</v>
      </c>
      <c r="M1346" s="52">
        <f>IF(Table2[[#This Row],[Ship Mode]]=Introduction!$C$42,1,0)</f>
        <v>0</v>
      </c>
      <c r="N1346" s="51">
        <f>IF(Table2[[#This Row],[Ship Mode]]=Introduction!$C$44,1,0)</f>
        <v>1</v>
      </c>
      <c r="O1346" s="51">
        <f>IF(Table2[[#This Row],[Customer Segment]]=Introduction!$D$45,1,0)</f>
        <v>0</v>
      </c>
      <c r="P1346" s="51">
        <f>IF(Table2[[#This Row],[Customer Segment]]=Introduction!$D$42,1,0)</f>
        <v>0</v>
      </c>
      <c r="Q1346" s="51">
        <f>IF(Table2[[#This Row],[Customer Segment]]=Introduction!$D$44,1,0)</f>
        <v>0</v>
      </c>
      <c r="R1346" s="44">
        <v>54.78</v>
      </c>
      <c r="S13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423.34468607948941</v>
      </c>
    </row>
    <row r="1347" spans="1:19" customFormat="1" x14ac:dyDescent="0.2">
      <c r="A1347" s="1" t="s">
        <v>1</v>
      </c>
      <c r="B1347" s="1" t="s">
        <v>14</v>
      </c>
      <c r="C1347" s="1" t="s">
        <v>70</v>
      </c>
      <c r="D1347" s="49">
        <v>0</v>
      </c>
      <c r="E1347" s="49">
        <v>2.61</v>
      </c>
      <c r="F1347" s="49">
        <v>0.5</v>
      </c>
      <c r="G1347" s="49">
        <v>0.39</v>
      </c>
      <c r="H1347" s="49">
        <v>19.554600000000001</v>
      </c>
      <c r="I1347" s="52">
        <f>IF(Table2[[#This Row],[Order Priority]]=Introduction!$B$42,1,0)</f>
        <v>1</v>
      </c>
      <c r="J1347" s="52">
        <f>IF(Table2[[#This Row],[Order Priority]]=Introduction!$B$43,1,0)</f>
        <v>0</v>
      </c>
      <c r="K1347" s="52">
        <f>IF(Table2[[#This Row],[Order Priority]]=Introduction!$B$44,1,0)</f>
        <v>0</v>
      </c>
      <c r="L1347" s="52">
        <f>IF(Table2[[#This Row],[Order Priority]]=Introduction!$B$45,1,0)</f>
        <v>0</v>
      </c>
      <c r="M1347" s="52">
        <f>IF(Table2[[#This Row],[Ship Mode]]=Introduction!$C$42,1,0)</f>
        <v>0</v>
      </c>
      <c r="N1347" s="51">
        <f>IF(Table2[[#This Row],[Ship Mode]]=Introduction!$C$44,1,0)</f>
        <v>1</v>
      </c>
      <c r="O1347" s="51">
        <f>IF(Table2[[#This Row],[Customer Segment]]=Introduction!$D$45,1,0)</f>
        <v>0</v>
      </c>
      <c r="P1347" s="51">
        <f>IF(Table2[[#This Row],[Customer Segment]]=Introduction!$D$42,1,0)</f>
        <v>0</v>
      </c>
      <c r="Q1347" s="51">
        <f>IF(Table2[[#This Row],[Customer Segment]]=Introduction!$D$44,1,0)</f>
        <v>0</v>
      </c>
      <c r="R1347" s="41">
        <v>28.34</v>
      </c>
      <c r="S13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293.16483175305092</v>
      </c>
    </row>
    <row r="1348" spans="1:19" customFormat="1" x14ac:dyDescent="0.2">
      <c r="A1348" s="1" t="s">
        <v>1</v>
      </c>
      <c r="B1348" s="1" t="s">
        <v>63</v>
      </c>
      <c r="C1348" s="1" t="s">
        <v>70</v>
      </c>
      <c r="D1348" s="47">
        <v>0.04</v>
      </c>
      <c r="E1348" s="47">
        <v>25.38</v>
      </c>
      <c r="F1348" s="47">
        <v>8.99</v>
      </c>
      <c r="G1348" s="47">
        <v>0.5</v>
      </c>
      <c r="H1348" s="47">
        <v>152.482</v>
      </c>
      <c r="I1348" s="52">
        <f>IF(Table2[[#This Row],[Order Priority]]=Introduction!$B$42,1,0)</f>
        <v>1</v>
      </c>
      <c r="J1348" s="52">
        <f>IF(Table2[[#This Row],[Order Priority]]=Introduction!$B$43,1,0)</f>
        <v>0</v>
      </c>
      <c r="K1348" s="52">
        <f>IF(Table2[[#This Row],[Order Priority]]=Introduction!$B$44,1,0)</f>
        <v>0</v>
      </c>
      <c r="L1348" s="52">
        <f>IF(Table2[[#This Row],[Order Priority]]=Introduction!$B$45,1,0)</f>
        <v>0</v>
      </c>
      <c r="M1348" s="52">
        <f>IF(Table2[[#This Row],[Ship Mode]]=Introduction!$C$42,1,0)</f>
        <v>0</v>
      </c>
      <c r="N1348" s="51">
        <f>IF(Table2[[#This Row],[Ship Mode]]=Introduction!$C$44,1,0)</f>
        <v>0</v>
      </c>
      <c r="O1348" s="51">
        <f>IF(Table2[[#This Row],[Customer Segment]]=Introduction!$D$45,1,0)</f>
        <v>0</v>
      </c>
      <c r="P1348" s="51">
        <f>IF(Table2[[#This Row],[Customer Segment]]=Introduction!$D$42,1,0)</f>
        <v>0</v>
      </c>
      <c r="Q1348" s="51">
        <f>IF(Table2[[#This Row],[Customer Segment]]=Introduction!$D$44,1,0)</f>
        <v>0</v>
      </c>
      <c r="R1348" s="44">
        <v>861.3</v>
      </c>
      <c r="S13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718.06713963898233</v>
      </c>
    </row>
    <row r="1349" spans="1:19" customFormat="1" x14ac:dyDescent="0.2">
      <c r="A1349" s="1" t="s">
        <v>13</v>
      </c>
      <c r="B1349" s="1" t="s">
        <v>14</v>
      </c>
      <c r="C1349" s="1" t="s">
        <v>47</v>
      </c>
      <c r="D1349" s="49">
        <v>7.0000000000000007E-2</v>
      </c>
      <c r="E1349" s="49">
        <v>30.93</v>
      </c>
      <c r="F1349" s="49">
        <v>3.92</v>
      </c>
      <c r="G1349" s="49">
        <v>0.44</v>
      </c>
      <c r="H1349" s="49">
        <v>398.30250000000001</v>
      </c>
      <c r="I1349" s="52">
        <f>IF(Table2[[#This Row],[Order Priority]]=Introduction!$B$42,1,0)</f>
        <v>0</v>
      </c>
      <c r="J1349" s="52">
        <f>IF(Table2[[#This Row],[Order Priority]]=Introduction!$B$43,1,0)</f>
        <v>1</v>
      </c>
      <c r="K1349" s="52">
        <f>IF(Table2[[#This Row],[Order Priority]]=Introduction!$B$44,1,0)</f>
        <v>0</v>
      </c>
      <c r="L1349" s="52">
        <f>IF(Table2[[#This Row],[Order Priority]]=Introduction!$B$45,1,0)</f>
        <v>0</v>
      </c>
      <c r="M1349" s="52">
        <f>IF(Table2[[#This Row],[Ship Mode]]=Introduction!$C$42,1,0)</f>
        <v>0</v>
      </c>
      <c r="N1349" s="51">
        <f>IF(Table2[[#This Row],[Ship Mode]]=Introduction!$C$44,1,0)</f>
        <v>1</v>
      </c>
      <c r="O1349" s="51">
        <f>IF(Table2[[#This Row],[Customer Segment]]=Introduction!$D$45,1,0)</f>
        <v>0</v>
      </c>
      <c r="P1349" s="51">
        <f>IF(Table2[[#This Row],[Customer Segment]]=Introduction!$D$42,1,0)</f>
        <v>0</v>
      </c>
      <c r="Q1349" s="51">
        <f>IF(Table2[[#This Row],[Customer Segment]]=Introduction!$D$44,1,0)</f>
        <v>1</v>
      </c>
      <c r="R1349" s="41">
        <v>577.25</v>
      </c>
      <c r="S13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597.51041948877071</v>
      </c>
    </row>
    <row r="1350" spans="1:19" customFormat="1" x14ac:dyDescent="0.2">
      <c r="A1350" s="1" t="s">
        <v>13</v>
      </c>
      <c r="B1350" s="1" t="s">
        <v>2</v>
      </c>
      <c r="C1350" s="1" t="s">
        <v>47</v>
      </c>
      <c r="D1350" s="47">
        <v>0.05</v>
      </c>
      <c r="E1350" s="47">
        <v>297.48</v>
      </c>
      <c r="F1350" s="47">
        <v>18.059999999999999</v>
      </c>
      <c r="G1350" s="47">
        <v>0.6</v>
      </c>
      <c r="H1350" s="47">
        <v>709.85199999999998</v>
      </c>
      <c r="I1350" s="52">
        <f>IF(Table2[[#This Row],[Order Priority]]=Introduction!$B$42,1,0)</f>
        <v>0</v>
      </c>
      <c r="J1350" s="52">
        <f>IF(Table2[[#This Row],[Order Priority]]=Introduction!$B$43,1,0)</f>
        <v>1</v>
      </c>
      <c r="K1350" s="52">
        <f>IF(Table2[[#This Row],[Order Priority]]=Introduction!$B$44,1,0)</f>
        <v>0</v>
      </c>
      <c r="L1350" s="52">
        <f>IF(Table2[[#This Row],[Order Priority]]=Introduction!$B$45,1,0)</f>
        <v>0</v>
      </c>
      <c r="M1350" s="52">
        <f>IF(Table2[[#This Row],[Ship Mode]]=Introduction!$C$42,1,0)</f>
        <v>1</v>
      </c>
      <c r="N1350" s="51">
        <f>IF(Table2[[#This Row],[Ship Mode]]=Introduction!$C$44,1,0)</f>
        <v>0</v>
      </c>
      <c r="O1350" s="51">
        <f>IF(Table2[[#This Row],[Customer Segment]]=Introduction!$D$45,1,0)</f>
        <v>0</v>
      </c>
      <c r="P1350" s="51">
        <f>IF(Table2[[#This Row],[Customer Segment]]=Introduction!$D$42,1,0)</f>
        <v>0</v>
      </c>
      <c r="Q1350" s="51">
        <f>IF(Table2[[#This Row],[Customer Segment]]=Introduction!$D$44,1,0)</f>
        <v>1</v>
      </c>
      <c r="R1350" s="44">
        <v>4075.18</v>
      </c>
      <c r="S13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2485.1520004772028</v>
      </c>
    </row>
    <row r="1351" spans="1:19" customFormat="1" x14ac:dyDescent="0.2">
      <c r="A1351" s="1" t="s">
        <v>13</v>
      </c>
      <c r="B1351" s="1" t="s">
        <v>2</v>
      </c>
      <c r="C1351" s="1" t="s">
        <v>47</v>
      </c>
      <c r="D1351" s="49">
        <v>7.0000000000000007E-2</v>
      </c>
      <c r="E1351" s="49">
        <v>296.18</v>
      </c>
      <c r="F1351" s="49">
        <v>54.12</v>
      </c>
      <c r="G1351" s="49">
        <v>0.76</v>
      </c>
      <c r="H1351" s="49">
        <v>80.809200000000004</v>
      </c>
      <c r="I1351" s="52">
        <f>IF(Table2[[#This Row],[Order Priority]]=Introduction!$B$42,1,0)</f>
        <v>0</v>
      </c>
      <c r="J1351" s="52">
        <f>IF(Table2[[#This Row],[Order Priority]]=Introduction!$B$43,1,0)</f>
        <v>1</v>
      </c>
      <c r="K1351" s="52">
        <f>IF(Table2[[#This Row],[Order Priority]]=Introduction!$B$44,1,0)</f>
        <v>0</v>
      </c>
      <c r="L1351" s="52">
        <f>IF(Table2[[#This Row],[Order Priority]]=Introduction!$B$45,1,0)</f>
        <v>0</v>
      </c>
      <c r="M1351" s="52">
        <f>IF(Table2[[#This Row],[Ship Mode]]=Introduction!$C$42,1,0)</f>
        <v>1</v>
      </c>
      <c r="N1351" s="51">
        <f>IF(Table2[[#This Row],[Ship Mode]]=Introduction!$C$44,1,0)</f>
        <v>0</v>
      </c>
      <c r="O1351" s="51">
        <f>IF(Table2[[#This Row],[Customer Segment]]=Introduction!$D$45,1,0)</f>
        <v>0</v>
      </c>
      <c r="P1351" s="51">
        <f>IF(Table2[[#This Row],[Customer Segment]]=Introduction!$D$42,1,0)</f>
        <v>0</v>
      </c>
      <c r="Q1351" s="51">
        <f>IF(Table2[[#This Row],[Customer Segment]]=Introduction!$D$44,1,0)</f>
        <v>1</v>
      </c>
      <c r="R1351" s="41">
        <v>1798.23</v>
      </c>
      <c r="S13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2953.3702882383359</v>
      </c>
    </row>
    <row r="1352" spans="1:19" customFormat="1" x14ac:dyDescent="0.2">
      <c r="A1352" s="1" t="s">
        <v>23</v>
      </c>
      <c r="B1352" s="1" t="s">
        <v>14</v>
      </c>
      <c r="C1352" s="1" t="s">
        <v>3</v>
      </c>
      <c r="D1352" s="47">
        <v>7.0000000000000007E-2</v>
      </c>
      <c r="E1352" s="47">
        <v>12.28</v>
      </c>
      <c r="F1352" s="47">
        <v>6.13</v>
      </c>
      <c r="G1352" s="47">
        <v>0.56999999999999995</v>
      </c>
      <c r="H1352" s="47">
        <v>15.236000000000001</v>
      </c>
      <c r="I1352" s="52">
        <f>IF(Table2[[#This Row],[Order Priority]]=Introduction!$B$42,1,0)</f>
        <v>0</v>
      </c>
      <c r="J1352" s="52">
        <f>IF(Table2[[#This Row],[Order Priority]]=Introduction!$B$43,1,0)</f>
        <v>0</v>
      </c>
      <c r="K1352" s="52">
        <f>IF(Table2[[#This Row],[Order Priority]]=Introduction!$B$44,1,0)</f>
        <v>1</v>
      </c>
      <c r="L1352" s="52">
        <f>IF(Table2[[#This Row],[Order Priority]]=Introduction!$B$45,1,0)</f>
        <v>0</v>
      </c>
      <c r="M1352" s="52">
        <f>IF(Table2[[#This Row],[Ship Mode]]=Introduction!$C$42,1,0)</f>
        <v>0</v>
      </c>
      <c r="N1352" s="51">
        <f>IF(Table2[[#This Row],[Ship Mode]]=Introduction!$C$44,1,0)</f>
        <v>1</v>
      </c>
      <c r="O1352" s="51">
        <f>IF(Table2[[#This Row],[Customer Segment]]=Introduction!$D$45,1,0)</f>
        <v>1</v>
      </c>
      <c r="P1352" s="51">
        <f>IF(Table2[[#This Row],[Customer Segment]]=Introduction!$D$42,1,0)</f>
        <v>0</v>
      </c>
      <c r="Q1352" s="51">
        <f>IF(Table2[[#This Row],[Customer Segment]]=Introduction!$D$44,1,0)</f>
        <v>0</v>
      </c>
      <c r="R1352" s="44">
        <v>389.59</v>
      </c>
      <c r="S13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358.72467266059419</v>
      </c>
    </row>
    <row r="1353" spans="1:19" customFormat="1" x14ac:dyDescent="0.2">
      <c r="A1353" s="1" t="s">
        <v>23</v>
      </c>
      <c r="B1353" s="1" t="s">
        <v>14</v>
      </c>
      <c r="C1353" s="1" t="s">
        <v>15</v>
      </c>
      <c r="D1353" s="49">
        <v>0.09</v>
      </c>
      <c r="E1353" s="49">
        <v>30.98</v>
      </c>
      <c r="F1353" s="49">
        <v>19.510000000000002</v>
      </c>
      <c r="G1353" s="49">
        <v>0.36</v>
      </c>
      <c r="H1353" s="49">
        <v>-163.53</v>
      </c>
      <c r="I1353" s="52">
        <f>IF(Table2[[#This Row],[Order Priority]]=Introduction!$B$42,1,0)</f>
        <v>0</v>
      </c>
      <c r="J1353" s="52">
        <f>IF(Table2[[#This Row],[Order Priority]]=Introduction!$B$43,1,0)</f>
        <v>0</v>
      </c>
      <c r="K1353" s="52">
        <f>IF(Table2[[#This Row],[Order Priority]]=Introduction!$B$44,1,0)</f>
        <v>1</v>
      </c>
      <c r="L1353" s="52">
        <f>IF(Table2[[#This Row],[Order Priority]]=Introduction!$B$45,1,0)</f>
        <v>0</v>
      </c>
      <c r="M1353" s="52">
        <f>IF(Table2[[#This Row],[Ship Mode]]=Introduction!$C$42,1,0)</f>
        <v>0</v>
      </c>
      <c r="N1353" s="51">
        <f>IF(Table2[[#This Row],[Ship Mode]]=Introduction!$C$44,1,0)</f>
        <v>1</v>
      </c>
      <c r="O1353" s="51">
        <f>IF(Table2[[#This Row],[Customer Segment]]=Introduction!$D$45,1,0)</f>
        <v>0</v>
      </c>
      <c r="P1353" s="51">
        <f>IF(Table2[[#This Row],[Customer Segment]]=Introduction!$D$42,1,0)</f>
        <v>1</v>
      </c>
      <c r="Q1353" s="51">
        <f>IF(Table2[[#This Row],[Customer Segment]]=Introduction!$D$44,1,0)</f>
        <v>0</v>
      </c>
      <c r="R1353" s="41">
        <v>514.62</v>
      </c>
      <c r="S13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396.40397713008366</v>
      </c>
    </row>
    <row r="1354" spans="1:19" customFormat="1" x14ac:dyDescent="0.2">
      <c r="A1354" s="1" t="s">
        <v>23</v>
      </c>
      <c r="B1354" s="1" t="s">
        <v>14</v>
      </c>
      <c r="C1354" s="1" t="s">
        <v>15</v>
      </c>
      <c r="D1354" s="47">
        <v>0.03</v>
      </c>
      <c r="E1354" s="47">
        <v>49.34</v>
      </c>
      <c r="F1354" s="47">
        <v>10.25</v>
      </c>
      <c r="G1354" s="47">
        <v>0.56999999999999995</v>
      </c>
      <c r="H1354" s="47">
        <v>554.77</v>
      </c>
      <c r="I1354" s="52">
        <f>IF(Table2[[#This Row],[Order Priority]]=Introduction!$B$42,1,0)</f>
        <v>0</v>
      </c>
      <c r="J1354" s="52">
        <f>IF(Table2[[#This Row],[Order Priority]]=Introduction!$B$43,1,0)</f>
        <v>0</v>
      </c>
      <c r="K1354" s="52">
        <f>IF(Table2[[#This Row],[Order Priority]]=Introduction!$B$44,1,0)</f>
        <v>1</v>
      </c>
      <c r="L1354" s="52">
        <f>IF(Table2[[#This Row],[Order Priority]]=Introduction!$B$45,1,0)</f>
        <v>0</v>
      </c>
      <c r="M1354" s="52">
        <f>IF(Table2[[#This Row],[Ship Mode]]=Introduction!$C$42,1,0)</f>
        <v>0</v>
      </c>
      <c r="N1354" s="51">
        <f>IF(Table2[[#This Row],[Ship Mode]]=Introduction!$C$44,1,0)</f>
        <v>1</v>
      </c>
      <c r="O1354" s="51">
        <f>IF(Table2[[#This Row],[Customer Segment]]=Introduction!$D$45,1,0)</f>
        <v>0</v>
      </c>
      <c r="P1354" s="51">
        <f>IF(Table2[[#This Row],[Customer Segment]]=Introduction!$D$42,1,0)</f>
        <v>1</v>
      </c>
      <c r="Q1354" s="51">
        <f>IF(Table2[[#This Row],[Customer Segment]]=Introduction!$D$44,1,0)</f>
        <v>0</v>
      </c>
      <c r="R1354" s="44">
        <v>817.32</v>
      </c>
      <c r="S13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1147.7453680100207</v>
      </c>
    </row>
    <row r="1355" spans="1:19" customFormat="1" x14ac:dyDescent="0.2">
      <c r="A1355" s="1" t="s">
        <v>46</v>
      </c>
      <c r="B1355" s="1" t="s">
        <v>2</v>
      </c>
      <c r="C1355" s="1" t="s">
        <v>47</v>
      </c>
      <c r="D1355" s="49">
        <v>0.04</v>
      </c>
      <c r="E1355" s="49">
        <v>160.97999999999999</v>
      </c>
      <c r="F1355" s="49">
        <v>30</v>
      </c>
      <c r="G1355" s="49">
        <v>0.62</v>
      </c>
      <c r="H1355" s="49">
        <v>116.1</v>
      </c>
      <c r="I1355" s="52">
        <f>IF(Table2[[#This Row],[Order Priority]]=Introduction!$B$42,1,0)</f>
        <v>0</v>
      </c>
      <c r="J1355" s="52">
        <f>IF(Table2[[#This Row],[Order Priority]]=Introduction!$B$43,1,0)</f>
        <v>0</v>
      </c>
      <c r="K1355" s="52">
        <f>IF(Table2[[#This Row],[Order Priority]]=Introduction!$B$44,1,0)</f>
        <v>0</v>
      </c>
      <c r="L1355" s="52">
        <f>IF(Table2[[#This Row],[Order Priority]]=Introduction!$B$45,1,0)</f>
        <v>0</v>
      </c>
      <c r="M1355" s="52">
        <f>IF(Table2[[#This Row],[Ship Mode]]=Introduction!$C$42,1,0)</f>
        <v>1</v>
      </c>
      <c r="N1355" s="51">
        <f>IF(Table2[[#This Row],[Ship Mode]]=Introduction!$C$44,1,0)</f>
        <v>0</v>
      </c>
      <c r="O1355" s="51">
        <f>IF(Table2[[#This Row],[Customer Segment]]=Introduction!$D$45,1,0)</f>
        <v>0</v>
      </c>
      <c r="P1355" s="51">
        <f>IF(Table2[[#This Row],[Customer Segment]]=Introduction!$D$42,1,0)</f>
        <v>0</v>
      </c>
      <c r="Q1355" s="51">
        <f>IF(Table2[[#This Row],[Customer Segment]]=Introduction!$D$44,1,0)</f>
        <v>1</v>
      </c>
      <c r="R1355" s="41">
        <v>6276.34</v>
      </c>
      <c r="S13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2006.2197303199791</v>
      </c>
    </row>
    <row r="1356" spans="1:19" customFormat="1" x14ac:dyDescent="0.2">
      <c r="A1356" s="1" t="s">
        <v>46</v>
      </c>
      <c r="B1356" s="1" t="s">
        <v>14</v>
      </c>
      <c r="C1356" s="1" t="s">
        <v>47</v>
      </c>
      <c r="D1356" s="47">
        <v>0.01</v>
      </c>
      <c r="E1356" s="47">
        <v>17.98</v>
      </c>
      <c r="F1356" s="47">
        <v>4</v>
      </c>
      <c r="G1356" s="47">
        <v>0.79</v>
      </c>
      <c r="H1356" s="47">
        <v>-87.96</v>
      </c>
      <c r="I1356" s="52">
        <f>IF(Table2[[#This Row],[Order Priority]]=Introduction!$B$42,1,0)</f>
        <v>0</v>
      </c>
      <c r="J1356" s="52">
        <f>IF(Table2[[#This Row],[Order Priority]]=Introduction!$B$43,1,0)</f>
        <v>0</v>
      </c>
      <c r="K1356" s="52">
        <f>IF(Table2[[#This Row],[Order Priority]]=Introduction!$B$44,1,0)</f>
        <v>0</v>
      </c>
      <c r="L1356" s="52">
        <f>IF(Table2[[#This Row],[Order Priority]]=Introduction!$B$45,1,0)</f>
        <v>0</v>
      </c>
      <c r="M1356" s="52">
        <f>IF(Table2[[#This Row],[Ship Mode]]=Introduction!$C$42,1,0)</f>
        <v>0</v>
      </c>
      <c r="N1356" s="51">
        <f>IF(Table2[[#This Row],[Ship Mode]]=Introduction!$C$44,1,0)</f>
        <v>1</v>
      </c>
      <c r="O1356" s="51">
        <f>IF(Table2[[#This Row],[Customer Segment]]=Introduction!$D$45,1,0)</f>
        <v>0</v>
      </c>
      <c r="P1356" s="51">
        <f>IF(Table2[[#This Row],[Customer Segment]]=Introduction!$D$42,1,0)</f>
        <v>0</v>
      </c>
      <c r="Q1356" s="51">
        <f>IF(Table2[[#This Row],[Customer Segment]]=Introduction!$D$44,1,0)</f>
        <v>1</v>
      </c>
      <c r="R1356" s="44">
        <v>2664.4</v>
      </c>
      <c r="S13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595.28399537655946</v>
      </c>
    </row>
    <row r="1357" spans="1:19" customFormat="1" x14ac:dyDescent="0.2">
      <c r="A1357" s="1" t="s">
        <v>46</v>
      </c>
      <c r="B1357" s="1" t="s">
        <v>2</v>
      </c>
      <c r="C1357" s="1" t="s">
        <v>47</v>
      </c>
      <c r="D1357" s="49">
        <v>0.04</v>
      </c>
      <c r="E1357" s="49">
        <v>160.97999999999999</v>
      </c>
      <c r="F1357" s="49">
        <v>30</v>
      </c>
      <c r="G1357" s="49">
        <v>0.62</v>
      </c>
      <c r="H1357" s="49">
        <v>255.42</v>
      </c>
      <c r="I1357" s="52">
        <f>IF(Table2[[#This Row],[Order Priority]]=Introduction!$B$42,1,0)</f>
        <v>0</v>
      </c>
      <c r="J1357" s="52">
        <f>IF(Table2[[#This Row],[Order Priority]]=Introduction!$B$43,1,0)</f>
        <v>0</v>
      </c>
      <c r="K1357" s="52">
        <f>IF(Table2[[#This Row],[Order Priority]]=Introduction!$B$44,1,0)</f>
        <v>0</v>
      </c>
      <c r="L1357" s="52">
        <f>IF(Table2[[#This Row],[Order Priority]]=Introduction!$B$45,1,0)</f>
        <v>0</v>
      </c>
      <c r="M1357" s="52">
        <f>IF(Table2[[#This Row],[Ship Mode]]=Introduction!$C$42,1,0)</f>
        <v>1</v>
      </c>
      <c r="N1357" s="51">
        <f>IF(Table2[[#This Row],[Ship Mode]]=Introduction!$C$44,1,0)</f>
        <v>0</v>
      </c>
      <c r="O1357" s="51">
        <f>IF(Table2[[#This Row],[Customer Segment]]=Introduction!$D$45,1,0)</f>
        <v>0</v>
      </c>
      <c r="P1357" s="51">
        <f>IF(Table2[[#This Row],[Customer Segment]]=Introduction!$D$42,1,0)</f>
        <v>0</v>
      </c>
      <c r="Q1357" s="51">
        <f>IF(Table2[[#This Row],[Customer Segment]]=Introduction!$D$44,1,0)</f>
        <v>1</v>
      </c>
      <c r="R1357" s="41">
        <v>1526.68</v>
      </c>
      <c r="S13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2148.88699396229</v>
      </c>
    </row>
    <row r="1358" spans="1:19" customFormat="1" x14ac:dyDescent="0.2">
      <c r="A1358" s="1" t="s">
        <v>46</v>
      </c>
      <c r="B1358" s="1" t="s">
        <v>14</v>
      </c>
      <c r="C1358" s="1" t="s">
        <v>47</v>
      </c>
      <c r="D1358" s="47">
        <v>0.06</v>
      </c>
      <c r="E1358" s="47">
        <v>115.99</v>
      </c>
      <c r="F1358" s="47">
        <v>8.99</v>
      </c>
      <c r="G1358" s="47">
        <v>0.57999999999999996</v>
      </c>
      <c r="H1358" s="47">
        <v>685.6146</v>
      </c>
      <c r="I1358" s="52">
        <f>IF(Table2[[#This Row],[Order Priority]]=Introduction!$B$42,1,0)</f>
        <v>0</v>
      </c>
      <c r="J1358" s="52">
        <f>IF(Table2[[#This Row],[Order Priority]]=Introduction!$B$43,1,0)</f>
        <v>0</v>
      </c>
      <c r="K1358" s="52">
        <f>IF(Table2[[#This Row],[Order Priority]]=Introduction!$B$44,1,0)</f>
        <v>0</v>
      </c>
      <c r="L1358" s="52">
        <f>IF(Table2[[#This Row],[Order Priority]]=Introduction!$B$45,1,0)</f>
        <v>0</v>
      </c>
      <c r="M1358" s="52">
        <f>IF(Table2[[#This Row],[Ship Mode]]=Introduction!$C$42,1,0)</f>
        <v>0</v>
      </c>
      <c r="N1358" s="51">
        <f>IF(Table2[[#This Row],[Ship Mode]]=Introduction!$C$44,1,0)</f>
        <v>1</v>
      </c>
      <c r="O1358" s="51">
        <f>IF(Table2[[#This Row],[Customer Segment]]=Introduction!$D$45,1,0)</f>
        <v>0</v>
      </c>
      <c r="P1358" s="51">
        <f>IF(Table2[[#This Row],[Customer Segment]]=Introduction!$D$42,1,0)</f>
        <v>0</v>
      </c>
      <c r="Q1358" s="51">
        <f>IF(Table2[[#This Row],[Customer Segment]]=Introduction!$D$44,1,0)</f>
        <v>1</v>
      </c>
      <c r="R1358" s="44">
        <v>1952.56</v>
      </c>
      <c r="S13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1624.8565994950181</v>
      </c>
    </row>
    <row r="1359" spans="1:19" customFormat="1" x14ac:dyDescent="0.2">
      <c r="A1359" s="1" t="s">
        <v>46</v>
      </c>
      <c r="B1359" s="1" t="s">
        <v>14</v>
      </c>
      <c r="C1359" s="1" t="s">
        <v>15</v>
      </c>
      <c r="D1359" s="49">
        <v>0.08</v>
      </c>
      <c r="E1359" s="49">
        <v>8.09</v>
      </c>
      <c r="F1359" s="49">
        <v>7.96</v>
      </c>
      <c r="G1359" s="49">
        <v>0.49</v>
      </c>
      <c r="H1359" s="49">
        <v>-88.82</v>
      </c>
      <c r="I1359" s="52">
        <f>IF(Table2[[#This Row],[Order Priority]]=Introduction!$B$42,1,0)</f>
        <v>0</v>
      </c>
      <c r="J1359" s="52">
        <f>IF(Table2[[#This Row],[Order Priority]]=Introduction!$B$43,1,0)</f>
        <v>0</v>
      </c>
      <c r="K1359" s="52">
        <f>IF(Table2[[#This Row],[Order Priority]]=Introduction!$B$44,1,0)</f>
        <v>0</v>
      </c>
      <c r="L1359" s="52">
        <f>IF(Table2[[#This Row],[Order Priority]]=Introduction!$B$45,1,0)</f>
        <v>0</v>
      </c>
      <c r="M1359" s="52">
        <f>IF(Table2[[#This Row],[Ship Mode]]=Introduction!$C$42,1,0)</f>
        <v>0</v>
      </c>
      <c r="N1359" s="51">
        <f>IF(Table2[[#This Row],[Ship Mode]]=Introduction!$C$44,1,0)</f>
        <v>1</v>
      </c>
      <c r="O1359" s="51">
        <f>IF(Table2[[#This Row],[Customer Segment]]=Introduction!$D$45,1,0)</f>
        <v>0</v>
      </c>
      <c r="P1359" s="51">
        <f>IF(Table2[[#This Row],[Customer Segment]]=Introduction!$D$42,1,0)</f>
        <v>1</v>
      </c>
      <c r="Q1359" s="51">
        <f>IF(Table2[[#This Row],[Customer Segment]]=Introduction!$D$44,1,0)</f>
        <v>0</v>
      </c>
      <c r="R1359" s="41">
        <v>80.349999999999994</v>
      </c>
      <c r="S13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317.87929265670249</v>
      </c>
    </row>
    <row r="1360" spans="1:19" customFormat="1" x14ac:dyDescent="0.2">
      <c r="A1360" s="1" t="s">
        <v>1</v>
      </c>
      <c r="B1360" s="1" t="s">
        <v>14</v>
      </c>
      <c r="C1360" s="1" t="s">
        <v>70</v>
      </c>
      <c r="D1360" s="47">
        <v>0.09</v>
      </c>
      <c r="E1360" s="47">
        <v>6.28</v>
      </c>
      <c r="F1360" s="47">
        <v>5.29</v>
      </c>
      <c r="G1360" s="47">
        <v>0.43</v>
      </c>
      <c r="H1360" s="47">
        <v>-5.2</v>
      </c>
      <c r="I1360" s="52">
        <f>IF(Table2[[#This Row],[Order Priority]]=Introduction!$B$42,1,0)</f>
        <v>1</v>
      </c>
      <c r="J1360" s="52">
        <f>IF(Table2[[#This Row],[Order Priority]]=Introduction!$B$43,1,0)</f>
        <v>0</v>
      </c>
      <c r="K1360" s="52">
        <f>IF(Table2[[#This Row],[Order Priority]]=Introduction!$B$44,1,0)</f>
        <v>0</v>
      </c>
      <c r="L1360" s="52">
        <f>IF(Table2[[#This Row],[Order Priority]]=Introduction!$B$45,1,0)</f>
        <v>0</v>
      </c>
      <c r="M1360" s="52">
        <f>IF(Table2[[#This Row],[Ship Mode]]=Introduction!$C$42,1,0)</f>
        <v>0</v>
      </c>
      <c r="N1360" s="51">
        <f>IF(Table2[[#This Row],[Ship Mode]]=Introduction!$C$44,1,0)</f>
        <v>1</v>
      </c>
      <c r="O1360" s="51">
        <f>IF(Table2[[#This Row],[Customer Segment]]=Introduction!$D$45,1,0)</f>
        <v>0</v>
      </c>
      <c r="P1360" s="51">
        <f>IF(Table2[[#This Row],[Customer Segment]]=Introduction!$D$42,1,0)</f>
        <v>0</v>
      </c>
      <c r="Q1360" s="51">
        <f>IF(Table2[[#This Row],[Customer Segment]]=Introduction!$D$44,1,0)</f>
        <v>0</v>
      </c>
      <c r="R1360" s="44">
        <v>8.5299999999999994</v>
      </c>
      <c r="S13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385.47855486288029</v>
      </c>
    </row>
    <row r="1361" spans="1:19" customFormat="1" x14ac:dyDescent="0.2">
      <c r="A1361" s="1" t="s">
        <v>1</v>
      </c>
      <c r="B1361" s="1" t="s">
        <v>14</v>
      </c>
      <c r="C1361" s="1" t="s">
        <v>70</v>
      </c>
      <c r="D1361" s="49">
        <v>0.01</v>
      </c>
      <c r="E1361" s="49">
        <v>3.26</v>
      </c>
      <c r="F1361" s="49">
        <v>1.86</v>
      </c>
      <c r="G1361" s="49">
        <v>0.41</v>
      </c>
      <c r="H1361" s="49">
        <v>-4.6683000000000003</v>
      </c>
      <c r="I1361" s="52">
        <f>IF(Table2[[#This Row],[Order Priority]]=Introduction!$B$42,1,0)</f>
        <v>1</v>
      </c>
      <c r="J1361" s="52">
        <f>IF(Table2[[#This Row],[Order Priority]]=Introduction!$B$43,1,0)</f>
        <v>0</v>
      </c>
      <c r="K1361" s="52">
        <f>IF(Table2[[#This Row],[Order Priority]]=Introduction!$B$44,1,0)</f>
        <v>0</v>
      </c>
      <c r="L1361" s="52">
        <f>IF(Table2[[#This Row],[Order Priority]]=Introduction!$B$45,1,0)</f>
        <v>0</v>
      </c>
      <c r="M1361" s="52">
        <f>IF(Table2[[#This Row],[Ship Mode]]=Introduction!$C$42,1,0)</f>
        <v>0</v>
      </c>
      <c r="N1361" s="51">
        <f>IF(Table2[[#This Row],[Ship Mode]]=Introduction!$C$44,1,0)</f>
        <v>1</v>
      </c>
      <c r="O1361" s="51">
        <f>IF(Table2[[#This Row],[Customer Segment]]=Introduction!$D$45,1,0)</f>
        <v>0</v>
      </c>
      <c r="P1361" s="51">
        <f>IF(Table2[[#This Row],[Customer Segment]]=Introduction!$D$42,1,0)</f>
        <v>0</v>
      </c>
      <c r="Q1361" s="51">
        <f>IF(Table2[[#This Row],[Customer Segment]]=Introduction!$D$44,1,0)</f>
        <v>0</v>
      </c>
      <c r="R1361" s="41">
        <v>73.97</v>
      </c>
      <c r="S13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318.00132073778349</v>
      </c>
    </row>
    <row r="1362" spans="1:19" customFormat="1" x14ac:dyDescent="0.2">
      <c r="A1362" s="1" t="s">
        <v>1</v>
      </c>
      <c r="B1362" s="1" t="s">
        <v>14</v>
      </c>
      <c r="C1362" s="1" t="s">
        <v>70</v>
      </c>
      <c r="D1362" s="47">
        <v>0.01</v>
      </c>
      <c r="E1362" s="47">
        <v>3.26</v>
      </c>
      <c r="F1362" s="47">
        <v>1.86</v>
      </c>
      <c r="G1362" s="47">
        <v>0.41</v>
      </c>
      <c r="H1362" s="47">
        <v>0.70199999999999996</v>
      </c>
      <c r="I1362" s="52">
        <f>IF(Table2[[#This Row],[Order Priority]]=Introduction!$B$42,1,0)</f>
        <v>1</v>
      </c>
      <c r="J1362" s="52">
        <f>IF(Table2[[#This Row],[Order Priority]]=Introduction!$B$43,1,0)</f>
        <v>0</v>
      </c>
      <c r="K1362" s="52">
        <f>IF(Table2[[#This Row],[Order Priority]]=Introduction!$B$44,1,0)</f>
        <v>0</v>
      </c>
      <c r="L1362" s="52">
        <f>IF(Table2[[#This Row],[Order Priority]]=Introduction!$B$45,1,0)</f>
        <v>0</v>
      </c>
      <c r="M1362" s="52">
        <f>IF(Table2[[#This Row],[Ship Mode]]=Introduction!$C$42,1,0)</f>
        <v>0</v>
      </c>
      <c r="N1362" s="51">
        <f>IF(Table2[[#This Row],[Ship Mode]]=Introduction!$C$44,1,0)</f>
        <v>1</v>
      </c>
      <c r="O1362" s="51">
        <f>IF(Table2[[#This Row],[Customer Segment]]=Introduction!$D$45,1,0)</f>
        <v>0</v>
      </c>
      <c r="P1362" s="51">
        <f>IF(Table2[[#This Row],[Customer Segment]]=Introduction!$D$42,1,0)</f>
        <v>0</v>
      </c>
      <c r="Q1362" s="51">
        <f>IF(Table2[[#This Row],[Customer Segment]]=Introduction!$D$44,1,0)</f>
        <v>0</v>
      </c>
      <c r="R1362" s="44">
        <v>18.489999999999998</v>
      </c>
      <c r="S13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323.50064607469352</v>
      </c>
    </row>
    <row r="1363" spans="1:19" customFormat="1" x14ac:dyDescent="0.2">
      <c r="A1363" s="1" t="s">
        <v>1</v>
      </c>
      <c r="B1363" s="1" t="s">
        <v>14</v>
      </c>
      <c r="C1363" s="1" t="s">
        <v>47</v>
      </c>
      <c r="D1363" s="49">
        <v>0.01</v>
      </c>
      <c r="E1363" s="49">
        <v>7.59</v>
      </c>
      <c r="F1363" s="49">
        <v>4</v>
      </c>
      <c r="G1363" s="49">
        <v>0.42</v>
      </c>
      <c r="H1363" s="49">
        <v>2.97</v>
      </c>
      <c r="I1363" s="52">
        <f>IF(Table2[[#This Row],[Order Priority]]=Introduction!$B$42,1,0)</f>
        <v>1</v>
      </c>
      <c r="J1363" s="52">
        <f>IF(Table2[[#This Row],[Order Priority]]=Introduction!$B$43,1,0)</f>
        <v>0</v>
      </c>
      <c r="K1363" s="52">
        <f>IF(Table2[[#This Row],[Order Priority]]=Introduction!$B$44,1,0)</f>
        <v>0</v>
      </c>
      <c r="L1363" s="52">
        <f>IF(Table2[[#This Row],[Order Priority]]=Introduction!$B$45,1,0)</f>
        <v>0</v>
      </c>
      <c r="M1363" s="52">
        <f>IF(Table2[[#This Row],[Ship Mode]]=Introduction!$C$42,1,0)</f>
        <v>0</v>
      </c>
      <c r="N1363" s="51">
        <f>IF(Table2[[#This Row],[Ship Mode]]=Introduction!$C$44,1,0)</f>
        <v>1</v>
      </c>
      <c r="O1363" s="51">
        <f>IF(Table2[[#This Row],[Customer Segment]]=Introduction!$D$45,1,0)</f>
        <v>0</v>
      </c>
      <c r="P1363" s="51">
        <f>IF(Table2[[#This Row],[Customer Segment]]=Introduction!$D$42,1,0)</f>
        <v>0</v>
      </c>
      <c r="Q1363" s="51">
        <f>IF(Table2[[#This Row],[Customer Segment]]=Introduction!$D$44,1,0)</f>
        <v>1</v>
      </c>
      <c r="R1363" s="41">
        <v>136.25</v>
      </c>
      <c r="S13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437.28894091592292</v>
      </c>
    </row>
    <row r="1364" spans="1:19" customFormat="1" x14ac:dyDescent="0.2">
      <c r="A1364" s="1" t="s">
        <v>1</v>
      </c>
      <c r="B1364" s="1" t="s">
        <v>14</v>
      </c>
      <c r="C1364" s="1" t="s">
        <v>70</v>
      </c>
      <c r="D1364" s="47">
        <v>0.05</v>
      </c>
      <c r="E1364" s="47">
        <v>35.99</v>
      </c>
      <c r="F1364" s="47">
        <v>5.99</v>
      </c>
      <c r="G1364" s="47">
        <v>0.38</v>
      </c>
      <c r="H1364" s="47">
        <v>524.31719999999996</v>
      </c>
      <c r="I1364" s="52">
        <f>IF(Table2[[#This Row],[Order Priority]]=Introduction!$B$42,1,0)</f>
        <v>1</v>
      </c>
      <c r="J1364" s="52">
        <f>IF(Table2[[#This Row],[Order Priority]]=Introduction!$B$43,1,0)</f>
        <v>0</v>
      </c>
      <c r="K1364" s="52">
        <f>IF(Table2[[#This Row],[Order Priority]]=Introduction!$B$44,1,0)</f>
        <v>0</v>
      </c>
      <c r="L1364" s="52">
        <f>IF(Table2[[#This Row],[Order Priority]]=Introduction!$B$45,1,0)</f>
        <v>0</v>
      </c>
      <c r="M1364" s="52">
        <f>IF(Table2[[#This Row],[Ship Mode]]=Introduction!$C$42,1,0)</f>
        <v>0</v>
      </c>
      <c r="N1364" s="51">
        <f>IF(Table2[[#This Row],[Ship Mode]]=Introduction!$C$44,1,0)</f>
        <v>1</v>
      </c>
      <c r="O1364" s="51">
        <f>IF(Table2[[#This Row],[Customer Segment]]=Introduction!$D$45,1,0)</f>
        <v>0</v>
      </c>
      <c r="P1364" s="51">
        <f>IF(Table2[[#This Row],[Customer Segment]]=Introduction!$D$42,1,0)</f>
        <v>0</v>
      </c>
      <c r="Q1364" s="51">
        <f>IF(Table2[[#This Row],[Customer Segment]]=Introduction!$D$44,1,0)</f>
        <v>0</v>
      </c>
      <c r="R1364" s="44">
        <v>759.88</v>
      </c>
      <c r="S13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1025.0263398061097</v>
      </c>
    </row>
    <row r="1365" spans="1:19" customFormat="1" x14ac:dyDescent="0.2">
      <c r="A1365" s="1" t="s">
        <v>1</v>
      </c>
      <c r="B1365" s="1" t="s">
        <v>14</v>
      </c>
      <c r="C1365" s="1" t="s">
        <v>47</v>
      </c>
      <c r="D1365" s="49">
        <v>0.09</v>
      </c>
      <c r="E1365" s="49">
        <v>3.75</v>
      </c>
      <c r="F1365" s="49">
        <v>0.5</v>
      </c>
      <c r="G1365" s="49">
        <v>0.37</v>
      </c>
      <c r="H1365" s="49">
        <v>51.218699999999998</v>
      </c>
      <c r="I1365" s="52">
        <f>IF(Table2[[#This Row],[Order Priority]]=Introduction!$B$42,1,0)</f>
        <v>1</v>
      </c>
      <c r="J1365" s="52">
        <f>IF(Table2[[#This Row],[Order Priority]]=Introduction!$B$43,1,0)</f>
        <v>0</v>
      </c>
      <c r="K1365" s="52">
        <f>IF(Table2[[#This Row],[Order Priority]]=Introduction!$B$44,1,0)</f>
        <v>0</v>
      </c>
      <c r="L1365" s="52">
        <f>IF(Table2[[#This Row],[Order Priority]]=Introduction!$B$45,1,0)</f>
        <v>0</v>
      </c>
      <c r="M1365" s="52">
        <f>IF(Table2[[#This Row],[Ship Mode]]=Introduction!$C$42,1,0)</f>
        <v>0</v>
      </c>
      <c r="N1365" s="51">
        <f>IF(Table2[[#This Row],[Ship Mode]]=Introduction!$C$44,1,0)</f>
        <v>1</v>
      </c>
      <c r="O1365" s="51">
        <f>IF(Table2[[#This Row],[Customer Segment]]=Introduction!$D$45,1,0)</f>
        <v>0</v>
      </c>
      <c r="P1365" s="51">
        <f>IF(Table2[[#This Row],[Customer Segment]]=Introduction!$D$42,1,0)</f>
        <v>0</v>
      </c>
      <c r="Q1365" s="51">
        <f>IF(Table2[[#This Row],[Customer Segment]]=Introduction!$D$44,1,0)</f>
        <v>1</v>
      </c>
      <c r="R1365" s="41">
        <v>74.23</v>
      </c>
      <c r="S13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283.50144287943743</v>
      </c>
    </row>
    <row r="1366" spans="1:19" customFormat="1" x14ac:dyDescent="0.2">
      <c r="A1366" s="1" t="s">
        <v>1</v>
      </c>
      <c r="B1366" s="1" t="s">
        <v>14</v>
      </c>
      <c r="C1366" s="1" t="s">
        <v>47</v>
      </c>
      <c r="D1366" s="47">
        <v>0.01</v>
      </c>
      <c r="E1366" s="47">
        <v>30.98</v>
      </c>
      <c r="F1366" s="47">
        <v>9.18</v>
      </c>
      <c r="G1366" s="47">
        <v>0.4</v>
      </c>
      <c r="H1366" s="47">
        <v>380.46800000000002</v>
      </c>
      <c r="I1366" s="52">
        <f>IF(Table2[[#This Row],[Order Priority]]=Introduction!$B$42,1,0)</f>
        <v>1</v>
      </c>
      <c r="J1366" s="52">
        <f>IF(Table2[[#This Row],[Order Priority]]=Introduction!$B$43,1,0)</f>
        <v>0</v>
      </c>
      <c r="K1366" s="52">
        <f>IF(Table2[[#This Row],[Order Priority]]=Introduction!$B$44,1,0)</f>
        <v>0</v>
      </c>
      <c r="L1366" s="52">
        <f>IF(Table2[[#This Row],[Order Priority]]=Introduction!$B$45,1,0)</f>
        <v>0</v>
      </c>
      <c r="M1366" s="52">
        <f>IF(Table2[[#This Row],[Ship Mode]]=Introduction!$C$42,1,0)</f>
        <v>0</v>
      </c>
      <c r="N1366" s="51">
        <f>IF(Table2[[#This Row],[Ship Mode]]=Introduction!$C$44,1,0)</f>
        <v>1</v>
      </c>
      <c r="O1366" s="51">
        <f>IF(Table2[[#This Row],[Customer Segment]]=Introduction!$D$45,1,0)</f>
        <v>0</v>
      </c>
      <c r="P1366" s="51">
        <f>IF(Table2[[#This Row],[Customer Segment]]=Introduction!$D$42,1,0)</f>
        <v>0</v>
      </c>
      <c r="Q1366" s="51">
        <f>IF(Table2[[#This Row],[Customer Segment]]=Introduction!$D$44,1,0)</f>
        <v>1</v>
      </c>
      <c r="R1366" s="44">
        <v>627.19000000000005</v>
      </c>
      <c r="S13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1023.6897105558493</v>
      </c>
    </row>
    <row r="1367" spans="1:19" customFormat="1" x14ac:dyDescent="0.2">
      <c r="A1367" s="1" t="s">
        <v>13</v>
      </c>
      <c r="B1367" s="1" t="s">
        <v>63</v>
      </c>
      <c r="C1367" s="1" t="s">
        <v>15</v>
      </c>
      <c r="D1367" s="49">
        <v>0.05</v>
      </c>
      <c r="E1367" s="49">
        <v>178.47</v>
      </c>
      <c r="F1367" s="49">
        <v>19.989999999999998</v>
      </c>
      <c r="G1367" s="49">
        <v>0.55000000000000004</v>
      </c>
      <c r="H1367" s="49">
        <v>943</v>
      </c>
      <c r="I1367" s="52">
        <f>IF(Table2[[#This Row],[Order Priority]]=Introduction!$B$42,1,0)</f>
        <v>0</v>
      </c>
      <c r="J1367" s="52">
        <f>IF(Table2[[#This Row],[Order Priority]]=Introduction!$B$43,1,0)</f>
        <v>1</v>
      </c>
      <c r="K1367" s="52">
        <f>IF(Table2[[#This Row],[Order Priority]]=Introduction!$B$44,1,0)</f>
        <v>0</v>
      </c>
      <c r="L1367" s="52">
        <f>IF(Table2[[#This Row],[Order Priority]]=Introduction!$B$45,1,0)</f>
        <v>0</v>
      </c>
      <c r="M1367" s="52">
        <f>IF(Table2[[#This Row],[Ship Mode]]=Introduction!$C$42,1,0)</f>
        <v>0</v>
      </c>
      <c r="N1367" s="51">
        <f>IF(Table2[[#This Row],[Ship Mode]]=Introduction!$C$44,1,0)</f>
        <v>0</v>
      </c>
      <c r="O1367" s="51">
        <f>IF(Table2[[#This Row],[Customer Segment]]=Introduction!$D$45,1,0)</f>
        <v>0</v>
      </c>
      <c r="P1367" s="51">
        <f>IF(Table2[[#This Row],[Customer Segment]]=Introduction!$D$42,1,0)</f>
        <v>1</v>
      </c>
      <c r="Q1367" s="51">
        <f>IF(Table2[[#This Row],[Customer Segment]]=Introduction!$D$44,1,0)</f>
        <v>0</v>
      </c>
      <c r="R1367" s="41">
        <v>1531.31</v>
      </c>
      <c r="S13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2024.7839334847513</v>
      </c>
    </row>
    <row r="1368" spans="1:19" customFormat="1" x14ac:dyDescent="0.2">
      <c r="A1368" s="1" t="s">
        <v>13</v>
      </c>
      <c r="B1368" s="1" t="s">
        <v>14</v>
      </c>
      <c r="C1368" s="1" t="s">
        <v>15</v>
      </c>
      <c r="D1368" s="47">
        <v>0.06</v>
      </c>
      <c r="E1368" s="47">
        <v>10.97</v>
      </c>
      <c r="F1368" s="47">
        <v>6.5</v>
      </c>
      <c r="G1368" s="47">
        <v>0.64</v>
      </c>
      <c r="H1368" s="47">
        <v>65.597999999999999</v>
      </c>
      <c r="I1368" s="52">
        <f>IF(Table2[[#This Row],[Order Priority]]=Introduction!$B$42,1,0)</f>
        <v>0</v>
      </c>
      <c r="J1368" s="52">
        <f>IF(Table2[[#This Row],[Order Priority]]=Introduction!$B$43,1,0)</f>
        <v>1</v>
      </c>
      <c r="K1368" s="52">
        <f>IF(Table2[[#This Row],[Order Priority]]=Introduction!$B$44,1,0)</f>
        <v>0</v>
      </c>
      <c r="L1368" s="52">
        <f>IF(Table2[[#This Row],[Order Priority]]=Introduction!$B$45,1,0)</f>
        <v>0</v>
      </c>
      <c r="M1368" s="52">
        <f>IF(Table2[[#This Row],[Ship Mode]]=Introduction!$C$42,1,0)</f>
        <v>0</v>
      </c>
      <c r="N1368" s="51">
        <f>IF(Table2[[#This Row],[Ship Mode]]=Introduction!$C$44,1,0)</f>
        <v>1</v>
      </c>
      <c r="O1368" s="51">
        <f>IF(Table2[[#This Row],[Customer Segment]]=Introduction!$D$45,1,0)</f>
        <v>0</v>
      </c>
      <c r="P1368" s="51">
        <f>IF(Table2[[#This Row],[Customer Segment]]=Introduction!$D$42,1,0)</f>
        <v>1</v>
      </c>
      <c r="Q1368" s="51">
        <f>IF(Table2[[#This Row],[Customer Segment]]=Introduction!$D$44,1,0)</f>
        <v>0</v>
      </c>
      <c r="R1368" s="44">
        <v>215.25</v>
      </c>
      <c r="S13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379.05408315631581</v>
      </c>
    </row>
    <row r="1369" spans="1:19" customFormat="1" x14ac:dyDescent="0.2">
      <c r="A1369" s="1" t="s">
        <v>92</v>
      </c>
      <c r="B1369" s="1" t="s">
        <v>14</v>
      </c>
      <c r="C1369" s="1" t="s">
        <v>70</v>
      </c>
      <c r="D1369" s="49">
        <v>7.0000000000000007E-2</v>
      </c>
      <c r="E1369" s="49">
        <v>5.34</v>
      </c>
      <c r="F1369" s="49">
        <v>5.63</v>
      </c>
      <c r="G1369" s="49">
        <v>0.39</v>
      </c>
      <c r="H1369" s="49">
        <v>-116.3455</v>
      </c>
      <c r="I1369" s="52">
        <f>IF(Table2[[#This Row],[Order Priority]]=Introduction!$B$42,1,0)</f>
        <v>0</v>
      </c>
      <c r="J1369" s="52">
        <f>IF(Table2[[#This Row],[Order Priority]]=Introduction!$B$43,1,0)</f>
        <v>0</v>
      </c>
      <c r="K1369" s="52">
        <f>IF(Table2[[#This Row],[Order Priority]]=Introduction!$B$44,1,0)</f>
        <v>0</v>
      </c>
      <c r="L1369" s="52">
        <f>IF(Table2[[#This Row],[Order Priority]]=Introduction!$B$45,1,0)</f>
        <v>1</v>
      </c>
      <c r="M1369" s="52">
        <f>IF(Table2[[#This Row],[Ship Mode]]=Introduction!$C$42,1,0)</f>
        <v>0</v>
      </c>
      <c r="N1369" s="51">
        <f>IF(Table2[[#This Row],[Ship Mode]]=Introduction!$C$44,1,0)</f>
        <v>1</v>
      </c>
      <c r="O1369" s="51">
        <f>IF(Table2[[#This Row],[Customer Segment]]=Introduction!$D$45,1,0)</f>
        <v>0</v>
      </c>
      <c r="P1369" s="51">
        <f>IF(Table2[[#This Row],[Customer Segment]]=Introduction!$D$42,1,0)</f>
        <v>0</v>
      </c>
      <c r="Q1369" s="51">
        <f>IF(Table2[[#This Row],[Customer Segment]]=Introduction!$D$44,1,0)</f>
        <v>0</v>
      </c>
      <c r="R1369" s="41">
        <v>66.650000000000006</v>
      </c>
      <c r="S13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-19.163784406827887</v>
      </c>
    </row>
    <row r="1370" spans="1:19" customFormat="1" x14ac:dyDescent="0.2">
      <c r="A1370" s="1" t="s">
        <v>92</v>
      </c>
      <c r="B1370" s="1" t="s">
        <v>2</v>
      </c>
      <c r="C1370" s="1" t="s">
        <v>70</v>
      </c>
      <c r="D1370" s="47">
        <v>0.03</v>
      </c>
      <c r="E1370" s="47">
        <v>160.97999999999999</v>
      </c>
      <c r="F1370" s="47">
        <v>30</v>
      </c>
      <c r="G1370" s="47">
        <v>0.62</v>
      </c>
      <c r="H1370" s="47">
        <v>1304.9000000000001</v>
      </c>
      <c r="I1370" s="52">
        <f>IF(Table2[[#This Row],[Order Priority]]=Introduction!$B$42,1,0)</f>
        <v>0</v>
      </c>
      <c r="J1370" s="52">
        <f>IF(Table2[[#This Row],[Order Priority]]=Introduction!$B$43,1,0)</f>
        <v>0</v>
      </c>
      <c r="K1370" s="52">
        <f>IF(Table2[[#This Row],[Order Priority]]=Introduction!$B$44,1,0)</f>
        <v>0</v>
      </c>
      <c r="L1370" s="52">
        <f>IF(Table2[[#This Row],[Order Priority]]=Introduction!$B$45,1,0)</f>
        <v>1</v>
      </c>
      <c r="M1370" s="52">
        <f>IF(Table2[[#This Row],[Ship Mode]]=Introduction!$C$42,1,0)</f>
        <v>1</v>
      </c>
      <c r="N1370" s="51">
        <f>IF(Table2[[#This Row],[Ship Mode]]=Introduction!$C$44,1,0)</f>
        <v>0</v>
      </c>
      <c r="O1370" s="51">
        <f>IF(Table2[[#This Row],[Customer Segment]]=Introduction!$D$45,1,0)</f>
        <v>0</v>
      </c>
      <c r="P1370" s="51">
        <f>IF(Table2[[#This Row],[Customer Segment]]=Introduction!$D$42,1,0)</f>
        <v>0</v>
      </c>
      <c r="Q1370" s="51">
        <f>IF(Table2[[#This Row],[Customer Segment]]=Introduction!$D$44,1,0)</f>
        <v>0</v>
      </c>
      <c r="R1370" s="44">
        <v>2934.16</v>
      </c>
      <c r="S13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3011.4846877513874</v>
      </c>
    </row>
    <row r="1371" spans="1:19" customFormat="1" x14ac:dyDescent="0.2">
      <c r="A1371" s="1" t="s">
        <v>92</v>
      </c>
      <c r="B1371" s="1" t="s">
        <v>63</v>
      </c>
      <c r="C1371" s="1" t="s">
        <v>70</v>
      </c>
      <c r="D1371" s="49">
        <v>0.04</v>
      </c>
      <c r="E1371" s="49">
        <v>65.989999999999995</v>
      </c>
      <c r="F1371" s="49">
        <v>5.63</v>
      </c>
      <c r="G1371" s="49">
        <v>0.56000000000000005</v>
      </c>
      <c r="H1371" s="49">
        <v>605.04719999999998</v>
      </c>
      <c r="I1371" s="52">
        <f>IF(Table2[[#This Row],[Order Priority]]=Introduction!$B$42,1,0)</f>
        <v>0</v>
      </c>
      <c r="J1371" s="52">
        <f>IF(Table2[[#This Row],[Order Priority]]=Introduction!$B$43,1,0)</f>
        <v>0</v>
      </c>
      <c r="K1371" s="52">
        <f>IF(Table2[[#This Row],[Order Priority]]=Introduction!$B$44,1,0)</f>
        <v>0</v>
      </c>
      <c r="L1371" s="52">
        <f>IF(Table2[[#This Row],[Order Priority]]=Introduction!$B$45,1,0)</f>
        <v>1</v>
      </c>
      <c r="M1371" s="52">
        <f>IF(Table2[[#This Row],[Ship Mode]]=Introduction!$C$42,1,0)</f>
        <v>0</v>
      </c>
      <c r="N1371" s="51">
        <f>IF(Table2[[#This Row],[Ship Mode]]=Introduction!$C$44,1,0)</f>
        <v>0</v>
      </c>
      <c r="O1371" s="51">
        <f>IF(Table2[[#This Row],[Customer Segment]]=Introduction!$D$45,1,0)</f>
        <v>0</v>
      </c>
      <c r="P1371" s="51">
        <f>IF(Table2[[#This Row],[Customer Segment]]=Introduction!$D$42,1,0)</f>
        <v>0</v>
      </c>
      <c r="Q1371" s="51">
        <f>IF(Table2[[#This Row],[Customer Segment]]=Introduction!$D$44,1,0)</f>
        <v>0</v>
      </c>
      <c r="R1371" s="41">
        <v>876.88</v>
      </c>
      <c r="S13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988.4985347531225</v>
      </c>
    </row>
    <row r="1372" spans="1:19" customFormat="1" x14ac:dyDescent="0.2">
      <c r="A1372" s="1" t="s">
        <v>46</v>
      </c>
      <c r="B1372" s="1" t="s">
        <v>14</v>
      </c>
      <c r="C1372" s="1" t="s">
        <v>15</v>
      </c>
      <c r="D1372" s="47">
        <v>0</v>
      </c>
      <c r="E1372" s="47">
        <v>5.77</v>
      </c>
      <c r="F1372" s="47">
        <v>4.97</v>
      </c>
      <c r="G1372" s="47">
        <v>0.35</v>
      </c>
      <c r="H1372" s="47">
        <v>3.5581</v>
      </c>
      <c r="I1372" s="52">
        <f>IF(Table2[[#This Row],[Order Priority]]=Introduction!$B$42,1,0)</f>
        <v>0</v>
      </c>
      <c r="J1372" s="52">
        <f>IF(Table2[[#This Row],[Order Priority]]=Introduction!$B$43,1,0)</f>
        <v>0</v>
      </c>
      <c r="K1372" s="52">
        <f>IF(Table2[[#This Row],[Order Priority]]=Introduction!$B$44,1,0)</f>
        <v>0</v>
      </c>
      <c r="L1372" s="52">
        <f>IF(Table2[[#This Row],[Order Priority]]=Introduction!$B$45,1,0)</f>
        <v>0</v>
      </c>
      <c r="M1372" s="52">
        <f>IF(Table2[[#This Row],[Ship Mode]]=Introduction!$C$42,1,0)</f>
        <v>0</v>
      </c>
      <c r="N1372" s="51">
        <f>IF(Table2[[#This Row],[Ship Mode]]=Introduction!$C$44,1,0)</f>
        <v>1</v>
      </c>
      <c r="O1372" s="51">
        <f>IF(Table2[[#This Row],[Customer Segment]]=Introduction!$D$45,1,0)</f>
        <v>0</v>
      </c>
      <c r="P1372" s="51">
        <f>IF(Table2[[#This Row],[Customer Segment]]=Introduction!$D$42,1,0)</f>
        <v>1</v>
      </c>
      <c r="Q1372" s="51">
        <f>IF(Table2[[#This Row],[Customer Segment]]=Introduction!$D$44,1,0)</f>
        <v>0</v>
      </c>
      <c r="R1372" s="44">
        <v>52.43</v>
      </c>
      <c r="S13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259.0676056919894</v>
      </c>
    </row>
    <row r="1373" spans="1:19" customFormat="1" x14ac:dyDescent="0.2">
      <c r="A1373" s="1" t="s">
        <v>13</v>
      </c>
      <c r="B1373" s="1" t="s">
        <v>2</v>
      </c>
      <c r="C1373" s="1" t="s">
        <v>3</v>
      </c>
      <c r="D1373" s="49">
        <v>0</v>
      </c>
      <c r="E1373" s="49">
        <v>230.98</v>
      </c>
      <c r="F1373" s="49">
        <v>23.78</v>
      </c>
      <c r="G1373" s="49">
        <v>0.6</v>
      </c>
      <c r="H1373" s="49">
        <v>6095.8602000000001</v>
      </c>
      <c r="I1373" s="52">
        <f>IF(Table2[[#This Row],[Order Priority]]=Introduction!$B$42,1,0)</f>
        <v>0</v>
      </c>
      <c r="J1373" s="52">
        <f>IF(Table2[[#This Row],[Order Priority]]=Introduction!$B$43,1,0)</f>
        <v>1</v>
      </c>
      <c r="K1373" s="52">
        <f>IF(Table2[[#This Row],[Order Priority]]=Introduction!$B$44,1,0)</f>
        <v>0</v>
      </c>
      <c r="L1373" s="52">
        <f>IF(Table2[[#This Row],[Order Priority]]=Introduction!$B$45,1,0)</f>
        <v>0</v>
      </c>
      <c r="M1373" s="52">
        <f>IF(Table2[[#This Row],[Ship Mode]]=Introduction!$C$42,1,0)</f>
        <v>1</v>
      </c>
      <c r="N1373" s="51">
        <f>IF(Table2[[#This Row],[Ship Mode]]=Introduction!$C$44,1,0)</f>
        <v>0</v>
      </c>
      <c r="O1373" s="51">
        <f>IF(Table2[[#This Row],[Customer Segment]]=Introduction!$D$45,1,0)</f>
        <v>1</v>
      </c>
      <c r="P1373" s="51">
        <f>IF(Table2[[#This Row],[Customer Segment]]=Introduction!$D$42,1,0)</f>
        <v>0</v>
      </c>
      <c r="Q1373" s="51">
        <f>IF(Table2[[#This Row],[Customer Segment]]=Introduction!$D$44,1,0)</f>
        <v>0</v>
      </c>
      <c r="R1373" s="41">
        <v>8834.58</v>
      </c>
      <c r="S13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7943.8700469961168</v>
      </c>
    </row>
    <row r="1374" spans="1:19" customFormat="1" x14ac:dyDescent="0.2">
      <c r="A1374" s="1" t="s">
        <v>23</v>
      </c>
      <c r="B1374" s="1" t="s">
        <v>14</v>
      </c>
      <c r="C1374" s="1" t="s">
        <v>70</v>
      </c>
      <c r="D1374" s="47">
        <v>0.04</v>
      </c>
      <c r="E1374" s="47">
        <v>120.98</v>
      </c>
      <c r="F1374" s="47">
        <v>3.99</v>
      </c>
      <c r="G1374" s="47">
        <v>0.6</v>
      </c>
      <c r="H1374" s="47">
        <v>1389.5771999999999</v>
      </c>
      <c r="I1374" s="52">
        <f>IF(Table2[[#This Row],[Order Priority]]=Introduction!$B$42,1,0)</f>
        <v>0</v>
      </c>
      <c r="J1374" s="52">
        <f>IF(Table2[[#This Row],[Order Priority]]=Introduction!$B$43,1,0)</f>
        <v>0</v>
      </c>
      <c r="K1374" s="52">
        <f>IF(Table2[[#This Row],[Order Priority]]=Introduction!$B$44,1,0)</f>
        <v>1</v>
      </c>
      <c r="L1374" s="52">
        <f>IF(Table2[[#This Row],[Order Priority]]=Introduction!$B$45,1,0)</f>
        <v>0</v>
      </c>
      <c r="M1374" s="52">
        <f>IF(Table2[[#This Row],[Ship Mode]]=Introduction!$C$42,1,0)</f>
        <v>0</v>
      </c>
      <c r="N1374" s="51">
        <f>IF(Table2[[#This Row],[Ship Mode]]=Introduction!$C$44,1,0)</f>
        <v>1</v>
      </c>
      <c r="O1374" s="51">
        <f>IF(Table2[[#This Row],[Customer Segment]]=Introduction!$D$45,1,0)</f>
        <v>0</v>
      </c>
      <c r="P1374" s="51">
        <f>IF(Table2[[#This Row],[Customer Segment]]=Introduction!$D$42,1,0)</f>
        <v>0</v>
      </c>
      <c r="Q1374" s="51">
        <f>IF(Table2[[#This Row],[Customer Segment]]=Introduction!$D$44,1,0)</f>
        <v>0</v>
      </c>
      <c r="R1374" s="44">
        <v>2013.88</v>
      </c>
      <c r="S13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2101.3106811937018</v>
      </c>
    </row>
    <row r="1375" spans="1:19" customFormat="1" x14ac:dyDescent="0.2">
      <c r="A1375" s="1" t="s">
        <v>23</v>
      </c>
      <c r="B1375" s="1" t="s">
        <v>14</v>
      </c>
      <c r="C1375" s="1" t="s">
        <v>70</v>
      </c>
      <c r="D1375" s="49">
        <v>0.02</v>
      </c>
      <c r="E1375" s="49">
        <v>55.99</v>
      </c>
      <c r="F1375" s="49">
        <v>5</v>
      </c>
      <c r="G1375" s="49">
        <v>0.83</v>
      </c>
      <c r="H1375" s="49">
        <v>-222.816</v>
      </c>
      <c r="I1375" s="52">
        <f>IF(Table2[[#This Row],[Order Priority]]=Introduction!$B$42,1,0)</f>
        <v>0</v>
      </c>
      <c r="J1375" s="52">
        <f>IF(Table2[[#This Row],[Order Priority]]=Introduction!$B$43,1,0)</f>
        <v>0</v>
      </c>
      <c r="K1375" s="52">
        <f>IF(Table2[[#This Row],[Order Priority]]=Introduction!$B$44,1,0)</f>
        <v>1</v>
      </c>
      <c r="L1375" s="52">
        <f>IF(Table2[[#This Row],[Order Priority]]=Introduction!$B$45,1,0)</f>
        <v>0</v>
      </c>
      <c r="M1375" s="52">
        <f>IF(Table2[[#This Row],[Ship Mode]]=Introduction!$C$42,1,0)</f>
        <v>0</v>
      </c>
      <c r="N1375" s="51">
        <f>IF(Table2[[#This Row],[Ship Mode]]=Introduction!$C$44,1,0)</f>
        <v>1</v>
      </c>
      <c r="O1375" s="51">
        <f>IF(Table2[[#This Row],[Customer Segment]]=Introduction!$D$45,1,0)</f>
        <v>0</v>
      </c>
      <c r="P1375" s="51">
        <f>IF(Table2[[#This Row],[Customer Segment]]=Introduction!$D$42,1,0)</f>
        <v>0</v>
      </c>
      <c r="Q1375" s="51">
        <f>IF(Table2[[#This Row],[Customer Segment]]=Introduction!$D$44,1,0)</f>
        <v>0</v>
      </c>
      <c r="R1375" s="41">
        <v>201.32</v>
      </c>
      <c r="S13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478.85829307425831</v>
      </c>
    </row>
    <row r="1376" spans="1:19" customFormat="1" x14ac:dyDescent="0.2">
      <c r="A1376" s="1" t="s">
        <v>23</v>
      </c>
      <c r="B1376" s="1" t="s">
        <v>2</v>
      </c>
      <c r="C1376" s="1" t="s">
        <v>70</v>
      </c>
      <c r="D1376" s="47">
        <v>0.05</v>
      </c>
      <c r="E1376" s="47">
        <v>23.99</v>
      </c>
      <c r="F1376" s="47">
        <v>15.68</v>
      </c>
      <c r="G1376" s="47">
        <v>0.62</v>
      </c>
      <c r="H1376" s="47">
        <v>-133.71</v>
      </c>
      <c r="I1376" s="52">
        <f>IF(Table2[[#This Row],[Order Priority]]=Introduction!$B$42,1,0)</f>
        <v>0</v>
      </c>
      <c r="J1376" s="52">
        <f>IF(Table2[[#This Row],[Order Priority]]=Introduction!$B$43,1,0)</f>
        <v>0</v>
      </c>
      <c r="K1376" s="52">
        <f>IF(Table2[[#This Row],[Order Priority]]=Introduction!$B$44,1,0)</f>
        <v>1</v>
      </c>
      <c r="L1376" s="52">
        <f>IF(Table2[[#This Row],[Order Priority]]=Introduction!$B$45,1,0)</f>
        <v>0</v>
      </c>
      <c r="M1376" s="52">
        <f>IF(Table2[[#This Row],[Ship Mode]]=Introduction!$C$42,1,0)</f>
        <v>1</v>
      </c>
      <c r="N1376" s="51">
        <f>IF(Table2[[#This Row],[Ship Mode]]=Introduction!$C$44,1,0)</f>
        <v>0</v>
      </c>
      <c r="O1376" s="51">
        <f>IF(Table2[[#This Row],[Customer Segment]]=Introduction!$D$45,1,0)</f>
        <v>0</v>
      </c>
      <c r="P1376" s="51">
        <f>IF(Table2[[#This Row],[Customer Segment]]=Introduction!$D$42,1,0)</f>
        <v>0</v>
      </c>
      <c r="Q1376" s="51">
        <f>IF(Table2[[#This Row],[Customer Segment]]=Introduction!$D$44,1,0)</f>
        <v>0</v>
      </c>
      <c r="R1376" s="44">
        <v>298.51</v>
      </c>
      <c r="S13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767.09032411515523</v>
      </c>
    </row>
    <row r="1377" spans="1:19" customFormat="1" x14ac:dyDescent="0.2">
      <c r="A1377" s="1" t="s">
        <v>23</v>
      </c>
      <c r="B1377" s="1" t="s">
        <v>14</v>
      </c>
      <c r="C1377" s="1" t="s">
        <v>3</v>
      </c>
      <c r="D1377" s="49">
        <v>0.06</v>
      </c>
      <c r="E1377" s="49">
        <v>122.99</v>
      </c>
      <c r="F1377" s="49">
        <v>19.989999999999998</v>
      </c>
      <c r="G1377" s="49">
        <v>0.37</v>
      </c>
      <c r="H1377" s="49">
        <v>1019.7096</v>
      </c>
      <c r="I1377" s="52">
        <f>IF(Table2[[#This Row],[Order Priority]]=Introduction!$B$42,1,0)</f>
        <v>0</v>
      </c>
      <c r="J1377" s="52">
        <f>IF(Table2[[#This Row],[Order Priority]]=Introduction!$B$43,1,0)</f>
        <v>0</v>
      </c>
      <c r="K1377" s="52">
        <f>IF(Table2[[#This Row],[Order Priority]]=Introduction!$B$44,1,0)</f>
        <v>1</v>
      </c>
      <c r="L1377" s="52">
        <f>IF(Table2[[#This Row],[Order Priority]]=Introduction!$B$45,1,0)</f>
        <v>0</v>
      </c>
      <c r="M1377" s="52">
        <f>IF(Table2[[#This Row],[Ship Mode]]=Introduction!$C$42,1,0)</f>
        <v>0</v>
      </c>
      <c r="N1377" s="51">
        <f>IF(Table2[[#This Row],[Ship Mode]]=Introduction!$C$44,1,0)</f>
        <v>1</v>
      </c>
      <c r="O1377" s="51">
        <f>IF(Table2[[#This Row],[Customer Segment]]=Introduction!$D$45,1,0)</f>
        <v>1</v>
      </c>
      <c r="P1377" s="51">
        <f>IF(Table2[[#This Row],[Customer Segment]]=Introduction!$D$42,1,0)</f>
        <v>0</v>
      </c>
      <c r="Q1377" s="51">
        <f>IF(Table2[[#This Row],[Customer Segment]]=Introduction!$D$44,1,0)</f>
        <v>0</v>
      </c>
      <c r="R1377" s="41">
        <v>1477.84</v>
      </c>
      <c r="S13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1957.6582861264585</v>
      </c>
    </row>
    <row r="1378" spans="1:19" customFormat="1" x14ac:dyDescent="0.2">
      <c r="A1378" s="1" t="s">
        <v>23</v>
      </c>
      <c r="B1378" s="1" t="s">
        <v>2</v>
      </c>
      <c r="C1378" s="1" t="s">
        <v>3</v>
      </c>
      <c r="D1378" s="47">
        <v>0.08</v>
      </c>
      <c r="E1378" s="47">
        <v>68.81</v>
      </c>
      <c r="F1378" s="47">
        <v>60</v>
      </c>
      <c r="G1378" s="47">
        <v>0.41</v>
      </c>
      <c r="H1378" s="47">
        <v>-1069.72</v>
      </c>
      <c r="I1378" s="52">
        <f>IF(Table2[[#This Row],[Order Priority]]=Introduction!$B$42,1,0)</f>
        <v>0</v>
      </c>
      <c r="J1378" s="52">
        <f>IF(Table2[[#This Row],[Order Priority]]=Introduction!$B$43,1,0)</f>
        <v>0</v>
      </c>
      <c r="K1378" s="52">
        <f>IF(Table2[[#This Row],[Order Priority]]=Introduction!$B$44,1,0)</f>
        <v>1</v>
      </c>
      <c r="L1378" s="52">
        <f>IF(Table2[[#This Row],[Order Priority]]=Introduction!$B$45,1,0)</f>
        <v>0</v>
      </c>
      <c r="M1378" s="52">
        <f>IF(Table2[[#This Row],[Ship Mode]]=Introduction!$C$42,1,0)</f>
        <v>1</v>
      </c>
      <c r="N1378" s="51">
        <f>IF(Table2[[#This Row],[Ship Mode]]=Introduction!$C$44,1,0)</f>
        <v>0</v>
      </c>
      <c r="O1378" s="51">
        <f>IF(Table2[[#This Row],[Customer Segment]]=Introduction!$D$45,1,0)</f>
        <v>1</v>
      </c>
      <c r="P1378" s="51">
        <f>IF(Table2[[#This Row],[Customer Segment]]=Introduction!$D$42,1,0)</f>
        <v>0</v>
      </c>
      <c r="Q1378" s="51">
        <f>IF(Table2[[#This Row],[Customer Segment]]=Introduction!$D$44,1,0)</f>
        <v>0</v>
      </c>
      <c r="R1378" s="44">
        <v>1162.46</v>
      </c>
      <c r="S13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79" spans="1:19" customFormat="1" x14ac:dyDescent="0.2">
      <c r="A1379" s="1" t="s">
        <v>23</v>
      </c>
      <c r="B1379" s="1" t="s">
        <v>14</v>
      </c>
      <c r="C1379" s="1" t="s">
        <v>3</v>
      </c>
      <c r="D1379" s="49">
        <v>0.06</v>
      </c>
      <c r="E1379" s="49">
        <v>122.99</v>
      </c>
      <c r="F1379" s="49">
        <v>19.989999999999998</v>
      </c>
      <c r="G1379" s="49">
        <v>0.37</v>
      </c>
      <c r="H1379" s="49">
        <v>1408.1865</v>
      </c>
      <c r="I1379" s="52">
        <f>IF(Table2[[#This Row],[Order Priority]]=Introduction!$B$42,1,0)</f>
        <v>0</v>
      </c>
      <c r="J1379" s="52">
        <f>IF(Table2[[#This Row],[Order Priority]]=Introduction!$B$43,1,0)</f>
        <v>0</v>
      </c>
      <c r="K1379" s="52">
        <f>IF(Table2[[#This Row],[Order Priority]]=Introduction!$B$44,1,0)</f>
        <v>1</v>
      </c>
      <c r="L1379" s="52">
        <f>IF(Table2[[#This Row],[Order Priority]]=Introduction!$B$45,1,0)</f>
        <v>0</v>
      </c>
      <c r="M1379" s="52">
        <f>IF(Table2[[#This Row],[Ship Mode]]=Introduction!$C$42,1,0)</f>
        <v>0</v>
      </c>
      <c r="N1379" s="51">
        <f>IF(Table2[[#This Row],[Ship Mode]]=Introduction!$C$44,1,0)</f>
        <v>1</v>
      </c>
      <c r="O1379" s="51">
        <f>IF(Table2[[#This Row],[Customer Segment]]=Introduction!$D$45,1,0)</f>
        <v>1</v>
      </c>
      <c r="P1379" s="51">
        <f>IF(Table2[[#This Row],[Customer Segment]]=Introduction!$D$42,1,0)</f>
        <v>0</v>
      </c>
      <c r="Q1379" s="51">
        <f>IF(Table2[[#This Row],[Customer Segment]]=Introduction!$D$44,1,0)</f>
        <v>0</v>
      </c>
      <c r="R1379" s="41">
        <v>5911.35</v>
      </c>
      <c r="S13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2355.4686242778198</v>
      </c>
    </row>
    <row r="1380" spans="1:19" customFormat="1" x14ac:dyDescent="0.2">
      <c r="A1380" s="1" t="s">
        <v>23</v>
      </c>
      <c r="B1380" s="1" t="s">
        <v>2</v>
      </c>
      <c r="C1380" s="1" t="s">
        <v>3</v>
      </c>
      <c r="D1380" s="47">
        <v>0.08</v>
      </c>
      <c r="E1380" s="47">
        <v>68.81</v>
      </c>
      <c r="F1380" s="47">
        <v>60</v>
      </c>
      <c r="G1380" s="47">
        <v>0.41</v>
      </c>
      <c r="H1380" s="47">
        <v>-1069.72</v>
      </c>
      <c r="I1380" s="52">
        <f>IF(Table2[[#This Row],[Order Priority]]=Introduction!$B$42,1,0)</f>
        <v>0</v>
      </c>
      <c r="J1380" s="52">
        <f>IF(Table2[[#This Row],[Order Priority]]=Introduction!$B$43,1,0)</f>
        <v>0</v>
      </c>
      <c r="K1380" s="52">
        <f>IF(Table2[[#This Row],[Order Priority]]=Introduction!$B$44,1,0)</f>
        <v>1</v>
      </c>
      <c r="L1380" s="52">
        <f>IF(Table2[[#This Row],[Order Priority]]=Introduction!$B$45,1,0)</f>
        <v>0</v>
      </c>
      <c r="M1380" s="52">
        <f>IF(Table2[[#This Row],[Ship Mode]]=Introduction!$C$42,1,0)</f>
        <v>1</v>
      </c>
      <c r="N1380" s="51">
        <f>IF(Table2[[#This Row],[Ship Mode]]=Introduction!$C$44,1,0)</f>
        <v>0</v>
      </c>
      <c r="O1380" s="51">
        <f>IF(Table2[[#This Row],[Customer Segment]]=Introduction!$D$45,1,0)</f>
        <v>1</v>
      </c>
      <c r="P1380" s="51">
        <f>IF(Table2[[#This Row],[Customer Segment]]=Introduction!$D$42,1,0)</f>
        <v>0</v>
      </c>
      <c r="Q1380" s="51">
        <f>IF(Table2[[#This Row],[Customer Segment]]=Introduction!$D$44,1,0)</f>
        <v>0</v>
      </c>
      <c r="R1380" s="44">
        <v>4649.8500000000004</v>
      </c>
      <c r="S13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81" spans="1:19" customFormat="1" x14ac:dyDescent="0.2">
      <c r="A1381" s="1" t="s">
        <v>92</v>
      </c>
      <c r="B1381" s="1" t="s">
        <v>14</v>
      </c>
      <c r="C1381" s="1" t="s">
        <v>3</v>
      </c>
      <c r="D1381" s="49">
        <v>0.02</v>
      </c>
      <c r="E1381" s="49">
        <v>15.14</v>
      </c>
      <c r="F1381" s="49">
        <v>4.53</v>
      </c>
      <c r="G1381" s="49">
        <v>0.81</v>
      </c>
      <c r="H1381" s="49">
        <v>5.8840000000000003</v>
      </c>
      <c r="I1381" s="52">
        <f>IF(Table2[[#This Row],[Order Priority]]=Introduction!$B$42,1,0)</f>
        <v>0</v>
      </c>
      <c r="J1381" s="52">
        <f>IF(Table2[[#This Row],[Order Priority]]=Introduction!$B$43,1,0)</f>
        <v>0</v>
      </c>
      <c r="K1381" s="52">
        <f>IF(Table2[[#This Row],[Order Priority]]=Introduction!$B$44,1,0)</f>
        <v>0</v>
      </c>
      <c r="L1381" s="52">
        <f>IF(Table2[[#This Row],[Order Priority]]=Introduction!$B$45,1,0)</f>
        <v>1</v>
      </c>
      <c r="M1381" s="52">
        <f>IF(Table2[[#This Row],[Ship Mode]]=Introduction!$C$42,1,0)</f>
        <v>0</v>
      </c>
      <c r="N1381" s="51">
        <f>IF(Table2[[#This Row],[Ship Mode]]=Introduction!$C$44,1,0)</f>
        <v>1</v>
      </c>
      <c r="O1381" s="51">
        <f>IF(Table2[[#This Row],[Customer Segment]]=Introduction!$D$45,1,0)</f>
        <v>1</v>
      </c>
      <c r="P1381" s="51">
        <f>IF(Table2[[#This Row],[Customer Segment]]=Introduction!$D$42,1,0)</f>
        <v>0</v>
      </c>
      <c r="Q1381" s="51">
        <f>IF(Table2[[#This Row],[Customer Segment]]=Introduction!$D$44,1,0)</f>
        <v>0</v>
      </c>
      <c r="R1381" s="41">
        <v>51.02</v>
      </c>
      <c r="S13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479.40678113620964</v>
      </c>
    </row>
    <row r="1382" spans="1:19" customFormat="1" x14ac:dyDescent="0.2">
      <c r="A1382" s="1" t="s">
        <v>92</v>
      </c>
      <c r="B1382" s="1" t="s">
        <v>14</v>
      </c>
      <c r="C1382" s="1" t="s">
        <v>47</v>
      </c>
      <c r="D1382" s="47">
        <v>0.05</v>
      </c>
      <c r="E1382" s="47">
        <v>30.98</v>
      </c>
      <c r="F1382" s="47">
        <v>9.18</v>
      </c>
      <c r="G1382" s="47">
        <v>0.4</v>
      </c>
      <c r="H1382" s="47">
        <v>308.67</v>
      </c>
      <c r="I1382" s="52">
        <f>IF(Table2[[#This Row],[Order Priority]]=Introduction!$B$42,1,0)</f>
        <v>0</v>
      </c>
      <c r="J1382" s="52">
        <f>IF(Table2[[#This Row],[Order Priority]]=Introduction!$B$43,1,0)</f>
        <v>0</v>
      </c>
      <c r="K1382" s="52">
        <f>IF(Table2[[#This Row],[Order Priority]]=Introduction!$B$44,1,0)</f>
        <v>0</v>
      </c>
      <c r="L1382" s="52">
        <f>IF(Table2[[#This Row],[Order Priority]]=Introduction!$B$45,1,0)</f>
        <v>1</v>
      </c>
      <c r="M1382" s="52">
        <f>IF(Table2[[#This Row],[Ship Mode]]=Introduction!$C$42,1,0)</f>
        <v>0</v>
      </c>
      <c r="N1382" s="51">
        <f>IF(Table2[[#This Row],[Ship Mode]]=Introduction!$C$44,1,0)</f>
        <v>1</v>
      </c>
      <c r="O1382" s="51">
        <f>IF(Table2[[#This Row],[Customer Segment]]=Introduction!$D$45,1,0)</f>
        <v>0</v>
      </c>
      <c r="P1382" s="51">
        <f>IF(Table2[[#This Row],[Customer Segment]]=Introduction!$D$42,1,0)</f>
        <v>0</v>
      </c>
      <c r="Q1382" s="51">
        <f>IF(Table2[[#This Row],[Customer Segment]]=Introduction!$D$44,1,0)</f>
        <v>1</v>
      </c>
      <c r="R1382" s="44">
        <v>462.57</v>
      </c>
      <c r="S13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646.48505123796679</v>
      </c>
    </row>
    <row r="1383" spans="1:19" customFormat="1" x14ac:dyDescent="0.2">
      <c r="A1383" s="1" t="s">
        <v>46</v>
      </c>
      <c r="B1383" s="1" t="s">
        <v>14</v>
      </c>
      <c r="C1383" s="1" t="s">
        <v>70</v>
      </c>
      <c r="D1383" s="49">
        <v>0.05</v>
      </c>
      <c r="E1383" s="49">
        <v>20.99</v>
      </c>
      <c r="F1383" s="49">
        <v>3.3</v>
      </c>
      <c r="G1383" s="49">
        <v>0.81</v>
      </c>
      <c r="H1383" s="49">
        <v>21.883400000000002</v>
      </c>
      <c r="I1383" s="52">
        <f>IF(Table2[[#This Row],[Order Priority]]=Introduction!$B$42,1,0)</f>
        <v>0</v>
      </c>
      <c r="J1383" s="52">
        <f>IF(Table2[[#This Row],[Order Priority]]=Introduction!$B$43,1,0)</f>
        <v>0</v>
      </c>
      <c r="K1383" s="52">
        <f>IF(Table2[[#This Row],[Order Priority]]=Introduction!$B$44,1,0)</f>
        <v>0</v>
      </c>
      <c r="L1383" s="52">
        <f>IF(Table2[[#This Row],[Order Priority]]=Introduction!$B$45,1,0)</f>
        <v>0</v>
      </c>
      <c r="M1383" s="52">
        <f>IF(Table2[[#This Row],[Ship Mode]]=Introduction!$C$42,1,0)</f>
        <v>0</v>
      </c>
      <c r="N1383" s="51">
        <f>IF(Table2[[#This Row],[Ship Mode]]=Introduction!$C$44,1,0)</f>
        <v>1</v>
      </c>
      <c r="O1383" s="51">
        <f>IF(Table2[[#This Row],[Customer Segment]]=Introduction!$D$45,1,0)</f>
        <v>0</v>
      </c>
      <c r="P1383" s="51">
        <f>IF(Table2[[#This Row],[Customer Segment]]=Introduction!$D$42,1,0)</f>
        <v>0</v>
      </c>
      <c r="Q1383" s="51">
        <f>IF(Table2[[#This Row],[Customer Segment]]=Introduction!$D$44,1,0)</f>
        <v>0</v>
      </c>
      <c r="R1383" s="41">
        <v>72.75</v>
      </c>
      <c r="S13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657.60078333677734</v>
      </c>
    </row>
    <row r="1384" spans="1:19" customFormat="1" x14ac:dyDescent="0.2">
      <c r="A1384" s="1" t="s">
        <v>1</v>
      </c>
      <c r="B1384" s="1" t="s">
        <v>2</v>
      </c>
      <c r="C1384" s="1" t="s">
        <v>3</v>
      </c>
      <c r="D1384" s="47">
        <v>0.02</v>
      </c>
      <c r="E1384" s="47">
        <v>417.4</v>
      </c>
      <c r="F1384" s="47">
        <v>75.23</v>
      </c>
      <c r="G1384" s="47">
        <v>0.79</v>
      </c>
      <c r="H1384" s="47">
        <v>-634.86540000000002</v>
      </c>
      <c r="I1384" s="52">
        <f>IF(Table2[[#This Row],[Order Priority]]=Introduction!$B$42,1,0)</f>
        <v>1</v>
      </c>
      <c r="J1384" s="52">
        <f>IF(Table2[[#This Row],[Order Priority]]=Introduction!$B$43,1,0)</f>
        <v>0</v>
      </c>
      <c r="K1384" s="52">
        <f>IF(Table2[[#This Row],[Order Priority]]=Introduction!$B$44,1,0)</f>
        <v>0</v>
      </c>
      <c r="L1384" s="52">
        <f>IF(Table2[[#This Row],[Order Priority]]=Introduction!$B$45,1,0)</f>
        <v>0</v>
      </c>
      <c r="M1384" s="52">
        <f>IF(Table2[[#This Row],[Ship Mode]]=Introduction!$C$42,1,0)</f>
        <v>1</v>
      </c>
      <c r="N1384" s="51">
        <f>IF(Table2[[#This Row],[Ship Mode]]=Introduction!$C$44,1,0)</f>
        <v>0</v>
      </c>
      <c r="O1384" s="51">
        <f>IF(Table2[[#This Row],[Customer Segment]]=Introduction!$D$45,1,0)</f>
        <v>1</v>
      </c>
      <c r="P1384" s="51">
        <f>IF(Table2[[#This Row],[Customer Segment]]=Introduction!$D$42,1,0)</f>
        <v>0</v>
      </c>
      <c r="Q1384" s="51">
        <f>IF(Table2[[#This Row],[Customer Segment]]=Introduction!$D$44,1,0)</f>
        <v>0</v>
      </c>
      <c r="R1384" s="44">
        <v>471.21</v>
      </c>
      <c r="S13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3494.7726418972184</v>
      </c>
    </row>
    <row r="1385" spans="1:19" customFormat="1" x14ac:dyDescent="0.2">
      <c r="A1385" s="1" t="s">
        <v>13</v>
      </c>
      <c r="B1385" s="1" t="s">
        <v>14</v>
      </c>
      <c r="C1385" s="1" t="s">
        <v>15</v>
      </c>
      <c r="D1385" s="49">
        <v>0.04</v>
      </c>
      <c r="E1385" s="49">
        <v>9.11</v>
      </c>
      <c r="F1385" s="49">
        <v>2.15</v>
      </c>
      <c r="G1385" s="49">
        <v>0.4</v>
      </c>
      <c r="H1385" s="49">
        <v>-23.071999999999999</v>
      </c>
      <c r="I1385" s="52">
        <f>IF(Table2[[#This Row],[Order Priority]]=Introduction!$B$42,1,0)</f>
        <v>0</v>
      </c>
      <c r="J1385" s="52">
        <f>IF(Table2[[#This Row],[Order Priority]]=Introduction!$B$43,1,0)</f>
        <v>1</v>
      </c>
      <c r="K1385" s="52">
        <f>IF(Table2[[#This Row],[Order Priority]]=Introduction!$B$44,1,0)</f>
        <v>0</v>
      </c>
      <c r="L1385" s="52">
        <f>IF(Table2[[#This Row],[Order Priority]]=Introduction!$B$45,1,0)</f>
        <v>0</v>
      </c>
      <c r="M1385" s="52">
        <f>IF(Table2[[#This Row],[Ship Mode]]=Introduction!$C$42,1,0)</f>
        <v>0</v>
      </c>
      <c r="N1385" s="51">
        <f>IF(Table2[[#This Row],[Ship Mode]]=Introduction!$C$44,1,0)</f>
        <v>1</v>
      </c>
      <c r="O1385" s="51">
        <f>IF(Table2[[#This Row],[Customer Segment]]=Introduction!$D$45,1,0)</f>
        <v>0</v>
      </c>
      <c r="P1385" s="51">
        <f>IF(Table2[[#This Row],[Customer Segment]]=Introduction!$D$42,1,0)</f>
        <v>1</v>
      </c>
      <c r="Q1385" s="51">
        <f>IF(Table2[[#This Row],[Customer Segment]]=Introduction!$D$44,1,0)</f>
        <v>0</v>
      </c>
      <c r="R1385" s="41">
        <v>100.87</v>
      </c>
      <c r="S13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-24.072484612329312</v>
      </c>
    </row>
    <row r="1386" spans="1:19" customFormat="1" x14ac:dyDescent="0.2">
      <c r="A1386" s="1" t="s">
        <v>46</v>
      </c>
      <c r="B1386" s="1" t="s">
        <v>14</v>
      </c>
      <c r="C1386" s="1" t="s">
        <v>47</v>
      </c>
      <c r="D1386" s="47">
        <v>0.01</v>
      </c>
      <c r="E1386" s="47">
        <v>15.31</v>
      </c>
      <c r="F1386" s="47">
        <v>8.7799999999999994</v>
      </c>
      <c r="G1386" s="47">
        <v>0.56999999999999995</v>
      </c>
      <c r="H1386" s="47">
        <v>12.146000000000001</v>
      </c>
      <c r="I1386" s="52">
        <f>IF(Table2[[#This Row],[Order Priority]]=Introduction!$B$42,1,0)</f>
        <v>0</v>
      </c>
      <c r="J1386" s="52">
        <f>IF(Table2[[#This Row],[Order Priority]]=Introduction!$B$43,1,0)</f>
        <v>0</v>
      </c>
      <c r="K1386" s="52">
        <f>IF(Table2[[#This Row],[Order Priority]]=Introduction!$B$44,1,0)</f>
        <v>0</v>
      </c>
      <c r="L1386" s="52">
        <f>IF(Table2[[#This Row],[Order Priority]]=Introduction!$B$45,1,0)</f>
        <v>0</v>
      </c>
      <c r="M1386" s="52">
        <f>IF(Table2[[#This Row],[Ship Mode]]=Introduction!$C$42,1,0)</f>
        <v>0</v>
      </c>
      <c r="N1386" s="51">
        <f>IF(Table2[[#This Row],[Ship Mode]]=Introduction!$C$44,1,0)</f>
        <v>1</v>
      </c>
      <c r="O1386" s="51">
        <f>IF(Table2[[#This Row],[Customer Segment]]=Introduction!$D$45,1,0)</f>
        <v>0</v>
      </c>
      <c r="P1386" s="51">
        <f>IF(Table2[[#This Row],[Customer Segment]]=Introduction!$D$42,1,0)</f>
        <v>0</v>
      </c>
      <c r="Q1386" s="51">
        <f>IF(Table2[[#This Row],[Customer Segment]]=Introduction!$D$44,1,0)</f>
        <v>1</v>
      </c>
      <c r="R1386" s="44">
        <v>377</v>
      </c>
      <c r="S13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638.68515485585851</v>
      </c>
    </row>
    <row r="1387" spans="1:19" customFormat="1" x14ac:dyDescent="0.2">
      <c r="A1387" s="1" t="s">
        <v>46</v>
      </c>
      <c r="B1387" s="1" t="s">
        <v>63</v>
      </c>
      <c r="C1387" s="1" t="s">
        <v>47</v>
      </c>
      <c r="D1387" s="49">
        <v>0.05</v>
      </c>
      <c r="E1387" s="49">
        <v>7.99</v>
      </c>
      <c r="F1387" s="49">
        <v>5.03</v>
      </c>
      <c r="G1387" s="49">
        <v>0.6</v>
      </c>
      <c r="H1387" s="49">
        <v>5.6870000000000003</v>
      </c>
      <c r="I1387" s="52">
        <f>IF(Table2[[#This Row],[Order Priority]]=Introduction!$B$42,1,0)</f>
        <v>0</v>
      </c>
      <c r="J1387" s="52">
        <f>IF(Table2[[#This Row],[Order Priority]]=Introduction!$B$43,1,0)</f>
        <v>0</v>
      </c>
      <c r="K1387" s="52">
        <f>IF(Table2[[#This Row],[Order Priority]]=Introduction!$B$44,1,0)</f>
        <v>0</v>
      </c>
      <c r="L1387" s="52">
        <f>IF(Table2[[#This Row],[Order Priority]]=Introduction!$B$45,1,0)</f>
        <v>0</v>
      </c>
      <c r="M1387" s="52">
        <f>IF(Table2[[#This Row],[Ship Mode]]=Introduction!$C$42,1,0)</f>
        <v>0</v>
      </c>
      <c r="N1387" s="51">
        <f>IF(Table2[[#This Row],[Ship Mode]]=Introduction!$C$44,1,0)</f>
        <v>0</v>
      </c>
      <c r="O1387" s="51">
        <f>IF(Table2[[#This Row],[Customer Segment]]=Introduction!$D$45,1,0)</f>
        <v>0</v>
      </c>
      <c r="P1387" s="51">
        <f>IF(Table2[[#This Row],[Customer Segment]]=Introduction!$D$42,1,0)</f>
        <v>0</v>
      </c>
      <c r="Q1387" s="51">
        <f>IF(Table2[[#This Row],[Customer Segment]]=Introduction!$D$44,1,0)</f>
        <v>1</v>
      </c>
      <c r="R1387" s="41">
        <v>42.99</v>
      </c>
      <c r="S13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421.77465709953475</v>
      </c>
    </row>
    <row r="1388" spans="1:19" customFormat="1" x14ac:dyDescent="0.2">
      <c r="A1388" s="1" t="s">
        <v>1</v>
      </c>
      <c r="B1388" s="1" t="s">
        <v>14</v>
      </c>
      <c r="C1388" s="1" t="s">
        <v>47</v>
      </c>
      <c r="D1388" s="47">
        <v>0.02</v>
      </c>
      <c r="E1388" s="47">
        <v>73.98</v>
      </c>
      <c r="F1388" s="47">
        <v>14.52</v>
      </c>
      <c r="G1388" s="47">
        <v>0.65</v>
      </c>
      <c r="H1388" s="47">
        <v>43.537999999999997</v>
      </c>
      <c r="I1388" s="52">
        <f>IF(Table2[[#This Row],[Order Priority]]=Introduction!$B$42,1,0)</f>
        <v>1</v>
      </c>
      <c r="J1388" s="52">
        <f>IF(Table2[[#This Row],[Order Priority]]=Introduction!$B$43,1,0)</f>
        <v>0</v>
      </c>
      <c r="K1388" s="52">
        <f>IF(Table2[[#This Row],[Order Priority]]=Introduction!$B$44,1,0)</f>
        <v>0</v>
      </c>
      <c r="L1388" s="52">
        <f>IF(Table2[[#This Row],[Order Priority]]=Introduction!$B$45,1,0)</f>
        <v>0</v>
      </c>
      <c r="M1388" s="52">
        <f>IF(Table2[[#This Row],[Ship Mode]]=Introduction!$C$42,1,0)</f>
        <v>0</v>
      </c>
      <c r="N1388" s="51">
        <f>IF(Table2[[#This Row],[Ship Mode]]=Introduction!$C$44,1,0)</f>
        <v>1</v>
      </c>
      <c r="O1388" s="51">
        <f>IF(Table2[[#This Row],[Customer Segment]]=Introduction!$D$45,1,0)</f>
        <v>0</v>
      </c>
      <c r="P1388" s="51">
        <f>IF(Table2[[#This Row],[Customer Segment]]=Introduction!$D$42,1,0)</f>
        <v>0</v>
      </c>
      <c r="Q1388" s="51">
        <f>IF(Table2[[#This Row],[Customer Segment]]=Introduction!$D$44,1,0)</f>
        <v>1</v>
      </c>
      <c r="R1388" s="44">
        <v>378.23</v>
      </c>
      <c r="S13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1162.1729543667843</v>
      </c>
    </row>
    <row r="1389" spans="1:19" customFormat="1" x14ac:dyDescent="0.2">
      <c r="A1389" s="1" t="s">
        <v>1</v>
      </c>
      <c r="B1389" s="1" t="s">
        <v>14</v>
      </c>
      <c r="C1389" s="1" t="s">
        <v>3</v>
      </c>
      <c r="D1389" s="49">
        <v>0.08</v>
      </c>
      <c r="E1389" s="49">
        <v>3.69</v>
      </c>
      <c r="F1389" s="49">
        <v>0.5</v>
      </c>
      <c r="G1389" s="49">
        <v>0.38</v>
      </c>
      <c r="H1389" s="49">
        <v>-3.6547000000000001</v>
      </c>
      <c r="I1389" s="52">
        <f>IF(Table2[[#This Row],[Order Priority]]=Introduction!$B$42,1,0)</f>
        <v>1</v>
      </c>
      <c r="J1389" s="52">
        <f>IF(Table2[[#This Row],[Order Priority]]=Introduction!$B$43,1,0)</f>
        <v>0</v>
      </c>
      <c r="K1389" s="52">
        <f>IF(Table2[[#This Row],[Order Priority]]=Introduction!$B$44,1,0)</f>
        <v>0</v>
      </c>
      <c r="L1389" s="52">
        <f>IF(Table2[[#This Row],[Order Priority]]=Introduction!$B$45,1,0)</f>
        <v>0</v>
      </c>
      <c r="M1389" s="52">
        <f>IF(Table2[[#This Row],[Ship Mode]]=Introduction!$C$42,1,0)</f>
        <v>0</v>
      </c>
      <c r="N1389" s="51">
        <f>IF(Table2[[#This Row],[Ship Mode]]=Introduction!$C$44,1,0)</f>
        <v>1</v>
      </c>
      <c r="O1389" s="51">
        <f>IF(Table2[[#This Row],[Customer Segment]]=Introduction!$D$45,1,0)</f>
        <v>1</v>
      </c>
      <c r="P1389" s="51">
        <f>IF(Table2[[#This Row],[Customer Segment]]=Introduction!$D$42,1,0)</f>
        <v>0</v>
      </c>
      <c r="Q1389" s="51">
        <f>IF(Table2[[#This Row],[Customer Segment]]=Introduction!$D$44,1,0)</f>
        <v>0</v>
      </c>
      <c r="R1389" s="41">
        <v>129.43</v>
      </c>
      <c r="S13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202.56619382644459</v>
      </c>
    </row>
    <row r="1390" spans="1:19" customFormat="1" x14ac:dyDescent="0.2">
      <c r="A1390" s="1" t="s">
        <v>13</v>
      </c>
      <c r="B1390" s="1" t="s">
        <v>14</v>
      </c>
      <c r="C1390" s="1" t="s">
        <v>70</v>
      </c>
      <c r="D1390" s="47">
        <v>0.05</v>
      </c>
      <c r="E1390" s="47">
        <v>35.99</v>
      </c>
      <c r="F1390" s="47">
        <v>1.1000000000000001</v>
      </c>
      <c r="G1390" s="47">
        <v>0.55000000000000004</v>
      </c>
      <c r="H1390" s="47">
        <v>149.166</v>
      </c>
      <c r="I1390" s="52">
        <f>IF(Table2[[#This Row],[Order Priority]]=Introduction!$B$42,1,0)</f>
        <v>0</v>
      </c>
      <c r="J1390" s="52">
        <f>IF(Table2[[#This Row],[Order Priority]]=Introduction!$B$43,1,0)</f>
        <v>1</v>
      </c>
      <c r="K1390" s="52">
        <f>IF(Table2[[#This Row],[Order Priority]]=Introduction!$B$44,1,0)</f>
        <v>0</v>
      </c>
      <c r="L1390" s="52">
        <f>IF(Table2[[#This Row],[Order Priority]]=Introduction!$B$45,1,0)</f>
        <v>0</v>
      </c>
      <c r="M1390" s="52">
        <f>IF(Table2[[#This Row],[Ship Mode]]=Introduction!$C$42,1,0)</f>
        <v>0</v>
      </c>
      <c r="N1390" s="51">
        <f>IF(Table2[[#This Row],[Ship Mode]]=Introduction!$C$44,1,0)</f>
        <v>1</v>
      </c>
      <c r="O1390" s="51">
        <f>IF(Table2[[#This Row],[Customer Segment]]=Introduction!$D$45,1,0)</f>
        <v>0</v>
      </c>
      <c r="P1390" s="51">
        <f>IF(Table2[[#This Row],[Customer Segment]]=Introduction!$D$42,1,0)</f>
        <v>0</v>
      </c>
      <c r="Q1390" s="51">
        <f>IF(Table2[[#This Row],[Customer Segment]]=Introduction!$D$44,1,0)</f>
        <v>0</v>
      </c>
      <c r="R1390" s="44">
        <v>261.56</v>
      </c>
      <c r="S13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354.50703667743437</v>
      </c>
    </row>
    <row r="1391" spans="1:19" customFormat="1" x14ac:dyDescent="0.2">
      <c r="A1391" s="1" t="s">
        <v>13</v>
      </c>
      <c r="B1391" s="1" t="s">
        <v>63</v>
      </c>
      <c r="C1391" s="1" t="s">
        <v>15</v>
      </c>
      <c r="D1391" s="49">
        <v>7.0000000000000007E-2</v>
      </c>
      <c r="E1391" s="49">
        <v>4.76</v>
      </c>
      <c r="F1391" s="49">
        <v>0.88</v>
      </c>
      <c r="G1391" s="49">
        <v>0.39</v>
      </c>
      <c r="H1391" s="49">
        <v>33.347700000000003</v>
      </c>
      <c r="I1391" s="52">
        <f>IF(Table2[[#This Row],[Order Priority]]=Introduction!$B$42,1,0)</f>
        <v>0</v>
      </c>
      <c r="J1391" s="52">
        <f>IF(Table2[[#This Row],[Order Priority]]=Introduction!$B$43,1,0)</f>
        <v>1</v>
      </c>
      <c r="K1391" s="52">
        <f>IF(Table2[[#This Row],[Order Priority]]=Introduction!$B$44,1,0)</f>
        <v>0</v>
      </c>
      <c r="L1391" s="52">
        <f>IF(Table2[[#This Row],[Order Priority]]=Introduction!$B$45,1,0)</f>
        <v>0</v>
      </c>
      <c r="M1391" s="52">
        <f>IF(Table2[[#This Row],[Ship Mode]]=Introduction!$C$42,1,0)</f>
        <v>0</v>
      </c>
      <c r="N1391" s="51">
        <f>IF(Table2[[#This Row],[Ship Mode]]=Introduction!$C$44,1,0)</f>
        <v>0</v>
      </c>
      <c r="O1391" s="51">
        <f>IF(Table2[[#This Row],[Customer Segment]]=Introduction!$D$45,1,0)</f>
        <v>0</v>
      </c>
      <c r="P1391" s="51">
        <f>IF(Table2[[#This Row],[Customer Segment]]=Introduction!$D$42,1,0)</f>
        <v>1</v>
      </c>
      <c r="Q1391" s="51">
        <f>IF(Table2[[#This Row],[Customer Segment]]=Introduction!$D$44,1,0)</f>
        <v>0</v>
      </c>
      <c r="R1391" s="41">
        <v>48.33</v>
      </c>
      <c r="S13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-125.38143434060328</v>
      </c>
    </row>
    <row r="1392" spans="1:19" customFormat="1" x14ac:dyDescent="0.2">
      <c r="A1392" s="1" t="s">
        <v>13</v>
      </c>
      <c r="B1392" s="1" t="s">
        <v>14</v>
      </c>
      <c r="C1392" s="1" t="s">
        <v>3</v>
      </c>
      <c r="D1392" s="47">
        <v>7.0000000000000007E-2</v>
      </c>
      <c r="E1392" s="47">
        <v>2.78</v>
      </c>
      <c r="F1392" s="47">
        <v>1.49</v>
      </c>
      <c r="G1392" s="47">
        <v>0.36</v>
      </c>
      <c r="H1392" s="47">
        <v>-340.53109999999998</v>
      </c>
      <c r="I1392" s="52">
        <f>IF(Table2[[#This Row],[Order Priority]]=Introduction!$B$42,1,0)</f>
        <v>0</v>
      </c>
      <c r="J1392" s="52">
        <f>IF(Table2[[#This Row],[Order Priority]]=Introduction!$B$43,1,0)</f>
        <v>1</v>
      </c>
      <c r="K1392" s="52">
        <f>IF(Table2[[#This Row],[Order Priority]]=Introduction!$B$44,1,0)</f>
        <v>0</v>
      </c>
      <c r="L1392" s="52">
        <f>IF(Table2[[#This Row],[Order Priority]]=Introduction!$B$45,1,0)</f>
        <v>0</v>
      </c>
      <c r="M1392" s="52">
        <f>IF(Table2[[#This Row],[Ship Mode]]=Introduction!$C$42,1,0)</f>
        <v>0</v>
      </c>
      <c r="N1392" s="51">
        <f>IF(Table2[[#This Row],[Ship Mode]]=Introduction!$C$44,1,0)</f>
        <v>1</v>
      </c>
      <c r="O1392" s="51">
        <f>IF(Table2[[#This Row],[Customer Segment]]=Introduction!$D$45,1,0)</f>
        <v>1</v>
      </c>
      <c r="P1392" s="51">
        <f>IF(Table2[[#This Row],[Customer Segment]]=Introduction!$D$42,1,0)</f>
        <v>0</v>
      </c>
      <c r="Q1392" s="51">
        <f>IF(Table2[[#This Row],[Customer Segment]]=Introduction!$D$44,1,0)</f>
        <v>0</v>
      </c>
      <c r="R1392" s="44">
        <v>47.12</v>
      </c>
      <c r="S13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-420.40711542328876</v>
      </c>
    </row>
    <row r="1393" spans="1:19" customFormat="1" x14ac:dyDescent="0.2">
      <c r="A1393" s="1" t="s">
        <v>13</v>
      </c>
      <c r="B1393" s="1" t="s">
        <v>14</v>
      </c>
      <c r="C1393" s="1" t="s">
        <v>15</v>
      </c>
      <c r="D1393" s="49">
        <v>0.08</v>
      </c>
      <c r="E1393" s="49">
        <v>6.48</v>
      </c>
      <c r="F1393" s="49">
        <v>8.4</v>
      </c>
      <c r="G1393" s="49">
        <v>0.37</v>
      </c>
      <c r="H1393" s="49">
        <v>58.811999999999998</v>
      </c>
      <c r="I1393" s="52">
        <f>IF(Table2[[#This Row],[Order Priority]]=Introduction!$B$42,1,0)</f>
        <v>0</v>
      </c>
      <c r="J1393" s="52">
        <f>IF(Table2[[#This Row],[Order Priority]]=Introduction!$B$43,1,0)</f>
        <v>1</v>
      </c>
      <c r="K1393" s="52">
        <f>IF(Table2[[#This Row],[Order Priority]]=Introduction!$B$44,1,0)</f>
        <v>0</v>
      </c>
      <c r="L1393" s="52">
        <f>IF(Table2[[#This Row],[Order Priority]]=Introduction!$B$45,1,0)</f>
        <v>0</v>
      </c>
      <c r="M1393" s="52">
        <f>IF(Table2[[#This Row],[Ship Mode]]=Introduction!$C$42,1,0)</f>
        <v>0</v>
      </c>
      <c r="N1393" s="51">
        <f>IF(Table2[[#This Row],[Ship Mode]]=Introduction!$C$44,1,0)</f>
        <v>1</v>
      </c>
      <c r="O1393" s="51">
        <f>IF(Table2[[#This Row],[Customer Segment]]=Introduction!$D$45,1,0)</f>
        <v>0</v>
      </c>
      <c r="P1393" s="51">
        <f>IF(Table2[[#This Row],[Customer Segment]]=Introduction!$D$42,1,0)</f>
        <v>1</v>
      </c>
      <c r="Q1393" s="51">
        <f>IF(Table2[[#This Row],[Customer Segment]]=Introduction!$D$44,1,0)</f>
        <v>0</v>
      </c>
      <c r="R1393" s="41">
        <v>45</v>
      </c>
      <c r="S13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172.91542033318379</v>
      </c>
    </row>
    <row r="1394" spans="1:19" customFormat="1" x14ac:dyDescent="0.2">
      <c r="A1394" s="1" t="s">
        <v>92</v>
      </c>
      <c r="B1394" s="1" t="s">
        <v>14</v>
      </c>
      <c r="C1394" s="1" t="s">
        <v>15</v>
      </c>
      <c r="D1394" s="47">
        <v>0.01</v>
      </c>
      <c r="E1394" s="47">
        <v>16.48</v>
      </c>
      <c r="F1394" s="47">
        <v>1.99</v>
      </c>
      <c r="G1394" s="47">
        <v>0.42</v>
      </c>
      <c r="H1394" s="47">
        <v>739.67399999999998</v>
      </c>
      <c r="I1394" s="52">
        <f>IF(Table2[[#This Row],[Order Priority]]=Introduction!$B$42,1,0)</f>
        <v>0</v>
      </c>
      <c r="J1394" s="52">
        <f>IF(Table2[[#This Row],[Order Priority]]=Introduction!$B$43,1,0)</f>
        <v>0</v>
      </c>
      <c r="K1394" s="52">
        <f>IF(Table2[[#This Row],[Order Priority]]=Introduction!$B$44,1,0)</f>
        <v>0</v>
      </c>
      <c r="L1394" s="52">
        <f>IF(Table2[[#This Row],[Order Priority]]=Introduction!$B$45,1,0)</f>
        <v>1</v>
      </c>
      <c r="M1394" s="52">
        <f>IF(Table2[[#This Row],[Ship Mode]]=Introduction!$C$42,1,0)</f>
        <v>0</v>
      </c>
      <c r="N1394" s="51">
        <f>IF(Table2[[#This Row],[Ship Mode]]=Introduction!$C$44,1,0)</f>
        <v>1</v>
      </c>
      <c r="O1394" s="51">
        <f>IF(Table2[[#This Row],[Customer Segment]]=Introduction!$D$45,1,0)</f>
        <v>0</v>
      </c>
      <c r="P1394" s="51">
        <f>IF(Table2[[#This Row],[Customer Segment]]=Introduction!$D$42,1,0)</f>
        <v>1</v>
      </c>
      <c r="Q1394" s="51">
        <f>IF(Table2[[#This Row],[Customer Segment]]=Introduction!$D$44,1,0)</f>
        <v>0</v>
      </c>
      <c r="R1394" s="44">
        <v>122.93</v>
      </c>
      <c r="S13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827.36867231862789</v>
      </c>
    </row>
    <row r="1395" spans="1:19" customFormat="1" x14ac:dyDescent="0.2">
      <c r="A1395" s="1" t="s">
        <v>92</v>
      </c>
      <c r="B1395" s="1" t="s">
        <v>14</v>
      </c>
      <c r="C1395" s="1" t="s">
        <v>3</v>
      </c>
      <c r="D1395" s="49">
        <v>7.0000000000000007E-2</v>
      </c>
      <c r="E1395" s="49">
        <v>300.97000000000003</v>
      </c>
      <c r="F1395" s="49">
        <v>7.18</v>
      </c>
      <c r="G1395" s="49">
        <v>0.48</v>
      </c>
      <c r="H1395" s="49">
        <v>-807.59</v>
      </c>
      <c r="I1395" s="52">
        <f>IF(Table2[[#This Row],[Order Priority]]=Introduction!$B$42,1,0)</f>
        <v>0</v>
      </c>
      <c r="J1395" s="52">
        <f>IF(Table2[[#This Row],[Order Priority]]=Introduction!$B$43,1,0)</f>
        <v>0</v>
      </c>
      <c r="K1395" s="52">
        <f>IF(Table2[[#This Row],[Order Priority]]=Introduction!$B$44,1,0)</f>
        <v>0</v>
      </c>
      <c r="L1395" s="52">
        <f>IF(Table2[[#This Row],[Order Priority]]=Introduction!$B$45,1,0)</f>
        <v>1</v>
      </c>
      <c r="M1395" s="52">
        <f>IF(Table2[[#This Row],[Ship Mode]]=Introduction!$C$42,1,0)</f>
        <v>0</v>
      </c>
      <c r="N1395" s="51">
        <f>IF(Table2[[#This Row],[Ship Mode]]=Introduction!$C$44,1,0)</f>
        <v>1</v>
      </c>
      <c r="O1395" s="51">
        <f>IF(Table2[[#This Row],[Customer Segment]]=Introduction!$D$45,1,0)</f>
        <v>1</v>
      </c>
      <c r="P1395" s="51">
        <f>IF(Table2[[#This Row],[Customer Segment]]=Introduction!$D$42,1,0)</f>
        <v>0</v>
      </c>
      <c r="Q1395" s="51">
        <f>IF(Table2[[#This Row],[Customer Segment]]=Introduction!$D$44,1,0)</f>
        <v>0</v>
      </c>
      <c r="R1395" s="41">
        <v>582.20000000000005</v>
      </c>
      <c r="S13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6" spans="1:19" customFormat="1" x14ac:dyDescent="0.2">
      <c r="A1396" s="1" t="s">
        <v>92</v>
      </c>
      <c r="B1396" s="1" t="s">
        <v>14</v>
      </c>
      <c r="C1396" s="1" t="s">
        <v>3</v>
      </c>
      <c r="D1396" s="47">
        <v>7.0000000000000007E-2</v>
      </c>
      <c r="E1396" s="47">
        <v>300.97000000000003</v>
      </c>
      <c r="F1396" s="47">
        <v>7.18</v>
      </c>
      <c r="G1396" s="47">
        <v>0.48</v>
      </c>
      <c r="H1396" s="47">
        <v>-807.59</v>
      </c>
      <c r="I1396" s="52">
        <f>IF(Table2[[#This Row],[Order Priority]]=Introduction!$B$42,1,0)</f>
        <v>0</v>
      </c>
      <c r="J1396" s="52">
        <f>IF(Table2[[#This Row],[Order Priority]]=Introduction!$B$43,1,0)</f>
        <v>0</v>
      </c>
      <c r="K1396" s="52">
        <f>IF(Table2[[#This Row],[Order Priority]]=Introduction!$B$44,1,0)</f>
        <v>0</v>
      </c>
      <c r="L1396" s="52">
        <f>IF(Table2[[#This Row],[Order Priority]]=Introduction!$B$45,1,0)</f>
        <v>1</v>
      </c>
      <c r="M1396" s="52">
        <f>IF(Table2[[#This Row],[Ship Mode]]=Introduction!$C$42,1,0)</f>
        <v>0</v>
      </c>
      <c r="N1396" s="51">
        <f>IF(Table2[[#This Row],[Ship Mode]]=Introduction!$C$44,1,0)</f>
        <v>1</v>
      </c>
      <c r="O1396" s="51">
        <f>IF(Table2[[#This Row],[Customer Segment]]=Introduction!$D$45,1,0)</f>
        <v>1</v>
      </c>
      <c r="P1396" s="51">
        <f>IF(Table2[[#This Row],[Customer Segment]]=Introduction!$D$42,1,0)</f>
        <v>0</v>
      </c>
      <c r="Q1396" s="51">
        <f>IF(Table2[[#This Row],[Customer Segment]]=Introduction!$D$44,1,0)</f>
        <v>0</v>
      </c>
      <c r="R1396" s="44">
        <v>2037.69</v>
      </c>
      <c r="S13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7" spans="1:19" customFormat="1" x14ac:dyDescent="0.2">
      <c r="A1397" s="1" t="s">
        <v>13</v>
      </c>
      <c r="B1397" s="1" t="s">
        <v>14</v>
      </c>
      <c r="C1397" s="1" t="s">
        <v>70</v>
      </c>
      <c r="D1397" s="49">
        <v>0.09</v>
      </c>
      <c r="E1397" s="49">
        <v>16.98</v>
      </c>
      <c r="F1397" s="49">
        <v>12.39</v>
      </c>
      <c r="G1397" s="49">
        <v>0.35</v>
      </c>
      <c r="H1397" s="49">
        <v>-48.57</v>
      </c>
      <c r="I1397" s="52">
        <f>IF(Table2[[#This Row],[Order Priority]]=Introduction!$B$42,1,0)</f>
        <v>0</v>
      </c>
      <c r="J1397" s="52">
        <f>IF(Table2[[#This Row],[Order Priority]]=Introduction!$B$43,1,0)</f>
        <v>1</v>
      </c>
      <c r="K1397" s="52">
        <f>IF(Table2[[#This Row],[Order Priority]]=Introduction!$B$44,1,0)</f>
        <v>0</v>
      </c>
      <c r="L1397" s="52">
        <f>IF(Table2[[#This Row],[Order Priority]]=Introduction!$B$45,1,0)</f>
        <v>0</v>
      </c>
      <c r="M1397" s="52">
        <f>IF(Table2[[#This Row],[Ship Mode]]=Introduction!$C$42,1,0)</f>
        <v>0</v>
      </c>
      <c r="N1397" s="51">
        <f>IF(Table2[[#This Row],[Ship Mode]]=Introduction!$C$44,1,0)</f>
        <v>1</v>
      </c>
      <c r="O1397" s="51">
        <f>IF(Table2[[#This Row],[Customer Segment]]=Introduction!$D$45,1,0)</f>
        <v>0</v>
      </c>
      <c r="P1397" s="51">
        <f>IF(Table2[[#This Row],[Customer Segment]]=Introduction!$D$42,1,0)</f>
        <v>0</v>
      </c>
      <c r="Q1397" s="51">
        <f>IF(Table2[[#This Row],[Customer Segment]]=Introduction!$D$44,1,0)</f>
        <v>0</v>
      </c>
      <c r="R1397" s="41">
        <v>86.8</v>
      </c>
      <c r="S13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8" spans="1:19" customFormat="1" x14ac:dyDescent="0.2">
      <c r="A1398" s="1" t="s">
        <v>13</v>
      </c>
      <c r="B1398" s="1" t="s">
        <v>14</v>
      </c>
      <c r="C1398" s="1" t="s">
        <v>70</v>
      </c>
      <c r="D1398" s="47">
        <v>0.09</v>
      </c>
      <c r="E1398" s="47">
        <v>16.98</v>
      </c>
      <c r="F1398" s="47">
        <v>12.39</v>
      </c>
      <c r="G1398" s="47">
        <v>0.35</v>
      </c>
      <c r="H1398" s="47">
        <v>-48.57</v>
      </c>
      <c r="I1398" s="52">
        <f>IF(Table2[[#This Row],[Order Priority]]=Introduction!$B$42,1,0)</f>
        <v>0</v>
      </c>
      <c r="J1398" s="52">
        <f>IF(Table2[[#This Row],[Order Priority]]=Introduction!$B$43,1,0)</f>
        <v>1</v>
      </c>
      <c r="K1398" s="52">
        <f>IF(Table2[[#This Row],[Order Priority]]=Introduction!$B$44,1,0)</f>
        <v>0</v>
      </c>
      <c r="L1398" s="52">
        <f>IF(Table2[[#This Row],[Order Priority]]=Introduction!$B$45,1,0)</f>
        <v>0</v>
      </c>
      <c r="M1398" s="52">
        <f>IF(Table2[[#This Row],[Ship Mode]]=Introduction!$C$42,1,0)</f>
        <v>0</v>
      </c>
      <c r="N1398" s="51">
        <f>IF(Table2[[#This Row],[Ship Mode]]=Introduction!$C$44,1,0)</f>
        <v>1</v>
      </c>
      <c r="O1398" s="51">
        <f>IF(Table2[[#This Row],[Customer Segment]]=Introduction!$D$45,1,0)</f>
        <v>0</v>
      </c>
      <c r="P1398" s="51">
        <f>IF(Table2[[#This Row],[Customer Segment]]=Introduction!$D$42,1,0)</f>
        <v>0</v>
      </c>
      <c r="Q1398" s="51">
        <f>IF(Table2[[#This Row],[Customer Segment]]=Introduction!$D$44,1,0)</f>
        <v>0</v>
      </c>
      <c r="R1398" s="44">
        <v>381.91</v>
      </c>
      <c r="S13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9" spans="1:19" customFormat="1" x14ac:dyDescent="0.2">
      <c r="A1399" s="1" t="s">
        <v>23</v>
      </c>
      <c r="B1399" s="1" t="s">
        <v>14</v>
      </c>
      <c r="C1399" s="1" t="s">
        <v>70</v>
      </c>
      <c r="D1399" s="49">
        <v>0.06</v>
      </c>
      <c r="E1399" s="49">
        <v>300.97000000000003</v>
      </c>
      <c r="F1399" s="49">
        <v>7.18</v>
      </c>
      <c r="G1399" s="49">
        <v>0.48</v>
      </c>
      <c r="H1399" s="49">
        <v>-729.98800000000006</v>
      </c>
      <c r="I1399" s="52">
        <f>IF(Table2[[#This Row],[Order Priority]]=Introduction!$B$42,1,0)</f>
        <v>0</v>
      </c>
      <c r="J1399" s="52">
        <f>IF(Table2[[#This Row],[Order Priority]]=Introduction!$B$43,1,0)</f>
        <v>0</v>
      </c>
      <c r="K1399" s="52">
        <f>IF(Table2[[#This Row],[Order Priority]]=Introduction!$B$44,1,0)</f>
        <v>1</v>
      </c>
      <c r="L1399" s="52">
        <f>IF(Table2[[#This Row],[Order Priority]]=Introduction!$B$45,1,0)</f>
        <v>0</v>
      </c>
      <c r="M1399" s="52">
        <f>IF(Table2[[#This Row],[Ship Mode]]=Introduction!$C$42,1,0)</f>
        <v>0</v>
      </c>
      <c r="N1399" s="51">
        <f>IF(Table2[[#This Row],[Ship Mode]]=Introduction!$C$44,1,0)</f>
        <v>1</v>
      </c>
      <c r="O1399" s="51">
        <f>IF(Table2[[#This Row],[Customer Segment]]=Introduction!$D$45,1,0)</f>
        <v>0</v>
      </c>
      <c r="P1399" s="51">
        <f>IF(Table2[[#This Row],[Customer Segment]]=Introduction!$D$42,1,0)</f>
        <v>0</v>
      </c>
      <c r="Q1399" s="51">
        <f>IF(Table2[[#This Row],[Customer Segment]]=Introduction!$D$44,1,0)</f>
        <v>0</v>
      </c>
      <c r="R1399" s="41">
        <v>291.39999999999998</v>
      </c>
      <c r="S13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469.97234112666615</v>
      </c>
    </row>
    <row r="1400" spans="1:19" customFormat="1" x14ac:dyDescent="0.2">
      <c r="A1400" s="1" t="s">
        <v>23</v>
      </c>
      <c r="B1400" s="1" t="s">
        <v>2</v>
      </c>
      <c r="C1400" s="1" t="s">
        <v>3</v>
      </c>
      <c r="D1400" s="47">
        <v>0.09</v>
      </c>
      <c r="E1400" s="47">
        <v>243.98</v>
      </c>
      <c r="F1400" s="47">
        <v>43.32</v>
      </c>
      <c r="G1400" s="47">
        <v>0.55000000000000004</v>
      </c>
      <c r="H1400" s="47">
        <v>1059.288</v>
      </c>
      <c r="I1400" s="52">
        <f>IF(Table2[[#This Row],[Order Priority]]=Introduction!$B$42,1,0)</f>
        <v>0</v>
      </c>
      <c r="J1400" s="52">
        <f>IF(Table2[[#This Row],[Order Priority]]=Introduction!$B$43,1,0)</f>
        <v>0</v>
      </c>
      <c r="K1400" s="52">
        <f>IF(Table2[[#This Row],[Order Priority]]=Introduction!$B$44,1,0)</f>
        <v>1</v>
      </c>
      <c r="L1400" s="52">
        <f>IF(Table2[[#This Row],[Order Priority]]=Introduction!$B$45,1,0)</f>
        <v>0</v>
      </c>
      <c r="M1400" s="52">
        <f>IF(Table2[[#This Row],[Ship Mode]]=Introduction!$C$42,1,0)</f>
        <v>1</v>
      </c>
      <c r="N1400" s="51">
        <f>IF(Table2[[#This Row],[Ship Mode]]=Introduction!$C$44,1,0)</f>
        <v>0</v>
      </c>
      <c r="O1400" s="51">
        <f>IF(Table2[[#This Row],[Customer Segment]]=Introduction!$D$45,1,0)</f>
        <v>1</v>
      </c>
      <c r="P1400" s="51">
        <f>IF(Table2[[#This Row],[Customer Segment]]=Introduction!$D$42,1,0)</f>
        <v>0</v>
      </c>
      <c r="Q1400" s="51">
        <f>IF(Table2[[#This Row],[Customer Segment]]=Introduction!$D$44,1,0)</f>
        <v>0</v>
      </c>
      <c r="R1400" s="44">
        <v>5587.89</v>
      </c>
      <c r="S14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3348.3167379797342</v>
      </c>
    </row>
    <row r="1401" spans="1:19" customFormat="1" x14ac:dyDescent="0.2">
      <c r="A1401" s="1" t="s">
        <v>23</v>
      </c>
      <c r="B1401" s="1" t="s">
        <v>14</v>
      </c>
      <c r="C1401" s="1" t="s">
        <v>47</v>
      </c>
      <c r="D1401" s="49">
        <v>0.05</v>
      </c>
      <c r="E1401" s="49">
        <v>70.97</v>
      </c>
      <c r="F1401" s="49">
        <v>3.5</v>
      </c>
      <c r="G1401" s="49">
        <v>0.59</v>
      </c>
      <c r="H1401" s="49">
        <v>18.218</v>
      </c>
      <c r="I1401" s="52">
        <f>IF(Table2[[#This Row],[Order Priority]]=Introduction!$B$42,1,0)</f>
        <v>0</v>
      </c>
      <c r="J1401" s="52">
        <f>IF(Table2[[#This Row],[Order Priority]]=Introduction!$B$43,1,0)</f>
        <v>0</v>
      </c>
      <c r="K1401" s="52">
        <f>IF(Table2[[#This Row],[Order Priority]]=Introduction!$B$44,1,0)</f>
        <v>1</v>
      </c>
      <c r="L1401" s="52">
        <f>IF(Table2[[#This Row],[Order Priority]]=Introduction!$B$45,1,0)</f>
        <v>0</v>
      </c>
      <c r="M1401" s="52">
        <f>IF(Table2[[#This Row],[Ship Mode]]=Introduction!$C$42,1,0)</f>
        <v>0</v>
      </c>
      <c r="N1401" s="51">
        <f>IF(Table2[[#This Row],[Ship Mode]]=Introduction!$C$44,1,0)</f>
        <v>1</v>
      </c>
      <c r="O1401" s="51">
        <f>IF(Table2[[#This Row],[Customer Segment]]=Introduction!$D$45,1,0)</f>
        <v>0</v>
      </c>
      <c r="P1401" s="51">
        <f>IF(Table2[[#This Row],[Customer Segment]]=Introduction!$D$42,1,0)</f>
        <v>0</v>
      </c>
      <c r="Q1401" s="51">
        <f>IF(Table2[[#This Row],[Customer Segment]]=Introduction!$D$44,1,0)</f>
        <v>1</v>
      </c>
      <c r="R1401" s="41">
        <v>141.59</v>
      </c>
      <c r="S14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542.28908430299475</v>
      </c>
    </row>
    <row r="1402" spans="1:19" customFormat="1" x14ac:dyDescent="0.2">
      <c r="A1402" s="1" t="s">
        <v>23</v>
      </c>
      <c r="B1402" s="1" t="s">
        <v>14</v>
      </c>
      <c r="C1402" s="1" t="s">
        <v>47</v>
      </c>
      <c r="D1402" s="47">
        <v>0</v>
      </c>
      <c r="E1402" s="47">
        <v>5.28</v>
      </c>
      <c r="F1402" s="47">
        <v>6.26</v>
      </c>
      <c r="G1402" s="47">
        <v>0.4</v>
      </c>
      <c r="H1402" s="47">
        <v>25.058</v>
      </c>
      <c r="I1402" s="52">
        <f>IF(Table2[[#This Row],[Order Priority]]=Introduction!$B$42,1,0)</f>
        <v>0</v>
      </c>
      <c r="J1402" s="52">
        <f>IF(Table2[[#This Row],[Order Priority]]=Introduction!$B$43,1,0)</f>
        <v>0</v>
      </c>
      <c r="K1402" s="52">
        <f>IF(Table2[[#This Row],[Order Priority]]=Introduction!$B$44,1,0)</f>
        <v>1</v>
      </c>
      <c r="L1402" s="52">
        <f>IF(Table2[[#This Row],[Order Priority]]=Introduction!$B$45,1,0)</f>
        <v>0</v>
      </c>
      <c r="M1402" s="52">
        <f>IF(Table2[[#This Row],[Ship Mode]]=Introduction!$C$42,1,0)</f>
        <v>0</v>
      </c>
      <c r="N1402" s="51">
        <f>IF(Table2[[#This Row],[Ship Mode]]=Introduction!$C$44,1,0)</f>
        <v>1</v>
      </c>
      <c r="O1402" s="51">
        <f>IF(Table2[[#This Row],[Customer Segment]]=Introduction!$D$45,1,0)</f>
        <v>0</v>
      </c>
      <c r="P1402" s="51">
        <f>IF(Table2[[#This Row],[Customer Segment]]=Introduction!$D$42,1,0)</f>
        <v>0</v>
      </c>
      <c r="Q1402" s="51">
        <f>IF(Table2[[#This Row],[Customer Segment]]=Introduction!$D$44,1,0)</f>
        <v>1</v>
      </c>
      <c r="R1402" s="44">
        <v>203.05</v>
      </c>
      <c r="S14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294.87671876330933</v>
      </c>
    </row>
    <row r="1403" spans="1:19" customFormat="1" x14ac:dyDescent="0.2">
      <c r="A1403" s="1" t="s">
        <v>46</v>
      </c>
      <c r="B1403" s="1" t="s">
        <v>14</v>
      </c>
      <c r="C1403" s="1" t="s">
        <v>70</v>
      </c>
      <c r="D1403" s="49">
        <v>0.03</v>
      </c>
      <c r="E1403" s="49">
        <v>29.34</v>
      </c>
      <c r="F1403" s="49">
        <v>7.87</v>
      </c>
      <c r="G1403" s="49">
        <v>0.54</v>
      </c>
      <c r="H1403" s="49">
        <v>-41.32</v>
      </c>
      <c r="I1403" s="52">
        <f>IF(Table2[[#This Row],[Order Priority]]=Introduction!$B$42,1,0)</f>
        <v>0</v>
      </c>
      <c r="J1403" s="52">
        <f>IF(Table2[[#This Row],[Order Priority]]=Introduction!$B$43,1,0)</f>
        <v>0</v>
      </c>
      <c r="K1403" s="52">
        <f>IF(Table2[[#This Row],[Order Priority]]=Introduction!$B$44,1,0)</f>
        <v>0</v>
      </c>
      <c r="L1403" s="52">
        <f>IF(Table2[[#This Row],[Order Priority]]=Introduction!$B$45,1,0)</f>
        <v>0</v>
      </c>
      <c r="M1403" s="52">
        <f>IF(Table2[[#This Row],[Ship Mode]]=Introduction!$C$42,1,0)</f>
        <v>0</v>
      </c>
      <c r="N1403" s="51">
        <f>IF(Table2[[#This Row],[Ship Mode]]=Introduction!$C$44,1,0)</f>
        <v>1</v>
      </c>
      <c r="O1403" s="51">
        <f>IF(Table2[[#This Row],[Customer Segment]]=Introduction!$D$45,1,0)</f>
        <v>0</v>
      </c>
      <c r="P1403" s="51">
        <f>IF(Table2[[#This Row],[Customer Segment]]=Introduction!$D$42,1,0)</f>
        <v>0</v>
      </c>
      <c r="Q1403" s="51">
        <f>IF(Table2[[#This Row],[Customer Segment]]=Introduction!$D$44,1,0)</f>
        <v>0</v>
      </c>
      <c r="R1403" s="41">
        <v>32.4</v>
      </c>
      <c r="S14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534.14983408728676</v>
      </c>
    </row>
    <row r="1404" spans="1:19" customFormat="1" x14ac:dyDescent="0.2">
      <c r="A1404" s="1" t="s">
        <v>46</v>
      </c>
      <c r="B1404" s="1" t="s">
        <v>63</v>
      </c>
      <c r="C1404" s="1" t="s">
        <v>3</v>
      </c>
      <c r="D1404" s="47">
        <v>0.05</v>
      </c>
      <c r="E1404" s="47">
        <v>83.1</v>
      </c>
      <c r="F1404" s="47">
        <v>6.13</v>
      </c>
      <c r="G1404" s="47">
        <v>0.45</v>
      </c>
      <c r="H1404" s="47">
        <v>1152.5277000000001</v>
      </c>
      <c r="I1404" s="52">
        <f>IF(Table2[[#This Row],[Order Priority]]=Introduction!$B$42,1,0)</f>
        <v>0</v>
      </c>
      <c r="J1404" s="52">
        <f>IF(Table2[[#This Row],[Order Priority]]=Introduction!$B$43,1,0)</f>
        <v>0</v>
      </c>
      <c r="K1404" s="52">
        <f>IF(Table2[[#This Row],[Order Priority]]=Introduction!$B$44,1,0)</f>
        <v>0</v>
      </c>
      <c r="L1404" s="52">
        <f>IF(Table2[[#This Row],[Order Priority]]=Introduction!$B$45,1,0)</f>
        <v>0</v>
      </c>
      <c r="M1404" s="52">
        <f>IF(Table2[[#This Row],[Ship Mode]]=Introduction!$C$42,1,0)</f>
        <v>0</v>
      </c>
      <c r="N1404" s="51">
        <f>IF(Table2[[#This Row],[Ship Mode]]=Introduction!$C$44,1,0)</f>
        <v>0</v>
      </c>
      <c r="O1404" s="51">
        <f>IF(Table2[[#This Row],[Customer Segment]]=Introduction!$D$45,1,0)</f>
        <v>1</v>
      </c>
      <c r="P1404" s="51">
        <f>IF(Table2[[#This Row],[Customer Segment]]=Introduction!$D$42,1,0)</f>
        <v>0</v>
      </c>
      <c r="Q1404" s="51">
        <f>IF(Table2[[#This Row],[Customer Segment]]=Introduction!$D$44,1,0)</f>
        <v>0</v>
      </c>
      <c r="R1404" s="44">
        <v>1670.33</v>
      </c>
      <c r="S14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1697.7518394082758</v>
      </c>
    </row>
    <row r="1405" spans="1:19" customFormat="1" x14ac:dyDescent="0.2">
      <c r="A1405" s="1" t="s">
        <v>46</v>
      </c>
      <c r="B1405" s="1" t="s">
        <v>14</v>
      </c>
      <c r="C1405" s="1" t="s">
        <v>70</v>
      </c>
      <c r="D1405" s="49">
        <v>0.08</v>
      </c>
      <c r="E1405" s="49">
        <v>13.9</v>
      </c>
      <c r="F1405" s="49">
        <v>7.59</v>
      </c>
      <c r="G1405" s="49">
        <v>0.56000000000000005</v>
      </c>
      <c r="H1405" s="49">
        <v>9.8620000000000001</v>
      </c>
      <c r="I1405" s="52">
        <f>IF(Table2[[#This Row],[Order Priority]]=Introduction!$B$42,1,0)</f>
        <v>0</v>
      </c>
      <c r="J1405" s="52">
        <f>IF(Table2[[#This Row],[Order Priority]]=Introduction!$B$43,1,0)</f>
        <v>0</v>
      </c>
      <c r="K1405" s="52">
        <f>IF(Table2[[#This Row],[Order Priority]]=Introduction!$B$44,1,0)</f>
        <v>0</v>
      </c>
      <c r="L1405" s="52">
        <f>IF(Table2[[#This Row],[Order Priority]]=Introduction!$B$45,1,0)</f>
        <v>0</v>
      </c>
      <c r="M1405" s="52">
        <f>IF(Table2[[#This Row],[Ship Mode]]=Introduction!$C$42,1,0)</f>
        <v>0</v>
      </c>
      <c r="N1405" s="51">
        <f>IF(Table2[[#This Row],[Ship Mode]]=Introduction!$C$44,1,0)</f>
        <v>1</v>
      </c>
      <c r="O1405" s="51">
        <f>IF(Table2[[#This Row],[Customer Segment]]=Introduction!$D$45,1,0)</f>
        <v>0</v>
      </c>
      <c r="P1405" s="51">
        <f>IF(Table2[[#This Row],[Customer Segment]]=Introduction!$D$42,1,0)</f>
        <v>0</v>
      </c>
      <c r="Q1405" s="51">
        <f>IF(Table2[[#This Row],[Customer Segment]]=Introduction!$D$44,1,0)</f>
        <v>0</v>
      </c>
      <c r="R1405" s="41">
        <v>196.41</v>
      </c>
      <c r="S14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514.02800263855829</v>
      </c>
    </row>
    <row r="1406" spans="1:19" customFormat="1" x14ac:dyDescent="0.2">
      <c r="A1406" s="1" t="s">
        <v>1</v>
      </c>
      <c r="B1406" s="1" t="s">
        <v>14</v>
      </c>
      <c r="C1406" s="1" t="s">
        <v>15</v>
      </c>
      <c r="D1406" s="47">
        <v>0.05</v>
      </c>
      <c r="E1406" s="47">
        <v>6.48</v>
      </c>
      <c r="F1406" s="47">
        <v>8.73</v>
      </c>
      <c r="G1406" s="47">
        <v>0.37</v>
      </c>
      <c r="H1406" s="47">
        <v>-160.38470000000001</v>
      </c>
      <c r="I1406" s="52">
        <f>IF(Table2[[#This Row],[Order Priority]]=Introduction!$B$42,1,0)</f>
        <v>1</v>
      </c>
      <c r="J1406" s="52">
        <f>IF(Table2[[#This Row],[Order Priority]]=Introduction!$B$43,1,0)</f>
        <v>0</v>
      </c>
      <c r="K1406" s="52">
        <f>IF(Table2[[#This Row],[Order Priority]]=Introduction!$B$44,1,0)</f>
        <v>0</v>
      </c>
      <c r="L1406" s="52">
        <f>IF(Table2[[#This Row],[Order Priority]]=Introduction!$B$45,1,0)</f>
        <v>0</v>
      </c>
      <c r="M1406" s="52">
        <f>IF(Table2[[#This Row],[Ship Mode]]=Introduction!$C$42,1,0)</f>
        <v>0</v>
      </c>
      <c r="N1406" s="51">
        <f>IF(Table2[[#This Row],[Ship Mode]]=Introduction!$C$44,1,0)</f>
        <v>1</v>
      </c>
      <c r="O1406" s="51">
        <f>IF(Table2[[#This Row],[Customer Segment]]=Introduction!$D$45,1,0)</f>
        <v>0</v>
      </c>
      <c r="P1406" s="51">
        <f>IF(Table2[[#This Row],[Customer Segment]]=Introduction!$D$42,1,0)</f>
        <v>1</v>
      </c>
      <c r="Q1406" s="51">
        <f>IF(Table2[[#This Row],[Customer Segment]]=Introduction!$D$44,1,0)</f>
        <v>0</v>
      </c>
      <c r="R1406" s="44">
        <v>232.5</v>
      </c>
      <c r="S14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269.89819639401298</v>
      </c>
    </row>
    <row r="1407" spans="1:19" customFormat="1" x14ac:dyDescent="0.2">
      <c r="A1407" s="1" t="s">
        <v>1</v>
      </c>
      <c r="B1407" s="1" t="s">
        <v>14</v>
      </c>
      <c r="C1407" s="1" t="s">
        <v>15</v>
      </c>
      <c r="D1407" s="49">
        <v>0.05</v>
      </c>
      <c r="E1407" s="49">
        <v>6.48</v>
      </c>
      <c r="F1407" s="49">
        <v>8.73</v>
      </c>
      <c r="G1407" s="49">
        <v>0.37</v>
      </c>
      <c r="H1407" s="49">
        <v>-120.59</v>
      </c>
      <c r="I1407" s="52">
        <f>IF(Table2[[#This Row],[Order Priority]]=Introduction!$B$42,1,0)</f>
        <v>1</v>
      </c>
      <c r="J1407" s="52">
        <f>IF(Table2[[#This Row],[Order Priority]]=Introduction!$B$43,1,0)</f>
        <v>0</v>
      </c>
      <c r="K1407" s="52">
        <f>IF(Table2[[#This Row],[Order Priority]]=Introduction!$B$44,1,0)</f>
        <v>0</v>
      </c>
      <c r="L1407" s="52">
        <f>IF(Table2[[#This Row],[Order Priority]]=Introduction!$B$45,1,0)</f>
        <v>0</v>
      </c>
      <c r="M1407" s="52">
        <f>IF(Table2[[#This Row],[Ship Mode]]=Introduction!$C$42,1,0)</f>
        <v>0</v>
      </c>
      <c r="N1407" s="51">
        <f>IF(Table2[[#This Row],[Ship Mode]]=Introduction!$C$44,1,0)</f>
        <v>1</v>
      </c>
      <c r="O1407" s="51">
        <f>IF(Table2[[#This Row],[Customer Segment]]=Introduction!$D$45,1,0)</f>
        <v>0</v>
      </c>
      <c r="P1407" s="51">
        <f>IF(Table2[[#This Row],[Customer Segment]]=Introduction!$D$42,1,0)</f>
        <v>1</v>
      </c>
      <c r="Q1407" s="51">
        <f>IF(Table2[[#This Row],[Customer Segment]]=Introduction!$D$44,1,0)</f>
        <v>0</v>
      </c>
      <c r="R1407" s="41">
        <v>59.79</v>
      </c>
      <c r="S14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310.64899280850244</v>
      </c>
    </row>
    <row r="1408" spans="1:19" customFormat="1" x14ac:dyDescent="0.2">
      <c r="A1408" s="1" t="s">
        <v>13</v>
      </c>
      <c r="B1408" s="1" t="s">
        <v>14</v>
      </c>
      <c r="C1408" s="1" t="s">
        <v>70</v>
      </c>
      <c r="D1408" s="47">
        <v>0.02</v>
      </c>
      <c r="E1408" s="47">
        <v>5.98</v>
      </c>
      <c r="F1408" s="47">
        <v>5.15</v>
      </c>
      <c r="G1408" s="47">
        <v>0.36</v>
      </c>
      <c r="H1408" s="47">
        <v>2.14</v>
      </c>
      <c r="I1408" s="52">
        <f>IF(Table2[[#This Row],[Order Priority]]=Introduction!$B$42,1,0)</f>
        <v>0</v>
      </c>
      <c r="J1408" s="52">
        <f>IF(Table2[[#This Row],[Order Priority]]=Introduction!$B$43,1,0)</f>
        <v>1</v>
      </c>
      <c r="K1408" s="52">
        <f>IF(Table2[[#This Row],[Order Priority]]=Introduction!$B$44,1,0)</f>
        <v>0</v>
      </c>
      <c r="L1408" s="52">
        <f>IF(Table2[[#This Row],[Order Priority]]=Introduction!$B$45,1,0)</f>
        <v>0</v>
      </c>
      <c r="M1408" s="52">
        <f>IF(Table2[[#This Row],[Ship Mode]]=Introduction!$C$42,1,0)</f>
        <v>0</v>
      </c>
      <c r="N1408" s="51">
        <f>IF(Table2[[#This Row],[Ship Mode]]=Introduction!$C$44,1,0)</f>
        <v>1</v>
      </c>
      <c r="O1408" s="51">
        <f>IF(Table2[[#This Row],[Customer Segment]]=Introduction!$D$45,1,0)</f>
        <v>0</v>
      </c>
      <c r="P1408" s="51">
        <f>IF(Table2[[#This Row],[Customer Segment]]=Introduction!$D$42,1,0)</f>
        <v>0</v>
      </c>
      <c r="Q1408" s="51">
        <f>IF(Table2[[#This Row],[Customer Segment]]=Introduction!$D$44,1,0)</f>
        <v>0</v>
      </c>
      <c r="R1408" s="44">
        <v>22.85</v>
      </c>
      <c r="S14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83.761611706708806</v>
      </c>
    </row>
    <row r="1409" spans="1:19" customFormat="1" x14ac:dyDescent="0.2">
      <c r="A1409" s="1" t="s">
        <v>13</v>
      </c>
      <c r="B1409" s="1" t="s">
        <v>14</v>
      </c>
      <c r="C1409" s="1" t="s">
        <v>70</v>
      </c>
      <c r="D1409" s="49">
        <v>0.05</v>
      </c>
      <c r="E1409" s="49">
        <v>6.48</v>
      </c>
      <c r="F1409" s="49">
        <v>2.74</v>
      </c>
      <c r="G1409" s="49">
        <v>0.71</v>
      </c>
      <c r="H1409" s="49">
        <v>15.096</v>
      </c>
      <c r="I1409" s="52">
        <f>IF(Table2[[#This Row],[Order Priority]]=Introduction!$B$42,1,0)</f>
        <v>0</v>
      </c>
      <c r="J1409" s="52">
        <f>IF(Table2[[#This Row],[Order Priority]]=Introduction!$B$43,1,0)</f>
        <v>1</v>
      </c>
      <c r="K1409" s="52">
        <f>IF(Table2[[#This Row],[Order Priority]]=Introduction!$B$44,1,0)</f>
        <v>0</v>
      </c>
      <c r="L1409" s="52">
        <f>IF(Table2[[#This Row],[Order Priority]]=Introduction!$B$45,1,0)</f>
        <v>0</v>
      </c>
      <c r="M1409" s="52">
        <f>IF(Table2[[#This Row],[Ship Mode]]=Introduction!$C$42,1,0)</f>
        <v>0</v>
      </c>
      <c r="N1409" s="51">
        <f>IF(Table2[[#This Row],[Ship Mode]]=Introduction!$C$44,1,0)</f>
        <v>1</v>
      </c>
      <c r="O1409" s="51">
        <f>IF(Table2[[#This Row],[Customer Segment]]=Introduction!$D$45,1,0)</f>
        <v>0</v>
      </c>
      <c r="P1409" s="51">
        <f>IF(Table2[[#This Row],[Customer Segment]]=Introduction!$D$42,1,0)</f>
        <v>0</v>
      </c>
      <c r="Q1409" s="51">
        <f>IF(Table2[[#This Row],[Customer Segment]]=Introduction!$D$44,1,0)</f>
        <v>0</v>
      </c>
      <c r="R1409" s="41">
        <v>94.27</v>
      </c>
      <c r="S14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303.07384035559119</v>
      </c>
    </row>
    <row r="1410" spans="1:19" customFormat="1" x14ac:dyDescent="0.2">
      <c r="A1410" s="1" t="s">
        <v>13</v>
      </c>
      <c r="B1410" s="1" t="s">
        <v>14</v>
      </c>
      <c r="C1410" s="1" t="s">
        <v>70</v>
      </c>
      <c r="D1410" s="47">
        <v>0.09</v>
      </c>
      <c r="E1410" s="47">
        <v>12.53</v>
      </c>
      <c r="F1410" s="47">
        <v>0.5</v>
      </c>
      <c r="G1410" s="47">
        <v>0.38</v>
      </c>
      <c r="H1410" s="47">
        <v>14.9124</v>
      </c>
      <c r="I1410" s="52">
        <f>IF(Table2[[#This Row],[Order Priority]]=Introduction!$B$42,1,0)</f>
        <v>0</v>
      </c>
      <c r="J1410" s="52">
        <f>IF(Table2[[#This Row],[Order Priority]]=Introduction!$B$43,1,0)</f>
        <v>1</v>
      </c>
      <c r="K1410" s="52">
        <f>IF(Table2[[#This Row],[Order Priority]]=Introduction!$B$44,1,0)</f>
        <v>0</v>
      </c>
      <c r="L1410" s="52">
        <f>IF(Table2[[#This Row],[Order Priority]]=Introduction!$B$45,1,0)</f>
        <v>0</v>
      </c>
      <c r="M1410" s="52">
        <f>IF(Table2[[#This Row],[Ship Mode]]=Introduction!$C$42,1,0)</f>
        <v>0</v>
      </c>
      <c r="N1410" s="51">
        <f>IF(Table2[[#This Row],[Ship Mode]]=Introduction!$C$44,1,0)</f>
        <v>1</v>
      </c>
      <c r="O1410" s="51">
        <f>IF(Table2[[#This Row],[Customer Segment]]=Introduction!$D$45,1,0)</f>
        <v>0</v>
      </c>
      <c r="P1410" s="51">
        <f>IF(Table2[[#This Row],[Customer Segment]]=Introduction!$D$42,1,0)</f>
        <v>0</v>
      </c>
      <c r="Q1410" s="51">
        <f>IF(Table2[[#This Row],[Customer Segment]]=Introduction!$D$44,1,0)</f>
        <v>0</v>
      </c>
      <c r="R1410" s="44">
        <v>82.21</v>
      </c>
      <c r="S14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-40.794822864307875</v>
      </c>
    </row>
    <row r="1411" spans="1:19" customFormat="1" x14ac:dyDescent="0.2">
      <c r="A1411" s="1" t="s">
        <v>13</v>
      </c>
      <c r="B1411" s="1" t="s">
        <v>63</v>
      </c>
      <c r="C1411" s="1" t="s">
        <v>70</v>
      </c>
      <c r="D1411" s="49">
        <v>0.08</v>
      </c>
      <c r="E1411" s="49">
        <v>65.989999999999995</v>
      </c>
      <c r="F1411" s="49">
        <v>8.99</v>
      </c>
      <c r="G1411" s="49">
        <v>0.55000000000000004</v>
      </c>
      <c r="H1411" s="49">
        <v>-135.226</v>
      </c>
      <c r="I1411" s="52">
        <f>IF(Table2[[#This Row],[Order Priority]]=Introduction!$B$42,1,0)</f>
        <v>0</v>
      </c>
      <c r="J1411" s="52">
        <f>IF(Table2[[#This Row],[Order Priority]]=Introduction!$B$43,1,0)</f>
        <v>1</v>
      </c>
      <c r="K1411" s="52">
        <f>IF(Table2[[#This Row],[Order Priority]]=Introduction!$B$44,1,0)</f>
        <v>0</v>
      </c>
      <c r="L1411" s="52">
        <f>IF(Table2[[#This Row],[Order Priority]]=Introduction!$B$45,1,0)</f>
        <v>0</v>
      </c>
      <c r="M1411" s="52">
        <f>IF(Table2[[#This Row],[Ship Mode]]=Introduction!$C$42,1,0)</f>
        <v>0</v>
      </c>
      <c r="N1411" s="51">
        <f>IF(Table2[[#This Row],[Ship Mode]]=Introduction!$C$44,1,0)</f>
        <v>0</v>
      </c>
      <c r="O1411" s="51">
        <f>IF(Table2[[#This Row],[Customer Segment]]=Introduction!$D$45,1,0)</f>
        <v>0</v>
      </c>
      <c r="P1411" s="51">
        <f>IF(Table2[[#This Row],[Customer Segment]]=Introduction!$D$42,1,0)</f>
        <v>0</v>
      </c>
      <c r="Q1411" s="51">
        <f>IF(Table2[[#This Row],[Customer Segment]]=Introduction!$D$44,1,0)</f>
        <v>0</v>
      </c>
      <c r="R1411" s="41">
        <v>417.47</v>
      </c>
      <c r="S14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273.31096106255495</v>
      </c>
    </row>
    <row r="1412" spans="1:19" customFormat="1" x14ac:dyDescent="0.2">
      <c r="A1412" s="1" t="s">
        <v>13</v>
      </c>
      <c r="B1412" s="1" t="s">
        <v>14</v>
      </c>
      <c r="C1412" s="1" t="s">
        <v>15</v>
      </c>
      <c r="D1412" s="47">
        <v>0</v>
      </c>
      <c r="E1412" s="47">
        <v>99.99</v>
      </c>
      <c r="F1412" s="47">
        <v>19.989999999999998</v>
      </c>
      <c r="G1412" s="47">
        <v>0.52</v>
      </c>
      <c r="H1412" s="47">
        <v>25.913820000000001</v>
      </c>
      <c r="I1412" s="52">
        <f>IF(Table2[[#This Row],[Order Priority]]=Introduction!$B$42,1,0)</f>
        <v>0</v>
      </c>
      <c r="J1412" s="52">
        <f>IF(Table2[[#This Row],[Order Priority]]=Introduction!$B$43,1,0)</f>
        <v>1</v>
      </c>
      <c r="K1412" s="52">
        <f>IF(Table2[[#This Row],[Order Priority]]=Introduction!$B$44,1,0)</f>
        <v>0</v>
      </c>
      <c r="L1412" s="52">
        <f>IF(Table2[[#This Row],[Order Priority]]=Introduction!$B$45,1,0)</f>
        <v>0</v>
      </c>
      <c r="M1412" s="52">
        <f>IF(Table2[[#This Row],[Ship Mode]]=Introduction!$C$42,1,0)</f>
        <v>0</v>
      </c>
      <c r="N1412" s="51">
        <f>IF(Table2[[#This Row],[Ship Mode]]=Introduction!$C$44,1,0)</f>
        <v>1</v>
      </c>
      <c r="O1412" s="51">
        <f>IF(Table2[[#This Row],[Customer Segment]]=Introduction!$D$45,1,0)</f>
        <v>0</v>
      </c>
      <c r="P1412" s="51">
        <f>IF(Table2[[#This Row],[Customer Segment]]=Introduction!$D$42,1,0)</f>
        <v>1</v>
      </c>
      <c r="Q1412" s="51">
        <f>IF(Table2[[#This Row],[Customer Segment]]=Introduction!$D$44,1,0)</f>
        <v>0</v>
      </c>
      <c r="R1412" s="44">
        <v>647.07000000000005</v>
      </c>
      <c r="S14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930.0947897767835</v>
      </c>
    </row>
    <row r="1413" spans="1:19" customFormat="1" x14ac:dyDescent="0.2">
      <c r="A1413" s="1" t="s">
        <v>13</v>
      </c>
      <c r="B1413" s="1" t="s">
        <v>14</v>
      </c>
      <c r="C1413" s="1" t="s">
        <v>15</v>
      </c>
      <c r="D1413" s="49">
        <v>0.06</v>
      </c>
      <c r="E1413" s="49">
        <v>13.99</v>
      </c>
      <c r="F1413" s="49">
        <v>7.51</v>
      </c>
      <c r="G1413" s="49">
        <v>0.39</v>
      </c>
      <c r="H1413" s="49">
        <v>6.4832400000000003</v>
      </c>
      <c r="I1413" s="52">
        <f>IF(Table2[[#This Row],[Order Priority]]=Introduction!$B$42,1,0)</f>
        <v>0</v>
      </c>
      <c r="J1413" s="52">
        <f>IF(Table2[[#This Row],[Order Priority]]=Introduction!$B$43,1,0)</f>
        <v>1</v>
      </c>
      <c r="K1413" s="52">
        <f>IF(Table2[[#This Row],[Order Priority]]=Introduction!$B$44,1,0)</f>
        <v>0</v>
      </c>
      <c r="L1413" s="52">
        <f>IF(Table2[[#This Row],[Order Priority]]=Introduction!$B$45,1,0)</f>
        <v>0</v>
      </c>
      <c r="M1413" s="52">
        <f>IF(Table2[[#This Row],[Ship Mode]]=Introduction!$C$42,1,0)</f>
        <v>0</v>
      </c>
      <c r="N1413" s="51">
        <f>IF(Table2[[#This Row],[Ship Mode]]=Introduction!$C$44,1,0)</f>
        <v>1</v>
      </c>
      <c r="O1413" s="51">
        <f>IF(Table2[[#This Row],[Customer Segment]]=Introduction!$D$45,1,0)</f>
        <v>0</v>
      </c>
      <c r="P1413" s="51">
        <f>IF(Table2[[#This Row],[Customer Segment]]=Introduction!$D$42,1,0)</f>
        <v>1</v>
      </c>
      <c r="Q1413" s="51">
        <f>IF(Table2[[#This Row],[Customer Segment]]=Introduction!$D$44,1,0)</f>
        <v>0</v>
      </c>
      <c r="R1413" s="41">
        <v>287.99</v>
      </c>
      <c r="S14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148.10101113702402</v>
      </c>
    </row>
    <row r="1414" spans="1:19" customFormat="1" x14ac:dyDescent="0.2">
      <c r="A1414" s="1" t="s">
        <v>13</v>
      </c>
      <c r="B1414" s="1" t="s">
        <v>14</v>
      </c>
      <c r="C1414" s="1" t="s">
        <v>15</v>
      </c>
      <c r="D1414" s="47">
        <v>0.06</v>
      </c>
      <c r="E1414" s="47">
        <v>15.04</v>
      </c>
      <c r="F1414" s="47">
        <v>1.97</v>
      </c>
      <c r="G1414" s="47">
        <v>0.39</v>
      </c>
      <c r="H1414" s="47">
        <v>2.3319999999999999</v>
      </c>
      <c r="I1414" s="52">
        <f>IF(Table2[[#This Row],[Order Priority]]=Introduction!$B$42,1,0)</f>
        <v>0</v>
      </c>
      <c r="J1414" s="52">
        <f>IF(Table2[[#This Row],[Order Priority]]=Introduction!$B$43,1,0)</f>
        <v>1</v>
      </c>
      <c r="K1414" s="52">
        <f>IF(Table2[[#This Row],[Order Priority]]=Introduction!$B$44,1,0)</f>
        <v>0</v>
      </c>
      <c r="L1414" s="52">
        <f>IF(Table2[[#This Row],[Order Priority]]=Introduction!$B$45,1,0)</f>
        <v>0</v>
      </c>
      <c r="M1414" s="52">
        <f>IF(Table2[[#This Row],[Ship Mode]]=Introduction!$C$42,1,0)</f>
        <v>0</v>
      </c>
      <c r="N1414" s="51">
        <f>IF(Table2[[#This Row],[Ship Mode]]=Introduction!$C$44,1,0)</f>
        <v>1</v>
      </c>
      <c r="O1414" s="51">
        <f>IF(Table2[[#This Row],[Customer Segment]]=Introduction!$D$45,1,0)</f>
        <v>0</v>
      </c>
      <c r="P1414" s="51">
        <f>IF(Table2[[#This Row],[Customer Segment]]=Introduction!$D$42,1,0)</f>
        <v>1</v>
      </c>
      <c r="Q1414" s="51">
        <f>IF(Table2[[#This Row],[Customer Segment]]=Introduction!$D$44,1,0)</f>
        <v>0</v>
      </c>
      <c r="R1414" s="44">
        <v>46.86</v>
      </c>
      <c r="S14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-5.9821027699493143</v>
      </c>
    </row>
    <row r="1415" spans="1:19" customFormat="1" x14ac:dyDescent="0.2">
      <c r="A1415" s="1" t="s">
        <v>13</v>
      </c>
      <c r="B1415" s="1" t="s">
        <v>14</v>
      </c>
      <c r="C1415" s="1" t="s">
        <v>70</v>
      </c>
      <c r="D1415" s="49">
        <v>0.03</v>
      </c>
      <c r="E1415" s="49">
        <v>17.48</v>
      </c>
      <c r="F1415" s="49">
        <v>1.99</v>
      </c>
      <c r="G1415" s="49">
        <v>0.45</v>
      </c>
      <c r="H1415" s="49">
        <v>710.80740000000003</v>
      </c>
      <c r="I1415" s="52">
        <f>IF(Table2[[#This Row],[Order Priority]]=Introduction!$B$42,1,0)</f>
        <v>0</v>
      </c>
      <c r="J1415" s="52">
        <f>IF(Table2[[#This Row],[Order Priority]]=Introduction!$B$43,1,0)</f>
        <v>1</v>
      </c>
      <c r="K1415" s="52">
        <f>IF(Table2[[#This Row],[Order Priority]]=Introduction!$B$44,1,0)</f>
        <v>0</v>
      </c>
      <c r="L1415" s="52">
        <f>IF(Table2[[#This Row],[Order Priority]]=Introduction!$B$45,1,0)</f>
        <v>0</v>
      </c>
      <c r="M1415" s="52">
        <f>IF(Table2[[#This Row],[Ship Mode]]=Introduction!$C$42,1,0)</f>
        <v>0</v>
      </c>
      <c r="N1415" s="51">
        <f>IF(Table2[[#This Row],[Ship Mode]]=Introduction!$C$44,1,0)</f>
        <v>1</v>
      </c>
      <c r="O1415" s="51">
        <f>IF(Table2[[#This Row],[Customer Segment]]=Introduction!$D$45,1,0)</f>
        <v>0</v>
      </c>
      <c r="P1415" s="51">
        <f>IF(Table2[[#This Row],[Customer Segment]]=Introduction!$D$42,1,0)</f>
        <v>0</v>
      </c>
      <c r="Q1415" s="51">
        <f>IF(Table2[[#This Row],[Customer Segment]]=Introduction!$D$44,1,0)</f>
        <v>0</v>
      </c>
      <c r="R1415" s="41">
        <v>537.79999999999995</v>
      </c>
      <c r="S14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826.34460555343594</v>
      </c>
    </row>
    <row r="1416" spans="1:19" customFormat="1" x14ac:dyDescent="0.2">
      <c r="A1416" s="1" t="s">
        <v>23</v>
      </c>
      <c r="B1416" s="1" t="s">
        <v>14</v>
      </c>
      <c r="C1416" s="1" t="s">
        <v>3</v>
      </c>
      <c r="D1416" s="47">
        <v>0.09</v>
      </c>
      <c r="E1416" s="47">
        <v>7.64</v>
      </c>
      <c r="F1416" s="47">
        <v>5.83</v>
      </c>
      <c r="G1416" s="47">
        <v>0.36</v>
      </c>
      <c r="H1416" s="47">
        <v>4.032</v>
      </c>
      <c r="I1416" s="52">
        <f>IF(Table2[[#This Row],[Order Priority]]=Introduction!$B$42,1,0)</f>
        <v>0</v>
      </c>
      <c r="J1416" s="52">
        <f>IF(Table2[[#This Row],[Order Priority]]=Introduction!$B$43,1,0)</f>
        <v>0</v>
      </c>
      <c r="K1416" s="52">
        <f>IF(Table2[[#This Row],[Order Priority]]=Introduction!$B$44,1,0)</f>
        <v>1</v>
      </c>
      <c r="L1416" s="52">
        <f>IF(Table2[[#This Row],[Order Priority]]=Introduction!$B$45,1,0)</f>
        <v>0</v>
      </c>
      <c r="M1416" s="52">
        <f>IF(Table2[[#This Row],[Ship Mode]]=Introduction!$C$42,1,0)</f>
        <v>0</v>
      </c>
      <c r="N1416" s="51">
        <f>IF(Table2[[#This Row],[Ship Mode]]=Introduction!$C$44,1,0)</f>
        <v>1</v>
      </c>
      <c r="O1416" s="51">
        <f>IF(Table2[[#This Row],[Customer Segment]]=Introduction!$D$45,1,0)</f>
        <v>1</v>
      </c>
      <c r="P1416" s="51">
        <f>IF(Table2[[#This Row],[Customer Segment]]=Introduction!$D$42,1,0)</f>
        <v>0</v>
      </c>
      <c r="Q1416" s="51">
        <f>IF(Table2[[#This Row],[Customer Segment]]=Introduction!$D$44,1,0)</f>
        <v>0</v>
      </c>
      <c r="R1416" s="44">
        <v>72.83</v>
      </c>
      <c r="S14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136.6563605302581</v>
      </c>
    </row>
    <row r="1417" spans="1:19" customFormat="1" x14ac:dyDescent="0.2">
      <c r="A1417" s="1" t="s">
        <v>23</v>
      </c>
      <c r="B1417" s="1" t="s">
        <v>14</v>
      </c>
      <c r="C1417" s="1" t="s">
        <v>47</v>
      </c>
      <c r="D1417" s="49">
        <v>0.08</v>
      </c>
      <c r="E1417" s="49">
        <v>6.48</v>
      </c>
      <c r="F1417" s="49">
        <v>2.74</v>
      </c>
      <c r="G1417" s="49">
        <v>0.71</v>
      </c>
      <c r="H1417" s="49">
        <v>-82.64</v>
      </c>
      <c r="I1417" s="52">
        <f>IF(Table2[[#This Row],[Order Priority]]=Introduction!$B$42,1,0)</f>
        <v>0</v>
      </c>
      <c r="J1417" s="52">
        <f>IF(Table2[[#This Row],[Order Priority]]=Introduction!$B$43,1,0)</f>
        <v>0</v>
      </c>
      <c r="K1417" s="52">
        <f>IF(Table2[[#This Row],[Order Priority]]=Introduction!$B$44,1,0)</f>
        <v>1</v>
      </c>
      <c r="L1417" s="52">
        <f>IF(Table2[[#This Row],[Order Priority]]=Introduction!$B$45,1,0)</f>
        <v>0</v>
      </c>
      <c r="M1417" s="52">
        <f>IF(Table2[[#This Row],[Ship Mode]]=Introduction!$C$42,1,0)</f>
        <v>0</v>
      </c>
      <c r="N1417" s="51">
        <f>IF(Table2[[#This Row],[Ship Mode]]=Introduction!$C$44,1,0)</f>
        <v>1</v>
      </c>
      <c r="O1417" s="51">
        <f>IF(Table2[[#This Row],[Customer Segment]]=Introduction!$D$45,1,0)</f>
        <v>0</v>
      </c>
      <c r="P1417" s="51">
        <f>IF(Table2[[#This Row],[Customer Segment]]=Introduction!$D$42,1,0)</f>
        <v>0</v>
      </c>
      <c r="Q1417" s="51">
        <f>IF(Table2[[#This Row],[Customer Segment]]=Introduction!$D$44,1,0)</f>
        <v>1</v>
      </c>
      <c r="R1417" s="41">
        <v>113.68</v>
      </c>
      <c r="S14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295.86039783063541</v>
      </c>
    </row>
    <row r="1418" spans="1:19" customFormat="1" x14ac:dyDescent="0.2">
      <c r="A1418" s="1" t="s">
        <v>92</v>
      </c>
      <c r="B1418" s="1" t="s">
        <v>14</v>
      </c>
      <c r="C1418" s="1" t="s">
        <v>3</v>
      </c>
      <c r="D1418" s="47">
        <v>0.04</v>
      </c>
      <c r="E1418" s="47">
        <v>95.43</v>
      </c>
      <c r="F1418" s="47">
        <v>19.989999999999998</v>
      </c>
      <c r="G1418" s="47">
        <v>0.79</v>
      </c>
      <c r="H1418" s="47">
        <v>13.536</v>
      </c>
      <c r="I1418" s="52">
        <f>IF(Table2[[#This Row],[Order Priority]]=Introduction!$B$42,1,0)</f>
        <v>0</v>
      </c>
      <c r="J1418" s="52">
        <f>IF(Table2[[#This Row],[Order Priority]]=Introduction!$B$43,1,0)</f>
        <v>0</v>
      </c>
      <c r="K1418" s="52">
        <f>IF(Table2[[#This Row],[Order Priority]]=Introduction!$B$44,1,0)</f>
        <v>0</v>
      </c>
      <c r="L1418" s="52">
        <f>IF(Table2[[#This Row],[Order Priority]]=Introduction!$B$45,1,0)</f>
        <v>1</v>
      </c>
      <c r="M1418" s="52">
        <f>IF(Table2[[#This Row],[Ship Mode]]=Introduction!$C$42,1,0)</f>
        <v>0</v>
      </c>
      <c r="N1418" s="51">
        <f>IF(Table2[[#This Row],[Ship Mode]]=Introduction!$C$44,1,0)</f>
        <v>1</v>
      </c>
      <c r="O1418" s="51">
        <f>IF(Table2[[#This Row],[Customer Segment]]=Introduction!$D$45,1,0)</f>
        <v>1</v>
      </c>
      <c r="P1418" s="51">
        <f>IF(Table2[[#This Row],[Customer Segment]]=Introduction!$D$42,1,0)</f>
        <v>0</v>
      </c>
      <c r="Q1418" s="51">
        <f>IF(Table2[[#This Row],[Customer Segment]]=Introduction!$D$44,1,0)</f>
        <v>0</v>
      </c>
      <c r="R1418" s="44">
        <v>3251.76</v>
      </c>
      <c r="S14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1136.2691143078425</v>
      </c>
    </row>
    <row r="1419" spans="1:19" customFormat="1" x14ac:dyDescent="0.2">
      <c r="A1419" s="1" t="s">
        <v>13</v>
      </c>
      <c r="B1419" s="1" t="s">
        <v>2</v>
      </c>
      <c r="C1419" s="1" t="s">
        <v>70</v>
      </c>
      <c r="D1419" s="49">
        <v>0.01</v>
      </c>
      <c r="E1419" s="49">
        <v>500.98</v>
      </c>
      <c r="F1419" s="49">
        <v>26</v>
      </c>
      <c r="G1419" s="49">
        <v>0.6</v>
      </c>
      <c r="H1419" s="49">
        <v>5078.5379999999996</v>
      </c>
      <c r="I1419" s="52">
        <f>IF(Table2[[#This Row],[Order Priority]]=Introduction!$B$42,1,0)</f>
        <v>0</v>
      </c>
      <c r="J1419" s="52">
        <f>IF(Table2[[#This Row],[Order Priority]]=Introduction!$B$43,1,0)</f>
        <v>1</v>
      </c>
      <c r="K1419" s="52">
        <f>IF(Table2[[#This Row],[Order Priority]]=Introduction!$B$44,1,0)</f>
        <v>0</v>
      </c>
      <c r="L1419" s="52">
        <f>IF(Table2[[#This Row],[Order Priority]]=Introduction!$B$45,1,0)</f>
        <v>0</v>
      </c>
      <c r="M1419" s="52">
        <f>IF(Table2[[#This Row],[Ship Mode]]=Introduction!$C$42,1,0)</f>
        <v>1</v>
      </c>
      <c r="N1419" s="51">
        <f>IF(Table2[[#This Row],[Ship Mode]]=Introduction!$C$44,1,0)</f>
        <v>0</v>
      </c>
      <c r="O1419" s="51">
        <f>IF(Table2[[#This Row],[Customer Segment]]=Introduction!$D$45,1,0)</f>
        <v>0</v>
      </c>
      <c r="P1419" s="51">
        <f>IF(Table2[[#This Row],[Customer Segment]]=Introduction!$D$42,1,0)</f>
        <v>0</v>
      </c>
      <c r="Q1419" s="51">
        <f>IF(Table2[[#This Row],[Customer Segment]]=Introduction!$D$44,1,0)</f>
        <v>0</v>
      </c>
      <c r="R1419" s="41">
        <v>7360.2</v>
      </c>
      <c r="S14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7811.8509110712957</v>
      </c>
    </row>
    <row r="1420" spans="1:19" customFormat="1" x14ac:dyDescent="0.2">
      <c r="A1420" s="1" t="s">
        <v>13</v>
      </c>
      <c r="B1420" s="1" t="s">
        <v>14</v>
      </c>
      <c r="C1420" s="1" t="s">
        <v>70</v>
      </c>
      <c r="D1420" s="47">
        <v>0.08</v>
      </c>
      <c r="E1420" s="47">
        <v>9.77</v>
      </c>
      <c r="F1420" s="47">
        <v>6.02</v>
      </c>
      <c r="G1420" s="47">
        <v>0.48</v>
      </c>
      <c r="H1420" s="47">
        <v>23.276</v>
      </c>
      <c r="I1420" s="52">
        <f>IF(Table2[[#This Row],[Order Priority]]=Introduction!$B$42,1,0)</f>
        <v>0</v>
      </c>
      <c r="J1420" s="52">
        <f>IF(Table2[[#This Row],[Order Priority]]=Introduction!$B$43,1,0)</f>
        <v>1</v>
      </c>
      <c r="K1420" s="52">
        <f>IF(Table2[[#This Row],[Order Priority]]=Introduction!$B$44,1,0)</f>
        <v>0</v>
      </c>
      <c r="L1420" s="52">
        <f>IF(Table2[[#This Row],[Order Priority]]=Introduction!$B$45,1,0)</f>
        <v>0</v>
      </c>
      <c r="M1420" s="52">
        <f>IF(Table2[[#This Row],[Ship Mode]]=Introduction!$C$42,1,0)</f>
        <v>0</v>
      </c>
      <c r="N1420" s="51">
        <f>IF(Table2[[#This Row],[Ship Mode]]=Introduction!$C$44,1,0)</f>
        <v>1</v>
      </c>
      <c r="O1420" s="51">
        <f>IF(Table2[[#This Row],[Customer Segment]]=Introduction!$D$45,1,0)</f>
        <v>0</v>
      </c>
      <c r="P1420" s="51">
        <f>IF(Table2[[#This Row],[Customer Segment]]=Introduction!$D$42,1,0)</f>
        <v>0</v>
      </c>
      <c r="Q1420" s="51">
        <f>IF(Table2[[#This Row],[Customer Segment]]=Introduction!$D$44,1,0)</f>
        <v>0</v>
      </c>
      <c r="R1420" s="44">
        <v>89.06</v>
      </c>
      <c r="S14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201.41811435471411</v>
      </c>
    </row>
    <row r="1421" spans="1:19" customFormat="1" x14ac:dyDescent="0.2">
      <c r="A1421" s="1" t="s">
        <v>13</v>
      </c>
      <c r="B1421" s="1" t="s">
        <v>14</v>
      </c>
      <c r="C1421" s="1" t="s">
        <v>70</v>
      </c>
      <c r="D1421" s="49">
        <v>0.09</v>
      </c>
      <c r="E1421" s="49">
        <v>3.28</v>
      </c>
      <c r="F1421" s="49">
        <v>0.98</v>
      </c>
      <c r="G1421" s="49">
        <v>0.59</v>
      </c>
      <c r="H1421" s="49">
        <v>17.754000000000001</v>
      </c>
      <c r="I1421" s="52">
        <f>IF(Table2[[#This Row],[Order Priority]]=Introduction!$B$42,1,0)</f>
        <v>0</v>
      </c>
      <c r="J1421" s="52">
        <f>IF(Table2[[#This Row],[Order Priority]]=Introduction!$B$43,1,0)</f>
        <v>1</v>
      </c>
      <c r="K1421" s="52">
        <f>IF(Table2[[#This Row],[Order Priority]]=Introduction!$B$44,1,0)</f>
        <v>0</v>
      </c>
      <c r="L1421" s="52">
        <f>IF(Table2[[#This Row],[Order Priority]]=Introduction!$B$45,1,0)</f>
        <v>0</v>
      </c>
      <c r="M1421" s="52">
        <f>IF(Table2[[#This Row],[Ship Mode]]=Introduction!$C$42,1,0)</f>
        <v>0</v>
      </c>
      <c r="N1421" s="51">
        <f>IF(Table2[[#This Row],[Ship Mode]]=Introduction!$C$44,1,0)</f>
        <v>1</v>
      </c>
      <c r="O1421" s="51">
        <f>IF(Table2[[#This Row],[Customer Segment]]=Introduction!$D$45,1,0)</f>
        <v>0</v>
      </c>
      <c r="P1421" s="51">
        <f>IF(Table2[[#This Row],[Customer Segment]]=Introduction!$D$42,1,0)</f>
        <v>0</v>
      </c>
      <c r="Q1421" s="51">
        <f>IF(Table2[[#This Row],[Customer Segment]]=Introduction!$D$44,1,0)</f>
        <v>0</v>
      </c>
      <c r="R1421" s="41">
        <v>134.97</v>
      </c>
      <c r="S14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120.94867145644773</v>
      </c>
    </row>
    <row r="1422" spans="1:19" customFormat="1" x14ac:dyDescent="0.2">
      <c r="A1422" s="1" t="s">
        <v>13</v>
      </c>
      <c r="B1422" s="1" t="s">
        <v>14</v>
      </c>
      <c r="C1422" s="1" t="s">
        <v>15</v>
      </c>
      <c r="D1422" s="47">
        <v>0.03</v>
      </c>
      <c r="E1422" s="47">
        <v>2.16</v>
      </c>
      <c r="F1422" s="47">
        <v>6.05</v>
      </c>
      <c r="G1422" s="47">
        <v>0.37</v>
      </c>
      <c r="H1422" s="47">
        <v>-90.585499999999996</v>
      </c>
      <c r="I1422" s="52">
        <f>IF(Table2[[#This Row],[Order Priority]]=Introduction!$B$42,1,0)</f>
        <v>0</v>
      </c>
      <c r="J1422" s="52">
        <f>IF(Table2[[#This Row],[Order Priority]]=Introduction!$B$43,1,0)</f>
        <v>1</v>
      </c>
      <c r="K1422" s="52">
        <f>IF(Table2[[#This Row],[Order Priority]]=Introduction!$B$44,1,0)</f>
        <v>0</v>
      </c>
      <c r="L1422" s="52">
        <f>IF(Table2[[#This Row],[Order Priority]]=Introduction!$B$45,1,0)</f>
        <v>0</v>
      </c>
      <c r="M1422" s="52">
        <f>IF(Table2[[#This Row],[Ship Mode]]=Introduction!$C$42,1,0)</f>
        <v>0</v>
      </c>
      <c r="N1422" s="51">
        <f>IF(Table2[[#This Row],[Ship Mode]]=Introduction!$C$44,1,0)</f>
        <v>1</v>
      </c>
      <c r="O1422" s="51">
        <f>IF(Table2[[#This Row],[Customer Segment]]=Introduction!$D$45,1,0)</f>
        <v>0</v>
      </c>
      <c r="P1422" s="51">
        <f>IF(Table2[[#This Row],[Customer Segment]]=Introduction!$D$42,1,0)</f>
        <v>1</v>
      </c>
      <c r="Q1422" s="51">
        <f>IF(Table2[[#This Row],[Customer Segment]]=Introduction!$D$44,1,0)</f>
        <v>0</v>
      </c>
      <c r="R1422" s="44">
        <v>17.309999999999999</v>
      </c>
      <c r="S14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-25.51729666737193</v>
      </c>
    </row>
    <row r="1423" spans="1:19" customFormat="1" x14ac:dyDescent="0.2">
      <c r="A1423" s="1" t="s">
        <v>13</v>
      </c>
      <c r="B1423" s="1" t="s">
        <v>14</v>
      </c>
      <c r="C1423" s="1" t="s">
        <v>15</v>
      </c>
      <c r="D1423" s="49">
        <v>0.03</v>
      </c>
      <c r="E1423" s="49">
        <v>9.7100000000000009</v>
      </c>
      <c r="F1423" s="49">
        <v>9.4499999999999993</v>
      </c>
      <c r="G1423" s="49">
        <v>0.6</v>
      </c>
      <c r="H1423" s="49">
        <v>-36.9</v>
      </c>
      <c r="I1423" s="52">
        <f>IF(Table2[[#This Row],[Order Priority]]=Introduction!$B$42,1,0)</f>
        <v>0</v>
      </c>
      <c r="J1423" s="52">
        <f>IF(Table2[[#This Row],[Order Priority]]=Introduction!$B$43,1,0)</f>
        <v>1</v>
      </c>
      <c r="K1423" s="52">
        <f>IF(Table2[[#This Row],[Order Priority]]=Introduction!$B$44,1,0)</f>
        <v>0</v>
      </c>
      <c r="L1423" s="52">
        <f>IF(Table2[[#This Row],[Order Priority]]=Introduction!$B$45,1,0)</f>
        <v>0</v>
      </c>
      <c r="M1423" s="52">
        <f>IF(Table2[[#This Row],[Ship Mode]]=Introduction!$C$42,1,0)</f>
        <v>0</v>
      </c>
      <c r="N1423" s="51">
        <f>IF(Table2[[#This Row],[Ship Mode]]=Introduction!$C$44,1,0)</f>
        <v>1</v>
      </c>
      <c r="O1423" s="51">
        <f>IF(Table2[[#This Row],[Customer Segment]]=Introduction!$D$45,1,0)</f>
        <v>0</v>
      </c>
      <c r="P1423" s="51">
        <f>IF(Table2[[#This Row],[Customer Segment]]=Introduction!$D$42,1,0)</f>
        <v>1</v>
      </c>
      <c r="Q1423" s="51">
        <f>IF(Table2[[#This Row],[Customer Segment]]=Introduction!$D$44,1,0)</f>
        <v>0</v>
      </c>
      <c r="R1423" s="41">
        <v>23.56</v>
      </c>
      <c r="S14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338.25957406031142</v>
      </c>
    </row>
    <row r="1424" spans="1:19" customFormat="1" x14ac:dyDescent="0.2">
      <c r="A1424" s="1" t="s">
        <v>13</v>
      </c>
      <c r="B1424" s="1" t="s">
        <v>63</v>
      </c>
      <c r="C1424" s="1" t="s">
        <v>15</v>
      </c>
      <c r="D1424" s="47">
        <v>0.09</v>
      </c>
      <c r="E1424" s="47">
        <v>1.74</v>
      </c>
      <c r="F1424" s="47">
        <v>4.08</v>
      </c>
      <c r="G1424" s="47">
        <v>0.53</v>
      </c>
      <c r="H1424" s="47">
        <v>608.26199999999994</v>
      </c>
      <c r="I1424" s="52">
        <f>IF(Table2[[#This Row],[Order Priority]]=Introduction!$B$42,1,0)</f>
        <v>0</v>
      </c>
      <c r="J1424" s="52">
        <f>IF(Table2[[#This Row],[Order Priority]]=Introduction!$B$43,1,0)</f>
        <v>1</v>
      </c>
      <c r="K1424" s="52">
        <f>IF(Table2[[#This Row],[Order Priority]]=Introduction!$B$44,1,0)</f>
        <v>0</v>
      </c>
      <c r="L1424" s="52">
        <f>IF(Table2[[#This Row],[Order Priority]]=Introduction!$B$45,1,0)</f>
        <v>0</v>
      </c>
      <c r="M1424" s="52">
        <f>IF(Table2[[#This Row],[Ship Mode]]=Introduction!$C$42,1,0)</f>
        <v>0</v>
      </c>
      <c r="N1424" s="51">
        <f>IF(Table2[[#This Row],[Ship Mode]]=Introduction!$C$44,1,0)</f>
        <v>0</v>
      </c>
      <c r="O1424" s="51">
        <f>IF(Table2[[#This Row],[Customer Segment]]=Introduction!$D$45,1,0)</f>
        <v>0</v>
      </c>
      <c r="P1424" s="51">
        <f>IF(Table2[[#This Row],[Customer Segment]]=Introduction!$D$42,1,0)</f>
        <v>1</v>
      </c>
      <c r="Q1424" s="51">
        <f>IF(Table2[[#This Row],[Customer Segment]]=Introduction!$D$44,1,0)</f>
        <v>0</v>
      </c>
      <c r="R1424" s="44">
        <v>10.41</v>
      </c>
      <c r="S14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645.47827380577758</v>
      </c>
    </row>
    <row r="1425" spans="1:19" customFormat="1" x14ac:dyDescent="0.2">
      <c r="A1425" s="1" t="s">
        <v>13</v>
      </c>
      <c r="B1425" s="1" t="s">
        <v>2</v>
      </c>
      <c r="C1425" s="1" t="s">
        <v>15</v>
      </c>
      <c r="D1425" s="49">
        <v>0.08</v>
      </c>
      <c r="E1425" s="49">
        <v>227.55</v>
      </c>
      <c r="F1425" s="49">
        <v>32.479999999999997</v>
      </c>
      <c r="G1425" s="49">
        <v>0.68</v>
      </c>
      <c r="H1425" s="49">
        <v>-570.16959999999995</v>
      </c>
      <c r="I1425" s="52">
        <f>IF(Table2[[#This Row],[Order Priority]]=Introduction!$B$42,1,0)</f>
        <v>0</v>
      </c>
      <c r="J1425" s="52">
        <f>IF(Table2[[#This Row],[Order Priority]]=Introduction!$B$43,1,0)</f>
        <v>1</v>
      </c>
      <c r="K1425" s="52">
        <f>IF(Table2[[#This Row],[Order Priority]]=Introduction!$B$44,1,0)</f>
        <v>0</v>
      </c>
      <c r="L1425" s="52">
        <f>IF(Table2[[#This Row],[Order Priority]]=Introduction!$B$45,1,0)</f>
        <v>0</v>
      </c>
      <c r="M1425" s="52">
        <f>IF(Table2[[#This Row],[Ship Mode]]=Introduction!$C$42,1,0)</f>
        <v>1</v>
      </c>
      <c r="N1425" s="51">
        <f>IF(Table2[[#This Row],[Ship Mode]]=Introduction!$C$44,1,0)</f>
        <v>0</v>
      </c>
      <c r="O1425" s="51">
        <f>IF(Table2[[#This Row],[Customer Segment]]=Introduction!$D$45,1,0)</f>
        <v>0</v>
      </c>
      <c r="P1425" s="51">
        <f>IF(Table2[[#This Row],[Customer Segment]]=Introduction!$D$42,1,0)</f>
        <v>1</v>
      </c>
      <c r="Q1425" s="51">
        <f>IF(Table2[[#This Row],[Customer Segment]]=Introduction!$D$44,1,0)</f>
        <v>0</v>
      </c>
      <c r="R1425" s="41">
        <v>2849.64</v>
      </c>
      <c r="S14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1341.1280275564261</v>
      </c>
    </row>
    <row r="1426" spans="1:19" customFormat="1" x14ac:dyDescent="0.2">
      <c r="A1426" s="1" t="s">
        <v>23</v>
      </c>
      <c r="B1426" s="1" t="s">
        <v>63</v>
      </c>
      <c r="C1426" s="1" t="s">
        <v>15</v>
      </c>
      <c r="D1426" s="47">
        <v>0.01</v>
      </c>
      <c r="E1426" s="47">
        <v>15.67</v>
      </c>
      <c r="F1426" s="47">
        <v>1.39</v>
      </c>
      <c r="G1426" s="47">
        <v>0.38</v>
      </c>
      <c r="H1426" s="47">
        <v>-273.98</v>
      </c>
      <c r="I1426" s="52">
        <f>IF(Table2[[#This Row],[Order Priority]]=Introduction!$B$42,1,0)</f>
        <v>0</v>
      </c>
      <c r="J1426" s="52">
        <f>IF(Table2[[#This Row],[Order Priority]]=Introduction!$B$43,1,0)</f>
        <v>0</v>
      </c>
      <c r="K1426" s="52">
        <f>IF(Table2[[#This Row],[Order Priority]]=Introduction!$B$44,1,0)</f>
        <v>1</v>
      </c>
      <c r="L1426" s="52">
        <f>IF(Table2[[#This Row],[Order Priority]]=Introduction!$B$45,1,0)</f>
        <v>0</v>
      </c>
      <c r="M1426" s="52">
        <f>IF(Table2[[#This Row],[Ship Mode]]=Introduction!$C$42,1,0)</f>
        <v>0</v>
      </c>
      <c r="N1426" s="51">
        <f>IF(Table2[[#This Row],[Ship Mode]]=Introduction!$C$44,1,0)</f>
        <v>0</v>
      </c>
      <c r="O1426" s="51">
        <f>IF(Table2[[#This Row],[Customer Segment]]=Introduction!$D$45,1,0)</f>
        <v>0</v>
      </c>
      <c r="P1426" s="51">
        <f>IF(Table2[[#This Row],[Customer Segment]]=Introduction!$D$42,1,0)</f>
        <v>1</v>
      </c>
      <c r="Q1426" s="51">
        <f>IF(Table2[[#This Row],[Customer Segment]]=Introduction!$D$44,1,0)</f>
        <v>0</v>
      </c>
      <c r="R1426" s="44">
        <v>188.09</v>
      </c>
      <c r="S14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-278.2186110812986</v>
      </c>
    </row>
    <row r="1427" spans="1:19" customFormat="1" x14ac:dyDescent="0.2">
      <c r="A1427" s="1" t="s">
        <v>23</v>
      </c>
      <c r="B1427" s="1" t="s">
        <v>14</v>
      </c>
      <c r="C1427" s="1" t="s">
        <v>3</v>
      </c>
      <c r="D1427" s="49">
        <v>0.02</v>
      </c>
      <c r="E1427" s="49">
        <v>3.8</v>
      </c>
      <c r="F1427" s="49">
        <v>1.49</v>
      </c>
      <c r="G1427" s="49">
        <v>0.38</v>
      </c>
      <c r="H1427" s="49">
        <v>7.31</v>
      </c>
      <c r="I1427" s="52">
        <f>IF(Table2[[#This Row],[Order Priority]]=Introduction!$B$42,1,0)</f>
        <v>0</v>
      </c>
      <c r="J1427" s="52">
        <f>IF(Table2[[#This Row],[Order Priority]]=Introduction!$B$43,1,0)</f>
        <v>0</v>
      </c>
      <c r="K1427" s="52">
        <f>IF(Table2[[#This Row],[Order Priority]]=Introduction!$B$44,1,0)</f>
        <v>1</v>
      </c>
      <c r="L1427" s="52">
        <f>IF(Table2[[#This Row],[Order Priority]]=Introduction!$B$45,1,0)</f>
        <v>0</v>
      </c>
      <c r="M1427" s="52">
        <f>IF(Table2[[#This Row],[Ship Mode]]=Introduction!$C$42,1,0)</f>
        <v>0</v>
      </c>
      <c r="N1427" s="51">
        <f>IF(Table2[[#This Row],[Ship Mode]]=Introduction!$C$44,1,0)</f>
        <v>1</v>
      </c>
      <c r="O1427" s="51">
        <f>IF(Table2[[#This Row],[Customer Segment]]=Introduction!$D$45,1,0)</f>
        <v>1</v>
      </c>
      <c r="P1427" s="51">
        <f>IF(Table2[[#This Row],[Customer Segment]]=Introduction!$D$42,1,0)</f>
        <v>0</v>
      </c>
      <c r="Q1427" s="51">
        <f>IF(Table2[[#This Row],[Customer Segment]]=Introduction!$D$44,1,0)</f>
        <v>0</v>
      </c>
      <c r="R1427" s="41">
        <v>20.46</v>
      </c>
      <c r="S14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70.90936572253878</v>
      </c>
    </row>
    <row r="1428" spans="1:19" customFormat="1" x14ac:dyDescent="0.2">
      <c r="A1428" s="1" t="s">
        <v>1</v>
      </c>
      <c r="B1428" s="1" t="s">
        <v>14</v>
      </c>
      <c r="C1428" s="1" t="s">
        <v>3</v>
      </c>
      <c r="D1428" s="47">
        <v>0.03</v>
      </c>
      <c r="E1428" s="47">
        <v>223.98</v>
      </c>
      <c r="F1428" s="47">
        <v>15.01</v>
      </c>
      <c r="G1428" s="47">
        <v>0.38</v>
      </c>
      <c r="H1428" s="47">
        <v>0.69599999999999995</v>
      </c>
      <c r="I1428" s="52">
        <f>IF(Table2[[#This Row],[Order Priority]]=Introduction!$B$42,1,0)</f>
        <v>1</v>
      </c>
      <c r="J1428" s="52">
        <f>IF(Table2[[#This Row],[Order Priority]]=Introduction!$B$43,1,0)</f>
        <v>0</v>
      </c>
      <c r="K1428" s="52">
        <f>IF(Table2[[#This Row],[Order Priority]]=Introduction!$B$44,1,0)</f>
        <v>0</v>
      </c>
      <c r="L1428" s="52">
        <f>IF(Table2[[#This Row],[Order Priority]]=Introduction!$B$45,1,0)</f>
        <v>0</v>
      </c>
      <c r="M1428" s="52">
        <f>IF(Table2[[#This Row],[Ship Mode]]=Introduction!$C$42,1,0)</f>
        <v>0</v>
      </c>
      <c r="N1428" s="51">
        <f>IF(Table2[[#This Row],[Ship Mode]]=Introduction!$C$44,1,0)</f>
        <v>1</v>
      </c>
      <c r="O1428" s="51">
        <f>IF(Table2[[#This Row],[Customer Segment]]=Introduction!$D$45,1,0)</f>
        <v>1</v>
      </c>
      <c r="P1428" s="51">
        <f>IF(Table2[[#This Row],[Customer Segment]]=Introduction!$D$42,1,0)</f>
        <v>0</v>
      </c>
      <c r="Q1428" s="51">
        <f>IF(Table2[[#This Row],[Customer Segment]]=Introduction!$D$44,1,0)</f>
        <v>0</v>
      </c>
      <c r="R1428" s="44">
        <v>4881.84</v>
      </c>
      <c r="S14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1331.3175177265091</v>
      </c>
    </row>
    <row r="1429" spans="1:19" customFormat="1" x14ac:dyDescent="0.2">
      <c r="A1429" s="1" t="s">
        <v>92</v>
      </c>
      <c r="B1429" s="1" t="s">
        <v>14</v>
      </c>
      <c r="C1429" s="1" t="s">
        <v>3</v>
      </c>
      <c r="D1429" s="49">
        <v>0.09</v>
      </c>
      <c r="E1429" s="49">
        <v>78.69</v>
      </c>
      <c r="F1429" s="49">
        <v>19.989999999999998</v>
      </c>
      <c r="G1429" s="49">
        <v>0.43</v>
      </c>
      <c r="H1429" s="49">
        <v>803.47050000000002</v>
      </c>
      <c r="I1429" s="52">
        <f>IF(Table2[[#This Row],[Order Priority]]=Introduction!$B$42,1,0)</f>
        <v>0</v>
      </c>
      <c r="J1429" s="52">
        <f>IF(Table2[[#This Row],[Order Priority]]=Introduction!$B$43,1,0)</f>
        <v>0</v>
      </c>
      <c r="K1429" s="52">
        <f>IF(Table2[[#This Row],[Order Priority]]=Introduction!$B$44,1,0)</f>
        <v>0</v>
      </c>
      <c r="L1429" s="52">
        <f>IF(Table2[[#This Row],[Order Priority]]=Introduction!$B$45,1,0)</f>
        <v>1</v>
      </c>
      <c r="M1429" s="52">
        <f>IF(Table2[[#This Row],[Ship Mode]]=Introduction!$C$42,1,0)</f>
        <v>0</v>
      </c>
      <c r="N1429" s="51">
        <f>IF(Table2[[#This Row],[Ship Mode]]=Introduction!$C$44,1,0)</f>
        <v>1</v>
      </c>
      <c r="O1429" s="51">
        <f>IF(Table2[[#This Row],[Customer Segment]]=Introduction!$D$45,1,0)</f>
        <v>1</v>
      </c>
      <c r="P1429" s="51">
        <f>IF(Table2[[#This Row],[Customer Segment]]=Introduction!$D$42,1,0)</f>
        <v>0</v>
      </c>
      <c r="Q1429" s="51">
        <f>IF(Table2[[#This Row],[Customer Segment]]=Introduction!$D$44,1,0)</f>
        <v>0</v>
      </c>
      <c r="R1429" s="41">
        <v>1164.45</v>
      </c>
      <c r="S14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1560.4648652860731</v>
      </c>
    </row>
    <row r="1430" spans="1:19" customFormat="1" x14ac:dyDescent="0.2">
      <c r="A1430" s="1" t="s">
        <v>92</v>
      </c>
      <c r="B1430" s="1" t="s">
        <v>14</v>
      </c>
      <c r="C1430" s="1" t="s">
        <v>3</v>
      </c>
      <c r="D1430" s="47">
        <v>0.08</v>
      </c>
      <c r="E1430" s="47">
        <v>3.28</v>
      </c>
      <c r="F1430" s="47">
        <v>2.31</v>
      </c>
      <c r="G1430" s="47">
        <v>0.56000000000000005</v>
      </c>
      <c r="H1430" s="47">
        <v>-24.03</v>
      </c>
      <c r="I1430" s="52">
        <f>IF(Table2[[#This Row],[Order Priority]]=Introduction!$B$42,1,0)</f>
        <v>0</v>
      </c>
      <c r="J1430" s="52">
        <f>IF(Table2[[#This Row],[Order Priority]]=Introduction!$B$43,1,0)</f>
        <v>0</v>
      </c>
      <c r="K1430" s="52">
        <f>IF(Table2[[#This Row],[Order Priority]]=Introduction!$B$44,1,0)</f>
        <v>0</v>
      </c>
      <c r="L1430" s="52">
        <f>IF(Table2[[#This Row],[Order Priority]]=Introduction!$B$45,1,0)</f>
        <v>1</v>
      </c>
      <c r="M1430" s="52">
        <f>IF(Table2[[#This Row],[Ship Mode]]=Introduction!$C$42,1,0)</f>
        <v>0</v>
      </c>
      <c r="N1430" s="51">
        <f>IF(Table2[[#This Row],[Ship Mode]]=Introduction!$C$44,1,0)</f>
        <v>1</v>
      </c>
      <c r="O1430" s="51">
        <f>IF(Table2[[#This Row],[Customer Segment]]=Introduction!$D$45,1,0)</f>
        <v>1</v>
      </c>
      <c r="P1430" s="51">
        <f>IF(Table2[[#This Row],[Customer Segment]]=Introduction!$D$42,1,0)</f>
        <v>0</v>
      </c>
      <c r="Q1430" s="51">
        <f>IF(Table2[[#This Row],[Customer Segment]]=Introduction!$D$44,1,0)</f>
        <v>0</v>
      </c>
      <c r="R1430" s="44">
        <v>22.23</v>
      </c>
      <c r="S14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102.80896648533162</v>
      </c>
    </row>
    <row r="1431" spans="1:19" customFormat="1" x14ac:dyDescent="0.2">
      <c r="A1431" s="1" t="s">
        <v>92</v>
      </c>
      <c r="B1431" s="1" t="s">
        <v>14</v>
      </c>
      <c r="C1431" s="1" t="s">
        <v>3</v>
      </c>
      <c r="D1431" s="49">
        <v>0.05</v>
      </c>
      <c r="E1431" s="49">
        <v>3.28</v>
      </c>
      <c r="F1431" s="49">
        <v>4.2</v>
      </c>
      <c r="G1431" s="49">
        <v>0.56000000000000005</v>
      </c>
      <c r="H1431" s="49">
        <v>-37.03</v>
      </c>
      <c r="I1431" s="52">
        <f>IF(Table2[[#This Row],[Order Priority]]=Introduction!$B$42,1,0)</f>
        <v>0</v>
      </c>
      <c r="J1431" s="52">
        <f>IF(Table2[[#This Row],[Order Priority]]=Introduction!$B$43,1,0)</f>
        <v>0</v>
      </c>
      <c r="K1431" s="52">
        <f>IF(Table2[[#This Row],[Order Priority]]=Introduction!$B$44,1,0)</f>
        <v>0</v>
      </c>
      <c r="L1431" s="52">
        <f>IF(Table2[[#This Row],[Order Priority]]=Introduction!$B$45,1,0)</f>
        <v>1</v>
      </c>
      <c r="M1431" s="52">
        <f>IF(Table2[[#This Row],[Ship Mode]]=Introduction!$C$42,1,0)</f>
        <v>0</v>
      </c>
      <c r="N1431" s="51">
        <f>IF(Table2[[#This Row],[Ship Mode]]=Introduction!$C$44,1,0)</f>
        <v>1</v>
      </c>
      <c r="O1431" s="51">
        <f>IF(Table2[[#This Row],[Customer Segment]]=Introduction!$D$45,1,0)</f>
        <v>1</v>
      </c>
      <c r="P1431" s="51">
        <f>IF(Table2[[#This Row],[Customer Segment]]=Introduction!$D$42,1,0)</f>
        <v>0</v>
      </c>
      <c r="Q1431" s="51">
        <f>IF(Table2[[#This Row],[Customer Segment]]=Introduction!$D$44,1,0)</f>
        <v>0</v>
      </c>
      <c r="R1431" s="41">
        <v>13.99</v>
      </c>
      <c r="S14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161.56016152789729</v>
      </c>
    </row>
    <row r="1432" spans="1:19" customFormat="1" x14ac:dyDescent="0.2">
      <c r="A1432" s="1" t="s">
        <v>92</v>
      </c>
      <c r="B1432" s="1" t="s">
        <v>14</v>
      </c>
      <c r="C1432" s="1" t="s">
        <v>3</v>
      </c>
      <c r="D1432" s="47">
        <v>0.05</v>
      </c>
      <c r="E1432" s="47">
        <v>3.58</v>
      </c>
      <c r="F1432" s="47">
        <v>1.63</v>
      </c>
      <c r="G1432" s="47">
        <v>0.36</v>
      </c>
      <c r="H1432" s="47">
        <v>-0.71</v>
      </c>
      <c r="I1432" s="52">
        <f>IF(Table2[[#This Row],[Order Priority]]=Introduction!$B$42,1,0)</f>
        <v>0</v>
      </c>
      <c r="J1432" s="52">
        <f>IF(Table2[[#This Row],[Order Priority]]=Introduction!$B$43,1,0)</f>
        <v>0</v>
      </c>
      <c r="K1432" s="52">
        <f>IF(Table2[[#This Row],[Order Priority]]=Introduction!$B$44,1,0)</f>
        <v>0</v>
      </c>
      <c r="L1432" s="52">
        <f>IF(Table2[[#This Row],[Order Priority]]=Introduction!$B$45,1,0)</f>
        <v>1</v>
      </c>
      <c r="M1432" s="52">
        <f>IF(Table2[[#This Row],[Ship Mode]]=Introduction!$C$42,1,0)</f>
        <v>0</v>
      </c>
      <c r="N1432" s="51">
        <f>IF(Table2[[#This Row],[Ship Mode]]=Introduction!$C$44,1,0)</f>
        <v>1</v>
      </c>
      <c r="O1432" s="51">
        <f>IF(Table2[[#This Row],[Customer Segment]]=Introduction!$D$45,1,0)</f>
        <v>1</v>
      </c>
      <c r="P1432" s="51">
        <f>IF(Table2[[#This Row],[Customer Segment]]=Introduction!$D$42,1,0)</f>
        <v>0</v>
      </c>
      <c r="Q1432" s="51">
        <f>IF(Table2[[#This Row],[Customer Segment]]=Introduction!$D$44,1,0)</f>
        <v>0</v>
      </c>
      <c r="R1432" s="44">
        <v>14.26</v>
      </c>
      <c r="S14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-37.577161249933823</v>
      </c>
    </row>
    <row r="1433" spans="1:19" customFormat="1" x14ac:dyDescent="0.2">
      <c r="A1433" s="1" t="s">
        <v>92</v>
      </c>
      <c r="B1433" s="1" t="s">
        <v>14</v>
      </c>
      <c r="C1433" s="1" t="s">
        <v>70</v>
      </c>
      <c r="D1433" s="49">
        <v>0</v>
      </c>
      <c r="E1433" s="49">
        <v>9.27</v>
      </c>
      <c r="F1433" s="49">
        <v>4.3899999999999997</v>
      </c>
      <c r="G1433" s="49">
        <v>0.38</v>
      </c>
      <c r="H1433" s="49">
        <v>-7.61</v>
      </c>
      <c r="I1433" s="52">
        <f>IF(Table2[[#This Row],[Order Priority]]=Introduction!$B$42,1,0)</f>
        <v>0</v>
      </c>
      <c r="J1433" s="52">
        <f>IF(Table2[[#This Row],[Order Priority]]=Introduction!$B$43,1,0)</f>
        <v>0</v>
      </c>
      <c r="K1433" s="52">
        <f>IF(Table2[[#This Row],[Order Priority]]=Introduction!$B$44,1,0)</f>
        <v>0</v>
      </c>
      <c r="L1433" s="52">
        <f>IF(Table2[[#This Row],[Order Priority]]=Introduction!$B$45,1,0)</f>
        <v>1</v>
      </c>
      <c r="M1433" s="52">
        <f>IF(Table2[[#This Row],[Ship Mode]]=Introduction!$C$42,1,0)</f>
        <v>0</v>
      </c>
      <c r="N1433" s="51">
        <f>IF(Table2[[#This Row],[Ship Mode]]=Introduction!$C$44,1,0)</f>
        <v>1</v>
      </c>
      <c r="O1433" s="51">
        <f>IF(Table2[[#This Row],[Customer Segment]]=Introduction!$D$45,1,0)</f>
        <v>0</v>
      </c>
      <c r="P1433" s="51">
        <f>IF(Table2[[#This Row],[Customer Segment]]=Introduction!$D$42,1,0)</f>
        <v>0</v>
      </c>
      <c r="Q1433" s="51">
        <f>IF(Table2[[#This Row],[Customer Segment]]=Introduction!$D$44,1,0)</f>
        <v>0</v>
      </c>
      <c r="R1433" s="41">
        <v>10.65</v>
      </c>
      <c r="S14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108.17164163116101</v>
      </c>
    </row>
    <row r="1434" spans="1:19" customFormat="1" x14ac:dyDescent="0.2">
      <c r="A1434" s="1" t="s">
        <v>46</v>
      </c>
      <c r="B1434" s="1" t="s">
        <v>14</v>
      </c>
      <c r="C1434" s="1" t="s">
        <v>70</v>
      </c>
      <c r="D1434" s="47">
        <v>0.04</v>
      </c>
      <c r="E1434" s="47">
        <v>5.98</v>
      </c>
      <c r="F1434" s="47">
        <v>4.38</v>
      </c>
      <c r="G1434" s="47">
        <v>0.75</v>
      </c>
      <c r="H1434" s="47">
        <v>-1522.3040000000001</v>
      </c>
      <c r="I1434" s="52">
        <f>IF(Table2[[#This Row],[Order Priority]]=Introduction!$B$42,1,0)</f>
        <v>0</v>
      </c>
      <c r="J1434" s="52">
        <f>IF(Table2[[#This Row],[Order Priority]]=Introduction!$B$43,1,0)</f>
        <v>0</v>
      </c>
      <c r="K1434" s="52">
        <f>IF(Table2[[#This Row],[Order Priority]]=Introduction!$B$44,1,0)</f>
        <v>0</v>
      </c>
      <c r="L1434" s="52">
        <f>IF(Table2[[#This Row],[Order Priority]]=Introduction!$B$45,1,0)</f>
        <v>0</v>
      </c>
      <c r="M1434" s="52">
        <f>IF(Table2[[#This Row],[Ship Mode]]=Introduction!$C$42,1,0)</f>
        <v>0</v>
      </c>
      <c r="N1434" s="51">
        <f>IF(Table2[[#This Row],[Ship Mode]]=Introduction!$C$44,1,0)</f>
        <v>1</v>
      </c>
      <c r="O1434" s="51">
        <f>IF(Table2[[#This Row],[Customer Segment]]=Introduction!$D$45,1,0)</f>
        <v>0</v>
      </c>
      <c r="P1434" s="51">
        <f>IF(Table2[[#This Row],[Customer Segment]]=Introduction!$D$42,1,0)</f>
        <v>0</v>
      </c>
      <c r="Q1434" s="51">
        <f>IF(Table2[[#This Row],[Customer Segment]]=Introduction!$D$44,1,0)</f>
        <v>0</v>
      </c>
      <c r="R1434" s="44">
        <v>69.75</v>
      </c>
      <c r="S14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-984.12795026891297</v>
      </c>
    </row>
    <row r="1435" spans="1:19" customFormat="1" x14ac:dyDescent="0.2">
      <c r="A1435" s="1" t="s">
        <v>13</v>
      </c>
      <c r="B1435" s="1" t="s">
        <v>63</v>
      </c>
      <c r="C1435" s="1" t="s">
        <v>3</v>
      </c>
      <c r="D1435" s="49">
        <v>0.08</v>
      </c>
      <c r="E1435" s="49">
        <v>2.62</v>
      </c>
      <c r="F1435" s="49">
        <v>0.8</v>
      </c>
      <c r="G1435" s="49">
        <v>0.39</v>
      </c>
      <c r="H1435" s="49">
        <v>21.769500000000001</v>
      </c>
      <c r="I1435" s="52">
        <f>IF(Table2[[#This Row],[Order Priority]]=Introduction!$B$42,1,0)</f>
        <v>0</v>
      </c>
      <c r="J1435" s="52">
        <f>IF(Table2[[#This Row],[Order Priority]]=Introduction!$B$43,1,0)</f>
        <v>1</v>
      </c>
      <c r="K1435" s="52">
        <f>IF(Table2[[#This Row],[Order Priority]]=Introduction!$B$44,1,0)</f>
        <v>0</v>
      </c>
      <c r="L1435" s="52">
        <f>IF(Table2[[#This Row],[Order Priority]]=Introduction!$B$45,1,0)</f>
        <v>0</v>
      </c>
      <c r="M1435" s="52">
        <f>IF(Table2[[#This Row],[Ship Mode]]=Introduction!$C$42,1,0)</f>
        <v>0</v>
      </c>
      <c r="N1435" s="51">
        <f>IF(Table2[[#This Row],[Ship Mode]]=Introduction!$C$44,1,0)</f>
        <v>0</v>
      </c>
      <c r="O1435" s="51">
        <f>IF(Table2[[#This Row],[Customer Segment]]=Introduction!$D$45,1,0)</f>
        <v>1</v>
      </c>
      <c r="P1435" s="51">
        <f>IF(Table2[[#This Row],[Customer Segment]]=Introduction!$D$42,1,0)</f>
        <v>0</v>
      </c>
      <c r="Q1435" s="51">
        <f>IF(Table2[[#This Row],[Customer Segment]]=Introduction!$D$44,1,0)</f>
        <v>0</v>
      </c>
      <c r="R1435" s="41">
        <v>31.55</v>
      </c>
      <c r="S14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-132.86319693818325</v>
      </c>
    </row>
    <row r="1436" spans="1:19" customFormat="1" x14ac:dyDescent="0.2">
      <c r="A1436" s="1" t="s">
        <v>92</v>
      </c>
      <c r="B1436" s="1" t="s">
        <v>14</v>
      </c>
      <c r="C1436" s="1" t="s">
        <v>70</v>
      </c>
      <c r="D1436" s="47">
        <v>0.03</v>
      </c>
      <c r="E1436" s="47">
        <v>162.93</v>
      </c>
      <c r="F1436" s="47">
        <v>19.989999999999998</v>
      </c>
      <c r="G1436" s="47">
        <v>0.39</v>
      </c>
      <c r="H1436" s="47">
        <v>293.14</v>
      </c>
      <c r="I1436" s="52">
        <f>IF(Table2[[#This Row],[Order Priority]]=Introduction!$B$42,1,0)</f>
        <v>0</v>
      </c>
      <c r="J1436" s="52">
        <f>IF(Table2[[#This Row],[Order Priority]]=Introduction!$B$43,1,0)</f>
        <v>0</v>
      </c>
      <c r="K1436" s="52">
        <f>IF(Table2[[#This Row],[Order Priority]]=Introduction!$B$44,1,0)</f>
        <v>0</v>
      </c>
      <c r="L1436" s="52">
        <f>IF(Table2[[#This Row],[Order Priority]]=Introduction!$B$45,1,0)</f>
        <v>1</v>
      </c>
      <c r="M1436" s="52">
        <f>IF(Table2[[#This Row],[Ship Mode]]=Introduction!$C$42,1,0)</f>
        <v>0</v>
      </c>
      <c r="N1436" s="51">
        <f>IF(Table2[[#This Row],[Ship Mode]]=Introduction!$C$44,1,0)</f>
        <v>1</v>
      </c>
      <c r="O1436" s="51">
        <f>IF(Table2[[#This Row],[Customer Segment]]=Introduction!$D$45,1,0)</f>
        <v>0</v>
      </c>
      <c r="P1436" s="51">
        <f>IF(Table2[[#This Row],[Customer Segment]]=Introduction!$D$42,1,0)</f>
        <v>0</v>
      </c>
      <c r="Q1436" s="51">
        <f>IF(Table2[[#This Row],[Customer Segment]]=Introduction!$D$44,1,0)</f>
        <v>0</v>
      </c>
      <c r="R1436" s="44">
        <v>515.88</v>
      </c>
      <c r="S14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1317.251594834067</v>
      </c>
    </row>
    <row r="1437" spans="1:19" customFormat="1" x14ac:dyDescent="0.2">
      <c r="A1437" s="1" t="s">
        <v>92</v>
      </c>
      <c r="B1437" s="1" t="s">
        <v>14</v>
      </c>
      <c r="C1437" s="1" t="s">
        <v>70</v>
      </c>
      <c r="D1437" s="49">
        <v>0.01</v>
      </c>
      <c r="E1437" s="49">
        <v>11.58</v>
      </c>
      <c r="F1437" s="49">
        <v>5.72</v>
      </c>
      <c r="G1437" s="49">
        <v>0.35</v>
      </c>
      <c r="H1437" s="49">
        <v>-6.61</v>
      </c>
      <c r="I1437" s="52">
        <f>IF(Table2[[#This Row],[Order Priority]]=Introduction!$B$42,1,0)</f>
        <v>0</v>
      </c>
      <c r="J1437" s="52">
        <f>IF(Table2[[#This Row],[Order Priority]]=Introduction!$B$43,1,0)</f>
        <v>0</v>
      </c>
      <c r="K1437" s="52">
        <f>IF(Table2[[#This Row],[Order Priority]]=Introduction!$B$44,1,0)</f>
        <v>0</v>
      </c>
      <c r="L1437" s="52">
        <f>IF(Table2[[#This Row],[Order Priority]]=Introduction!$B$45,1,0)</f>
        <v>1</v>
      </c>
      <c r="M1437" s="52">
        <f>IF(Table2[[#This Row],[Ship Mode]]=Introduction!$C$42,1,0)</f>
        <v>0</v>
      </c>
      <c r="N1437" s="51">
        <f>IF(Table2[[#This Row],[Ship Mode]]=Introduction!$C$44,1,0)</f>
        <v>1</v>
      </c>
      <c r="O1437" s="51">
        <f>IF(Table2[[#This Row],[Customer Segment]]=Introduction!$D$45,1,0)</f>
        <v>0</v>
      </c>
      <c r="P1437" s="51">
        <f>IF(Table2[[#This Row],[Customer Segment]]=Introduction!$D$42,1,0)</f>
        <v>0</v>
      </c>
      <c r="Q1437" s="51">
        <f>IF(Table2[[#This Row],[Customer Segment]]=Introduction!$D$44,1,0)</f>
        <v>0</v>
      </c>
      <c r="R1437" s="41">
        <v>25.06</v>
      </c>
      <c r="S14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121.64972694138402</v>
      </c>
    </row>
    <row r="1438" spans="1:19" customFormat="1" x14ac:dyDescent="0.2">
      <c r="A1438" s="1" t="s">
        <v>92</v>
      </c>
      <c r="B1438" s="1" t="s">
        <v>14</v>
      </c>
      <c r="C1438" s="1" t="s">
        <v>70</v>
      </c>
      <c r="D1438" s="47">
        <v>0.01</v>
      </c>
      <c r="E1438" s="47">
        <v>55.99</v>
      </c>
      <c r="F1438" s="47">
        <v>5</v>
      </c>
      <c r="G1438" s="47">
        <v>0.8</v>
      </c>
      <c r="H1438" s="47">
        <v>-57.540999999999997</v>
      </c>
      <c r="I1438" s="52">
        <f>IF(Table2[[#This Row],[Order Priority]]=Introduction!$B$42,1,0)</f>
        <v>0</v>
      </c>
      <c r="J1438" s="52">
        <f>IF(Table2[[#This Row],[Order Priority]]=Introduction!$B$43,1,0)</f>
        <v>0</v>
      </c>
      <c r="K1438" s="52">
        <f>IF(Table2[[#This Row],[Order Priority]]=Introduction!$B$44,1,0)</f>
        <v>0</v>
      </c>
      <c r="L1438" s="52">
        <f>IF(Table2[[#This Row],[Order Priority]]=Introduction!$B$45,1,0)</f>
        <v>1</v>
      </c>
      <c r="M1438" s="52">
        <f>IF(Table2[[#This Row],[Ship Mode]]=Introduction!$C$42,1,0)</f>
        <v>0</v>
      </c>
      <c r="N1438" s="51">
        <f>IF(Table2[[#This Row],[Ship Mode]]=Introduction!$C$44,1,0)</f>
        <v>1</v>
      </c>
      <c r="O1438" s="51">
        <f>IF(Table2[[#This Row],[Customer Segment]]=Introduction!$D$45,1,0)</f>
        <v>0</v>
      </c>
      <c r="P1438" s="51">
        <f>IF(Table2[[#This Row],[Customer Segment]]=Introduction!$D$42,1,0)</f>
        <v>0</v>
      </c>
      <c r="Q1438" s="51">
        <f>IF(Table2[[#This Row],[Customer Segment]]=Introduction!$D$44,1,0)</f>
        <v>0</v>
      </c>
      <c r="R1438" s="44">
        <v>578.24</v>
      </c>
      <c r="S14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562.77181164913509</v>
      </c>
    </row>
    <row r="1439" spans="1:19" customFormat="1" x14ac:dyDescent="0.2">
      <c r="A1439" s="1" t="s">
        <v>92</v>
      </c>
      <c r="B1439" s="1" t="s">
        <v>14</v>
      </c>
      <c r="C1439" s="1" t="s">
        <v>70</v>
      </c>
      <c r="D1439" s="49">
        <v>0.06</v>
      </c>
      <c r="E1439" s="49">
        <v>13.9</v>
      </c>
      <c r="F1439" s="49">
        <v>7.59</v>
      </c>
      <c r="G1439" s="49">
        <v>0.56000000000000005</v>
      </c>
      <c r="H1439" s="49">
        <v>-67.59</v>
      </c>
      <c r="I1439" s="52">
        <f>IF(Table2[[#This Row],[Order Priority]]=Introduction!$B$42,1,0)</f>
        <v>0</v>
      </c>
      <c r="J1439" s="52">
        <f>IF(Table2[[#This Row],[Order Priority]]=Introduction!$B$43,1,0)</f>
        <v>0</v>
      </c>
      <c r="K1439" s="52">
        <f>IF(Table2[[#This Row],[Order Priority]]=Introduction!$B$44,1,0)</f>
        <v>0</v>
      </c>
      <c r="L1439" s="52">
        <f>IF(Table2[[#This Row],[Order Priority]]=Introduction!$B$45,1,0)</f>
        <v>1</v>
      </c>
      <c r="M1439" s="52">
        <f>IF(Table2[[#This Row],[Ship Mode]]=Introduction!$C$42,1,0)</f>
        <v>0</v>
      </c>
      <c r="N1439" s="51">
        <f>IF(Table2[[#This Row],[Ship Mode]]=Introduction!$C$44,1,0)</f>
        <v>1</v>
      </c>
      <c r="O1439" s="51">
        <f>IF(Table2[[#This Row],[Customer Segment]]=Introduction!$D$45,1,0)</f>
        <v>0</v>
      </c>
      <c r="P1439" s="51">
        <f>IF(Table2[[#This Row],[Customer Segment]]=Introduction!$D$42,1,0)</f>
        <v>0</v>
      </c>
      <c r="Q1439" s="51">
        <f>IF(Table2[[#This Row],[Customer Segment]]=Introduction!$D$44,1,0)</f>
        <v>0</v>
      </c>
      <c r="R1439" s="41">
        <v>170.45</v>
      </c>
      <c r="S14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259.66584717434409</v>
      </c>
    </row>
    <row r="1440" spans="1:19" customFormat="1" x14ac:dyDescent="0.2">
      <c r="A1440" s="1" t="s">
        <v>92</v>
      </c>
      <c r="B1440" s="1" t="s">
        <v>14</v>
      </c>
      <c r="C1440" s="1" t="s">
        <v>15</v>
      </c>
      <c r="D1440" s="47">
        <v>0</v>
      </c>
      <c r="E1440" s="47">
        <v>25.38</v>
      </c>
      <c r="F1440" s="47">
        <v>8.99</v>
      </c>
      <c r="G1440" s="47">
        <v>0.5</v>
      </c>
      <c r="H1440" s="47">
        <v>470.33800000000002</v>
      </c>
      <c r="I1440" s="52">
        <f>IF(Table2[[#This Row],[Order Priority]]=Introduction!$B$42,1,0)</f>
        <v>0</v>
      </c>
      <c r="J1440" s="52">
        <f>IF(Table2[[#This Row],[Order Priority]]=Introduction!$B$43,1,0)</f>
        <v>0</v>
      </c>
      <c r="K1440" s="52">
        <f>IF(Table2[[#This Row],[Order Priority]]=Introduction!$B$44,1,0)</f>
        <v>0</v>
      </c>
      <c r="L1440" s="52">
        <f>IF(Table2[[#This Row],[Order Priority]]=Introduction!$B$45,1,0)</f>
        <v>1</v>
      </c>
      <c r="M1440" s="52">
        <f>IF(Table2[[#This Row],[Ship Mode]]=Introduction!$C$42,1,0)</f>
        <v>0</v>
      </c>
      <c r="N1440" s="51">
        <f>IF(Table2[[#This Row],[Ship Mode]]=Introduction!$C$44,1,0)</f>
        <v>1</v>
      </c>
      <c r="O1440" s="51">
        <f>IF(Table2[[#This Row],[Customer Segment]]=Introduction!$D$45,1,0)</f>
        <v>0</v>
      </c>
      <c r="P1440" s="51">
        <f>IF(Table2[[#This Row],[Customer Segment]]=Introduction!$D$42,1,0)</f>
        <v>1</v>
      </c>
      <c r="Q1440" s="51">
        <f>IF(Table2[[#This Row],[Customer Segment]]=Introduction!$D$44,1,0)</f>
        <v>0</v>
      </c>
      <c r="R1440" s="44">
        <v>700.41</v>
      </c>
      <c r="S14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846.02545696116101</v>
      </c>
    </row>
    <row r="1441" spans="1:19" customFormat="1" x14ac:dyDescent="0.2">
      <c r="A1441" s="1" t="s">
        <v>46</v>
      </c>
      <c r="B1441" s="1" t="s">
        <v>14</v>
      </c>
      <c r="C1441" s="1" t="s">
        <v>70</v>
      </c>
      <c r="D1441" s="49">
        <v>0.06</v>
      </c>
      <c r="E1441" s="49">
        <v>30.42</v>
      </c>
      <c r="F1441" s="49">
        <v>8.65</v>
      </c>
      <c r="G1441" s="49">
        <v>0.74</v>
      </c>
      <c r="H1441" s="49">
        <v>-159.25</v>
      </c>
      <c r="I1441" s="52">
        <f>IF(Table2[[#This Row],[Order Priority]]=Introduction!$B$42,1,0)</f>
        <v>0</v>
      </c>
      <c r="J1441" s="52">
        <f>IF(Table2[[#This Row],[Order Priority]]=Introduction!$B$43,1,0)</f>
        <v>0</v>
      </c>
      <c r="K1441" s="52">
        <f>IF(Table2[[#This Row],[Order Priority]]=Introduction!$B$44,1,0)</f>
        <v>0</v>
      </c>
      <c r="L1441" s="52">
        <f>IF(Table2[[#This Row],[Order Priority]]=Introduction!$B$45,1,0)</f>
        <v>0</v>
      </c>
      <c r="M1441" s="52">
        <f>IF(Table2[[#This Row],[Ship Mode]]=Introduction!$C$42,1,0)</f>
        <v>0</v>
      </c>
      <c r="N1441" s="51">
        <f>IF(Table2[[#This Row],[Ship Mode]]=Introduction!$C$44,1,0)</f>
        <v>1</v>
      </c>
      <c r="O1441" s="51">
        <f>IF(Table2[[#This Row],[Customer Segment]]=Introduction!$D$45,1,0)</f>
        <v>0</v>
      </c>
      <c r="P1441" s="51">
        <f>IF(Table2[[#This Row],[Customer Segment]]=Introduction!$D$42,1,0)</f>
        <v>0</v>
      </c>
      <c r="Q1441" s="51">
        <f>IF(Table2[[#This Row],[Customer Segment]]=Introduction!$D$44,1,0)</f>
        <v>0</v>
      </c>
      <c r="R1441" s="41">
        <v>309.05</v>
      </c>
      <c r="S14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584.74060506251601</v>
      </c>
    </row>
    <row r="1442" spans="1:19" customFormat="1" x14ac:dyDescent="0.2">
      <c r="A1442" s="1" t="s">
        <v>46</v>
      </c>
      <c r="B1442" s="1" t="s">
        <v>14</v>
      </c>
      <c r="C1442" s="1" t="s">
        <v>70</v>
      </c>
      <c r="D1442" s="47">
        <v>0.02</v>
      </c>
      <c r="E1442" s="47">
        <v>37.94</v>
      </c>
      <c r="F1442" s="47">
        <v>5.08</v>
      </c>
      <c r="G1442" s="47">
        <v>0.38</v>
      </c>
      <c r="H1442" s="47">
        <v>206.517</v>
      </c>
      <c r="I1442" s="52">
        <f>IF(Table2[[#This Row],[Order Priority]]=Introduction!$B$42,1,0)</f>
        <v>0</v>
      </c>
      <c r="J1442" s="52">
        <f>IF(Table2[[#This Row],[Order Priority]]=Introduction!$B$43,1,0)</f>
        <v>0</v>
      </c>
      <c r="K1442" s="52">
        <f>IF(Table2[[#This Row],[Order Priority]]=Introduction!$B$44,1,0)</f>
        <v>0</v>
      </c>
      <c r="L1442" s="52">
        <f>IF(Table2[[#This Row],[Order Priority]]=Introduction!$B$45,1,0)</f>
        <v>0</v>
      </c>
      <c r="M1442" s="52">
        <f>IF(Table2[[#This Row],[Ship Mode]]=Introduction!$C$42,1,0)</f>
        <v>0</v>
      </c>
      <c r="N1442" s="51">
        <f>IF(Table2[[#This Row],[Ship Mode]]=Introduction!$C$44,1,0)</f>
        <v>1</v>
      </c>
      <c r="O1442" s="51">
        <f>IF(Table2[[#This Row],[Customer Segment]]=Introduction!$D$45,1,0)</f>
        <v>0</v>
      </c>
      <c r="P1442" s="51">
        <f>IF(Table2[[#This Row],[Customer Segment]]=Introduction!$D$42,1,0)</f>
        <v>0</v>
      </c>
      <c r="Q1442" s="51">
        <f>IF(Table2[[#This Row],[Customer Segment]]=Introduction!$D$44,1,0)</f>
        <v>0</v>
      </c>
      <c r="R1442" s="44">
        <v>299.3</v>
      </c>
      <c r="S14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611.39180522854122</v>
      </c>
    </row>
    <row r="1443" spans="1:19" customFormat="1" x14ac:dyDescent="0.2">
      <c r="A1443" s="1" t="s">
        <v>1</v>
      </c>
      <c r="B1443" s="1" t="s">
        <v>14</v>
      </c>
      <c r="C1443" s="1" t="s">
        <v>70</v>
      </c>
      <c r="D1443" s="49">
        <v>0.01</v>
      </c>
      <c r="E1443" s="49">
        <v>95.99</v>
      </c>
      <c r="F1443" s="49">
        <v>4.9000000000000004</v>
      </c>
      <c r="G1443" s="49">
        <v>0.56000000000000005</v>
      </c>
      <c r="H1443" s="49">
        <v>713.88</v>
      </c>
      <c r="I1443" s="52">
        <f>IF(Table2[[#This Row],[Order Priority]]=Introduction!$B$42,1,0)</f>
        <v>1</v>
      </c>
      <c r="J1443" s="52">
        <f>IF(Table2[[#This Row],[Order Priority]]=Introduction!$B$43,1,0)</f>
        <v>0</v>
      </c>
      <c r="K1443" s="52">
        <f>IF(Table2[[#This Row],[Order Priority]]=Introduction!$B$44,1,0)</f>
        <v>0</v>
      </c>
      <c r="L1443" s="52">
        <f>IF(Table2[[#This Row],[Order Priority]]=Introduction!$B$45,1,0)</f>
        <v>0</v>
      </c>
      <c r="M1443" s="52">
        <f>IF(Table2[[#This Row],[Ship Mode]]=Introduction!$C$42,1,0)</f>
        <v>0</v>
      </c>
      <c r="N1443" s="51">
        <f>IF(Table2[[#This Row],[Ship Mode]]=Introduction!$C$44,1,0)</f>
        <v>1</v>
      </c>
      <c r="O1443" s="51">
        <f>IF(Table2[[#This Row],[Customer Segment]]=Introduction!$D$45,1,0)</f>
        <v>0</v>
      </c>
      <c r="P1443" s="51">
        <f>IF(Table2[[#This Row],[Customer Segment]]=Introduction!$D$42,1,0)</f>
        <v>0</v>
      </c>
      <c r="Q1443" s="51">
        <f>IF(Table2[[#This Row],[Customer Segment]]=Introduction!$D$44,1,0)</f>
        <v>0</v>
      </c>
      <c r="R1443" s="41">
        <v>1050.08</v>
      </c>
      <c r="S14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1553.0538246725382</v>
      </c>
    </row>
    <row r="1444" spans="1:19" customFormat="1" x14ac:dyDescent="0.2">
      <c r="A1444" s="1" t="s">
        <v>1</v>
      </c>
      <c r="B1444" s="1" t="s">
        <v>14</v>
      </c>
      <c r="C1444" s="1" t="s">
        <v>3</v>
      </c>
      <c r="D1444" s="47">
        <v>7.0000000000000007E-2</v>
      </c>
      <c r="E1444" s="47">
        <v>152.47999999999999</v>
      </c>
      <c r="F1444" s="47">
        <v>6.5</v>
      </c>
      <c r="G1444" s="47">
        <v>0.74</v>
      </c>
      <c r="H1444" s="47">
        <v>171.83879999999999</v>
      </c>
      <c r="I1444" s="52">
        <f>IF(Table2[[#This Row],[Order Priority]]=Introduction!$B$42,1,0)</f>
        <v>1</v>
      </c>
      <c r="J1444" s="52">
        <f>IF(Table2[[#This Row],[Order Priority]]=Introduction!$B$43,1,0)</f>
        <v>0</v>
      </c>
      <c r="K1444" s="52">
        <f>IF(Table2[[#This Row],[Order Priority]]=Introduction!$B$44,1,0)</f>
        <v>0</v>
      </c>
      <c r="L1444" s="52">
        <f>IF(Table2[[#This Row],[Order Priority]]=Introduction!$B$45,1,0)</f>
        <v>0</v>
      </c>
      <c r="M1444" s="52">
        <f>IF(Table2[[#This Row],[Ship Mode]]=Introduction!$C$42,1,0)</f>
        <v>0</v>
      </c>
      <c r="N1444" s="51">
        <f>IF(Table2[[#This Row],[Ship Mode]]=Introduction!$C$44,1,0)</f>
        <v>1</v>
      </c>
      <c r="O1444" s="51">
        <f>IF(Table2[[#This Row],[Customer Segment]]=Introduction!$D$45,1,0)</f>
        <v>1</v>
      </c>
      <c r="P1444" s="51">
        <f>IF(Table2[[#This Row],[Customer Segment]]=Introduction!$D$42,1,0)</f>
        <v>0</v>
      </c>
      <c r="Q1444" s="51">
        <f>IF(Table2[[#This Row],[Customer Segment]]=Introduction!$D$44,1,0)</f>
        <v>0</v>
      </c>
      <c r="R1444" s="44">
        <v>5062.49</v>
      </c>
      <c r="S14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1320.131899968206</v>
      </c>
    </row>
    <row r="1445" spans="1:19" customFormat="1" x14ac:dyDescent="0.2">
      <c r="A1445" s="1" t="s">
        <v>1</v>
      </c>
      <c r="B1445" s="1" t="s">
        <v>14</v>
      </c>
      <c r="C1445" s="1" t="s">
        <v>70</v>
      </c>
      <c r="D1445" s="49">
        <v>0</v>
      </c>
      <c r="E1445" s="49">
        <v>5.28</v>
      </c>
      <c r="F1445" s="49">
        <v>5.61</v>
      </c>
      <c r="G1445" s="49">
        <v>0.4</v>
      </c>
      <c r="H1445" s="49">
        <v>-149.21199999999999</v>
      </c>
      <c r="I1445" s="52">
        <f>IF(Table2[[#This Row],[Order Priority]]=Introduction!$B$42,1,0)</f>
        <v>1</v>
      </c>
      <c r="J1445" s="52">
        <f>IF(Table2[[#This Row],[Order Priority]]=Introduction!$B$43,1,0)</f>
        <v>0</v>
      </c>
      <c r="K1445" s="52">
        <f>IF(Table2[[#This Row],[Order Priority]]=Introduction!$B$44,1,0)</f>
        <v>0</v>
      </c>
      <c r="L1445" s="52">
        <f>IF(Table2[[#This Row],[Order Priority]]=Introduction!$B$45,1,0)</f>
        <v>0</v>
      </c>
      <c r="M1445" s="52">
        <f>IF(Table2[[#This Row],[Ship Mode]]=Introduction!$C$42,1,0)</f>
        <v>0</v>
      </c>
      <c r="N1445" s="51">
        <f>IF(Table2[[#This Row],[Ship Mode]]=Introduction!$C$44,1,0)</f>
        <v>1</v>
      </c>
      <c r="O1445" s="51">
        <f>IF(Table2[[#This Row],[Customer Segment]]=Introduction!$D$45,1,0)</f>
        <v>0</v>
      </c>
      <c r="P1445" s="51">
        <f>IF(Table2[[#This Row],[Customer Segment]]=Introduction!$D$42,1,0)</f>
        <v>0</v>
      </c>
      <c r="Q1445" s="51">
        <f>IF(Table2[[#This Row],[Customer Segment]]=Introduction!$D$44,1,0)</f>
        <v>0</v>
      </c>
      <c r="R1445" s="41">
        <v>85.26</v>
      </c>
      <c r="S14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278.25796312645798</v>
      </c>
    </row>
    <row r="1446" spans="1:19" customFormat="1" x14ac:dyDescent="0.2">
      <c r="A1446" s="1" t="s">
        <v>23</v>
      </c>
      <c r="B1446" s="1" t="s">
        <v>63</v>
      </c>
      <c r="C1446" s="1" t="s">
        <v>47</v>
      </c>
      <c r="D1446" s="47">
        <v>0.08</v>
      </c>
      <c r="E1446" s="47">
        <v>4.8899999999999997</v>
      </c>
      <c r="F1446" s="47">
        <v>4.93</v>
      </c>
      <c r="G1446" s="47">
        <v>0.66</v>
      </c>
      <c r="H1446" s="47">
        <v>-165.45</v>
      </c>
      <c r="I1446" s="52">
        <f>IF(Table2[[#This Row],[Order Priority]]=Introduction!$B$42,1,0)</f>
        <v>0</v>
      </c>
      <c r="J1446" s="52">
        <f>IF(Table2[[#This Row],[Order Priority]]=Introduction!$B$43,1,0)</f>
        <v>0</v>
      </c>
      <c r="K1446" s="52">
        <f>IF(Table2[[#This Row],[Order Priority]]=Introduction!$B$44,1,0)</f>
        <v>1</v>
      </c>
      <c r="L1446" s="52">
        <f>IF(Table2[[#This Row],[Order Priority]]=Introduction!$B$45,1,0)</f>
        <v>0</v>
      </c>
      <c r="M1446" s="52">
        <f>IF(Table2[[#This Row],[Ship Mode]]=Introduction!$C$42,1,0)</f>
        <v>0</v>
      </c>
      <c r="N1446" s="51">
        <f>IF(Table2[[#This Row],[Ship Mode]]=Introduction!$C$44,1,0)</f>
        <v>0</v>
      </c>
      <c r="O1446" s="51">
        <f>IF(Table2[[#This Row],[Customer Segment]]=Introduction!$D$45,1,0)</f>
        <v>0</v>
      </c>
      <c r="P1446" s="51">
        <f>IF(Table2[[#This Row],[Customer Segment]]=Introduction!$D$42,1,0)</f>
        <v>0</v>
      </c>
      <c r="Q1446" s="51">
        <f>IF(Table2[[#This Row],[Customer Segment]]=Introduction!$D$44,1,0)</f>
        <v>1</v>
      </c>
      <c r="R1446" s="44">
        <v>84.76</v>
      </c>
      <c r="S14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142.83416527824116</v>
      </c>
    </row>
    <row r="1447" spans="1:19" customFormat="1" x14ac:dyDescent="0.2">
      <c r="A1447" s="1" t="s">
        <v>23</v>
      </c>
      <c r="B1447" s="1" t="s">
        <v>14</v>
      </c>
      <c r="C1447" s="1" t="s">
        <v>47</v>
      </c>
      <c r="D1447" s="49">
        <v>7.0000000000000007E-2</v>
      </c>
      <c r="E1447" s="49">
        <v>6.68</v>
      </c>
      <c r="F1447" s="49">
        <v>6.92</v>
      </c>
      <c r="G1447" s="49">
        <v>0.37</v>
      </c>
      <c r="H1447" s="49">
        <v>-141.12</v>
      </c>
      <c r="I1447" s="52">
        <f>IF(Table2[[#This Row],[Order Priority]]=Introduction!$B$42,1,0)</f>
        <v>0</v>
      </c>
      <c r="J1447" s="52">
        <f>IF(Table2[[#This Row],[Order Priority]]=Introduction!$B$43,1,0)</f>
        <v>0</v>
      </c>
      <c r="K1447" s="52">
        <f>IF(Table2[[#This Row],[Order Priority]]=Introduction!$B$44,1,0)</f>
        <v>1</v>
      </c>
      <c r="L1447" s="52">
        <f>IF(Table2[[#This Row],[Order Priority]]=Introduction!$B$45,1,0)</f>
        <v>0</v>
      </c>
      <c r="M1447" s="52">
        <f>IF(Table2[[#This Row],[Ship Mode]]=Introduction!$C$42,1,0)</f>
        <v>0</v>
      </c>
      <c r="N1447" s="51">
        <f>IF(Table2[[#This Row],[Ship Mode]]=Introduction!$C$44,1,0)</f>
        <v>1</v>
      </c>
      <c r="O1447" s="51">
        <f>IF(Table2[[#This Row],[Customer Segment]]=Introduction!$D$45,1,0)</f>
        <v>0</v>
      </c>
      <c r="P1447" s="51">
        <f>IF(Table2[[#This Row],[Customer Segment]]=Introduction!$D$42,1,0)</f>
        <v>0</v>
      </c>
      <c r="Q1447" s="51">
        <f>IF(Table2[[#This Row],[Customer Segment]]=Introduction!$D$44,1,0)</f>
        <v>1</v>
      </c>
      <c r="R1447" s="41">
        <v>104.84</v>
      </c>
      <c r="S14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76.140346395407619</v>
      </c>
    </row>
    <row r="1448" spans="1:19" customFormat="1" x14ac:dyDescent="0.2">
      <c r="A1448" s="1" t="s">
        <v>92</v>
      </c>
      <c r="B1448" s="1" t="s">
        <v>14</v>
      </c>
      <c r="C1448" s="1" t="s">
        <v>3</v>
      </c>
      <c r="D1448" s="47">
        <v>0.05</v>
      </c>
      <c r="E1448" s="47">
        <v>59.78</v>
      </c>
      <c r="F1448" s="47">
        <v>10.29</v>
      </c>
      <c r="G1448" s="47">
        <v>0.39</v>
      </c>
      <c r="H1448" s="47">
        <v>159.52969999999999</v>
      </c>
      <c r="I1448" s="52">
        <f>IF(Table2[[#This Row],[Order Priority]]=Introduction!$B$42,1,0)</f>
        <v>0</v>
      </c>
      <c r="J1448" s="52">
        <f>IF(Table2[[#This Row],[Order Priority]]=Introduction!$B$43,1,0)</f>
        <v>0</v>
      </c>
      <c r="K1448" s="52">
        <f>IF(Table2[[#This Row],[Order Priority]]=Introduction!$B$44,1,0)</f>
        <v>0</v>
      </c>
      <c r="L1448" s="52">
        <f>IF(Table2[[#This Row],[Order Priority]]=Introduction!$B$45,1,0)</f>
        <v>1</v>
      </c>
      <c r="M1448" s="52">
        <f>IF(Table2[[#This Row],[Ship Mode]]=Introduction!$C$42,1,0)</f>
        <v>0</v>
      </c>
      <c r="N1448" s="51">
        <f>IF(Table2[[#This Row],[Ship Mode]]=Introduction!$C$44,1,0)</f>
        <v>1</v>
      </c>
      <c r="O1448" s="51">
        <f>IF(Table2[[#This Row],[Customer Segment]]=Introduction!$D$45,1,0)</f>
        <v>1</v>
      </c>
      <c r="P1448" s="51">
        <f>IF(Table2[[#This Row],[Customer Segment]]=Introduction!$D$42,1,0)</f>
        <v>0</v>
      </c>
      <c r="Q1448" s="51">
        <f>IF(Table2[[#This Row],[Customer Segment]]=Introduction!$D$44,1,0)</f>
        <v>0</v>
      </c>
      <c r="R1448" s="44">
        <v>414.49</v>
      </c>
      <c r="S14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566.88912627902357</v>
      </c>
    </row>
    <row r="1449" spans="1:19" customFormat="1" x14ac:dyDescent="0.2">
      <c r="A1449" s="1" t="s">
        <v>92</v>
      </c>
      <c r="B1449" s="1" t="s">
        <v>14</v>
      </c>
      <c r="C1449" s="1" t="s">
        <v>3</v>
      </c>
      <c r="D1449" s="49">
        <v>0.08</v>
      </c>
      <c r="E1449" s="49">
        <v>20.99</v>
      </c>
      <c r="F1449" s="49">
        <v>1.25</v>
      </c>
      <c r="G1449" s="49">
        <v>0.83</v>
      </c>
      <c r="H1449" s="49">
        <v>15.3714</v>
      </c>
      <c r="I1449" s="52">
        <f>IF(Table2[[#This Row],[Order Priority]]=Introduction!$B$42,1,0)</f>
        <v>0</v>
      </c>
      <c r="J1449" s="52">
        <f>IF(Table2[[#This Row],[Order Priority]]=Introduction!$B$43,1,0)</f>
        <v>0</v>
      </c>
      <c r="K1449" s="52">
        <f>IF(Table2[[#This Row],[Order Priority]]=Introduction!$B$44,1,0)</f>
        <v>0</v>
      </c>
      <c r="L1449" s="52">
        <f>IF(Table2[[#This Row],[Order Priority]]=Introduction!$B$45,1,0)</f>
        <v>1</v>
      </c>
      <c r="M1449" s="52">
        <f>IF(Table2[[#This Row],[Ship Mode]]=Introduction!$C$42,1,0)</f>
        <v>0</v>
      </c>
      <c r="N1449" s="51">
        <f>IF(Table2[[#This Row],[Ship Mode]]=Introduction!$C$44,1,0)</f>
        <v>1</v>
      </c>
      <c r="O1449" s="51">
        <f>IF(Table2[[#This Row],[Customer Segment]]=Introduction!$D$45,1,0)</f>
        <v>1</v>
      </c>
      <c r="P1449" s="51">
        <f>IF(Table2[[#This Row],[Customer Segment]]=Introduction!$D$42,1,0)</f>
        <v>0</v>
      </c>
      <c r="Q1449" s="51">
        <f>IF(Table2[[#This Row],[Customer Segment]]=Introduction!$D$44,1,0)</f>
        <v>0</v>
      </c>
      <c r="R1449" s="41">
        <v>469.69</v>
      </c>
      <c r="S14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393.76749098535066</v>
      </c>
    </row>
    <row r="1450" spans="1:19" customFormat="1" x14ac:dyDescent="0.2">
      <c r="A1450" s="1" t="s">
        <v>92</v>
      </c>
      <c r="B1450" s="1" t="s">
        <v>14</v>
      </c>
      <c r="C1450" s="1" t="s">
        <v>47</v>
      </c>
      <c r="D1450" s="47">
        <v>0.02</v>
      </c>
      <c r="E1450" s="47">
        <v>15.94</v>
      </c>
      <c r="F1450" s="47">
        <v>5.45</v>
      </c>
      <c r="G1450" s="47">
        <v>0.55000000000000004</v>
      </c>
      <c r="H1450" s="47">
        <v>139.61199999999999</v>
      </c>
      <c r="I1450" s="52">
        <f>IF(Table2[[#This Row],[Order Priority]]=Introduction!$B$42,1,0)</f>
        <v>0</v>
      </c>
      <c r="J1450" s="52">
        <f>IF(Table2[[#This Row],[Order Priority]]=Introduction!$B$43,1,0)</f>
        <v>0</v>
      </c>
      <c r="K1450" s="52">
        <f>IF(Table2[[#This Row],[Order Priority]]=Introduction!$B$44,1,0)</f>
        <v>0</v>
      </c>
      <c r="L1450" s="52">
        <f>IF(Table2[[#This Row],[Order Priority]]=Introduction!$B$45,1,0)</f>
        <v>1</v>
      </c>
      <c r="M1450" s="52">
        <f>IF(Table2[[#This Row],[Ship Mode]]=Introduction!$C$42,1,0)</f>
        <v>0</v>
      </c>
      <c r="N1450" s="51">
        <f>IF(Table2[[#This Row],[Ship Mode]]=Introduction!$C$44,1,0)</f>
        <v>1</v>
      </c>
      <c r="O1450" s="51">
        <f>IF(Table2[[#This Row],[Customer Segment]]=Introduction!$D$45,1,0)</f>
        <v>0</v>
      </c>
      <c r="P1450" s="51">
        <f>IF(Table2[[#This Row],[Customer Segment]]=Introduction!$D$42,1,0)</f>
        <v>0</v>
      </c>
      <c r="Q1450" s="51">
        <f>IF(Table2[[#This Row],[Customer Segment]]=Introduction!$D$44,1,0)</f>
        <v>1</v>
      </c>
      <c r="R1450" s="44">
        <v>664.34</v>
      </c>
      <c r="S14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467.65033936488283</v>
      </c>
    </row>
    <row r="1451" spans="1:19" customFormat="1" x14ac:dyDescent="0.2">
      <c r="A1451" s="1" t="s">
        <v>1</v>
      </c>
      <c r="B1451" s="1" t="s">
        <v>14</v>
      </c>
      <c r="C1451" s="1" t="s">
        <v>3</v>
      </c>
      <c r="D1451" s="49">
        <v>0.02</v>
      </c>
      <c r="E1451" s="49">
        <v>39.06</v>
      </c>
      <c r="F1451" s="49">
        <v>10.55</v>
      </c>
      <c r="G1451" s="49">
        <v>0.37</v>
      </c>
      <c r="H1451" s="49">
        <v>442.0899</v>
      </c>
      <c r="I1451" s="52">
        <f>IF(Table2[[#This Row],[Order Priority]]=Introduction!$B$42,1,0)</f>
        <v>1</v>
      </c>
      <c r="J1451" s="52">
        <f>IF(Table2[[#This Row],[Order Priority]]=Introduction!$B$43,1,0)</f>
        <v>0</v>
      </c>
      <c r="K1451" s="52">
        <f>IF(Table2[[#This Row],[Order Priority]]=Introduction!$B$44,1,0)</f>
        <v>0</v>
      </c>
      <c r="L1451" s="52">
        <f>IF(Table2[[#This Row],[Order Priority]]=Introduction!$B$45,1,0)</f>
        <v>0</v>
      </c>
      <c r="M1451" s="52">
        <f>IF(Table2[[#This Row],[Ship Mode]]=Introduction!$C$42,1,0)</f>
        <v>0</v>
      </c>
      <c r="N1451" s="51">
        <f>IF(Table2[[#This Row],[Ship Mode]]=Introduction!$C$44,1,0)</f>
        <v>1</v>
      </c>
      <c r="O1451" s="51">
        <f>IF(Table2[[#This Row],[Customer Segment]]=Introduction!$D$45,1,0)</f>
        <v>1</v>
      </c>
      <c r="P1451" s="51">
        <f>IF(Table2[[#This Row],[Customer Segment]]=Introduction!$D$42,1,0)</f>
        <v>0</v>
      </c>
      <c r="Q1451" s="51">
        <f>IF(Table2[[#This Row],[Customer Segment]]=Introduction!$D$44,1,0)</f>
        <v>0</v>
      </c>
      <c r="R1451" s="41">
        <v>640.71</v>
      </c>
      <c r="S14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1078.9544646532679</v>
      </c>
    </row>
    <row r="1452" spans="1:19" customFormat="1" x14ac:dyDescent="0.2">
      <c r="A1452" s="1" t="s">
        <v>1</v>
      </c>
      <c r="B1452" s="1" t="s">
        <v>14</v>
      </c>
      <c r="C1452" s="1" t="s">
        <v>3</v>
      </c>
      <c r="D1452" s="47">
        <v>0.1</v>
      </c>
      <c r="E1452" s="47">
        <v>37.700000000000003</v>
      </c>
      <c r="F1452" s="47">
        <v>2.99</v>
      </c>
      <c r="G1452" s="47">
        <v>0.35</v>
      </c>
      <c r="H1452" s="47">
        <v>455.12400000000002</v>
      </c>
      <c r="I1452" s="52">
        <f>IF(Table2[[#This Row],[Order Priority]]=Introduction!$B$42,1,0)</f>
        <v>1</v>
      </c>
      <c r="J1452" s="52">
        <f>IF(Table2[[#This Row],[Order Priority]]=Introduction!$B$43,1,0)</f>
        <v>0</v>
      </c>
      <c r="K1452" s="52">
        <f>IF(Table2[[#This Row],[Order Priority]]=Introduction!$B$44,1,0)</f>
        <v>0</v>
      </c>
      <c r="L1452" s="52">
        <f>IF(Table2[[#This Row],[Order Priority]]=Introduction!$B$45,1,0)</f>
        <v>0</v>
      </c>
      <c r="M1452" s="52">
        <f>IF(Table2[[#This Row],[Ship Mode]]=Introduction!$C$42,1,0)</f>
        <v>0</v>
      </c>
      <c r="N1452" s="51">
        <f>IF(Table2[[#This Row],[Ship Mode]]=Introduction!$C$44,1,0)</f>
        <v>1</v>
      </c>
      <c r="O1452" s="51">
        <f>IF(Table2[[#This Row],[Customer Segment]]=Introduction!$D$45,1,0)</f>
        <v>1</v>
      </c>
      <c r="P1452" s="51">
        <f>IF(Table2[[#This Row],[Customer Segment]]=Introduction!$D$42,1,0)</f>
        <v>0</v>
      </c>
      <c r="Q1452" s="51">
        <f>IF(Table2[[#This Row],[Customer Segment]]=Introduction!$D$44,1,0)</f>
        <v>0</v>
      </c>
      <c r="R1452" s="44">
        <v>659.6</v>
      </c>
      <c r="S14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809.59636079742882</v>
      </c>
    </row>
    <row r="1453" spans="1:19" customFormat="1" x14ac:dyDescent="0.2">
      <c r="A1453" s="1" t="s">
        <v>13</v>
      </c>
      <c r="B1453" s="1" t="s">
        <v>14</v>
      </c>
      <c r="C1453" s="1" t="s">
        <v>3</v>
      </c>
      <c r="D1453" s="49">
        <v>0.05</v>
      </c>
      <c r="E1453" s="49">
        <v>26.48</v>
      </c>
      <c r="F1453" s="49">
        <v>6.93</v>
      </c>
      <c r="G1453" s="49">
        <v>0.49</v>
      </c>
      <c r="H1453" s="49">
        <v>314.48129999999998</v>
      </c>
      <c r="I1453" s="52">
        <f>IF(Table2[[#This Row],[Order Priority]]=Introduction!$B$42,1,0)</f>
        <v>0</v>
      </c>
      <c r="J1453" s="52">
        <f>IF(Table2[[#This Row],[Order Priority]]=Introduction!$B$43,1,0)</f>
        <v>1</v>
      </c>
      <c r="K1453" s="52">
        <f>IF(Table2[[#This Row],[Order Priority]]=Introduction!$B$44,1,0)</f>
        <v>0</v>
      </c>
      <c r="L1453" s="52">
        <f>IF(Table2[[#This Row],[Order Priority]]=Introduction!$B$45,1,0)</f>
        <v>0</v>
      </c>
      <c r="M1453" s="52">
        <f>IF(Table2[[#This Row],[Ship Mode]]=Introduction!$C$42,1,0)</f>
        <v>0</v>
      </c>
      <c r="N1453" s="51">
        <f>IF(Table2[[#This Row],[Ship Mode]]=Introduction!$C$44,1,0)</f>
        <v>1</v>
      </c>
      <c r="O1453" s="51">
        <f>IF(Table2[[#This Row],[Customer Segment]]=Introduction!$D$45,1,0)</f>
        <v>1</v>
      </c>
      <c r="P1453" s="51">
        <f>IF(Table2[[#This Row],[Customer Segment]]=Introduction!$D$42,1,0)</f>
        <v>0</v>
      </c>
      <c r="Q1453" s="51">
        <f>IF(Table2[[#This Row],[Customer Segment]]=Introduction!$D$44,1,0)</f>
        <v>0</v>
      </c>
      <c r="R1453" s="41">
        <v>455.77</v>
      </c>
      <c r="S14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596.22741008711819</v>
      </c>
    </row>
    <row r="1454" spans="1:19" customFormat="1" x14ac:dyDescent="0.2">
      <c r="A1454" s="1" t="s">
        <v>13</v>
      </c>
      <c r="B1454" s="1" t="s">
        <v>14</v>
      </c>
      <c r="C1454" s="1" t="s">
        <v>3</v>
      </c>
      <c r="D1454" s="47">
        <v>0.05</v>
      </c>
      <c r="E1454" s="47">
        <v>26.48</v>
      </c>
      <c r="F1454" s="47">
        <v>6.93</v>
      </c>
      <c r="G1454" s="47">
        <v>0.49</v>
      </c>
      <c r="H1454" s="47">
        <v>384.38</v>
      </c>
      <c r="I1454" s="52">
        <f>IF(Table2[[#This Row],[Order Priority]]=Introduction!$B$42,1,0)</f>
        <v>0</v>
      </c>
      <c r="J1454" s="52">
        <f>IF(Table2[[#This Row],[Order Priority]]=Introduction!$B$43,1,0)</f>
        <v>1</v>
      </c>
      <c r="K1454" s="52">
        <f>IF(Table2[[#This Row],[Order Priority]]=Introduction!$B$44,1,0)</f>
        <v>0</v>
      </c>
      <c r="L1454" s="52">
        <f>IF(Table2[[#This Row],[Order Priority]]=Introduction!$B$45,1,0)</f>
        <v>0</v>
      </c>
      <c r="M1454" s="52">
        <f>IF(Table2[[#This Row],[Ship Mode]]=Introduction!$C$42,1,0)</f>
        <v>0</v>
      </c>
      <c r="N1454" s="51">
        <f>IF(Table2[[#This Row],[Ship Mode]]=Introduction!$C$44,1,0)</f>
        <v>1</v>
      </c>
      <c r="O1454" s="51">
        <f>IF(Table2[[#This Row],[Customer Segment]]=Introduction!$D$45,1,0)</f>
        <v>1</v>
      </c>
      <c r="P1454" s="51">
        <f>IF(Table2[[#This Row],[Customer Segment]]=Introduction!$D$42,1,0)</f>
        <v>0</v>
      </c>
      <c r="Q1454" s="51">
        <f>IF(Table2[[#This Row],[Customer Segment]]=Introduction!$D$44,1,0)</f>
        <v>0</v>
      </c>
      <c r="R1454" s="44">
        <v>1876.69</v>
      </c>
      <c r="S14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667.80547684820635</v>
      </c>
    </row>
    <row r="1455" spans="1:19" customFormat="1" x14ac:dyDescent="0.2">
      <c r="A1455" s="1" t="s">
        <v>13</v>
      </c>
      <c r="B1455" s="1" t="s">
        <v>14</v>
      </c>
      <c r="C1455" s="1" t="s">
        <v>70</v>
      </c>
      <c r="D1455" s="49">
        <v>0.01</v>
      </c>
      <c r="E1455" s="49">
        <v>30.98</v>
      </c>
      <c r="F1455" s="49">
        <v>6.5</v>
      </c>
      <c r="G1455" s="49">
        <v>0.64</v>
      </c>
      <c r="H1455" s="49">
        <v>46.29</v>
      </c>
      <c r="I1455" s="52">
        <f>IF(Table2[[#This Row],[Order Priority]]=Introduction!$B$42,1,0)</f>
        <v>0</v>
      </c>
      <c r="J1455" s="52">
        <f>IF(Table2[[#This Row],[Order Priority]]=Introduction!$B$43,1,0)</f>
        <v>1</v>
      </c>
      <c r="K1455" s="52">
        <f>IF(Table2[[#This Row],[Order Priority]]=Introduction!$B$44,1,0)</f>
        <v>0</v>
      </c>
      <c r="L1455" s="52">
        <f>IF(Table2[[#This Row],[Order Priority]]=Introduction!$B$45,1,0)</f>
        <v>0</v>
      </c>
      <c r="M1455" s="52">
        <f>IF(Table2[[#This Row],[Ship Mode]]=Introduction!$C$42,1,0)</f>
        <v>0</v>
      </c>
      <c r="N1455" s="51">
        <f>IF(Table2[[#This Row],[Ship Mode]]=Introduction!$C$44,1,0)</f>
        <v>1</v>
      </c>
      <c r="O1455" s="51">
        <f>IF(Table2[[#This Row],[Customer Segment]]=Introduction!$D$45,1,0)</f>
        <v>0</v>
      </c>
      <c r="P1455" s="51">
        <f>IF(Table2[[#This Row],[Customer Segment]]=Introduction!$D$42,1,0)</f>
        <v>0</v>
      </c>
      <c r="Q1455" s="51">
        <f>IF(Table2[[#This Row],[Customer Segment]]=Introduction!$D$44,1,0)</f>
        <v>0</v>
      </c>
      <c r="R1455" s="41">
        <v>363.37</v>
      </c>
      <c r="S14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483.95472423118906</v>
      </c>
    </row>
    <row r="1456" spans="1:19" customFormat="1" x14ac:dyDescent="0.2">
      <c r="A1456" s="1" t="s">
        <v>13</v>
      </c>
      <c r="B1456" s="1" t="s">
        <v>14</v>
      </c>
      <c r="C1456" s="1" t="s">
        <v>70</v>
      </c>
      <c r="D1456" s="47">
        <v>0.01</v>
      </c>
      <c r="E1456" s="47">
        <v>40.99</v>
      </c>
      <c r="F1456" s="47">
        <v>19.989999999999998</v>
      </c>
      <c r="G1456" s="47">
        <v>0.36</v>
      </c>
      <c r="H1456" s="47">
        <v>177.79</v>
      </c>
      <c r="I1456" s="52">
        <f>IF(Table2[[#This Row],[Order Priority]]=Introduction!$B$42,1,0)</f>
        <v>0</v>
      </c>
      <c r="J1456" s="52">
        <f>IF(Table2[[#This Row],[Order Priority]]=Introduction!$B$43,1,0)</f>
        <v>1</v>
      </c>
      <c r="K1456" s="52">
        <f>IF(Table2[[#This Row],[Order Priority]]=Introduction!$B$44,1,0)</f>
        <v>0</v>
      </c>
      <c r="L1456" s="52">
        <f>IF(Table2[[#This Row],[Order Priority]]=Introduction!$B$45,1,0)</f>
        <v>0</v>
      </c>
      <c r="M1456" s="52">
        <f>IF(Table2[[#This Row],[Ship Mode]]=Introduction!$C$42,1,0)</f>
        <v>0</v>
      </c>
      <c r="N1456" s="51">
        <f>IF(Table2[[#This Row],[Ship Mode]]=Introduction!$C$44,1,0)</f>
        <v>1</v>
      </c>
      <c r="O1456" s="51">
        <f>IF(Table2[[#This Row],[Customer Segment]]=Introduction!$D$45,1,0)</f>
        <v>0</v>
      </c>
      <c r="P1456" s="51">
        <f>IF(Table2[[#This Row],[Customer Segment]]=Introduction!$D$42,1,0)</f>
        <v>0</v>
      </c>
      <c r="Q1456" s="51">
        <f>IF(Table2[[#This Row],[Customer Segment]]=Introduction!$D$44,1,0)</f>
        <v>0</v>
      </c>
      <c r="R1456" s="44">
        <v>480.75</v>
      </c>
      <c r="S14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790.10047763328623</v>
      </c>
    </row>
    <row r="1457" spans="1:19" customFormat="1" x14ac:dyDescent="0.2">
      <c r="A1457" s="1" t="s">
        <v>92</v>
      </c>
      <c r="B1457" s="1" t="s">
        <v>14</v>
      </c>
      <c r="C1457" s="1" t="s">
        <v>70</v>
      </c>
      <c r="D1457" s="49">
        <v>0.08</v>
      </c>
      <c r="E1457" s="49">
        <v>6.48</v>
      </c>
      <c r="F1457" s="49">
        <v>7.03</v>
      </c>
      <c r="G1457" s="49">
        <v>0.37</v>
      </c>
      <c r="H1457" s="49">
        <v>8.9320000000000004</v>
      </c>
      <c r="I1457" s="52">
        <f>IF(Table2[[#This Row],[Order Priority]]=Introduction!$B$42,1,0)</f>
        <v>0</v>
      </c>
      <c r="J1457" s="52">
        <f>IF(Table2[[#This Row],[Order Priority]]=Introduction!$B$43,1,0)</f>
        <v>0</v>
      </c>
      <c r="K1457" s="52">
        <f>IF(Table2[[#This Row],[Order Priority]]=Introduction!$B$44,1,0)</f>
        <v>0</v>
      </c>
      <c r="L1457" s="52">
        <f>IF(Table2[[#This Row],[Order Priority]]=Introduction!$B$45,1,0)</f>
        <v>1</v>
      </c>
      <c r="M1457" s="52">
        <f>IF(Table2[[#This Row],[Ship Mode]]=Introduction!$C$42,1,0)</f>
        <v>0</v>
      </c>
      <c r="N1457" s="51">
        <f>IF(Table2[[#This Row],[Ship Mode]]=Introduction!$C$44,1,0)</f>
        <v>1</v>
      </c>
      <c r="O1457" s="51">
        <f>IF(Table2[[#This Row],[Customer Segment]]=Introduction!$D$45,1,0)</f>
        <v>0</v>
      </c>
      <c r="P1457" s="51">
        <f>IF(Table2[[#This Row],[Customer Segment]]=Introduction!$D$42,1,0)</f>
        <v>0</v>
      </c>
      <c r="Q1457" s="51">
        <f>IF(Table2[[#This Row],[Customer Segment]]=Introduction!$D$44,1,0)</f>
        <v>0</v>
      </c>
      <c r="R1457" s="41">
        <v>67.86</v>
      </c>
      <c r="S14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128.15843496354594</v>
      </c>
    </row>
    <row r="1458" spans="1:19" customFormat="1" x14ac:dyDescent="0.2">
      <c r="A1458" s="1" t="s">
        <v>92</v>
      </c>
      <c r="B1458" s="1" t="s">
        <v>14</v>
      </c>
      <c r="C1458" s="1" t="s">
        <v>70</v>
      </c>
      <c r="D1458" s="47">
        <v>0.01</v>
      </c>
      <c r="E1458" s="47">
        <v>20.34</v>
      </c>
      <c r="F1458" s="47">
        <v>35</v>
      </c>
      <c r="G1458" s="47">
        <v>0.84</v>
      </c>
      <c r="H1458" s="47">
        <v>229.63800000000001</v>
      </c>
      <c r="I1458" s="52">
        <f>IF(Table2[[#This Row],[Order Priority]]=Introduction!$B$42,1,0)</f>
        <v>0</v>
      </c>
      <c r="J1458" s="52">
        <f>IF(Table2[[#This Row],[Order Priority]]=Introduction!$B$43,1,0)</f>
        <v>0</v>
      </c>
      <c r="K1458" s="52">
        <f>IF(Table2[[#This Row],[Order Priority]]=Introduction!$B$44,1,0)</f>
        <v>0</v>
      </c>
      <c r="L1458" s="52">
        <f>IF(Table2[[#This Row],[Order Priority]]=Introduction!$B$45,1,0)</f>
        <v>1</v>
      </c>
      <c r="M1458" s="52">
        <f>IF(Table2[[#This Row],[Ship Mode]]=Introduction!$C$42,1,0)</f>
        <v>0</v>
      </c>
      <c r="N1458" s="51">
        <f>IF(Table2[[#This Row],[Ship Mode]]=Introduction!$C$44,1,0)</f>
        <v>1</v>
      </c>
      <c r="O1458" s="51">
        <f>IF(Table2[[#This Row],[Customer Segment]]=Introduction!$D$45,1,0)</f>
        <v>0</v>
      </c>
      <c r="P1458" s="51">
        <f>IF(Table2[[#This Row],[Customer Segment]]=Introduction!$D$42,1,0)</f>
        <v>0</v>
      </c>
      <c r="Q1458" s="51">
        <f>IF(Table2[[#This Row],[Customer Segment]]=Introduction!$D$44,1,0)</f>
        <v>0</v>
      </c>
      <c r="R1458" s="44">
        <v>747.28</v>
      </c>
      <c r="S14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1607.5804914586911</v>
      </c>
    </row>
    <row r="1459" spans="1:19" customFormat="1" x14ac:dyDescent="0.2">
      <c r="A1459" s="1" t="s">
        <v>92</v>
      </c>
      <c r="B1459" s="1" t="s">
        <v>14</v>
      </c>
      <c r="C1459" s="1" t="s">
        <v>15</v>
      </c>
      <c r="D1459" s="49">
        <v>0.08</v>
      </c>
      <c r="E1459" s="49">
        <v>2.94</v>
      </c>
      <c r="F1459" s="49">
        <v>0.96</v>
      </c>
      <c r="G1459" s="49">
        <v>0.57999999999999996</v>
      </c>
      <c r="H1459" s="49">
        <v>-2.12</v>
      </c>
      <c r="I1459" s="52">
        <f>IF(Table2[[#This Row],[Order Priority]]=Introduction!$B$42,1,0)</f>
        <v>0</v>
      </c>
      <c r="J1459" s="52">
        <f>IF(Table2[[#This Row],[Order Priority]]=Introduction!$B$43,1,0)</f>
        <v>0</v>
      </c>
      <c r="K1459" s="52">
        <f>IF(Table2[[#This Row],[Order Priority]]=Introduction!$B$44,1,0)</f>
        <v>0</v>
      </c>
      <c r="L1459" s="52">
        <f>IF(Table2[[#This Row],[Order Priority]]=Introduction!$B$45,1,0)</f>
        <v>1</v>
      </c>
      <c r="M1459" s="52">
        <f>IF(Table2[[#This Row],[Ship Mode]]=Introduction!$C$42,1,0)</f>
        <v>0</v>
      </c>
      <c r="N1459" s="51">
        <f>IF(Table2[[#This Row],[Ship Mode]]=Introduction!$C$44,1,0)</f>
        <v>1</v>
      </c>
      <c r="O1459" s="51">
        <f>IF(Table2[[#This Row],[Customer Segment]]=Introduction!$D$45,1,0)</f>
        <v>0</v>
      </c>
      <c r="P1459" s="51">
        <f>IF(Table2[[#This Row],[Customer Segment]]=Introduction!$D$42,1,0)</f>
        <v>1</v>
      </c>
      <c r="Q1459" s="51">
        <f>IF(Table2[[#This Row],[Customer Segment]]=Introduction!$D$44,1,0)</f>
        <v>0</v>
      </c>
      <c r="R1459" s="41">
        <v>66.7</v>
      </c>
      <c r="S14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0" spans="1:19" customFormat="1" x14ac:dyDescent="0.2">
      <c r="A1460" s="1" t="s">
        <v>92</v>
      </c>
      <c r="B1460" s="1" t="s">
        <v>14</v>
      </c>
      <c r="C1460" s="1" t="s">
        <v>15</v>
      </c>
      <c r="D1460" s="47">
        <v>0.06</v>
      </c>
      <c r="E1460" s="47">
        <v>8.32</v>
      </c>
      <c r="F1460" s="47">
        <v>2.38</v>
      </c>
      <c r="G1460" s="47">
        <v>0.74</v>
      </c>
      <c r="H1460" s="47">
        <v>-36.630000000000003</v>
      </c>
      <c r="I1460" s="52">
        <f>IF(Table2[[#This Row],[Order Priority]]=Introduction!$B$42,1,0)</f>
        <v>0</v>
      </c>
      <c r="J1460" s="52">
        <f>IF(Table2[[#This Row],[Order Priority]]=Introduction!$B$43,1,0)</f>
        <v>0</v>
      </c>
      <c r="K1460" s="52">
        <f>IF(Table2[[#This Row],[Order Priority]]=Introduction!$B$44,1,0)</f>
        <v>0</v>
      </c>
      <c r="L1460" s="52">
        <f>IF(Table2[[#This Row],[Order Priority]]=Introduction!$B$45,1,0)</f>
        <v>1</v>
      </c>
      <c r="M1460" s="52">
        <f>IF(Table2[[#This Row],[Ship Mode]]=Introduction!$C$42,1,0)</f>
        <v>0</v>
      </c>
      <c r="N1460" s="51">
        <f>IF(Table2[[#This Row],[Ship Mode]]=Introduction!$C$44,1,0)</f>
        <v>1</v>
      </c>
      <c r="O1460" s="51">
        <f>IF(Table2[[#This Row],[Customer Segment]]=Introduction!$D$45,1,0)</f>
        <v>0</v>
      </c>
      <c r="P1460" s="51">
        <f>IF(Table2[[#This Row],[Customer Segment]]=Introduction!$D$42,1,0)</f>
        <v>1</v>
      </c>
      <c r="Q1460" s="51">
        <f>IF(Table2[[#This Row],[Customer Segment]]=Introduction!$D$44,1,0)</f>
        <v>0</v>
      </c>
      <c r="R1460" s="44">
        <v>101.26</v>
      </c>
      <c r="S14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250.56293077894469</v>
      </c>
    </row>
    <row r="1461" spans="1:19" customFormat="1" x14ac:dyDescent="0.2">
      <c r="A1461" s="1" t="s">
        <v>92</v>
      </c>
      <c r="B1461" s="1" t="s">
        <v>14</v>
      </c>
      <c r="C1461" s="1" t="s">
        <v>15</v>
      </c>
      <c r="D1461" s="49">
        <v>0.08</v>
      </c>
      <c r="E1461" s="49">
        <v>2.94</v>
      </c>
      <c r="F1461" s="49">
        <v>0.96</v>
      </c>
      <c r="G1461" s="49">
        <v>0.57999999999999996</v>
      </c>
      <c r="H1461" s="49">
        <v>-2.12</v>
      </c>
      <c r="I1461" s="52">
        <f>IF(Table2[[#This Row],[Order Priority]]=Introduction!$B$42,1,0)</f>
        <v>0</v>
      </c>
      <c r="J1461" s="52">
        <f>IF(Table2[[#This Row],[Order Priority]]=Introduction!$B$43,1,0)</f>
        <v>0</v>
      </c>
      <c r="K1461" s="52">
        <f>IF(Table2[[#This Row],[Order Priority]]=Introduction!$B$44,1,0)</f>
        <v>0</v>
      </c>
      <c r="L1461" s="52">
        <f>IF(Table2[[#This Row],[Order Priority]]=Introduction!$B$45,1,0)</f>
        <v>1</v>
      </c>
      <c r="M1461" s="52">
        <f>IF(Table2[[#This Row],[Ship Mode]]=Introduction!$C$42,1,0)</f>
        <v>0</v>
      </c>
      <c r="N1461" s="51">
        <f>IF(Table2[[#This Row],[Ship Mode]]=Introduction!$C$44,1,0)</f>
        <v>1</v>
      </c>
      <c r="O1461" s="51">
        <f>IF(Table2[[#This Row],[Customer Segment]]=Introduction!$D$45,1,0)</f>
        <v>0</v>
      </c>
      <c r="P1461" s="51">
        <f>IF(Table2[[#This Row],[Customer Segment]]=Introduction!$D$42,1,0)</f>
        <v>1</v>
      </c>
      <c r="Q1461" s="51">
        <f>IF(Table2[[#This Row],[Customer Segment]]=Introduction!$D$44,1,0)</f>
        <v>0</v>
      </c>
      <c r="R1461" s="41">
        <v>17.399999999999999</v>
      </c>
      <c r="S14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2" spans="1:19" customFormat="1" x14ac:dyDescent="0.2">
      <c r="A1462" s="1" t="s">
        <v>46</v>
      </c>
      <c r="B1462" s="1" t="s">
        <v>14</v>
      </c>
      <c r="C1462" s="1" t="s">
        <v>70</v>
      </c>
      <c r="D1462" s="47">
        <v>0.08</v>
      </c>
      <c r="E1462" s="47">
        <v>73.98</v>
      </c>
      <c r="F1462" s="47">
        <v>4</v>
      </c>
      <c r="G1462" s="47">
        <v>0.77</v>
      </c>
      <c r="H1462" s="47">
        <v>97.16</v>
      </c>
      <c r="I1462" s="52">
        <f>IF(Table2[[#This Row],[Order Priority]]=Introduction!$B$42,1,0)</f>
        <v>0</v>
      </c>
      <c r="J1462" s="52">
        <f>IF(Table2[[#This Row],[Order Priority]]=Introduction!$B$43,1,0)</f>
        <v>0</v>
      </c>
      <c r="K1462" s="52">
        <f>IF(Table2[[#This Row],[Order Priority]]=Introduction!$B$44,1,0)</f>
        <v>0</v>
      </c>
      <c r="L1462" s="52">
        <f>IF(Table2[[#This Row],[Order Priority]]=Introduction!$B$45,1,0)</f>
        <v>0</v>
      </c>
      <c r="M1462" s="52">
        <f>IF(Table2[[#This Row],[Ship Mode]]=Introduction!$C$42,1,0)</f>
        <v>0</v>
      </c>
      <c r="N1462" s="51">
        <f>IF(Table2[[#This Row],[Ship Mode]]=Introduction!$C$44,1,0)</f>
        <v>1</v>
      </c>
      <c r="O1462" s="51">
        <f>IF(Table2[[#This Row],[Customer Segment]]=Introduction!$D$45,1,0)</f>
        <v>0</v>
      </c>
      <c r="P1462" s="51">
        <f>IF(Table2[[#This Row],[Customer Segment]]=Introduction!$D$42,1,0)</f>
        <v>0</v>
      </c>
      <c r="Q1462" s="51">
        <f>IF(Table2[[#This Row],[Customer Segment]]=Introduction!$D$44,1,0)</f>
        <v>0</v>
      </c>
      <c r="R1462" s="44">
        <v>1181.67</v>
      </c>
      <c r="S14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866.9879527744672</v>
      </c>
    </row>
    <row r="1463" spans="1:19" customFormat="1" x14ac:dyDescent="0.2">
      <c r="A1463" s="1" t="s">
        <v>46</v>
      </c>
      <c r="B1463" s="1" t="s">
        <v>14</v>
      </c>
      <c r="C1463" s="1" t="s">
        <v>70</v>
      </c>
      <c r="D1463" s="49">
        <v>0.02</v>
      </c>
      <c r="E1463" s="49">
        <v>3.68</v>
      </c>
      <c r="F1463" s="49">
        <v>1.32</v>
      </c>
      <c r="G1463" s="49">
        <v>0.83</v>
      </c>
      <c r="H1463" s="49">
        <v>-20.65</v>
      </c>
      <c r="I1463" s="52">
        <f>IF(Table2[[#This Row],[Order Priority]]=Introduction!$B$42,1,0)</f>
        <v>0</v>
      </c>
      <c r="J1463" s="52">
        <f>IF(Table2[[#This Row],[Order Priority]]=Introduction!$B$43,1,0)</f>
        <v>0</v>
      </c>
      <c r="K1463" s="52">
        <f>IF(Table2[[#This Row],[Order Priority]]=Introduction!$B$44,1,0)</f>
        <v>0</v>
      </c>
      <c r="L1463" s="52">
        <f>IF(Table2[[#This Row],[Order Priority]]=Introduction!$B$45,1,0)</f>
        <v>0</v>
      </c>
      <c r="M1463" s="52">
        <f>IF(Table2[[#This Row],[Ship Mode]]=Introduction!$C$42,1,0)</f>
        <v>0</v>
      </c>
      <c r="N1463" s="51">
        <f>IF(Table2[[#This Row],[Ship Mode]]=Introduction!$C$44,1,0)</f>
        <v>1</v>
      </c>
      <c r="O1463" s="51">
        <f>IF(Table2[[#This Row],[Customer Segment]]=Introduction!$D$45,1,0)</f>
        <v>0</v>
      </c>
      <c r="P1463" s="51">
        <f>IF(Table2[[#This Row],[Customer Segment]]=Introduction!$D$42,1,0)</f>
        <v>0</v>
      </c>
      <c r="Q1463" s="51">
        <f>IF(Table2[[#This Row],[Customer Segment]]=Introduction!$D$44,1,0)</f>
        <v>0</v>
      </c>
      <c r="R1463" s="41">
        <v>29.93</v>
      </c>
      <c r="S14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541.53315931480847</v>
      </c>
    </row>
    <row r="1464" spans="1:19" customFormat="1" x14ac:dyDescent="0.2">
      <c r="A1464" s="1" t="s">
        <v>1</v>
      </c>
      <c r="B1464" s="1" t="s">
        <v>14</v>
      </c>
      <c r="C1464" s="1" t="s">
        <v>3</v>
      </c>
      <c r="D1464" s="47">
        <v>0.04</v>
      </c>
      <c r="E1464" s="47">
        <v>18.97</v>
      </c>
      <c r="F1464" s="47">
        <v>9.5399999999999991</v>
      </c>
      <c r="G1464" s="47">
        <v>0.37</v>
      </c>
      <c r="H1464" s="47">
        <v>3.04</v>
      </c>
      <c r="I1464" s="52">
        <f>IF(Table2[[#This Row],[Order Priority]]=Introduction!$B$42,1,0)</f>
        <v>1</v>
      </c>
      <c r="J1464" s="52">
        <f>IF(Table2[[#This Row],[Order Priority]]=Introduction!$B$43,1,0)</f>
        <v>0</v>
      </c>
      <c r="K1464" s="52">
        <f>IF(Table2[[#This Row],[Order Priority]]=Introduction!$B$44,1,0)</f>
        <v>0</v>
      </c>
      <c r="L1464" s="52">
        <f>IF(Table2[[#This Row],[Order Priority]]=Introduction!$B$45,1,0)</f>
        <v>0</v>
      </c>
      <c r="M1464" s="52">
        <f>IF(Table2[[#This Row],[Ship Mode]]=Introduction!$C$42,1,0)</f>
        <v>0</v>
      </c>
      <c r="N1464" s="51">
        <f>IF(Table2[[#This Row],[Ship Mode]]=Introduction!$C$44,1,0)</f>
        <v>1</v>
      </c>
      <c r="O1464" s="51">
        <f>IF(Table2[[#This Row],[Customer Segment]]=Introduction!$D$45,1,0)</f>
        <v>1</v>
      </c>
      <c r="P1464" s="51">
        <f>IF(Table2[[#This Row],[Customer Segment]]=Introduction!$D$42,1,0)</f>
        <v>0</v>
      </c>
      <c r="Q1464" s="51">
        <f>IF(Table2[[#This Row],[Customer Segment]]=Introduction!$D$44,1,0)</f>
        <v>0</v>
      </c>
      <c r="R1464" s="44">
        <v>101.74</v>
      </c>
      <c r="S14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525.27805917602336</v>
      </c>
    </row>
    <row r="1465" spans="1:19" customFormat="1" x14ac:dyDescent="0.2">
      <c r="A1465" s="1" t="s">
        <v>1</v>
      </c>
      <c r="B1465" s="1" t="s">
        <v>14</v>
      </c>
      <c r="C1465" s="1" t="s">
        <v>3</v>
      </c>
      <c r="D1465" s="49">
        <v>0.09</v>
      </c>
      <c r="E1465" s="49">
        <v>10.98</v>
      </c>
      <c r="F1465" s="49">
        <v>3.37</v>
      </c>
      <c r="G1465" s="49">
        <v>0.56999999999999995</v>
      </c>
      <c r="H1465" s="49">
        <v>2.706</v>
      </c>
      <c r="I1465" s="52">
        <f>IF(Table2[[#This Row],[Order Priority]]=Introduction!$B$42,1,0)</f>
        <v>1</v>
      </c>
      <c r="J1465" s="52">
        <f>IF(Table2[[#This Row],[Order Priority]]=Introduction!$B$43,1,0)</f>
        <v>0</v>
      </c>
      <c r="K1465" s="52">
        <f>IF(Table2[[#This Row],[Order Priority]]=Introduction!$B$44,1,0)</f>
        <v>0</v>
      </c>
      <c r="L1465" s="52">
        <f>IF(Table2[[#This Row],[Order Priority]]=Introduction!$B$45,1,0)</f>
        <v>0</v>
      </c>
      <c r="M1465" s="52">
        <f>IF(Table2[[#This Row],[Ship Mode]]=Introduction!$C$42,1,0)</f>
        <v>0</v>
      </c>
      <c r="N1465" s="51">
        <f>IF(Table2[[#This Row],[Ship Mode]]=Introduction!$C$44,1,0)</f>
        <v>1</v>
      </c>
      <c r="O1465" s="51">
        <f>IF(Table2[[#This Row],[Customer Segment]]=Introduction!$D$45,1,0)</f>
        <v>1</v>
      </c>
      <c r="P1465" s="51">
        <f>IF(Table2[[#This Row],[Customer Segment]]=Introduction!$D$42,1,0)</f>
        <v>0</v>
      </c>
      <c r="Q1465" s="51">
        <f>IF(Table2[[#This Row],[Customer Segment]]=Introduction!$D$44,1,0)</f>
        <v>0</v>
      </c>
      <c r="R1465" s="41">
        <v>84.52</v>
      </c>
      <c r="S14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462.56202985451228</v>
      </c>
    </row>
    <row r="1466" spans="1:19" customFormat="1" x14ac:dyDescent="0.2">
      <c r="A1466" s="1" t="s">
        <v>1</v>
      </c>
      <c r="B1466" s="1" t="s">
        <v>14</v>
      </c>
      <c r="C1466" s="1" t="s">
        <v>3</v>
      </c>
      <c r="D1466" s="47">
        <v>7.0000000000000007E-2</v>
      </c>
      <c r="E1466" s="47">
        <v>279.48</v>
      </c>
      <c r="F1466" s="47">
        <v>35</v>
      </c>
      <c r="G1466" s="47">
        <v>0.8</v>
      </c>
      <c r="H1466" s="47">
        <v>-207.28</v>
      </c>
      <c r="I1466" s="52">
        <f>IF(Table2[[#This Row],[Order Priority]]=Introduction!$B$42,1,0)</f>
        <v>1</v>
      </c>
      <c r="J1466" s="52">
        <f>IF(Table2[[#This Row],[Order Priority]]=Introduction!$B$43,1,0)</f>
        <v>0</v>
      </c>
      <c r="K1466" s="52">
        <f>IF(Table2[[#This Row],[Order Priority]]=Introduction!$B$44,1,0)</f>
        <v>0</v>
      </c>
      <c r="L1466" s="52">
        <f>IF(Table2[[#This Row],[Order Priority]]=Introduction!$B$45,1,0)</f>
        <v>0</v>
      </c>
      <c r="M1466" s="52">
        <f>IF(Table2[[#This Row],[Ship Mode]]=Introduction!$C$42,1,0)</f>
        <v>0</v>
      </c>
      <c r="N1466" s="51">
        <f>IF(Table2[[#This Row],[Ship Mode]]=Introduction!$C$44,1,0)</f>
        <v>1</v>
      </c>
      <c r="O1466" s="51">
        <f>IF(Table2[[#This Row],[Customer Segment]]=Introduction!$D$45,1,0)</f>
        <v>1</v>
      </c>
      <c r="P1466" s="51">
        <f>IF(Table2[[#This Row],[Customer Segment]]=Introduction!$D$42,1,0)</f>
        <v>0</v>
      </c>
      <c r="Q1466" s="51">
        <f>IF(Table2[[#This Row],[Customer Segment]]=Introduction!$D$44,1,0)</f>
        <v>0</v>
      </c>
      <c r="R1466" s="44">
        <v>2716.09</v>
      </c>
      <c r="S14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2167.4101646380959</v>
      </c>
    </row>
    <row r="1467" spans="1:19" customFormat="1" x14ac:dyDescent="0.2">
      <c r="A1467" s="1" t="s">
        <v>1</v>
      </c>
      <c r="B1467" s="1" t="s">
        <v>63</v>
      </c>
      <c r="C1467" s="1" t="s">
        <v>3</v>
      </c>
      <c r="D1467" s="49">
        <v>0</v>
      </c>
      <c r="E1467" s="49">
        <v>14.42</v>
      </c>
      <c r="F1467" s="49">
        <v>6.75</v>
      </c>
      <c r="G1467" s="49">
        <v>0.52</v>
      </c>
      <c r="H1467" s="49">
        <v>9.33</v>
      </c>
      <c r="I1467" s="52">
        <f>IF(Table2[[#This Row],[Order Priority]]=Introduction!$B$42,1,0)</f>
        <v>1</v>
      </c>
      <c r="J1467" s="52">
        <f>IF(Table2[[#This Row],[Order Priority]]=Introduction!$B$43,1,0)</f>
        <v>0</v>
      </c>
      <c r="K1467" s="52">
        <f>IF(Table2[[#This Row],[Order Priority]]=Introduction!$B$44,1,0)</f>
        <v>0</v>
      </c>
      <c r="L1467" s="52">
        <f>IF(Table2[[#This Row],[Order Priority]]=Introduction!$B$45,1,0)</f>
        <v>0</v>
      </c>
      <c r="M1467" s="52">
        <f>IF(Table2[[#This Row],[Ship Mode]]=Introduction!$C$42,1,0)</f>
        <v>0</v>
      </c>
      <c r="N1467" s="51">
        <f>IF(Table2[[#This Row],[Ship Mode]]=Introduction!$C$44,1,0)</f>
        <v>0</v>
      </c>
      <c r="O1467" s="51">
        <f>IF(Table2[[#This Row],[Customer Segment]]=Introduction!$D$45,1,0)</f>
        <v>1</v>
      </c>
      <c r="P1467" s="51">
        <f>IF(Table2[[#This Row],[Customer Segment]]=Introduction!$D$42,1,0)</f>
        <v>0</v>
      </c>
      <c r="Q1467" s="51">
        <f>IF(Table2[[#This Row],[Customer Segment]]=Introduction!$D$44,1,0)</f>
        <v>0</v>
      </c>
      <c r="R1467" s="41">
        <v>98.96</v>
      </c>
      <c r="S14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509.24470936012386</v>
      </c>
    </row>
    <row r="1468" spans="1:19" customFormat="1" x14ac:dyDescent="0.2">
      <c r="A1468" s="1" t="s">
        <v>1</v>
      </c>
      <c r="B1468" s="1" t="s">
        <v>14</v>
      </c>
      <c r="C1468" s="1" t="s">
        <v>70</v>
      </c>
      <c r="D1468" s="47">
        <v>0.1</v>
      </c>
      <c r="E1468" s="47">
        <v>8.17</v>
      </c>
      <c r="F1468" s="47">
        <v>1.69</v>
      </c>
      <c r="G1468" s="47">
        <v>0.38</v>
      </c>
      <c r="H1468" s="47">
        <v>100.2984</v>
      </c>
      <c r="I1468" s="52">
        <f>IF(Table2[[#This Row],[Order Priority]]=Introduction!$B$42,1,0)</f>
        <v>1</v>
      </c>
      <c r="J1468" s="52">
        <f>IF(Table2[[#This Row],[Order Priority]]=Introduction!$B$43,1,0)</f>
        <v>0</v>
      </c>
      <c r="K1468" s="52">
        <f>IF(Table2[[#This Row],[Order Priority]]=Introduction!$B$44,1,0)</f>
        <v>0</v>
      </c>
      <c r="L1468" s="52">
        <f>IF(Table2[[#This Row],[Order Priority]]=Introduction!$B$45,1,0)</f>
        <v>0</v>
      </c>
      <c r="M1468" s="52">
        <f>IF(Table2[[#This Row],[Ship Mode]]=Introduction!$C$42,1,0)</f>
        <v>0</v>
      </c>
      <c r="N1468" s="51">
        <f>IF(Table2[[#This Row],[Ship Mode]]=Introduction!$C$44,1,0)</f>
        <v>1</v>
      </c>
      <c r="O1468" s="51">
        <f>IF(Table2[[#This Row],[Customer Segment]]=Introduction!$D$45,1,0)</f>
        <v>0</v>
      </c>
      <c r="P1468" s="51">
        <f>IF(Table2[[#This Row],[Customer Segment]]=Introduction!$D$42,1,0)</f>
        <v>0</v>
      </c>
      <c r="Q1468" s="51">
        <f>IF(Table2[[#This Row],[Customer Segment]]=Introduction!$D$44,1,0)</f>
        <v>0</v>
      </c>
      <c r="R1468" s="44">
        <v>145.36000000000001</v>
      </c>
      <c r="S14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351.76410743866666</v>
      </c>
    </row>
    <row r="1469" spans="1:19" customFormat="1" x14ac:dyDescent="0.2">
      <c r="A1469" s="1" t="s">
        <v>1</v>
      </c>
      <c r="B1469" s="1" t="s">
        <v>14</v>
      </c>
      <c r="C1469" s="1" t="s">
        <v>70</v>
      </c>
      <c r="D1469" s="49">
        <v>0.03</v>
      </c>
      <c r="E1469" s="49">
        <v>110.99</v>
      </c>
      <c r="F1469" s="49">
        <v>2.5</v>
      </c>
      <c r="G1469" s="49">
        <v>0.56999999999999995</v>
      </c>
      <c r="H1469" s="49">
        <v>2495.3987999999999</v>
      </c>
      <c r="I1469" s="52">
        <f>IF(Table2[[#This Row],[Order Priority]]=Introduction!$B$42,1,0)</f>
        <v>1</v>
      </c>
      <c r="J1469" s="52">
        <f>IF(Table2[[#This Row],[Order Priority]]=Introduction!$B$43,1,0)</f>
        <v>0</v>
      </c>
      <c r="K1469" s="52">
        <f>IF(Table2[[#This Row],[Order Priority]]=Introduction!$B$44,1,0)</f>
        <v>0</v>
      </c>
      <c r="L1469" s="52">
        <f>IF(Table2[[#This Row],[Order Priority]]=Introduction!$B$45,1,0)</f>
        <v>0</v>
      </c>
      <c r="M1469" s="52">
        <f>IF(Table2[[#This Row],[Ship Mode]]=Introduction!$C$42,1,0)</f>
        <v>0</v>
      </c>
      <c r="N1469" s="51">
        <f>IF(Table2[[#This Row],[Ship Mode]]=Introduction!$C$44,1,0)</f>
        <v>1</v>
      </c>
      <c r="O1469" s="51">
        <f>IF(Table2[[#This Row],[Customer Segment]]=Introduction!$D$45,1,0)</f>
        <v>0</v>
      </c>
      <c r="P1469" s="51">
        <f>IF(Table2[[#This Row],[Customer Segment]]=Introduction!$D$42,1,0)</f>
        <v>0</v>
      </c>
      <c r="Q1469" s="51">
        <f>IF(Table2[[#This Row],[Customer Segment]]=Introduction!$D$44,1,0)</f>
        <v>0</v>
      </c>
      <c r="R1469" s="41">
        <v>3616.52</v>
      </c>
      <c r="S14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3353.1331670584786</v>
      </c>
    </row>
    <row r="1470" spans="1:19" customFormat="1" x14ac:dyDescent="0.2">
      <c r="A1470" s="1" t="s">
        <v>13</v>
      </c>
      <c r="B1470" s="1" t="s">
        <v>14</v>
      </c>
      <c r="C1470" s="1" t="s">
        <v>70</v>
      </c>
      <c r="D1470" s="47">
        <v>0.04</v>
      </c>
      <c r="E1470" s="47">
        <v>12.44</v>
      </c>
      <c r="F1470" s="47">
        <v>6.27</v>
      </c>
      <c r="G1470" s="47">
        <v>0.56999999999999995</v>
      </c>
      <c r="H1470" s="47">
        <v>-258.56599999999997</v>
      </c>
      <c r="I1470" s="52">
        <f>IF(Table2[[#This Row],[Order Priority]]=Introduction!$B$42,1,0)</f>
        <v>0</v>
      </c>
      <c r="J1470" s="52">
        <f>IF(Table2[[#This Row],[Order Priority]]=Introduction!$B$43,1,0)</f>
        <v>1</v>
      </c>
      <c r="K1470" s="52">
        <f>IF(Table2[[#This Row],[Order Priority]]=Introduction!$B$44,1,0)</f>
        <v>0</v>
      </c>
      <c r="L1470" s="52">
        <f>IF(Table2[[#This Row],[Order Priority]]=Introduction!$B$45,1,0)</f>
        <v>0</v>
      </c>
      <c r="M1470" s="52">
        <f>IF(Table2[[#This Row],[Ship Mode]]=Introduction!$C$42,1,0)</f>
        <v>0</v>
      </c>
      <c r="N1470" s="51">
        <f>IF(Table2[[#This Row],[Ship Mode]]=Introduction!$C$44,1,0)</f>
        <v>1</v>
      </c>
      <c r="O1470" s="51">
        <f>IF(Table2[[#This Row],[Customer Segment]]=Introduction!$D$45,1,0)</f>
        <v>0</v>
      </c>
      <c r="P1470" s="51">
        <f>IF(Table2[[#This Row],[Customer Segment]]=Introduction!$D$42,1,0)</f>
        <v>0</v>
      </c>
      <c r="Q1470" s="51">
        <f>IF(Table2[[#This Row],[Customer Segment]]=Introduction!$D$44,1,0)</f>
        <v>0</v>
      </c>
      <c r="R1470" s="44">
        <v>464.94</v>
      </c>
      <c r="S14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29.320175911628127</v>
      </c>
    </row>
    <row r="1471" spans="1:19" customFormat="1" x14ac:dyDescent="0.2">
      <c r="A1471" s="1" t="s">
        <v>13</v>
      </c>
      <c r="B1471" s="1" t="s">
        <v>14</v>
      </c>
      <c r="C1471" s="1" t="s">
        <v>70</v>
      </c>
      <c r="D1471" s="49">
        <v>0.04</v>
      </c>
      <c r="E1471" s="49">
        <v>12.44</v>
      </c>
      <c r="F1471" s="49">
        <v>6.27</v>
      </c>
      <c r="G1471" s="49">
        <v>0.56999999999999995</v>
      </c>
      <c r="H1471" s="49">
        <v>-59.06</v>
      </c>
      <c r="I1471" s="52">
        <f>IF(Table2[[#This Row],[Order Priority]]=Introduction!$B$42,1,0)</f>
        <v>0</v>
      </c>
      <c r="J1471" s="52">
        <f>IF(Table2[[#This Row],[Order Priority]]=Introduction!$B$43,1,0)</f>
        <v>1</v>
      </c>
      <c r="K1471" s="52">
        <f>IF(Table2[[#This Row],[Order Priority]]=Introduction!$B$44,1,0)</f>
        <v>0</v>
      </c>
      <c r="L1471" s="52">
        <f>IF(Table2[[#This Row],[Order Priority]]=Introduction!$B$45,1,0)</f>
        <v>0</v>
      </c>
      <c r="M1471" s="52">
        <f>IF(Table2[[#This Row],[Ship Mode]]=Introduction!$C$42,1,0)</f>
        <v>0</v>
      </c>
      <c r="N1471" s="51">
        <f>IF(Table2[[#This Row],[Ship Mode]]=Introduction!$C$44,1,0)</f>
        <v>1</v>
      </c>
      <c r="O1471" s="51">
        <f>IF(Table2[[#This Row],[Customer Segment]]=Introduction!$D$45,1,0)</f>
        <v>0</v>
      </c>
      <c r="P1471" s="51">
        <f>IF(Table2[[#This Row],[Customer Segment]]=Introduction!$D$42,1,0)</f>
        <v>0</v>
      </c>
      <c r="Q1471" s="51">
        <f>IF(Table2[[#This Row],[Customer Segment]]=Introduction!$D$44,1,0)</f>
        <v>0</v>
      </c>
      <c r="R1471" s="41">
        <v>1834.61</v>
      </c>
      <c r="S14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233.61945168124399</v>
      </c>
    </row>
    <row r="1472" spans="1:19" customFormat="1" x14ac:dyDescent="0.2">
      <c r="A1472" s="1" t="s">
        <v>13</v>
      </c>
      <c r="B1472" s="1" t="s">
        <v>14</v>
      </c>
      <c r="C1472" s="1" t="s">
        <v>70</v>
      </c>
      <c r="D1472" s="47">
        <v>0.09</v>
      </c>
      <c r="E1472" s="47">
        <v>5.4</v>
      </c>
      <c r="F1472" s="47">
        <v>7.78</v>
      </c>
      <c r="G1472" s="47">
        <v>0.37</v>
      </c>
      <c r="H1472" s="47">
        <v>-136.25200000000001</v>
      </c>
      <c r="I1472" s="52">
        <f>IF(Table2[[#This Row],[Order Priority]]=Introduction!$B$42,1,0)</f>
        <v>0</v>
      </c>
      <c r="J1472" s="52">
        <f>IF(Table2[[#This Row],[Order Priority]]=Introduction!$B$43,1,0)</f>
        <v>1</v>
      </c>
      <c r="K1472" s="52">
        <f>IF(Table2[[#This Row],[Order Priority]]=Introduction!$B$44,1,0)</f>
        <v>0</v>
      </c>
      <c r="L1472" s="52">
        <f>IF(Table2[[#This Row],[Order Priority]]=Introduction!$B$45,1,0)</f>
        <v>0</v>
      </c>
      <c r="M1472" s="52">
        <f>IF(Table2[[#This Row],[Ship Mode]]=Introduction!$C$42,1,0)</f>
        <v>0</v>
      </c>
      <c r="N1472" s="51">
        <f>IF(Table2[[#This Row],[Ship Mode]]=Introduction!$C$44,1,0)</f>
        <v>1</v>
      </c>
      <c r="O1472" s="51">
        <f>IF(Table2[[#This Row],[Customer Segment]]=Introduction!$D$45,1,0)</f>
        <v>0</v>
      </c>
      <c r="P1472" s="51">
        <f>IF(Table2[[#This Row],[Customer Segment]]=Introduction!$D$42,1,0)</f>
        <v>0</v>
      </c>
      <c r="Q1472" s="51">
        <f>IF(Table2[[#This Row],[Customer Segment]]=Introduction!$D$44,1,0)</f>
        <v>0</v>
      </c>
      <c r="R1472" s="44">
        <v>49.24</v>
      </c>
      <c r="S14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-25.028005248818431</v>
      </c>
    </row>
    <row r="1473" spans="1:19" customFormat="1" x14ac:dyDescent="0.2">
      <c r="A1473" s="1" t="s">
        <v>13</v>
      </c>
      <c r="B1473" s="1" t="s">
        <v>14</v>
      </c>
      <c r="C1473" s="1" t="s">
        <v>70</v>
      </c>
      <c r="D1473" s="49">
        <v>0.03</v>
      </c>
      <c r="E1473" s="49">
        <v>28.53</v>
      </c>
      <c r="F1473" s="49">
        <v>1.49</v>
      </c>
      <c r="G1473" s="49">
        <v>0.38</v>
      </c>
      <c r="H1473" s="49">
        <v>137.67570000000001</v>
      </c>
      <c r="I1473" s="52">
        <f>IF(Table2[[#This Row],[Order Priority]]=Introduction!$B$42,1,0)</f>
        <v>0</v>
      </c>
      <c r="J1473" s="52">
        <f>IF(Table2[[#This Row],[Order Priority]]=Introduction!$B$43,1,0)</f>
        <v>1</v>
      </c>
      <c r="K1473" s="52">
        <f>IF(Table2[[#This Row],[Order Priority]]=Introduction!$B$44,1,0)</f>
        <v>0</v>
      </c>
      <c r="L1473" s="52">
        <f>IF(Table2[[#This Row],[Order Priority]]=Introduction!$B$45,1,0)</f>
        <v>0</v>
      </c>
      <c r="M1473" s="52">
        <f>IF(Table2[[#This Row],[Ship Mode]]=Introduction!$C$42,1,0)</f>
        <v>0</v>
      </c>
      <c r="N1473" s="51">
        <f>IF(Table2[[#This Row],[Ship Mode]]=Introduction!$C$44,1,0)</f>
        <v>1</v>
      </c>
      <c r="O1473" s="51">
        <f>IF(Table2[[#This Row],[Customer Segment]]=Introduction!$D$45,1,0)</f>
        <v>0</v>
      </c>
      <c r="P1473" s="51">
        <f>IF(Table2[[#This Row],[Customer Segment]]=Introduction!$D$42,1,0)</f>
        <v>0</v>
      </c>
      <c r="Q1473" s="51">
        <f>IF(Table2[[#This Row],[Customer Segment]]=Introduction!$D$44,1,0)</f>
        <v>0</v>
      </c>
      <c r="R1473" s="41">
        <v>199.53</v>
      </c>
      <c r="S14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202.0620497753699</v>
      </c>
    </row>
    <row r="1474" spans="1:19" customFormat="1" x14ac:dyDescent="0.2">
      <c r="A1474" s="1" t="s">
        <v>13</v>
      </c>
      <c r="B1474" s="1" t="s">
        <v>14</v>
      </c>
      <c r="C1474" s="1" t="s">
        <v>70</v>
      </c>
      <c r="D1474" s="47">
        <v>7.0000000000000007E-2</v>
      </c>
      <c r="E1474" s="47">
        <v>5.98</v>
      </c>
      <c r="F1474" s="47">
        <v>7.15</v>
      </c>
      <c r="G1474" s="47">
        <v>0.36</v>
      </c>
      <c r="H1474" s="47">
        <v>-62</v>
      </c>
      <c r="I1474" s="52">
        <f>IF(Table2[[#This Row],[Order Priority]]=Introduction!$B$42,1,0)</f>
        <v>0</v>
      </c>
      <c r="J1474" s="52">
        <f>IF(Table2[[#This Row],[Order Priority]]=Introduction!$B$43,1,0)</f>
        <v>1</v>
      </c>
      <c r="K1474" s="52">
        <f>IF(Table2[[#This Row],[Order Priority]]=Introduction!$B$44,1,0)</f>
        <v>0</v>
      </c>
      <c r="L1474" s="52">
        <f>IF(Table2[[#This Row],[Order Priority]]=Introduction!$B$45,1,0)</f>
        <v>0</v>
      </c>
      <c r="M1474" s="52">
        <f>IF(Table2[[#This Row],[Ship Mode]]=Introduction!$C$42,1,0)</f>
        <v>0</v>
      </c>
      <c r="N1474" s="51">
        <f>IF(Table2[[#This Row],[Ship Mode]]=Introduction!$C$44,1,0)</f>
        <v>1</v>
      </c>
      <c r="O1474" s="51">
        <f>IF(Table2[[#This Row],[Customer Segment]]=Introduction!$D$45,1,0)</f>
        <v>0</v>
      </c>
      <c r="P1474" s="51">
        <f>IF(Table2[[#This Row],[Customer Segment]]=Introduction!$D$42,1,0)</f>
        <v>0</v>
      </c>
      <c r="Q1474" s="51">
        <f>IF(Table2[[#This Row],[Customer Segment]]=Introduction!$D$44,1,0)</f>
        <v>0</v>
      </c>
      <c r="R1474" s="44">
        <v>37.049999999999997</v>
      </c>
      <c r="S14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40.317346648531128</v>
      </c>
    </row>
    <row r="1475" spans="1:19" customFormat="1" x14ac:dyDescent="0.2">
      <c r="A1475" s="1" t="s">
        <v>23</v>
      </c>
      <c r="B1475" s="1" t="s">
        <v>14</v>
      </c>
      <c r="C1475" s="1" t="s">
        <v>70</v>
      </c>
      <c r="D1475" s="49">
        <v>7.0000000000000007E-2</v>
      </c>
      <c r="E1475" s="49">
        <v>35.99</v>
      </c>
      <c r="F1475" s="49">
        <v>5.99</v>
      </c>
      <c r="G1475" s="49">
        <v>0.38</v>
      </c>
      <c r="H1475" s="49">
        <v>17.8398</v>
      </c>
      <c r="I1475" s="52">
        <f>IF(Table2[[#This Row],[Order Priority]]=Introduction!$B$42,1,0)</f>
        <v>0</v>
      </c>
      <c r="J1475" s="52">
        <f>IF(Table2[[#This Row],[Order Priority]]=Introduction!$B$43,1,0)</f>
        <v>0</v>
      </c>
      <c r="K1475" s="52">
        <f>IF(Table2[[#This Row],[Order Priority]]=Introduction!$B$44,1,0)</f>
        <v>1</v>
      </c>
      <c r="L1475" s="52">
        <f>IF(Table2[[#This Row],[Order Priority]]=Introduction!$B$45,1,0)</f>
        <v>0</v>
      </c>
      <c r="M1475" s="52">
        <f>IF(Table2[[#This Row],[Ship Mode]]=Introduction!$C$42,1,0)</f>
        <v>0</v>
      </c>
      <c r="N1475" s="51">
        <f>IF(Table2[[#This Row],[Ship Mode]]=Introduction!$C$44,1,0)</f>
        <v>1</v>
      </c>
      <c r="O1475" s="51">
        <f>IF(Table2[[#This Row],[Customer Segment]]=Introduction!$D$45,1,0)</f>
        <v>0</v>
      </c>
      <c r="P1475" s="51">
        <f>IF(Table2[[#This Row],[Customer Segment]]=Introduction!$D$42,1,0)</f>
        <v>0</v>
      </c>
      <c r="Q1475" s="51">
        <f>IF(Table2[[#This Row],[Customer Segment]]=Introduction!$D$44,1,0)</f>
        <v>0</v>
      </c>
      <c r="R1475" s="41">
        <v>153.61000000000001</v>
      </c>
      <c r="S14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282.92077789609914</v>
      </c>
    </row>
    <row r="1476" spans="1:19" customFormat="1" x14ac:dyDescent="0.2">
      <c r="A1476" s="1" t="s">
        <v>23</v>
      </c>
      <c r="B1476" s="1" t="s">
        <v>63</v>
      </c>
      <c r="C1476" s="1" t="s">
        <v>70</v>
      </c>
      <c r="D1476" s="47">
        <v>0.08</v>
      </c>
      <c r="E1476" s="47">
        <v>65.989999999999995</v>
      </c>
      <c r="F1476" s="47">
        <v>5.92</v>
      </c>
      <c r="G1476" s="47">
        <v>0.57999999999999996</v>
      </c>
      <c r="H1476" s="47">
        <v>183.84299999999999</v>
      </c>
      <c r="I1476" s="52">
        <f>IF(Table2[[#This Row],[Order Priority]]=Introduction!$B$42,1,0)</f>
        <v>0</v>
      </c>
      <c r="J1476" s="52">
        <f>IF(Table2[[#This Row],[Order Priority]]=Introduction!$B$43,1,0)</f>
        <v>0</v>
      </c>
      <c r="K1476" s="52">
        <f>IF(Table2[[#This Row],[Order Priority]]=Introduction!$B$44,1,0)</f>
        <v>1</v>
      </c>
      <c r="L1476" s="52">
        <f>IF(Table2[[#This Row],[Order Priority]]=Introduction!$B$45,1,0)</f>
        <v>0</v>
      </c>
      <c r="M1476" s="52">
        <f>IF(Table2[[#This Row],[Ship Mode]]=Introduction!$C$42,1,0)</f>
        <v>0</v>
      </c>
      <c r="N1476" s="51">
        <f>IF(Table2[[#This Row],[Ship Mode]]=Introduction!$C$44,1,0)</f>
        <v>0</v>
      </c>
      <c r="O1476" s="51">
        <f>IF(Table2[[#This Row],[Customer Segment]]=Introduction!$D$45,1,0)</f>
        <v>0</v>
      </c>
      <c r="P1476" s="51">
        <f>IF(Table2[[#This Row],[Customer Segment]]=Introduction!$D$42,1,0)</f>
        <v>0</v>
      </c>
      <c r="Q1476" s="51">
        <f>IF(Table2[[#This Row],[Customer Segment]]=Introduction!$D$44,1,0)</f>
        <v>0</v>
      </c>
      <c r="R1476" s="44">
        <v>1063.81</v>
      </c>
      <c r="S14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622.38533646961707</v>
      </c>
    </row>
    <row r="1477" spans="1:19" customFormat="1" x14ac:dyDescent="0.2">
      <c r="A1477" s="1" t="s">
        <v>46</v>
      </c>
      <c r="B1477" s="1" t="s">
        <v>14</v>
      </c>
      <c r="C1477" s="1" t="s">
        <v>15</v>
      </c>
      <c r="D1477" s="49">
        <v>0.1</v>
      </c>
      <c r="E1477" s="49">
        <v>7.37</v>
      </c>
      <c r="F1477" s="49">
        <v>5.53</v>
      </c>
      <c r="G1477" s="49">
        <v>0.69</v>
      </c>
      <c r="H1477" s="49">
        <v>290.202</v>
      </c>
      <c r="I1477" s="52">
        <f>IF(Table2[[#This Row],[Order Priority]]=Introduction!$B$42,1,0)</f>
        <v>0</v>
      </c>
      <c r="J1477" s="52">
        <f>IF(Table2[[#This Row],[Order Priority]]=Introduction!$B$43,1,0)</f>
        <v>0</v>
      </c>
      <c r="K1477" s="52">
        <f>IF(Table2[[#This Row],[Order Priority]]=Introduction!$B$44,1,0)</f>
        <v>0</v>
      </c>
      <c r="L1477" s="52">
        <f>IF(Table2[[#This Row],[Order Priority]]=Introduction!$B$45,1,0)</f>
        <v>0</v>
      </c>
      <c r="M1477" s="52">
        <f>IF(Table2[[#This Row],[Ship Mode]]=Introduction!$C$42,1,0)</f>
        <v>0</v>
      </c>
      <c r="N1477" s="51">
        <f>IF(Table2[[#This Row],[Ship Mode]]=Introduction!$C$44,1,0)</f>
        <v>1</v>
      </c>
      <c r="O1477" s="51">
        <f>IF(Table2[[#This Row],[Customer Segment]]=Introduction!$D$45,1,0)</f>
        <v>0</v>
      </c>
      <c r="P1477" s="51">
        <f>IF(Table2[[#This Row],[Customer Segment]]=Introduction!$D$42,1,0)</f>
        <v>1</v>
      </c>
      <c r="Q1477" s="51">
        <f>IF(Table2[[#This Row],[Customer Segment]]=Introduction!$D$44,1,0)</f>
        <v>0</v>
      </c>
      <c r="R1477" s="41">
        <v>269.33</v>
      </c>
      <c r="S14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789.6080697119047</v>
      </c>
    </row>
    <row r="1478" spans="1:19" customFormat="1" x14ac:dyDescent="0.2">
      <c r="A1478" s="1" t="s">
        <v>13</v>
      </c>
      <c r="B1478" s="1" t="s">
        <v>14</v>
      </c>
      <c r="C1478" s="1" t="s">
        <v>47</v>
      </c>
      <c r="D1478" s="47">
        <v>7.0000000000000007E-2</v>
      </c>
      <c r="E1478" s="47">
        <v>19.84</v>
      </c>
      <c r="F1478" s="47">
        <v>4.0999999999999996</v>
      </c>
      <c r="G1478" s="47">
        <v>0.44</v>
      </c>
      <c r="H1478" s="47">
        <v>117.852</v>
      </c>
      <c r="I1478" s="52">
        <f>IF(Table2[[#This Row],[Order Priority]]=Introduction!$B$42,1,0)</f>
        <v>0</v>
      </c>
      <c r="J1478" s="52">
        <f>IF(Table2[[#This Row],[Order Priority]]=Introduction!$B$43,1,0)</f>
        <v>1</v>
      </c>
      <c r="K1478" s="52">
        <f>IF(Table2[[#This Row],[Order Priority]]=Introduction!$B$44,1,0)</f>
        <v>0</v>
      </c>
      <c r="L1478" s="52">
        <f>IF(Table2[[#This Row],[Order Priority]]=Introduction!$B$45,1,0)</f>
        <v>0</v>
      </c>
      <c r="M1478" s="52">
        <f>IF(Table2[[#This Row],[Ship Mode]]=Introduction!$C$42,1,0)</f>
        <v>0</v>
      </c>
      <c r="N1478" s="51">
        <f>IF(Table2[[#This Row],[Ship Mode]]=Introduction!$C$44,1,0)</f>
        <v>1</v>
      </c>
      <c r="O1478" s="51">
        <f>IF(Table2[[#This Row],[Customer Segment]]=Introduction!$D$45,1,0)</f>
        <v>0</v>
      </c>
      <c r="P1478" s="51">
        <f>IF(Table2[[#This Row],[Customer Segment]]=Introduction!$D$42,1,0)</f>
        <v>0</v>
      </c>
      <c r="Q1478" s="51">
        <f>IF(Table2[[#This Row],[Customer Segment]]=Introduction!$D$44,1,0)</f>
        <v>1</v>
      </c>
      <c r="R1478" s="44">
        <v>170.8</v>
      </c>
      <c r="S14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280.55005835625917</v>
      </c>
    </row>
    <row r="1479" spans="1:19" customFormat="1" x14ac:dyDescent="0.2">
      <c r="A1479" s="1" t="s">
        <v>13</v>
      </c>
      <c r="B1479" s="1" t="s">
        <v>14</v>
      </c>
      <c r="C1479" s="1" t="s">
        <v>47</v>
      </c>
      <c r="D1479" s="49">
        <v>7.0000000000000007E-2</v>
      </c>
      <c r="E1479" s="49">
        <v>8.34</v>
      </c>
      <c r="F1479" s="49">
        <v>1.43</v>
      </c>
      <c r="G1479" s="49">
        <v>0.35</v>
      </c>
      <c r="H1479" s="49">
        <v>-190.68</v>
      </c>
      <c r="I1479" s="52">
        <f>IF(Table2[[#This Row],[Order Priority]]=Introduction!$B$42,1,0)</f>
        <v>0</v>
      </c>
      <c r="J1479" s="52">
        <f>IF(Table2[[#This Row],[Order Priority]]=Introduction!$B$43,1,0)</f>
        <v>1</v>
      </c>
      <c r="K1479" s="52">
        <f>IF(Table2[[#This Row],[Order Priority]]=Introduction!$B$44,1,0)</f>
        <v>0</v>
      </c>
      <c r="L1479" s="52">
        <f>IF(Table2[[#This Row],[Order Priority]]=Introduction!$B$45,1,0)</f>
        <v>0</v>
      </c>
      <c r="M1479" s="52">
        <f>IF(Table2[[#This Row],[Ship Mode]]=Introduction!$C$42,1,0)</f>
        <v>0</v>
      </c>
      <c r="N1479" s="51">
        <f>IF(Table2[[#This Row],[Ship Mode]]=Introduction!$C$44,1,0)</f>
        <v>1</v>
      </c>
      <c r="O1479" s="51">
        <f>IF(Table2[[#This Row],[Customer Segment]]=Introduction!$D$45,1,0)</f>
        <v>0</v>
      </c>
      <c r="P1479" s="51">
        <f>IF(Table2[[#This Row],[Customer Segment]]=Introduction!$D$42,1,0)</f>
        <v>0</v>
      </c>
      <c r="Q1479" s="51">
        <f>IF(Table2[[#This Row],[Customer Segment]]=Introduction!$D$44,1,0)</f>
        <v>1</v>
      </c>
      <c r="R1479" s="41">
        <v>132.08000000000001</v>
      </c>
      <c r="S14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-220.0297643512375</v>
      </c>
    </row>
    <row r="1480" spans="1:19" customFormat="1" x14ac:dyDescent="0.2">
      <c r="A1480" s="1" t="s">
        <v>13</v>
      </c>
      <c r="B1480" s="1" t="s">
        <v>14</v>
      </c>
      <c r="C1480" s="1" t="s">
        <v>47</v>
      </c>
      <c r="D1480" s="47">
        <v>0.09</v>
      </c>
      <c r="E1480" s="47">
        <v>4.9800000000000004</v>
      </c>
      <c r="F1480" s="47">
        <v>6.07</v>
      </c>
      <c r="G1480" s="47">
        <v>0.36</v>
      </c>
      <c r="H1480" s="47">
        <v>325.39800000000002</v>
      </c>
      <c r="I1480" s="52">
        <f>IF(Table2[[#This Row],[Order Priority]]=Introduction!$B$42,1,0)</f>
        <v>0</v>
      </c>
      <c r="J1480" s="52">
        <f>IF(Table2[[#This Row],[Order Priority]]=Introduction!$B$43,1,0)</f>
        <v>1</v>
      </c>
      <c r="K1480" s="52">
        <f>IF(Table2[[#This Row],[Order Priority]]=Introduction!$B$44,1,0)</f>
        <v>0</v>
      </c>
      <c r="L1480" s="52">
        <f>IF(Table2[[#This Row],[Order Priority]]=Introduction!$B$45,1,0)</f>
        <v>0</v>
      </c>
      <c r="M1480" s="52">
        <f>IF(Table2[[#This Row],[Ship Mode]]=Introduction!$C$42,1,0)</f>
        <v>0</v>
      </c>
      <c r="N1480" s="51">
        <f>IF(Table2[[#This Row],[Ship Mode]]=Introduction!$C$44,1,0)</f>
        <v>1</v>
      </c>
      <c r="O1480" s="51">
        <f>IF(Table2[[#This Row],[Customer Segment]]=Introduction!$D$45,1,0)</f>
        <v>0</v>
      </c>
      <c r="P1480" s="51">
        <f>IF(Table2[[#This Row],[Customer Segment]]=Introduction!$D$42,1,0)</f>
        <v>0</v>
      </c>
      <c r="Q1480" s="51">
        <f>IF(Table2[[#This Row],[Customer Segment]]=Introduction!$D$44,1,0)</f>
        <v>1</v>
      </c>
      <c r="R1480" s="44">
        <v>45.34</v>
      </c>
      <c r="S14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421.2615340532667</v>
      </c>
    </row>
    <row r="1481" spans="1:19" customFormat="1" x14ac:dyDescent="0.2">
      <c r="A1481" s="1" t="s">
        <v>23</v>
      </c>
      <c r="B1481" s="1" t="s">
        <v>63</v>
      </c>
      <c r="C1481" s="1" t="s">
        <v>3</v>
      </c>
      <c r="D1481" s="49">
        <v>0.02</v>
      </c>
      <c r="E1481" s="49">
        <v>4.0599999999999996</v>
      </c>
      <c r="F1481" s="49">
        <v>6.89</v>
      </c>
      <c r="G1481" s="49">
        <v>0.6</v>
      </c>
      <c r="H1481" s="49">
        <v>12.706</v>
      </c>
      <c r="I1481" s="52">
        <f>IF(Table2[[#This Row],[Order Priority]]=Introduction!$B$42,1,0)</f>
        <v>0</v>
      </c>
      <c r="J1481" s="52">
        <f>IF(Table2[[#This Row],[Order Priority]]=Introduction!$B$43,1,0)</f>
        <v>0</v>
      </c>
      <c r="K1481" s="52">
        <f>IF(Table2[[#This Row],[Order Priority]]=Introduction!$B$44,1,0)</f>
        <v>1</v>
      </c>
      <c r="L1481" s="52">
        <f>IF(Table2[[#This Row],[Order Priority]]=Introduction!$B$45,1,0)</f>
        <v>0</v>
      </c>
      <c r="M1481" s="52">
        <f>IF(Table2[[#This Row],[Ship Mode]]=Introduction!$C$42,1,0)</f>
        <v>0</v>
      </c>
      <c r="N1481" s="51">
        <f>IF(Table2[[#This Row],[Ship Mode]]=Introduction!$C$44,1,0)</f>
        <v>0</v>
      </c>
      <c r="O1481" s="51">
        <f>IF(Table2[[#This Row],[Customer Segment]]=Introduction!$D$45,1,0)</f>
        <v>1</v>
      </c>
      <c r="P1481" s="51">
        <f>IF(Table2[[#This Row],[Customer Segment]]=Introduction!$D$42,1,0)</f>
        <v>0</v>
      </c>
      <c r="Q1481" s="51">
        <f>IF(Table2[[#This Row],[Customer Segment]]=Introduction!$D$44,1,0)</f>
        <v>0</v>
      </c>
      <c r="R1481" s="41">
        <v>64.41</v>
      </c>
      <c r="S14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327.14666193569525</v>
      </c>
    </row>
    <row r="1482" spans="1:19" customFormat="1" x14ac:dyDescent="0.2">
      <c r="A1482" s="1" t="s">
        <v>23</v>
      </c>
      <c r="B1482" s="1" t="s">
        <v>14</v>
      </c>
      <c r="C1482" s="1" t="s">
        <v>3</v>
      </c>
      <c r="D1482" s="47">
        <v>7.0000000000000007E-2</v>
      </c>
      <c r="E1482" s="47">
        <v>9.49</v>
      </c>
      <c r="F1482" s="47">
        <v>5.76</v>
      </c>
      <c r="G1482" s="47">
        <v>0.39</v>
      </c>
      <c r="H1482" s="47">
        <v>7.71516</v>
      </c>
      <c r="I1482" s="52">
        <f>IF(Table2[[#This Row],[Order Priority]]=Introduction!$B$42,1,0)</f>
        <v>0</v>
      </c>
      <c r="J1482" s="52">
        <f>IF(Table2[[#This Row],[Order Priority]]=Introduction!$B$43,1,0)</f>
        <v>0</v>
      </c>
      <c r="K1482" s="52">
        <f>IF(Table2[[#This Row],[Order Priority]]=Introduction!$B$44,1,0)</f>
        <v>1</v>
      </c>
      <c r="L1482" s="52">
        <f>IF(Table2[[#This Row],[Order Priority]]=Introduction!$B$45,1,0)</f>
        <v>0</v>
      </c>
      <c r="M1482" s="52">
        <f>IF(Table2[[#This Row],[Ship Mode]]=Introduction!$C$42,1,0)</f>
        <v>0</v>
      </c>
      <c r="N1482" s="51">
        <f>IF(Table2[[#This Row],[Ship Mode]]=Introduction!$C$44,1,0)</f>
        <v>1</v>
      </c>
      <c r="O1482" s="51">
        <f>IF(Table2[[#This Row],[Customer Segment]]=Introduction!$D$45,1,0)</f>
        <v>1</v>
      </c>
      <c r="P1482" s="51">
        <f>IF(Table2[[#This Row],[Customer Segment]]=Introduction!$D$42,1,0)</f>
        <v>0</v>
      </c>
      <c r="Q1482" s="51">
        <f>IF(Table2[[#This Row],[Customer Segment]]=Introduction!$D$44,1,0)</f>
        <v>0</v>
      </c>
      <c r="R1482" s="44">
        <v>344.57</v>
      </c>
      <c r="S14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182.44192589213947</v>
      </c>
    </row>
    <row r="1483" spans="1:19" customFormat="1" x14ac:dyDescent="0.2">
      <c r="A1483" s="1" t="s">
        <v>23</v>
      </c>
      <c r="B1483" s="1" t="s">
        <v>14</v>
      </c>
      <c r="C1483" s="1" t="s">
        <v>70</v>
      </c>
      <c r="D1483" s="49">
        <v>7.0000000000000007E-2</v>
      </c>
      <c r="E1483" s="49">
        <v>172.99</v>
      </c>
      <c r="F1483" s="49">
        <v>19.989999999999998</v>
      </c>
      <c r="G1483" s="49">
        <v>0.39</v>
      </c>
      <c r="H1483" s="49">
        <v>2502.6851999999999</v>
      </c>
      <c r="I1483" s="52">
        <f>IF(Table2[[#This Row],[Order Priority]]=Introduction!$B$42,1,0)</f>
        <v>0</v>
      </c>
      <c r="J1483" s="52">
        <f>IF(Table2[[#This Row],[Order Priority]]=Introduction!$B$43,1,0)</f>
        <v>0</v>
      </c>
      <c r="K1483" s="52">
        <f>IF(Table2[[#This Row],[Order Priority]]=Introduction!$B$44,1,0)</f>
        <v>1</v>
      </c>
      <c r="L1483" s="52">
        <f>IF(Table2[[#This Row],[Order Priority]]=Introduction!$B$45,1,0)</f>
        <v>0</v>
      </c>
      <c r="M1483" s="52">
        <f>IF(Table2[[#This Row],[Ship Mode]]=Introduction!$C$42,1,0)</f>
        <v>0</v>
      </c>
      <c r="N1483" s="51">
        <f>IF(Table2[[#This Row],[Ship Mode]]=Introduction!$C$44,1,0)</f>
        <v>1</v>
      </c>
      <c r="O1483" s="51">
        <f>IF(Table2[[#This Row],[Customer Segment]]=Introduction!$D$45,1,0)</f>
        <v>0</v>
      </c>
      <c r="P1483" s="51">
        <f>IF(Table2[[#This Row],[Customer Segment]]=Introduction!$D$42,1,0)</f>
        <v>0</v>
      </c>
      <c r="Q1483" s="51">
        <f>IF(Table2[[#This Row],[Customer Segment]]=Introduction!$D$44,1,0)</f>
        <v>0</v>
      </c>
      <c r="R1483" s="41">
        <v>3627.08</v>
      </c>
      <c r="S14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3651.9741104605541</v>
      </c>
    </row>
    <row r="1484" spans="1:19" customFormat="1" x14ac:dyDescent="0.2">
      <c r="A1484" s="1" t="s">
        <v>23</v>
      </c>
      <c r="B1484" s="1" t="s">
        <v>14</v>
      </c>
      <c r="C1484" s="1" t="s">
        <v>70</v>
      </c>
      <c r="D1484" s="47">
        <v>0.09</v>
      </c>
      <c r="E1484" s="47">
        <v>7.64</v>
      </c>
      <c r="F1484" s="47">
        <v>1.39</v>
      </c>
      <c r="G1484" s="47">
        <v>0.36</v>
      </c>
      <c r="H1484" s="47">
        <v>0.68799999999999994</v>
      </c>
      <c r="I1484" s="52">
        <f>IF(Table2[[#This Row],[Order Priority]]=Introduction!$B$42,1,0)</f>
        <v>0</v>
      </c>
      <c r="J1484" s="52">
        <f>IF(Table2[[#This Row],[Order Priority]]=Introduction!$B$43,1,0)</f>
        <v>0</v>
      </c>
      <c r="K1484" s="52">
        <f>IF(Table2[[#This Row],[Order Priority]]=Introduction!$B$44,1,0)</f>
        <v>1</v>
      </c>
      <c r="L1484" s="52">
        <f>IF(Table2[[#This Row],[Order Priority]]=Introduction!$B$45,1,0)</f>
        <v>0</v>
      </c>
      <c r="M1484" s="52">
        <f>IF(Table2[[#This Row],[Ship Mode]]=Introduction!$C$42,1,0)</f>
        <v>0</v>
      </c>
      <c r="N1484" s="51">
        <f>IF(Table2[[#This Row],[Ship Mode]]=Introduction!$C$44,1,0)</f>
        <v>1</v>
      </c>
      <c r="O1484" s="51">
        <f>IF(Table2[[#This Row],[Customer Segment]]=Introduction!$D$45,1,0)</f>
        <v>0</v>
      </c>
      <c r="P1484" s="51">
        <f>IF(Table2[[#This Row],[Customer Segment]]=Introduction!$D$42,1,0)</f>
        <v>0</v>
      </c>
      <c r="Q1484" s="51">
        <f>IF(Table2[[#This Row],[Customer Segment]]=Introduction!$D$44,1,0)</f>
        <v>0</v>
      </c>
      <c r="R1484" s="44">
        <v>8.34</v>
      </c>
      <c r="S14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19.549922473231085</v>
      </c>
    </row>
    <row r="1485" spans="1:19" customFormat="1" x14ac:dyDescent="0.2">
      <c r="A1485" s="1" t="s">
        <v>92</v>
      </c>
      <c r="B1485" s="1" t="s">
        <v>14</v>
      </c>
      <c r="C1485" s="1" t="s">
        <v>70</v>
      </c>
      <c r="D1485" s="49">
        <v>0.06</v>
      </c>
      <c r="E1485" s="49">
        <v>2.94</v>
      </c>
      <c r="F1485" s="49">
        <v>0.96</v>
      </c>
      <c r="G1485" s="49">
        <v>0.57999999999999996</v>
      </c>
      <c r="H1485" s="49">
        <v>-8.8759999999999994</v>
      </c>
      <c r="I1485" s="52">
        <f>IF(Table2[[#This Row],[Order Priority]]=Introduction!$B$42,1,0)</f>
        <v>0</v>
      </c>
      <c r="J1485" s="52">
        <f>IF(Table2[[#This Row],[Order Priority]]=Introduction!$B$43,1,0)</f>
        <v>0</v>
      </c>
      <c r="K1485" s="52">
        <f>IF(Table2[[#This Row],[Order Priority]]=Introduction!$B$44,1,0)</f>
        <v>0</v>
      </c>
      <c r="L1485" s="52">
        <f>IF(Table2[[#This Row],[Order Priority]]=Introduction!$B$45,1,0)</f>
        <v>1</v>
      </c>
      <c r="M1485" s="52">
        <f>IF(Table2[[#This Row],[Ship Mode]]=Introduction!$C$42,1,0)</f>
        <v>0</v>
      </c>
      <c r="N1485" s="51">
        <f>IF(Table2[[#This Row],[Ship Mode]]=Introduction!$C$44,1,0)</f>
        <v>1</v>
      </c>
      <c r="O1485" s="51">
        <f>IF(Table2[[#This Row],[Customer Segment]]=Introduction!$D$45,1,0)</f>
        <v>0</v>
      </c>
      <c r="P1485" s="51">
        <f>IF(Table2[[#This Row],[Customer Segment]]=Introduction!$D$42,1,0)</f>
        <v>0</v>
      </c>
      <c r="Q1485" s="51">
        <f>IF(Table2[[#This Row],[Customer Segment]]=Introduction!$D$44,1,0)</f>
        <v>0</v>
      </c>
      <c r="R1485" s="41">
        <v>8.7899999999999991</v>
      </c>
      <c r="S14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118.8257082740862</v>
      </c>
    </row>
    <row r="1486" spans="1:19" customFormat="1" x14ac:dyDescent="0.2">
      <c r="A1486" s="1" t="s">
        <v>92</v>
      </c>
      <c r="B1486" s="1" t="s">
        <v>14</v>
      </c>
      <c r="C1486" s="1" t="s">
        <v>70</v>
      </c>
      <c r="D1486" s="47">
        <v>0.04</v>
      </c>
      <c r="E1486" s="47">
        <v>62.05</v>
      </c>
      <c r="F1486" s="47">
        <v>3.99</v>
      </c>
      <c r="G1486" s="47">
        <v>0.55000000000000004</v>
      </c>
      <c r="H1486" s="47">
        <v>1644.0768</v>
      </c>
      <c r="I1486" s="52">
        <f>IF(Table2[[#This Row],[Order Priority]]=Introduction!$B$42,1,0)</f>
        <v>0</v>
      </c>
      <c r="J1486" s="52">
        <f>IF(Table2[[#This Row],[Order Priority]]=Introduction!$B$43,1,0)</f>
        <v>0</v>
      </c>
      <c r="K1486" s="52">
        <f>IF(Table2[[#This Row],[Order Priority]]=Introduction!$B$44,1,0)</f>
        <v>0</v>
      </c>
      <c r="L1486" s="52">
        <f>IF(Table2[[#This Row],[Order Priority]]=Introduction!$B$45,1,0)</f>
        <v>1</v>
      </c>
      <c r="M1486" s="52">
        <f>IF(Table2[[#This Row],[Ship Mode]]=Introduction!$C$42,1,0)</f>
        <v>0</v>
      </c>
      <c r="N1486" s="51">
        <f>IF(Table2[[#This Row],[Ship Mode]]=Introduction!$C$44,1,0)</f>
        <v>1</v>
      </c>
      <c r="O1486" s="51">
        <f>IF(Table2[[#This Row],[Customer Segment]]=Introduction!$D$45,1,0)</f>
        <v>0</v>
      </c>
      <c r="P1486" s="51">
        <f>IF(Table2[[#This Row],[Customer Segment]]=Introduction!$D$42,1,0)</f>
        <v>0</v>
      </c>
      <c r="Q1486" s="51">
        <f>IF(Table2[[#This Row],[Customer Segment]]=Introduction!$D$44,1,0)</f>
        <v>0</v>
      </c>
      <c r="R1486" s="44">
        <v>2382.7199999999998</v>
      </c>
      <c r="S14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2068.7223808327017</v>
      </c>
    </row>
    <row r="1487" spans="1:19" customFormat="1" x14ac:dyDescent="0.2">
      <c r="A1487" s="1" t="s">
        <v>46</v>
      </c>
      <c r="B1487" s="1" t="s">
        <v>14</v>
      </c>
      <c r="C1487" s="1" t="s">
        <v>70</v>
      </c>
      <c r="D1487" s="49">
        <v>7.0000000000000007E-2</v>
      </c>
      <c r="E1487" s="49">
        <v>34.54</v>
      </c>
      <c r="F1487" s="49">
        <v>14.72</v>
      </c>
      <c r="G1487" s="49">
        <v>0.37</v>
      </c>
      <c r="H1487" s="49">
        <v>-20.182259999999999</v>
      </c>
      <c r="I1487" s="52">
        <f>IF(Table2[[#This Row],[Order Priority]]=Introduction!$B$42,1,0)</f>
        <v>0</v>
      </c>
      <c r="J1487" s="52">
        <f>IF(Table2[[#This Row],[Order Priority]]=Introduction!$B$43,1,0)</f>
        <v>0</v>
      </c>
      <c r="K1487" s="52">
        <f>IF(Table2[[#This Row],[Order Priority]]=Introduction!$B$44,1,0)</f>
        <v>0</v>
      </c>
      <c r="L1487" s="52">
        <f>IF(Table2[[#This Row],[Order Priority]]=Introduction!$B$45,1,0)</f>
        <v>0</v>
      </c>
      <c r="M1487" s="52">
        <f>IF(Table2[[#This Row],[Ship Mode]]=Introduction!$C$42,1,0)</f>
        <v>0</v>
      </c>
      <c r="N1487" s="51">
        <f>IF(Table2[[#This Row],[Ship Mode]]=Introduction!$C$44,1,0)</f>
        <v>1</v>
      </c>
      <c r="O1487" s="51">
        <f>IF(Table2[[#This Row],[Customer Segment]]=Introduction!$D$45,1,0)</f>
        <v>0</v>
      </c>
      <c r="P1487" s="51">
        <f>IF(Table2[[#This Row],[Customer Segment]]=Introduction!$D$42,1,0)</f>
        <v>0</v>
      </c>
      <c r="Q1487" s="51">
        <f>IF(Table2[[#This Row],[Customer Segment]]=Introduction!$D$44,1,0)</f>
        <v>0</v>
      </c>
      <c r="R1487" s="41">
        <v>574.97</v>
      </c>
      <c r="S14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593.68263725585939</v>
      </c>
    </row>
    <row r="1488" spans="1:19" customFormat="1" x14ac:dyDescent="0.2">
      <c r="A1488" s="1" t="s">
        <v>46</v>
      </c>
      <c r="B1488" s="1" t="s">
        <v>14</v>
      </c>
      <c r="C1488" s="1" t="s">
        <v>70</v>
      </c>
      <c r="D1488" s="47">
        <v>0.02</v>
      </c>
      <c r="E1488" s="47">
        <v>12.28</v>
      </c>
      <c r="F1488" s="47">
        <v>6.47</v>
      </c>
      <c r="G1488" s="47">
        <v>0.38</v>
      </c>
      <c r="H1488" s="47">
        <v>-156.97219999999999</v>
      </c>
      <c r="I1488" s="52">
        <f>IF(Table2[[#This Row],[Order Priority]]=Introduction!$B$42,1,0)</f>
        <v>0</v>
      </c>
      <c r="J1488" s="52">
        <f>IF(Table2[[#This Row],[Order Priority]]=Introduction!$B$43,1,0)</f>
        <v>0</v>
      </c>
      <c r="K1488" s="52">
        <f>IF(Table2[[#This Row],[Order Priority]]=Introduction!$B$44,1,0)</f>
        <v>0</v>
      </c>
      <c r="L1488" s="52">
        <f>IF(Table2[[#This Row],[Order Priority]]=Introduction!$B$45,1,0)</f>
        <v>0</v>
      </c>
      <c r="M1488" s="52">
        <f>IF(Table2[[#This Row],[Ship Mode]]=Introduction!$C$42,1,0)</f>
        <v>0</v>
      </c>
      <c r="N1488" s="51">
        <f>IF(Table2[[#This Row],[Ship Mode]]=Introduction!$C$44,1,0)</f>
        <v>1</v>
      </c>
      <c r="O1488" s="51">
        <f>IF(Table2[[#This Row],[Customer Segment]]=Introduction!$D$45,1,0)</f>
        <v>0</v>
      </c>
      <c r="P1488" s="51">
        <f>IF(Table2[[#This Row],[Customer Segment]]=Introduction!$D$42,1,0)</f>
        <v>0</v>
      </c>
      <c r="Q1488" s="51">
        <f>IF(Table2[[#This Row],[Customer Segment]]=Introduction!$D$44,1,0)</f>
        <v>0</v>
      </c>
      <c r="R1488" s="44">
        <v>115.22</v>
      </c>
      <c r="S14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197.19091841401479</v>
      </c>
    </row>
    <row r="1489" spans="1:19" customFormat="1" x14ac:dyDescent="0.2">
      <c r="A1489" s="1" t="s">
        <v>46</v>
      </c>
      <c r="B1489" s="1" t="s">
        <v>63</v>
      </c>
      <c r="C1489" s="1" t="s">
        <v>70</v>
      </c>
      <c r="D1489" s="49">
        <v>0.06</v>
      </c>
      <c r="E1489" s="49">
        <v>34.58</v>
      </c>
      <c r="F1489" s="49">
        <v>8.99</v>
      </c>
      <c r="G1489" s="49">
        <v>0.56000000000000005</v>
      </c>
      <c r="H1489" s="49">
        <v>384.5043</v>
      </c>
      <c r="I1489" s="52">
        <f>IF(Table2[[#This Row],[Order Priority]]=Introduction!$B$42,1,0)</f>
        <v>0</v>
      </c>
      <c r="J1489" s="52">
        <f>IF(Table2[[#This Row],[Order Priority]]=Introduction!$B$43,1,0)</f>
        <v>0</v>
      </c>
      <c r="K1489" s="52">
        <f>IF(Table2[[#This Row],[Order Priority]]=Introduction!$B$44,1,0)</f>
        <v>0</v>
      </c>
      <c r="L1489" s="52">
        <f>IF(Table2[[#This Row],[Order Priority]]=Introduction!$B$45,1,0)</f>
        <v>0</v>
      </c>
      <c r="M1489" s="52">
        <f>IF(Table2[[#This Row],[Ship Mode]]=Introduction!$C$42,1,0)</f>
        <v>0</v>
      </c>
      <c r="N1489" s="51">
        <f>IF(Table2[[#This Row],[Ship Mode]]=Introduction!$C$44,1,0)</f>
        <v>0</v>
      </c>
      <c r="O1489" s="51">
        <f>IF(Table2[[#This Row],[Customer Segment]]=Introduction!$D$45,1,0)</f>
        <v>0</v>
      </c>
      <c r="P1489" s="51">
        <f>IF(Table2[[#This Row],[Customer Segment]]=Introduction!$D$42,1,0)</f>
        <v>0</v>
      </c>
      <c r="Q1489" s="51">
        <f>IF(Table2[[#This Row],[Customer Segment]]=Introduction!$D$44,1,0)</f>
        <v>0</v>
      </c>
      <c r="R1489" s="41">
        <v>456.58</v>
      </c>
      <c r="S14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932.1614013870701</v>
      </c>
    </row>
    <row r="1490" spans="1:19" customFormat="1" x14ac:dyDescent="0.2">
      <c r="A1490" s="1" t="s">
        <v>1</v>
      </c>
      <c r="B1490" s="1" t="s">
        <v>14</v>
      </c>
      <c r="C1490" s="1" t="s">
        <v>15</v>
      </c>
      <c r="D1490" s="47">
        <v>0.1</v>
      </c>
      <c r="E1490" s="47">
        <v>1.89</v>
      </c>
      <c r="F1490" s="47">
        <v>0.76</v>
      </c>
      <c r="G1490" s="47">
        <v>0.83</v>
      </c>
      <c r="H1490" s="47">
        <v>-40.432000000000002</v>
      </c>
      <c r="I1490" s="52">
        <f>IF(Table2[[#This Row],[Order Priority]]=Introduction!$B$42,1,0)</f>
        <v>1</v>
      </c>
      <c r="J1490" s="52">
        <f>IF(Table2[[#This Row],[Order Priority]]=Introduction!$B$43,1,0)</f>
        <v>0</v>
      </c>
      <c r="K1490" s="52">
        <f>IF(Table2[[#This Row],[Order Priority]]=Introduction!$B$44,1,0)</f>
        <v>0</v>
      </c>
      <c r="L1490" s="52">
        <f>IF(Table2[[#This Row],[Order Priority]]=Introduction!$B$45,1,0)</f>
        <v>0</v>
      </c>
      <c r="M1490" s="52">
        <f>IF(Table2[[#This Row],[Ship Mode]]=Introduction!$C$42,1,0)</f>
        <v>0</v>
      </c>
      <c r="N1490" s="51">
        <f>IF(Table2[[#This Row],[Ship Mode]]=Introduction!$C$44,1,0)</f>
        <v>1</v>
      </c>
      <c r="O1490" s="51">
        <f>IF(Table2[[#This Row],[Customer Segment]]=Introduction!$D$45,1,0)</f>
        <v>0</v>
      </c>
      <c r="P1490" s="51">
        <f>IF(Table2[[#This Row],[Customer Segment]]=Introduction!$D$42,1,0)</f>
        <v>1</v>
      </c>
      <c r="Q1490" s="51">
        <f>IF(Table2[[#This Row],[Customer Segment]]=Introduction!$D$44,1,0)</f>
        <v>0</v>
      </c>
      <c r="R1490" s="44">
        <v>36.72</v>
      </c>
      <c r="S14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507.36862251315102</v>
      </c>
    </row>
    <row r="1491" spans="1:19" customFormat="1" x14ac:dyDescent="0.2">
      <c r="A1491" s="1" t="s">
        <v>13</v>
      </c>
      <c r="B1491" s="1" t="s">
        <v>14</v>
      </c>
      <c r="C1491" s="1" t="s">
        <v>3</v>
      </c>
      <c r="D1491" s="49">
        <v>0.04</v>
      </c>
      <c r="E1491" s="49">
        <v>10.98</v>
      </c>
      <c r="F1491" s="49">
        <v>3.99</v>
      </c>
      <c r="G1491" s="49">
        <v>0.57999999999999996</v>
      </c>
      <c r="H1491" s="49">
        <v>481.03199999999998</v>
      </c>
      <c r="I1491" s="52">
        <f>IF(Table2[[#This Row],[Order Priority]]=Introduction!$B$42,1,0)</f>
        <v>0</v>
      </c>
      <c r="J1491" s="52">
        <f>IF(Table2[[#This Row],[Order Priority]]=Introduction!$B$43,1,0)</f>
        <v>1</v>
      </c>
      <c r="K1491" s="52">
        <f>IF(Table2[[#This Row],[Order Priority]]=Introduction!$B$44,1,0)</f>
        <v>0</v>
      </c>
      <c r="L1491" s="52">
        <f>IF(Table2[[#This Row],[Order Priority]]=Introduction!$B$45,1,0)</f>
        <v>0</v>
      </c>
      <c r="M1491" s="52">
        <f>IF(Table2[[#This Row],[Ship Mode]]=Introduction!$C$42,1,0)</f>
        <v>0</v>
      </c>
      <c r="N1491" s="51">
        <f>IF(Table2[[#This Row],[Ship Mode]]=Introduction!$C$44,1,0)</f>
        <v>1</v>
      </c>
      <c r="O1491" s="51">
        <f>IF(Table2[[#This Row],[Customer Segment]]=Introduction!$D$45,1,0)</f>
        <v>1</v>
      </c>
      <c r="P1491" s="51">
        <f>IF(Table2[[#This Row],[Customer Segment]]=Introduction!$D$42,1,0)</f>
        <v>0</v>
      </c>
      <c r="Q1491" s="51">
        <f>IF(Table2[[#This Row],[Customer Segment]]=Introduction!$D$44,1,0)</f>
        <v>0</v>
      </c>
      <c r="R1491" s="41">
        <v>172.22</v>
      </c>
      <c r="S14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718.37065150195053</v>
      </c>
    </row>
    <row r="1492" spans="1:19" customFormat="1" x14ac:dyDescent="0.2">
      <c r="A1492" s="1" t="s">
        <v>13</v>
      </c>
      <c r="B1492" s="1" t="s">
        <v>63</v>
      </c>
      <c r="C1492" s="1" t="s">
        <v>15</v>
      </c>
      <c r="D1492" s="47">
        <v>0.05</v>
      </c>
      <c r="E1492" s="47">
        <v>39.99</v>
      </c>
      <c r="F1492" s="47">
        <v>10.25</v>
      </c>
      <c r="G1492" s="47">
        <v>0.55000000000000004</v>
      </c>
      <c r="H1492" s="47">
        <v>4.29</v>
      </c>
      <c r="I1492" s="52">
        <f>IF(Table2[[#This Row],[Order Priority]]=Introduction!$B$42,1,0)</f>
        <v>0</v>
      </c>
      <c r="J1492" s="52">
        <f>IF(Table2[[#This Row],[Order Priority]]=Introduction!$B$43,1,0)</f>
        <v>1</v>
      </c>
      <c r="K1492" s="52">
        <f>IF(Table2[[#This Row],[Order Priority]]=Introduction!$B$44,1,0)</f>
        <v>0</v>
      </c>
      <c r="L1492" s="52">
        <f>IF(Table2[[#This Row],[Order Priority]]=Introduction!$B$45,1,0)</f>
        <v>0</v>
      </c>
      <c r="M1492" s="52">
        <f>IF(Table2[[#This Row],[Ship Mode]]=Introduction!$C$42,1,0)</f>
        <v>0</v>
      </c>
      <c r="N1492" s="51">
        <f>IF(Table2[[#This Row],[Ship Mode]]=Introduction!$C$44,1,0)</f>
        <v>0</v>
      </c>
      <c r="O1492" s="51">
        <f>IF(Table2[[#This Row],[Customer Segment]]=Introduction!$D$45,1,0)</f>
        <v>0</v>
      </c>
      <c r="P1492" s="51">
        <f>IF(Table2[[#This Row],[Customer Segment]]=Introduction!$D$42,1,0)</f>
        <v>1</v>
      </c>
      <c r="Q1492" s="51">
        <f>IF(Table2[[#This Row],[Customer Segment]]=Introduction!$D$44,1,0)</f>
        <v>0</v>
      </c>
      <c r="R1492" s="44">
        <v>130.91</v>
      </c>
      <c r="S14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360.43136960471321</v>
      </c>
    </row>
    <row r="1493" spans="1:19" customFormat="1" x14ac:dyDescent="0.2">
      <c r="A1493" s="1" t="s">
        <v>92</v>
      </c>
      <c r="B1493" s="1" t="s">
        <v>63</v>
      </c>
      <c r="C1493" s="1" t="s">
        <v>70</v>
      </c>
      <c r="D1493" s="49">
        <v>0.1</v>
      </c>
      <c r="E1493" s="49">
        <v>3.36</v>
      </c>
      <c r="F1493" s="49">
        <v>6.27</v>
      </c>
      <c r="G1493" s="49">
        <v>0.4</v>
      </c>
      <c r="H1493" s="49">
        <v>-67.0565</v>
      </c>
      <c r="I1493" s="52">
        <f>IF(Table2[[#This Row],[Order Priority]]=Introduction!$B$42,1,0)</f>
        <v>0</v>
      </c>
      <c r="J1493" s="52">
        <f>IF(Table2[[#This Row],[Order Priority]]=Introduction!$B$43,1,0)</f>
        <v>0</v>
      </c>
      <c r="K1493" s="52">
        <f>IF(Table2[[#This Row],[Order Priority]]=Introduction!$B$44,1,0)</f>
        <v>0</v>
      </c>
      <c r="L1493" s="52">
        <f>IF(Table2[[#This Row],[Order Priority]]=Introduction!$B$45,1,0)</f>
        <v>1</v>
      </c>
      <c r="M1493" s="52">
        <f>IF(Table2[[#This Row],[Ship Mode]]=Introduction!$C$42,1,0)</f>
        <v>0</v>
      </c>
      <c r="N1493" s="51">
        <f>IF(Table2[[#This Row],[Ship Mode]]=Introduction!$C$44,1,0)</f>
        <v>0</v>
      </c>
      <c r="O1493" s="51">
        <f>IF(Table2[[#This Row],[Customer Segment]]=Introduction!$D$45,1,0)</f>
        <v>0</v>
      </c>
      <c r="P1493" s="51">
        <f>IF(Table2[[#This Row],[Customer Segment]]=Introduction!$D$42,1,0)</f>
        <v>0</v>
      </c>
      <c r="Q1493" s="51">
        <f>IF(Table2[[#This Row],[Customer Segment]]=Introduction!$D$44,1,0)</f>
        <v>0</v>
      </c>
      <c r="R1493" s="41">
        <v>20.87</v>
      </c>
      <c r="S14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-50.934301796720973</v>
      </c>
    </row>
    <row r="1494" spans="1:19" customFormat="1" x14ac:dyDescent="0.2">
      <c r="A1494" s="1" t="s">
        <v>92</v>
      </c>
      <c r="B1494" s="1" t="s">
        <v>14</v>
      </c>
      <c r="C1494" s="1" t="s">
        <v>70</v>
      </c>
      <c r="D1494" s="47">
        <v>7.0000000000000007E-2</v>
      </c>
      <c r="E1494" s="47">
        <v>12.28</v>
      </c>
      <c r="F1494" s="47">
        <v>4.8600000000000003</v>
      </c>
      <c r="G1494" s="47">
        <v>0.38</v>
      </c>
      <c r="H1494" s="47">
        <v>-7.94</v>
      </c>
      <c r="I1494" s="52">
        <f>IF(Table2[[#This Row],[Order Priority]]=Introduction!$B$42,1,0)</f>
        <v>0</v>
      </c>
      <c r="J1494" s="52">
        <f>IF(Table2[[#This Row],[Order Priority]]=Introduction!$B$43,1,0)</f>
        <v>0</v>
      </c>
      <c r="K1494" s="52">
        <f>IF(Table2[[#This Row],[Order Priority]]=Introduction!$B$44,1,0)</f>
        <v>0</v>
      </c>
      <c r="L1494" s="52">
        <f>IF(Table2[[#This Row],[Order Priority]]=Introduction!$B$45,1,0)</f>
        <v>1</v>
      </c>
      <c r="M1494" s="52">
        <f>IF(Table2[[#This Row],[Ship Mode]]=Introduction!$C$42,1,0)</f>
        <v>0</v>
      </c>
      <c r="N1494" s="51">
        <f>IF(Table2[[#This Row],[Ship Mode]]=Introduction!$C$44,1,0)</f>
        <v>1</v>
      </c>
      <c r="O1494" s="51">
        <f>IF(Table2[[#This Row],[Customer Segment]]=Introduction!$D$45,1,0)</f>
        <v>0</v>
      </c>
      <c r="P1494" s="51">
        <f>IF(Table2[[#This Row],[Customer Segment]]=Introduction!$D$42,1,0)</f>
        <v>0</v>
      </c>
      <c r="Q1494" s="51">
        <f>IF(Table2[[#This Row],[Customer Segment]]=Introduction!$D$44,1,0)</f>
        <v>0</v>
      </c>
      <c r="R1494" s="44">
        <v>25.7</v>
      </c>
      <c r="S14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83.996340343517318</v>
      </c>
    </row>
    <row r="1495" spans="1:19" customFormat="1" x14ac:dyDescent="0.2">
      <c r="A1495" s="1" t="s">
        <v>92</v>
      </c>
      <c r="B1495" s="1" t="s">
        <v>14</v>
      </c>
      <c r="C1495" s="1" t="s">
        <v>70</v>
      </c>
      <c r="D1495" s="49">
        <v>0.09</v>
      </c>
      <c r="E1495" s="49">
        <v>20.99</v>
      </c>
      <c r="F1495" s="49">
        <v>0.99</v>
      </c>
      <c r="G1495" s="49">
        <v>0.56999999999999995</v>
      </c>
      <c r="H1495" s="49">
        <v>122.292</v>
      </c>
      <c r="I1495" s="52">
        <f>IF(Table2[[#This Row],[Order Priority]]=Introduction!$B$42,1,0)</f>
        <v>0</v>
      </c>
      <c r="J1495" s="52">
        <f>IF(Table2[[#This Row],[Order Priority]]=Introduction!$B$43,1,0)</f>
        <v>0</v>
      </c>
      <c r="K1495" s="52">
        <f>IF(Table2[[#This Row],[Order Priority]]=Introduction!$B$44,1,0)</f>
        <v>0</v>
      </c>
      <c r="L1495" s="52">
        <f>IF(Table2[[#This Row],[Order Priority]]=Introduction!$B$45,1,0)</f>
        <v>1</v>
      </c>
      <c r="M1495" s="52">
        <f>IF(Table2[[#This Row],[Ship Mode]]=Introduction!$C$42,1,0)</f>
        <v>0</v>
      </c>
      <c r="N1495" s="51">
        <f>IF(Table2[[#This Row],[Ship Mode]]=Introduction!$C$44,1,0)</f>
        <v>1</v>
      </c>
      <c r="O1495" s="51">
        <f>IF(Table2[[#This Row],[Customer Segment]]=Introduction!$D$45,1,0)</f>
        <v>0</v>
      </c>
      <c r="P1495" s="51">
        <f>IF(Table2[[#This Row],[Customer Segment]]=Introduction!$D$42,1,0)</f>
        <v>0</v>
      </c>
      <c r="Q1495" s="51">
        <f>IF(Table2[[#This Row],[Customer Segment]]=Introduction!$D$44,1,0)</f>
        <v>0</v>
      </c>
      <c r="R1495" s="41">
        <v>229.57</v>
      </c>
      <c r="S14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282.39110826719741</v>
      </c>
    </row>
    <row r="1496" spans="1:19" customFormat="1" x14ac:dyDescent="0.2">
      <c r="A1496" s="1" t="s">
        <v>46</v>
      </c>
      <c r="B1496" s="1" t="s">
        <v>63</v>
      </c>
      <c r="C1496" s="1" t="s">
        <v>70</v>
      </c>
      <c r="D1496" s="47">
        <v>0</v>
      </c>
      <c r="E1496" s="47">
        <v>73.98</v>
      </c>
      <c r="F1496" s="47">
        <v>12.14</v>
      </c>
      <c r="G1496" s="47">
        <v>0.67</v>
      </c>
      <c r="H1496" s="47">
        <v>326.25</v>
      </c>
      <c r="I1496" s="52">
        <f>IF(Table2[[#This Row],[Order Priority]]=Introduction!$B$42,1,0)</f>
        <v>0</v>
      </c>
      <c r="J1496" s="52">
        <f>IF(Table2[[#This Row],[Order Priority]]=Introduction!$B$43,1,0)</f>
        <v>0</v>
      </c>
      <c r="K1496" s="52">
        <f>IF(Table2[[#This Row],[Order Priority]]=Introduction!$B$44,1,0)</f>
        <v>0</v>
      </c>
      <c r="L1496" s="52">
        <f>IF(Table2[[#This Row],[Order Priority]]=Introduction!$B$45,1,0)</f>
        <v>0</v>
      </c>
      <c r="M1496" s="52">
        <f>IF(Table2[[#This Row],[Ship Mode]]=Introduction!$C$42,1,0)</f>
        <v>0</v>
      </c>
      <c r="N1496" s="51">
        <f>IF(Table2[[#This Row],[Ship Mode]]=Introduction!$C$44,1,0)</f>
        <v>0</v>
      </c>
      <c r="O1496" s="51">
        <f>IF(Table2[[#This Row],[Customer Segment]]=Introduction!$D$45,1,0)</f>
        <v>0</v>
      </c>
      <c r="P1496" s="51">
        <f>IF(Table2[[#This Row],[Customer Segment]]=Introduction!$D$42,1,0)</f>
        <v>0</v>
      </c>
      <c r="Q1496" s="51">
        <f>IF(Table2[[#This Row],[Customer Segment]]=Introduction!$D$44,1,0)</f>
        <v>0</v>
      </c>
      <c r="R1496" s="44">
        <v>1300.81</v>
      </c>
      <c r="S14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1214.0991148720686</v>
      </c>
    </row>
    <row r="1497" spans="1:19" customFormat="1" x14ac:dyDescent="0.2">
      <c r="A1497" s="1" t="s">
        <v>13</v>
      </c>
      <c r="B1497" s="1" t="s">
        <v>2</v>
      </c>
      <c r="C1497" s="1" t="s">
        <v>70</v>
      </c>
      <c r="D1497" s="49">
        <v>7.0000000000000007E-2</v>
      </c>
      <c r="E1497" s="49">
        <v>300.98</v>
      </c>
      <c r="F1497" s="49">
        <v>64.73</v>
      </c>
      <c r="G1497" s="49">
        <v>0.56000000000000005</v>
      </c>
      <c r="H1497" s="49">
        <v>1399.64</v>
      </c>
      <c r="I1497" s="52">
        <f>IF(Table2[[#This Row],[Order Priority]]=Introduction!$B$42,1,0)</f>
        <v>0</v>
      </c>
      <c r="J1497" s="52">
        <f>IF(Table2[[#This Row],[Order Priority]]=Introduction!$B$43,1,0)</f>
        <v>1</v>
      </c>
      <c r="K1497" s="52">
        <f>IF(Table2[[#This Row],[Order Priority]]=Introduction!$B$44,1,0)</f>
        <v>0</v>
      </c>
      <c r="L1497" s="52">
        <f>IF(Table2[[#This Row],[Order Priority]]=Introduction!$B$45,1,0)</f>
        <v>0</v>
      </c>
      <c r="M1497" s="52">
        <f>IF(Table2[[#This Row],[Ship Mode]]=Introduction!$C$42,1,0)</f>
        <v>1</v>
      </c>
      <c r="N1497" s="51">
        <f>IF(Table2[[#This Row],[Ship Mode]]=Introduction!$C$44,1,0)</f>
        <v>0</v>
      </c>
      <c r="O1497" s="51">
        <f>IF(Table2[[#This Row],[Customer Segment]]=Introduction!$D$45,1,0)</f>
        <v>0</v>
      </c>
      <c r="P1497" s="51">
        <f>IF(Table2[[#This Row],[Customer Segment]]=Introduction!$D$42,1,0)</f>
        <v>0</v>
      </c>
      <c r="Q1497" s="51">
        <f>IF(Table2[[#This Row],[Customer Segment]]=Introduction!$D$44,1,0)</f>
        <v>0</v>
      </c>
      <c r="R1497" s="41">
        <v>4285.5600000000004</v>
      </c>
      <c r="S14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4415.5037552046479</v>
      </c>
    </row>
    <row r="1498" spans="1:19" customFormat="1" x14ac:dyDescent="0.2">
      <c r="A1498" s="1" t="s">
        <v>13</v>
      </c>
      <c r="B1498" s="1" t="s">
        <v>2</v>
      </c>
      <c r="C1498" s="1" t="s">
        <v>70</v>
      </c>
      <c r="D1498" s="47">
        <v>0.01</v>
      </c>
      <c r="E1498" s="47">
        <v>20.98</v>
      </c>
      <c r="F1498" s="47">
        <v>45</v>
      </c>
      <c r="G1498" s="47">
        <v>0.61</v>
      </c>
      <c r="H1498" s="47">
        <v>232.642</v>
      </c>
      <c r="I1498" s="52">
        <f>IF(Table2[[#This Row],[Order Priority]]=Introduction!$B$42,1,0)</f>
        <v>0</v>
      </c>
      <c r="J1498" s="52">
        <f>IF(Table2[[#This Row],[Order Priority]]=Introduction!$B$43,1,0)</f>
        <v>1</v>
      </c>
      <c r="K1498" s="52">
        <f>IF(Table2[[#This Row],[Order Priority]]=Introduction!$B$44,1,0)</f>
        <v>0</v>
      </c>
      <c r="L1498" s="52">
        <f>IF(Table2[[#This Row],[Order Priority]]=Introduction!$B$45,1,0)</f>
        <v>0</v>
      </c>
      <c r="M1498" s="52">
        <f>IF(Table2[[#This Row],[Ship Mode]]=Introduction!$C$42,1,0)</f>
        <v>1</v>
      </c>
      <c r="N1498" s="51">
        <f>IF(Table2[[#This Row],[Ship Mode]]=Introduction!$C$44,1,0)</f>
        <v>0</v>
      </c>
      <c r="O1498" s="51">
        <f>IF(Table2[[#This Row],[Customer Segment]]=Introduction!$D$45,1,0)</f>
        <v>0</v>
      </c>
      <c r="P1498" s="51">
        <f>IF(Table2[[#This Row],[Customer Segment]]=Introduction!$D$42,1,0)</f>
        <v>0</v>
      </c>
      <c r="Q1498" s="51">
        <f>IF(Table2[[#This Row],[Customer Segment]]=Introduction!$D$44,1,0)</f>
        <v>0</v>
      </c>
      <c r="R1498" s="44">
        <v>631.37</v>
      </c>
      <c r="S14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1879.0638667721537</v>
      </c>
    </row>
    <row r="1499" spans="1:19" customFormat="1" x14ac:dyDescent="0.2">
      <c r="A1499" s="1" t="s">
        <v>13</v>
      </c>
      <c r="B1499" s="1" t="s">
        <v>14</v>
      </c>
      <c r="C1499" s="1" t="s">
        <v>15</v>
      </c>
      <c r="D1499" s="49">
        <v>7.0000000000000007E-2</v>
      </c>
      <c r="E1499" s="49">
        <v>155.06</v>
      </c>
      <c r="F1499" s="49">
        <v>7.07</v>
      </c>
      <c r="G1499" s="49">
        <v>0.59</v>
      </c>
      <c r="H1499" s="49">
        <v>-121.75</v>
      </c>
      <c r="I1499" s="52">
        <f>IF(Table2[[#This Row],[Order Priority]]=Introduction!$B$42,1,0)</f>
        <v>0</v>
      </c>
      <c r="J1499" s="52">
        <f>IF(Table2[[#This Row],[Order Priority]]=Introduction!$B$43,1,0)</f>
        <v>1</v>
      </c>
      <c r="K1499" s="52">
        <f>IF(Table2[[#This Row],[Order Priority]]=Introduction!$B$44,1,0)</f>
        <v>0</v>
      </c>
      <c r="L1499" s="52">
        <f>IF(Table2[[#This Row],[Order Priority]]=Introduction!$B$45,1,0)</f>
        <v>0</v>
      </c>
      <c r="M1499" s="52">
        <f>IF(Table2[[#This Row],[Ship Mode]]=Introduction!$C$42,1,0)</f>
        <v>0</v>
      </c>
      <c r="N1499" s="51">
        <f>IF(Table2[[#This Row],[Ship Mode]]=Introduction!$C$44,1,0)</f>
        <v>1</v>
      </c>
      <c r="O1499" s="51">
        <f>IF(Table2[[#This Row],[Customer Segment]]=Introduction!$D$45,1,0)</f>
        <v>0</v>
      </c>
      <c r="P1499" s="51">
        <f>IF(Table2[[#This Row],[Customer Segment]]=Introduction!$D$42,1,0)</f>
        <v>1</v>
      </c>
      <c r="Q1499" s="51">
        <f>IF(Table2[[#This Row],[Customer Segment]]=Introduction!$D$44,1,0)</f>
        <v>0</v>
      </c>
      <c r="R1499" s="41">
        <v>2039.07</v>
      </c>
      <c r="S14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606.25102857702393</v>
      </c>
    </row>
    <row r="1500" spans="1:19" customFormat="1" x14ac:dyDescent="0.2">
      <c r="A1500" s="1" t="s">
        <v>13</v>
      </c>
      <c r="B1500" s="1" t="s">
        <v>14</v>
      </c>
      <c r="C1500" s="1" t="s">
        <v>15</v>
      </c>
      <c r="D1500" s="47">
        <v>7.0000000000000007E-2</v>
      </c>
      <c r="E1500" s="47">
        <v>155.06</v>
      </c>
      <c r="F1500" s="47">
        <v>7.07</v>
      </c>
      <c r="G1500" s="47">
        <v>0.59</v>
      </c>
      <c r="H1500" s="47">
        <v>24.35</v>
      </c>
      <c r="I1500" s="52">
        <f>IF(Table2[[#This Row],[Order Priority]]=Introduction!$B$42,1,0)</f>
        <v>0</v>
      </c>
      <c r="J1500" s="52">
        <f>IF(Table2[[#This Row],[Order Priority]]=Introduction!$B$43,1,0)</f>
        <v>1</v>
      </c>
      <c r="K1500" s="52">
        <f>IF(Table2[[#This Row],[Order Priority]]=Introduction!$B$44,1,0)</f>
        <v>0</v>
      </c>
      <c r="L1500" s="52">
        <f>IF(Table2[[#This Row],[Order Priority]]=Introduction!$B$45,1,0)</f>
        <v>0</v>
      </c>
      <c r="M1500" s="52">
        <f>IF(Table2[[#This Row],[Ship Mode]]=Introduction!$C$42,1,0)</f>
        <v>0</v>
      </c>
      <c r="N1500" s="51">
        <f>IF(Table2[[#This Row],[Ship Mode]]=Introduction!$C$44,1,0)</f>
        <v>1</v>
      </c>
      <c r="O1500" s="51">
        <f>IF(Table2[[#This Row],[Customer Segment]]=Introduction!$D$45,1,0)</f>
        <v>0</v>
      </c>
      <c r="P1500" s="51">
        <f>IF(Table2[[#This Row],[Customer Segment]]=Introduction!$D$42,1,0)</f>
        <v>1</v>
      </c>
      <c r="Q1500" s="51">
        <f>IF(Table2[[#This Row],[Customer Segment]]=Introduction!$D$44,1,0)</f>
        <v>0</v>
      </c>
      <c r="R1500" s="44">
        <v>436.94</v>
      </c>
      <c r="S15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755.86118661708736</v>
      </c>
    </row>
    <row r="1501" spans="1:19" customFormat="1" x14ac:dyDescent="0.2">
      <c r="A1501" s="1" t="s">
        <v>92</v>
      </c>
      <c r="B1501" s="1" t="s">
        <v>14</v>
      </c>
      <c r="C1501" s="1" t="s">
        <v>70</v>
      </c>
      <c r="D1501" s="49">
        <v>0.04</v>
      </c>
      <c r="E1501" s="49">
        <v>9.99</v>
      </c>
      <c r="F1501" s="49">
        <v>11.59</v>
      </c>
      <c r="G1501" s="49">
        <v>0.4</v>
      </c>
      <c r="H1501" s="49">
        <v>-92.32</v>
      </c>
      <c r="I1501" s="52">
        <f>IF(Table2[[#This Row],[Order Priority]]=Introduction!$B$42,1,0)</f>
        <v>0</v>
      </c>
      <c r="J1501" s="52">
        <f>IF(Table2[[#This Row],[Order Priority]]=Introduction!$B$43,1,0)</f>
        <v>0</v>
      </c>
      <c r="K1501" s="52">
        <f>IF(Table2[[#This Row],[Order Priority]]=Introduction!$B$44,1,0)</f>
        <v>0</v>
      </c>
      <c r="L1501" s="52">
        <f>IF(Table2[[#This Row],[Order Priority]]=Introduction!$B$45,1,0)</f>
        <v>1</v>
      </c>
      <c r="M1501" s="52">
        <f>IF(Table2[[#This Row],[Ship Mode]]=Introduction!$C$42,1,0)</f>
        <v>0</v>
      </c>
      <c r="N1501" s="51">
        <f>IF(Table2[[#This Row],[Ship Mode]]=Introduction!$C$44,1,0)</f>
        <v>1</v>
      </c>
      <c r="O1501" s="51">
        <f>IF(Table2[[#This Row],[Customer Segment]]=Introduction!$D$45,1,0)</f>
        <v>0</v>
      </c>
      <c r="P1501" s="51">
        <f>IF(Table2[[#This Row],[Customer Segment]]=Introduction!$D$42,1,0)</f>
        <v>0</v>
      </c>
      <c r="Q1501" s="51">
        <f>IF(Table2[[#This Row],[Customer Segment]]=Introduction!$D$44,1,0)</f>
        <v>0</v>
      </c>
      <c r="R1501" s="41">
        <v>52.09</v>
      </c>
      <c r="S15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212.87571467435149</v>
      </c>
    </row>
    <row r="1502" spans="1:19" customFormat="1" x14ac:dyDescent="0.2">
      <c r="A1502" s="1" t="s">
        <v>1</v>
      </c>
      <c r="B1502" s="1" t="s">
        <v>2</v>
      </c>
      <c r="C1502" s="1" t="s">
        <v>70</v>
      </c>
      <c r="D1502" s="47">
        <v>0.09</v>
      </c>
      <c r="E1502" s="47">
        <v>58.14</v>
      </c>
      <c r="F1502" s="47">
        <v>36.61</v>
      </c>
      <c r="G1502" s="47">
        <v>0.61</v>
      </c>
      <c r="H1502" s="47">
        <v>187.41200000000001</v>
      </c>
      <c r="I1502" s="52">
        <f>IF(Table2[[#This Row],[Order Priority]]=Introduction!$B$42,1,0)</f>
        <v>1</v>
      </c>
      <c r="J1502" s="52">
        <f>IF(Table2[[#This Row],[Order Priority]]=Introduction!$B$43,1,0)</f>
        <v>0</v>
      </c>
      <c r="K1502" s="52">
        <f>IF(Table2[[#This Row],[Order Priority]]=Introduction!$B$44,1,0)</f>
        <v>0</v>
      </c>
      <c r="L1502" s="52">
        <f>IF(Table2[[#This Row],[Order Priority]]=Introduction!$B$45,1,0)</f>
        <v>0</v>
      </c>
      <c r="M1502" s="52">
        <f>IF(Table2[[#This Row],[Ship Mode]]=Introduction!$C$42,1,0)</f>
        <v>1</v>
      </c>
      <c r="N1502" s="51">
        <f>IF(Table2[[#This Row],[Ship Mode]]=Introduction!$C$44,1,0)</f>
        <v>0</v>
      </c>
      <c r="O1502" s="51">
        <f>IF(Table2[[#This Row],[Customer Segment]]=Introduction!$D$45,1,0)</f>
        <v>0</v>
      </c>
      <c r="P1502" s="51">
        <f>IF(Table2[[#This Row],[Customer Segment]]=Introduction!$D$42,1,0)</f>
        <v>0</v>
      </c>
      <c r="Q1502" s="51">
        <f>IF(Table2[[#This Row],[Customer Segment]]=Introduction!$D$44,1,0)</f>
        <v>0</v>
      </c>
      <c r="R1502" s="44">
        <v>2115.06</v>
      </c>
      <c r="S15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1956.9144547763574</v>
      </c>
    </row>
    <row r="1503" spans="1:19" customFormat="1" x14ac:dyDescent="0.2">
      <c r="A1503" s="1" t="s">
        <v>1</v>
      </c>
      <c r="B1503" s="1" t="s">
        <v>2</v>
      </c>
      <c r="C1503" s="1" t="s">
        <v>47</v>
      </c>
      <c r="D1503" s="49">
        <v>0.1</v>
      </c>
      <c r="E1503" s="49">
        <v>442.14</v>
      </c>
      <c r="F1503" s="49">
        <v>14.7</v>
      </c>
      <c r="G1503" s="49">
        <v>0.56000000000000005</v>
      </c>
      <c r="H1503" s="49">
        <v>137.68794</v>
      </c>
      <c r="I1503" s="52">
        <f>IF(Table2[[#This Row],[Order Priority]]=Introduction!$B$42,1,0)</f>
        <v>1</v>
      </c>
      <c r="J1503" s="52">
        <f>IF(Table2[[#This Row],[Order Priority]]=Introduction!$B$43,1,0)</f>
        <v>0</v>
      </c>
      <c r="K1503" s="52">
        <f>IF(Table2[[#This Row],[Order Priority]]=Introduction!$B$44,1,0)</f>
        <v>0</v>
      </c>
      <c r="L1503" s="52">
        <f>IF(Table2[[#This Row],[Order Priority]]=Introduction!$B$45,1,0)</f>
        <v>0</v>
      </c>
      <c r="M1503" s="52">
        <f>IF(Table2[[#This Row],[Ship Mode]]=Introduction!$C$42,1,0)</f>
        <v>1</v>
      </c>
      <c r="N1503" s="51">
        <f>IF(Table2[[#This Row],[Ship Mode]]=Introduction!$C$44,1,0)</f>
        <v>0</v>
      </c>
      <c r="O1503" s="51">
        <f>IF(Table2[[#This Row],[Customer Segment]]=Introduction!$D$45,1,0)</f>
        <v>0</v>
      </c>
      <c r="P1503" s="51">
        <f>IF(Table2[[#This Row],[Customer Segment]]=Introduction!$D$42,1,0)</f>
        <v>0</v>
      </c>
      <c r="Q1503" s="51">
        <f>IF(Table2[[#This Row],[Customer Segment]]=Introduction!$D$44,1,0)</f>
        <v>1</v>
      </c>
      <c r="R1503" s="41">
        <v>2411.4299999999998</v>
      </c>
      <c r="S15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2485.8286523446536</v>
      </c>
    </row>
    <row r="1504" spans="1:19" customFormat="1" x14ac:dyDescent="0.2">
      <c r="A1504" s="1" t="s">
        <v>13</v>
      </c>
      <c r="B1504" s="1" t="s">
        <v>2</v>
      </c>
      <c r="C1504" s="1" t="s">
        <v>15</v>
      </c>
      <c r="D1504" s="47">
        <v>0.04</v>
      </c>
      <c r="E1504" s="47">
        <v>100.98</v>
      </c>
      <c r="F1504" s="47">
        <v>35.840000000000003</v>
      </c>
      <c r="G1504" s="47">
        <v>0.62</v>
      </c>
      <c r="H1504" s="47">
        <v>-152.76</v>
      </c>
      <c r="I1504" s="52">
        <f>IF(Table2[[#This Row],[Order Priority]]=Introduction!$B$42,1,0)</f>
        <v>0</v>
      </c>
      <c r="J1504" s="52">
        <f>IF(Table2[[#This Row],[Order Priority]]=Introduction!$B$43,1,0)</f>
        <v>1</v>
      </c>
      <c r="K1504" s="52">
        <f>IF(Table2[[#This Row],[Order Priority]]=Introduction!$B$44,1,0)</f>
        <v>0</v>
      </c>
      <c r="L1504" s="52">
        <f>IF(Table2[[#This Row],[Order Priority]]=Introduction!$B$45,1,0)</f>
        <v>0</v>
      </c>
      <c r="M1504" s="52">
        <f>IF(Table2[[#This Row],[Ship Mode]]=Introduction!$C$42,1,0)</f>
        <v>1</v>
      </c>
      <c r="N1504" s="51">
        <f>IF(Table2[[#This Row],[Ship Mode]]=Introduction!$C$44,1,0)</f>
        <v>0</v>
      </c>
      <c r="O1504" s="51">
        <f>IF(Table2[[#This Row],[Customer Segment]]=Introduction!$D$45,1,0)</f>
        <v>0</v>
      </c>
      <c r="P1504" s="51">
        <f>IF(Table2[[#This Row],[Customer Segment]]=Introduction!$D$42,1,0)</f>
        <v>1</v>
      </c>
      <c r="Q1504" s="51">
        <f>IF(Table2[[#This Row],[Customer Segment]]=Introduction!$D$44,1,0)</f>
        <v>0</v>
      </c>
      <c r="R1504" s="44">
        <v>110.75</v>
      </c>
      <c r="S15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1441.4308830983746</v>
      </c>
    </row>
    <row r="1505" spans="1:19" customFormat="1" x14ac:dyDescent="0.2">
      <c r="A1505" s="1" t="s">
        <v>13</v>
      </c>
      <c r="B1505" s="1" t="s">
        <v>2</v>
      </c>
      <c r="C1505" s="1" t="s">
        <v>70</v>
      </c>
      <c r="D1505" s="49">
        <v>0.1</v>
      </c>
      <c r="E1505" s="49">
        <v>218.75</v>
      </c>
      <c r="F1505" s="49">
        <v>69.64</v>
      </c>
      <c r="G1505" s="49">
        <v>0.77</v>
      </c>
      <c r="H1505" s="49">
        <v>62.298000000000002</v>
      </c>
      <c r="I1505" s="52">
        <f>IF(Table2[[#This Row],[Order Priority]]=Introduction!$B$42,1,0)</f>
        <v>0</v>
      </c>
      <c r="J1505" s="52">
        <f>IF(Table2[[#This Row],[Order Priority]]=Introduction!$B$43,1,0)</f>
        <v>1</v>
      </c>
      <c r="K1505" s="52">
        <f>IF(Table2[[#This Row],[Order Priority]]=Introduction!$B$44,1,0)</f>
        <v>0</v>
      </c>
      <c r="L1505" s="52">
        <f>IF(Table2[[#This Row],[Order Priority]]=Introduction!$B$45,1,0)</f>
        <v>0</v>
      </c>
      <c r="M1505" s="52">
        <f>IF(Table2[[#This Row],[Ship Mode]]=Introduction!$C$42,1,0)</f>
        <v>1</v>
      </c>
      <c r="N1505" s="51">
        <f>IF(Table2[[#This Row],[Ship Mode]]=Introduction!$C$44,1,0)</f>
        <v>0</v>
      </c>
      <c r="O1505" s="51">
        <f>IF(Table2[[#This Row],[Customer Segment]]=Introduction!$D$45,1,0)</f>
        <v>0</v>
      </c>
      <c r="P1505" s="51">
        <f>IF(Table2[[#This Row],[Customer Segment]]=Introduction!$D$42,1,0)</f>
        <v>0</v>
      </c>
      <c r="Q1505" s="51">
        <f>IF(Table2[[#This Row],[Customer Segment]]=Introduction!$D$44,1,0)</f>
        <v>0</v>
      </c>
      <c r="R1505" s="41">
        <v>2805.18</v>
      </c>
      <c r="S15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3078.8227466766357</v>
      </c>
    </row>
    <row r="1506" spans="1:19" customFormat="1" x14ac:dyDescent="0.2">
      <c r="A1506" s="1" t="s">
        <v>23</v>
      </c>
      <c r="B1506" s="1" t="s">
        <v>14</v>
      </c>
      <c r="C1506" s="1" t="s">
        <v>15</v>
      </c>
      <c r="D1506" s="47">
        <v>0.02</v>
      </c>
      <c r="E1506" s="47">
        <v>27.48</v>
      </c>
      <c r="F1506" s="47">
        <v>4</v>
      </c>
      <c r="G1506" s="47">
        <v>0.75</v>
      </c>
      <c r="H1506" s="47">
        <v>19.308</v>
      </c>
      <c r="I1506" s="52">
        <f>IF(Table2[[#This Row],[Order Priority]]=Introduction!$B$42,1,0)</f>
        <v>0</v>
      </c>
      <c r="J1506" s="52">
        <f>IF(Table2[[#This Row],[Order Priority]]=Introduction!$B$43,1,0)</f>
        <v>0</v>
      </c>
      <c r="K1506" s="52">
        <f>IF(Table2[[#This Row],[Order Priority]]=Introduction!$B$44,1,0)</f>
        <v>1</v>
      </c>
      <c r="L1506" s="52">
        <f>IF(Table2[[#This Row],[Order Priority]]=Introduction!$B$45,1,0)</f>
        <v>0</v>
      </c>
      <c r="M1506" s="52">
        <f>IF(Table2[[#This Row],[Ship Mode]]=Introduction!$C$42,1,0)</f>
        <v>0</v>
      </c>
      <c r="N1506" s="51">
        <f>IF(Table2[[#This Row],[Ship Mode]]=Introduction!$C$44,1,0)</f>
        <v>1</v>
      </c>
      <c r="O1506" s="51">
        <f>IF(Table2[[#This Row],[Customer Segment]]=Introduction!$D$45,1,0)</f>
        <v>0</v>
      </c>
      <c r="P1506" s="51">
        <f>IF(Table2[[#This Row],[Customer Segment]]=Introduction!$D$42,1,0)</f>
        <v>1</v>
      </c>
      <c r="Q1506" s="51">
        <f>IF(Table2[[#This Row],[Customer Segment]]=Introduction!$D$44,1,0)</f>
        <v>0</v>
      </c>
      <c r="R1506" s="44">
        <v>87.21</v>
      </c>
      <c r="S15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514.4028659370091</v>
      </c>
    </row>
    <row r="1507" spans="1:19" customFormat="1" x14ac:dyDescent="0.2">
      <c r="A1507" s="1" t="s">
        <v>23</v>
      </c>
      <c r="B1507" s="1" t="s">
        <v>14</v>
      </c>
      <c r="C1507" s="1" t="s">
        <v>15</v>
      </c>
      <c r="D1507" s="49">
        <v>0.08</v>
      </c>
      <c r="E1507" s="49">
        <v>10.06</v>
      </c>
      <c r="F1507" s="49">
        <v>2.06</v>
      </c>
      <c r="G1507" s="49">
        <v>0.39</v>
      </c>
      <c r="H1507" s="49">
        <v>0.33</v>
      </c>
      <c r="I1507" s="52">
        <f>IF(Table2[[#This Row],[Order Priority]]=Introduction!$B$42,1,0)</f>
        <v>0</v>
      </c>
      <c r="J1507" s="52">
        <f>IF(Table2[[#This Row],[Order Priority]]=Introduction!$B$43,1,0)</f>
        <v>0</v>
      </c>
      <c r="K1507" s="52">
        <f>IF(Table2[[#This Row],[Order Priority]]=Introduction!$B$44,1,0)</f>
        <v>1</v>
      </c>
      <c r="L1507" s="52">
        <f>IF(Table2[[#This Row],[Order Priority]]=Introduction!$B$45,1,0)</f>
        <v>0</v>
      </c>
      <c r="M1507" s="52">
        <f>IF(Table2[[#This Row],[Ship Mode]]=Introduction!$C$42,1,0)</f>
        <v>0</v>
      </c>
      <c r="N1507" s="51">
        <f>IF(Table2[[#This Row],[Ship Mode]]=Introduction!$C$44,1,0)</f>
        <v>1</v>
      </c>
      <c r="O1507" s="51">
        <f>IF(Table2[[#This Row],[Customer Segment]]=Introduction!$D$45,1,0)</f>
        <v>0</v>
      </c>
      <c r="P1507" s="51">
        <f>IF(Table2[[#This Row],[Customer Segment]]=Introduction!$D$42,1,0)</f>
        <v>1</v>
      </c>
      <c r="Q1507" s="51">
        <f>IF(Table2[[#This Row],[Customer Segment]]=Introduction!$D$44,1,0)</f>
        <v>0</v>
      </c>
      <c r="R1507" s="41">
        <v>40.15</v>
      </c>
      <c r="S15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47.892131818030343</v>
      </c>
    </row>
    <row r="1508" spans="1:19" customFormat="1" x14ac:dyDescent="0.2">
      <c r="A1508" s="1" t="s">
        <v>92</v>
      </c>
      <c r="B1508" s="1" t="s">
        <v>14</v>
      </c>
      <c r="C1508" s="1" t="s">
        <v>15</v>
      </c>
      <c r="D1508" s="47">
        <v>0.1</v>
      </c>
      <c r="E1508" s="47">
        <v>4.26</v>
      </c>
      <c r="F1508" s="47">
        <v>1.2</v>
      </c>
      <c r="G1508" s="47">
        <v>0.44</v>
      </c>
      <c r="H1508" s="47">
        <v>15.42</v>
      </c>
      <c r="I1508" s="52">
        <f>IF(Table2[[#This Row],[Order Priority]]=Introduction!$B$42,1,0)</f>
        <v>0</v>
      </c>
      <c r="J1508" s="52">
        <f>IF(Table2[[#This Row],[Order Priority]]=Introduction!$B$43,1,0)</f>
        <v>0</v>
      </c>
      <c r="K1508" s="52">
        <f>IF(Table2[[#This Row],[Order Priority]]=Introduction!$B$44,1,0)</f>
        <v>0</v>
      </c>
      <c r="L1508" s="52">
        <f>IF(Table2[[#This Row],[Order Priority]]=Introduction!$B$45,1,0)</f>
        <v>1</v>
      </c>
      <c r="M1508" s="52">
        <f>IF(Table2[[#This Row],[Ship Mode]]=Introduction!$C$42,1,0)</f>
        <v>0</v>
      </c>
      <c r="N1508" s="51">
        <f>IF(Table2[[#This Row],[Ship Mode]]=Introduction!$C$44,1,0)</f>
        <v>1</v>
      </c>
      <c r="O1508" s="51">
        <f>IF(Table2[[#This Row],[Customer Segment]]=Introduction!$D$45,1,0)</f>
        <v>0</v>
      </c>
      <c r="P1508" s="51">
        <f>IF(Table2[[#This Row],[Customer Segment]]=Introduction!$D$42,1,0)</f>
        <v>1</v>
      </c>
      <c r="Q1508" s="51">
        <f>IF(Table2[[#This Row],[Customer Segment]]=Introduction!$D$44,1,0)</f>
        <v>0</v>
      </c>
      <c r="R1508" s="44">
        <v>351.56</v>
      </c>
      <c r="S15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-17.260366062418804</v>
      </c>
    </row>
    <row r="1509" spans="1:19" customFormat="1" x14ac:dyDescent="0.2">
      <c r="A1509" s="1" t="s">
        <v>92</v>
      </c>
      <c r="B1509" s="1" t="s">
        <v>14</v>
      </c>
      <c r="C1509" s="1" t="s">
        <v>15</v>
      </c>
      <c r="D1509" s="49">
        <v>0.1</v>
      </c>
      <c r="E1509" s="49">
        <v>4.26</v>
      </c>
      <c r="F1509" s="49">
        <v>1.2</v>
      </c>
      <c r="G1509" s="49">
        <v>0.44</v>
      </c>
      <c r="H1509" s="49">
        <v>33.923999999999999</v>
      </c>
      <c r="I1509" s="52">
        <f>IF(Table2[[#This Row],[Order Priority]]=Introduction!$B$42,1,0)</f>
        <v>0</v>
      </c>
      <c r="J1509" s="52">
        <f>IF(Table2[[#This Row],[Order Priority]]=Introduction!$B$43,1,0)</f>
        <v>0</v>
      </c>
      <c r="K1509" s="52">
        <f>IF(Table2[[#This Row],[Order Priority]]=Introduction!$B$44,1,0)</f>
        <v>0</v>
      </c>
      <c r="L1509" s="52">
        <f>IF(Table2[[#This Row],[Order Priority]]=Introduction!$B$45,1,0)</f>
        <v>1</v>
      </c>
      <c r="M1509" s="52">
        <f>IF(Table2[[#This Row],[Ship Mode]]=Introduction!$C$42,1,0)</f>
        <v>0</v>
      </c>
      <c r="N1509" s="51">
        <f>IF(Table2[[#This Row],[Ship Mode]]=Introduction!$C$44,1,0)</f>
        <v>1</v>
      </c>
      <c r="O1509" s="51">
        <f>IF(Table2[[#This Row],[Customer Segment]]=Introduction!$D$45,1,0)</f>
        <v>0</v>
      </c>
      <c r="P1509" s="51">
        <f>IF(Table2[[#This Row],[Customer Segment]]=Introduction!$D$42,1,0)</f>
        <v>1</v>
      </c>
      <c r="Q1509" s="51">
        <f>IF(Table2[[#This Row],[Customer Segment]]=Introduction!$D$44,1,0)</f>
        <v>0</v>
      </c>
      <c r="R1509" s="41">
        <v>87.89</v>
      </c>
      <c r="S15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1.6882059045444677</v>
      </c>
    </row>
    <row r="1510" spans="1:19" customFormat="1" x14ac:dyDescent="0.2">
      <c r="A1510" s="1" t="s">
        <v>92</v>
      </c>
      <c r="B1510" s="1" t="s">
        <v>14</v>
      </c>
      <c r="C1510" s="1" t="s">
        <v>3</v>
      </c>
      <c r="D1510" s="47">
        <v>0.04</v>
      </c>
      <c r="E1510" s="47">
        <v>6.35</v>
      </c>
      <c r="F1510" s="47">
        <v>1.02</v>
      </c>
      <c r="G1510" s="47">
        <v>0.39</v>
      </c>
      <c r="H1510" s="47">
        <v>81.91</v>
      </c>
      <c r="I1510" s="52">
        <f>IF(Table2[[#This Row],[Order Priority]]=Introduction!$B$42,1,0)</f>
        <v>0</v>
      </c>
      <c r="J1510" s="52">
        <f>IF(Table2[[#This Row],[Order Priority]]=Introduction!$B$43,1,0)</f>
        <v>0</v>
      </c>
      <c r="K1510" s="52">
        <f>IF(Table2[[#This Row],[Order Priority]]=Introduction!$B$44,1,0)</f>
        <v>0</v>
      </c>
      <c r="L1510" s="52">
        <f>IF(Table2[[#This Row],[Order Priority]]=Introduction!$B$45,1,0)</f>
        <v>1</v>
      </c>
      <c r="M1510" s="52">
        <f>IF(Table2[[#This Row],[Ship Mode]]=Introduction!$C$42,1,0)</f>
        <v>0</v>
      </c>
      <c r="N1510" s="51">
        <f>IF(Table2[[#This Row],[Ship Mode]]=Introduction!$C$44,1,0)</f>
        <v>1</v>
      </c>
      <c r="O1510" s="51">
        <f>IF(Table2[[#This Row],[Customer Segment]]=Introduction!$D$45,1,0)</f>
        <v>1</v>
      </c>
      <c r="P1510" s="51">
        <f>IF(Table2[[#This Row],[Customer Segment]]=Introduction!$D$42,1,0)</f>
        <v>0</v>
      </c>
      <c r="Q1510" s="51">
        <f>IF(Table2[[#This Row],[Customer Segment]]=Introduction!$D$44,1,0)</f>
        <v>0</v>
      </c>
      <c r="R1510" s="44">
        <v>318.47000000000003</v>
      </c>
      <c r="S15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70.39064484593483</v>
      </c>
    </row>
    <row r="1511" spans="1:19" customFormat="1" x14ac:dyDescent="0.2">
      <c r="A1511" s="1" t="s">
        <v>92</v>
      </c>
      <c r="B1511" s="1" t="s">
        <v>63</v>
      </c>
      <c r="C1511" s="1" t="s">
        <v>3</v>
      </c>
      <c r="D1511" s="49">
        <v>0.09</v>
      </c>
      <c r="E1511" s="49">
        <v>31.74</v>
      </c>
      <c r="F1511" s="49">
        <v>12.62</v>
      </c>
      <c r="G1511" s="49">
        <v>0.37</v>
      </c>
      <c r="H1511" s="49">
        <v>67.107500000000002</v>
      </c>
      <c r="I1511" s="52">
        <f>IF(Table2[[#This Row],[Order Priority]]=Introduction!$B$42,1,0)</f>
        <v>0</v>
      </c>
      <c r="J1511" s="52">
        <f>IF(Table2[[#This Row],[Order Priority]]=Introduction!$B$43,1,0)</f>
        <v>0</v>
      </c>
      <c r="K1511" s="52">
        <f>IF(Table2[[#This Row],[Order Priority]]=Introduction!$B$44,1,0)</f>
        <v>0</v>
      </c>
      <c r="L1511" s="52">
        <f>IF(Table2[[#This Row],[Order Priority]]=Introduction!$B$45,1,0)</f>
        <v>1</v>
      </c>
      <c r="M1511" s="52">
        <f>IF(Table2[[#This Row],[Ship Mode]]=Introduction!$C$42,1,0)</f>
        <v>0</v>
      </c>
      <c r="N1511" s="51">
        <f>IF(Table2[[#This Row],[Ship Mode]]=Introduction!$C$44,1,0)</f>
        <v>0</v>
      </c>
      <c r="O1511" s="51">
        <f>IF(Table2[[#This Row],[Customer Segment]]=Introduction!$D$45,1,0)</f>
        <v>1</v>
      </c>
      <c r="P1511" s="51">
        <f>IF(Table2[[#This Row],[Customer Segment]]=Introduction!$D$42,1,0)</f>
        <v>0</v>
      </c>
      <c r="Q1511" s="51">
        <f>IF(Table2[[#This Row],[Customer Segment]]=Introduction!$D$44,1,0)</f>
        <v>0</v>
      </c>
      <c r="R1511" s="41">
        <v>270.55</v>
      </c>
      <c r="S15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323.51872701495989</v>
      </c>
    </row>
    <row r="1512" spans="1:19" customFormat="1" x14ac:dyDescent="0.2">
      <c r="A1512" s="1" t="s">
        <v>92</v>
      </c>
      <c r="B1512" s="1" t="s">
        <v>14</v>
      </c>
      <c r="C1512" s="1" t="s">
        <v>3</v>
      </c>
      <c r="D1512" s="47">
        <v>0.04</v>
      </c>
      <c r="E1512" s="47">
        <v>6.35</v>
      </c>
      <c r="F1512" s="47">
        <v>1.02</v>
      </c>
      <c r="G1512" s="47">
        <v>0.39</v>
      </c>
      <c r="H1512" s="47">
        <v>54.937800000000003</v>
      </c>
      <c r="I1512" s="52">
        <f>IF(Table2[[#This Row],[Order Priority]]=Introduction!$B$42,1,0)</f>
        <v>0</v>
      </c>
      <c r="J1512" s="52">
        <f>IF(Table2[[#This Row],[Order Priority]]=Introduction!$B$43,1,0)</f>
        <v>0</v>
      </c>
      <c r="K1512" s="52">
        <f>IF(Table2[[#This Row],[Order Priority]]=Introduction!$B$44,1,0)</f>
        <v>0</v>
      </c>
      <c r="L1512" s="52">
        <f>IF(Table2[[#This Row],[Order Priority]]=Introduction!$B$45,1,0)</f>
        <v>1</v>
      </c>
      <c r="M1512" s="52">
        <f>IF(Table2[[#This Row],[Ship Mode]]=Introduction!$C$42,1,0)</f>
        <v>0</v>
      </c>
      <c r="N1512" s="51">
        <f>IF(Table2[[#This Row],[Ship Mode]]=Introduction!$C$44,1,0)</f>
        <v>1</v>
      </c>
      <c r="O1512" s="51">
        <f>IF(Table2[[#This Row],[Customer Segment]]=Introduction!$D$45,1,0)</f>
        <v>1</v>
      </c>
      <c r="P1512" s="51">
        <f>IF(Table2[[#This Row],[Customer Segment]]=Introduction!$D$42,1,0)</f>
        <v>0</v>
      </c>
      <c r="Q1512" s="51">
        <f>IF(Table2[[#This Row],[Customer Segment]]=Introduction!$D$44,1,0)</f>
        <v>0</v>
      </c>
      <c r="R1512" s="44">
        <v>79.62</v>
      </c>
      <c r="S15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42.770418256693219</v>
      </c>
    </row>
    <row r="1513" spans="1:19" customFormat="1" x14ac:dyDescent="0.2">
      <c r="A1513" s="1" t="s">
        <v>92</v>
      </c>
      <c r="B1513" s="1" t="s">
        <v>63</v>
      </c>
      <c r="C1513" s="1" t="s">
        <v>3</v>
      </c>
      <c r="D1513" s="49">
        <v>0.02</v>
      </c>
      <c r="E1513" s="49">
        <v>65.989999999999995</v>
      </c>
      <c r="F1513" s="49">
        <v>8.99</v>
      </c>
      <c r="G1513" s="49">
        <v>0.56000000000000005</v>
      </c>
      <c r="H1513" s="49">
        <v>168.23699999999999</v>
      </c>
      <c r="I1513" s="52">
        <f>IF(Table2[[#This Row],[Order Priority]]=Introduction!$B$42,1,0)</f>
        <v>0</v>
      </c>
      <c r="J1513" s="52">
        <f>IF(Table2[[#This Row],[Order Priority]]=Introduction!$B$43,1,0)</f>
        <v>0</v>
      </c>
      <c r="K1513" s="52">
        <f>IF(Table2[[#This Row],[Order Priority]]=Introduction!$B$44,1,0)</f>
        <v>0</v>
      </c>
      <c r="L1513" s="52">
        <f>IF(Table2[[#This Row],[Order Priority]]=Introduction!$B$45,1,0)</f>
        <v>1</v>
      </c>
      <c r="M1513" s="52">
        <f>IF(Table2[[#This Row],[Ship Mode]]=Introduction!$C$42,1,0)</f>
        <v>0</v>
      </c>
      <c r="N1513" s="51">
        <f>IF(Table2[[#This Row],[Ship Mode]]=Introduction!$C$44,1,0)</f>
        <v>0</v>
      </c>
      <c r="O1513" s="51">
        <f>IF(Table2[[#This Row],[Customer Segment]]=Introduction!$D$45,1,0)</f>
        <v>1</v>
      </c>
      <c r="P1513" s="51">
        <f>IF(Table2[[#This Row],[Customer Segment]]=Introduction!$D$42,1,0)</f>
        <v>0</v>
      </c>
      <c r="Q1513" s="51">
        <f>IF(Table2[[#This Row],[Customer Segment]]=Introduction!$D$44,1,0)</f>
        <v>0</v>
      </c>
      <c r="R1513" s="41">
        <v>479.79</v>
      </c>
      <c r="S15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638.242035662803</v>
      </c>
    </row>
    <row r="1514" spans="1:19" customFormat="1" x14ac:dyDescent="0.2">
      <c r="A1514" s="1" t="s">
        <v>92</v>
      </c>
      <c r="B1514" s="1" t="s">
        <v>14</v>
      </c>
      <c r="C1514" s="1" t="s">
        <v>15</v>
      </c>
      <c r="D1514" s="47">
        <v>0.09</v>
      </c>
      <c r="E1514" s="47">
        <v>20.48</v>
      </c>
      <c r="F1514" s="47">
        <v>6.32</v>
      </c>
      <c r="G1514" s="47">
        <v>0.57999999999999996</v>
      </c>
      <c r="H1514" s="47">
        <v>-16.89</v>
      </c>
      <c r="I1514" s="52">
        <f>IF(Table2[[#This Row],[Order Priority]]=Introduction!$B$42,1,0)</f>
        <v>0</v>
      </c>
      <c r="J1514" s="52">
        <f>IF(Table2[[#This Row],[Order Priority]]=Introduction!$B$43,1,0)</f>
        <v>0</v>
      </c>
      <c r="K1514" s="52">
        <f>IF(Table2[[#This Row],[Order Priority]]=Introduction!$B$44,1,0)</f>
        <v>0</v>
      </c>
      <c r="L1514" s="52">
        <f>IF(Table2[[#This Row],[Order Priority]]=Introduction!$B$45,1,0)</f>
        <v>1</v>
      </c>
      <c r="M1514" s="52">
        <f>IF(Table2[[#This Row],[Ship Mode]]=Introduction!$C$42,1,0)</f>
        <v>0</v>
      </c>
      <c r="N1514" s="51">
        <f>IF(Table2[[#This Row],[Ship Mode]]=Introduction!$C$44,1,0)</f>
        <v>1</v>
      </c>
      <c r="O1514" s="51">
        <f>IF(Table2[[#This Row],[Customer Segment]]=Introduction!$D$45,1,0)</f>
        <v>0</v>
      </c>
      <c r="P1514" s="51">
        <f>IF(Table2[[#This Row],[Customer Segment]]=Introduction!$D$42,1,0)</f>
        <v>1</v>
      </c>
      <c r="Q1514" s="51">
        <f>IF(Table2[[#This Row],[Customer Segment]]=Introduction!$D$44,1,0)</f>
        <v>0</v>
      </c>
      <c r="R1514" s="44">
        <v>99.02</v>
      </c>
      <c r="S15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264.9610479374856</v>
      </c>
    </row>
    <row r="1515" spans="1:19" customFormat="1" x14ac:dyDescent="0.2">
      <c r="A1515" s="1" t="s">
        <v>92</v>
      </c>
      <c r="B1515" s="1" t="s">
        <v>14</v>
      </c>
      <c r="C1515" s="1" t="s">
        <v>15</v>
      </c>
      <c r="D1515" s="49">
        <v>0.06</v>
      </c>
      <c r="E1515" s="49">
        <v>15.67</v>
      </c>
      <c r="F1515" s="49">
        <v>1.39</v>
      </c>
      <c r="G1515" s="49">
        <v>0.38</v>
      </c>
      <c r="H1515" s="49">
        <v>25.51</v>
      </c>
      <c r="I1515" s="52">
        <f>IF(Table2[[#This Row],[Order Priority]]=Introduction!$B$42,1,0)</f>
        <v>0</v>
      </c>
      <c r="J1515" s="52">
        <f>IF(Table2[[#This Row],[Order Priority]]=Introduction!$B$43,1,0)</f>
        <v>0</v>
      </c>
      <c r="K1515" s="52">
        <f>IF(Table2[[#This Row],[Order Priority]]=Introduction!$B$44,1,0)</f>
        <v>0</v>
      </c>
      <c r="L1515" s="52">
        <f>IF(Table2[[#This Row],[Order Priority]]=Introduction!$B$45,1,0)</f>
        <v>1</v>
      </c>
      <c r="M1515" s="52">
        <f>IF(Table2[[#This Row],[Ship Mode]]=Introduction!$C$42,1,0)</f>
        <v>0</v>
      </c>
      <c r="N1515" s="51">
        <f>IF(Table2[[#This Row],[Ship Mode]]=Introduction!$C$44,1,0)</f>
        <v>1</v>
      </c>
      <c r="O1515" s="51">
        <f>IF(Table2[[#This Row],[Customer Segment]]=Introduction!$D$45,1,0)</f>
        <v>0</v>
      </c>
      <c r="P1515" s="51">
        <f>IF(Table2[[#This Row],[Customer Segment]]=Introduction!$D$42,1,0)</f>
        <v>1</v>
      </c>
      <c r="Q1515" s="51">
        <f>IF(Table2[[#This Row],[Customer Segment]]=Introduction!$D$44,1,0)</f>
        <v>0</v>
      </c>
      <c r="R1515" s="41">
        <v>46.4</v>
      </c>
      <c r="S15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10.635587082610321</v>
      </c>
    </row>
    <row r="1516" spans="1:19" customFormat="1" x14ac:dyDescent="0.2">
      <c r="A1516" s="1" t="s">
        <v>92</v>
      </c>
      <c r="B1516" s="1" t="s">
        <v>14</v>
      </c>
      <c r="C1516" s="1" t="s">
        <v>70</v>
      </c>
      <c r="D1516" s="47">
        <v>0.08</v>
      </c>
      <c r="E1516" s="47">
        <v>30.98</v>
      </c>
      <c r="F1516" s="47">
        <v>8.74</v>
      </c>
      <c r="G1516" s="47">
        <v>0.4</v>
      </c>
      <c r="H1516" s="47">
        <v>371.27199999999999</v>
      </c>
      <c r="I1516" s="52">
        <f>IF(Table2[[#This Row],[Order Priority]]=Introduction!$B$42,1,0)</f>
        <v>0</v>
      </c>
      <c r="J1516" s="52">
        <f>IF(Table2[[#This Row],[Order Priority]]=Introduction!$B$43,1,0)</f>
        <v>0</v>
      </c>
      <c r="K1516" s="52">
        <f>IF(Table2[[#This Row],[Order Priority]]=Introduction!$B$44,1,0)</f>
        <v>0</v>
      </c>
      <c r="L1516" s="52">
        <f>IF(Table2[[#This Row],[Order Priority]]=Introduction!$B$45,1,0)</f>
        <v>1</v>
      </c>
      <c r="M1516" s="52">
        <f>IF(Table2[[#This Row],[Ship Mode]]=Introduction!$C$42,1,0)</f>
        <v>0</v>
      </c>
      <c r="N1516" s="51">
        <f>IF(Table2[[#This Row],[Ship Mode]]=Introduction!$C$44,1,0)</f>
        <v>1</v>
      </c>
      <c r="O1516" s="51">
        <f>IF(Table2[[#This Row],[Customer Segment]]=Introduction!$D$45,1,0)</f>
        <v>0</v>
      </c>
      <c r="P1516" s="51">
        <f>IF(Table2[[#This Row],[Customer Segment]]=Introduction!$D$42,1,0)</f>
        <v>0</v>
      </c>
      <c r="Q1516" s="51">
        <f>IF(Table2[[#This Row],[Customer Segment]]=Introduction!$D$44,1,0)</f>
        <v>0</v>
      </c>
      <c r="R1516" s="44">
        <v>727.2</v>
      </c>
      <c r="S15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648.16551339838907</v>
      </c>
    </row>
    <row r="1517" spans="1:19" customFormat="1" x14ac:dyDescent="0.2">
      <c r="A1517" s="1" t="s">
        <v>92</v>
      </c>
      <c r="B1517" s="1" t="s">
        <v>2</v>
      </c>
      <c r="C1517" s="1" t="s">
        <v>70</v>
      </c>
      <c r="D1517" s="49">
        <v>0.09</v>
      </c>
      <c r="E1517" s="49">
        <v>159.31</v>
      </c>
      <c r="F1517" s="49">
        <v>60</v>
      </c>
      <c r="G1517" s="49">
        <v>0.55000000000000004</v>
      </c>
      <c r="H1517" s="49">
        <v>77.000895400000005</v>
      </c>
      <c r="I1517" s="52">
        <f>IF(Table2[[#This Row],[Order Priority]]=Introduction!$B$42,1,0)</f>
        <v>0</v>
      </c>
      <c r="J1517" s="52">
        <f>IF(Table2[[#This Row],[Order Priority]]=Introduction!$B$43,1,0)</f>
        <v>0</v>
      </c>
      <c r="K1517" s="52">
        <f>IF(Table2[[#This Row],[Order Priority]]=Introduction!$B$44,1,0)</f>
        <v>0</v>
      </c>
      <c r="L1517" s="52">
        <f>IF(Table2[[#This Row],[Order Priority]]=Introduction!$B$45,1,0)</f>
        <v>1</v>
      </c>
      <c r="M1517" s="52">
        <f>IF(Table2[[#This Row],[Ship Mode]]=Introduction!$C$42,1,0)</f>
        <v>1</v>
      </c>
      <c r="N1517" s="51">
        <f>IF(Table2[[#This Row],[Ship Mode]]=Introduction!$C$44,1,0)</f>
        <v>0</v>
      </c>
      <c r="O1517" s="51">
        <f>IF(Table2[[#This Row],[Customer Segment]]=Introduction!$D$45,1,0)</f>
        <v>0</v>
      </c>
      <c r="P1517" s="51">
        <f>IF(Table2[[#This Row],[Customer Segment]]=Introduction!$D$42,1,0)</f>
        <v>0</v>
      </c>
      <c r="Q1517" s="51">
        <f>IF(Table2[[#This Row],[Customer Segment]]=Introduction!$D$44,1,0)</f>
        <v>0</v>
      </c>
      <c r="R1517" s="41">
        <v>6173.42</v>
      </c>
      <c r="S15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2480.19916436013</v>
      </c>
    </row>
    <row r="1518" spans="1:19" customFormat="1" x14ac:dyDescent="0.2">
      <c r="A1518" s="1" t="s">
        <v>92</v>
      </c>
      <c r="B1518" s="1" t="s">
        <v>14</v>
      </c>
      <c r="C1518" s="1" t="s">
        <v>70</v>
      </c>
      <c r="D1518" s="47">
        <v>0.06</v>
      </c>
      <c r="E1518" s="47">
        <v>55.99</v>
      </c>
      <c r="F1518" s="47">
        <v>5</v>
      </c>
      <c r="G1518" s="47">
        <v>0.83</v>
      </c>
      <c r="H1518" s="47">
        <v>27.968599999999999</v>
      </c>
      <c r="I1518" s="52">
        <f>IF(Table2[[#This Row],[Order Priority]]=Introduction!$B$42,1,0)</f>
        <v>0</v>
      </c>
      <c r="J1518" s="52">
        <f>IF(Table2[[#This Row],[Order Priority]]=Introduction!$B$43,1,0)</f>
        <v>0</v>
      </c>
      <c r="K1518" s="52">
        <f>IF(Table2[[#This Row],[Order Priority]]=Introduction!$B$44,1,0)</f>
        <v>0</v>
      </c>
      <c r="L1518" s="52">
        <f>IF(Table2[[#This Row],[Order Priority]]=Introduction!$B$45,1,0)</f>
        <v>1</v>
      </c>
      <c r="M1518" s="52">
        <f>IF(Table2[[#This Row],[Ship Mode]]=Introduction!$C$42,1,0)</f>
        <v>0</v>
      </c>
      <c r="N1518" s="51">
        <f>IF(Table2[[#This Row],[Ship Mode]]=Introduction!$C$44,1,0)</f>
        <v>1</v>
      </c>
      <c r="O1518" s="51">
        <f>IF(Table2[[#This Row],[Customer Segment]]=Introduction!$D$45,1,0)</f>
        <v>0</v>
      </c>
      <c r="P1518" s="51">
        <f>IF(Table2[[#This Row],[Customer Segment]]=Introduction!$D$42,1,0)</f>
        <v>0</v>
      </c>
      <c r="Q1518" s="51">
        <f>IF(Table2[[#This Row],[Customer Segment]]=Introduction!$D$44,1,0)</f>
        <v>0</v>
      </c>
      <c r="R1518" s="44">
        <v>1553.7</v>
      </c>
      <c r="S15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642.22941209978467</v>
      </c>
    </row>
    <row r="1519" spans="1:19" customFormat="1" x14ac:dyDescent="0.2">
      <c r="A1519" s="1" t="s">
        <v>46</v>
      </c>
      <c r="B1519" s="1" t="s">
        <v>14</v>
      </c>
      <c r="C1519" s="1" t="s">
        <v>47</v>
      </c>
      <c r="D1519" s="49">
        <v>0.01</v>
      </c>
      <c r="E1519" s="49">
        <v>5.94</v>
      </c>
      <c r="F1519" s="49">
        <v>9.92</v>
      </c>
      <c r="G1519" s="49">
        <v>0.38</v>
      </c>
      <c r="H1519" s="49">
        <v>-239.315</v>
      </c>
      <c r="I1519" s="52">
        <f>IF(Table2[[#This Row],[Order Priority]]=Introduction!$B$42,1,0)</f>
        <v>0</v>
      </c>
      <c r="J1519" s="52">
        <f>IF(Table2[[#This Row],[Order Priority]]=Introduction!$B$43,1,0)</f>
        <v>0</v>
      </c>
      <c r="K1519" s="52">
        <f>IF(Table2[[#This Row],[Order Priority]]=Introduction!$B$44,1,0)</f>
        <v>0</v>
      </c>
      <c r="L1519" s="52">
        <f>IF(Table2[[#This Row],[Order Priority]]=Introduction!$B$45,1,0)</f>
        <v>0</v>
      </c>
      <c r="M1519" s="52">
        <f>IF(Table2[[#This Row],[Ship Mode]]=Introduction!$C$42,1,0)</f>
        <v>0</v>
      </c>
      <c r="N1519" s="51">
        <f>IF(Table2[[#This Row],[Ship Mode]]=Introduction!$C$44,1,0)</f>
        <v>1</v>
      </c>
      <c r="O1519" s="51">
        <f>IF(Table2[[#This Row],[Customer Segment]]=Introduction!$D$45,1,0)</f>
        <v>0</v>
      </c>
      <c r="P1519" s="51">
        <f>IF(Table2[[#This Row],[Customer Segment]]=Introduction!$D$42,1,0)</f>
        <v>0</v>
      </c>
      <c r="Q1519" s="51">
        <f>IF(Table2[[#This Row],[Customer Segment]]=Introduction!$D$44,1,0)</f>
        <v>1</v>
      </c>
      <c r="R1519" s="41">
        <v>74.77</v>
      </c>
      <c r="S15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225.40868651415181</v>
      </c>
    </row>
    <row r="1520" spans="1:19" customFormat="1" x14ac:dyDescent="0.2">
      <c r="A1520" s="1" t="s">
        <v>46</v>
      </c>
      <c r="B1520" s="1" t="s">
        <v>14</v>
      </c>
      <c r="C1520" s="1" t="s">
        <v>47</v>
      </c>
      <c r="D1520" s="47">
        <v>0</v>
      </c>
      <c r="E1520" s="47">
        <v>6.48</v>
      </c>
      <c r="F1520" s="47">
        <v>5.1100000000000003</v>
      </c>
      <c r="G1520" s="47">
        <v>0.37</v>
      </c>
      <c r="H1520" s="47">
        <v>-33.31</v>
      </c>
      <c r="I1520" s="52">
        <f>IF(Table2[[#This Row],[Order Priority]]=Introduction!$B$42,1,0)</f>
        <v>0</v>
      </c>
      <c r="J1520" s="52">
        <f>IF(Table2[[#This Row],[Order Priority]]=Introduction!$B$43,1,0)</f>
        <v>0</v>
      </c>
      <c r="K1520" s="52">
        <f>IF(Table2[[#This Row],[Order Priority]]=Introduction!$B$44,1,0)</f>
        <v>0</v>
      </c>
      <c r="L1520" s="52">
        <f>IF(Table2[[#This Row],[Order Priority]]=Introduction!$B$45,1,0)</f>
        <v>0</v>
      </c>
      <c r="M1520" s="52">
        <f>IF(Table2[[#This Row],[Ship Mode]]=Introduction!$C$42,1,0)</f>
        <v>0</v>
      </c>
      <c r="N1520" s="51">
        <f>IF(Table2[[#This Row],[Ship Mode]]=Introduction!$C$44,1,0)</f>
        <v>1</v>
      </c>
      <c r="O1520" s="51">
        <f>IF(Table2[[#This Row],[Customer Segment]]=Introduction!$D$45,1,0)</f>
        <v>0</v>
      </c>
      <c r="P1520" s="51">
        <f>IF(Table2[[#This Row],[Customer Segment]]=Introduction!$D$42,1,0)</f>
        <v>0</v>
      </c>
      <c r="Q1520" s="51">
        <f>IF(Table2[[#This Row],[Customer Segment]]=Introduction!$D$44,1,0)</f>
        <v>1</v>
      </c>
      <c r="R1520" s="44">
        <v>127.81</v>
      </c>
      <c r="S15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303.40632087491286</v>
      </c>
    </row>
    <row r="1521" spans="1:19" customFormat="1" x14ac:dyDescent="0.2">
      <c r="A1521" s="1" t="s">
        <v>46</v>
      </c>
      <c r="B1521" s="1" t="s">
        <v>63</v>
      </c>
      <c r="C1521" s="1" t="s">
        <v>3</v>
      </c>
      <c r="D1521" s="49">
        <v>0.01</v>
      </c>
      <c r="E1521" s="49">
        <v>65.989999999999995</v>
      </c>
      <c r="F1521" s="49">
        <v>8.99</v>
      </c>
      <c r="G1521" s="49">
        <v>0.56000000000000005</v>
      </c>
      <c r="H1521" s="49">
        <v>396.97199999999998</v>
      </c>
      <c r="I1521" s="52">
        <f>IF(Table2[[#This Row],[Order Priority]]=Introduction!$B$42,1,0)</f>
        <v>0</v>
      </c>
      <c r="J1521" s="52">
        <f>IF(Table2[[#This Row],[Order Priority]]=Introduction!$B$43,1,0)</f>
        <v>0</v>
      </c>
      <c r="K1521" s="52">
        <f>IF(Table2[[#This Row],[Order Priority]]=Introduction!$B$44,1,0)</f>
        <v>0</v>
      </c>
      <c r="L1521" s="52">
        <f>IF(Table2[[#This Row],[Order Priority]]=Introduction!$B$45,1,0)</f>
        <v>0</v>
      </c>
      <c r="M1521" s="52">
        <f>IF(Table2[[#This Row],[Ship Mode]]=Introduction!$C$42,1,0)</f>
        <v>0</v>
      </c>
      <c r="N1521" s="51">
        <f>IF(Table2[[#This Row],[Ship Mode]]=Introduction!$C$44,1,0)</f>
        <v>0</v>
      </c>
      <c r="O1521" s="51">
        <f>IF(Table2[[#This Row],[Customer Segment]]=Introduction!$D$45,1,0)</f>
        <v>1</v>
      </c>
      <c r="P1521" s="51">
        <f>IF(Table2[[#This Row],[Customer Segment]]=Introduction!$D$42,1,0)</f>
        <v>0</v>
      </c>
      <c r="Q1521" s="51">
        <f>IF(Table2[[#This Row],[Customer Segment]]=Introduction!$D$44,1,0)</f>
        <v>0</v>
      </c>
      <c r="R1521" s="41">
        <v>782</v>
      </c>
      <c r="S15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1067.3470417175506</v>
      </c>
    </row>
    <row r="1522" spans="1:19" customFormat="1" x14ac:dyDescent="0.2">
      <c r="A1522" s="1" t="s">
        <v>46</v>
      </c>
      <c r="B1522" s="1" t="s">
        <v>14</v>
      </c>
      <c r="C1522" s="1" t="s">
        <v>3</v>
      </c>
      <c r="D1522" s="47">
        <v>0.03</v>
      </c>
      <c r="E1522" s="47">
        <v>205.99</v>
      </c>
      <c r="F1522" s="47">
        <v>3</v>
      </c>
      <c r="G1522" s="47">
        <v>0.57999999999999996</v>
      </c>
      <c r="H1522" s="47">
        <v>3670.3515000000002</v>
      </c>
      <c r="I1522" s="52">
        <f>IF(Table2[[#This Row],[Order Priority]]=Introduction!$B$42,1,0)</f>
        <v>0</v>
      </c>
      <c r="J1522" s="52">
        <f>IF(Table2[[#This Row],[Order Priority]]=Introduction!$B$43,1,0)</f>
        <v>0</v>
      </c>
      <c r="K1522" s="52">
        <f>IF(Table2[[#This Row],[Order Priority]]=Introduction!$B$44,1,0)</f>
        <v>0</v>
      </c>
      <c r="L1522" s="52">
        <f>IF(Table2[[#This Row],[Order Priority]]=Introduction!$B$45,1,0)</f>
        <v>0</v>
      </c>
      <c r="M1522" s="52">
        <f>IF(Table2[[#This Row],[Ship Mode]]=Introduction!$C$42,1,0)</f>
        <v>0</v>
      </c>
      <c r="N1522" s="51">
        <f>IF(Table2[[#This Row],[Ship Mode]]=Introduction!$C$44,1,0)</f>
        <v>1</v>
      </c>
      <c r="O1522" s="51">
        <f>IF(Table2[[#This Row],[Customer Segment]]=Introduction!$D$45,1,0)</f>
        <v>1</v>
      </c>
      <c r="P1522" s="51">
        <f>IF(Table2[[#This Row],[Customer Segment]]=Introduction!$D$42,1,0)</f>
        <v>0</v>
      </c>
      <c r="Q1522" s="51">
        <f>IF(Table2[[#This Row],[Customer Segment]]=Introduction!$D$44,1,0)</f>
        <v>0</v>
      </c>
      <c r="R1522" s="44">
        <v>5319.35</v>
      </c>
      <c r="S15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4778.0795405791014</v>
      </c>
    </row>
    <row r="1523" spans="1:19" customFormat="1" x14ac:dyDescent="0.2">
      <c r="A1523" s="1" t="s">
        <v>1</v>
      </c>
      <c r="B1523" s="1" t="s">
        <v>63</v>
      </c>
      <c r="C1523" s="1" t="s">
        <v>70</v>
      </c>
      <c r="D1523" s="49">
        <v>0.04</v>
      </c>
      <c r="E1523" s="49">
        <v>1.98</v>
      </c>
      <c r="F1523" s="49">
        <v>0.7</v>
      </c>
      <c r="G1523" s="49">
        <v>0.83</v>
      </c>
      <c r="H1523" s="49">
        <v>-1</v>
      </c>
      <c r="I1523" s="52">
        <f>IF(Table2[[#This Row],[Order Priority]]=Introduction!$B$42,1,0)</f>
        <v>1</v>
      </c>
      <c r="J1523" s="52">
        <f>IF(Table2[[#This Row],[Order Priority]]=Introduction!$B$43,1,0)</f>
        <v>0</v>
      </c>
      <c r="K1523" s="52">
        <f>IF(Table2[[#This Row],[Order Priority]]=Introduction!$B$44,1,0)</f>
        <v>0</v>
      </c>
      <c r="L1523" s="52">
        <f>IF(Table2[[#This Row],[Order Priority]]=Introduction!$B$45,1,0)</f>
        <v>0</v>
      </c>
      <c r="M1523" s="52">
        <f>IF(Table2[[#This Row],[Ship Mode]]=Introduction!$C$42,1,0)</f>
        <v>0</v>
      </c>
      <c r="N1523" s="51">
        <f>IF(Table2[[#This Row],[Ship Mode]]=Introduction!$C$44,1,0)</f>
        <v>0</v>
      </c>
      <c r="O1523" s="51">
        <f>IF(Table2[[#This Row],[Customer Segment]]=Introduction!$D$45,1,0)</f>
        <v>0</v>
      </c>
      <c r="P1523" s="51">
        <f>IF(Table2[[#This Row],[Customer Segment]]=Introduction!$D$42,1,0)</f>
        <v>0</v>
      </c>
      <c r="Q1523" s="51">
        <f>IF(Table2[[#This Row],[Customer Segment]]=Introduction!$D$44,1,0)</f>
        <v>0</v>
      </c>
      <c r="R1523" s="41">
        <v>8.3000000000000007</v>
      </c>
      <c r="S15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532.74181916601117</v>
      </c>
    </row>
    <row r="1524" spans="1:19" customFormat="1" x14ac:dyDescent="0.2">
      <c r="A1524" s="1" t="s">
        <v>1</v>
      </c>
      <c r="B1524" s="1" t="s">
        <v>14</v>
      </c>
      <c r="C1524" s="1" t="s">
        <v>70</v>
      </c>
      <c r="D1524" s="47">
        <v>0.03</v>
      </c>
      <c r="E1524" s="47">
        <v>55.99</v>
      </c>
      <c r="F1524" s="47">
        <v>5</v>
      </c>
      <c r="G1524" s="47">
        <v>0.83</v>
      </c>
      <c r="H1524" s="47">
        <v>-221.25399999999999</v>
      </c>
      <c r="I1524" s="52">
        <f>IF(Table2[[#This Row],[Order Priority]]=Introduction!$B$42,1,0)</f>
        <v>1</v>
      </c>
      <c r="J1524" s="52">
        <f>IF(Table2[[#This Row],[Order Priority]]=Introduction!$B$43,1,0)</f>
        <v>0</v>
      </c>
      <c r="K1524" s="52">
        <f>IF(Table2[[#This Row],[Order Priority]]=Introduction!$B$44,1,0)</f>
        <v>0</v>
      </c>
      <c r="L1524" s="52">
        <f>IF(Table2[[#This Row],[Order Priority]]=Introduction!$B$45,1,0)</f>
        <v>0</v>
      </c>
      <c r="M1524" s="52">
        <f>IF(Table2[[#This Row],[Ship Mode]]=Introduction!$C$42,1,0)</f>
        <v>0</v>
      </c>
      <c r="N1524" s="51">
        <f>IF(Table2[[#This Row],[Ship Mode]]=Introduction!$C$44,1,0)</f>
        <v>1</v>
      </c>
      <c r="O1524" s="51">
        <f>IF(Table2[[#This Row],[Customer Segment]]=Introduction!$D$45,1,0)</f>
        <v>0</v>
      </c>
      <c r="P1524" s="51">
        <f>IF(Table2[[#This Row],[Customer Segment]]=Introduction!$D$42,1,0)</f>
        <v>0</v>
      </c>
      <c r="Q1524" s="51">
        <f>IF(Table2[[#This Row],[Customer Segment]]=Introduction!$D$44,1,0)</f>
        <v>0</v>
      </c>
      <c r="R1524" s="44">
        <v>416.95</v>
      </c>
      <c r="S15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684.09233052592651</v>
      </c>
    </row>
    <row r="1525" spans="1:19" customFormat="1" x14ac:dyDescent="0.2">
      <c r="A1525" s="1" t="s">
        <v>1</v>
      </c>
      <c r="B1525" s="1" t="s">
        <v>14</v>
      </c>
      <c r="C1525" s="1" t="s">
        <v>47</v>
      </c>
      <c r="D1525" s="49">
        <v>0</v>
      </c>
      <c r="E1525" s="49">
        <v>11.97</v>
      </c>
      <c r="F1525" s="49">
        <v>4.9800000000000004</v>
      </c>
      <c r="G1525" s="49">
        <v>0.57999999999999996</v>
      </c>
      <c r="H1525" s="49">
        <v>3.3839999999999999</v>
      </c>
      <c r="I1525" s="52">
        <f>IF(Table2[[#This Row],[Order Priority]]=Introduction!$B$42,1,0)</f>
        <v>1</v>
      </c>
      <c r="J1525" s="52">
        <f>IF(Table2[[#This Row],[Order Priority]]=Introduction!$B$43,1,0)</f>
        <v>0</v>
      </c>
      <c r="K1525" s="52">
        <f>IF(Table2[[#This Row],[Order Priority]]=Introduction!$B$44,1,0)</f>
        <v>0</v>
      </c>
      <c r="L1525" s="52">
        <f>IF(Table2[[#This Row],[Order Priority]]=Introduction!$B$45,1,0)</f>
        <v>0</v>
      </c>
      <c r="M1525" s="52">
        <f>IF(Table2[[#This Row],[Ship Mode]]=Introduction!$C$42,1,0)</f>
        <v>0</v>
      </c>
      <c r="N1525" s="51">
        <f>IF(Table2[[#This Row],[Ship Mode]]=Introduction!$C$44,1,0)</f>
        <v>1</v>
      </c>
      <c r="O1525" s="51">
        <f>IF(Table2[[#This Row],[Customer Segment]]=Introduction!$D$45,1,0)</f>
        <v>0</v>
      </c>
      <c r="P1525" s="51">
        <f>IF(Table2[[#This Row],[Customer Segment]]=Introduction!$D$42,1,0)</f>
        <v>0</v>
      </c>
      <c r="Q1525" s="51">
        <f>IF(Table2[[#This Row],[Customer Segment]]=Introduction!$D$44,1,0)</f>
        <v>1</v>
      </c>
      <c r="R1525" s="41">
        <v>53.3</v>
      </c>
      <c r="S15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618.12056221428679</v>
      </c>
    </row>
    <row r="1526" spans="1:19" customFormat="1" x14ac:dyDescent="0.2">
      <c r="A1526" s="1" t="s">
        <v>13</v>
      </c>
      <c r="B1526" s="1" t="s">
        <v>14</v>
      </c>
      <c r="C1526" s="1" t="s">
        <v>3</v>
      </c>
      <c r="D1526" s="47">
        <v>0.03</v>
      </c>
      <c r="E1526" s="47">
        <v>4.9800000000000004</v>
      </c>
      <c r="F1526" s="47">
        <v>0.8</v>
      </c>
      <c r="G1526" s="47">
        <v>0.36</v>
      </c>
      <c r="H1526" s="47">
        <v>50.2044</v>
      </c>
      <c r="I1526" s="52">
        <f>IF(Table2[[#This Row],[Order Priority]]=Introduction!$B$42,1,0)</f>
        <v>0</v>
      </c>
      <c r="J1526" s="52">
        <f>IF(Table2[[#This Row],[Order Priority]]=Introduction!$B$43,1,0)</f>
        <v>1</v>
      </c>
      <c r="K1526" s="52">
        <f>IF(Table2[[#This Row],[Order Priority]]=Introduction!$B$44,1,0)</f>
        <v>0</v>
      </c>
      <c r="L1526" s="52">
        <f>IF(Table2[[#This Row],[Order Priority]]=Introduction!$B$45,1,0)</f>
        <v>0</v>
      </c>
      <c r="M1526" s="52">
        <f>IF(Table2[[#This Row],[Ship Mode]]=Introduction!$C$42,1,0)</f>
        <v>0</v>
      </c>
      <c r="N1526" s="51">
        <f>IF(Table2[[#This Row],[Ship Mode]]=Introduction!$C$44,1,0)</f>
        <v>1</v>
      </c>
      <c r="O1526" s="51">
        <f>IF(Table2[[#This Row],[Customer Segment]]=Introduction!$D$45,1,0)</f>
        <v>1</v>
      </c>
      <c r="P1526" s="51">
        <f>IF(Table2[[#This Row],[Customer Segment]]=Introduction!$D$42,1,0)</f>
        <v>0</v>
      </c>
      <c r="Q1526" s="51">
        <f>IF(Table2[[#This Row],[Customer Segment]]=Introduction!$D$44,1,0)</f>
        <v>0</v>
      </c>
      <c r="R1526" s="44">
        <v>72.760000000000005</v>
      </c>
      <c r="S15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-6.0285182548060057</v>
      </c>
    </row>
    <row r="1527" spans="1:19" customFormat="1" x14ac:dyDescent="0.2">
      <c r="A1527" s="1" t="s">
        <v>13</v>
      </c>
      <c r="B1527" s="1" t="s">
        <v>14</v>
      </c>
      <c r="C1527" s="1" t="s">
        <v>3</v>
      </c>
      <c r="D1527" s="49">
        <v>0.01</v>
      </c>
      <c r="E1527" s="49">
        <v>9.31</v>
      </c>
      <c r="F1527" s="49">
        <v>3.98</v>
      </c>
      <c r="G1527" s="49">
        <v>0.56000000000000005</v>
      </c>
      <c r="H1527" s="49">
        <v>-10.9</v>
      </c>
      <c r="I1527" s="52">
        <f>IF(Table2[[#This Row],[Order Priority]]=Introduction!$B$42,1,0)</f>
        <v>0</v>
      </c>
      <c r="J1527" s="52">
        <f>IF(Table2[[#This Row],[Order Priority]]=Introduction!$B$43,1,0)</f>
        <v>1</v>
      </c>
      <c r="K1527" s="52">
        <f>IF(Table2[[#This Row],[Order Priority]]=Introduction!$B$44,1,0)</f>
        <v>0</v>
      </c>
      <c r="L1527" s="52">
        <f>IF(Table2[[#This Row],[Order Priority]]=Introduction!$B$45,1,0)</f>
        <v>0</v>
      </c>
      <c r="M1527" s="52">
        <f>IF(Table2[[#This Row],[Ship Mode]]=Introduction!$C$42,1,0)</f>
        <v>0</v>
      </c>
      <c r="N1527" s="51">
        <f>IF(Table2[[#This Row],[Ship Mode]]=Introduction!$C$44,1,0)</f>
        <v>1</v>
      </c>
      <c r="O1527" s="51">
        <f>IF(Table2[[#This Row],[Customer Segment]]=Introduction!$D$45,1,0)</f>
        <v>1</v>
      </c>
      <c r="P1527" s="51">
        <f>IF(Table2[[#This Row],[Customer Segment]]=Introduction!$D$42,1,0)</f>
        <v>0</v>
      </c>
      <c r="Q1527" s="51">
        <f>IF(Table2[[#This Row],[Customer Segment]]=Introduction!$D$44,1,0)</f>
        <v>0</v>
      </c>
      <c r="R1527" s="41">
        <v>586.96</v>
      </c>
      <c r="S15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212.31232308556136</v>
      </c>
    </row>
    <row r="1528" spans="1:19" customFormat="1" x14ac:dyDescent="0.2">
      <c r="A1528" s="1" t="s">
        <v>13</v>
      </c>
      <c r="B1528" s="1" t="s">
        <v>14</v>
      </c>
      <c r="C1528" s="1" t="s">
        <v>3</v>
      </c>
      <c r="D1528" s="47">
        <v>0.01</v>
      </c>
      <c r="E1528" s="47">
        <v>9.31</v>
      </c>
      <c r="F1528" s="47">
        <v>3.98</v>
      </c>
      <c r="G1528" s="47">
        <v>0.56000000000000005</v>
      </c>
      <c r="H1528" s="47">
        <v>2.1800000000000002</v>
      </c>
      <c r="I1528" s="52">
        <f>IF(Table2[[#This Row],[Order Priority]]=Introduction!$B$42,1,0)</f>
        <v>0</v>
      </c>
      <c r="J1528" s="52">
        <f>IF(Table2[[#This Row],[Order Priority]]=Introduction!$B$43,1,0)</f>
        <v>1</v>
      </c>
      <c r="K1528" s="52">
        <f>IF(Table2[[#This Row],[Order Priority]]=Introduction!$B$44,1,0)</f>
        <v>0</v>
      </c>
      <c r="L1528" s="52">
        <f>IF(Table2[[#This Row],[Order Priority]]=Introduction!$B$45,1,0)</f>
        <v>0</v>
      </c>
      <c r="M1528" s="52">
        <f>IF(Table2[[#This Row],[Ship Mode]]=Introduction!$C$42,1,0)</f>
        <v>0</v>
      </c>
      <c r="N1528" s="51">
        <f>IF(Table2[[#This Row],[Ship Mode]]=Introduction!$C$44,1,0)</f>
        <v>1</v>
      </c>
      <c r="O1528" s="51">
        <f>IF(Table2[[#This Row],[Customer Segment]]=Introduction!$D$45,1,0)</f>
        <v>1</v>
      </c>
      <c r="P1528" s="51">
        <f>IF(Table2[[#This Row],[Customer Segment]]=Introduction!$D$42,1,0)</f>
        <v>0</v>
      </c>
      <c r="Q1528" s="51">
        <f>IF(Table2[[#This Row],[Customer Segment]]=Introduction!$D$44,1,0)</f>
        <v>0</v>
      </c>
      <c r="R1528" s="44">
        <v>144.33000000000001</v>
      </c>
      <c r="S15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225.70657953432269</v>
      </c>
    </row>
    <row r="1529" spans="1:19" customFormat="1" x14ac:dyDescent="0.2">
      <c r="A1529" s="1" t="s">
        <v>23</v>
      </c>
      <c r="B1529" s="1" t="s">
        <v>14</v>
      </c>
      <c r="C1529" s="1" t="s">
        <v>3</v>
      </c>
      <c r="D1529" s="49">
        <v>0.09</v>
      </c>
      <c r="E1529" s="49">
        <v>5.84</v>
      </c>
      <c r="F1529" s="49">
        <v>0.83</v>
      </c>
      <c r="G1529" s="49">
        <v>0.49</v>
      </c>
      <c r="H1529" s="49">
        <v>-2.87</v>
      </c>
      <c r="I1529" s="52">
        <f>IF(Table2[[#This Row],[Order Priority]]=Introduction!$B$42,1,0)</f>
        <v>0</v>
      </c>
      <c r="J1529" s="52">
        <f>IF(Table2[[#This Row],[Order Priority]]=Introduction!$B$43,1,0)</f>
        <v>0</v>
      </c>
      <c r="K1529" s="52">
        <f>IF(Table2[[#This Row],[Order Priority]]=Introduction!$B$44,1,0)</f>
        <v>1</v>
      </c>
      <c r="L1529" s="52">
        <f>IF(Table2[[#This Row],[Order Priority]]=Introduction!$B$45,1,0)</f>
        <v>0</v>
      </c>
      <c r="M1529" s="52">
        <f>IF(Table2[[#This Row],[Ship Mode]]=Introduction!$C$42,1,0)</f>
        <v>0</v>
      </c>
      <c r="N1529" s="51">
        <f>IF(Table2[[#This Row],[Ship Mode]]=Introduction!$C$44,1,0)</f>
        <v>1</v>
      </c>
      <c r="O1529" s="51">
        <f>IF(Table2[[#This Row],[Customer Segment]]=Introduction!$D$45,1,0)</f>
        <v>1</v>
      </c>
      <c r="P1529" s="51">
        <f>IF(Table2[[#This Row],[Customer Segment]]=Introduction!$D$42,1,0)</f>
        <v>0</v>
      </c>
      <c r="Q1529" s="51">
        <f>IF(Table2[[#This Row],[Customer Segment]]=Introduction!$D$44,1,0)</f>
        <v>0</v>
      </c>
      <c r="R1529" s="41">
        <v>5.9</v>
      </c>
      <c r="S15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93.805995858125286</v>
      </c>
    </row>
    <row r="1530" spans="1:19" customFormat="1" x14ac:dyDescent="0.2">
      <c r="A1530" s="1" t="s">
        <v>23</v>
      </c>
      <c r="B1530" s="1" t="s">
        <v>14</v>
      </c>
      <c r="C1530" s="1" t="s">
        <v>47</v>
      </c>
      <c r="D1530" s="47">
        <v>0.09</v>
      </c>
      <c r="E1530" s="47">
        <v>50.98</v>
      </c>
      <c r="F1530" s="47">
        <v>6.5</v>
      </c>
      <c r="G1530" s="47">
        <v>0.73</v>
      </c>
      <c r="H1530" s="47">
        <v>70.176000000000002</v>
      </c>
      <c r="I1530" s="52">
        <f>IF(Table2[[#This Row],[Order Priority]]=Introduction!$B$42,1,0)</f>
        <v>0</v>
      </c>
      <c r="J1530" s="52">
        <f>IF(Table2[[#This Row],[Order Priority]]=Introduction!$B$43,1,0)</f>
        <v>0</v>
      </c>
      <c r="K1530" s="52">
        <f>IF(Table2[[#This Row],[Order Priority]]=Introduction!$B$44,1,0)</f>
        <v>1</v>
      </c>
      <c r="L1530" s="52">
        <f>IF(Table2[[#This Row],[Order Priority]]=Introduction!$B$45,1,0)</f>
        <v>0</v>
      </c>
      <c r="M1530" s="52">
        <f>IF(Table2[[#This Row],[Ship Mode]]=Introduction!$C$42,1,0)</f>
        <v>0</v>
      </c>
      <c r="N1530" s="51">
        <f>IF(Table2[[#This Row],[Ship Mode]]=Introduction!$C$44,1,0)</f>
        <v>1</v>
      </c>
      <c r="O1530" s="51">
        <f>IF(Table2[[#This Row],[Customer Segment]]=Introduction!$D$45,1,0)</f>
        <v>0</v>
      </c>
      <c r="P1530" s="51">
        <f>IF(Table2[[#This Row],[Customer Segment]]=Introduction!$D$42,1,0)</f>
        <v>0</v>
      </c>
      <c r="Q1530" s="51">
        <f>IF(Table2[[#This Row],[Customer Segment]]=Introduction!$D$44,1,0)</f>
        <v>1</v>
      </c>
      <c r="R1530" s="44">
        <v>1395.41</v>
      </c>
      <c r="S15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705.71345248347166</v>
      </c>
    </row>
    <row r="1531" spans="1:19" customFormat="1" x14ac:dyDescent="0.2">
      <c r="A1531" s="1" t="s">
        <v>23</v>
      </c>
      <c r="B1531" s="1" t="s">
        <v>14</v>
      </c>
      <c r="C1531" s="1" t="s">
        <v>3</v>
      </c>
      <c r="D1531" s="49">
        <v>0.03</v>
      </c>
      <c r="E1531" s="49">
        <v>20.98</v>
      </c>
      <c r="F1531" s="49">
        <v>1.49</v>
      </c>
      <c r="G1531" s="49">
        <v>0.35</v>
      </c>
      <c r="H1531" s="49">
        <v>30.024000000000001</v>
      </c>
      <c r="I1531" s="52">
        <f>IF(Table2[[#This Row],[Order Priority]]=Introduction!$B$42,1,0)</f>
        <v>0</v>
      </c>
      <c r="J1531" s="52">
        <f>IF(Table2[[#This Row],[Order Priority]]=Introduction!$B$43,1,0)</f>
        <v>0</v>
      </c>
      <c r="K1531" s="52">
        <f>IF(Table2[[#This Row],[Order Priority]]=Introduction!$B$44,1,0)</f>
        <v>1</v>
      </c>
      <c r="L1531" s="52">
        <f>IF(Table2[[#This Row],[Order Priority]]=Introduction!$B$45,1,0)</f>
        <v>0</v>
      </c>
      <c r="M1531" s="52">
        <f>IF(Table2[[#This Row],[Ship Mode]]=Introduction!$C$42,1,0)</f>
        <v>0</v>
      </c>
      <c r="N1531" s="51">
        <f>IF(Table2[[#This Row],[Ship Mode]]=Introduction!$C$44,1,0)</f>
        <v>1</v>
      </c>
      <c r="O1531" s="51">
        <f>IF(Table2[[#This Row],[Customer Segment]]=Introduction!$D$45,1,0)</f>
        <v>1</v>
      </c>
      <c r="P1531" s="51">
        <f>IF(Table2[[#This Row],[Customer Segment]]=Introduction!$D$42,1,0)</f>
        <v>0</v>
      </c>
      <c r="Q1531" s="51">
        <f>IF(Table2[[#This Row],[Customer Segment]]=Introduction!$D$44,1,0)</f>
        <v>0</v>
      </c>
      <c r="R1531" s="41">
        <v>431.43</v>
      </c>
      <c r="S15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116.45313776740879</v>
      </c>
    </row>
    <row r="1532" spans="1:19" customFormat="1" x14ac:dyDescent="0.2">
      <c r="A1532" s="1" t="s">
        <v>92</v>
      </c>
      <c r="B1532" s="1" t="s">
        <v>14</v>
      </c>
      <c r="C1532" s="1" t="s">
        <v>47</v>
      </c>
      <c r="D1532" s="47">
        <v>0.02</v>
      </c>
      <c r="E1532" s="47">
        <v>7.64</v>
      </c>
      <c r="F1532" s="47">
        <v>1.39</v>
      </c>
      <c r="G1532" s="47">
        <v>0.36</v>
      </c>
      <c r="H1532" s="47">
        <v>117.38</v>
      </c>
      <c r="I1532" s="52">
        <f>IF(Table2[[#This Row],[Order Priority]]=Introduction!$B$42,1,0)</f>
        <v>0</v>
      </c>
      <c r="J1532" s="52">
        <f>IF(Table2[[#This Row],[Order Priority]]=Introduction!$B$43,1,0)</f>
        <v>0</v>
      </c>
      <c r="K1532" s="52">
        <f>IF(Table2[[#This Row],[Order Priority]]=Introduction!$B$44,1,0)</f>
        <v>0</v>
      </c>
      <c r="L1532" s="52">
        <f>IF(Table2[[#This Row],[Order Priority]]=Introduction!$B$45,1,0)</f>
        <v>1</v>
      </c>
      <c r="M1532" s="52">
        <f>IF(Table2[[#This Row],[Ship Mode]]=Introduction!$C$42,1,0)</f>
        <v>0</v>
      </c>
      <c r="N1532" s="51">
        <f>IF(Table2[[#This Row],[Ship Mode]]=Introduction!$C$44,1,0)</f>
        <v>1</v>
      </c>
      <c r="O1532" s="51">
        <f>IF(Table2[[#This Row],[Customer Segment]]=Introduction!$D$45,1,0)</f>
        <v>0</v>
      </c>
      <c r="P1532" s="51">
        <f>IF(Table2[[#This Row],[Customer Segment]]=Introduction!$D$42,1,0)</f>
        <v>0</v>
      </c>
      <c r="Q1532" s="51">
        <f>IF(Table2[[#This Row],[Customer Segment]]=Introduction!$D$44,1,0)</f>
        <v>1</v>
      </c>
      <c r="R1532" s="44">
        <v>406.91</v>
      </c>
      <c r="S15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148.73816681132584</v>
      </c>
    </row>
    <row r="1533" spans="1:19" customFormat="1" x14ac:dyDescent="0.2">
      <c r="A1533" s="1" t="s">
        <v>92</v>
      </c>
      <c r="B1533" s="1" t="s">
        <v>14</v>
      </c>
      <c r="C1533" s="1" t="s">
        <v>47</v>
      </c>
      <c r="D1533" s="49">
        <v>0.02</v>
      </c>
      <c r="E1533" s="49">
        <v>7.64</v>
      </c>
      <c r="F1533" s="49">
        <v>1.39</v>
      </c>
      <c r="G1533" s="49">
        <v>0.36</v>
      </c>
      <c r="H1533" s="49">
        <v>70.193700000000007</v>
      </c>
      <c r="I1533" s="52">
        <f>IF(Table2[[#This Row],[Order Priority]]=Introduction!$B$42,1,0)</f>
        <v>0</v>
      </c>
      <c r="J1533" s="52">
        <f>IF(Table2[[#This Row],[Order Priority]]=Introduction!$B$43,1,0)</f>
        <v>0</v>
      </c>
      <c r="K1533" s="52">
        <f>IF(Table2[[#This Row],[Order Priority]]=Introduction!$B$44,1,0)</f>
        <v>0</v>
      </c>
      <c r="L1533" s="52">
        <f>IF(Table2[[#This Row],[Order Priority]]=Introduction!$B$45,1,0)</f>
        <v>1</v>
      </c>
      <c r="M1533" s="52">
        <f>IF(Table2[[#This Row],[Ship Mode]]=Introduction!$C$42,1,0)</f>
        <v>0</v>
      </c>
      <c r="N1533" s="51">
        <f>IF(Table2[[#This Row],[Ship Mode]]=Introduction!$C$44,1,0)</f>
        <v>1</v>
      </c>
      <c r="O1533" s="51">
        <f>IF(Table2[[#This Row],[Customer Segment]]=Introduction!$D$45,1,0)</f>
        <v>0</v>
      </c>
      <c r="P1533" s="51">
        <f>IF(Table2[[#This Row],[Customer Segment]]=Introduction!$D$42,1,0)</f>
        <v>0</v>
      </c>
      <c r="Q1533" s="51">
        <f>IF(Table2[[#This Row],[Customer Segment]]=Introduction!$D$44,1,0)</f>
        <v>1</v>
      </c>
      <c r="R1533" s="41">
        <v>101.73</v>
      </c>
      <c r="S15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100.41818186727491</v>
      </c>
    </row>
    <row r="1534" spans="1:19" customFormat="1" x14ac:dyDescent="0.2">
      <c r="A1534" s="1" t="s">
        <v>92</v>
      </c>
      <c r="B1534" s="1" t="s">
        <v>14</v>
      </c>
      <c r="C1534" s="1" t="s">
        <v>47</v>
      </c>
      <c r="D1534" s="47">
        <v>0.04</v>
      </c>
      <c r="E1534" s="47">
        <v>2.08</v>
      </c>
      <c r="F1534" s="47">
        <v>1.49</v>
      </c>
      <c r="G1534" s="47">
        <v>0.36</v>
      </c>
      <c r="H1534" s="47">
        <v>-11.281499999999999</v>
      </c>
      <c r="I1534" s="52">
        <f>IF(Table2[[#This Row],[Order Priority]]=Introduction!$B$42,1,0)</f>
        <v>0</v>
      </c>
      <c r="J1534" s="52">
        <f>IF(Table2[[#This Row],[Order Priority]]=Introduction!$B$43,1,0)</f>
        <v>0</v>
      </c>
      <c r="K1534" s="52">
        <f>IF(Table2[[#This Row],[Order Priority]]=Introduction!$B$44,1,0)</f>
        <v>0</v>
      </c>
      <c r="L1534" s="52">
        <f>IF(Table2[[#This Row],[Order Priority]]=Introduction!$B$45,1,0)</f>
        <v>1</v>
      </c>
      <c r="M1534" s="52">
        <f>IF(Table2[[#This Row],[Ship Mode]]=Introduction!$C$42,1,0)</f>
        <v>0</v>
      </c>
      <c r="N1534" s="51">
        <f>IF(Table2[[#This Row],[Ship Mode]]=Introduction!$C$44,1,0)</f>
        <v>1</v>
      </c>
      <c r="O1534" s="51">
        <f>IF(Table2[[#This Row],[Customer Segment]]=Introduction!$D$45,1,0)</f>
        <v>0</v>
      </c>
      <c r="P1534" s="51">
        <f>IF(Table2[[#This Row],[Customer Segment]]=Introduction!$D$42,1,0)</f>
        <v>0</v>
      </c>
      <c r="Q1534" s="51">
        <f>IF(Table2[[#This Row],[Customer Segment]]=Introduction!$D$44,1,0)</f>
        <v>1</v>
      </c>
      <c r="R1534" s="44">
        <v>33.770000000000003</v>
      </c>
      <c r="S15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-10.887818645150904</v>
      </c>
    </row>
    <row r="1535" spans="1:19" customFormat="1" x14ac:dyDescent="0.2">
      <c r="A1535" s="1" t="s">
        <v>46</v>
      </c>
      <c r="B1535" s="1" t="s">
        <v>14</v>
      </c>
      <c r="C1535" s="1" t="s">
        <v>3</v>
      </c>
      <c r="D1535" s="49">
        <v>7.0000000000000007E-2</v>
      </c>
      <c r="E1535" s="49">
        <v>12.99</v>
      </c>
      <c r="F1535" s="49">
        <v>9.44</v>
      </c>
      <c r="G1535" s="49">
        <v>0.39</v>
      </c>
      <c r="H1535" s="49">
        <v>-114.6399</v>
      </c>
      <c r="I1535" s="52">
        <f>IF(Table2[[#This Row],[Order Priority]]=Introduction!$B$42,1,0)</f>
        <v>0</v>
      </c>
      <c r="J1535" s="52">
        <f>IF(Table2[[#This Row],[Order Priority]]=Introduction!$B$43,1,0)</f>
        <v>0</v>
      </c>
      <c r="K1535" s="52">
        <f>IF(Table2[[#This Row],[Order Priority]]=Introduction!$B$44,1,0)</f>
        <v>0</v>
      </c>
      <c r="L1535" s="52">
        <f>IF(Table2[[#This Row],[Order Priority]]=Introduction!$B$45,1,0)</f>
        <v>0</v>
      </c>
      <c r="M1535" s="52">
        <f>IF(Table2[[#This Row],[Ship Mode]]=Introduction!$C$42,1,0)</f>
        <v>0</v>
      </c>
      <c r="N1535" s="51">
        <f>IF(Table2[[#This Row],[Ship Mode]]=Introduction!$C$44,1,0)</f>
        <v>1</v>
      </c>
      <c r="O1535" s="51">
        <f>IF(Table2[[#This Row],[Customer Segment]]=Introduction!$D$45,1,0)</f>
        <v>1</v>
      </c>
      <c r="P1535" s="51">
        <f>IF(Table2[[#This Row],[Customer Segment]]=Introduction!$D$42,1,0)</f>
        <v>0</v>
      </c>
      <c r="Q1535" s="51">
        <f>IF(Table2[[#This Row],[Customer Segment]]=Introduction!$D$44,1,0)</f>
        <v>0</v>
      </c>
      <c r="R1535" s="41">
        <v>231.79</v>
      </c>
      <c r="S15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6" spans="1:19" customFormat="1" x14ac:dyDescent="0.2">
      <c r="A1536" s="1" t="s">
        <v>46</v>
      </c>
      <c r="B1536" s="1" t="s">
        <v>14</v>
      </c>
      <c r="C1536" s="1" t="s">
        <v>3</v>
      </c>
      <c r="D1536" s="47">
        <v>0.08</v>
      </c>
      <c r="E1536" s="47">
        <v>5</v>
      </c>
      <c r="F1536" s="47">
        <v>3.39</v>
      </c>
      <c r="G1536" s="47">
        <v>0.37</v>
      </c>
      <c r="H1536" s="47">
        <v>-17.489999999999998</v>
      </c>
      <c r="I1536" s="52">
        <f>IF(Table2[[#This Row],[Order Priority]]=Introduction!$B$42,1,0)</f>
        <v>0</v>
      </c>
      <c r="J1536" s="52">
        <f>IF(Table2[[#This Row],[Order Priority]]=Introduction!$B$43,1,0)</f>
        <v>0</v>
      </c>
      <c r="K1536" s="52">
        <f>IF(Table2[[#This Row],[Order Priority]]=Introduction!$B$44,1,0)</f>
        <v>0</v>
      </c>
      <c r="L1536" s="52">
        <f>IF(Table2[[#This Row],[Order Priority]]=Introduction!$B$45,1,0)</f>
        <v>0</v>
      </c>
      <c r="M1536" s="52">
        <f>IF(Table2[[#This Row],[Ship Mode]]=Introduction!$C$42,1,0)</f>
        <v>0</v>
      </c>
      <c r="N1536" s="51">
        <f>IF(Table2[[#This Row],[Ship Mode]]=Introduction!$C$44,1,0)</f>
        <v>1</v>
      </c>
      <c r="O1536" s="51">
        <f>IF(Table2[[#This Row],[Customer Segment]]=Introduction!$D$45,1,0)</f>
        <v>1</v>
      </c>
      <c r="P1536" s="51">
        <f>IF(Table2[[#This Row],[Customer Segment]]=Introduction!$D$42,1,0)</f>
        <v>0</v>
      </c>
      <c r="Q1536" s="51">
        <f>IF(Table2[[#This Row],[Customer Segment]]=Introduction!$D$44,1,0)</f>
        <v>0</v>
      </c>
      <c r="R1536" s="44">
        <v>293.06</v>
      </c>
      <c r="S15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175.08680859967191</v>
      </c>
    </row>
    <row r="1537" spans="1:19" customFormat="1" x14ac:dyDescent="0.2">
      <c r="A1537" s="1" t="s">
        <v>46</v>
      </c>
      <c r="B1537" s="1" t="s">
        <v>14</v>
      </c>
      <c r="C1537" s="1" t="s">
        <v>3</v>
      </c>
      <c r="D1537" s="49">
        <v>7.0000000000000007E-2</v>
      </c>
      <c r="E1537" s="49">
        <v>12.99</v>
      </c>
      <c r="F1537" s="49">
        <v>9.44</v>
      </c>
      <c r="G1537" s="49">
        <v>0.39</v>
      </c>
      <c r="H1537" s="49">
        <v>-114.6399</v>
      </c>
      <c r="I1537" s="52">
        <f>IF(Table2[[#This Row],[Order Priority]]=Introduction!$B$42,1,0)</f>
        <v>0</v>
      </c>
      <c r="J1537" s="52">
        <f>IF(Table2[[#This Row],[Order Priority]]=Introduction!$B$43,1,0)</f>
        <v>0</v>
      </c>
      <c r="K1537" s="52">
        <f>IF(Table2[[#This Row],[Order Priority]]=Introduction!$B$44,1,0)</f>
        <v>0</v>
      </c>
      <c r="L1537" s="52">
        <f>IF(Table2[[#This Row],[Order Priority]]=Introduction!$B$45,1,0)</f>
        <v>0</v>
      </c>
      <c r="M1537" s="52">
        <f>IF(Table2[[#This Row],[Ship Mode]]=Introduction!$C$42,1,0)</f>
        <v>0</v>
      </c>
      <c r="N1537" s="51">
        <f>IF(Table2[[#This Row],[Ship Mode]]=Introduction!$C$44,1,0)</f>
        <v>1</v>
      </c>
      <c r="O1537" s="51">
        <f>IF(Table2[[#This Row],[Customer Segment]]=Introduction!$D$45,1,0)</f>
        <v>1</v>
      </c>
      <c r="P1537" s="51">
        <f>IF(Table2[[#This Row],[Customer Segment]]=Introduction!$D$42,1,0)</f>
        <v>0</v>
      </c>
      <c r="Q1537" s="51">
        <f>IF(Table2[[#This Row],[Customer Segment]]=Introduction!$D$44,1,0)</f>
        <v>0</v>
      </c>
      <c r="R1537" s="41">
        <v>914.29</v>
      </c>
      <c r="S15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8" spans="1:19" customFormat="1" x14ac:dyDescent="0.2">
      <c r="A1538" s="1" t="s">
        <v>46</v>
      </c>
      <c r="B1538" s="1" t="s">
        <v>63</v>
      </c>
      <c r="C1538" s="1" t="s">
        <v>15</v>
      </c>
      <c r="D1538" s="47">
        <v>0.06</v>
      </c>
      <c r="E1538" s="47">
        <v>218.08</v>
      </c>
      <c r="F1538" s="47">
        <v>18.059999999999999</v>
      </c>
      <c r="G1538" s="47">
        <v>0.56999999999999995</v>
      </c>
      <c r="H1538" s="47">
        <v>969.42</v>
      </c>
      <c r="I1538" s="52">
        <f>IF(Table2[[#This Row],[Order Priority]]=Introduction!$B$42,1,0)</f>
        <v>0</v>
      </c>
      <c r="J1538" s="52">
        <f>IF(Table2[[#This Row],[Order Priority]]=Introduction!$B$43,1,0)</f>
        <v>0</v>
      </c>
      <c r="K1538" s="52">
        <f>IF(Table2[[#This Row],[Order Priority]]=Introduction!$B$44,1,0)</f>
        <v>0</v>
      </c>
      <c r="L1538" s="52">
        <f>IF(Table2[[#This Row],[Order Priority]]=Introduction!$B$45,1,0)</f>
        <v>0</v>
      </c>
      <c r="M1538" s="52">
        <f>IF(Table2[[#This Row],[Ship Mode]]=Introduction!$C$42,1,0)</f>
        <v>0</v>
      </c>
      <c r="N1538" s="51">
        <f>IF(Table2[[#This Row],[Ship Mode]]=Introduction!$C$44,1,0)</f>
        <v>0</v>
      </c>
      <c r="O1538" s="51">
        <f>IF(Table2[[#This Row],[Customer Segment]]=Introduction!$D$45,1,0)</f>
        <v>0</v>
      </c>
      <c r="P1538" s="51">
        <f>IF(Table2[[#This Row],[Customer Segment]]=Introduction!$D$42,1,0)</f>
        <v>1</v>
      </c>
      <c r="Q1538" s="51">
        <f>IF(Table2[[#This Row],[Customer Segment]]=Introduction!$D$44,1,0)</f>
        <v>0</v>
      </c>
      <c r="R1538" s="44">
        <v>1488.51</v>
      </c>
      <c r="S15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2336.1328039334344</v>
      </c>
    </row>
    <row r="1539" spans="1:19" customFormat="1" x14ac:dyDescent="0.2">
      <c r="A1539" s="1" t="s">
        <v>1</v>
      </c>
      <c r="B1539" s="1" t="s">
        <v>2</v>
      </c>
      <c r="C1539" s="1" t="s">
        <v>3</v>
      </c>
      <c r="D1539" s="49">
        <v>0.1</v>
      </c>
      <c r="E1539" s="49">
        <v>130.97999999999999</v>
      </c>
      <c r="F1539" s="49">
        <v>30</v>
      </c>
      <c r="G1539" s="49">
        <v>0.78</v>
      </c>
      <c r="H1539" s="49">
        <v>2000.11</v>
      </c>
      <c r="I1539" s="52">
        <f>IF(Table2[[#This Row],[Order Priority]]=Introduction!$B$42,1,0)</f>
        <v>1</v>
      </c>
      <c r="J1539" s="52">
        <f>IF(Table2[[#This Row],[Order Priority]]=Introduction!$B$43,1,0)</f>
        <v>0</v>
      </c>
      <c r="K1539" s="52">
        <f>IF(Table2[[#This Row],[Order Priority]]=Introduction!$B$44,1,0)</f>
        <v>0</v>
      </c>
      <c r="L1539" s="52">
        <f>IF(Table2[[#This Row],[Order Priority]]=Introduction!$B$45,1,0)</f>
        <v>0</v>
      </c>
      <c r="M1539" s="52">
        <f>IF(Table2[[#This Row],[Ship Mode]]=Introduction!$C$42,1,0)</f>
        <v>1</v>
      </c>
      <c r="N1539" s="51">
        <f>IF(Table2[[#This Row],[Ship Mode]]=Introduction!$C$44,1,0)</f>
        <v>0</v>
      </c>
      <c r="O1539" s="51">
        <f>IF(Table2[[#This Row],[Customer Segment]]=Introduction!$D$45,1,0)</f>
        <v>1</v>
      </c>
      <c r="P1539" s="51">
        <f>IF(Table2[[#This Row],[Customer Segment]]=Introduction!$D$42,1,0)</f>
        <v>0</v>
      </c>
      <c r="Q1539" s="51">
        <f>IF(Table2[[#This Row],[Customer Segment]]=Introduction!$D$44,1,0)</f>
        <v>0</v>
      </c>
      <c r="R1539" s="41">
        <v>2259.9899999999998</v>
      </c>
      <c r="S15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3984.3445450491122</v>
      </c>
    </row>
    <row r="1540" spans="1:19" customFormat="1" x14ac:dyDescent="0.2">
      <c r="A1540" s="1" t="s">
        <v>1</v>
      </c>
      <c r="B1540" s="1" t="s">
        <v>14</v>
      </c>
      <c r="C1540" s="1" t="s">
        <v>70</v>
      </c>
      <c r="D1540" s="47">
        <v>0.06</v>
      </c>
      <c r="E1540" s="47">
        <v>4.9800000000000004</v>
      </c>
      <c r="F1540" s="47">
        <v>4.95</v>
      </c>
      <c r="G1540" s="47">
        <v>0.37</v>
      </c>
      <c r="H1540" s="47">
        <v>-103.224</v>
      </c>
      <c r="I1540" s="52">
        <f>IF(Table2[[#This Row],[Order Priority]]=Introduction!$B$42,1,0)</f>
        <v>1</v>
      </c>
      <c r="J1540" s="52">
        <f>IF(Table2[[#This Row],[Order Priority]]=Introduction!$B$43,1,0)</f>
        <v>0</v>
      </c>
      <c r="K1540" s="52">
        <f>IF(Table2[[#This Row],[Order Priority]]=Introduction!$B$44,1,0)</f>
        <v>0</v>
      </c>
      <c r="L1540" s="52">
        <f>IF(Table2[[#This Row],[Order Priority]]=Introduction!$B$45,1,0)</f>
        <v>0</v>
      </c>
      <c r="M1540" s="52">
        <f>IF(Table2[[#This Row],[Ship Mode]]=Introduction!$C$42,1,0)</f>
        <v>0</v>
      </c>
      <c r="N1540" s="51">
        <f>IF(Table2[[#This Row],[Ship Mode]]=Introduction!$C$44,1,0)</f>
        <v>1</v>
      </c>
      <c r="O1540" s="51">
        <f>IF(Table2[[#This Row],[Customer Segment]]=Introduction!$D$45,1,0)</f>
        <v>0</v>
      </c>
      <c r="P1540" s="51">
        <f>IF(Table2[[#This Row],[Customer Segment]]=Introduction!$D$42,1,0)</f>
        <v>0</v>
      </c>
      <c r="Q1540" s="51">
        <f>IF(Table2[[#This Row],[Customer Segment]]=Introduction!$D$44,1,0)</f>
        <v>0</v>
      </c>
      <c r="R1540" s="44">
        <v>78.989999999999995</v>
      </c>
      <c r="S15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241.58308722621118</v>
      </c>
    </row>
    <row r="1541" spans="1:19" customFormat="1" x14ac:dyDescent="0.2">
      <c r="A1541" s="1" t="s">
        <v>13</v>
      </c>
      <c r="B1541" s="1" t="s">
        <v>14</v>
      </c>
      <c r="C1541" s="1" t="s">
        <v>70</v>
      </c>
      <c r="D1541" s="49">
        <v>7.0000000000000007E-2</v>
      </c>
      <c r="E1541" s="49">
        <v>1.68</v>
      </c>
      <c r="F1541" s="49">
        <v>1.57</v>
      </c>
      <c r="G1541" s="49">
        <v>0.59</v>
      </c>
      <c r="H1541" s="49">
        <v>-35.75</v>
      </c>
      <c r="I1541" s="52">
        <f>IF(Table2[[#This Row],[Order Priority]]=Introduction!$B$42,1,0)</f>
        <v>0</v>
      </c>
      <c r="J1541" s="52">
        <f>IF(Table2[[#This Row],[Order Priority]]=Introduction!$B$43,1,0)</f>
        <v>1</v>
      </c>
      <c r="K1541" s="52">
        <f>IF(Table2[[#This Row],[Order Priority]]=Introduction!$B$44,1,0)</f>
        <v>0</v>
      </c>
      <c r="L1541" s="52">
        <f>IF(Table2[[#This Row],[Order Priority]]=Introduction!$B$45,1,0)</f>
        <v>0</v>
      </c>
      <c r="M1541" s="52">
        <f>IF(Table2[[#This Row],[Ship Mode]]=Introduction!$C$42,1,0)</f>
        <v>0</v>
      </c>
      <c r="N1541" s="51">
        <f>IF(Table2[[#This Row],[Ship Mode]]=Introduction!$C$44,1,0)</f>
        <v>1</v>
      </c>
      <c r="O1541" s="51">
        <f>IF(Table2[[#This Row],[Customer Segment]]=Introduction!$D$45,1,0)</f>
        <v>0</v>
      </c>
      <c r="P1541" s="51">
        <f>IF(Table2[[#This Row],[Customer Segment]]=Introduction!$D$42,1,0)</f>
        <v>0</v>
      </c>
      <c r="Q1541" s="51">
        <f>IF(Table2[[#This Row],[Customer Segment]]=Introduction!$D$44,1,0)</f>
        <v>0</v>
      </c>
      <c r="R1541" s="41">
        <v>186.59</v>
      </c>
      <c r="S15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90.670109999577306</v>
      </c>
    </row>
    <row r="1542" spans="1:19" customFormat="1" x14ac:dyDescent="0.2">
      <c r="A1542" s="1" t="s">
        <v>13</v>
      </c>
      <c r="B1542" s="1" t="s">
        <v>14</v>
      </c>
      <c r="C1542" s="1" t="s">
        <v>70</v>
      </c>
      <c r="D1542" s="47">
        <v>7.0000000000000007E-2</v>
      </c>
      <c r="E1542" s="47">
        <v>10.06</v>
      </c>
      <c r="F1542" s="47">
        <v>2.06</v>
      </c>
      <c r="G1542" s="47">
        <v>0.39</v>
      </c>
      <c r="H1542" s="47">
        <v>152.65559999999999</v>
      </c>
      <c r="I1542" s="52">
        <f>IF(Table2[[#This Row],[Order Priority]]=Introduction!$B$42,1,0)</f>
        <v>0</v>
      </c>
      <c r="J1542" s="52">
        <f>IF(Table2[[#This Row],[Order Priority]]=Introduction!$B$43,1,0)</f>
        <v>1</v>
      </c>
      <c r="K1542" s="52">
        <f>IF(Table2[[#This Row],[Order Priority]]=Introduction!$B$44,1,0)</f>
        <v>0</v>
      </c>
      <c r="L1542" s="52">
        <f>IF(Table2[[#This Row],[Order Priority]]=Introduction!$B$45,1,0)</f>
        <v>0</v>
      </c>
      <c r="M1542" s="52">
        <f>IF(Table2[[#This Row],[Ship Mode]]=Introduction!$C$42,1,0)</f>
        <v>0</v>
      </c>
      <c r="N1542" s="51">
        <f>IF(Table2[[#This Row],[Ship Mode]]=Introduction!$C$44,1,0)</f>
        <v>1</v>
      </c>
      <c r="O1542" s="51">
        <f>IF(Table2[[#This Row],[Customer Segment]]=Introduction!$D$45,1,0)</f>
        <v>0</v>
      </c>
      <c r="P1542" s="51">
        <f>IF(Table2[[#This Row],[Customer Segment]]=Introduction!$D$42,1,0)</f>
        <v>0</v>
      </c>
      <c r="Q1542" s="51">
        <f>IF(Table2[[#This Row],[Customer Segment]]=Introduction!$D$44,1,0)</f>
        <v>0</v>
      </c>
      <c r="R1542" s="44">
        <v>221.24</v>
      </c>
      <c r="S15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157.16480841134225</v>
      </c>
    </row>
    <row r="1543" spans="1:19" customFormat="1" x14ac:dyDescent="0.2">
      <c r="A1543" s="1" t="s">
        <v>13</v>
      </c>
      <c r="B1543" s="1" t="s">
        <v>14</v>
      </c>
      <c r="C1543" s="1" t="s">
        <v>70</v>
      </c>
      <c r="D1543" s="49">
        <v>7.0000000000000007E-2</v>
      </c>
      <c r="E1543" s="49">
        <v>1.68</v>
      </c>
      <c r="F1543" s="49">
        <v>1.57</v>
      </c>
      <c r="G1543" s="49">
        <v>0.59</v>
      </c>
      <c r="H1543" s="49">
        <v>7.15</v>
      </c>
      <c r="I1543" s="52">
        <f>IF(Table2[[#This Row],[Order Priority]]=Introduction!$B$42,1,0)</f>
        <v>0</v>
      </c>
      <c r="J1543" s="52">
        <f>IF(Table2[[#This Row],[Order Priority]]=Introduction!$B$43,1,0)</f>
        <v>1</v>
      </c>
      <c r="K1543" s="52">
        <f>IF(Table2[[#This Row],[Order Priority]]=Introduction!$B$44,1,0)</f>
        <v>0</v>
      </c>
      <c r="L1543" s="52">
        <f>IF(Table2[[#This Row],[Order Priority]]=Introduction!$B$45,1,0)</f>
        <v>0</v>
      </c>
      <c r="M1543" s="52">
        <f>IF(Table2[[#This Row],[Ship Mode]]=Introduction!$C$42,1,0)</f>
        <v>0</v>
      </c>
      <c r="N1543" s="51">
        <f>IF(Table2[[#This Row],[Ship Mode]]=Introduction!$C$44,1,0)</f>
        <v>1</v>
      </c>
      <c r="O1543" s="51">
        <f>IF(Table2[[#This Row],[Customer Segment]]=Introduction!$D$45,1,0)</f>
        <v>0</v>
      </c>
      <c r="P1543" s="51">
        <f>IF(Table2[[#This Row],[Customer Segment]]=Introduction!$D$42,1,0)</f>
        <v>0</v>
      </c>
      <c r="Q1543" s="51">
        <f>IF(Table2[[#This Row],[Customer Segment]]=Introduction!$D$44,1,0)</f>
        <v>0</v>
      </c>
      <c r="R1543" s="41">
        <v>46.65</v>
      </c>
      <c r="S15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134.60081348978073</v>
      </c>
    </row>
    <row r="1544" spans="1:19" customFormat="1" x14ac:dyDescent="0.2">
      <c r="A1544" s="1" t="s">
        <v>23</v>
      </c>
      <c r="B1544" s="1" t="s">
        <v>14</v>
      </c>
      <c r="C1544" s="1" t="s">
        <v>47</v>
      </c>
      <c r="D1544" s="47">
        <v>0.03</v>
      </c>
      <c r="E1544" s="47">
        <v>256.99</v>
      </c>
      <c r="F1544" s="47">
        <v>11.25</v>
      </c>
      <c r="G1544" s="47">
        <v>0.51</v>
      </c>
      <c r="H1544" s="47">
        <v>1489.8</v>
      </c>
      <c r="I1544" s="52">
        <f>IF(Table2[[#This Row],[Order Priority]]=Introduction!$B$42,1,0)</f>
        <v>0</v>
      </c>
      <c r="J1544" s="52">
        <f>IF(Table2[[#This Row],[Order Priority]]=Introduction!$B$43,1,0)</f>
        <v>0</v>
      </c>
      <c r="K1544" s="52">
        <f>IF(Table2[[#This Row],[Order Priority]]=Introduction!$B$44,1,0)</f>
        <v>1</v>
      </c>
      <c r="L1544" s="52">
        <f>IF(Table2[[#This Row],[Order Priority]]=Introduction!$B$45,1,0)</f>
        <v>0</v>
      </c>
      <c r="M1544" s="52">
        <f>IF(Table2[[#This Row],[Ship Mode]]=Introduction!$C$42,1,0)</f>
        <v>0</v>
      </c>
      <c r="N1544" s="51">
        <f>IF(Table2[[#This Row],[Ship Mode]]=Introduction!$C$44,1,0)</f>
        <v>1</v>
      </c>
      <c r="O1544" s="51">
        <f>IF(Table2[[#This Row],[Customer Segment]]=Introduction!$D$45,1,0)</f>
        <v>0</v>
      </c>
      <c r="P1544" s="51">
        <f>IF(Table2[[#This Row],[Customer Segment]]=Introduction!$D$42,1,0)</f>
        <v>0</v>
      </c>
      <c r="Q1544" s="51">
        <f>IF(Table2[[#This Row],[Customer Segment]]=Introduction!$D$44,1,0)</f>
        <v>1</v>
      </c>
      <c r="R1544" s="44">
        <v>8216.2800000000007</v>
      </c>
      <c r="S15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2792.9872232019779</v>
      </c>
    </row>
    <row r="1545" spans="1:19" customFormat="1" x14ac:dyDescent="0.2">
      <c r="A1545" s="1" t="s">
        <v>92</v>
      </c>
      <c r="B1545" s="1" t="s">
        <v>2</v>
      </c>
      <c r="C1545" s="1" t="s">
        <v>47</v>
      </c>
      <c r="D1545" s="49">
        <v>0.01</v>
      </c>
      <c r="E1545" s="49">
        <v>115.99</v>
      </c>
      <c r="F1545" s="49">
        <v>56.14</v>
      </c>
      <c r="G1545" s="49">
        <v>0.4</v>
      </c>
      <c r="H1545" s="49">
        <v>-164.39519999999999</v>
      </c>
      <c r="I1545" s="52">
        <f>IF(Table2[[#This Row],[Order Priority]]=Introduction!$B$42,1,0)</f>
        <v>0</v>
      </c>
      <c r="J1545" s="52">
        <f>IF(Table2[[#This Row],[Order Priority]]=Introduction!$B$43,1,0)</f>
        <v>0</v>
      </c>
      <c r="K1545" s="52">
        <f>IF(Table2[[#This Row],[Order Priority]]=Introduction!$B$44,1,0)</f>
        <v>0</v>
      </c>
      <c r="L1545" s="52">
        <f>IF(Table2[[#This Row],[Order Priority]]=Introduction!$B$45,1,0)</f>
        <v>1</v>
      </c>
      <c r="M1545" s="52">
        <f>IF(Table2[[#This Row],[Ship Mode]]=Introduction!$C$42,1,0)</f>
        <v>1</v>
      </c>
      <c r="N1545" s="51">
        <f>IF(Table2[[#This Row],[Ship Mode]]=Introduction!$C$44,1,0)</f>
        <v>0</v>
      </c>
      <c r="O1545" s="51">
        <f>IF(Table2[[#This Row],[Customer Segment]]=Introduction!$D$45,1,0)</f>
        <v>0</v>
      </c>
      <c r="P1545" s="51">
        <f>IF(Table2[[#This Row],[Customer Segment]]=Introduction!$D$42,1,0)</f>
        <v>0</v>
      </c>
      <c r="Q1545" s="51">
        <f>IF(Table2[[#This Row],[Customer Segment]]=Introduction!$D$44,1,0)</f>
        <v>1</v>
      </c>
      <c r="R1545" s="41">
        <v>604.35</v>
      </c>
      <c r="S15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1949.2149644661174</v>
      </c>
    </row>
    <row r="1546" spans="1:19" customFormat="1" x14ac:dyDescent="0.2">
      <c r="A1546" s="1" t="s">
        <v>92</v>
      </c>
      <c r="B1546" s="1" t="s">
        <v>14</v>
      </c>
      <c r="C1546" s="1" t="s">
        <v>3</v>
      </c>
      <c r="D1546" s="47">
        <v>0.01</v>
      </c>
      <c r="E1546" s="47">
        <v>35.99</v>
      </c>
      <c r="F1546" s="47">
        <v>0.99</v>
      </c>
      <c r="G1546" s="47">
        <v>0.35</v>
      </c>
      <c r="H1546" s="47">
        <v>882.48239999999998</v>
      </c>
      <c r="I1546" s="52">
        <f>IF(Table2[[#This Row],[Order Priority]]=Introduction!$B$42,1,0)</f>
        <v>0</v>
      </c>
      <c r="J1546" s="52">
        <f>IF(Table2[[#This Row],[Order Priority]]=Introduction!$B$43,1,0)</f>
        <v>0</v>
      </c>
      <c r="K1546" s="52">
        <f>IF(Table2[[#This Row],[Order Priority]]=Introduction!$B$44,1,0)</f>
        <v>0</v>
      </c>
      <c r="L1546" s="52">
        <f>IF(Table2[[#This Row],[Order Priority]]=Introduction!$B$45,1,0)</f>
        <v>1</v>
      </c>
      <c r="M1546" s="52">
        <f>IF(Table2[[#This Row],[Ship Mode]]=Introduction!$C$42,1,0)</f>
        <v>0</v>
      </c>
      <c r="N1546" s="51">
        <f>IF(Table2[[#This Row],[Ship Mode]]=Introduction!$C$44,1,0)</f>
        <v>1</v>
      </c>
      <c r="O1546" s="51">
        <f>IF(Table2[[#This Row],[Customer Segment]]=Introduction!$D$45,1,0)</f>
        <v>1</v>
      </c>
      <c r="P1546" s="51">
        <f>IF(Table2[[#This Row],[Customer Segment]]=Introduction!$D$42,1,0)</f>
        <v>0</v>
      </c>
      <c r="Q1546" s="51">
        <f>IF(Table2[[#This Row],[Customer Segment]]=Introduction!$D$44,1,0)</f>
        <v>0</v>
      </c>
      <c r="R1546" s="44">
        <v>1278.96</v>
      </c>
      <c r="S15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968.81333213871449</v>
      </c>
    </row>
    <row r="1547" spans="1:19" customFormat="1" x14ac:dyDescent="0.2">
      <c r="A1547" s="1" t="s">
        <v>46</v>
      </c>
      <c r="B1547" s="1" t="s">
        <v>14</v>
      </c>
      <c r="C1547" s="1" t="s">
        <v>3</v>
      </c>
      <c r="D1547" s="49">
        <v>0.03</v>
      </c>
      <c r="E1547" s="49">
        <v>25.98</v>
      </c>
      <c r="F1547" s="49">
        <v>4.08</v>
      </c>
      <c r="G1547" s="49">
        <v>0.56999999999999995</v>
      </c>
      <c r="H1547" s="49">
        <v>295.90649999999999</v>
      </c>
      <c r="I1547" s="52">
        <f>IF(Table2[[#This Row],[Order Priority]]=Introduction!$B$42,1,0)</f>
        <v>0</v>
      </c>
      <c r="J1547" s="52">
        <f>IF(Table2[[#This Row],[Order Priority]]=Introduction!$B$43,1,0)</f>
        <v>0</v>
      </c>
      <c r="K1547" s="52">
        <f>IF(Table2[[#This Row],[Order Priority]]=Introduction!$B$44,1,0)</f>
        <v>0</v>
      </c>
      <c r="L1547" s="52">
        <f>IF(Table2[[#This Row],[Order Priority]]=Introduction!$B$45,1,0)</f>
        <v>0</v>
      </c>
      <c r="M1547" s="52">
        <f>IF(Table2[[#This Row],[Ship Mode]]=Introduction!$C$42,1,0)</f>
        <v>0</v>
      </c>
      <c r="N1547" s="51">
        <f>IF(Table2[[#This Row],[Ship Mode]]=Introduction!$C$44,1,0)</f>
        <v>1</v>
      </c>
      <c r="O1547" s="51">
        <f>IF(Table2[[#This Row],[Customer Segment]]=Introduction!$D$45,1,0)</f>
        <v>1</v>
      </c>
      <c r="P1547" s="51">
        <f>IF(Table2[[#This Row],[Customer Segment]]=Introduction!$D$42,1,0)</f>
        <v>0</v>
      </c>
      <c r="Q1547" s="51">
        <f>IF(Table2[[#This Row],[Customer Segment]]=Introduction!$D$44,1,0)</f>
        <v>0</v>
      </c>
      <c r="R1547" s="41">
        <v>428.85</v>
      </c>
      <c r="S15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780.09677629826081</v>
      </c>
    </row>
    <row r="1548" spans="1:19" customFormat="1" x14ac:dyDescent="0.2">
      <c r="A1548" s="1" t="s">
        <v>46</v>
      </c>
      <c r="B1548" s="1" t="s">
        <v>2</v>
      </c>
      <c r="C1548" s="1" t="s">
        <v>3</v>
      </c>
      <c r="D1548" s="47">
        <v>0.1</v>
      </c>
      <c r="E1548" s="47">
        <v>20.98</v>
      </c>
      <c r="F1548" s="47">
        <v>53.03</v>
      </c>
      <c r="G1548" s="47">
        <v>0.78</v>
      </c>
      <c r="H1548" s="47">
        <v>-2111.36</v>
      </c>
      <c r="I1548" s="52">
        <f>IF(Table2[[#This Row],[Order Priority]]=Introduction!$B$42,1,0)</f>
        <v>0</v>
      </c>
      <c r="J1548" s="52">
        <f>IF(Table2[[#This Row],[Order Priority]]=Introduction!$B$43,1,0)</f>
        <v>0</v>
      </c>
      <c r="K1548" s="52">
        <f>IF(Table2[[#This Row],[Order Priority]]=Introduction!$B$44,1,0)</f>
        <v>0</v>
      </c>
      <c r="L1548" s="52">
        <f>IF(Table2[[#This Row],[Order Priority]]=Introduction!$B$45,1,0)</f>
        <v>0</v>
      </c>
      <c r="M1548" s="52">
        <f>IF(Table2[[#This Row],[Ship Mode]]=Introduction!$C$42,1,0)</f>
        <v>1</v>
      </c>
      <c r="N1548" s="51">
        <f>IF(Table2[[#This Row],[Ship Mode]]=Introduction!$C$44,1,0)</f>
        <v>0</v>
      </c>
      <c r="O1548" s="51">
        <f>IF(Table2[[#This Row],[Customer Segment]]=Introduction!$D$45,1,0)</f>
        <v>1</v>
      </c>
      <c r="P1548" s="51">
        <f>IF(Table2[[#This Row],[Customer Segment]]=Introduction!$D$42,1,0)</f>
        <v>0</v>
      </c>
      <c r="Q1548" s="51">
        <f>IF(Table2[[#This Row],[Customer Segment]]=Introduction!$D$44,1,0)</f>
        <v>0</v>
      </c>
      <c r="R1548" s="44">
        <v>342.54</v>
      </c>
      <c r="S15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-23.003701256391299</v>
      </c>
    </row>
    <row r="1549" spans="1:19" customFormat="1" x14ac:dyDescent="0.2">
      <c r="A1549" s="1" t="s">
        <v>1</v>
      </c>
      <c r="B1549" s="1" t="s">
        <v>14</v>
      </c>
      <c r="C1549" s="1" t="s">
        <v>70</v>
      </c>
      <c r="D1549" s="49">
        <v>0.01</v>
      </c>
      <c r="E1549" s="49">
        <v>2.16</v>
      </c>
      <c r="F1549" s="49">
        <v>6.05</v>
      </c>
      <c r="G1549" s="49">
        <v>0.37</v>
      </c>
      <c r="H1549" s="49">
        <v>395.76</v>
      </c>
      <c r="I1549" s="52">
        <f>IF(Table2[[#This Row],[Order Priority]]=Introduction!$B$42,1,0)</f>
        <v>1</v>
      </c>
      <c r="J1549" s="52">
        <f>IF(Table2[[#This Row],[Order Priority]]=Introduction!$B$43,1,0)</f>
        <v>0</v>
      </c>
      <c r="K1549" s="52">
        <f>IF(Table2[[#This Row],[Order Priority]]=Introduction!$B$44,1,0)</f>
        <v>0</v>
      </c>
      <c r="L1549" s="52">
        <f>IF(Table2[[#This Row],[Order Priority]]=Introduction!$B$45,1,0)</f>
        <v>0</v>
      </c>
      <c r="M1549" s="52">
        <f>IF(Table2[[#This Row],[Ship Mode]]=Introduction!$C$42,1,0)</f>
        <v>0</v>
      </c>
      <c r="N1549" s="51">
        <f>IF(Table2[[#This Row],[Ship Mode]]=Introduction!$C$44,1,0)</f>
        <v>1</v>
      </c>
      <c r="O1549" s="51">
        <f>IF(Table2[[#This Row],[Customer Segment]]=Introduction!$D$45,1,0)</f>
        <v>0</v>
      </c>
      <c r="P1549" s="51">
        <f>IF(Table2[[#This Row],[Customer Segment]]=Introduction!$D$42,1,0)</f>
        <v>0</v>
      </c>
      <c r="Q1549" s="51">
        <f>IF(Table2[[#This Row],[Customer Segment]]=Introduction!$D$44,1,0)</f>
        <v>0</v>
      </c>
      <c r="R1549" s="41">
        <v>58.05</v>
      </c>
      <c r="S15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807.16520806867254</v>
      </c>
    </row>
    <row r="1550" spans="1:19" customFormat="1" x14ac:dyDescent="0.2">
      <c r="A1550" s="1" t="s">
        <v>1</v>
      </c>
      <c r="B1550" s="1" t="s">
        <v>14</v>
      </c>
      <c r="C1550" s="1" t="s">
        <v>70</v>
      </c>
      <c r="D1550" s="47">
        <v>7.0000000000000007E-2</v>
      </c>
      <c r="E1550" s="47">
        <v>21.38</v>
      </c>
      <c r="F1550" s="47">
        <v>8.99</v>
      </c>
      <c r="G1550" s="47">
        <v>0.59</v>
      </c>
      <c r="H1550" s="47">
        <v>-39.396000000000001</v>
      </c>
      <c r="I1550" s="52">
        <f>IF(Table2[[#This Row],[Order Priority]]=Introduction!$B$42,1,0)</f>
        <v>1</v>
      </c>
      <c r="J1550" s="52">
        <f>IF(Table2[[#This Row],[Order Priority]]=Introduction!$B$43,1,0)</f>
        <v>0</v>
      </c>
      <c r="K1550" s="52">
        <f>IF(Table2[[#This Row],[Order Priority]]=Introduction!$B$44,1,0)</f>
        <v>0</v>
      </c>
      <c r="L1550" s="52">
        <f>IF(Table2[[#This Row],[Order Priority]]=Introduction!$B$45,1,0)</f>
        <v>0</v>
      </c>
      <c r="M1550" s="52">
        <f>IF(Table2[[#This Row],[Ship Mode]]=Introduction!$C$42,1,0)</f>
        <v>0</v>
      </c>
      <c r="N1550" s="51">
        <f>IF(Table2[[#This Row],[Ship Mode]]=Introduction!$C$44,1,0)</f>
        <v>1</v>
      </c>
      <c r="O1550" s="51">
        <f>IF(Table2[[#This Row],[Customer Segment]]=Introduction!$D$45,1,0)</f>
        <v>0</v>
      </c>
      <c r="P1550" s="51">
        <f>IF(Table2[[#This Row],[Customer Segment]]=Introduction!$D$42,1,0)</f>
        <v>0</v>
      </c>
      <c r="Q1550" s="51">
        <f>IF(Table2[[#This Row],[Customer Segment]]=Introduction!$D$44,1,0)</f>
        <v>0</v>
      </c>
      <c r="R1550" s="44">
        <v>68.64</v>
      </c>
      <c r="S15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646.24369602612228</v>
      </c>
    </row>
    <row r="1551" spans="1:19" customFormat="1" x14ac:dyDescent="0.2">
      <c r="A1551" s="1" t="s">
        <v>13</v>
      </c>
      <c r="B1551" s="1" t="s">
        <v>14</v>
      </c>
      <c r="C1551" s="1" t="s">
        <v>47</v>
      </c>
      <c r="D1551" s="49">
        <v>7.0000000000000007E-2</v>
      </c>
      <c r="E1551" s="49">
        <v>2.61</v>
      </c>
      <c r="F1551" s="49">
        <v>0.5</v>
      </c>
      <c r="G1551" s="49">
        <v>0.39</v>
      </c>
      <c r="H1551" s="49">
        <v>27.013500000000001</v>
      </c>
      <c r="I1551" s="52">
        <f>IF(Table2[[#This Row],[Order Priority]]=Introduction!$B$42,1,0)</f>
        <v>0</v>
      </c>
      <c r="J1551" s="52">
        <f>IF(Table2[[#This Row],[Order Priority]]=Introduction!$B$43,1,0)</f>
        <v>1</v>
      </c>
      <c r="K1551" s="52">
        <f>IF(Table2[[#This Row],[Order Priority]]=Introduction!$B$44,1,0)</f>
        <v>0</v>
      </c>
      <c r="L1551" s="52">
        <f>IF(Table2[[#This Row],[Order Priority]]=Introduction!$B$45,1,0)</f>
        <v>0</v>
      </c>
      <c r="M1551" s="52">
        <f>IF(Table2[[#This Row],[Ship Mode]]=Introduction!$C$42,1,0)</f>
        <v>0</v>
      </c>
      <c r="N1551" s="51">
        <f>IF(Table2[[#This Row],[Ship Mode]]=Introduction!$C$44,1,0)</f>
        <v>1</v>
      </c>
      <c r="O1551" s="51">
        <f>IF(Table2[[#This Row],[Customer Segment]]=Introduction!$D$45,1,0)</f>
        <v>0</v>
      </c>
      <c r="P1551" s="51">
        <f>IF(Table2[[#This Row],[Customer Segment]]=Introduction!$D$42,1,0)</f>
        <v>0</v>
      </c>
      <c r="Q1551" s="51">
        <f>IF(Table2[[#This Row],[Customer Segment]]=Introduction!$D$44,1,0)</f>
        <v>1</v>
      </c>
      <c r="R1551" s="41">
        <v>39.15</v>
      </c>
      <c r="S15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-7.5163532949742127</v>
      </c>
    </row>
    <row r="1552" spans="1:19" customFormat="1" x14ac:dyDescent="0.2">
      <c r="A1552" s="1" t="s">
        <v>13</v>
      </c>
      <c r="B1552" s="1" t="s">
        <v>14</v>
      </c>
      <c r="C1552" s="1" t="s">
        <v>70</v>
      </c>
      <c r="D1552" s="47">
        <v>0.03</v>
      </c>
      <c r="E1552" s="47">
        <v>42.8</v>
      </c>
      <c r="F1552" s="47">
        <v>2.99</v>
      </c>
      <c r="G1552" s="47">
        <v>0.36</v>
      </c>
      <c r="H1552" s="47">
        <v>462.92099999999999</v>
      </c>
      <c r="I1552" s="52">
        <f>IF(Table2[[#This Row],[Order Priority]]=Introduction!$B$42,1,0)</f>
        <v>0</v>
      </c>
      <c r="J1552" s="52">
        <f>IF(Table2[[#This Row],[Order Priority]]=Introduction!$B$43,1,0)</f>
        <v>1</v>
      </c>
      <c r="K1552" s="52">
        <f>IF(Table2[[#This Row],[Order Priority]]=Introduction!$B$44,1,0)</f>
        <v>0</v>
      </c>
      <c r="L1552" s="52">
        <f>IF(Table2[[#This Row],[Order Priority]]=Introduction!$B$45,1,0)</f>
        <v>0</v>
      </c>
      <c r="M1552" s="52">
        <f>IF(Table2[[#This Row],[Ship Mode]]=Introduction!$C$42,1,0)</f>
        <v>0</v>
      </c>
      <c r="N1552" s="51">
        <f>IF(Table2[[#This Row],[Ship Mode]]=Introduction!$C$44,1,0)</f>
        <v>1</v>
      </c>
      <c r="O1552" s="51">
        <f>IF(Table2[[#This Row],[Customer Segment]]=Introduction!$D$45,1,0)</f>
        <v>0</v>
      </c>
      <c r="P1552" s="51">
        <f>IF(Table2[[#This Row],[Customer Segment]]=Introduction!$D$42,1,0)</f>
        <v>0</v>
      </c>
      <c r="Q1552" s="51">
        <f>IF(Table2[[#This Row],[Customer Segment]]=Introduction!$D$44,1,0)</f>
        <v>0</v>
      </c>
      <c r="R1552" s="44">
        <v>670.9</v>
      </c>
      <c r="S15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604.66735919293137</v>
      </c>
    </row>
    <row r="1553" spans="1:19" customFormat="1" x14ac:dyDescent="0.2">
      <c r="A1553" s="1" t="s">
        <v>23</v>
      </c>
      <c r="B1553" s="1" t="s">
        <v>14</v>
      </c>
      <c r="C1553" s="1" t="s">
        <v>47</v>
      </c>
      <c r="D1553" s="49">
        <v>7.0000000000000007E-2</v>
      </c>
      <c r="E1553" s="49">
        <v>16.91</v>
      </c>
      <c r="F1553" s="49">
        <v>6.25</v>
      </c>
      <c r="G1553" s="49">
        <v>0.57999999999999996</v>
      </c>
      <c r="H1553" s="49">
        <v>7.9</v>
      </c>
      <c r="I1553" s="52">
        <f>IF(Table2[[#This Row],[Order Priority]]=Introduction!$B$42,1,0)</f>
        <v>0</v>
      </c>
      <c r="J1553" s="52">
        <f>IF(Table2[[#This Row],[Order Priority]]=Introduction!$B$43,1,0)</f>
        <v>0</v>
      </c>
      <c r="K1553" s="52">
        <f>IF(Table2[[#This Row],[Order Priority]]=Introduction!$B$44,1,0)</f>
        <v>1</v>
      </c>
      <c r="L1553" s="52">
        <f>IF(Table2[[#This Row],[Order Priority]]=Introduction!$B$45,1,0)</f>
        <v>0</v>
      </c>
      <c r="M1553" s="52">
        <f>IF(Table2[[#This Row],[Ship Mode]]=Introduction!$C$42,1,0)</f>
        <v>0</v>
      </c>
      <c r="N1553" s="51">
        <f>IF(Table2[[#This Row],[Ship Mode]]=Introduction!$C$44,1,0)</f>
        <v>1</v>
      </c>
      <c r="O1553" s="51">
        <f>IF(Table2[[#This Row],[Customer Segment]]=Introduction!$D$45,1,0)</f>
        <v>0</v>
      </c>
      <c r="P1553" s="51">
        <f>IF(Table2[[#This Row],[Customer Segment]]=Introduction!$D$42,1,0)</f>
        <v>0</v>
      </c>
      <c r="Q1553" s="51">
        <f>IF(Table2[[#This Row],[Customer Segment]]=Introduction!$D$44,1,0)</f>
        <v>1</v>
      </c>
      <c r="R1553" s="41">
        <v>492.9</v>
      </c>
      <c r="S15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416.82329619720588</v>
      </c>
    </row>
    <row r="1554" spans="1:19" customFormat="1" x14ac:dyDescent="0.2">
      <c r="A1554" s="1" t="s">
        <v>23</v>
      </c>
      <c r="B1554" s="1" t="s">
        <v>14</v>
      </c>
      <c r="C1554" s="1" t="s">
        <v>70</v>
      </c>
      <c r="D1554" s="47">
        <v>0.04</v>
      </c>
      <c r="E1554" s="47">
        <v>67.28</v>
      </c>
      <c r="F1554" s="47">
        <v>19.989999999999998</v>
      </c>
      <c r="G1554" s="47">
        <v>0.4</v>
      </c>
      <c r="H1554" s="47">
        <v>14.754</v>
      </c>
      <c r="I1554" s="52">
        <f>IF(Table2[[#This Row],[Order Priority]]=Introduction!$B$42,1,0)</f>
        <v>0</v>
      </c>
      <c r="J1554" s="52">
        <f>IF(Table2[[#This Row],[Order Priority]]=Introduction!$B$43,1,0)</f>
        <v>0</v>
      </c>
      <c r="K1554" s="52">
        <f>IF(Table2[[#This Row],[Order Priority]]=Introduction!$B$44,1,0)</f>
        <v>1</v>
      </c>
      <c r="L1554" s="52">
        <f>IF(Table2[[#This Row],[Order Priority]]=Introduction!$B$45,1,0)</f>
        <v>0</v>
      </c>
      <c r="M1554" s="52">
        <f>IF(Table2[[#This Row],[Ship Mode]]=Introduction!$C$42,1,0)</f>
        <v>0</v>
      </c>
      <c r="N1554" s="51">
        <f>IF(Table2[[#This Row],[Ship Mode]]=Introduction!$C$44,1,0)</f>
        <v>1</v>
      </c>
      <c r="O1554" s="51">
        <f>IF(Table2[[#This Row],[Customer Segment]]=Introduction!$D$45,1,0)</f>
        <v>0</v>
      </c>
      <c r="P1554" s="51">
        <f>IF(Table2[[#This Row],[Customer Segment]]=Introduction!$D$42,1,0)</f>
        <v>0</v>
      </c>
      <c r="Q1554" s="51">
        <f>IF(Table2[[#This Row],[Customer Segment]]=Introduction!$D$44,1,0)</f>
        <v>0</v>
      </c>
      <c r="R1554" s="44">
        <v>2051.6799999999998</v>
      </c>
      <c r="S15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801.19757945446861</v>
      </c>
    </row>
    <row r="1555" spans="1:19" customFormat="1" x14ac:dyDescent="0.2">
      <c r="A1555" s="1" t="s">
        <v>23</v>
      </c>
      <c r="B1555" s="1" t="s">
        <v>2</v>
      </c>
      <c r="C1555" s="1" t="s">
        <v>70</v>
      </c>
      <c r="D1555" s="49">
        <v>0.1</v>
      </c>
      <c r="E1555" s="49">
        <v>130.97999999999999</v>
      </c>
      <c r="F1555" s="49">
        <v>54.74</v>
      </c>
      <c r="G1555" s="49">
        <v>0.69</v>
      </c>
      <c r="H1555" s="49">
        <v>669.61199999999997</v>
      </c>
      <c r="I1555" s="52">
        <f>IF(Table2[[#This Row],[Order Priority]]=Introduction!$B$42,1,0)</f>
        <v>0</v>
      </c>
      <c r="J1555" s="52">
        <f>IF(Table2[[#This Row],[Order Priority]]=Introduction!$B$43,1,0)</f>
        <v>0</v>
      </c>
      <c r="K1555" s="52">
        <f>IF(Table2[[#This Row],[Order Priority]]=Introduction!$B$44,1,0)</f>
        <v>1</v>
      </c>
      <c r="L1555" s="52">
        <f>IF(Table2[[#This Row],[Order Priority]]=Introduction!$B$45,1,0)</f>
        <v>0</v>
      </c>
      <c r="M1555" s="52">
        <f>IF(Table2[[#This Row],[Ship Mode]]=Introduction!$C$42,1,0)</f>
        <v>1</v>
      </c>
      <c r="N1555" s="51">
        <f>IF(Table2[[#This Row],[Ship Mode]]=Introduction!$C$44,1,0)</f>
        <v>0</v>
      </c>
      <c r="O1555" s="51">
        <f>IF(Table2[[#This Row],[Customer Segment]]=Introduction!$D$45,1,0)</f>
        <v>0</v>
      </c>
      <c r="P1555" s="51">
        <f>IF(Table2[[#This Row],[Customer Segment]]=Introduction!$D$42,1,0)</f>
        <v>0</v>
      </c>
      <c r="Q1555" s="51">
        <f>IF(Table2[[#This Row],[Customer Segment]]=Introduction!$D$44,1,0)</f>
        <v>0</v>
      </c>
      <c r="R1555" s="41">
        <v>5295.03</v>
      </c>
      <c r="S15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3029.6649167515752</v>
      </c>
    </row>
    <row r="1556" spans="1:19" customFormat="1" x14ac:dyDescent="0.2">
      <c r="A1556" s="1" t="s">
        <v>23</v>
      </c>
      <c r="B1556" s="1" t="s">
        <v>14</v>
      </c>
      <c r="C1556" s="1" t="s">
        <v>70</v>
      </c>
      <c r="D1556" s="47">
        <v>0.04</v>
      </c>
      <c r="E1556" s="47">
        <v>2.78</v>
      </c>
      <c r="F1556" s="47">
        <v>1.25</v>
      </c>
      <c r="G1556" s="47">
        <v>0.59</v>
      </c>
      <c r="H1556" s="47">
        <v>213</v>
      </c>
      <c r="I1556" s="52">
        <f>IF(Table2[[#This Row],[Order Priority]]=Introduction!$B$42,1,0)</f>
        <v>0</v>
      </c>
      <c r="J1556" s="52">
        <f>IF(Table2[[#This Row],[Order Priority]]=Introduction!$B$43,1,0)</f>
        <v>0</v>
      </c>
      <c r="K1556" s="52">
        <f>IF(Table2[[#This Row],[Order Priority]]=Introduction!$B$44,1,0)</f>
        <v>1</v>
      </c>
      <c r="L1556" s="52">
        <f>IF(Table2[[#This Row],[Order Priority]]=Introduction!$B$45,1,0)</f>
        <v>0</v>
      </c>
      <c r="M1556" s="52">
        <f>IF(Table2[[#This Row],[Ship Mode]]=Introduction!$C$42,1,0)</f>
        <v>0</v>
      </c>
      <c r="N1556" s="51">
        <f>IF(Table2[[#This Row],[Ship Mode]]=Introduction!$C$44,1,0)</f>
        <v>1</v>
      </c>
      <c r="O1556" s="51">
        <f>IF(Table2[[#This Row],[Customer Segment]]=Introduction!$D$45,1,0)</f>
        <v>0</v>
      </c>
      <c r="P1556" s="51">
        <f>IF(Table2[[#This Row],[Customer Segment]]=Introduction!$D$42,1,0)</f>
        <v>0</v>
      </c>
      <c r="Q1556" s="51">
        <f>IF(Table2[[#This Row],[Customer Segment]]=Introduction!$D$44,1,0)</f>
        <v>0</v>
      </c>
      <c r="R1556" s="44">
        <v>80.27</v>
      </c>
      <c r="S15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442.08036407039788</v>
      </c>
    </row>
    <row r="1557" spans="1:19" customFormat="1" x14ac:dyDescent="0.2">
      <c r="A1557" s="1" t="s">
        <v>92</v>
      </c>
      <c r="B1557" s="1" t="s">
        <v>14</v>
      </c>
      <c r="C1557" s="1" t="s">
        <v>70</v>
      </c>
      <c r="D1557" s="49">
        <v>0.05</v>
      </c>
      <c r="E1557" s="49">
        <v>63.94</v>
      </c>
      <c r="F1557" s="49">
        <v>14.48</v>
      </c>
      <c r="G1557" s="49">
        <v>0.46</v>
      </c>
      <c r="H1557" s="49">
        <v>1372.6307999999999</v>
      </c>
      <c r="I1557" s="52">
        <f>IF(Table2[[#This Row],[Order Priority]]=Introduction!$B$42,1,0)</f>
        <v>0</v>
      </c>
      <c r="J1557" s="52">
        <f>IF(Table2[[#This Row],[Order Priority]]=Introduction!$B$43,1,0)</f>
        <v>0</v>
      </c>
      <c r="K1557" s="52">
        <f>IF(Table2[[#This Row],[Order Priority]]=Introduction!$B$44,1,0)</f>
        <v>0</v>
      </c>
      <c r="L1557" s="52">
        <f>IF(Table2[[#This Row],[Order Priority]]=Introduction!$B$45,1,0)</f>
        <v>1</v>
      </c>
      <c r="M1557" s="52">
        <f>IF(Table2[[#This Row],[Ship Mode]]=Introduction!$C$42,1,0)</f>
        <v>0</v>
      </c>
      <c r="N1557" s="51">
        <f>IF(Table2[[#This Row],[Ship Mode]]=Introduction!$C$44,1,0)</f>
        <v>1</v>
      </c>
      <c r="O1557" s="51">
        <f>IF(Table2[[#This Row],[Customer Segment]]=Introduction!$D$45,1,0)</f>
        <v>0</v>
      </c>
      <c r="P1557" s="51">
        <f>IF(Table2[[#This Row],[Customer Segment]]=Introduction!$D$42,1,0)</f>
        <v>0</v>
      </c>
      <c r="Q1557" s="51">
        <f>IF(Table2[[#This Row],[Customer Segment]]=Introduction!$D$44,1,0)</f>
        <v>0</v>
      </c>
      <c r="R1557" s="41">
        <v>1989.32</v>
      </c>
      <c r="S15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2005.1981895174617</v>
      </c>
    </row>
    <row r="1558" spans="1:19" customFormat="1" x14ac:dyDescent="0.2">
      <c r="A1558" s="1" t="s">
        <v>92</v>
      </c>
      <c r="B1558" s="1" t="s">
        <v>14</v>
      </c>
      <c r="C1558" s="1" t="s">
        <v>3</v>
      </c>
      <c r="D1558" s="47">
        <v>0.05</v>
      </c>
      <c r="E1558" s="47">
        <v>204.1</v>
      </c>
      <c r="F1558" s="47">
        <v>13.99</v>
      </c>
      <c r="G1558" s="47">
        <v>0.37</v>
      </c>
      <c r="H1558" s="47">
        <v>5924.1122999999998</v>
      </c>
      <c r="I1558" s="52">
        <f>IF(Table2[[#This Row],[Order Priority]]=Introduction!$B$42,1,0)</f>
        <v>0</v>
      </c>
      <c r="J1558" s="52">
        <f>IF(Table2[[#This Row],[Order Priority]]=Introduction!$B$43,1,0)</f>
        <v>0</v>
      </c>
      <c r="K1558" s="52">
        <f>IF(Table2[[#This Row],[Order Priority]]=Introduction!$B$44,1,0)</f>
        <v>0</v>
      </c>
      <c r="L1558" s="52">
        <f>IF(Table2[[#This Row],[Order Priority]]=Introduction!$B$45,1,0)</f>
        <v>1</v>
      </c>
      <c r="M1558" s="52">
        <f>IF(Table2[[#This Row],[Ship Mode]]=Introduction!$C$42,1,0)</f>
        <v>0</v>
      </c>
      <c r="N1558" s="51">
        <f>IF(Table2[[#This Row],[Ship Mode]]=Introduction!$C$44,1,0)</f>
        <v>1</v>
      </c>
      <c r="O1558" s="51">
        <f>IF(Table2[[#This Row],[Customer Segment]]=Introduction!$D$45,1,0)</f>
        <v>1</v>
      </c>
      <c r="P1558" s="51">
        <f>IF(Table2[[#This Row],[Customer Segment]]=Introduction!$D$42,1,0)</f>
        <v>0</v>
      </c>
      <c r="Q1558" s="51">
        <f>IF(Table2[[#This Row],[Customer Segment]]=Introduction!$D$44,1,0)</f>
        <v>0</v>
      </c>
      <c r="R1558" s="44">
        <v>8585.67</v>
      </c>
      <c r="S15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7007.7917894269403</v>
      </c>
    </row>
    <row r="1559" spans="1:19" customFormat="1" x14ac:dyDescent="0.2">
      <c r="A1559" s="1" t="s">
        <v>92</v>
      </c>
      <c r="B1559" s="1" t="s">
        <v>14</v>
      </c>
      <c r="C1559" s="1" t="s">
        <v>47</v>
      </c>
      <c r="D1559" s="49">
        <v>0.05</v>
      </c>
      <c r="E1559" s="49">
        <v>12.88</v>
      </c>
      <c r="F1559" s="49">
        <v>4.59</v>
      </c>
      <c r="G1559" s="49">
        <v>0.82</v>
      </c>
      <c r="H1559" s="49">
        <v>5.98</v>
      </c>
      <c r="I1559" s="52">
        <f>IF(Table2[[#This Row],[Order Priority]]=Introduction!$B$42,1,0)</f>
        <v>0</v>
      </c>
      <c r="J1559" s="52">
        <f>IF(Table2[[#This Row],[Order Priority]]=Introduction!$B$43,1,0)</f>
        <v>0</v>
      </c>
      <c r="K1559" s="52">
        <f>IF(Table2[[#This Row],[Order Priority]]=Introduction!$B$44,1,0)</f>
        <v>0</v>
      </c>
      <c r="L1559" s="52">
        <f>IF(Table2[[#This Row],[Order Priority]]=Introduction!$B$45,1,0)</f>
        <v>1</v>
      </c>
      <c r="M1559" s="52">
        <f>IF(Table2[[#This Row],[Ship Mode]]=Introduction!$C$42,1,0)</f>
        <v>0</v>
      </c>
      <c r="N1559" s="51">
        <f>IF(Table2[[#This Row],[Ship Mode]]=Introduction!$C$44,1,0)</f>
        <v>1</v>
      </c>
      <c r="O1559" s="51">
        <f>IF(Table2[[#This Row],[Customer Segment]]=Introduction!$D$45,1,0)</f>
        <v>0</v>
      </c>
      <c r="P1559" s="51">
        <f>IF(Table2[[#This Row],[Customer Segment]]=Introduction!$D$42,1,0)</f>
        <v>0</v>
      </c>
      <c r="Q1559" s="51">
        <f>IF(Table2[[#This Row],[Customer Segment]]=Introduction!$D$44,1,0)</f>
        <v>1</v>
      </c>
      <c r="R1559" s="41">
        <v>42.35</v>
      </c>
      <c r="S15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502.04485602882357</v>
      </c>
    </row>
    <row r="1560" spans="1:19" customFormat="1" x14ac:dyDescent="0.2">
      <c r="A1560" s="1" t="s">
        <v>46</v>
      </c>
      <c r="B1560" s="1" t="s">
        <v>63</v>
      </c>
      <c r="C1560" s="1" t="s">
        <v>47</v>
      </c>
      <c r="D1560" s="47">
        <v>0.09</v>
      </c>
      <c r="E1560" s="47">
        <v>77.510000000000005</v>
      </c>
      <c r="F1560" s="47">
        <v>4</v>
      </c>
      <c r="G1560" s="47">
        <v>0.76</v>
      </c>
      <c r="H1560" s="47">
        <v>-986.524</v>
      </c>
      <c r="I1560" s="52">
        <f>IF(Table2[[#This Row],[Order Priority]]=Introduction!$B$42,1,0)</f>
        <v>0</v>
      </c>
      <c r="J1560" s="52">
        <f>IF(Table2[[#This Row],[Order Priority]]=Introduction!$B$43,1,0)</f>
        <v>0</v>
      </c>
      <c r="K1560" s="52">
        <f>IF(Table2[[#This Row],[Order Priority]]=Introduction!$B$44,1,0)</f>
        <v>0</v>
      </c>
      <c r="L1560" s="52">
        <f>IF(Table2[[#This Row],[Order Priority]]=Introduction!$B$45,1,0)</f>
        <v>0</v>
      </c>
      <c r="M1560" s="52">
        <f>IF(Table2[[#This Row],[Ship Mode]]=Introduction!$C$42,1,0)</f>
        <v>0</v>
      </c>
      <c r="N1560" s="51">
        <f>IF(Table2[[#This Row],[Ship Mode]]=Introduction!$C$44,1,0)</f>
        <v>0</v>
      </c>
      <c r="O1560" s="51">
        <f>IF(Table2[[#This Row],[Customer Segment]]=Introduction!$D$45,1,0)</f>
        <v>0</v>
      </c>
      <c r="P1560" s="51">
        <f>IF(Table2[[#This Row],[Customer Segment]]=Introduction!$D$42,1,0)</f>
        <v>0</v>
      </c>
      <c r="Q1560" s="51">
        <f>IF(Table2[[#This Row],[Customer Segment]]=Introduction!$D$44,1,0)</f>
        <v>1</v>
      </c>
      <c r="R1560" s="44">
        <v>1300.54</v>
      </c>
      <c r="S15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-298.36922476576729</v>
      </c>
    </row>
    <row r="1561" spans="1:19" customFormat="1" x14ac:dyDescent="0.2">
      <c r="A1561" s="1" t="s">
        <v>46</v>
      </c>
      <c r="B1561" s="1" t="s">
        <v>14</v>
      </c>
      <c r="C1561" s="1" t="s">
        <v>47</v>
      </c>
      <c r="D1561" s="49">
        <v>0</v>
      </c>
      <c r="E1561" s="49">
        <v>2.88</v>
      </c>
      <c r="F1561" s="49">
        <v>0.7</v>
      </c>
      <c r="G1561" s="49">
        <v>0.56000000000000005</v>
      </c>
      <c r="H1561" s="49">
        <v>-141.666</v>
      </c>
      <c r="I1561" s="52">
        <f>IF(Table2[[#This Row],[Order Priority]]=Introduction!$B$42,1,0)</f>
        <v>0</v>
      </c>
      <c r="J1561" s="52">
        <f>IF(Table2[[#This Row],[Order Priority]]=Introduction!$B$43,1,0)</f>
        <v>0</v>
      </c>
      <c r="K1561" s="52">
        <f>IF(Table2[[#This Row],[Order Priority]]=Introduction!$B$44,1,0)</f>
        <v>0</v>
      </c>
      <c r="L1561" s="52">
        <f>IF(Table2[[#This Row],[Order Priority]]=Introduction!$B$45,1,0)</f>
        <v>0</v>
      </c>
      <c r="M1561" s="52">
        <f>IF(Table2[[#This Row],[Ship Mode]]=Introduction!$C$42,1,0)</f>
        <v>0</v>
      </c>
      <c r="N1561" s="51">
        <f>IF(Table2[[#This Row],[Ship Mode]]=Introduction!$C$44,1,0)</f>
        <v>1</v>
      </c>
      <c r="O1561" s="51">
        <f>IF(Table2[[#This Row],[Customer Segment]]=Introduction!$D$45,1,0)</f>
        <v>0</v>
      </c>
      <c r="P1561" s="51">
        <f>IF(Table2[[#This Row],[Customer Segment]]=Introduction!$D$42,1,0)</f>
        <v>0</v>
      </c>
      <c r="Q1561" s="51">
        <f>IF(Table2[[#This Row],[Customer Segment]]=Introduction!$D$44,1,0)</f>
        <v>1</v>
      </c>
      <c r="R1561" s="41">
        <v>38.06</v>
      </c>
      <c r="S15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217.20297993490297</v>
      </c>
    </row>
    <row r="1562" spans="1:19" customFormat="1" x14ac:dyDescent="0.2">
      <c r="A1562" s="1" t="s">
        <v>46</v>
      </c>
      <c r="B1562" s="1" t="s">
        <v>14</v>
      </c>
      <c r="C1562" s="1" t="s">
        <v>47</v>
      </c>
      <c r="D1562" s="47">
        <v>0.08</v>
      </c>
      <c r="E1562" s="47">
        <v>4.13</v>
      </c>
      <c r="F1562" s="47">
        <v>1.17</v>
      </c>
      <c r="G1562" s="47">
        <v>0.56999999999999995</v>
      </c>
      <c r="H1562" s="47">
        <v>-5.54</v>
      </c>
      <c r="I1562" s="52">
        <f>IF(Table2[[#This Row],[Order Priority]]=Introduction!$B$42,1,0)</f>
        <v>0</v>
      </c>
      <c r="J1562" s="52">
        <f>IF(Table2[[#This Row],[Order Priority]]=Introduction!$B$43,1,0)</f>
        <v>0</v>
      </c>
      <c r="K1562" s="52">
        <f>IF(Table2[[#This Row],[Order Priority]]=Introduction!$B$44,1,0)</f>
        <v>0</v>
      </c>
      <c r="L1562" s="52">
        <f>IF(Table2[[#This Row],[Order Priority]]=Introduction!$B$45,1,0)</f>
        <v>0</v>
      </c>
      <c r="M1562" s="52">
        <f>IF(Table2[[#This Row],[Ship Mode]]=Introduction!$C$42,1,0)</f>
        <v>0</v>
      </c>
      <c r="N1562" s="51">
        <f>IF(Table2[[#This Row],[Ship Mode]]=Introduction!$C$44,1,0)</f>
        <v>1</v>
      </c>
      <c r="O1562" s="51">
        <f>IF(Table2[[#This Row],[Customer Segment]]=Introduction!$D$45,1,0)</f>
        <v>0</v>
      </c>
      <c r="P1562" s="51">
        <f>IF(Table2[[#This Row],[Customer Segment]]=Introduction!$D$42,1,0)</f>
        <v>0</v>
      </c>
      <c r="Q1562" s="51">
        <f>IF(Table2[[#This Row],[Customer Segment]]=Introduction!$D$44,1,0)</f>
        <v>1</v>
      </c>
      <c r="R1562" s="44">
        <v>4.21</v>
      </c>
      <c r="S15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328.95119313132466</v>
      </c>
    </row>
    <row r="1563" spans="1:19" customFormat="1" x14ac:dyDescent="0.2">
      <c r="A1563" s="1" t="s">
        <v>1</v>
      </c>
      <c r="B1563" s="1" t="s">
        <v>2</v>
      </c>
      <c r="C1563" s="1" t="s">
        <v>70</v>
      </c>
      <c r="D1563" s="49">
        <v>7.0000000000000007E-2</v>
      </c>
      <c r="E1563" s="49">
        <v>124.49</v>
      </c>
      <c r="F1563" s="49">
        <v>51.94</v>
      </c>
      <c r="G1563" s="49">
        <v>0.63</v>
      </c>
      <c r="H1563" s="49">
        <v>1074.44</v>
      </c>
      <c r="I1563" s="52">
        <f>IF(Table2[[#This Row],[Order Priority]]=Introduction!$B$42,1,0)</f>
        <v>1</v>
      </c>
      <c r="J1563" s="52">
        <f>IF(Table2[[#This Row],[Order Priority]]=Introduction!$B$43,1,0)</f>
        <v>0</v>
      </c>
      <c r="K1563" s="52">
        <f>IF(Table2[[#This Row],[Order Priority]]=Introduction!$B$44,1,0)</f>
        <v>0</v>
      </c>
      <c r="L1563" s="52">
        <f>IF(Table2[[#This Row],[Order Priority]]=Introduction!$B$45,1,0)</f>
        <v>0</v>
      </c>
      <c r="M1563" s="52">
        <f>IF(Table2[[#This Row],[Ship Mode]]=Introduction!$C$42,1,0)</f>
        <v>1</v>
      </c>
      <c r="N1563" s="51">
        <f>IF(Table2[[#This Row],[Ship Mode]]=Introduction!$C$44,1,0)</f>
        <v>0</v>
      </c>
      <c r="O1563" s="51">
        <f>IF(Table2[[#This Row],[Customer Segment]]=Introduction!$D$45,1,0)</f>
        <v>0</v>
      </c>
      <c r="P1563" s="51">
        <f>IF(Table2[[#This Row],[Customer Segment]]=Introduction!$D$42,1,0)</f>
        <v>0</v>
      </c>
      <c r="Q1563" s="51">
        <f>IF(Table2[[#This Row],[Customer Segment]]=Introduction!$D$44,1,0)</f>
        <v>0</v>
      </c>
      <c r="R1563" s="41">
        <v>1714.93</v>
      </c>
      <c r="S15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3526.6917597602942</v>
      </c>
    </row>
    <row r="1564" spans="1:19" customFormat="1" x14ac:dyDescent="0.2">
      <c r="A1564" s="1" t="s">
        <v>1</v>
      </c>
      <c r="B1564" s="1" t="s">
        <v>2</v>
      </c>
      <c r="C1564" s="1" t="s">
        <v>70</v>
      </c>
      <c r="D1564" s="47">
        <v>0.06</v>
      </c>
      <c r="E1564" s="47">
        <v>25.98</v>
      </c>
      <c r="F1564" s="47">
        <v>14.36</v>
      </c>
      <c r="G1564" s="47">
        <v>0.6</v>
      </c>
      <c r="H1564" s="47">
        <v>55.887999999999998</v>
      </c>
      <c r="I1564" s="52">
        <f>IF(Table2[[#This Row],[Order Priority]]=Introduction!$B$42,1,0)</f>
        <v>1</v>
      </c>
      <c r="J1564" s="52">
        <f>IF(Table2[[#This Row],[Order Priority]]=Introduction!$B$43,1,0)</f>
        <v>0</v>
      </c>
      <c r="K1564" s="52">
        <f>IF(Table2[[#This Row],[Order Priority]]=Introduction!$B$44,1,0)</f>
        <v>0</v>
      </c>
      <c r="L1564" s="52">
        <f>IF(Table2[[#This Row],[Order Priority]]=Introduction!$B$45,1,0)</f>
        <v>0</v>
      </c>
      <c r="M1564" s="52">
        <f>IF(Table2[[#This Row],[Ship Mode]]=Introduction!$C$42,1,0)</f>
        <v>1</v>
      </c>
      <c r="N1564" s="51">
        <f>IF(Table2[[#This Row],[Ship Mode]]=Introduction!$C$44,1,0)</f>
        <v>0</v>
      </c>
      <c r="O1564" s="51">
        <f>IF(Table2[[#This Row],[Customer Segment]]=Introduction!$D$45,1,0)</f>
        <v>0</v>
      </c>
      <c r="P1564" s="51">
        <f>IF(Table2[[#This Row],[Customer Segment]]=Introduction!$D$42,1,0)</f>
        <v>0</v>
      </c>
      <c r="Q1564" s="51">
        <f>IF(Table2[[#This Row],[Customer Segment]]=Introduction!$D$44,1,0)</f>
        <v>0</v>
      </c>
      <c r="R1564" s="44">
        <v>1033.56</v>
      </c>
      <c r="S15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1118.0054689525305</v>
      </c>
    </row>
    <row r="1565" spans="1:19" customFormat="1" x14ac:dyDescent="0.2">
      <c r="A1565" s="1" t="s">
        <v>13</v>
      </c>
      <c r="B1565" s="1" t="s">
        <v>14</v>
      </c>
      <c r="C1565" s="1" t="s">
        <v>3</v>
      </c>
      <c r="D1565" s="49">
        <v>0.06</v>
      </c>
      <c r="E1565" s="49">
        <v>15.01</v>
      </c>
      <c r="F1565" s="49">
        <v>8.4</v>
      </c>
      <c r="G1565" s="49">
        <v>0.39</v>
      </c>
      <c r="H1565" s="49">
        <v>1.6169</v>
      </c>
      <c r="I1565" s="52">
        <f>IF(Table2[[#This Row],[Order Priority]]=Introduction!$B$42,1,0)</f>
        <v>0</v>
      </c>
      <c r="J1565" s="52">
        <f>IF(Table2[[#This Row],[Order Priority]]=Introduction!$B$43,1,0)</f>
        <v>1</v>
      </c>
      <c r="K1565" s="52">
        <f>IF(Table2[[#This Row],[Order Priority]]=Introduction!$B$44,1,0)</f>
        <v>0</v>
      </c>
      <c r="L1565" s="52">
        <f>IF(Table2[[#This Row],[Order Priority]]=Introduction!$B$45,1,0)</f>
        <v>0</v>
      </c>
      <c r="M1565" s="52">
        <f>IF(Table2[[#This Row],[Ship Mode]]=Introduction!$C$42,1,0)</f>
        <v>0</v>
      </c>
      <c r="N1565" s="51">
        <f>IF(Table2[[#This Row],[Ship Mode]]=Introduction!$C$44,1,0)</f>
        <v>1</v>
      </c>
      <c r="O1565" s="51">
        <f>IF(Table2[[#This Row],[Customer Segment]]=Introduction!$D$45,1,0)</f>
        <v>1</v>
      </c>
      <c r="P1565" s="51">
        <f>IF(Table2[[#This Row],[Customer Segment]]=Introduction!$D$42,1,0)</f>
        <v>0</v>
      </c>
      <c r="Q1565" s="51">
        <f>IF(Table2[[#This Row],[Customer Segment]]=Introduction!$D$44,1,0)</f>
        <v>0</v>
      </c>
      <c r="R1565" s="41">
        <v>333.04</v>
      </c>
      <c r="S15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190.81175452227743</v>
      </c>
    </row>
    <row r="1566" spans="1:19" customFormat="1" x14ac:dyDescent="0.2">
      <c r="A1566" s="1" t="s">
        <v>13</v>
      </c>
      <c r="B1566" s="1" t="s">
        <v>14</v>
      </c>
      <c r="C1566" s="1" t="s">
        <v>3</v>
      </c>
      <c r="D1566" s="47">
        <v>0.09</v>
      </c>
      <c r="E1566" s="47">
        <v>40.479999999999997</v>
      </c>
      <c r="F1566" s="47">
        <v>19.989999999999998</v>
      </c>
      <c r="G1566" s="47">
        <v>0.77</v>
      </c>
      <c r="H1566" s="47">
        <v>65.394000000000005</v>
      </c>
      <c r="I1566" s="52">
        <f>IF(Table2[[#This Row],[Order Priority]]=Introduction!$B$42,1,0)</f>
        <v>0</v>
      </c>
      <c r="J1566" s="52">
        <f>IF(Table2[[#This Row],[Order Priority]]=Introduction!$B$43,1,0)</f>
        <v>1</v>
      </c>
      <c r="K1566" s="52">
        <f>IF(Table2[[#This Row],[Order Priority]]=Introduction!$B$44,1,0)</f>
        <v>0</v>
      </c>
      <c r="L1566" s="52">
        <f>IF(Table2[[#This Row],[Order Priority]]=Introduction!$B$45,1,0)</f>
        <v>0</v>
      </c>
      <c r="M1566" s="52">
        <f>IF(Table2[[#This Row],[Ship Mode]]=Introduction!$C$42,1,0)</f>
        <v>0</v>
      </c>
      <c r="N1566" s="51">
        <f>IF(Table2[[#This Row],[Ship Mode]]=Introduction!$C$44,1,0)</f>
        <v>1</v>
      </c>
      <c r="O1566" s="51">
        <f>IF(Table2[[#This Row],[Customer Segment]]=Introduction!$D$45,1,0)</f>
        <v>1</v>
      </c>
      <c r="P1566" s="51">
        <f>IF(Table2[[#This Row],[Customer Segment]]=Introduction!$D$42,1,0)</f>
        <v>0</v>
      </c>
      <c r="Q1566" s="51">
        <f>IF(Table2[[#This Row],[Customer Segment]]=Introduction!$D$44,1,0)</f>
        <v>0</v>
      </c>
      <c r="R1566" s="44">
        <v>472.44</v>
      </c>
      <c r="S15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952.28783856876976</v>
      </c>
    </row>
    <row r="1567" spans="1:19" customFormat="1" x14ac:dyDescent="0.2">
      <c r="A1567" s="1" t="s">
        <v>13</v>
      </c>
      <c r="B1567" s="1" t="s">
        <v>14</v>
      </c>
      <c r="C1567" s="1" t="s">
        <v>3</v>
      </c>
      <c r="D1567" s="49">
        <v>0.05</v>
      </c>
      <c r="E1567" s="49">
        <v>12.28</v>
      </c>
      <c r="F1567" s="49">
        <v>6.13</v>
      </c>
      <c r="G1567" s="49">
        <v>0.56999999999999995</v>
      </c>
      <c r="H1567" s="49">
        <v>1.3360000000000001</v>
      </c>
      <c r="I1567" s="52">
        <f>IF(Table2[[#This Row],[Order Priority]]=Introduction!$B$42,1,0)</f>
        <v>0</v>
      </c>
      <c r="J1567" s="52">
        <f>IF(Table2[[#This Row],[Order Priority]]=Introduction!$B$43,1,0)</f>
        <v>1</v>
      </c>
      <c r="K1567" s="52">
        <f>IF(Table2[[#This Row],[Order Priority]]=Introduction!$B$44,1,0)</f>
        <v>0</v>
      </c>
      <c r="L1567" s="52">
        <f>IF(Table2[[#This Row],[Order Priority]]=Introduction!$B$45,1,0)</f>
        <v>0</v>
      </c>
      <c r="M1567" s="52">
        <f>IF(Table2[[#This Row],[Ship Mode]]=Introduction!$C$42,1,0)</f>
        <v>0</v>
      </c>
      <c r="N1567" s="51">
        <f>IF(Table2[[#This Row],[Ship Mode]]=Introduction!$C$44,1,0)</f>
        <v>1</v>
      </c>
      <c r="O1567" s="51">
        <f>IF(Table2[[#This Row],[Customer Segment]]=Introduction!$D$45,1,0)</f>
        <v>1</v>
      </c>
      <c r="P1567" s="51">
        <f>IF(Table2[[#This Row],[Customer Segment]]=Introduction!$D$42,1,0)</f>
        <v>0</v>
      </c>
      <c r="Q1567" s="51">
        <f>IF(Table2[[#This Row],[Customer Segment]]=Introduction!$D$44,1,0)</f>
        <v>0</v>
      </c>
      <c r="R1567" s="41">
        <v>18.73</v>
      </c>
      <c r="S15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275.45070760992115</v>
      </c>
    </row>
    <row r="1568" spans="1:19" customFormat="1" x14ac:dyDescent="0.2">
      <c r="A1568" s="1" t="s">
        <v>13</v>
      </c>
      <c r="B1568" s="1" t="s">
        <v>63</v>
      </c>
      <c r="C1568" s="1" t="s">
        <v>15</v>
      </c>
      <c r="D1568" s="47">
        <v>0.08</v>
      </c>
      <c r="E1568" s="47">
        <v>40.98</v>
      </c>
      <c r="F1568" s="47">
        <v>7.2</v>
      </c>
      <c r="G1568" s="47">
        <v>0.6</v>
      </c>
      <c r="H1568" s="47">
        <v>-16.64</v>
      </c>
      <c r="I1568" s="52">
        <f>IF(Table2[[#This Row],[Order Priority]]=Introduction!$B$42,1,0)</f>
        <v>0</v>
      </c>
      <c r="J1568" s="52">
        <f>IF(Table2[[#This Row],[Order Priority]]=Introduction!$B$43,1,0)</f>
        <v>1</v>
      </c>
      <c r="K1568" s="52">
        <f>IF(Table2[[#This Row],[Order Priority]]=Introduction!$B$44,1,0)</f>
        <v>0</v>
      </c>
      <c r="L1568" s="52">
        <f>IF(Table2[[#This Row],[Order Priority]]=Introduction!$B$45,1,0)</f>
        <v>0</v>
      </c>
      <c r="M1568" s="52">
        <f>IF(Table2[[#This Row],[Ship Mode]]=Introduction!$C$42,1,0)</f>
        <v>0</v>
      </c>
      <c r="N1568" s="51">
        <f>IF(Table2[[#This Row],[Ship Mode]]=Introduction!$C$44,1,0)</f>
        <v>0</v>
      </c>
      <c r="O1568" s="51">
        <f>IF(Table2[[#This Row],[Customer Segment]]=Introduction!$D$45,1,0)</f>
        <v>0</v>
      </c>
      <c r="P1568" s="51">
        <f>IF(Table2[[#This Row],[Customer Segment]]=Introduction!$D$42,1,0)</f>
        <v>1</v>
      </c>
      <c r="Q1568" s="51">
        <f>IF(Table2[[#This Row],[Customer Segment]]=Introduction!$D$44,1,0)</f>
        <v>0</v>
      </c>
      <c r="R1568" s="44">
        <v>119.86</v>
      </c>
      <c r="S15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279.53437856062288</v>
      </c>
    </row>
    <row r="1569" spans="1:19" customFormat="1" x14ac:dyDescent="0.2">
      <c r="A1569" s="1" t="s">
        <v>13</v>
      </c>
      <c r="B1569" s="1" t="s">
        <v>63</v>
      </c>
      <c r="C1569" s="1" t="s">
        <v>15</v>
      </c>
      <c r="D1569" s="49">
        <v>0.08</v>
      </c>
      <c r="E1569" s="49">
        <v>8.1199999999999992</v>
      </c>
      <c r="F1569" s="49">
        <v>2.83</v>
      </c>
      <c r="G1569" s="49">
        <v>0.77</v>
      </c>
      <c r="H1569" s="49">
        <v>-59.73</v>
      </c>
      <c r="I1569" s="52">
        <f>IF(Table2[[#This Row],[Order Priority]]=Introduction!$B$42,1,0)</f>
        <v>0</v>
      </c>
      <c r="J1569" s="52">
        <f>IF(Table2[[#This Row],[Order Priority]]=Introduction!$B$43,1,0)</f>
        <v>1</v>
      </c>
      <c r="K1569" s="52">
        <f>IF(Table2[[#This Row],[Order Priority]]=Introduction!$B$44,1,0)</f>
        <v>0</v>
      </c>
      <c r="L1569" s="52">
        <f>IF(Table2[[#This Row],[Order Priority]]=Introduction!$B$45,1,0)</f>
        <v>0</v>
      </c>
      <c r="M1569" s="52">
        <f>IF(Table2[[#This Row],[Ship Mode]]=Introduction!$C$42,1,0)</f>
        <v>0</v>
      </c>
      <c r="N1569" s="51">
        <f>IF(Table2[[#This Row],[Ship Mode]]=Introduction!$C$44,1,0)</f>
        <v>0</v>
      </c>
      <c r="O1569" s="51">
        <f>IF(Table2[[#This Row],[Customer Segment]]=Introduction!$D$45,1,0)</f>
        <v>0</v>
      </c>
      <c r="P1569" s="51">
        <f>IF(Table2[[#This Row],[Customer Segment]]=Introduction!$D$42,1,0)</f>
        <v>1</v>
      </c>
      <c r="Q1569" s="51">
        <f>IF(Table2[[#This Row],[Customer Segment]]=Introduction!$D$44,1,0)</f>
        <v>0</v>
      </c>
      <c r="R1569" s="41">
        <v>98.77</v>
      </c>
      <c r="S15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152.97027891272714</v>
      </c>
    </row>
    <row r="1570" spans="1:19" customFormat="1" x14ac:dyDescent="0.2">
      <c r="A1570" s="1" t="s">
        <v>13</v>
      </c>
      <c r="B1570" s="1" t="s">
        <v>2</v>
      </c>
      <c r="C1570" s="1" t="s">
        <v>15</v>
      </c>
      <c r="D1570" s="47">
        <v>0.02</v>
      </c>
      <c r="E1570" s="47">
        <v>262.11</v>
      </c>
      <c r="F1570" s="47">
        <v>62.74</v>
      </c>
      <c r="G1570" s="47">
        <v>0.75</v>
      </c>
      <c r="H1570" s="47">
        <v>-633.441237</v>
      </c>
      <c r="I1570" s="52">
        <f>IF(Table2[[#This Row],[Order Priority]]=Introduction!$B$42,1,0)</f>
        <v>0</v>
      </c>
      <c r="J1570" s="52">
        <f>IF(Table2[[#This Row],[Order Priority]]=Introduction!$B$43,1,0)</f>
        <v>1</v>
      </c>
      <c r="K1570" s="52">
        <f>IF(Table2[[#This Row],[Order Priority]]=Introduction!$B$44,1,0)</f>
        <v>0</v>
      </c>
      <c r="L1570" s="52">
        <f>IF(Table2[[#This Row],[Order Priority]]=Introduction!$B$45,1,0)</f>
        <v>0</v>
      </c>
      <c r="M1570" s="52">
        <f>IF(Table2[[#This Row],[Ship Mode]]=Introduction!$C$42,1,0)</f>
        <v>1</v>
      </c>
      <c r="N1570" s="51">
        <f>IF(Table2[[#This Row],[Ship Mode]]=Introduction!$C$44,1,0)</f>
        <v>0</v>
      </c>
      <c r="O1570" s="51">
        <f>IF(Table2[[#This Row],[Customer Segment]]=Introduction!$D$45,1,0)</f>
        <v>0</v>
      </c>
      <c r="P1570" s="51">
        <f>IF(Table2[[#This Row],[Customer Segment]]=Introduction!$D$42,1,0)</f>
        <v>1</v>
      </c>
      <c r="Q1570" s="51">
        <f>IF(Table2[[#This Row],[Customer Segment]]=Introduction!$D$44,1,0)</f>
        <v>0</v>
      </c>
      <c r="R1570" s="44">
        <v>2495.35</v>
      </c>
      <c r="S15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2318.818579562068</v>
      </c>
    </row>
    <row r="1571" spans="1:19" customFormat="1" x14ac:dyDescent="0.2">
      <c r="A1571" s="1" t="s">
        <v>23</v>
      </c>
      <c r="B1571" s="1" t="s">
        <v>2</v>
      </c>
      <c r="C1571" s="1" t="s">
        <v>47</v>
      </c>
      <c r="D1571" s="49">
        <v>0.1</v>
      </c>
      <c r="E1571" s="49">
        <v>80.97</v>
      </c>
      <c r="F1571" s="49">
        <v>33.6</v>
      </c>
      <c r="G1571" s="49">
        <v>0.37</v>
      </c>
      <c r="H1571" s="49">
        <v>66.22</v>
      </c>
      <c r="I1571" s="52">
        <f>IF(Table2[[#This Row],[Order Priority]]=Introduction!$B$42,1,0)</f>
        <v>0</v>
      </c>
      <c r="J1571" s="52">
        <f>IF(Table2[[#This Row],[Order Priority]]=Introduction!$B$43,1,0)</f>
        <v>0</v>
      </c>
      <c r="K1571" s="52">
        <f>IF(Table2[[#This Row],[Order Priority]]=Introduction!$B$44,1,0)</f>
        <v>1</v>
      </c>
      <c r="L1571" s="52">
        <f>IF(Table2[[#This Row],[Order Priority]]=Introduction!$B$45,1,0)</f>
        <v>0</v>
      </c>
      <c r="M1571" s="52">
        <f>IF(Table2[[#This Row],[Ship Mode]]=Introduction!$C$42,1,0)</f>
        <v>1</v>
      </c>
      <c r="N1571" s="51">
        <f>IF(Table2[[#This Row],[Ship Mode]]=Introduction!$C$44,1,0)</f>
        <v>0</v>
      </c>
      <c r="O1571" s="51">
        <f>IF(Table2[[#This Row],[Customer Segment]]=Introduction!$D$45,1,0)</f>
        <v>0</v>
      </c>
      <c r="P1571" s="51">
        <f>IF(Table2[[#This Row],[Customer Segment]]=Introduction!$D$42,1,0)</f>
        <v>0</v>
      </c>
      <c r="Q1571" s="51">
        <f>IF(Table2[[#This Row],[Customer Segment]]=Introduction!$D$44,1,0)</f>
        <v>1</v>
      </c>
      <c r="R1571" s="41">
        <v>837.57</v>
      </c>
      <c r="S15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1435.2504018731677</v>
      </c>
    </row>
    <row r="1572" spans="1:19" customFormat="1" x14ac:dyDescent="0.2">
      <c r="A1572" s="1" t="s">
        <v>23</v>
      </c>
      <c r="B1572" s="1" t="s">
        <v>14</v>
      </c>
      <c r="C1572" s="1" t="s">
        <v>47</v>
      </c>
      <c r="D1572" s="47">
        <v>0.02</v>
      </c>
      <c r="E1572" s="47">
        <v>6.48</v>
      </c>
      <c r="F1572" s="47">
        <v>5.1100000000000003</v>
      </c>
      <c r="G1572" s="47">
        <v>0.37</v>
      </c>
      <c r="H1572" s="47">
        <v>-23.53</v>
      </c>
      <c r="I1572" s="52">
        <f>IF(Table2[[#This Row],[Order Priority]]=Introduction!$B$42,1,0)</f>
        <v>0</v>
      </c>
      <c r="J1572" s="52">
        <f>IF(Table2[[#This Row],[Order Priority]]=Introduction!$B$43,1,0)</f>
        <v>0</v>
      </c>
      <c r="K1572" s="52">
        <f>IF(Table2[[#This Row],[Order Priority]]=Introduction!$B$44,1,0)</f>
        <v>1</v>
      </c>
      <c r="L1572" s="52">
        <f>IF(Table2[[#This Row],[Order Priority]]=Introduction!$B$45,1,0)</f>
        <v>0</v>
      </c>
      <c r="M1572" s="52">
        <f>IF(Table2[[#This Row],[Ship Mode]]=Introduction!$C$42,1,0)</f>
        <v>0</v>
      </c>
      <c r="N1572" s="51">
        <f>IF(Table2[[#This Row],[Ship Mode]]=Introduction!$C$44,1,0)</f>
        <v>1</v>
      </c>
      <c r="O1572" s="51">
        <f>IF(Table2[[#This Row],[Customer Segment]]=Introduction!$D$45,1,0)</f>
        <v>0</v>
      </c>
      <c r="P1572" s="51">
        <f>IF(Table2[[#This Row],[Customer Segment]]=Introduction!$D$42,1,0)</f>
        <v>0</v>
      </c>
      <c r="Q1572" s="51">
        <f>IF(Table2[[#This Row],[Customer Segment]]=Introduction!$D$44,1,0)</f>
        <v>1</v>
      </c>
      <c r="R1572" s="44">
        <v>56.22</v>
      </c>
      <c r="S15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178.94362676043687</v>
      </c>
    </row>
    <row r="1573" spans="1:19" customFormat="1" x14ac:dyDescent="0.2">
      <c r="A1573" s="1" t="s">
        <v>92</v>
      </c>
      <c r="B1573" s="1" t="s">
        <v>63</v>
      </c>
      <c r="C1573" s="1" t="s">
        <v>15</v>
      </c>
      <c r="D1573" s="49">
        <v>0.1</v>
      </c>
      <c r="E1573" s="49">
        <v>218.08</v>
      </c>
      <c r="F1573" s="49">
        <v>18.059999999999999</v>
      </c>
      <c r="G1573" s="49">
        <v>0.56999999999999995</v>
      </c>
      <c r="H1573" s="49">
        <v>1318.83</v>
      </c>
      <c r="I1573" s="52">
        <f>IF(Table2[[#This Row],[Order Priority]]=Introduction!$B$42,1,0)</f>
        <v>0</v>
      </c>
      <c r="J1573" s="52">
        <f>IF(Table2[[#This Row],[Order Priority]]=Introduction!$B$43,1,0)</f>
        <v>0</v>
      </c>
      <c r="K1573" s="52">
        <f>IF(Table2[[#This Row],[Order Priority]]=Introduction!$B$44,1,0)</f>
        <v>0</v>
      </c>
      <c r="L1573" s="52">
        <f>IF(Table2[[#This Row],[Order Priority]]=Introduction!$B$45,1,0)</f>
        <v>1</v>
      </c>
      <c r="M1573" s="52">
        <f>IF(Table2[[#This Row],[Ship Mode]]=Introduction!$C$42,1,0)</f>
        <v>0</v>
      </c>
      <c r="N1573" s="51">
        <f>IF(Table2[[#This Row],[Ship Mode]]=Introduction!$C$44,1,0)</f>
        <v>0</v>
      </c>
      <c r="O1573" s="51">
        <f>IF(Table2[[#This Row],[Customer Segment]]=Introduction!$D$45,1,0)</f>
        <v>0</v>
      </c>
      <c r="P1573" s="51">
        <f>IF(Table2[[#This Row],[Customer Segment]]=Introduction!$D$42,1,0)</f>
        <v>1</v>
      </c>
      <c r="Q1573" s="51">
        <f>IF(Table2[[#This Row],[Customer Segment]]=Introduction!$D$44,1,0)</f>
        <v>0</v>
      </c>
      <c r="R1573" s="41">
        <v>2366.5100000000002</v>
      </c>
      <c r="S15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2479.2379819140765</v>
      </c>
    </row>
    <row r="1574" spans="1:19" customFormat="1" x14ac:dyDescent="0.2">
      <c r="A1574" s="1" t="s">
        <v>46</v>
      </c>
      <c r="B1574" s="1" t="s">
        <v>2</v>
      </c>
      <c r="C1574" s="1" t="s">
        <v>47</v>
      </c>
      <c r="D1574" s="47">
        <v>0.05</v>
      </c>
      <c r="E1574" s="47">
        <v>150.97999999999999</v>
      </c>
      <c r="F1574" s="47">
        <v>43.71</v>
      </c>
      <c r="G1574" s="47">
        <v>0.55000000000000004</v>
      </c>
      <c r="H1574" s="47">
        <v>650.29999999999995</v>
      </c>
      <c r="I1574" s="52">
        <f>IF(Table2[[#This Row],[Order Priority]]=Introduction!$B$42,1,0)</f>
        <v>0</v>
      </c>
      <c r="J1574" s="52">
        <f>IF(Table2[[#This Row],[Order Priority]]=Introduction!$B$43,1,0)</f>
        <v>0</v>
      </c>
      <c r="K1574" s="52">
        <f>IF(Table2[[#This Row],[Order Priority]]=Introduction!$B$44,1,0)</f>
        <v>0</v>
      </c>
      <c r="L1574" s="52">
        <f>IF(Table2[[#This Row],[Order Priority]]=Introduction!$B$45,1,0)</f>
        <v>0</v>
      </c>
      <c r="M1574" s="52">
        <f>IF(Table2[[#This Row],[Ship Mode]]=Introduction!$C$42,1,0)</f>
        <v>1</v>
      </c>
      <c r="N1574" s="51">
        <f>IF(Table2[[#This Row],[Ship Mode]]=Introduction!$C$44,1,0)</f>
        <v>0</v>
      </c>
      <c r="O1574" s="51">
        <f>IF(Table2[[#This Row],[Customer Segment]]=Introduction!$D$45,1,0)</f>
        <v>0</v>
      </c>
      <c r="P1574" s="51">
        <f>IF(Table2[[#This Row],[Customer Segment]]=Introduction!$D$42,1,0)</f>
        <v>0</v>
      </c>
      <c r="Q1574" s="51">
        <f>IF(Table2[[#This Row],[Customer Segment]]=Introduction!$D$44,1,0)</f>
        <v>1</v>
      </c>
      <c r="R1574" s="44">
        <v>1857.08</v>
      </c>
      <c r="S15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2836.0666767110674</v>
      </c>
    </row>
    <row r="1575" spans="1:19" customFormat="1" x14ac:dyDescent="0.2">
      <c r="A1575" s="1" t="s">
        <v>46</v>
      </c>
      <c r="B1575" s="1" t="s">
        <v>14</v>
      </c>
      <c r="C1575" s="1" t="s">
        <v>15</v>
      </c>
      <c r="D1575" s="49">
        <v>0.03</v>
      </c>
      <c r="E1575" s="49">
        <v>20.99</v>
      </c>
      <c r="F1575" s="49">
        <v>0.99</v>
      </c>
      <c r="G1575" s="49">
        <v>0.56999999999999995</v>
      </c>
      <c r="H1575" s="49">
        <v>4.1821999999999999</v>
      </c>
      <c r="I1575" s="52">
        <f>IF(Table2[[#This Row],[Order Priority]]=Introduction!$B$42,1,0)</f>
        <v>0</v>
      </c>
      <c r="J1575" s="52">
        <f>IF(Table2[[#This Row],[Order Priority]]=Introduction!$B$43,1,0)</f>
        <v>0</v>
      </c>
      <c r="K1575" s="52">
        <f>IF(Table2[[#This Row],[Order Priority]]=Introduction!$B$44,1,0)</f>
        <v>0</v>
      </c>
      <c r="L1575" s="52">
        <f>IF(Table2[[#This Row],[Order Priority]]=Introduction!$B$45,1,0)</f>
        <v>0</v>
      </c>
      <c r="M1575" s="52">
        <f>IF(Table2[[#This Row],[Ship Mode]]=Introduction!$C$42,1,0)</f>
        <v>0</v>
      </c>
      <c r="N1575" s="51">
        <f>IF(Table2[[#This Row],[Ship Mode]]=Introduction!$C$44,1,0)</f>
        <v>1</v>
      </c>
      <c r="O1575" s="51">
        <f>IF(Table2[[#This Row],[Customer Segment]]=Introduction!$D$45,1,0)</f>
        <v>0</v>
      </c>
      <c r="P1575" s="51">
        <f>IF(Table2[[#This Row],[Customer Segment]]=Introduction!$D$42,1,0)</f>
        <v>1</v>
      </c>
      <c r="Q1575" s="51">
        <f>IF(Table2[[#This Row],[Customer Segment]]=Introduction!$D$44,1,0)</f>
        <v>0</v>
      </c>
      <c r="R1575" s="41">
        <v>158.87</v>
      </c>
      <c r="S15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360.42432223031847</v>
      </c>
    </row>
    <row r="1576" spans="1:19" customFormat="1" x14ac:dyDescent="0.2">
      <c r="A1576" s="1" t="s">
        <v>1</v>
      </c>
      <c r="B1576" s="1" t="s">
        <v>14</v>
      </c>
      <c r="C1576" s="1" t="s">
        <v>3</v>
      </c>
      <c r="D1576" s="47">
        <v>0</v>
      </c>
      <c r="E1576" s="47">
        <v>7.59</v>
      </c>
      <c r="F1576" s="47">
        <v>4</v>
      </c>
      <c r="G1576" s="47">
        <v>0.42</v>
      </c>
      <c r="H1576" s="47">
        <v>86.438000000000002</v>
      </c>
      <c r="I1576" s="52">
        <f>IF(Table2[[#This Row],[Order Priority]]=Introduction!$B$42,1,0)</f>
        <v>1</v>
      </c>
      <c r="J1576" s="52">
        <f>IF(Table2[[#This Row],[Order Priority]]=Introduction!$B$43,1,0)</f>
        <v>0</v>
      </c>
      <c r="K1576" s="52">
        <f>IF(Table2[[#This Row],[Order Priority]]=Introduction!$B$44,1,0)</f>
        <v>0</v>
      </c>
      <c r="L1576" s="52">
        <f>IF(Table2[[#This Row],[Order Priority]]=Introduction!$B$45,1,0)</f>
        <v>0</v>
      </c>
      <c r="M1576" s="52">
        <f>IF(Table2[[#This Row],[Ship Mode]]=Introduction!$C$42,1,0)</f>
        <v>0</v>
      </c>
      <c r="N1576" s="51">
        <f>IF(Table2[[#This Row],[Ship Mode]]=Introduction!$C$44,1,0)</f>
        <v>1</v>
      </c>
      <c r="O1576" s="51">
        <f>IF(Table2[[#This Row],[Customer Segment]]=Introduction!$D$45,1,0)</f>
        <v>1</v>
      </c>
      <c r="P1576" s="51">
        <f>IF(Table2[[#This Row],[Customer Segment]]=Introduction!$D$42,1,0)</f>
        <v>0</v>
      </c>
      <c r="Q1576" s="51">
        <f>IF(Table2[[#This Row],[Customer Segment]]=Introduction!$D$44,1,0)</f>
        <v>0</v>
      </c>
      <c r="R1576" s="44">
        <v>355.92</v>
      </c>
      <c r="S15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489.89499582737722</v>
      </c>
    </row>
    <row r="1577" spans="1:19" customFormat="1" x14ac:dyDescent="0.2">
      <c r="A1577" s="1" t="s">
        <v>13</v>
      </c>
      <c r="B1577" s="1" t="s">
        <v>14</v>
      </c>
      <c r="C1577" s="1" t="s">
        <v>47</v>
      </c>
      <c r="D1577" s="49">
        <v>0.09</v>
      </c>
      <c r="E1577" s="49">
        <v>17.98</v>
      </c>
      <c r="F1577" s="49">
        <v>8.51</v>
      </c>
      <c r="G1577" s="49">
        <v>0.4</v>
      </c>
      <c r="H1577" s="49">
        <v>-6.6120000000000001</v>
      </c>
      <c r="I1577" s="52">
        <f>IF(Table2[[#This Row],[Order Priority]]=Introduction!$B$42,1,0)</f>
        <v>0</v>
      </c>
      <c r="J1577" s="52">
        <f>IF(Table2[[#This Row],[Order Priority]]=Introduction!$B$43,1,0)</f>
        <v>1</v>
      </c>
      <c r="K1577" s="52">
        <f>IF(Table2[[#This Row],[Order Priority]]=Introduction!$B$44,1,0)</f>
        <v>0</v>
      </c>
      <c r="L1577" s="52">
        <f>IF(Table2[[#This Row],[Order Priority]]=Introduction!$B$45,1,0)</f>
        <v>0</v>
      </c>
      <c r="M1577" s="52">
        <f>IF(Table2[[#This Row],[Ship Mode]]=Introduction!$C$42,1,0)</f>
        <v>0</v>
      </c>
      <c r="N1577" s="51">
        <f>IF(Table2[[#This Row],[Ship Mode]]=Introduction!$C$44,1,0)</f>
        <v>1</v>
      </c>
      <c r="O1577" s="51">
        <f>IF(Table2[[#This Row],[Customer Segment]]=Introduction!$D$45,1,0)</f>
        <v>0</v>
      </c>
      <c r="P1577" s="51">
        <f>IF(Table2[[#This Row],[Customer Segment]]=Introduction!$D$42,1,0)</f>
        <v>0</v>
      </c>
      <c r="Q1577" s="51">
        <f>IF(Table2[[#This Row],[Customer Segment]]=Introduction!$D$44,1,0)</f>
        <v>1</v>
      </c>
      <c r="R1577" s="41">
        <v>211.13</v>
      </c>
      <c r="S15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222.6933933150014</v>
      </c>
    </row>
    <row r="1578" spans="1:19" customFormat="1" x14ac:dyDescent="0.2">
      <c r="A1578" s="1" t="s">
        <v>13</v>
      </c>
      <c r="B1578" s="1" t="s">
        <v>14</v>
      </c>
      <c r="C1578" s="1" t="s">
        <v>47</v>
      </c>
      <c r="D1578" s="47">
        <v>0.01</v>
      </c>
      <c r="E1578" s="47">
        <v>3.15</v>
      </c>
      <c r="F1578" s="47">
        <v>0.49</v>
      </c>
      <c r="G1578" s="47">
        <v>0.37</v>
      </c>
      <c r="H1578" s="47">
        <v>17.505299999999998</v>
      </c>
      <c r="I1578" s="52">
        <f>IF(Table2[[#This Row],[Order Priority]]=Introduction!$B$42,1,0)</f>
        <v>0</v>
      </c>
      <c r="J1578" s="52">
        <f>IF(Table2[[#This Row],[Order Priority]]=Introduction!$B$43,1,0)</f>
        <v>1</v>
      </c>
      <c r="K1578" s="52">
        <f>IF(Table2[[#This Row],[Order Priority]]=Introduction!$B$44,1,0)</f>
        <v>0</v>
      </c>
      <c r="L1578" s="52">
        <f>IF(Table2[[#This Row],[Order Priority]]=Introduction!$B$45,1,0)</f>
        <v>0</v>
      </c>
      <c r="M1578" s="52">
        <f>IF(Table2[[#This Row],[Ship Mode]]=Introduction!$C$42,1,0)</f>
        <v>0</v>
      </c>
      <c r="N1578" s="51">
        <f>IF(Table2[[#This Row],[Ship Mode]]=Introduction!$C$44,1,0)</f>
        <v>1</v>
      </c>
      <c r="O1578" s="51">
        <f>IF(Table2[[#This Row],[Customer Segment]]=Introduction!$D$45,1,0)</f>
        <v>0</v>
      </c>
      <c r="P1578" s="51">
        <f>IF(Table2[[#This Row],[Customer Segment]]=Introduction!$D$42,1,0)</f>
        <v>0</v>
      </c>
      <c r="Q1578" s="51">
        <f>IF(Table2[[#This Row],[Customer Segment]]=Introduction!$D$44,1,0)</f>
        <v>1</v>
      </c>
      <c r="R1578" s="44">
        <v>25.37</v>
      </c>
      <c r="S15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7.1891838830543087</v>
      </c>
    </row>
    <row r="1579" spans="1:19" customFormat="1" x14ac:dyDescent="0.2">
      <c r="A1579" s="1" t="s">
        <v>23</v>
      </c>
      <c r="B1579" s="1" t="s">
        <v>14</v>
      </c>
      <c r="C1579" s="1" t="s">
        <v>15</v>
      </c>
      <c r="D1579" s="49">
        <v>0.09</v>
      </c>
      <c r="E1579" s="49">
        <v>125.99</v>
      </c>
      <c r="F1579" s="49">
        <v>8.99</v>
      </c>
      <c r="G1579" s="49">
        <v>0.55000000000000004</v>
      </c>
      <c r="H1579" s="49">
        <v>916.68060000000003</v>
      </c>
      <c r="I1579" s="52">
        <f>IF(Table2[[#This Row],[Order Priority]]=Introduction!$B$42,1,0)</f>
        <v>0</v>
      </c>
      <c r="J1579" s="52">
        <f>IF(Table2[[#This Row],[Order Priority]]=Introduction!$B$43,1,0)</f>
        <v>0</v>
      </c>
      <c r="K1579" s="52">
        <f>IF(Table2[[#This Row],[Order Priority]]=Introduction!$B$44,1,0)</f>
        <v>1</v>
      </c>
      <c r="L1579" s="52">
        <f>IF(Table2[[#This Row],[Order Priority]]=Introduction!$B$45,1,0)</f>
        <v>0</v>
      </c>
      <c r="M1579" s="52">
        <f>IF(Table2[[#This Row],[Ship Mode]]=Introduction!$C$42,1,0)</f>
        <v>0</v>
      </c>
      <c r="N1579" s="51">
        <f>IF(Table2[[#This Row],[Ship Mode]]=Introduction!$C$44,1,0)</f>
        <v>1</v>
      </c>
      <c r="O1579" s="51">
        <f>IF(Table2[[#This Row],[Customer Segment]]=Introduction!$D$45,1,0)</f>
        <v>0</v>
      </c>
      <c r="P1579" s="51">
        <f>IF(Table2[[#This Row],[Customer Segment]]=Introduction!$D$42,1,0)</f>
        <v>1</v>
      </c>
      <c r="Q1579" s="51">
        <f>IF(Table2[[#This Row],[Customer Segment]]=Introduction!$D$44,1,0)</f>
        <v>0</v>
      </c>
      <c r="R1579" s="41">
        <v>2104.9899999999998</v>
      </c>
      <c r="S15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1667.4094547220529</v>
      </c>
    </row>
    <row r="1580" spans="1:19" customFormat="1" x14ac:dyDescent="0.2">
      <c r="A1580" s="1" t="s">
        <v>23</v>
      </c>
      <c r="B1580" s="1" t="s">
        <v>14</v>
      </c>
      <c r="C1580" s="1" t="s">
        <v>3</v>
      </c>
      <c r="D1580" s="47">
        <v>0.08</v>
      </c>
      <c r="E1580" s="47">
        <v>30.56</v>
      </c>
      <c r="F1580" s="47">
        <v>2.99</v>
      </c>
      <c r="G1580" s="47">
        <v>0.35</v>
      </c>
      <c r="H1580" s="47">
        <v>352.87979999999999</v>
      </c>
      <c r="I1580" s="52">
        <f>IF(Table2[[#This Row],[Order Priority]]=Introduction!$B$42,1,0)</f>
        <v>0</v>
      </c>
      <c r="J1580" s="52">
        <f>IF(Table2[[#This Row],[Order Priority]]=Introduction!$B$43,1,0)</f>
        <v>0</v>
      </c>
      <c r="K1580" s="52">
        <f>IF(Table2[[#This Row],[Order Priority]]=Introduction!$B$44,1,0)</f>
        <v>1</v>
      </c>
      <c r="L1580" s="52">
        <f>IF(Table2[[#This Row],[Order Priority]]=Introduction!$B$45,1,0)</f>
        <v>0</v>
      </c>
      <c r="M1580" s="52">
        <f>IF(Table2[[#This Row],[Ship Mode]]=Introduction!$C$42,1,0)</f>
        <v>0</v>
      </c>
      <c r="N1580" s="51">
        <f>IF(Table2[[#This Row],[Ship Mode]]=Introduction!$C$44,1,0)</f>
        <v>1</v>
      </c>
      <c r="O1580" s="51">
        <f>IF(Table2[[#This Row],[Customer Segment]]=Introduction!$D$45,1,0)</f>
        <v>1</v>
      </c>
      <c r="P1580" s="51">
        <f>IF(Table2[[#This Row],[Customer Segment]]=Introduction!$D$42,1,0)</f>
        <v>0</v>
      </c>
      <c r="Q1580" s="51">
        <f>IF(Table2[[#This Row],[Customer Segment]]=Introduction!$D$44,1,0)</f>
        <v>0</v>
      </c>
      <c r="R1580" s="44">
        <v>511.42</v>
      </c>
      <c r="S15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485.49867606055597</v>
      </c>
    </row>
    <row r="1581" spans="1:19" customFormat="1" x14ac:dyDescent="0.2">
      <c r="A1581" s="1" t="s">
        <v>92</v>
      </c>
      <c r="B1581" s="1" t="s">
        <v>14</v>
      </c>
      <c r="C1581" s="1" t="s">
        <v>47</v>
      </c>
      <c r="D1581" s="49">
        <v>0.01</v>
      </c>
      <c r="E1581" s="49">
        <v>6.98</v>
      </c>
      <c r="F1581" s="49">
        <v>1.6</v>
      </c>
      <c r="G1581" s="49">
        <v>0.38</v>
      </c>
      <c r="H1581" s="49">
        <v>0.34599999999999997</v>
      </c>
      <c r="I1581" s="52">
        <f>IF(Table2[[#This Row],[Order Priority]]=Introduction!$B$42,1,0)</f>
        <v>0</v>
      </c>
      <c r="J1581" s="52">
        <f>IF(Table2[[#This Row],[Order Priority]]=Introduction!$B$43,1,0)</f>
        <v>0</v>
      </c>
      <c r="K1581" s="52">
        <f>IF(Table2[[#This Row],[Order Priority]]=Introduction!$B$44,1,0)</f>
        <v>0</v>
      </c>
      <c r="L1581" s="52">
        <f>IF(Table2[[#This Row],[Order Priority]]=Introduction!$B$45,1,0)</f>
        <v>1</v>
      </c>
      <c r="M1581" s="52">
        <f>IF(Table2[[#This Row],[Ship Mode]]=Introduction!$C$42,1,0)</f>
        <v>0</v>
      </c>
      <c r="N1581" s="51">
        <f>IF(Table2[[#This Row],[Ship Mode]]=Introduction!$C$44,1,0)</f>
        <v>1</v>
      </c>
      <c r="O1581" s="51">
        <f>IF(Table2[[#This Row],[Customer Segment]]=Introduction!$D$45,1,0)</f>
        <v>0</v>
      </c>
      <c r="P1581" s="51">
        <f>IF(Table2[[#This Row],[Customer Segment]]=Introduction!$D$42,1,0)</f>
        <v>0</v>
      </c>
      <c r="Q1581" s="51">
        <f>IF(Table2[[#This Row],[Customer Segment]]=Introduction!$D$44,1,0)</f>
        <v>1</v>
      </c>
      <c r="R1581" s="41">
        <v>21.93</v>
      </c>
      <c r="S15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55.860773350521868</v>
      </c>
    </row>
    <row r="1582" spans="1:19" customFormat="1" x14ac:dyDescent="0.2">
      <c r="A1582" s="1" t="s">
        <v>92</v>
      </c>
      <c r="B1582" s="1" t="s">
        <v>14</v>
      </c>
      <c r="C1582" s="1" t="s">
        <v>70</v>
      </c>
      <c r="D1582" s="47">
        <v>0.05</v>
      </c>
      <c r="E1582" s="47">
        <v>300.98</v>
      </c>
      <c r="F1582" s="47">
        <v>13.99</v>
      </c>
      <c r="G1582" s="47">
        <v>0.39</v>
      </c>
      <c r="H1582" s="47">
        <v>3985.3089</v>
      </c>
      <c r="I1582" s="52">
        <f>IF(Table2[[#This Row],[Order Priority]]=Introduction!$B$42,1,0)</f>
        <v>0</v>
      </c>
      <c r="J1582" s="52">
        <f>IF(Table2[[#This Row],[Order Priority]]=Introduction!$B$43,1,0)</f>
        <v>0</v>
      </c>
      <c r="K1582" s="52">
        <f>IF(Table2[[#This Row],[Order Priority]]=Introduction!$B$44,1,0)</f>
        <v>0</v>
      </c>
      <c r="L1582" s="52">
        <f>IF(Table2[[#This Row],[Order Priority]]=Introduction!$B$45,1,0)</f>
        <v>1</v>
      </c>
      <c r="M1582" s="52">
        <f>IF(Table2[[#This Row],[Ship Mode]]=Introduction!$C$42,1,0)</f>
        <v>0</v>
      </c>
      <c r="N1582" s="51">
        <f>IF(Table2[[#This Row],[Ship Mode]]=Introduction!$C$44,1,0)</f>
        <v>1</v>
      </c>
      <c r="O1582" s="51">
        <f>IF(Table2[[#This Row],[Customer Segment]]=Introduction!$D$45,1,0)</f>
        <v>0</v>
      </c>
      <c r="P1582" s="51">
        <f>IF(Table2[[#This Row],[Customer Segment]]=Introduction!$D$42,1,0)</f>
        <v>0</v>
      </c>
      <c r="Q1582" s="51">
        <f>IF(Table2[[#This Row],[Customer Segment]]=Introduction!$D$44,1,0)</f>
        <v>0</v>
      </c>
      <c r="R1582" s="44">
        <v>5775.81</v>
      </c>
      <c r="S15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5351.6095626076658</v>
      </c>
    </row>
    <row r="1583" spans="1:19" customFormat="1" x14ac:dyDescent="0.2">
      <c r="A1583" s="1" t="s">
        <v>92</v>
      </c>
      <c r="B1583" s="1" t="s">
        <v>63</v>
      </c>
      <c r="C1583" s="1" t="s">
        <v>70</v>
      </c>
      <c r="D1583" s="49">
        <v>0.04</v>
      </c>
      <c r="E1583" s="49">
        <v>205.99</v>
      </c>
      <c r="F1583" s="49">
        <v>5</v>
      </c>
      <c r="G1583" s="49">
        <v>0.59</v>
      </c>
      <c r="H1583" s="49">
        <v>13.956799999999999</v>
      </c>
      <c r="I1583" s="52">
        <f>IF(Table2[[#This Row],[Order Priority]]=Introduction!$B$42,1,0)</f>
        <v>0</v>
      </c>
      <c r="J1583" s="52">
        <f>IF(Table2[[#This Row],[Order Priority]]=Introduction!$B$43,1,0)</f>
        <v>0</v>
      </c>
      <c r="K1583" s="52">
        <f>IF(Table2[[#This Row],[Order Priority]]=Introduction!$B$44,1,0)</f>
        <v>0</v>
      </c>
      <c r="L1583" s="52">
        <f>IF(Table2[[#This Row],[Order Priority]]=Introduction!$B$45,1,0)</f>
        <v>1</v>
      </c>
      <c r="M1583" s="52">
        <f>IF(Table2[[#This Row],[Ship Mode]]=Introduction!$C$42,1,0)</f>
        <v>0</v>
      </c>
      <c r="N1583" s="51">
        <f>IF(Table2[[#This Row],[Ship Mode]]=Introduction!$C$44,1,0)</f>
        <v>0</v>
      </c>
      <c r="O1583" s="51">
        <f>IF(Table2[[#This Row],[Customer Segment]]=Introduction!$D$45,1,0)</f>
        <v>0</v>
      </c>
      <c r="P1583" s="51">
        <f>IF(Table2[[#This Row],[Customer Segment]]=Introduction!$D$42,1,0)</f>
        <v>0</v>
      </c>
      <c r="Q1583" s="51">
        <f>IF(Table2[[#This Row],[Customer Segment]]=Introduction!$D$44,1,0)</f>
        <v>0</v>
      </c>
      <c r="R1583" s="41">
        <v>1878.24</v>
      </c>
      <c r="S15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829.37407327336973</v>
      </c>
    </row>
    <row r="1584" spans="1:19" customFormat="1" x14ac:dyDescent="0.2">
      <c r="A1584" s="1" t="s">
        <v>92</v>
      </c>
      <c r="B1584" s="1" t="s">
        <v>14</v>
      </c>
      <c r="C1584" s="1" t="s">
        <v>47</v>
      </c>
      <c r="D1584" s="47">
        <v>0.05</v>
      </c>
      <c r="E1584" s="47">
        <v>20.27</v>
      </c>
      <c r="F1584" s="47">
        <v>3.99</v>
      </c>
      <c r="G1584" s="47">
        <v>0.56999999999999995</v>
      </c>
      <c r="H1584" s="47">
        <v>309.25400000000002</v>
      </c>
      <c r="I1584" s="52">
        <f>IF(Table2[[#This Row],[Order Priority]]=Introduction!$B$42,1,0)</f>
        <v>0</v>
      </c>
      <c r="J1584" s="52">
        <f>IF(Table2[[#This Row],[Order Priority]]=Introduction!$B$43,1,0)</f>
        <v>0</v>
      </c>
      <c r="K1584" s="52">
        <f>IF(Table2[[#This Row],[Order Priority]]=Introduction!$B$44,1,0)</f>
        <v>0</v>
      </c>
      <c r="L1584" s="52">
        <f>IF(Table2[[#This Row],[Order Priority]]=Introduction!$B$45,1,0)</f>
        <v>1</v>
      </c>
      <c r="M1584" s="52">
        <f>IF(Table2[[#This Row],[Ship Mode]]=Introduction!$C$42,1,0)</f>
        <v>0</v>
      </c>
      <c r="N1584" s="51">
        <f>IF(Table2[[#This Row],[Ship Mode]]=Introduction!$C$44,1,0)</f>
        <v>1</v>
      </c>
      <c r="O1584" s="51">
        <f>IF(Table2[[#This Row],[Customer Segment]]=Introduction!$D$45,1,0)</f>
        <v>0</v>
      </c>
      <c r="P1584" s="51">
        <f>IF(Table2[[#This Row],[Customer Segment]]=Introduction!$D$42,1,0)</f>
        <v>0</v>
      </c>
      <c r="Q1584" s="51">
        <f>IF(Table2[[#This Row],[Customer Segment]]=Introduction!$D$44,1,0)</f>
        <v>1</v>
      </c>
      <c r="R1584" s="44">
        <v>621.55999999999995</v>
      </c>
      <c r="S15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611.37982753942617</v>
      </c>
    </row>
    <row r="1585" spans="1:19" customFormat="1" x14ac:dyDescent="0.2">
      <c r="A1585" s="1" t="s">
        <v>92</v>
      </c>
      <c r="B1585" s="1" t="s">
        <v>14</v>
      </c>
      <c r="C1585" s="1" t="s">
        <v>47</v>
      </c>
      <c r="D1585" s="49">
        <v>0.05</v>
      </c>
      <c r="E1585" s="49">
        <v>11.58</v>
      </c>
      <c r="F1585" s="49">
        <v>6.97</v>
      </c>
      <c r="G1585" s="49">
        <v>0.35</v>
      </c>
      <c r="H1585" s="49">
        <v>2.806</v>
      </c>
      <c r="I1585" s="52">
        <f>IF(Table2[[#This Row],[Order Priority]]=Introduction!$B$42,1,0)</f>
        <v>0</v>
      </c>
      <c r="J1585" s="52">
        <f>IF(Table2[[#This Row],[Order Priority]]=Introduction!$B$43,1,0)</f>
        <v>0</v>
      </c>
      <c r="K1585" s="52">
        <f>IF(Table2[[#This Row],[Order Priority]]=Introduction!$B$44,1,0)</f>
        <v>0</v>
      </c>
      <c r="L1585" s="52">
        <f>IF(Table2[[#This Row],[Order Priority]]=Introduction!$B$45,1,0)</f>
        <v>1</v>
      </c>
      <c r="M1585" s="52">
        <f>IF(Table2[[#This Row],[Ship Mode]]=Introduction!$C$42,1,0)</f>
        <v>0</v>
      </c>
      <c r="N1585" s="51">
        <f>IF(Table2[[#This Row],[Ship Mode]]=Introduction!$C$44,1,0)</f>
        <v>1</v>
      </c>
      <c r="O1585" s="51">
        <f>IF(Table2[[#This Row],[Customer Segment]]=Introduction!$D$45,1,0)</f>
        <v>0</v>
      </c>
      <c r="P1585" s="51">
        <f>IF(Table2[[#This Row],[Customer Segment]]=Introduction!$D$42,1,0)</f>
        <v>0</v>
      </c>
      <c r="Q1585" s="51">
        <f>IF(Table2[[#This Row],[Customer Segment]]=Introduction!$D$44,1,0)</f>
        <v>1</v>
      </c>
      <c r="R1585" s="41">
        <v>73.959999999999994</v>
      </c>
      <c r="S15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169.84669523086706</v>
      </c>
    </row>
    <row r="1586" spans="1:19" customFormat="1" x14ac:dyDescent="0.2">
      <c r="A1586" s="1" t="s">
        <v>92</v>
      </c>
      <c r="B1586" s="1" t="s">
        <v>14</v>
      </c>
      <c r="C1586" s="1" t="s">
        <v>15</v>
      </c>
      <c r="D1586" s="47">
        <v>0.06</v>
      </c>
      <c r="E1586" s="47">
        <v>47.9</v>
      </c>
      <c r="F1586" s="47">
        <v>5.86</v>
      </c>
      <c r="G1586" s="47">
        <v>0.37</v>
      </c>
      <c r="H1586" s="47">
        <v>21.78</v>
      </c>
      <c r="I1586" s="52">
        <f>IF(Table2[[#This Row],[Order Priority]]=Introduction!$B$42,1,0)</f>
        <v>0</v>
      </c>
      <c r="J1586" s="52">
        <f>IF(Table2[[#This Row],[Order Priority]]=Introduction!$B$43,1,0)</f>
        <v>0</v>
      </c>
      <c r="K1586" s="52">
        <f>IF(Table2[[#This Row],[Order Priority]]=Introduction!$B$44,1,0)</f>
        <v>0</v>
      </c>
      <c r="L1586" s="52">
        <f>IF(Table2[[#This Row],[Order Priority]]=Introduction!$B$45,1,0)</f>
        <v>1</v>
      </c>
      <c r="M1586" s="52">
        <f>IF(Table2[[#This Row],[Ship Mode]]=Introduction!$C$42,1,0)</f>
        <v>0</v>
      </c>
      <c r="N1586" s="51">
        <f>IF(Table2[[#This Row],[Ship Mode]]=Introduction!$C$44,1,0)</f>
        <v>1</v>
      </c>
      <c r="O1586" s="51">
        <f>IF(Table2[[#This Row],[Customer Segment]]=Introduction!$D$45,1,0)</f>
        <v>0</v>
      </c>
      <c r="P1586" s="51">
        <f>IF(Table2[[#This Row],[Customer Segment]]=Introduction!$D$42,1,0)</f>
        <v>1</v>
      </c>
      <c r="Q1586" s="51">
        <f>IF(Table2[[#This Row],[Customer Segment]]=Introduction!$D$44,1,0)</f>
        <v>0</v>
      </c>
      <c r="R1586" s="44">
        <v>94.2</v>
      </c>
      <c r="S15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223.03425455930412</v>
      </c>
    </row>
    <row r="1587" spans="1:19" customFormat="1" x14ac:dyDescent="0.2">
      <c r="A1587" s="1" t="s">
        <v>46</v>
      </c>
      <c r="B1587" s="1" t="s">
        <v>14</v>
      </c>
      <c r="C1587" s="1" t="s">
        <v>3</v>
      </c>
      <c r="D1587" s="49">
        <v>7.0000000000000007E-2</v>
      </c>
      <c r="E1587" s="49">
        <v>15.74</v>
      </c>
      <c r="F1587" s="49">
        <v>1.39</v>
      </c>
      <c r="G1587" s="49">
        <v>0.4</v>
      </c>
      <c r="H1587" s="49">
        <v>149.8887</v>
      </c>
      <c r="I1587" s="52">
        <f>IF(Table2[[#This Row],[Order Priority]]=Introduction!$B$42,1,0)</f>
        <v>0</v>
      </c>
      <c r="J1587" s="52">
        <f>IF(Table2[[#This Row],[Order Priority]]=Introduction!$B$43,1,0)</f>
        <v>0</v>
      </c>
      <c r="K1587" s="52">
        <f>IF(Table2[[#This Row],[Order Priority]]=Introduction!$B$44,1,0)</f>
        <v>0</v>
      </c>
      <c r="L1587" s="52">
        <f>IF(Table2[[#This Row],[Order Priority]]=Introduction!$B$45,1,0)</f>
        <v>0</v>
      </c>
      <c r="M1587" s="52">
        <f>IF(Table2[[#This Row],[Ship Mode]]=Introduction!$C$42,1,0)</f>
        <v>0</v>
      </c>
      <c r="N1587" s="51">
        <f>IF(Table2[[#This Row],[Ship Mode]]=Introduction!$C$44,1,0)</f>
        <v>1</v>
      </c>
      <c r="O1587" s="51">
        <f>IF(Table2[[#This Row],[Customer Segment]]=Introduction!$D$45,1,0)</f>
        <v>1</v>
      </c>
      <c r="P1587" s="51">
        <f>IF(Table2[[#This Row],[Customer Segment]]=Introduction!$D$42,1,0)</f>
        <v>0</v>
      </c>
      <c r="Q1587" s="51">
        <f>IF(Table2[[#This Row],[Customer Segment]]=Introduction!$D$44,1,0)</f>
        <v>0</v>
      </c>
      <c r="R1587" s="41">
        <v>217.23</v>
      </c>
      <c r="S15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356.40242355269669</v>
      </c>
    </row>
    <row r="1588" spans="1:19" customFormat="1" x14ac:dyDescent="0.2">
      <c r="A1588" s="1" t="s">
        <v>46</v>
      </c>
      <c r="B1588" s="1" t="s">
        <v>63</v>
      </c>
      <c r="C1588" s="1" t="s">
        <v>70</v>
      </c>
      <c r="D1588" s="47">
        <v>0.03</v>
      </c>
      <c r="E1588" s="47">
        <v>5.44</v>
      </c>
      <c r="F1588" s="47">
        <v>7.46</v>
      </c>
      <c r="G1588" s="47">
        <v>0.36</v>
      </c>
      <c r="H1588" s="47">
        <v>-51.704000000000001</v>
      </c>
      <c r="I1588" s="52">
        <f>IF(Table2[[#This Row],[Order Priority]]=Introduction!$B$42,1,0)</f>
        <v>0</v>
      </c>
      <c r="J1588" s="52">
        <f>IF(Table2[[#This Row],[Order Priority]]=Introduction!$B$43,1,0)</f>
        <v>0</v>
      </c>
      <c r="K1588" s="52">
        <f>IF(Table2[[#This Row],[Order Priority]]=Introduction!$B$44,1,0)</f>
        <v>0</v>
      </c>
      <c r="L1588" s="52">
        <f>IF(Table2[[#This Row],[Order Priority]]=Introduction!$B$45,1,0)</f>
        <v>0</v>
      </c>
      <c r="M1588" s="52">
        <f>IF(Table2[[#This Row],[Ship Mode]]=Introduction!$C$42,1,0)</f>
        <v>0</v>
      </c>
      <c r="N1588" s="51">
        <f>IF(Table2[[#This Row],[Ship Mode]]=Introduction!$C$44,1,0)</f>
        <v>0</v>
      </c>
      <c r="O1588" s="51">
        <f>IF(Table2[[#This Row],[Customer Segment]]=Introduction!$D$45,1,0)</f>
        <v>0</v>
      </c>
      <c r="P1588" s="51">
        <f>IF(Table2[[#This Row],[Customer Segment]]=Introduction!$D$42,1,0)</f>
        <v>0</v>
      </c>
      <c r="Q1588" s="51">
        <f>IF(Table2[[#This Row],[Customer Segment]]=Introduction!$D$44,1,0)</f>
        <v>0</v>
      </c>
      <c r="R1588" s="44">
        <v>26.31</v>
      </c>
      <c r="S15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205.47234133855886</v>
      </c>
    </row>
    <row r="1589" spans="1:19" customFormat="1" x14ac:dyDescent="0.2">
      <c r="A1589" s="1" t="s">
        <v>46</v>
      </c>
      <c r="B1589" s="1" t="s">
        <v>14</v>
      </c>
      <c r="C1589" s="1" t="s">
        <v>70</v>
      </c>
      <c r="D1589" s="49">
        <v>0.08</v>
      </c>
      <c r="E1589" s="49">
        <v>26.38</v>
      </c>
      <c r="F1589" s="49">
        <v>5.58</v>
      </c>
      <c r="G1589" s="49">
        <v>0.39</v>
      </c>
      <c r="H1589" s="49">
        <v>144.7482</v>
      </c>
      <c r="I1589" s="52">
        <f>IF(Table2[[#This Row],[Order Priority]]=Introduction!$B$42,1,0)</f>
        <v>0</v>
      </c>
      <c r="J1589" s="52">
        <f>IF(Table2[[#This Row],[Order Priority]]=Introduction!$B$43,1,0)</f>
        <v>0</v>
      </c>
      <c r="K1589" s="52">
        <f>IF(Table2[[#This Row],[Order Priority]]=Introduction!$B$44,1,0)</f>
        <v>0</v>
      </c>
      <c r="L1589" s="52">
        <f>IF(Table2[[#This Row],[Order Priority]]=Introduction!$B$45,1,0)</f>
        <v>0</v>
      </c>
      <c r="M1589" s="52">
        <f>IF(Table2[[#This Row],[Ship Mode]]=Introduction!$C$42,1,0)</f>
        <v>0</v>
      </c>
      <c r="N1589" s="51">
        <f>IF(Table2[[#This Row],[Ship Mode]]=Introduction!$C$44,1,0)</f>
        <v>1</v>
      </c>
      <c r="O1589" s="51">
        <f>IF(Table2[[#This Row],[Customer Segment]]=Introduction!$D$45,1,0)</f>
        <v>0</v>
      </c>
      <c r="P1589" s="51">
        <f>IF(Table2[[#This Row],[Customer Segment]]=Introduction!$D$42,1,0)</f>
        <v>0</v>
      </c>
      <c r="Q1589" s="51">
        <f>IF(Table2[[#This Row],[Customer Segment]]=Introduction!$D$44,1,0)</f>
        <v>0</v>
      </c>
      <c r="R1589" s="41">
        <v>209.78</v>
      </c>
      <c r="S15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494.40063198375719</v>
      </c>
    </row>
    <row r="1590" spans="1:19" customFormat="1" x14ac:dyDescent="0.2">
      <c r="A1590" s="1" t="s">
        <v>46</v>
      </c>
      <c r="B1590" s="1" t="s">
        <v>14</v>
      </c>
      <c r="C1590" s="1" t="s">
        <v>70</v>
      </c>
      <c r="D1590" s="47">
        <v>0.06</v>
      </c>
      <c r="E1590" s="47">
        <v>20.99</v>
      </c>
      <c r="F1590" s="47">
        <v>2.5</v>
      </c>
      <c r="G1590" s="47">
        <v>0.81</v>
      </c>
      <c r="H1590" s="47">
        <v>-112.18899999999999</v>
      </c>
      <c r="I1590" s="52">
        <f>IF(Table2[[#This Row],[Order Priority]]=Introduction!$B$42,1,0)</f>
        <v>0</v>
      </c>
      <c r="J1590" s="52">
        <f>IF(Table2[[#This Row],[Order Priority]]=Introduction!$B$43,1,0)</f>
        <v>0</v>
      </c>
      <c r="K1590" s="52">
        <f>IF(Table2[[#This Row],[Order Priority]]=Introduction!$B$44,1,0)</f>
        <v>0</v>
      </c>
      <c r="L1590" s="52">
        <f>IF(Table2[[#This Row],[Order Priority]]=Introduction!$B$45,1,0)</f>
        <v>0</v>
      </c>
      <c r="M1590" s="52">
        <f>IF(Table2[[#This Row],[Ship Mode]]=Introduction!$C$42,1,0)</f>
        <v>0</v>
      </c>
      <c r="N1590" s="51">
        <f>IF(Table2[[#This Row],[Ship Mode]]=Introduction!$C$44,1,0)</f>
        <v>1</v>
      </c>
      <c r="O1590" s="51">
        <f>IF(Table2[[#This Row],[Customer Segment]]=Introduction!$D$45,1,0)</f>
        <v>0</v>
      </c>
      <c r="P1590" s="51">
        <f>IF(Table2[[#This Row],[Customer Segment]]=Introduction!$D$42,1,0)</f>
        <v>0</v>
      </c>
      <c r="Q1590" s="51">
        <f>IF(Table2[[#This Row],[Customer Segment]]=Introduction!$D$44,1,0)</f>
        <v>0</v>
      </c>
      <c r="R1590" s="44">
        <v>17.829999999999998</v>
      </c>
      <c r="S15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491.58733193370705</v>
      </c>
    </row>
    <row r="1591" spans="1:19" customFormat="1" x14ac:dyDescent="0.2">
      <c r="A1591" s="1" t="s">
        <v>46</v>
      </c>
      <c r="B1591" s="1" t="s">
        <v>14</v>
      </c>
      <c r="C1591" s="1" t="s">
        <v>70</v>
      </c>
      <c r="D1591" s="49">
        <v>0.06</v>
      </c>
      <c r="E1591" s="49">
        <v>4.7699999999999996</v>
      </c>
      <c r="F1591" s="49">
        <v>2.39</v>
      </c>
      <c r="G1591" s="49">
        <v>0.72</v>
      </c>
      <c r="H1591" s="49">
        <v>-45.64</v>
      </c>
      <c r="I1591" s="52">
        <f>IF(Table2[[#This Row],[Order Priority]]=Introduction!$B$42,1,0)</f>
        <v>0</v>
      </c>
      <c r="J1591" s="52">
        <f>IF(Table2[[#This Row],[Order Priority]]=Introduction!$B$43,1,0)</f>
        <v>0</v>
      </c>
      <c r="K1591" s="52">
        <f>IF(Table2[[#This Row],[Order Priority]]=Introduction!$B$44,1,0)</f>
        <v>0</v>
      </c>
      <c r="L1591" s="52">
        <f>IF(Table2[[#This Row],[Order Priority]]=Introduction!$B$45,1,0)</f>
        <v>0</v>
      </c>
      <c r="M1591" s="52">
        <f>IF(Table2[[#This Row],[Ship Mode]]=Introduction!$C$42,1,0)</f>
        <v>0</v>
      </c>
      <c r="N1591" s="51">
        <f>IF(Table2[[#This Row],[Ship Mode]]=Introduction!$C$44,1,0)</f>
        <v>1</v>
      </c>
      <c r="O1591" s="51">
        <f>IF(Table2[[#This Row],[Customer Segment]]=Introduction!$D$45,1,0)</f>
        <v>0</v>
      </c>
      <c r="P1591" s="51">
        <f>IF(Table2[[#This Row],[Customer Segment]]=Introduction!$D$42,1,0)</f>
        <v>0</v>
      </c>
      <c r="Q1591" s="51">
        <f>IF(Table2[[#This Row],[Customer Segment]]=Introduction!$D$44,1,0)</f>
        <v>0</v>
      </c>
      <c r="R1591" s="41">
        <v>42.46</v>
      </c>
      <c r="S15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431.06823578233286</v>
      </c>
    </row>
    <row r="1592" spans="1:19" customFormat="1" x14ac:dyDescent="0.2">
      <c r="A1592" s="1" t="s">
        <v>46</v>
      </c>
      <c r="B1592" s="1" t="s">
        <v>14</v>
      </c>
      <c r="C1592" s="1" t="s">
        <v>70</v>
      </c>
      <c r="D1592" s="47">
        <v>0.1</v>
      </c>
      <c r="E1592" s="47">
        <v>27.18</v>
      </c>
      <c r="F1592" s="47">
        <v>8.23</v>
      </c>
      <c r="G1592" s="47">
        <v>0.38</v>
      </c>
      <c r="H1592" s="47">
        <v>204.49</v>
      </c>
      <c r="I1592" s="52">
        <f>IF(Table2[[#This Row],[Order Priority]]=Introduction!$B$42,1,0)</f>
        <v>0</v>
      </c>
      <c r="J1592" s="52">
        <f>IF(Table2[[#This Row],[Order Priority]]=Introduction!$B$43,1,0)</f>
        <v>0</v>
      </c>
      <c r="K1592" s="52">
        <f>IF(Table2[[#This Row],[Order Priority]]=Introduction!$B$44,1,0)</f>
        <v>0</v>
      </c>
      <c r="L1592" s="52">
        <f>IF(Table2[[#This Row],[Order Priority]]=Introduction!$B$45,1,0)</f>
        <v>0</v>
      </c>
      <c r="M1592" s="52">
        <f>IF(Table2[[#This Row],[Ship Mode]]=Introduction!$C$42,1,0)</f>
        <v>0</v>
      </c>
      <c r="N1592" s="51">
        <f>IF(Table2[[#This Row],[Ship Mode]]=Introduction!$C$44,1,0)</f>
        <v>1</v>
      </c>
      <c r="O1592" s="51">
        <f>IF(Table2[[#This Row],[Customer Segment]]=Introduction!$D$45,1,0)</f>
        <v>0</v>
      </c>
      <c r="P1592" s="51">
        <f>IF(Table2[[#This Row],[Customer Segment]]=Introduction!$D$42,1,0)</f>
        <v>0</v>
      </c>
      <c r="Q1592" s="51">
        <f>IF(Table2[[#This Row],[Customer Segment]]=Introduction!$D$44,1,0)</f>
        <v>0</v>
      </c>
      <c r="R1592" s="44">
        <v>314.06</v>
      </c>
      <c r="S15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609.79996003156384</v>
      </c>
    </row>
    <row r="1593" spans="1:19" customFormat="1" x14ac:dyDescent="0.2">
      <c r="A1593" s="1" t="s">
        <v>46</v>
      </c>
      <c r="B1593" s="1" t="s">
        <v>63</v>
      </c>
      <c r="C1593" s="1" t="s">
        <v>70</v>
      </c>
      <c r="D1593" s="49">
        <v>0.08</v>
      </c>
      <c r="E1593" s="49">
        <v>15.99</v>
      </c>
      <c r="F1593" s="49">
        <v>13.18</v>
      </c>
      <c r="G1593" s="49">
        <v>0.37</v>
      </c>
      <c r="H1593" s="49">
        <v>-66.584999999999994</v>
      </c>
      <c r="I1593" s="52">
        <f>IF(Table2[[#This Row],[Order Priority]]=Introduction!$B$42,1,0)</f>
        <v>0</v>
      </c>
      <c r="J1593" s="52">
        <f>IF(Table2[[#This Row],[Order Priority]]=Introduction!$B$43,1,0)</f>
        <v>0</v>
      </c>
      <c r="K1593" s="52">
        <f>IF(Table2[[#This Row],[Order Priority]]=Introduction!$B$44,1,0)</f>
        <v>0</v>
      </c>
      <c r="L1593" s="52">
        <f>IF(Table2[[#This Row],[Order Priority]]=Introduction!$B$45,1,0)</f>
        <v>0</v>
      </c>
      <c r="M1593" s="52">
        <f>IF(Table2[[#This Row],[Ship Mode]]=Introduction!$C$42,1,0)</f>
        <v>0</v>
      </c>
      <c r="N1593" s="51">
        <f>IF(Table2[[#This Row],[Ship Mode]]=Introduction!$C$44,1,0)</f>
        <v>0</v>
      </c>
      <c r="O1593" s="51">
        <f>IF(Table2[[#This Row],[Customer Segment]]=Introduction!$D$45,1,0)</f>
        <v>0</v>
      </c>
      <c r="P1593" s="51">
        <f>IF(Table2[[#This Row],[Customer Segment]]=Introduction!$D$42,1,0)</f>
        <v>0</v>
      </c>
      <c r="Q1593" s="51">
        <f>IF(Table2[[#This Row],[Customer Segment]]=Introduction!$D$44,1,0)</f>
        <v>0</v>
      </c>
      <c r="R1593" s="41">
        <v>66.02</v>
      </c>
      <c r="S15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356.65576424919965</v>
      </c>
    </row>
    <row r="1594" spans="1:19" customFormat="1" x14ac:dyDescent="0.2">
      <c r="A1594" s="1" t="s">
        <v>1</v>
      </c>
      <c r="B1594" s="1" t="s">
        <v>14</v>
      </c>
      <c r="C1594" s="1" t="s">
        <v>70</v>
      </c>
      <c r="D1594" s="47">
        <v>0.02</v>
      </c>
      <c r="E1594" s="47">
        <v>11.33</v>
      </c>
      <c r="F1594" s="47">
        <v>6.12</v>
      </c>
      <c r="G1594" s="47">
        <v>0.42</v>
      </c>
      <c r="H1594" s="47">
        <v>-14.52</v>
      </c>
      <c r="I1594" s="52">
        <f>IF(Table2[[#This Row],[Order Priority]]=Introduction!$B$42,1,0)</f>
        <v>1</v>
      </c>
      <c r="J1594" s="52">
        <f>IF(Table2[[#This Row],[Order Priority]]=Introduction!$B$43,1,0)</f>
        <v>0</v>
      </c>
      <c r="K1594" s="52">
        <f>IF(Table2[[#This Row],[Order Priority]]=Introduction!$B$44,1,0)</f>
        <v>0</v>
      </c>
      <c r="L1594" s="52">
        <f>IF(Table2[[#This Row],[Order Priority]]=Introduction!$B$45,1,0)</f>
        <v>0</v>
      </c>
      <c r="M1594" s="52">
        <f>IF(Table2[[#This Row],[Ship Mode]]=Introduction!$C$42,1,0)</f>
        <v>0</v>
      </c>
      <c r="N1594" s="51">
        <f>IF(Table2[[#This Row],[Ship Mode]]=Introduction!$C$44,1,0)</f>
        <v>1</v>
      </c>
      <c r="O1594" s="51">
        <f>IF(Table2[[#This Row],[Customer Segment]]=Introduction!$D$45,1,0)</f>
        <v>0</v>
      </c>
      <c r="P1594" s="51">
        <f>IF(Table2[[#This Row],[Customer Segment]]=Introduction!$D$42,1,0)</f>
        <v>0</v>
      </c>
      <c r="Q1594" s="51">
        <f>IF(Table2[[#This Row],[Customer Segment]]=Introduction!$D$44,1,0)</f>
        <v>0</v>
      </c>
      <c r="R1594" s="44">
        <v>35.35</v>
      </c>
      <c r="S15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452.64471321961395</v>
      </c>
    </row>
    <row r="1595" spans="1:19" customFormat="1" x14ac:dyDescent="0.2">
      <c r="A1595" s="1" t="s">
        <v>1</v>
      </c>
      <c r="B1595" s="1" t="s">
        <v>14</v>
      </c>
      <c r="C1595" s="1" t="s">
        <v>70</v>
      </c>
      <c r="D1595" s="49">
        <v>0.01</v>
      </c>
      <c r="E1595" s="49">
        <v>15.67</v>
      </c>
      <c r="F1595" s="49">
        <v>1.39</v>
      </c>
      <c r="G1595" s="49">
        <v>0.38</v>
      </c>
      <c r="H1595" s="49">
        <v>171.26490000000001</v>
      </c>
      <c r="I1595" s="52">
        <f>IF(Table2[[#This Row],[Order Priority]]=Introduction!$B$42,1,0)</f>
        <v>1</v>
      </c>
      <c r="J1595" s="52">
        <f>IF(Table2[[#This Row],[Order Priority]]=Introduction!$B$43,1,0)</f>
        <v>0</v>
      </c>
      <c r="K1595" s="52">
        <f>IF(Table2[[#This Row],[Order Priority]]=Introduction!$B$44,1,0)</f>
        <v>0</v>
      </c>
      <c r="L1595" s="52">
        <f>IF(Table2[[#This Row],[Order Priority]]=Introduction!$B$45,1,0)</f>
        <v>0</v>
      </c>
      <c r="M1595" s="52">
        <f>IF(Table2[[#This Row],[Ship Mode]]=Introduction!$C$42,1,0)</f>
        <v>0</v>
      </c>
      <c r="N1595" s="51">
        <f>IF(Table2[[#This Row],[Ship Mode]]=Introduction!$C$44,1,0)</f>
        <v>1</v>
      </c>
      <c r="O1595" s="51">
        <f>IF(Table2[[#This Row],[Customer Segment]]=Introduction!$D$45,1,0)</f>
        <v>0</v>
      </c>
      <c r="P1595" s="51">
        <f>IF(Table2[[#This Row],[Customer Segment]]=Introduction!$D$42,1,0)</f>
        <v>0</v>
      </c>
      <c r="Q1595" s="51">
        <f>IF(Table2[[#This Row],[Customer Segment]]=Introduction!$D$44,1,0)</f>
        <v>0</v>
      </c>
      <c r="R1595" s="41">
        <v>248.21</v>
      </c>
      <c r="S15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499.11814402793755</v>
      </c>
    </row>
    <row r="1596" spans="1:19" customFormat="1" x14ac:dyDescent="0.2">
      <c r="A1596" s="1" t="s">
        <v>1</v>
      </c>
      <c r="B1596" s="1" t="s">
        <v>14</v>
      </c>
      <c r="C1596" s="1" t="s">
        <v>15</v>
      </c>
      <c r="D1596" s="47">
        <v>0.02</v>
      </c>
      <c r="E1596" s="47">
        <v>5.58</v>
      </c>
      <c r="F1596" s="47">
        <v>2.99</v>
      </c>
      <c r="G1596" s="47">
        <v>0.37</v>
      </c>
      <c r="H1596" s="47">
        <v>689.32799999999997</v>
      </c>
      <c r="I1596" s="52">
        <f>IF(Table2[[#This Row],[Order Priority]]=Introduction!$B$42,1,0)</f>
        <v>1</v>
      </c>
      <c r="J1596" s="52">
        <f>IF(Table2[[#This Row],[Order Priority]]=Introduction!$B$43,1,0)</f>
        <v>0</v>
      </c>
      <c r="K1596" s="52">
        <f>IF(Table2[[#This Row],[Order Priority]]=Introduction!$B$44,1,0)</f>
        <v>0</v>
      </c>
      <c r="L1596" s="52">
        <f>IF(Table2[[#This Row],[Order Priority]]=Introduction!$B$45,1,0)</f>
        <v>0</v>
      </c>
      <c r="M1596" s="52">
        <f>IF(Table2[[#This Row],[Ship Mode]]=Introduction!$C$42,1,0)</f>
        <v>0</v>
      </c>
      <c r="N1596" s="51">
        <f>IF(Table2[[#This Row],[Ship Mode]]=Introduction!$C$44,1,0)</f>
        <v>1</v>
      </c>
      <c r="O1596" s="51">
        <f>IF(Table2[[#This Row],[Customer Segment]]=Introduction!$D$45,1,0)</f>
        <v>0</v>
      </c>
      <c r="P1596" s="51">
        <f>IF(Table2[[#This Row],[Customer Segment]]=Introduction!$D$42,1,0)</f>
        <v>1</v>
      </c>
      <c r="Q1596" s="51">
        <f>IF(Table2[[#This Row],[Customer Segment]]=Introduction!$D$44,1,0)</f>
        <v>0</v>
      </c>
      <c r="R1596" s="44">
        <v>236.83</v>
      </c>
      <c r="S15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998.38132625915887</v>
      </c>
    </row>
    <row r="1597" spans="1:19" customFormat="1" x14ac:dyDescent="0.2">
      <c r="A1597" s="1" t="s">
        <v>1</v>
      </c>
      <c r="B1597" s="1" t="s">
        <v>14</v>
      </c>
      <c r="C1597" s="1" t="s">
        <v>15</v>
      </c>
      <c r="D1597" s="49">
        <v>0.02</v>
      </c>
      <c r="E1597" s="49">
        <v>54.1</v>
      </c>
      <c r="F1597" s="49">
        <v>19.989999999999998</v>
      </c>
      <c r="G1597" s="49">
        <v>0.59</v>
      </c>
      <c r="H1597" s="49">
        <v>-33.585999999999999</v>
      </c>
      <c r="I1597" s="52">
        <f>IF(Table2[[#This Row],[Order Priority]]=Introduction!$B$42,1,0)</f>
        <v>1</v>
      </c>
      <c r="J1597" s="52">
        <f>IF(Table2[[#This Row],[Order Priority]]=Introduction!$B$43,1,0)</f>
        <v>0</v>
      </c>
      <c r="K1597" s="52">
        <f>IF(Table2[[#This Row],[Order Priority]]=Introduction!$B$44,1,0)</f>
        <v>0</v>
      </c>
      <c r="L1597" s="52">
        <f>IF(Table2[[#This Row],[Order Priority]]=Introduction!$B$45,1,0)</f>
        <v>0</v>
      </c>
      <c r="M1597" s="52">
        <f>IF(Table2[[#This Row],[Ship Mode]]=Introduction!$C$42,1,0)</f>
        <v>0</v>
      </c>
      <c r="N1597" s="51">
        <f>IF(Table2[[#This Row],[Ship Mode]]=Introduction!$C$44,1,0)</f>
        <v>1</v>
      </c>
      <c r="O1597" s="51">
        <f>IF(Table2[[#This Row],[Customer Segment]]=Introduction!$D$45,1,0)</f>
        <v>0</v>
      </c>
      <c r="P1597" s="51">
        <f>IF(Table2[[#This Row],[Customer Segment]]=Introduction!$D$42,1,0)</f>
        <v>1</v>
      </c>
      <c r="Q1597" s="51">
        <f>IF(Table2[[#This Row],[Customer Segment]]=Introduction!$D$44,1,0)</f>
        <v>0</v>
      </c>
      <c r="R1597" s="41">
        <v>1944.87</v>
      </c>
      <c r="S15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1062.8497917383952</v>
      </c>
    </row>
    <row r="1598" spans="1:19" customFormat="1" x14ac:dyDescent="0.2">
      <c r="A1598" s="1" t="s">
        <v>1</v>
      </c>
      <c r="B1598" s="1" t="s">
        <v>14</v>
      </c>
      <c r="C1598" s="1" t="s">
        <v>3</v>
      </c>
      <c r="D1598" s="47">
        <v>0.05</v>
      </c>
      <c r="E1598" s="47">
        <v>2.62</v>
      </c>
      <c r="F1598" s="47">
        <v>0.8</v>
      </c>
      <c r="G1598" s="47">
        <v>0.39</v>
      </c>
      <c r="H1598" s="47">
        <v>12.71</v>
      </c>
      <c r="I1598" s="52">
        <f>IF(Table2[[#This Row],[Order Priority]]=Introduction!$B$42,1,0)</f>
        <v>1</v>
      </c>
      <c r="J1598" s="52">
        <f>IF(Table2[[#This Row],[Order Priority]]=Introduction!$B$43,1,0)</f>
        <v>0</v>
      </c>
      <c r="K1598" s="52">
        <f>IF(Table2[[#This Row],[Order Priority]]=Introduction!$B$44,1,0)</f>
        <v>0</v>
      </c>
      <c r="L1598" s="52">
        <f>IF(Table2[[#This Row],[Order Priority]]=Introduction!$B$45,1,0)</f>
        <v>0</v>
      </c>
      <c r="M1598" s="52">
        <f>IF(Table2[[#This Row],[Ship Mode]]=Introduction!$C$42,1,0)</f>
        <v>0</v>
      </c>
      <c r="N1598" s="51">
        <f>IF(Table2[[#This Row],[Ship Mode]]=Introduction!$C$44,1,0)</f>
        <v>1</v>
      </c>
      <c r="O1598" s="51">
        <f>IF(Table2[[#This Row],[Customer Segment]]=Introduction!$D$45,1,0)</f>
        <v>1</v>
      </c>
      <c r="P1598" s="51">
        <f>IF(Table2[[#This Row],[Customer Segment]]=Introduction!$D$42,1,0)</f>
        <v>0</v>
      </c>
      <c r="Q1598" s="51">
        <f>IF(Table2[[#This Row],[Customer Segment]]=Introduction!$D$44,1,0)</f>
        <v>0</v>
      </c>
      <c r="R1598" s="44">
        <v>21.41</v>
      </c>
      <c r="S15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252.40037907206448</v>
      </c>
    </row>
    <row r="1599" spans="1:19" customFormat="1" x14ac:dyDescent="0.2">
      <c r="A1599" s="1" t="s">
        <v>23</v>
      </c>
      <c r="B1599" s="1" t="s">
        <v>14</v>
      </c>
      <c r="C1599" s="1" t="s">
        <v>3</v>
      </c>
      <c r="D1599" s="49">
        <v>0.01</v>
      </c>
      <c r="E1599" s="49">
        <v>5.94</v>
      </c>
      <c r="F1599" s="49">
        <v>9.92</v>
      </c>
      <c r="G1599" s="49">
        <v>0.38</v>
      </c>
      <c r="H1599" s="49">
        <v>-256.51900000000001</v>
      </c>
      <c r="I1599" s="52">
        <f>IF(Table2[[#This Row],[Order Priority]]=Introduction!$B$42,1,0)</f>
        <v>0</v>
      </c>
      <c r="J1599" s="52">
        <f>IF(Table2[[#This Row],[Order Priority]]=Introduction!$B$43,1,0)</f>
        <v>0</v>
      </c>
      <c r="K1599" s="52">
        <f>IF(Table2[[#This Row],[Order Priority]]=Introduction!$B$44,1,0)</f>
        <v>1</v>
      </c>
      <c r="L1599" s="52">
        <f>IF(Table2[[#This Row],[Order Priority]]=Introduction!$B$45,1,0)</f>
        <v>0</v>
      </c>
      <c r="M1599" s="52">
        <f>IF(Table2[[#This Row],[Ship Mode]]=Introduction!$C$42,1,0)</f>
        <v>0</v>
      </c>
      <c r="N1599" s="51">
        <f>IF(Table2[[#This Row],[Ship Mode]]=Introduction!$C$44,1,0)</f>
        <v>1</v>
      </c>
      <c r="O1599" s="51">
        <f>IF(Table2[[#This Row],[Customer Segment]]=Introduction!$D$45,1,0)</f>
        <v>1</v>
      </c>
      <c r="P1599" s="51">
        <f>IF(Table2[[#This Row],[Customer Segment]]=Introduction!$D$42,1,0)</f>
        <v>0</v>
      </c>
      <c r="Q1599" s="51">
        <f>IF(Table2[[#This Row],[Customer Segment]]=Introduction!$D$44,1,0)</f>
        <v>0</v>
      </c>
      <c r="R1599" s="41">
        <v>79.930000000000007</v>
      </c>
      <c r="S15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47.05474729967402</v>
      </c>
    </row>
    <row r="1600" spans="1:19" customFormat="1" x14ac:dyDescent="0.2">
      <c r="A1600" s="1" t="s">
        <v>23</v>
      </c>
      <c r="B1600" s="1" t="s">
        <v>14</v>
      </c>
      <c r="C1600" s="1" t="s">
        <v>3</v>
      </c>
      <c r="D1600" s="47">
        <v>0.02</v>
      </c>
      <c r="E1600" s="47">
        <v>125.99</v>
      </c>
      <c r="F1600" s="47">
        <v>3</v>
      </c>
      <c r="G1600" s="47">
        <v>0.59</v>
      </c>
      <c r="H1600" s="47">
        <v>398.358</v>
      </c>
      <c r="I1600" s="52">
        <f>IF(Table2[[#This Row],[Order Priority]]=Introduction!$B$42,1,0)</f>
        <v>0</v>
      </c>
      <c r="J1600" s="52">
        <f>IF(Table2[[#This Row],[Order Priority]]=Introduction!$B$43,1,0)</f>
        <v>0</v>
      </c>
      <c r="K1600" s="52">
        <f>IF(Table2[[#This Row],[Order Priority]]=Introduction!$B$44,1,0)</f>
        <v>1</v>
      </c>
      <c r="L1600" s="52">
        <f>IF(Table2[[#This Row],[Order Priority]]=Introduction!$B$45,1,0)</f>
        <v>0</v>
      </c>
      <c r="M1600" s="52">
        <f>IF(Table2[[#This Row],[Ship Mode]]=Introduction!$C$42,1,0)</f>
        <v>0</v>
      </c>
      <c r="N1600" s="51">
        <f>IF(Table2[[#This Row],[Ship Mode]]=Introduction!$C$44,1,0)</f>
        <v>1</v>
      </c>
      <c r="O1600" s="51">
        <f>IF(Table2[[#This Row],[Customer Segment]]=Introduction!$D$45,1,0)</f>
        <v>1</v>
      </c>
      <c r="P1600" s="51">
        <f>IF(Table2[[#This Row],[Customer Segment]]=Introduction!$D$42,1,0)</f>
        <v>0</v>
      </c>
      <c r="Q1600" s="51">
        <f>IF(Table2[[#This Row],[Customer Segment]]=Introduction!$D$44,1,0)</f>
        <v>0</v>
      </c>
      <c r="R1600" s="44">
        <v>873.18</v>
      </c>
      <c r="S16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1070.4793253915634</v>
      </c>
    </row>
    <row r="1601" spans="1:19" customFormat="1" x14ac:dyDescent="0.2">
      <c r="A1601" s="1" t="s">
        <v>1</v>
      </c>
      <c r="B1601" s="1" t="s">
        <v>14</v>
      </c>
      <c r="C1601" s="1" t="s">
        <v>47</v>
      </c>
      <c r="D1601" s="49">
        <v>0.04</v>
      </c>
      <c r="E1601" s="49">
        <v>37.700000000000003</v>
      </c>
      <c r="F1601" s="49">
        <v>2.99</v>
      </c>
      <c r="G1601" s="49">
        <v>0.35</v>
      </c>
      <c r="H1601" s="49">
        <v>299.6739</v>
      </c>
      <c r="I1601" s="52">
        <f>IF(Table2[[#This Row],[Order Priority]]=Introduction!$B$42,1,0)</f>
        <v>1</v>
      </c>
      <c r="J1601" s="52">
        <f>IF(Table2[[#This Row],[Order Priority]]=Introduction!$B$43,1,0)</f>
        <v>0</v>
      </c>
      <c r="K1601" s="52">
        <f>IF(Table2[[#This Row],[Order Priority]]=Introduction!$B$44,1,0)</f>
        <v>0</v>
      </c>
      <c r="L1601" s="52">
        <f>IF(Table2[[#This Row],[Order Priority]]=Introduction!$B$45,1,0)</f>
        <v>0</v>
      </c>
      <c r="M1601" s="52">
        <f>IF(Table2[[#This Row],[Ship Mode]]=Introduction!$C$42,1,0)</f>
        <v>0</v>
      </c>
      <c r="N1601" s="51">
        <f>IF(Table2[[#This Row],[Ship Mode]]=Introduction!$C$44,1,0)</f>
        <v>1</v>
      </c>
      <c r="O1601" s="51">
        <f>IF(Table2[[#This Row],[Customer Segment]]=Introduction!$D$45,1,0)</f>
        <v>0</v>
      </c>
      <c r="P1601" s="51">
        <f>IF(Table2[[#This Row],[Customer Segment]]=Introduction!$D$42,1,0)</f>
        <v>0</v>
      </c>
      <c r="Q1601" s="51">
        <f>IF(Table2[[#This Row],[Customer Segment]]=Introduction!$D$44,1,0)</f>
        <v>1</v>
      </c>
      <c r="R1601" s="41">
        <v>434.31</v>
      </c>
      <c r="S16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729.53750747472009</v>
      </c>
    </row>
    <row r="1602" spans="1:19" customFormat="1" x14ac:dyDescent="0.2">
      <c r="A1602" s="1" t="s">
        <v>1</v>
      </c>
      <c r="B1602" s="1" t="s">
        <v>14</v>
      </c>
      <c r="C1602" s="1" t="s">
        <v>47</v>
      </c>
      <c r="D1602" s="47">
        <v>0.01</v>
      </c>
      <c r="E1602" s="47">
        <v>55.99</v>
      </c>
      <c r="F1602" s="47">
        <v>5</v>
      </c>
      <c r="G1602" s="47">
        <v>0.83</v>
      </c>
      <c r="H1602" s="47">
        <v>-235.89500000000001</v>
      </c>
      <c r="I1602" s="52">
        <f>IF(Table2[[#This Row],[Order Priority]]=Introduction!$B$42,1,0)</f>
        <v>1</v>
      </c>
      <c r="J1602" s="52">
        <f>IF(Table2[[#This Row],[Order Priority]]=Introduction!$B$43,1,0)</f>
        <v>0</v>
      </c>
      <c r="K1602" s="52">
        <f>IF(Table2[[#This Row],[Order Priority]]=Introduction!$B$44,1,0)</f>
        <v>0</v>
      </c>
      <c r="L1602" s="52">
        <f>IF(Table2[[#This Row],[Order Priority]]=Introduction!$B$45,1,0)</f>
        <v>0</v>
      </c>
      <c r="M1602" s="52">
        <f>IF(Table2[[#This Row],[Ship Mode]]=Introduction!$C$42,1,0)</f>
        <v>0</v>
      </c>
      <c r="N1602" s="51">
        <f>IF(Table2[[#This Row],[Ship Mode]]=Introduction!$C$44,1,0)</f>
        <v>1</v>
      </c>
      <c r="O1602" s="51">
        <f>IF(Table2[[#This Row],[Customer Segment]]=Introduction!$D$45,1,0)</f>
        <v>0</v>
      </c>
      <c r="P1602" s="51">
        <f>IF(Table2[[#This Row],[Customer Segment]]=Introduction!$D$42,1,0)</f>
        <v>0</v>
      </c>
      <c r="Q1602" s="51">
        <f>IF(Table2[[#This Row],[Customer Segment]]=Introduction!$D$44,1,0)</f>
        <v>1</v>
      </c>
      <c r="R1602" s="44">
        <v>51.83</v>
      </c>
      <c r="S16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712.75546512413723</v>
      </c>
    </row>
    <row r="1603" spans="1:19" customFormat="1" x14ac:dyDescent="0.2">
      <c r="A1603" s="1" t="s">
        <v>1</v>
      </c>
      <c r="B1603" s="1" t="s">
        <v>14</v>
      </c>
      <c r="C1603" s="1" t="s">
        <v>70</v>
      </c>
      <c r="D1603" s="49">
        <v>0.03</v>
      </c>
      <c r="E1603" s="49">
        <v>14.2</v>
      </c>
      <c r="F1603" s="49">
        <v>5.3</v>
      </c>
      <c r="G1603" s="49">
        <v>0.46</v>
      </c>
      <c r="H1603" s="49">
        <v>122.21</v>
      </c>
      <c r="I1603" s="52">
        <f>IF(Table2[[#This Row],[Order Priority]]=Introduction!$B$42,1,0)</f>
        <v>1</v>
      </c>
      <c r="J1603" s="52">
        <f>IF(Table2[[#This Row],[Order Priority]]=Introduction!$B$43,1,0)</f>
        <v>0</v>
      </c>
      <c r="K1603" s="52">
        <f>IF(Table2[[#This Row],[Order Priority]]=Introduction!$B$44,1,0)</f>
        <v>0</v>
      </c>
      <c r="L1603" s="52">
        <f>IF(Table2[[#This Row],[Order Priority]]=Introduction!$B$45,1,0)</f>
        <v>0</v>
      </c>
      <c r="M1603" s="52">
        <f>IF(Table2[[#This Row],[Ship Mode]]=Introduction!$C$42,1,0)</f>
        <v>0</v>
      </c>
      <c r="N1603" s="51">
        <f>IF(Table2[[#This Row],[Ship Mode]]=Introduction!$C$44,1,0)</f>
        <v>1</v>
      </c>
      <c r="O1603" s="51">
        <f>IF(Table2[[#This Row],[Customer Segment]]=Introduction!$D$45,1,0)</f>
        <v>0</v>
      </c>
      <c r="P1603" s="51">
        <f>IF(Table2[[#This Row],[Customer Segment]]=Introduction!$D$42,1,0)</f>
        <v>0</v>
      </c>
      <c r="Q1603" s="51">
        <f>IF(Table2[[#This Row],[Customer Segment]]=Introduction!$D$44,1,0)</f>
        <v>0</v>
      </c>
      <c r="R1603" s="41">
        <v>267.2</v>
      </c>
      <c r="S16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605.62666673420995</v>
      </c>
    </row>
    <row r="1604" spans="1:19" customFormat="1" x14ac:dyDescent="0.2">
      <c r="A1604" s="1" t="s">
        <v>46</v>
      </c>
      <c r="B1604" s="1" t="s">
        <v>14</v>
      </c>
      <c r="C1604" s="1" t="s">
        <v>70</v>
      </c>
      <c r="D1604" s="47">
        <v>0.02</v>
      </c>
      <c r="E1604" s="47">
        <v>20.99</v>
      </c>
      <c r="F1604" s="47">
        <v>4.8099999999999996</v>
      </c>
      <c r="G1604" s="47">
        <v>0.57999999999999996</v>
      </c>
      <c r="H1604" s="47">
        <v>49.787999999999997</v>
      </c>
      <c r="I1604" s="52">
        <f>IF(Table2[[#This Row],[Order Priority]]=Introduction!$B$42,1,0)</f>
        <v>0</v>
      </c>
      <c r="J1604" s="52">
        <f>IF(Table2[[#This Row],[Order Priority]]=Introduction!$B$43,1,0)</f>
        <v>0</v>
      </c>
      <c r="K1604" s="52">
        <f>IF(Table2[[#This Row],[Order Priority]]=Introduction!$B$44,1,0)</f>
        <v>0</v>
      </c>
      <c r="L1604" s="52">
        <f>IF(Table2[[#This Row],[Order Priority]]=Introduction!$B$45,1,0)</f>
        <v>0</v>
      </c>
      <c r="M1604" s="52">
        <f>IF(Table2[[#This Row],[Ship Mode]]=Introduction!$C$42,1,0)</f>
        <v>0</v>
      </c>
      <c r="N1604" s="51">
        <f>IF(Table2[[#This Row],[Ship Mode]]=Introduction!$C$44,1,0)</f>
        <v>1</v>
      </c>
      <c r="O1604" s="51">
        <f>IF(Table2[[#This Row],[Customer Segment]]=Introduction!$D$45,1,0)</f>
        <v>0</v>
      </c>
      <c r="P1604" s="51">
        <f>IF(Table2[[#This Row],[Customer Segment]]=Introduction!$D$42,1,0)</f>
        <v>0</v>
      </c>
      <c r="Q1604" s="51">
        <f>IF(Table2[[#This Row],[Customer Segment]]=Introduction!$D$44,1,0)</f>
        <v>0</v>
      </c>
      <c r="R1604" s="44">
        <v>266.39</v>
      </c>
      <c r="S16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556.56410104937299</v>
      </c>
    </row>
    <row r="1605" spans="1:19" customFormat="1" x14ac:dyDescent="0.2">
      <c r="A1605" s="1" t="s">
        <v>46</v>
      </c>
      <c r="B1605" s="1" t="s">
        <v>63</v>
      </c>
      <c r="C1605" s="1" t="s">
        <v>70</v>
      </c>
      <c r="D1605" s="49">
        <v>0.05</v>
      </c>
      <c r="E1605" s="49">
        <v>5.4</v>
      </c>
      <c r="F1605" s="49">
        <v>7.78</v>
      </c>
      <c r="G1605" s="49">
        <v>0.37</v>
      </c>
      <c r="H1605" s="49">
        <v>-132.62950000000001</v>
      </c>
      <c r="I1605" s="52">
        <f>IF(Table2[[#This Row],[Order Priority]]=Introduction!$B$42,1,0)</f>
        <v>0</v>
      </c>
      <c r="J1605" s="52">
        <f>IF(Table2[[#This Row],[Order Priority]]=Introduction!$B$43,1,0)</f>
        <v>0</v>
      </c>
      <c r="K1605" s="52">
        <f>IF(Table2[[#This Row],[Order Priority]]=Introduction!$B$44,1,0)</f>
        <v>0</v>
      </c>
      <c r="L1605" s="52">
        <f>IF(Table2[[#This Row],[Order Priority]]=Introduction!$B$45,1,0)</f>
        <v>0</v>
      </c>
      <c r="M1605" s="52">
        <f>IF(Table2[[#This Row],[Ship Mode]]=Introduction!$C$42,1,0)</f>
        <v>0</v>
      </c>
      <c r="N1605" s="51">
        <f>IF(Table2[[#This Row],[Ship Mode]]=Introduction!$C$44,1,0)</f>
        <v>0</v>
      </c>
      <c r="O1605" s="51">
        <f>IF(Table2[[#This Row],[Customer Segment]]=Introduction!$D$45,1,0)</f>
        <v>0</v>
      </c>
      <c r="P1605" s="51">
        <f>IF(Table2[[#This Row],[Customer Segment]]=Introduction!$D$42,1,0)</f>
        <v>0</v>
      </c>
      <c r="Q1605" s="51">
        <f>IF(Table2[[#This Row],[Customer Segment]]=Introduction!$D$44,1,0)</f>
        <v>0</v>
      </c>
      <c r="R1605" s="41">
        <v>51.82</v>
      </c>
      <c r="S16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126.41687163134696</v>
      </c>
    </row>
    <row r="1606" spans="1:19" customFormat="1" x14ac:dyDescent="0.2">
      <c r="A1606" s="1" t="s">
        <v>1</v>
      </c>
      <c r="B1606" s="1" t="s">
        <v>63</v>
      </c>
      <c r="C1606" s="1" t="s">
        <v>70</v>
      </c>
      <c r="D1606" s="47">
        <v>0.02</v>
      </c>
      <c r="E1606" s="47">
        <v>2.58</v>
      </c>
      <c r="F1606" s="47">
        <v>1.3</v>
      </c>
      <c r="G1606" s="47">
        <v>0.59</v>
      </c>
      <c r="H1606" s="47">
        <v>1.1080000000000001</v>
      </c>
      <c r="I1606" s="52">
        <f>IF(Table2[[#This Row],[Order Priority]]=Introduction!$B$42,1,0)</f>
        <v>1</v>
      </c>
      <c r="J1606" s="52">
        <f>IF(Table2[[#This Row],[Order Priority]]=Introduction!$B$43,1,0)</f>
        <v>0</v>
      </c>
      <c r="K1606" s="52">
        <f>IF(Table2[[#This Row],[Order Priority]]=Introduction!$B$44,1,0)</f>
        <v>0</v>
      </c>
      <c r="L1606" s="52">
        <f>IF(Table2[[#This Row],[Order Priority]]=Introduction!$B$45,1,0)</f>
        <v>0</v>
      </c>
      <c r="M1606" s="52">
        <f>IF(Table2[[#This Row],[Ship Mode]]=Introduction!$C$42,1,0)</f>
        <v>0</v>
      </c>
      <c r="N1606" s="51">
        <f>IF(Table2[[#This Row],[Ship Mode]]=Introduction!$C$44,1,0)</f>
        <v>0</v>
      </c>
      <c r="O1606" s="51">
        <f>IF(Table2[[#This Row],[Customer Segment]]=Introduction!$D$45,1,0)</f>
        <v>0</v>
      </c>
      <c r="P1606" s="51">
        <f>IF(Table2[[#This Row],[Customer Segment]]=Introduction!$D$42,1,0)</f>
        <v>0</v>
      </c>
      <c r="Q1606" s="51">
        <f>IF(Table2[[#This Row],[Customer Segment]]=Introduction!$D$44,1,0)</f>
        <v>0</v>
      </c>
      <c r="R1606" s="44">
        <v>109.74</v>
      </c>
      <c r="S16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367.09662854568376</v>
      </c>
    </row>
    <row r="1607" spans="1:19" customFormat="1" x14ac:dyDescent="0.2">
      <c r="A1607" s="1" t="s">
        <v>1</v>
      </c>
      <c r="B1607" s="1" t="s">
        <v>14</v>
      </c>
      <c r="C1607" s="1" t="s">
        <v>70</v>
      </c>
      <c r="D1607" s="49">
        <v>0.02</v>
      </c>
      <c r="E1607" s="49">
        <v>65.989999999999995</v>
      </c>
      <c r="F1607" s="49">
        <v>3.9</v>
      </c>
      <c r="G1607" s="49">
        <v>0.55000000000000004</v>
      </c>
      <c r="H1607" s="49">
        <v>1061.3789999999999</v>
      </c>
      <c r="I1607" s="52">
        <f>IF(Table2[[#This Row],[Order Priority]]=Introduction!$B$42,1,0)</f>
        <v>1</v>
      </c>
      <c r="J1607" s="52">
        <f>IF(Table2[[#This Row],[Order Priority]]=Introduction!$B$43,1,0)</f>
        <v>0</v>
      </c>
      <c r="K1607" s="52">
        <f>IF(Table2[[#This Row],[Order Priority]]=Introduction!$B$44,1,0)</f>
        <v>0</v>
      </c>
      <c r="L1607" s="52">
        <f>IF(Table2[[#This Row],[Order Priority]]=Introduction!$B$45,1,0)</f>
        <v>0</v>
      </c>
      <c r="M1607" s="52">
        <f>IF(Table2[[#This Row],[Ship Mode]]=Introduction!$C$42,1,0)</f>
        <v>0</v>
      </c>
      <c r="N1607" s="51">
        <f>IF(Table2[[#This Row],[Ship Mode]]=Introduction!$C$44,1,0)</f>
        <v>1</v>
      </c>
      <c r="O1607" s="51">
        <f>IF(Table2[[#This Row],[Customer Segment]]=Introduction!$D$45,1,0)</f>
        <v>0</v>
      </c>
      <c r="P1607" s="51">
        <f>IF(Table2[[#This Row],[Customer Segment]]=Introduction!$D$42,1,0)</f>
        <v>0</v>
      </c>
      <c r="Q1607" s="51">
        <f>IF(Table2[[#This Row],[Customer Segment]]=Introduction!$D$44,1,0)</f>
        <v>0</v>
      </c>
      <c r="R1607" s="41">
        <v>1543.55</v>
      </c>
      <c r="S16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1772.346898407613</v>
      </c>
    </row>
    <row r="1608" spans="1:19" customFormat="1" x14ac:dyDescent="0.2">
      <c r="A1608" s="1" t="s">
        <v>1</v>
      </c>
      <c r="B1608" s="1" t="s">
        <v>14</v>
      </c>
      <c r="C1608" s="1" t="s">
        <v>70</v>
      </c>
      <c r="D1608" s="47">
        <v>0.03</v>
      </c>
      <c r="E1608" s="47">
        <v>5.98</v>
      </c>
      <c r="F1608" s="47">
        <v>5.35</v>
      </c>
      <c r="G1608" s="47">
        <v>0.4</v>
      </c>
      <c r="H1608" s="47">
        <v>-23.5</v>
      </c>
      <c r="I1608" s="52">
        <f>IF(Table2[[#This Row],[Order Priority]]=Introduction!$B$42,1,0)</f>
        <v>1</v>
      </c>
      <c r="J1608" s="52">
        <f>IF(Table2[[#This Row],[Order Priority]]=Introduction!$B$43,1,0)</f>
        <v>0</v>
      </c>
      <c r="K1608" s="52">
        <f>IF(Table2[[#This Row],[Order Priority]]=Introduction!$B$44,1,0)</f>
        <v>0</v>
      </c>
      <c r="L1608" s="52">
        <f>IF(Table2[[#This Row],[Order Priority]]=Introduction!$B$45,1,0)</f>
        <v>0</v>
      </c>
      <c r="M1608" s="52">
        <f>IF(Table2[[#This Row],[Ship Mode]]=Introduction!$C$42,1,0)</f>
        <v>0</v>
      </c>
      <c r="N1608" s="51">
        <f>IF(Table2[[#This Row],[Ship Mode]]=Introduction!$C$44,1,0)</f>
        <v>1</v>
      </c>
      <c r="O1608" s="51">
        <f>IF(Table2[[#This Row],[Customer Segment]]=Introduction!$D$45,1,0)</f>
        <v>0</v>
      </c>
      <c r="P1608" s="51">
        <f>IF(Table2[[#This Row],[Customer Segment]]=Introduction!$D$42,1,0)</f>
        <v>0</v>
      </c>
      <c r="Q1608" s="51">
        <f>IF(Table2[[#This Row],[Customer Segment]]=Introduction!$D$44,1,0)</f>
        <v>0</v>
      </c>
      <c r="R1608" s="44">
        <v>107.08</v>
      </c>
      <c r="S16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382.17211070553645</v>
      </c>
    </row>
    <row r="1609" spans="1:19" customFormat="1" x14ac:dyDescent="0.2">
      <c r="A1609" s="1" t="s">
        <v>1</v>
      </c>
      <c r="B1609" s="1" t="s">
        <v>14</v>
      </c>
      <c r="C1609" s="1" t="s">
        <v>15</v>
      </c>
      <c r="D1609" s="49">
        <v>0.03</v>
      </c>
      <c r="E1609" s="49">
        <v>17.7</v>
      </c>
      <c r="F1609" s="49">
        <v>9.4700000000000006</v>
      </c>
      <c r="G1609" s="49">
        <v>0.59</v>
      </c>
      <c r="H1609" s="49">
        <v>28.182600000000001</v>
      </c>
      <c r="I1609" s="52">
        <f>IF(Table2[[#This Row],[Order Priority]]=Introduction!$B$42,1,0)</f>
        <v>1</v>
      </c>
      <c r="J1609" s="52">
        <f>IF(Table2[[#This Row],[Order Priority]]=Introduction!$B$43,1,0)</f>
        <v>0</v>
      </c>
      <c r="K1609" s="52">
        <f>IF(Table2[[#This Row],[Order Priority]]=Introduction!$B$44,1,0)</f>
        <v>0</v>
      </c>
      <c r="L1609" s="52">
        <f>IF(Table2[[#This Row],[Order Priority]]=Introduction!$B$45,1,0)</f>
        <v>0</v>
      </c>
      <c r="M1609" s="52">
        <f>IF(Table2[[#This Row],[Ship Mode]]=Introduction!$C$42,1,0)</f>
        <v>0</v>
      </c>
      <c r="N1609" s="51">
        <f>IF(Table2[[#This Row],[Ship Mode]]=Introduction!$C$44,1,0)</f>
        <v>1</v>
      </c>
      <c r="O1609" s="51">
        <f>IF(Table2[[#This Row],[Customer Segment]]=Introduction!$D$45,1,0)</f>
        <v>0</v>
      </c>
      <c r="P1609" s="51">
        <f>IF(Table2[[#This Row],[Customer Segment]]=Introduction!$D$42,1,0)</f>
        <v>1</v>
      </c>
      <c r="Q1609" s="51">
        <f>IF(Table2[[#This Row],[Customer Segment]]=Introduction!$D$44,1,0)</f>
        <v>0</v>
      </c>
      <c r="R1609" s="41">
        <v>201.77</v>
      </c>
      <c r="S16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714.68053584915674</v>
      </c>
    </row>
    <row r="1610" spans="1:19" customFormat="1" x14ac:dyDescent="0.2">
      <c r="A1610" s="1" t="s">
        <v>13</v>
      </c>
      <c r="B1610" s="1" t="s">
        <v>14</v>
      </c>
      <c r="C1610" s="1" t="s">
        <v>70</v>
      </c>
      <c r="D1610" s="47">
        <v>0.06</v>
      </c>
      <c r="E1610" s="47">
        <v>43.57</v>
      </c>
      <c r="F1610" s="47">
        <v>16.36</v>
      </c>
      <c r="G1610" s="47">
        <v>0.55000000000000004</v>
      </c>
      <c r="H1610" s="47">
        <v>-38.808</v>
      </c>
      <c r="I1610" s="52">
        <f>IF(Table2[[#This Row],[Order Priority]]=Introduction!$B$42,1,0)</f>
        <v>0</v>
      </c>
      <c r="J1610" s="52">
        <f>IF(Table2[[#This Row],[Order Priority]]=Introduction!$B$43,1,0)</f>
        <v>1</v>
      </c>
      <c r="K1610" s="52">
        <f>IF(Table2[[#This Row],[Order Priority]]=Introduction!$B$44,1,0)</f>
        <v>0</v>
      </c>
      <c r="L1610" s="52">
        <f>IF(Table2[[#This Row],[Order Priority]]=Introduction!$B$45,1,0)</f>
        <v>0</v>
      </c>
      <c r="M1610" s="52">
        <f>IF(Table2[[#This Row],[Ship Mode]]=Introduction!$C$42,1,0)</f>
        <v>0</v>
      </c>
      <c r="N1610" s="51">
        <f>IF(Table2[[#This Row],[Ship Mode]]=Introduction!$C$44,1,0)</f>
        <v>1</v>
      </c>
      <c r="O1610" s="51">
        <f>IF(Table2[[#This Row],[Customer Segment]]=Introduction!$D$45,1,0)</f>
        <v>0</v>
      </c>
      <c r="P1610" s="51">
        <f>IF(Table2[[#This Row],[Customer Segment]]=Introduction!$D$42,1,0)</f>
        <v>0</v>
      </c>
      <c r="Q1610" s="51">
        <f>IF(Table2[[#This Row],[Customer Segment]]=Introduction!$D$44,1,0)</f>
        <v>0</v>
      </c>
      <c r="R1610" s="44">
        <v>710.16</v>
      </c>
      <c r="S16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600.93431342968074</v>
      </c>
    </row>
    <row r="1611" spans="1:19" customFormat="1" x14ac:dyDescent="0.2">
      <c r="A1611" s="1" t="s">
        <v>23</v>
      </c>
      <c r="B1611" s="1" t="s">
        <v>14</v>
      </c>
      <c r="C1611" s="1" t="s">
        <v>70</v>
      </c>
      <c r="D1611" s="49">
        <v>0.03</v>
      </c>
      <c r="E1611" s="49">
        <v>5.85</v>
      </c>
      <c r="F1611" s="49">
        <v>2.27</v>
      </c>
      <c r="G1611" s="49">
        <v>0.56000000000000005</v>
      </c>
      <c r="H1611" s="49">
        <v>-5.08</v>
      </c>
      <c r="I1611" s="52">
        <f>IF(Table2[[#This Row],[Order Priority]]=Introduction!$B$42,1,0)</f>
        <v>0</v>
      </c>
      <c r="J1611" s="52">
        <f>IF(Table2[[#This Row],[Order Priority]]=Introduction!$B$43,1,0)</f>
        <v>0</v>
      </c>
      <c r="K1611" s="52">
        <f>IF(Table2[[#This Row],[Order Priority]]=Introduction!$B$44,1,0)</f>
        <v>1</v>
      </c>
      <c r="L1611" s="52">
        <f>IF(Table2[[#This Row],[Order Priority]]=Introduction!$B$45,1,0)</f>
        <v>0</v>
      </c>
      <c r="M1611" s="52">
        <f>IF(Table2[[#This Row],[Ship Mode]]=Introduction!$C$42,1,0)</f>
        <v>0</v>
      </c>
      <c r="N1611" s="51">
        <f>IF(Table2[[#This Row],[Ship Mode]]=Introduction!$C$44,1,0)</f>
        <v>1</v>
      </c>
      <c r="O1611" s="51">
        <f>IF(Table2[[#This Row],[Customer Segment]]=Introduction!$D$45,1,0)</f>
        <v>0</v>
      </c>
      <c r="P1611" s="51">
        <f>IF(Table2[[#This Row],[Customer Segment]]=Introduction!$D$42,1,0)</f>
        <v>0</v>
      </c>
      <c r="Q1611" s="51">
        <f>IF(Table2[[#This Row],[Customer Segment]]=Introduction!$D$44,1,0)</f>
        <v>0</v>
      </c>
      <c r="R1611" s="41">
        <v>41.4</v>
      </c>
      <c r="S16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238.24468875555263</v>
      </c>
    </row>
    <row r="1612" spans="1:19" customFormat="1" x14ac:dyDescent="0.2">
      <c r="A1612" s="1" t="s">
        <v>92</v>
      </c>
      <c r="B1612" s="1" t="s">
        <v>14</v>
      </c>
      <c r="C1612" s="1" t="s">
        <v>3</v>
      </c>
      <c r="D1612" s="47">
        <v>0.01</v>
      </c>
      <c r="E1612" s="47">
        <v>35.94</v>
      </c>
      <c r="F1612" s="47">
        <v>6.66</v>
      </c>
      <c r="G1612" s="47">
        <v>0.4</v>
      </c>
      <c r="H1612" s="47">
        <v>261.87569999999999</v>
      </c>
      <c r="I1612" s="52">
        <f>IF(Table2[[#This Row],[Order Priority]]=Introduction!$B$42,1,0)</f>
        <v>0</v>
      </c>
      <c r="J1612" s="52">
        <f>IF(Table2[[#This Row],[Order Priority]]=Introduction!$B$43,1,0)</f>
        <v>0</v>
      </c>
      <c r="K1612" s="52">
        <f>IF(Table2[[#This Row],[Order Priority]]=Introduction!$B$44,1,0)</f>
        <v>0</v>
      </c>
      <c r="L1612" s="52">
        <f>IF(Table2[[#This Row],[Order Priority]]=Introduction!$B$45,1,0)</f>
        <v>1</v>
      </c>
      <c r="M1612" s="52">
        <f>IF(Table2[[#This Row],[Ship Mode]]=Introduction!$C$42,1,0)</f>
        <v>0</v>
      </c>
      <c r="N1612" s="51">
        <f>IF(Table2[[#This Row],[Ship Mode]]=Introduction!$C$44,1,0)</f>
        <v>1</v>
      </c>
      <c r="O1612" s="51">
        <f>IF(Table2[[#This Row],[Customer Segment]]=Introduction!$D$45,1,0)</f>
        <v>1</v>
      </c>
      <c r="P1612" s="51">
        <f>IF(Table2[[#This Row],[Customer Segment]]=Introduction!$D$42,1,0)</f>
        <v>0</v>
      </c>
      <c r="Q1612" s="51">
        <f>IF(Table2[[#This Row],[Customer Segment]]=Introduction!$D$44,1,0)</f>
        <v>0</v>
      </c>
      <c r="R1612" s="44">
        <v>379.53</v>
      </c>
      <c r="S16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531.41372889183344</v>
      </c>
    </row>
    <row r="1613" spans="1:19" customFormat="1" x14ac:dyDescent="0.2">
      <c r="A1613" s="1" t="s">
        <v>92</v>
      </c>
      <c r="B1613" s="1" t="s">
        <v>14</v>
      </c>
      <c r="C1613" s="1" t="s">
        <v>15</v>
      </c>
      <c r="D1613" s="49">
        <v>7.0000000000000007E-2</v>
      </c>
      <c r="E1613" s="49">
        <v>60.97</v>
      </c>
      <c r="F1613" s="49">
        <v>4.5</v>
      </c>
      <c r="G1613" s="49">
        <v>0.56000000000000005</v>
      </c>
      <c r="H1613" s="49">
        <v>-41.77</v>
      </c>
      <c r="I1613" s="52">
        <f>IF(Table2[[#This Row],[Order Priority]]=Introduction!$B$42,1,0)</f>
        <v>0</v>
      </c>
      <c r="J1613" s="52">
        <f>IF(Table2[[#This Row],[Order Priority]]=Introduction!$B$43,1,0)</f>
        <v>0</v>
      </c>
      <c r="K1613" s="52">
        <f>IF(Table2[[#This Row],[Order Priority]]=Introduction!$B$44,1,0)</f>
        <v>0</v>
      </c>
      <c r="L1613" s="52">
        <f>IF(Table2[[#This Row],[Order Priority]]=Introduction!$B$45,1,0)</f>
        <v>1</v>
      </c>
      <c r="M1613" s="52">
        <f>IF(Table2[[#This Row],[Ship Mode]]=Introduction!$C$42,1,0)</f>
        <v>0</v>
      </c>
      <c r="N1613" s="51">
        <f>IF(Table2[[#This Row],[Ship Mode]]=Introduction!$C$44,1,0)</f>
        <v>1</v>
      </c>
      <c r="O1613" s="51">
        <f>IF(Table2[[#This Row],[Customer Segment]]=Introduction!$D$45,1,0)</f>
        <v>0</v>
      </c>
      <c r="P1613" s="51">
        <f>IF(Table2[[#This Row],[Customer Segment]]=Introduction!$D$42,1,0)</f>
        <v>1</v>
      </c>
      <c r="Q1613" s="51">
        <f>IF(Table2[[#This Row],[Customer Segment]]=Introduction!$D$44,1,0)</f>
        <v>0</v>
      </c>
      <c r="R1613" s="41">
        <v>57.84</v>
      </c>
      <c r="S16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312.63506078878544</v>
      </c>
    </row>
    <row r="1614" spans="1:19" customFormat="1" x14ac:dyDescent="0.2">
      <c r="A1614" s="1" t="s">
        <v>92</v>
      </c>
      <c r="B1614" s="1" t="s">
        <v>14</v>
      </c>
      <c r="C1614" s="1" t="s">
        <v>15</v>
      </c>
      <c r="D1614" s="47">
        <v>0</v>
      </c>
      <c r="E1614" s="47">
        <v>90.98</v>
      </c>
      <c r="F1614" s="47">
        <v>56.2</v>
      </c>
      <c r="G1614" s="47">
        <v>0.74</v>
      </c>
      <c r="H1614" s="47">
        <v>-1014.11</v>
      </c>
      <c r="I1614" s="52">
        <f>IF(Table2[[#This Row],[Order Priority]]=Introduction!$B$42,1,0)</f>
        <v>0</v>
      </c>
      <c r="J1614" s="52">
        <f>IF(Table2[[#This Row],[Order Priority]]=Introduction!$B$43,1,0)</f>
        <v>0</v>
      </c>
      <c r="K1614" s="52">
        <f>IF(Table2[[#This Row],[Order Priority]]=Introduction!$B$44,1,0)</f>
        <v>0</v>
      </c>
      <c r="L1614" s="52">
        <f>IF(Table2[[#This Row],[Order Priority]]=Introduction!$B$45,1,0)</f>
        <v>1</v>
      </c>
      <c r="M1614" s="52">
        <f>IF(Table2[[#This Row],[Ship Mode]]=Introduction!$C$42,1,0)</f>
        <v>0</v>
      </c>
      <c r="N1614" s="51">
        <f>IF(Table2[[#This Row],[Ship Mode]]=Introduction!$C$44,1,0)</f>
        <v>1</v>
      </c>
      <c r="O1614" s="51">
        <f>IF(Table2[[#This Row],[Customer Segment]]=Introduction!$D$45,1,0)</f>
        <v>0</v>
      </c>
      <c r="P1614" s="51">
        <f>IF(Table2[[#This Row],[Customer Segment]]=Introduction!$D$42,1,0)</f>
        <v>1</v>
      </c>
      <c r="Q1614" s="51">
        <f>IF(Table2[[#This Row],[Customer Segment]]=Introduction!$D$44,1,0)</f>
        <v>0</v>
      </c>
      <c r="R1614" s="44">
        <v>1425.71</v>
      </c>
      <c r="S16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1035.786449367321</v>
      </c>
    </row>
    <row r="1615" spans="1:19" customFormat="1" x14ac:dyDescent="0.2">
      <c r="A1615" s="1" t="s">
        <v>46</v>
      </c>
      <c r="B1615" s="1" t="s">
        <v>14</v>
      </c>
      <c r="C1615" s="1" t="s">
        <v>15</v>
      </c>
      <c r="D1615" s="49">
        <v>0.05</v>
      </c>
      <c r="E1615" s="49">
        <v>35.44</v>
      </c>
      <c r="F1615" s="49">
        <v>5.09</v>
      </c>
      <c r="G1615" s="49">
        <v>0.38</v>
      </c>
      <c r="H1615" s="49">
        <v>553.33169999999996</v>
      </c>
      <c r="I1615" s="52">
        <f>IF(Table2[[#This Row],[Order Priority]]=Introduction!$B$42,1,0)</f>
        <v>0</v>
      </c>
      <c r="J1615" s="52">
        <f>IF(Table2[[#This Row],[Order Priority]]=Introduction!$B$43,1,0)</f>
        <v>0</v>
      </c>
      <c r="K1615" s="52">
        <f>IF(Table2[[#This Row],[Order Priority]]=Introduction!$B$44,1,0)</f>
        <v>0</v>
      </c>
      <c r="L1615" s="52">
        <f>IF(Table2[[#This Row],[Order Priority]]=Introduction!$B$45,1,0)</f>
        <v>0</v>
      </c>
      <c r="M1615" s="52">
        <f>IF(Table2[[#This Row],[Ship Mode]]=Introduction!$C$42,1,0)</f>
        <v>0</v>
      </c>
      <c r="N1615" s="51">
        <f>IF(Table2[[#This Row],[Ship Mode]]=Introduction!$C$44,1,0)</f>
        <v>1</v>
      </c>
      <c r="O1615" s="51">
        <f>IF(Table2[[#This Row],[Customer Segment]]=Introduction!$D$45,1,0)</f>
        <v>0</v>
      </c>
      <c r="P1615" s="51">
        <f>IF(Table2[[#This Row],[Customer Segment]]=Introduction!$D$42,1,0)</f>
        <v>1</v>
      </c>
      <c r="Q1615" s="51">
        <f>IF(Table2[[#This Row],[Customer Segment]]=Introduction!$D$44,1,0)</f>
        <v>0</v>
      </c>
      <c r="R1615" s="41">
        <v>801.93</v>
      </c>
      <c r="S16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910.22152554834599</v>
      </c>
    </row>
    <row r="1616" spans="1:19" customFormat="1" x14ac:dyDescent="0.2">
      <c r="A1616" s="1" t="s">
        <v>1</v>
      </c>
      <c r="B1616" s="1" t="s">
        <v>14</v>
      </c>
      <c r="C1616" s="1" t="s">
        <v>47</v>
      </c>
      <c r="D1616" s="47">
        <v>0.02</v>
      </c>
      <c r="E1616" s="47">
        <v>14.58</v>
      </c>
      <c r="F1616" s="47">
        <v>7.4</v>
      </c>
      <c r="G1616" s="47">
        <v>0.48</v>
      </c>
      <c r="H1616" s="47">
        <v>10.802</v>
      </c>
      <c r="I1616" s="52">
        <f>IF(Table2[[#This Row],[Order Priority]]=Introduction!$B$42,1,0)</f>
        <v>1</v>
      </c>
      <c r="J1616" s="52">
        <f>IF(Table2[[#This Row],[Order Priority]]=Introduction!$B$43,1,0)</f>
        <v>0</v>
      </c>
      <c r="K1616" s="52">
        <f>IF(Table2[[#This Row],[Order Priority]]=Introduction!$B$44,1,0)</f>
        <v>0</v>
      </c>
      <c r="L1616" s="52">
        <f>IF(Table2[[#This Row],[Order Priority]]=Introduction!$B$45,1,0)</f>
        <v>0</v>
      </c>
      <c r="M1616" s="52">
        <f>IF(Table2[[#This Row],[Ship Mode]]=Introduction!$C$42,1,0)</f>
        <v>0</v>
      </c>
      <c r="N1616" s="51">
        <f>IF(Table2[[#This Row],[Ship Mode]]=Introduction!$C$44,1,0)</f>
        <v>1</v>
      </c>
      <c r="O1616" s="51">
        <f>IF(Table2[[#This Row],[Customer Segment]]=Introduction!$D$45,1,0)</f>
        <v>0</v>
      </c>
      <c r="P1616" s="51">
        <f>IF(Table2[[#This Row],[Customer Segment]]=Introduction!$D$42,1,0)</f>
        <v>0</v>
      </c>
      <c r="Q1616" s="51">
        <f>IF(Table2[[#This Row],[Customer Segment]]=Introduction!$D$44,1,0)</f>
        <v>1</v>
      </c>
      <c r="R1616" s="44">
        <v>261.33999999999997</v>
      </c>
      <c r="S16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604.44642385794816</v>
      </c>
    </row>
    <row r="1617" spans="1:19" customFormat="1" x14ac:dyDescent="0.2">
      <c r="A1617" s="1" t="s">
        <v>13</v>
      </c>
      <c r="B1617" s="1" t="s">
        <v>14</v>
      </c>
      <c r="C1617" s="1" t="s">
        <v>3</v>
      </c>
      <c r="D1617" s="49">
        <v>0.1</v>
      </c>
      <c r="E1617" s="49">
        <v>5.98</v>
      </c>
      <c r="F1617" s="49">
        <v>3.85</v>
      </c>
      <c r="G1617" s="49">
        <v>0.68</v>
      </c>
      <c r="H1617" s="49">
        <v>18.922000000000001</v>
      </c>
      <c r="I1617" s="52">
        <f>IF(Table2[[#This Row],[Order Priority]]=Introduction!$B$42,1,0)</f>
        <v>0</v>
      </c>
      <c r="J1617" s="52">
        <f>IF(Table2[[#This Row],[Order Priority]]=Introduction!$B$43,1,0)</f>
        <v>1</v>
      </c>
      <c r="K1617" s="52">
        <f>IF(Table2[[#This Row],[Order Priority]]=Introduction!$B$44,1,0)</f>
        <v>0</v>
      </c>
      <c r="L1617" s="52">
        <f>IF(Table2[[#This Row],[Order Priority]]=Introduction!$B$45,1,0)</f>
        <v>0</v>
      </c>
      <c r="M1617" s="52">
        <f>IF(Table2[[#This Row],[Ship Mode]]=Introduction!$C$42,1,0)</f>
        <v>0</v>
      </c>
      <c r="N1617" s="51">
        <f>IF(Table2[[#This Row],[Ship Mode]]=Introduction!$C$44,1,0)</f>
        <v>1</v>
      </c>
      <c r="O1617" s="51">
        <f>IF(Table2[[#This Row],[Customer Segment]]=Introduction!$D$45,1,0)</f>
        <v>1</v>
      </c>
      <c r="P1617" s="51">
        <f>IF(Table2[[#This Row],[Customer Segment]]=Introduction!$D$42,1,0)</f>
        <v>0</v>
      </c>
      <c r="Q1617" s="51">
        <f>IF(Table2[[#This Row],[Customer Segment]]=Introduction!$D$44,1,0)</f>
        <v>0</v>
      </c>
      <c r="R1617" s="41">
        <v>151.55000000000001</v>
      </c>
      <c r="S16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269.09079058200069</v>
      </c>
    </row>
    <row r="1618" spans="1:19" customFormat="1" x14ac:dyDescent="0.2">
      <c r="A1618" s="1" t="s">
        <v>13</v>
      </c>
      <c r="B1618" s="1" t="s">
        <v>14</v>
      </c>
      <c r="C1618" s="1" t="s">
        <v>3</v>
      </c>
      <c r="D1618" s="47">
        <v>7.0000000000000007E-2</v>
      </c>
      <c r="E1618" s="47">
        <v>2.61</v>
      </c>
      <c r="F1618" s="47">
        <v>0.5</v>
      </c>
      <c r="G1618" s="47">
        <v>0.39</v>
      </c>
      <c r="H1618" s="47">
        <v>39.350700000000003</v>
      </c>
      <c r="I1618" s="52">
        <f>IF(Table2[[#This Row],[Order Priority]]=Introduction!$B$42,1,0)</f>
        <v>0</v>
      </c>
      <c r="J1618" s="52">
        <f>IF(Table2[[#This Row],[Order Priority]]=Introduction!$B$43,1,0)</f>
        <v>1</v>
      </c>
      <c r="K1618" s="52">
        <f>IF(Table2[[#This Row],[Order Priority]]=Introduction!$B$44,1,0)</f>
        <v>0</v>
      </c>
      <c r="L1618" s="52">
        <f>IF(Table2[[#This Row],[Order Priority]]=Introduction!$B$45,1,0)</f>
        <v>0</v>
      </c>
      <c r="M1618" s="52">
        <f>IF(Table2[[#This Row],[Ship Mode]]=Introduction!$C$42,1,0)</f>
        <v>0</v>
      </c>
      <c r="N1618" s="51">
        <f>IF(Table2[[#This Row],[Ship Mode]]=Introduction!$C$44,1,0)</f>
        <v>1</v>
      </c>
      <c r="O1618" s="51">
        <f>IF(Table2[[#This Row],[Customer Segment]]=Introduction!$D$45,1,0)</f>
        <v>1</v>
      </c>
      <c r="P1618" s="51">
        <f>IF(Table2[[#This Row],[Customer Segment]]=Introduction!$D$42,1,0)</f>
        <v>0</v>
      </c>
      <c r="Q1618" s="51">
        <f>IF(Table2[[#This Row],[Customer Segment]]=Introduction!$D$44,1,0)</f>
        <v>0</v>
      </c>
      <c r="R1618" s="44">
        <v>57.03</v>
      </c>
      <c r="S16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-34.358456314276097</v>
      </c>
    </row>
    <row r="1619" spans="1:19" customFormat="1" x14ac:dyDescent="0.2">
      <c r="A1619" s="1" t="s">
        <v>13</v>
      </c>
      <c r="B1619" s="1" t="s">
        <v>14</v>
      </c>
      <c r="C1619" s="1" t="s">
        <v>70</v>
      </c>
      <c r="D1619" s="49">
        <v>0.01</v>
      </c>
      <c r="E1619" s="49">
        <v>23.99</v>
      </c>
      <c r="F1619" s="49">
        <v>6.3</v>
      </c>
      <c r="G1619" s="49">
        <v>0.38</v>
      </c>
      <c r="H1619" s="49">
        <v>-6.202</v>
      </c>
      <c r="I1619" s="52">
        <f>IF(Table2[[#This Row],[Order Priority]]=Introduction!$B$42,1,0)</f>
        <v>0</v>
      </c>
      <c r="J1619" s="52">
        <f>IF(Table2[[#This Row],[Order Priority]]=Introduction!$B$43,1,0)</f>
        <v>1</v>
      </c>
      <c r="K1619" s="52">
        <f>IF(Table2[[#This Row],[Order Priority]]=Introduction!$B$44,1,0)</f>
        <v>0</v>
      </c>
      <c r="L1619" s="52">
        <f>IF(Table2[[#This Row],[Order Priority]]=Introduction!$B$45,1,0)</f>
        <v>0</v>
      </c>
      <c r="M1619" s="52">
        <f>IF(Table2[[#This Row],[Ship Mode]]=Introduction!$C$42,1,0)</f>
        <v>0</v>
      </c>
      <c r="N1619" s="51">
        <f>IF(Table2[[#This Row],[Ship Mode]]=Introduction!$C$44,1,0)</f>
        <v>1</v>
      </c>
      <c r="O1619" s="51">
        <f>IF(Table2[[#This Row],[Customer Segment]]=Introduction!$D$45,1,0)</f>
        <v>0</v>
      </c>
      <c r="P1619" s="51">
        <f>IF(Table2[[#This Row],[Customer Segment]]=Introduction!$D$42,1,0)</f>
        <v>0</v>
      </c>
      <c r="Q1619" s="51">
        <f>IF(Table2[[#This Row],[Customer Segment]]=Introduction!$D$44,1,0)</f>
        <v>0</v>
      </c>
      <c r="R1619" s="41">
        <v>284.39</v>
      </c>
      <c r="S16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186.66499487058641</v>
      </c>
    </row>
    <row r="1620" spans="1:19" customFormat="1" x14ac:dyDescent="0.2">
      <c r="A1620" s="1" t="s">
        <v>13</v>
      </c>
      <c r="B1620" s="1" t="s">
        <v>14</v>
      </c>
      <c r="C1620" s="1" t="s">
        <v>47</v>
      </c>
      <c r="D1620" s="47">
        <v>0.05</v>
      </c>
      <c r="E1620" s="47">
        <v>165.2</v>
      </c>
      <c r="F1620" s="47">
        <v>19.989999999999998</v>
      </c>
      <c r="G1620" s="47">
        <v>0.59</v>
      </c>
      <c r="H1620" s="47">
        <v>2008.71</v>
      </c>
      <c r="I1620" s="52">
        <f>IF(Table2[[#This Row],[Order Priority]]=Introduction!$B$42,1,0)</f>
        <v>0</v>
      </c>
      <c r="J1620" s="52">
        <f>IF(Table2[[#This Row],[Order Priority]]=Introduction!$B$43,1,0)</f>
        <v>1</v>
      </c>
      <c r="K1620" s="52">
        <f>IF(Table2[[#This Row],[Order Priority]]=Introduction!$B$44,1,0)</f>
        <v>0</v>
      </c>
      <c r="L1620" s="52">
        <f>IF(Table2[[#This Row],[Order Priority]]=Introduction!$B$45,1,0)</f>
        <v>0</v>
      </c>
      <c r="M1620" s="52">
        <f>IF(Table2[[#This Row],[Ship Mode]]=Introduction!$C$42,1,0)</f>
        <v>0</v>
      </c>
      <c r="N1620" s="51">
        <f>IF(Table2[[#This Row],[Ship Mode]]=Introduction!$C$44,1,0)</f>
        <v>1</v>
      </c>
      <c r="O1620" s="51">
        <f>IF(Table2[[#This Row],[Customer Segment]]=Introduction!$D$45,1,0)</f>
        <v>0</v>
      </c>
      <c r="P1620" s="51">
        <f>IF(Table2[[#This Row],[Customer Segment]]=Introduction!$D$42,1,0)</f>
        <v>0</v>
      </c>
      <c r="Q1620" s="51">
        <f>IF(Table2[[#This Row],[Customer Segment]]=Introduction!$D$44,1,0)</f>
        <v>1</v>
      </c>
      <c r="R1620" s="44">
        <v>27587.55</v>
      </c>
      <c r="S16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3249.3592438993255</v>
      </c>
    </row>
    <row r="1621" spans="1:19" customFormat="1" x14ac:dyDescent="0.2">
      <c r="A1621" s="1" t="s">
        <v>13</v>
      </c>
      <c r="B1621" s="1" t="s">
        <v>14</v>
      </c>
      <c r="C1621" s="1" t="s">
        <v>47</v>
      </c>
      <c r="D1621" s="49">
        <v>0.09</v>
      </c>
      <c r="E1621" s="49">
        <v>17.989999999999998</v>
      </c>
      <c r="F1621" s="49">
        <v>8.65</v>
      </c>
      <c r="G1621" s="49">
        <v>0.56999999999999995</v>
      </c>
      <c r="H1621" s="49">
        <v>-80.53</v>
      </c>
      <c r="I1621" s="52">
        <f>IF(Table2[[#This Row],[Order Priority]]=Introduction!$B$42,1,0)</f>
        <v>0</v>
      </c>
      <c r="J1621" s="52">
        <f>IF(Table2[[#This Row],[Order Priority]]=Introduction!$B$43,1,0)</f>
        <v>1</v>
      </c>
      <c r="K1621" s="52">
        <f>IF(Table2[[#This Row],[Order Priority]]=Introduction!$B$44,1,0)</f>
        <v>0</v>
      </c>
      <c r="L1621" s="52">
        <f>IF(Table2[[#This Row],[Order Priority]]=Introduction!$B$45,1,0)</f>
        <v>0</v>
      </c>
      <c r="M1621" s="52">
        <f>IF(Table2[[#This Row],[Ship Mode]]=Introduction!$C$42,1,0)</f>
        <v>0</v>
      </c>
      <c r="N1621" s="51">
        <f>IF(Table2[[#This Row],[Ship Mode]]=Introduction!$C$44,1,0)</f>
        <v>1</v>
      </c>
      <c r="O1621" s="51">
        <f>IF(Table2[[#This Row],[Customer Segment]]=Introduction!$D$45,1,0)</f>
        <v>0</v>
      </c>
      <c r="P1621" s="51">
        <f>IF(Table2[[#This Row],[Customer Segment]]=Introduction!$D$42,1,0)</f>
        <v>0</v>
      </c>
      <c r="Q1621" s="51">
        <f>IF(Table2[[#This Row],[Customer Segment]]=Introduction!$D$44,1,0)</f>
        <v>1</v>
      </c>
      <c r="R1621" s="41">
        <v>1191.58</v>
      </c>
      <c r="S16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292.20155694708615</v>
      </c>
    </row>
    <row r="1622" spans="1:19" customFormat="1" x14ac:dyDescent="0.2">
      <c r="A1622" s="1" t="s">
        <v>13</v>
      </c>
      <c r="B1622" s="1" t="s">
        <v>14</v>
      </c>
      <c r="C1622" s="1" t="s">
        <v>47</v>
      </c>
      <c r="D1622" s="47">
        <v>0.05</v>
      </c>
      <c r="E1622" s="47">
        <v>165.2</v>
      </c>
      <c r="F1622" s="47">
        <v>19.989999999999998</v>
      </c>
      <c r="G1622" s="47">
        <v>0.59</v>
      </c>
      <c r="H1622" s="47">
        <v>-48.957999999999998</v>
      </c>
      <c r="I1622" s="52">
        <f>IF(Table2[[#This Row],[Order Priority]]=Introduction!$B$42,1,0)</f>
        <v>0</v>
      </c>
      <c r="J1622" s="52">
        <f>IF(Table2[[#This Row],[Order Priority]]=Introduction!$B$43,1,0)</f>
        <v>1</v>
      </c>
      <c r="K1622" s="52">
        <f>IF(Table2[[#This Row],[Order Priority]]=Introduction!$B$44,1,0)</f>
        <v>0</v>
      </c>
      <c r="L1622" s="52">
        <f>IF(Table2[[#This Row],[Order Priority]]=Introduction!$B$45,1,0)</f>
        <v>0</v>
      </c>
      <c r="M1622" s="52">
        <f>IF(Table2[[#This Row],[Ship Mode]]=Introduction!$C$42,1,0)</f>
        <v>0</v>
      </c>
      <c r="N1622" s="51">
        <f>IF(Table2[[#This Row],[Ship Mode]]=Introduction!$C$44,1,0)</f>
        <v>1</v>
      </c>
      <c r="O1622" s="51">
        <f>IF(Table2[[#This Row],[Customer Segment]]=Introduction!$D$45,1,0)</f>
        <v>0</v>
      </c>
      <c r="P1622" s="51">
        <f>IF(Table2[[#This Row],[Customer Segment]]=Introduction!$D$42,1,0)</f>
        <v>0</v>
      </c>
      <c r="Q1622" s="51">
        <f>IF(Table2[[#This Row],[Customer Segment]]=Introduction!$D$44,1,0)</f>
        <v>1</v>
      </c>
      <c r="R1622" s="44">
        <v>6938.19</v>
      </c>
      <c r="S16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1142.2542837762512</v>
      </c>
    </row>
    <row r="1623" spans="1:19" customFormat="1" x14ac:dyDescent="0.2">
      <c r="A1623" s="1" t="s">
        <v>23</v>
      </c>
      <c r="B1623" s="1" t="s">
        <v>14</v>
      </c>
      <c r="C1623" s="1" t="s">
        <v>3</v>
      </c>
      <c r="D1623" s="49">
        <v>0</v>
      </c>
      <c r="E1623" s="49">
        <v>20.99</v>
      </c>
      <c r="F1623" s="49">
        <v>3.3</v>
      </c>
      <c r="G1623" s="49">
        <v>0.81</v>
      </c>
      <c r="H1623" s="49">
        <v>-92.960999999999999</v>
      </c>
      <c r="I1623" s="52">
        <f>IF(Table2[[#This Row],[Order Priority]]=Introduction!$B$42,1,0)</f>
        <v>0</v>
      </c>
      <c r="J1623" s="52">
        <f>IF(Table2[[#This Row],[Order Priority]]=Introduction!$B$43,1,0)</f>
        <v>0</v>
      </c>
      <c r="K1623" s="52">
        <f>IF(Table2[[#This Row],[Order Priority]]=Introduction!$B$44,1,0)</f>
        <v>1</v>
      </c>
      <c r="L1623" s="52">
        <f>IF(Table2[[#This Row],[Order Priority]]=Introduction!$B$45,1,0)</f>
        <v>0</v>
      </c>
      <c r="M1623" s="52">
        <f>IF(Table2[[#This Row],[Ship Mode]]=Introduction!$C$42,1,0)</f>
        <v>0</v>
      </c>
      <c r="N1623" s="51">
        <f>IF(Table2[[#This Row],[Ship Mode]]=Introduction!$C$44,1,0)</f>
        <v>1</v>
      </c>
      <c r="O1623" s="51">
        <f>IF(Table2[[#This Row],[Customer Segment]]=Introduction!$D$45,1,0)</f>
        <v>1</v>
      </c>
      <c r="P1623" s="51">
        <f>IF(Table2[[#This Row],[Customer Segment]]=Introduction!$D$42,1,0)</f>
        <v>0</v>
      </c>
      <c r="Q1623" s="51">
        <f>IF(Table2[[#This Row],[Customer Segment]]=Introduction!$D$44,1,0)</f>
        <v>0</v>
      </c>
      <c r="R1623" s="41">
        <v>92.96</v>
      </c>
      <c r="S16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442.74162540956996</v>
      </c>
    </row>
    <row r="1624" spans="1:19" customFormat="1" x14ac:dyDescent="0.2">
      <c r="A1624" s="1" t="s">
        <v>92</v>
      </c>
      <c r="B1624" s="1" t="s">
        <v>14</v>
      </c>
      <c r="C1624" s="1" t="s">
        <v>47</v>
      </c>
      <c r="D1624" s="47">
        <v>0.02</v>
      </c>
      <c r="E1624" s="47">
        <v>3.78</v>
      </c>
      <c r="F1624" s="47">
        <v>0.71</v>
      </c>
      <c r="G1624" s="47">
        <v>0.39</v>
      </c>
      <c r="H1624" s="47">
        <v>106.7499</v>
      </c>
      <c r="I1624" s="52">
        <f>IF(Table2[[#This Row],[Order Priority]]=Introduction!$B$42,1,0)</f>
        <v>0</v>
      </c>
      <c r="J1624" s="52">
        <f>IF(Table2[[#This Row],[Order Priority]]=Introduction!$B$43,1,0)</f>
        <v>0</v>
      </c>
      <c r="K1624" s="52">
        <f>IF(Table2[[#This Row],[Order Priority]]=Introduction!$B$44,1,0)</f>
        <v>0</v>
      </c>
      <c r="L1624" s="52">
        <f>IF(Table2[[#This Row],[Order Priority]]=Introduction!$B$45,1,0)</f>
        <v>1</v>
      </c>
      <c r="M1624" s="52">
        <f>IF(Table2[[#This Row],[Ship Mode]]=Introduction!$C$42,1,0)</f>
        <v>0</v>
      </c>
      <c r="N1624" s="51">
        <f>IF(Table2[[#This Row],[Ship Mode]]=Introduction!$C$44,1,0)</f>
        <v>1</v>
      </c>
      <c r="O1624" s="51">
        <f>IF(Table2[[#This Row],[Customer Segment]]=Introduction!$D$45,1,0)</f>
        <v>0</v>
      </c>
      <c r="P1624" s="51">
        <f>IF(Table2[[#This Row],[Customer Segment]]=Introduction!$D$42,1,0)</f>
        <v>0</v>
      </c>
      <c r="Q1624" s="51">
        <f>IF(Table2[[#This Row],[Customer Segment]]=Introduction!$D$44,1,0)</f>
        <v>1</v>
      </c>
      <c r="R1624" s="44">
        <v>154.71</v>
      </c>
      <c r="S16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131.89937443887862</v>
      </c>
    </row>
    <row r="1625" spans="1:19" customFormat="1" x14ac:dyDescent="0.2">
      <c r="A1625" s="1" t="s">
        <v>92</v>
      </c>
      <c r="B1625" s="1" t="s">
        <v>14</v>
      </c>
      <c r="C1625" s="1" t="s">
        <v>70</v>
      </c>
      <c r="D1625" s="49">
        <v>0.02</v>
      </c>
      <c r="E1625" s="49">
        <v>6.48</v>
      </c>
      <c r="F1625" s="49">
        <v>7.91</v>
      </c>
      <c r="G1625" s="49">
        <v>0.37</v>
      </c>
      <c r="H1625" s="49">
        <v>-1191.5260000000001</v>
      </c>
      <c r="I1625" s="52">
        <f>IF(Table2[[#This Row],[Order Priority]]=Introduction!$B$42,1,0)</f>
        <v>0</v>
      </c>
      <c r="J1625" s="52">
        <f>IF(Table2[[#This Row],[Order Priority]]=Introduction!$B$43,1,0)</f>
        <v>0</v>
      </c>
      <c r="K1625" s="52">
        <f>IF(Table2[[#This Row],[Order Priority]]=Introduction!$B$44,1,0)</f>
        <v>0</v>
      </c>
      <c r="L1625" s="52">
        <f>IF(Table2[[#This Row],[Order Priority]]=Introduction!$B$45,1,0)</f>
        <v>1</v>
      </c>
      <c r="M1625" s="52">
        <f>IF(Table2[[#This Row],[Ship Mode]]=Introduction!$C$42,1,0)</f>
        <v>0</v>
      </c>
      <c r="N1625" s="51">
        <f>IF(Table2[[#This Row],[Ship Mode]]=Introduction!$C$44,1,0)</f>
        <v>1</v>
      </c>
      <c r="O1625" s="51">
        <f>IF(Table2[[#This Row],[Customer Segment]]=Introduction!$D$45,1,0)</f>
        <v>0</v>
      </c>
      <c r="P1625" s="51">
        <f>IF(Table2[[#This Row],[Customer Segment]]=Introduction!$D$42,1,0)</f>
        <v>0</v>
      </c>
      <c r="Q1625" s="51">
        <f>IF(Table2[[#This Row],[Customer Segment]]=Introduction!$D$44,1,0)</f>
        <v>0</v>
      </c>
      <c r="R1625" s="41">
        <v>16.5</v>
      </c>
      <c r="S16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-1037.1684775425638</v>
      </c>
    </row>
    <row r="1626" spans="1:19" customFormat="1" x14ac:dyDescent="0.2">
      <c r="A1626" s="1" t="s">
        <v>23</v>
      </c>
      <c r="B1626" s="1" t="s">
        <v>14</v>
      </c>
      <c r="C1626" s="1" t="s">
        <v>3</v>
      </c>
      <c r="D1626" s="47">
        <v>7.0000000000000007E-2</v>
      </c>
      <c r="E1626" s="47">
        <v>6.3</v>
      </c>
      <c r="F1626" s="47">
        <v>0.5</v>
      </c>
      <c r="G1626" s="47">
        <v>0.39</v>
      </c>
      <c r="H1626" s="47">
        <v>4.1673999999999998</v>
      </c>
      <c r="I1626" s="52">
        <f>IF(Table2[[#This Row],[Order Priority]]=Introduction!$B$42,1,0)</f>
        <v>0</v>
      </c>
      <c r="J1626" s="52">
        <f>IF(Table2[[#This Row],[Order Priority]]=Introduction!$B$43,1,0)</f>
        <v>0</v>
      </c>
      <c r="K1626" s="52">
        <f>IF(Table2[[#This Row],[Order Priority]]=Introduction!$B$44,1,0)</f>
        <v>1</v>
      </c>
      <c r="L1626" s="52">
        <f>IF(Table2[[#This Row],[Order Priority]]=Introduction!$B$45,1,0)</f>
        <v>0</v>
      </c>
      <c r="M1626" s="52">
        <f>IF(Table2[[#This Row],[Ship Mode]]=Introduction!$C$42,1,0)</f>
        <v>0</v>
      </c>
      <c r="N1626" s="51">
        <f>IF(Table2[[#This Row],[Ship Mode]]=Introduction!$C$44,1,0)</f>
        <v>1</v>
      </c>
      <c r="O1626" s="51">
        <f>IF(Table2[[#This Row],[Customer Segment]]=Introduction!$D$45,1,0)</f>
        <v>1</v>
      </c>
      <c r="P1626" s="51">
        <f>IF(Table2[[#This Row],[Customer Segment]]=Introduction!$D$42,1,0)</f>
        <v>0</v>
      </c>
      <c r="Q1626" s="51">
        <f>IF(Table2[[#This Row],[Customer Segment]]=Introduction!$D$44,1,0)</f>
        <v>0</v>
      </c>
      <c r="R1626" s="44">
        <v>121.87</v>
      </c>
      <c r="S16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23.43114311123831</v>
      </c>
    </row>
    <row r="1627" spans="1:19" customFormat="1" x14ac:dyDescent="0.2">
      <c r="A1627" s="1" t="s">
        <v>23</v>
      </c>
      <c r="B1627" s="1" t="s">
        <v>14</v>
      </c>
      <c r="C1627" s="1" t="s">
        <v>3</v>
      </c>
      <c r="D1627" s="49">
        <v>0.04</v>
      </c>
      <c r="E1627" s="49">
        <v>22.38</v>
      </c>
      <c r="F1627" s="49">
        <v>15.1</v>
      </c>
      <c r="G1627" s="49">
        <v>0.38</v>
      </c>
      <c r="H1627" s="49">
        <v>16.021799999999999</v>
      </c>
      <c r="I1627" s="52">
        <f>IF(Table2[[#This Row],[Order Priority]]=Introduction!$B$42,1,0)</f>
        <v>0</v>
      </c>
      <c r="J1627" s="52">
        <f>IF(Table2[[#This Row],[Order Priority]]=Introduction!$B$43,1,0)</f>
        <v>0</v>
      </c>
      <c r="K1627" s="52">
        <f>IF(Table2[[#This Row],[Order Priority]]=Introduction!$B$44,1,0)</f>
        <v>1</v>
      </c>
      <c r="L1627" s="52">
        <f>IF(Table2[[#This Row],[Order Priority]]=Introduction!$B$45,1,0)</f>
        <v>0</v>
      </c>
      <c r="M1627" s="52">
        <f>IF(Table2[[#This Row],[Ship Mode]]=Introduction!$C$42,1,0)</f>
        <v>0</v>
      </c>
      <c r="N1627" s="51">
        <f>IF(Table2[[#This Row],[Ship Mode]]=Introduction!$C$44,1,0)</f>
        <v>1</v>
      </c>
      <c r="O1627" s="51">
        <f>IF(Table2[[#This Row],[Customer Segment]]=Introduction!$D$45,1,0)</f>
        <v>1</v>
      </c>
      <c r="P1627" s="51">
        <f>IF(Table2[[#This Row],[Customer Segment]]=Introduction!$D$42,1,0)</f>
        <v>0</v>
      </c>
      <c r="Q1627" s="51">
        <f>IF(Table2[[#This Row],[Customer Segment]]=Introduction!$D$44,1,0)</f>
        <v>0</v>
      </c>
      <c r="R1627" s="41">
        <v>403.53</v>
      </c>
      <c r="S16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500.99958403027341</v>
      </c>
    </row>
    <row r="1628" spans="1:19" customFormat="1" x14ac:dyDescent="0.2">
      <c r="A1628" s="1" t="s">
        <v>23</v>
      </c>
      <c r="B1628" s="1" t="s">
        <v>14</v>
      </c>
      <c r="C1628" s="1" t="s">
        <v>3</v>
      </c>
      <c r="D1628" s="47">
        <v>0.06</v>
      </c>
      <c r="E1628" s="47">
        <v>17.78</v>
      </c>
      <c r="F1628" s="47">
        <v>5.03</v>
      </c>
      <c r="G1628" s="47">
        <v>0.54</v>
      </c>
      <c r="H1628" s="47">
        <v>38.067300000000003</v>
      </c>
      <c r="I1628" s="52">
        <f>IF(Table2[[#This Row],[Order Priority]]=Introduction!$B$42,1,0)</f>
        <v>0</v>
      </c>
      <c r="J1628" s="52">
        <f>IF(Table2[[#This Row],[Order Priority]]=Introduction!$B$43,1,0)</f>
        <v>0</v>
      </c>
      <c r="K1628" s="52">
        <f>IF(Table2[[#This Row],[Order Priority]]=Introduction!$B$44,1,0)</f>
        <v>1</v>
      </c>
      <c r="L1628" s="52">
        <f>IF(Table2[[#This Row],[Order Priority]]=Introduction!$B$45,1,0)</f>
        <v>0</v>
      </c>
      <c r="M1628" s="52">
        <f>IF(Table2[[#This Row],[Ship Mode]]=Introduction!$C$42,1,0)</f>
        <v>0</v>
      </c>
      <c r="N1628" s="51">
        <f>IF(Table2[[#This Row],[Ship Mode]]=Introduction!$C$44,1,0)</f>
        <v>1</v>
      </c>
      <c r="O1628" s="51">
        <f>IF(Table2[[#This Row],[Customer Segment]]=Introduction!$D$45,1,0)</f>
        <v>1</v>
      </c>
      <c r="P1628" s="51">
        <f>IF(Table2[[#This Row],[Customer Segment]]=Introduction!$D$42,1,0)</f>
        <v>0</v>
      </c>
      <c r="Q1628" s="51">
        <f>IF(Table2[[#This Row],[Customer Segment]]=Introduction!$D$44,1,0)</f>
        <v>0</v>
      </c>
      <c r="R1628" s="44">
        <v>55.17</v>
      </c>
      <c r="S16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350.60657049300329</v>
      </c>
    </row>
    <row r="1629" spans="1:19" customFormat="1" x14ac:dyDescent="0.2">
      <c r="A1629" s="1" t="s">
        <v>23</v>
      </c>
      <c r="B1629" s="1" t="s">
        <v>2</v>
      </c>
      <c r="C1629" s="1" t="s">
        <v>47</v>
      </c>
      <c r="D1629" s="49">
        <v>0.04</v>
      </c>
      <c r="E1629" s="49">
        <v>180.98</v>
      </c>
      <c r="F1629" s="49">
        <v>30</v>
      </c>
      <c r="G1629" s="49">
        <v>0.69</v>
      </c>
      <c r="H1629" s="49">
        <v>52.988</v>
      </c>
      <c r="I1629" s="52">
        <f>IF(Table2[[#This Row],[Order Priority]]=Introduction!$B$42,1,0)</f>
        <v>0</v>
      </c>
      <c r="J1629" s="52">
        <f>IF(Table2[[#This Row],[Order Priority]]=Introduction!$B$43,1,0)</f>
        <v>0</v>
      </c>
      <c r="K1629" s="52">
        <f>IF(Table2[[#This Row],[Order Priority]]=Introduction!$B$44,1,0)</f>
        <v>1</v>
      </c>
      <c r="L1629" s="52">
        <f>IF(Table2[[#This Row],[Order Priority]]=Introduction!$B$45,1,0)</f>
        <v>0</v>
      </c>
      <c r="M1629" s="52">
        <f>IF(Table2[[#This Row],[Ship Mode]]=Introduction!$C$42,1,0)</f>
        <v>1</v>
      </c>
      <c r="N1629" s="51">
        <f>IF(Table2[[#This Row],[Ship Mode]]=Introduction!$C$44,1,0)</f>
        <v>0</v>
      </c>
      <c r="O1629" s="51">
        <f>IF(Table2[[#This Row],[Customer Segment]]=Introduction!$D$45,1,0)</f>
        <v>0</v>
      </c>
      <c r="P1629" s="51">
        <f>IF(Table2[[#This Row],[Customer Segment]]=Introduction!$D$42,1,0)</f>
        <v>0</v>
      </c>
      <c r="Q1629" s="51">
        <f>IF(Table2[[#This Row],[Customer Segment]]=Introduction!$D$44,1,0)</f>
        <v>1</v>
      </c>
      <c r="R1629" s="41">
        <v>561.65</v>
      </c>
      <c r="S16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1941.176913875353</v>
      </c>
    </row>
    <row r="1630" spans="1:19" customFormat="1" x14ac:dyDescent="0.2">
      <c r="A1630" s="1" t="s">
        <v>23</v>
      </c>
      <c r="B1630" s="1" t="s">
        <v>14</v>
      </c>
      <c r="C1630" s="1" t="s">
        <v>47</v>
      </c>
      <c r="D1630" s="47">
        <v>0.06</v>
      </c>
      <c r="E1630" s="47">
        <v>3.25</v>
      </c>
      <c r="F1630" s="47">
        <v>49</v>
      </c>
      <c r="G1630" s="47">
        <v>0.56000000000000005</v>
      </c>
      <c r="H1630" s="47">
        <v>10.507999999999999</v>
      </c>
      <c r="I1630" s="52">
        <f>IF(Table2[[#This Row],[Order Priority]]=Introduction!$B$42,1,0)</f>
        <v>0</v>
      </c>
      <c r="J1630" s="52">
        <f>IF(Table2[[#This Row],[Order Priority]]=Introduction!$B$43,1,0)</f>
        <v>0</v>
      </c>
      <c r="K1630" s="52">
        <f>IF(Table2[[#This Row],[Order Priority]]=Introduction!$B$44,1,0)</f>
        <v>1</v>
      </c>
      <c r="L1630" s="52">
        <f>IF(Table2[[#This Row],[Order Priority]]=Introduction!$B$45,1,0)</f>
        <v>0</v>
      </c>
      <c r="M1630" s="52">
        <f>IF(Table2[[#This Row],[Ship Mode]]=Introduction!$C$42,1,0)</f>
        <v>0</v>
      </c>
      <c r="N1630" s="51">
        <f>IF(Table2[[#This Row],[Ship Mode]]=Introduction!$C$44,1,0)</f>
        <v>1</v>
      </c>
      <c r="O1630" s="51">
        <f>IF(Table2[[#This Row],[Customer Segment]]=Introduction!$D$45,1,0)</f>
        <v>0</v>
      </c>
      <c r="P1630" s="51">
        <f>IF(Table2[[#This Row],[Customer Segment]]=Introduction!$D$42,1,0)</f>
        <v>0</v>
      </c>
      <c r="Q1630" s="51">
        <f>IF(Table2[[#This Row],[Customer Segment]]=Introduction!$D$44,1,0)</f>
        <v>1</v>
      </c>
      <c r="R1630" s="44">
        <v>55.6</v>
      </c>
      <c r="S16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1548.2614905853534</v>
      </c>
    </row>
    <row r="1631" spans="1:19" customFormat="1" x14ac:dyDescent="0.2">
      <c r="A1631" s="1" t="s">
        <v>23</v>
      </c>
      <c r="B1631" s="1" t="s">
        <v>14</v>
      </c>
      <c r="C1631" s="1" t="s">
        <v>47</v>
      </c>
      <c r="D1631" s="49">
        <v>0.01</v>
      </c>
      <c r="E1631" s="49">
        <v>110.98</v>
      </c>
      <c r="F1631" s="49">
        <v>13.99</v>
      </c>
      <c r="G1631" s="49">
        <v>0.69</v>
      </c>
      <c r="H1631" s="49">
        <v>1448.7309</v>
      </c>
      <c r="I1631" s="52">
        <f>IF(Table2[[#This Row],[Order Priority]]=Introduction!$B$42,1,0)</f>
        <v>0</v>
      </c>
      <c r="J1631" s="52">
        <f>IF(Table2[[#This Row],[Order Priority]]=Introduction!$B$43,1,0)</f>
        <v>0</v>
      </c>
      <c r="K1631" s="52">
        <f>IF(Table2[[#This Row],[Order Priority]]=Introduction!$B$44,1,0)</f>
        <v>1</v>
      </c>
      <c r="L1631" s="52">
        <f>IF(Table2[[#This Row],[Order Priority]]=Introduction!$B$45,1,0)</f>
        <v>0</v>
      </c>
      <c r="M1631" s="52">
        <f>IF(Table2[[#This Row],[Ship Mode]]=Introduction!$C$42,1,0)</f>
        <v>0</v>
      </c>
      <c r="N1631" s="51">
        <f>IF(Table2[[#This Row],[Ship Mode]]=Introduction!$C$44,1,0)</f>
        <v>1</v>
      </c>
      <c r="O1631" s="51">
        <f>IF(Table2[[#This Row],[Customer Segment]]=Introduction!$D$45,1,0)</f>
        <v>0</v>
      </c>
      <c r="P1631" s="51">
        <f>IF(Table2[[#This Row],[Customer Segment]]=Introduction!$D$42,1,0)</f>
        <v>0</v>
      </c>
      <c r="Q1631" s="51">
        <f>IF(Table2[[#This Row],[Customer Segment]]=Introduction!$D$44,1,0)</f>
        <v>1</v>
      </c>
      <c r="R1631" s="41">
        <v>2099.61</v>
      </c>
      <c r="S16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2532.0181184373696</v>
      </c>
    </row>
    <row r="1632" spans="1:19" customFormat="1" x14ac:dyDescent="0.2">
      <c r="A1632" s="1" t="s">
        <v>23</v>
      </c>
      <c r="B1632" s="1" t="s">
        <v>63</v>
      </c>
      <c r="C1632" s="1" t="s">
        <v>47</v>
      </c>
      <c r="D1632" s="47">
        <v>0.05</v>
      </c>
      <c r="E1632" s="47">
        <v>3.95</v>
      </c>
      <c r="F1632" s="47">
        <v>2</v>
      </c>
      <c r="G1632" s="47">
        <v>0.53</v>
      </c>
      <c r="H1632" s="47">
        <v>1.004</v>
      </c>
      <c r="I1632" s="52">
        <f>IF(Table2[[#This Row],[Order Priority]]=Introduction!$B$42,1,0)</f>
        <v>0</v>
      </c>
      <c r="J1632" s="52">
        <f>IF(Table2[[#This Row],[Order Priority]]=Introduction!$B$43,1,0)</f>
        <v>0</v>
      </c>
      <c r="K1632" s="52">
        <f>IF(Table2[[#This Row],[Order Priority]]=Introduction!$B$44,1,0)</f>
        <v>1</v>
      </c>
      <c r="L1632" s="52">
        <f>IF(Table2[[#This Row],[Order Priority]]=Introduction!$B$45,1,0)</f>
        <v>0</v>
      </c>
      <c r="M1632" s="52">
        <f>IF(Table2[[#This Row],[Ship Mode]]=Introduction!$C$42,1,0)</f>
        <v>0</v>
      </c>
      <c r="N1632" s="51">
        <f>IF(Table2[[#This Row],[Ship Mode]]=Introduction!$C$44,1,0)</f>
        <v>0</v>
      </c>
      <c r="O1632" s="51">
        <f>IF(Table2[[#This Row],[Customer Segment]]=Introduction!$D$45,1,0)</f>
        <v>0</v>
      </c>
      <c r="P1632" s="51">
        <f>IF(Table2[[#This Row],[Customer Segment]]=Introduction!$D$42,1,0)</f>
        <v>0</v>
      </c>
      <c r="Q1632" s="51">
        <f>IF(Table2[[#This Row],[Customer Segment]]=Introduction!$D$44,1,0)</f>
        <v>1</v>
      </c>
      <c r="R1632" s="44">
        <v>96.6</v>
      </c>
      <c r="S16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141.13014160976232</v>
      </c>
    </row>
    <row r="1633" spans="1:19" customFormat="1" x14ac:dyDescent="0.2">
      <c r="A1633" s="1" t="s">
        <v>23</v>
      </c>
      <c r="B1633" s="1" t="s">
        <v>14</v>
      </c>
      <c r="C1633" s="1" t="s">
        <v>70</v>
      </c>
      <c r="D1633" s="49">
        <v>0.04</v>
      </c>
      <c r="E1633" s="49">
        <v>2.88</v>
      </c>
      <c r="F1633" s="49">
        <v>1.01</v>
      </c>
      <c r="G1633" s="49">
        <v>0.55000000000000004</v>
      </c>
      <c r="H1633" s="49">
        <v>15.246</v>
      </c>
      <c r="I1633" s="52">
        <f>IF(Table2[[#This Row],[Order Priority]]=Introduction!$B$42,1,0)</f>
        <v>0</v>
      </c>
      <c r="J1633" s="52">
        <f>IF(Table2[[#This Row],[Order Priority]]=Introduction!$B$43,1,0)</f>
        <v>0</v>
      </c>
      <c r="K1633" s="52">
        <f>IF(Table2[[#This Row],[Order Priority]]=Introduction!$B$44,1,0)</f>
        <v>1</v>
      </c>
      <c r="L1633" s="52">
        <f>IF(Table2[[#This Row],[Order Priority]]=Introduction!$B$45,1,0)</f>
        <v>0</v>
      </c>
      <c r="M1633" s="52">
        <f>IF(Table2[[#This Row],[Ship Mode]]=Introduction!$C$42,1,0)</f>
        <v>0</v>
      </c>
      <c r="N1633" s="51">
        <f>IF(Table2[[#This Row],[Ship Mode]]=Introduction!$C$44,1,0)</f>
        <v>1</v>
      </c>
      <c r="O1633" s="51">
        <f>IF(Table2[[#This Row],[Customer Segment]]=Introduction!$D$45,1,0)</f>
        <v>0</v>
      </c>
      <c r="P1633" s="51">
        <f>IF(Table2[[#This Row],[Customer Segment]]=Introduction!$D$42,1,0)</f>
        <v>0</v>
      </c>
      <c r="Q1633" s="51">
        <f>IF(Table2[[#This Row],[Customer Segment]]=Introduction!$D$44,1,0)</f>
        <v>0</v>
      </c>
      <c r="R1633" s="41">
        <v>111.92</v>
      </c>
      <c r="S16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200.00770153946218</v>
      </c>
    </row>
    <row r="1634" spans="1:19" customFormat="1" x14ac:dyDescent="0.2">
      <c r="A1634" s="1" t="s">
        <v>46</v>
      </c>
      <c r="B1634" s="1" t="s">
        <v>14</v>
      </c>
      <c r="C1634" s="1" t="s">
        <v>47</v>
      </c>
      <c r="D1634" s="47">
        <v>0.05</v>
      </c>
      <c r="E1634" s="47">
        <v>120.98</v>
      </c>
      <c r="F1634" s="47">
        <v>9.07</v>
      </c>
      <c r="G1634" s="47">
        <v>0.35</v>
      </c>
      <c r="H1634" s="47">
        <v>881.04719999999998</v>
      </c>
      <c r="I1634" s="52">
        <f>IF(Table2[[#This Row],[Order Priority]]=Introduction!$B$42,1,0)</f>
        <v>0</v>
      </c>
      <c r="J1634" s="52">
        <f>IF(Table2[[#This Row],[Order Priority]]=Introduction!$B$43,1,0)</f>
        <v>0</v>
      </c>
      <c r="K1634" s="52">
        <f>IF(Table2[[#This Row],[Order Priority]]=Introduction!$B$44,1,0)</f>
        <v>0</v>
      </c>
      <c r="L1634" s="52">
        <f>IF(Table2[[#This Row],[Order Priority]]=Introduction!$B$45,1,0)</f>
        <v>0</v>
      </c>
      <c r="M1634" s="52">
        <f>IF(Table2[[#This Row],[Ship Mode]]=Introduction!$C$42,1,0)</f>
        <v>0</v>
      </c>
      <c r="N1634" s="51">
        <f>IF(Table2[[#This Row],[Ship Mode]]=Introduction!$C$44,1,0)</f>
        <v>1</v>
      </c>
      <c r="O1634" s="51">
        <f>IF(Table2[[#This Row],[Customer Segment]]=Introduction!$D$45,1,0)</f>
        <v>0</v>
      </c>
      <c r="P1634" s="51">
        <f>IF(Table2[[#This Row],[Customer Segment]]=Introduction!$D$42,1,0)</f>
        <v>0</v>
      </c>
      <c r="Q1634" s="51">
        <f>IF(Table2[[#This Row],[Customer Segment]]=Introduction!$D$44,1,0)</f>
        <v>1</v>
      </c>
      <c r="R1634" s="44">
        <v>1276.8800000000001</v>
      </c>
      <c r="S16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1658.2664030461124</v>
      </c>
    </row>
    <row r="1635" spans="1:19" customFormat="1" x14ac:dyDescent="0.2">
      <c r="A1635" s="1" t="s">
        <v>1</v>
      </c>
      <c r="B1635" s="1" t="s">
        <v>14</v>
      </c>
      <c r="C1635" s="1" t="s">
        <v>70</v>
      </c>
      <c r="D1635" s="49">
        <v>0.04</v>
      </c>
      <c r="E1635" s="49">
        <v>3.68</v>
      </c>
      <c r="F1635" s="49">
        <v>1.32</v>
      </c>
      <c r="G1635" s="49">
        <v>0.83</v>
      </c>
      <c r="H1635" s="49">
        <v>300.92579999999998</v>
      </c>
      <c r="I1635" s="52">
        <f>IF(Table2[[#This Row],[Order Priority]]=Introduction!$B$42,1,0)</f>
        <v>1</v>
      </c>
      <c r="J1635" s="52">
        <f>IF(Table2[[#This Row],[Order Priority]]=Introduction!$B$43,1,0)</f>
        <v>0</v>
      </c>
      <c r="K1635" s="52">
        <f>IF(Table2[[#This Row],[Order Priority]]=Introduction!$B$44,1,0)</f>
        <v>0</v>
      </c>
      <c r="L1635" s="52">
        <f>IF(Table2[[#This Row],[Order Priority]]=Introduction!$B$45,1,0)</f>
        <v>0</v>
      </c>
      <c r="M1635" s="52">
        <f>IF(Table2[[#This Row],[Ship Mode]]=Introduction!$C$42,1,0)</f>
        <v>0</v>
      </c>
      <c r="N1635" s="51">
        <f>IF(Table2[[#This Row],[Ship Mode]]=Introduction!$C$44,1,0)</f>
        <v>1</v>
      </c>
      <c r="O1635" s="51">
        <f>IF(Table2[[#This Row],[Customer Segment]]=Introduction!$D$45,1,0)</f>
        <v>0</v>
      </c>
      <c r="P1635" s="51">
        <f>IF(Table2[[#This Row],[Customer Segment]]=Introduction!$D$42,1,0)</f>
        <v>0</v>
      </c>
      <c r="Q1635" s="51">
        <f>IF(Table2[[#This Row],[Customer Segment]]=Introduction!$D$44,1,0)</f>
        <v>0</v>
      </c>
      <c r="R1635" s="41">
        <v>41.29</v>
      </c>
      <c r="S16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946.60028288154706</v>
      </c>
    </row>
    <row r="1636" spans="1:19" customFormat="1" x14ac:dyDescent="0.2">
      <c r="A1636" s="1" t="s">
        <v>13</v>
      </c>
      <c r="B1636" s="1" t="s">
        <v>63</v>
      </c>
      <c r="C1636" s="1" t="s">
        <v>70</v>
      </c>
      <c r="D1636" s="47">
        <v>0.05</v>
      </c>
      <c r="E1636" s="47">
        <v>4.71</v>
      </c>
      <c r="F1636" s="47">
        <v>0.7</v>
      </c>
      <c r="G1636" s="47">
        <v>0.8</v>
      </c>
      <c r="H1636" s="47">
        <v>-2.3759999999999999</v>
      </c>
      <c r="I1636" s="52">
        <f>IF(Table2[[#This Row],[Order Priority]]=Introduction!$B$42,1,0)</f>
        <v>0</v>
      </c>
      <c r="J1636" s="52">
        <f>IF(Table2[[#This Row],[Order Priority]]=Introduction!$B$43,1,0)</f>
        <v>1</v>
      </c>
      <c r="K1636" s="52">
        <f>IF(Table2[[#This Row],[Order Priority]]=Introduction!$B$44,1,0)</f>
        <v>0</v>
      </c>
      <c r="L1636" s="52">
        <f>IF(Table2[[#This Row],[Order Priority]]=Introduction!$B$45,1,0)</f>
        <v>0</v>
      </c>
      <c r="M1636" s="52">
        <f>IF(Table2[[#This Row],[Ship Mode]]=Introduction!$C$42,1,0)</f>
        <v>0</v>
      </c>
      <c r="N1636" s="51">
        <f>IF(Table2[[#This Row],[Ship Mode]]=Introduction!$C$44,1,0)</f>
        <v>0</v>
      </c>
      <c r="O1636" s="51">
        <f>IF(Table2[[#This Row],[Customer Segment]]=Introduction!$D$45,1,0)</f>
        <v>0</v>
      </c>
      <c r="P1636" s="51">
        <f>IF(Table2[[#This Row],[Customer Segment]]=Introduction!$D$42,1,0)</f>
        <v>0</v>
      </c>
      <c r="Q1636" s="51">
        <f>IF(Table2[[#This Row],[Customer Segment]]=Introduction!$D$44,1,0)</f>
        <v>0</v>
      </c>
      <c r="R1636" s="44">
        <v>12.16</v>
      </c>
      <c r="S16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215.84274014008687</v>
      </c>
    </row>
    <row r="1637" spans="1:19" customFormat="1" x14ac:dyDescent="0.2">
      <c r="A1637" s="1" t="s">
        <v>13</v>
      </c>
      <c r="B1637" s="1" t="s">
        <v>63</v>
      </c>
      <c r="C1637" s="1" t="s">
        <v>70</v>
      </c>
      <c r="D1637" s="49">
        <v>0.04</v>
      </c>
      <c r="E1637" s="49">
        <v>55.99</v>
      </c>
      <c r="F1637" s="49">
        <v>1.25</v>
      </c>
      <c r="G1637" s="49">
        <v>0.35</v>
      </c>
      <c r="H1637" s="49">
        <v>-18.3216</v>
      </c>
      <c r="I1637" s="52">
        <f>IF(Table2[[#This Row],[Order Priority]]=Introduction!$B$42,1,0)</f>
        <v>0</v>
      </c>
      <c r="J1637" s="52">
        <f>IF(Table2[[#This Row],[Order Priority]]=Introduction!$B$43,1,0)</f>
        <v>1</v>
      </c>
      <c r="K1637" s="52">
        <f>IF(Table2[[#This Row],[Order Priority]]=Introduction!$B$44,1,0)</f>
        <v>0</v>
      </c>
      <c r="L1637" s="52">
        <f>IF(Table2[[#This Row],[Order Priority]]=Introduction!$B$45,1,0)</f>
        <v>0</v>
      </c>
      <c r="M1637" s="52">
        <f>IF(Table2[[#This Row],[Ship Mode]]=Introduction!$C$42,1,0)</f>
        <v>0</v>
      </c>
      <c r="N1637" s="51">
        <f>IF(Table2[[#This Row],[Ship Mode]]=Introduction!$C$44,1,0)</f>
        <v>0</v>
      </c>
      <c r="O1637" s="51">
        <f>IF(Table2[[#This Row],[Customer Segment]]=Introduction!$D$45,1,0)</f>
        <v>0</v>
      </c>
      <c r="P1637" s="51">
        <f>IF(Table2[[#This Row],[Customer Segment]]=Introduction!$D$42,1,0)</f>
        <v>0</v>
      </c>
      <c r="Q1637" s="51">
        <f>IF(Table2[[#This Row],[Customer Segment]]=Introduction!$D$44,1,0)</f>
        <v>0</v>
      </c>
      <c r="R1637" s="41">
        <v>147.56</v>
      </c>
      <c r="S16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7.960570280828307</v>
      </c>
    </row>
    <row r="1638" spans="1:19" customFormat="1" x14ac:dyDescent="0.2">
      <c r="A1638" s="1" t="s">
        <v>13</v>
      </c>
      <c r="B1638" s="1" t="s">
        <v>2</v>
      </c>
      <c r="C1638" s="1" t="s">
        <v>15</v>
      </c>
      <c r="D1638" s="47">
        <v>0.03</v>
      </c>
      <c r="E1638" s="47">
        <v>120.98</v>
      </c>
      <c r="F1638" s="47">
        <v>30</v>
      </c>
      <c r="G1638" s="47">
        <v>0.64</v>
      </c>
      <c r="H1638" s="47">
        <v>638.02800000000002</v>
      </c>
      <c r="I1638" s="52">
        <f>IF(Table2[[#This Row],[Order Priority]]=Introduction!$B$42,1,0)</f>
        <v>0</v>
      </c>
      <c r="J1638" s="52">
        <f>IF(Table2[[#This Row],[Order Priority]]=Introduction!$B$43,1,0)</f>
        <v>1</v>
      </c>
      <c r="K1638" s="52">
        <f>IF(Table2[[#This Row],[Order Priority]]=Introduction!$B$44,1,0)</f>
        <v>0</v>
      </c>
      <c r="L1638" s="52">
        <f>IF(Table2[[#This Row],[Order Priority]]=Introduction!$B$45,1,0)</f>
        <v>0</v>
      </c>
      <c r="M1638" s="52">
        <f>IF(Table2[[#This Row],[Ship Mode]]=Introduction!$C$42,1,0)</f>
        <v>1</v>
      </c>
      <c r="N1638" s="51">
        <f>IF(Table2[[#This Row],[Ship Mode]]=Introduction!$C$44,1,0)</f>
        <v>0</v>
      </c>
      <c r="O1638" s="51">
        <f>IF(Table2[[#This Row],[Customer Segment]]=Introduction!$D$45,1,0)</f>
        <v>0</v>
      </c>
      <c r="P1638" s="51">
        <f>IF(Table2[[#This Row],[Customer Segment]]=Introduction!$D$42,1,0)</f>
        <v>1</v>
      </c>
      <c r="Q1638" s="51">
        <f>IF(Table2[[#This Row],[Customer Segment]]=Introduction!$D$44,1,0)</f>
        <v>0</v>
      </c>
      <c r="R1638" s="44">
        <v>1894.45</v>
      </c>
      <c r="S16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2175.699939118716</v>
      </c>
    </row>
    <row r="1639" spans="1:19" customFormat="1" x14ac:dyDescent="0.2">
      <c r="A1639" s="1" t="s">
        <v>13</v>
      </c>
      <c r="B1639" s="1" t="s">
        <v>14</v>
      </c>
      <c r="C1639" s="1" t="s">
        <v>15</v>
      </c>
      <c r="D1639" s="49">
        <v>0.01</v>
      </c>
      <c r="E1639" s="49">
        <v>15.68</v>
      </c>
      <c r="F1639" s="49">
        <v>3.73</v>
      </c>
      <c r="G1639" s="49">
        <v>0.46</v>
      </c>
      <c r="H1639" s="49">
        <v>138.49680000000001</v>
      </c>
      <c r="I1639" s="52">
        <f>IF(Table2[[#This Row],[Order Priority]]=Introduction!$B$42,1,0)</f>
        <v>0</v>
      </c>
      <c r="J1639" s="52">
        <f>IF(Table2[[#This Row],[Order Priority]]=Introduction!$B$43,1,0)</f>
        <v>1</v>
      </c>
      <c r="K1639" s="52">
        <f>IF(Table2[[#This Row],[Order Priority]]=Introduction!$B$44,1,0)</f>
        <v>0</v>
      </c>
      <c r="L1639" s="52">
        <f>IF(Table2[[#This Row],[Order Priority]]=Introduction!$B$45,1,0)</f>
        <v>0</v>
      </c>
      <c r="M1639" s="52">
        <f>IF(Table2[[#This Row],[Ship Mode]]=Introduction!$C$42,1,0)</f>
        <v>0</v>
      </c>
      <c r="N1639" s="51">
        <f>IF(Table2[[#This Row],[Ship Mode]]=Introduction!$C$44,1,0)</f>
        <v>1</v>
      </c>
      <c r="O1639" s="51">
        <f>IF(Table2[[#This Row],[Customer Segment]]=Introduction!$D$45,1,0)</f>
        <v>0</v>
      </c>
      <c r="P1639" s="51">
        <f>IF(Table2[[#This Row],[Customer Segment]]=Introduction!$D$42,1,0)</f>
        <v>1</v>
      </c>
      <c r="Q1639" s="51">
        <f>IF(Table2[[#This Row],[Customer Segment]]=Introduction!$D$44,1,0)</f>
        <v>0</v>
      </c>
      <c r="R1639" s="41">
        <v>200.72</v>
      </c>
      <c r="S16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275.32945051684811</v>
      </c>
    </row>
    <row r="1640" spans="1:19" customFormat="1" x14ac:dyDescent="0.2">
      <c r="A1640" s="1" t="s">
        <v>23</v>
      </c>
      <c r="B1640" s="1" t="s">
        <v>14</v>
      </c>
      <c r="C1640" s="1" t="s">
        <v>15</v>
      </c>
      <c r="D1640" s="47">
        <v>0.09</v>
      </c>
      <c r="E1640" s="47">
        <v>6.84</v>
      </c>
      <c r="F1640" s="47">
        <v>8.3699999999999992</v>
      </c>
      <c r="G1640" s="47">
        <v>0.57999999999999996</v>
      </c>
      <c r="H1640" s="47">
        <v>-88.584999999999994</v>
      </c>
      <c r="I1640" s="52">
        <f>IF(Table2[[#This Row],[Order Priority]]=Introduction!$B$42,1,0)</f>
        <v>0</v>
      </c>
      <c r="J1640" s="52">
        <f>IF(Table2[[#This Row],[Order Priority]]=Introduction!$B$43,1,0)</f>
        <v>0</v>
      </c>
      <c r="K1640" s="52">
        <f>IF(Table2[[#This Row],[Order Priority]]=Introduction!$B$44,1,0)</f>
        <v>1</v>
      </c>
      <c r="L1640" s="52">
        <f>IF(Table2[[#This Row],[Order Priority]]=Introduction!$B$45,1,0)</f>
        <v>0</v>
      </c>
      <c r="M1640" s="52">
        <f>IF(Table2[[#This Row],[Ship Mode]]=Introduction!$C$42,1,0)</f>
        <v>0</v>
      </c>
      <c r="N1640" s="51">
        <f>IF(Table2[[#This Row],[Ship Mode]]=Introduction!$C$44,1,0)</f>
        <v>1</v>
      </c>
      <c r="O1640" s="51">
        <f>IF(Table2[[#This Row],[Customer Segment]]=Introduction!$D$45,1,0)</f>
        <v>0</v>
      </c>
      <c r="P1640" s="51">
        <f>IF(Table2[[#This Row],[Customer Segment]]=Introduction!$D$42,1,0)</f>
        <v>1</v>
      </c>
      <c r="Q1640" s="51">
        <f>IF(Table2[[#This Row],[Customer Segment]]=Introduction!$D$44,1,0)</f>
        <v>0</v>
      </c>
      <c r="R1640" s="44">
        <v>87.1</v>
      </c>
      <c r="S16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272.47287186044963</v>
      </c>
    </row>
    <row r="1641" spans="1:19" customFormat="1" x14ac:dyDescent="0.2">
      <c r="A1641" s="1" t="s">
        <v>23</v>
      </c>
      <c r="B1641" s="1" t="s">
        <v>63</v>
      </c>
      <c r="C1641" s="1" t="s">
        <v>15</v>
      </c>
      <c r="D1641" s="49">
        <v>7.0000000000000007E-2</v>
      </c>
      <c r="E1641" s="49">
        <v>48.91</v>
      </c>
      <c r="F1641" s="49">
        <v>35</v>
      </c>
      <c r="G1641" s="49">
        <v>0.83</v>
      </c>
      <c r="H1641" s="49">
        <v>-485.68</v>
      </c>
      <c r="I1641" s="52">
        <f>IF(Table2[[#This Row],[Order Priority]]=Introduction!$B$42,1,0)</f>
        <v>0</v>
      </c>
      <c r="J1641" s="52">
        <f>IF(Table2[[#This Row],[Order Priority]]=Introduction!$B$43,1,0)</f>
        <v>0</v>
      </c>
      <c r="K1641" s="52">
        <f>IF(Table2[[#This Row],[Order Priority]]=Introduction!$B$44,1,0)</f>
        <v>1</v>
      </c>
      <c r="L1641" s="52">
        <f>IF(Table2[[#This Row],[Order Priority]]=Introduction!$B$45,1,0)</f>
        <v>0</v>
      </c>
      <c r="M1641" s="52">
        <f>IF(Table2[[#This Row],[Ship Mode]]=Introduction!$C$42,1,0)</f>
        <v>0</v>
      </c>
      <c r="N1641" s="51">
        <f>IF(Table2[[#This Row],[Ship Mode]]=Introduction!$C$44,1,0)</f>
        <v>0</v>
      </c>
      <c r="O1641" s="51">
        <f>IF(Table2[[#This Row],[Customer Segment]]=Introduction!$D$45,1,0)</f>
        <v>0</v>
      </c>
      <c r="P1641" s="51">
        <f>IF(Table2[[#This Row],[Customer Segment]]=Introduction!$D$42,1,0)</f>
        <v>1</v>
      </c>
      <c r="Q1641" s="51">
        <f>IF(Table2[[#This Row],[Customer Segment]]=Introduction!$D$44,1,0)</f>
        <v>0</v>
      </c>
      <c r="R1641" s="41">
        <v>736.86</v>
      </c>
      <c r="S16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872.48269297620959</v>
      </c>
    </row>
    <row r="1642" spans="1:19" customFormat="1" x14ac:dyDescent="0.2">
      <c r="A1642" s="1" t="s">
        <v>92</v>
      </c>
      <c r="B1642" s="1" t="s">
        <v>14</v>
      </c>
      <c r="C1642" s="1" t="s">
        <v>3</v>
      </c>
      <c r="D1642" s="47">
        <v>0.03</v>
      </c>
      <c r="E1642" s="47">
        <v>15.31</v>
      </c>
      <c r="F1642" s="47">
        <v>8.7799999999999994</v>
      </c>
      <c r="G1642" s="47">
        <v>0.56999999999999995</v>
      </c>
      <c r="H1642" s="47">
        <v>-57.56</v>
      </c>
      <c r="I1642" s="52">
        <f>IF(Table2[[#This Row],[Order Priority]]=Introduction!$B$42,1,0)</f>
        <v>0</v>
      </c>
      <c r="J1642" s="52">
        <f>IF(Table2[[#This Row],[Order Priority]]=Introduction!$B$43,1,0)</f>
        <v>0</v>
      </c>
      <c r="K1642" s="52">
        <f>IF(Table2[[#This Row],[Order Priority]]=Introduction!$B$44,1,0)</f>
        <v>0</v>
      </c>
      <c r="L1642" s="52">
        <f>IF(Table2[[#This Row],[Order Priority]]=Introduction!$B$45,1,0)</f>
        <v>1</v>
      </c>
      <c r="M1642" s="52">
        <f>IF(Table2[[#This Row],[Ship Mode]]=Introduction!$C$42,1,0)</f>
        <v>0</v>
      </c>
      <c r="N1642" s="51">
        <f>IF(Table2[[#This Row],[Ship Mode]]=Introduction!$C$44,1,0)</f>
        <v>1</v>
      </c>
      <c r="O1642" s="51">
        <f>IF(Table2[[#This Row],[Customer Segment]]=Introduction!$D$45,1,0)</f>
        <v>1</v>
      </c>
      <c r="P1642" s="51">
        <f>IF(Table2[[#This Row],[Customer Segment]]=Introduction!$D$42,1,0)</f>
        <v>0</v>
      </c>
      <c r="Q1642" s="51">
        <f>IF(Table2[[#This Row],[Customer Segment]]=Introduction!$D$44,1,0)</f>
        <v>0</v>
      </c>
      <c r="R1642" s="44">
        <v>194.08</v>
      </c>
      <c r="S16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326.34583316725747</v>
      </c>
    </row>
    <row r="1643" spans="1:19" customFormat="1" x14ac:dyDescent="0.2">
      <c r="A1643" s="1" t="s">
        <v>92</v>
      </c>
      <c r="B1643" s="1" t="s">
        <v>14</v>
      </c>
      <c r="C1643" s="1" t="s">
        <v>70</v>
      </c>
      <c r="D1643" s="49">
        <v>7.0000000000000007E-2</v>
      </c>
      <c r="E1643" s="49">
        <v>39.479999999999997</v>
      </c>
      <c r="F1643" s="49">
        <v>1.99</v>
      </c>
      <c r="G1643" s="49">
        <v>0.54</v>
      </c>
      <c r="H1643" s="49">
        <v>322.25069999999999</v>
      </c>
      <c r="I1643" s="52">
        <f>IF(Table2[[#This Row],[Order Priority]]=Introduction!$B$42,1,0)</f>
        <v>0</v>
      </c>
      <c r="J1643" s="52">
        <f>IF(Table2[[#This Row],[Order Priority]]=Introduction!$B$43,1,0)</f>
        <v>0</v>
      </c>
      <c r="K1643" s="52">
        <f>IF(Table2[[#This Row],[Order Priority]]=Introduction!$B$44,1,0)</f>
        <v>0</v>
      </c>
      <c r="L1643" s="52">
        <f>IF(Table2[[#This Row],[Order Priority]]=Introduction!$B$45,1,0)</f>
        <v>1</v>
      </c>
      <c r="M1643" s="52">
        <f>IF(Table2[[#This Row],[Ship Mode]]=Introduction!$C$42,1,0)</f>
        <v>0</v>
      </c>
      <c r="N1643" s="51">
        <f>IF(Table2[[#This Row],[Ship Mode]]=Introduction!$C$44,1,0)</f>
        <v>1</v>
      </c>
      <c r="O1643" s="51">
        <f>IF(Table2[[#This Row],[Customer Segment]]=Introduction!$D$45,1,0)</f>
        <v>0</v>
      </c>
      <c r="P1643" s="51">
        <f>IF(Table2[[#This Row],[Customer Segment]]=Introduction!$D$42,1,0)</f>
        <v>0</v>
      </c>
      <c r="Q1643" s="51">
        <f>IF(Table2[[#This Row],[Customer Segment]]=Introduction!$D$44,1,0)</f>
        <v>0</v>
      </c>
      <c r="R1643" s="41">
        <v>467.03</v>
      </c>
      <c r="S16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561.00698461447405</v>
      </c>
    </row>
    <row r="1644" spans="1:19" customFormat="1" x14ac:dyDescent="0.2">
      <c r="A1644" s="1" t="s">
        <v>46</v>
      </c>
      <c r="B1644" s="1" t="s">
        <v>14</v>
      </c>
      <c r="C1644" s="1" t="s">
        <v>70</v>
      </c>
      <c r="D1644" s="47">
        <v>0.04</v>
      </c>
      <c r="E1644" s="47">
        <v>9.11</v>
      </c>
      <c r="F1644" s="47">
        <v>2.25</v>
      </c>
      <c r="G1644" s="47">
        <v>0.52</v>
      </c>
      <c r="H1644" s="47">
        <v>-3.496</v>
      </c>
      <c r="I1644" s="52">
        <f>IF(Table2[[#This Row],[Order Priority]]=Introduction!$B$42,1,0)</f>
        <v>0</v>
      </c>
      <c r="J1644" s="52">
        <f>IF(Table2[[#This Row],[Order Priority]]=Introduction!$B$43,1,0)</f>
        <v>0</v>
      </c>
      <c r="K1644" s="52">
        <f>IF(Table2[[#This Row],[Order Priority]]=Introduction!$B$44,1,0)</f>
        <v>0</v>
      </c>
      <c r="L1644" s="52">
        <f>IF(Table2[[#This Row],[Order Priority]]=Introduction!$B$45,1,0)</f>
        <v>0</v>
      </c>
      <c r="M1644" s="52">
        <f>IF(Table2[[#This Row],[Ship Mode]]=Introduction!$C$42,1,0)</f>
        <v>0</v>
      </c>
      <c r="N1644" s="51">
        <f>IF(Table2[[#This Row],[Ship Mode]]=Introduction!$C$44,1,0)</f>
        <v>1</v>
      </c>
      <c r="O1644" s="51">
        <f>IF(Table2[[#This Row],[Customer Segment]]=Introduction!$D$45,1,0)</f>
        <v>0</v>
      </c>
      <c r="P1644" s="51">
        <f>IF(Table2[[#This Row],[Customer Segment]]=Introduction!$D$42,1,0)</f>
        <v>0</v>
      </c>
      <c r="Q1644" s="51">
        <f>IF(Table2[[#This Row],[Customer Segment]]=Introduction!$D$44,1,0)</f>
        <v>0</v>
      </c>
      <c r="R1644" s="44">
        <v>18.59</v>
      </c>
      <c r="S16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330.93325493118249</v>
      </c>
    </row>
    <row r="1645" spans="1:19" customFormat="1" x14ac:dyDescent="0.2">
      <c r="A1645" s="1" t="s">
        <v>46</v>
      </c>
      <c r="B1645" s="1" t="s">
        <v>14</v>
      </c>
      <c r="C1645" s="1" t="s">
        <v>70</v>
      </c>
      <c r="D1645" s="49">
        <v>7.0000000000000007E-2</v>
      </c>
      <c r="E1645" s="49">
        <v>64.650000000000006</v>
      </c>
      <c r="F1645" s="49">
        <v>35</v>
      </c>
      <c r="G1645" s="49">
        <v>0.8</v>
      </c>
      <c r="H1645" s="49">
        <v>-717.072</v>
      </c>
      <c r="I1645" s="52">
        <f>IF(Table2[[#This Row],[Order Priority]]=Introduction!$B$42,1,0)</f>
        <v>0</v>
      </c>
      <c r="J1645" s="52">
        <f>IF(Table2[[#This Row],[Order Priority]]=Introduction!$B$43,1,0)</f>
        <v>0</v>
      </c>
      <c r="K1645" s="52">
        <f>IF(Table2[[#This Row],[Order Priority]]=Introduction!$B$44,1,0)</f>
        <v>0</v>
      </c>
      <c r="L1645" s="52">
        <f>IF(Table2[[#This Row],[Order Priority]]=Introduction!$B$45,1,0)</f>
        <v>0</v>
      </c>
      <c r="M1645" s="52">
        <f>IF(Table2[[#This Row],[Ship Mode]]=Introduction!$C$42,1,0)</f>
        <v>0</v>
      </c>
      <c r="N1645" s="51">
        <f>IF(Table2[[#This Row],[Ship Mode]]=Introduction!$C$44,1,0)</f>
        <v>1</v>
      </c>
      <c r="O1645" s="51">
        <f>IF(Table2[[#This Row],[Customer Segment]]=Introduction!$D$45,1,0)</f>
        <v>0</v>
      </c>
      <c r="P1645" s="51">
        <f>IF(Table2[[#This Row],[Customer Segment]]=Introduction!$D$42,1,0)</f>
        <v>0</v>
      </c>
      <c r="Q1645" s="51">
        <f>IF(Table2[[#This Row],[Customer Segment]]=Introduction!$D$44,1,0)</f>
        <v>0</v>
      </c>
      <c r="R1645" s="41">
        <v>834.08</v>
      </c>
      <c r="S16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892.32451494844395</v>
      </c>
    </row>
    <row r="1646" spans="1:19" customFormat="1" x14ac:dyDescent="0.2">
      <c r="A1646" s="1" t="s">
        <v>46</v>
      </c>
      <c r="B1646" s="1" t="s">
        <v>14</v>
      </c>
      <c r="C1646" s="1" t="s">
        <v>15</v>
      </c>
      <c r="D1646" s="47">
        <v>0.06</v>
      </c>
      <c r="E1646" s="47">
        <v>2.89</v>
      </c>
      <c r="F1646" s="47">
        <v>0.99</v>
      </c>
      <c r="G1646" s="47">
        <v>0.38</v>
      </c>
      <c r="H1646" s="47">
        <v>-2.0097</v>
      </c>
      <c r="I1646" s="52">
        <f>IF(Table2[[#This Row],[Order Priority]]=Introduction!$B$42,1,0)</f>
        <v>0</v>
      </c>
      <c r="J1646" s="52">
        <f>IF(Table2[[#This Row],[Order Priority]]=Introduction!$B$43,1,0)</f>
        <v>0</v>
      </c>
      <c r="K1646" s="52">
        <f>IF(Table2[[#This Row],[Order Priority]]=Introduction!$B$44,1,0)</f>
        <v>0</v>
      </c>
      <c r="L1646" s="52">
        <f>IF(Table2[[#This Row],[Order Priority]]=Introduction!$B$45,1,0)</f>
        <v>0</v>
      </c>
      <c r="M1646" s="52">
        <f>IF(Table2[[#This Row],[Ship Mode]]=Introduction!$C$42,1,0)</f>
        <v>0</v>
      </c>
      <c r="N1646" s="51">
        <f>IF(Table2[[#This Row],[Ship Mode]]=Introduction!$C$44,1,0)</f>
        <v>1</v>
      </c>
      <c r="O1646" s="51">
        <f>IF(Table2[[#This Row],[Customer Segment]]=Introduction!$D$45,1,0)</f>
        <v>0</v>
      </c>
      <c r="P1646" s="51">
        <f>IF(Table2[[#This Row],[Customer Segment]]=Introduction!$D$42,1,0)</f>
        <v>1</v>
      </c>
      <c r="Q1646" s="51">
        <f>IF(Table2[[#This Row],[Customer Segment]]=Introduction!$D$44,1,0)</f>
        <v>0</v>
      </c>
      <c r="R1646" s="44">
        <v>16.670000000000002</v>
      </c>
      <c r="S16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119.62307759247338</v>
      </c>
    </row>
    <row r="1647" spans="1:19" customFormat="1" x14ac:dyDescent="0.2">
      <c r="A1647" s="1" t="s">
        <v>46</v>
      </c>
      <c r="B1647" s="1" t="s">
        <v>14</v>
      </c>
      <c r="C1647" s="1" t="s">
        <v>15</v>
      </c>
      <c r="D1647" s="49">
        <v>0.08</v>
      </c>
      <c r="E1647" s="49">
        <v>22.84</v>
      </c>
      <c r="F1647" s="49">
        <v>11.54</v>
      </c>
      <c r="G1647" s="49">
        <v>0.39</v>
      </c>
      <c r="H1647" s="49">
        <v>-477.37200000000001</v>
      </c>
      <c r="I1647" s="52">
        <f>IF(Table2[[#This Row],[Order Priority]]=Introduction!$B$42,1,0)</f>
        <v>0</v>
      </c>
      <c r="J1647" s="52">
        <f>IF(Table2[[#This Row],[Order Priority]]=Introduction!$B$43,1,0)</f>
        <v>0</v>
      </c>
      <c r="K1647" s="52">
        <f>IF(Table2[[#This Row],[Order Priority]]=Introduction!$B$44,1,0)</f>
        <v>0</v>
      </c>
      <c r="L1647" s="52">
        <f>IF(Table2[[#This Row],[Order Priority]]=Introduction!$B$45,1,0)</f>
        <v>0</v>
      </c>
      <c r="M1647" s="52">
        <f>IF(Table2[[#This Row],[Ship Mode]]=Introduction!$C$42,1,0)</f>
        <v>0</v>
      </c>
      <c r="N1647" s="51">
        <f>IF(Table2[[#This Row],[Ship Mode]]=Introduction!$C$44,1,0)</f>
        <v>1</v>
      </c>
      <c r="O1647" s="51">
        <f>IF(Table2[[#This Row],[Customer Segment]]=Introduction!$D$45,1,0)</f>
        <v>0</v>
      </c>
      <c r="P1647" s="51">
        <f>IF(Table2[[#This Row],[Customer Segment]]=Introduction!$D$42,1,0)</f>
        <v>1</v>
      </c>
      <c r="Q1647" s="51">
        <f>IF(Table2[[#This Row],[Customer Segment]]=Introduction!$D$44,1,0)</f>
        <v>0</v>
      </c>
      <c r="R1647" s="41">
        <v>195.16</v>
      </c>
      <c r="S16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-17.96314077286781</v>
      </c>
    </row>
    <row r="1648" spans="1:19" customFormat="1" x14ac:dyDescent="0.2">
      <c r="A1648" s="1" t="s">
        <v>46</v>
      </c>
      <c r="B1648" s="1" t="s">
        <v>14</v>
      </c>
      <c r="C1648" s="1" t="s">
        <v>70</v>
      </c>
      <c r="D1648" s="47">
        <v>0.09</v>
      </c>
      <c r="E1648" s="47">
        <v>95.43</v>
      </c>
      <c r="F1648" s="47">
        <v>19.989999999999998</v>
      </c>
      <c r="G1648" s="47">
        <v>0.79</v>
      </c>
      <c r="H1648" s="47">
        <v>-143.23500000000001</v>
      </c>
      <c r="I1648" s="52">
        <f>IF(Table2[[#This Row],[Order Priority]]=Introduction!$B$42,1,0)</f>
        <v>0</v>
      </c>
      <c r="J1648" s="52">
        <f>IF(Table2[[#This Row],[Order Priority]]=Introduction!$B$43,1,0)</f>
        <v>0</v>
      </c>
      <c r="K1648" s="52">
        <f>IF(Table2[[#This Row],[Order Priority]]=Introduction!$B$44,1,0)</f>
        <v>0</v>
      </c>
      <c r="L1648" s="52">
        <f>IF(Table2[[#This Row],[Order Priority]]=Introduction!$B$45,1,0)</f>
        <v>0</v>
      </c>
      <c r="M1648" s="52">
        <f>IF(Table2[[#This Row],[Ship Mode]]=Introduction!$C$42,1,0)</f>
        <v>0</v>
      </c>
      <c r="N1648" s="51">
        <f>IF(Table2[[#This Row],[Ship Mode]]=Introduction!$C$44,1,0)</f>
        <v>1</v>
      </c>
      <c r="O1648" s="51">
        <f>IF(Table2[[#This Row],[Customer Segment]]=Introduction!$D$45,1,0)</f>
        <v>0</v>
      </c>
      <c r="P1648" s="51">
        <f>IF(Table2[[#This Row],[Customer Segment]]=Introduction!$D$42,1,0)</f>
        <v>0</v>
      </c>
      <c r="Q1648" s="51">
        <f>IF(Table2[[#This Row],[Customer Segment]]=Introduction!$D$44,1,0)</f>
        <v>0</v>
      </c>
      <c r="R1648" s="44">
        <v>2053.6</v>
      </c>
      <c r="S16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1139.9923218832382</v>
      </c>
    </row>
    <row r="1649" spans="1:19" customFormat="1" x14ac:dyDescent="0.2">
      <c r="A1649" s="1" t="s">
        <v>46</v>
      </c>
      <c r="B1649" s="1" t="s">
        <v>14</v>
      </c>
      <c r="C1649" s="1" t="s">
        <v>70</v>
      </c>
      <c r="D1649" s="49">
        <v>0.06</v>
      </c>
      <c r="E1649" s="49">
        <v>2.2799999999999998</v>
      </c>
      <c r="F1649" s="49">
        <v>5.2</v>
      </c>
      <c r="G1649" s="49">
        <v>0.41</v>
      </c>
      <c r="H1649" s="49">
        <v>-2002.6314</v>
      </c>
      <c r="I1649" s="52">
        <f>IF(Table2[[#This Row],[Order Priority]]=Introduction!$B$42,1,0)</f>
        <v>0</v>
      </c>
      <c r="J1649" s="52">
        <f>IF(Table2[[#This Row],[Order Priority]]=Introduction!$B$43,1,0)</f>
        <v>0</v>
      </c>
      <c r="K1649" s="52">
        <f>IF(Table2[[#This Row],[Order Priority]]=Introduction!$B$44,1,0)</f>
        <v>0</v>
      </c>
      <c r="L1649" s="52">
        <f>IF(Table2[[#This Row],[Order Priority]]=Introduction!$B$45,1,0)</f>
        <v>0</v>
      </c>
      <c r="M1649" s="52">
        <f>IF(Table2[[#This Row],[Ship Mode]]=Introduction!$C$42,1,0)</f>
        <v>0</v>
      </c>
      <c r="N1649" s="51">
        <f>IF(Table2[[#This Row],[Ship Mode]]=Introduction!$C$44,1,0)</f>
        <v>1</v>
      </c>
      <c r="O1649" s="51">
        <f>IF(Table2[[#This Row],[Customer Segment]]=Introduction!$D$45,1,0)</f>
        <v>0</v>
      </c>
      <c r="P1649" s="51">
        <f>IF(Table2[[#This Row],[Customer Segment]]=Introduction!$D$42,1,0)</f>
        <v>0</v>
      </c>
      <c r="Q1649" s="51">
        <f>IF(Table2[[#This Row],[Customer Segment]]=Introduction!$D$44,1,0)</f>
        <v>0</v>
      </c>
      <c r="R1649" s="41">
        <v>30.47</v>
      </c>
      <c r="S16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-1760.74334176194</v>
      </c>
    </row>
    <row r="1650" spans="1:19" customFormat="1" x14ac:dyDescent="0.2">
      <c r="A1650" s="1" t="s">
        <v>1</v>
      </c>
      <c r="B1650" s="1" t="s">
        <v>14</v>
      </c>
      <c r="C1650" s="1" t="s">
        <v>3</v>
      </c>
      <c r="D1650" s="47">
        <v>0.03</v>
      </c>
      <c r="E1650" s="47">
        <v>22.84</v>
      </c>
      <c r="F1650" s="47">
        <v>11.54</v>
      </c>
      <c r="G1650" s="47">
        <v>0.39</v>
      </c>
      <c r="H1650" s="47">
        <v>91.956000000000003</v>
      </c>
      <c r="I1650" s="52">
        <f>IF(Table2[[#This Row],[Order Priority]]=Introduction!$B$42,1,0)</f>
        <v>1</v>
      </c>
      <c r="J1650" s="52">
        <f>IF(Table2[[#This Row],[Order Priority]]=Introduction!$B$43,1,0)</f>
        <v>0</v>
      </c>
      <c r="K1650" s="52">
        <f>IF(Table2[[#This Row],[Order Priority]]=Introduction!$B$44,1,0)</f>
        <v>0</v>
      </c>
      <c r="L1650" s="52">
        <f>IF(Table2[[#This Row],[Order Priority]]=Introduction!$B$45,1,0)</f>
        <v>0</v>
      </c>
      <c r="M1650" s="52">
        <f>IF(Table2[[#This Row],[Ship Mode]]=Introduction!$C$42,1,0)</f>
        <v>0</v>
      </c>
      <c r="N1650" s="51">
        <f>IF(Table2[[#This Row],[Ship Mode]]=Introduction!$C$44,1,0)</f>
        <v>1</v>
      </c>
      <c r="O1650" s="51">
        <f>IF(Table2[[#This Row],[Customer Segment]]=Introduction!$D$45,1,0)</f>
        <v>1</v>
      </c>
      <c r="P1650" s="51">
        <f>IF(Table2[[#This Row],[Customer Segment]]=Introduction!$D$42,1,0)</f>
        <v>0</v>
      </c>
      <c r="Q1650" s="51">
        <f>IF(Table2[[#This Row],[Customer Segment]]=Introduction!$D$44,1,0)</f>
        <v>0</v>
      </c>
      <c r="R1650" s="44">
        <v>312.58999999999997</v>
      </c>
      <c r="S16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706.96647639709181</v>
      </c>
    </row>
    <row r="1651" spans="1:19" customFormat="1" x14ac:dyDescent="0.2">
      <c r="A1651" s="1" t="s">
        <v>1</v>
      </c>
      <c r="B1651" s="1" t="s">
        <v>14</v>
      </c>
      <c r="C1651" s="1" t="s">
        <v>3</v>
      </c>
      <c r="D1651" s="49">
        <v>0.05</v>
      </c>
      <c r="E1651" s="49">
        <v>10.98</v>
      </c>
      <c r="F1651" s="49">
        <v>3.37</v>
      </c>
      <c r="G1651" s="49">
        <v>0.56999999999999995</v>
      </c>
      <c r="H1651" s="49">
        <v>-2.544</v>
      </c>
      <c r="I1651" s="52">
        <f>IF(Table2[[#This Row],[Order Priority]]=Introduction!$B$42,1,0)</f>
        <v>1</v>
      </c>
      <c r="J1651" s="52">
        <f>IF(Table2[[#This Row],[Order Priority]]=Introduction!$B$43,1,0)</f>
        <v>0</v>
      </c>
      <c r="K1651" s="52">
        <f>IF(Table2[[#This Row],[Order Priority]]=Introduction!$B$44,1,0)</f>
        <v>0</v>
      </c>
      <c r="L1651" s="52">
        <f>IF(Table2[[#This Row],[Order Priority]]=Introduction!$B$45,1,0)</f>
        <v>0</v>
      </c>
      <c r="M1651" s="52">
        <f>IF(Table2[[#This Row],[Ship Mode]]=Introduction!$C$42,1,0)</f>
        <v>0</v>
      </c>
      <c r="N1651" s="51">
        <f>IF(Table2[[#This Row],[Ship Mode]]=Introduction!$C$44,1,0)</f>
        <v>1</v>
      </c>
      <c r="O1651" s="51">
        <f>IF(Table2[[#This Row],[Customer Segment]]=Introduction!$D$45,1,0)</f>
        <v>1</v>
      </c>
      <c r="P1651" s="51">
        <f>IF(Table2[[#This Row],[Customer Segment]]=Introduction!$D$42,1,0)</f>
        <v>0</v>
      </c>
      <c r="Q1651" s="51">
        <f>IF(Table2[[#This Row],[Customer Segment]]=Introduction!$D$44,1,0)</f>
        <v>0</v>
      </c>
      <c r="R1651" s="41">
        <v>64.400000000000006</v>
      </c>
      <c r="S16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483.61945112048789</v>
      </c>
    </row>
    <row r="1652" spans="1:19" customFormat="1" x14ac:dyDescent="0.2">
      <c r="A1652" s="1" t="s">
        <v>13</v>
      </c>
      <c r="B1652" s="1" t="s">
        <v>14</v>
      </c>
      <c r="C1652" s="1" t="s">
        <v>15</v>
      </c>
      <c r="D1652" s="47">
        <v>0.05</v>
      </c>
      <c r="E1652" s="47">
        <v>12.95</v>
      </c>
      <c r="F1652" s="47">
        <v>4.9800000000000004</v>
      </c>
      <c r="G1652" s="47">
        <v>0.4</v>
      </c>
      <c r="H1652" s="47">
        <v>134.16825</v>
      </c>
      <c r="I1652" s="52">
        <f>IF(Table2[[#This Row],[Order Priority]]=Introduction!$B$42,1,0)</f>
        <v>0</v>
      </c>
      <c r="J1652" s="52">
        <f>IF(Table2[[#This Row],[Order Priority]]=Introduction!$B$43,1,0)</f>
        <v>1</v>
      </c>
      <c r="K1652" s="52">
        <f>IF(Table2[[#This Row],[Order Priority]]=Introduction!$B$44,1,0)</f>
        <v>0</v>
      </c>
      <c r="L1652" s="52">
        <f>IF(Table2[[#This Row],[Order Priority]]=Introduction!$B$45,1,0)</f>
        <v>0</v>
      </c>
      <c r="M1652" s="52">
        <f>IF(Table2[[#This Row],[Ship Mode]]=Introduction!$C$42,1,0)</f>
        <v>0</v>
      </c>
      <c r="N1652" s="51">
        <f>IF(Table2[[#This Row],[Ship Mode]]=Introduction!$C$44,1,0)</f>
        <v>1</v>
      </c>
      <c r="O1652" s="51">
        <f>IF(Table2[[#This Row],[Customer Segment]]=Introduction!$D$45,1,0)</f>
        <v>0</v>
      </c>
      <c r="P1652" s="51">
        <f>IF(Table2[[#This Row],[Customer Segment]]=Introduction!$D$42,1,0)</f>
        <v>1</v>
      </c>
      <c r="Q1652" s="51">
        <f>IF(Table2[[#This Row],[Customer Segment]]=Introduction!$D$44,1,0)</f>
        <v>0</v>
      </c>
      <c r="R1652" s="44">
        <v>252.36</v>
      </c>
      <c r="S16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220.58792778209013</v>
      </c>
    </row>
    <row r="1653" spans="1:19" customFormat="1" x14ac:dyDescent="0.2">
      <c r="A1653" s="1" t="s">
        <v>23</v>
      </c>
      <c r="B1653" s="1" t="s">
        <v>14</v>
      </c>
      <c r="C1653" s="1" t="s">
        <v>15</v>
      </c>
      <c r="D1653" s="49">
        <v>0</v>
      </c>
      <c r="E1653" s="49">
        <v>24.92</v>
      </c>
      <c r="F1653" s="49">
        <v>12.98</v>
      </c>
      <c r="G1653" s="49">
        <v>0.39</v>
      </c>
      <c r="H1653" s="49">
        <v>-23.155999999999999</v>
      </c>
      <c r="I1653" s="52">
        <f>IF(Table2[[#This Row],[Order Priority]]=Introduction!$B$42,1,0)</f>
        <v>0</v>
      </c>
      <c r="J1653" s="52">
        <f>IF(Table2[[#This Row],[Order Priority]]=Introduction!$B$43,1,0)</f>
        <v>0</v>
      </c>
      <c r="K1653" s="52">
        <f>IF(Table2[[#This Row],[Order Priority]]=Introduction!$B$44,1,0)</f>
        <v>1</v>
      </c>
      <c r="L1653" s="52">
        <f>IF(Table2[[#This Row],[Order Priority]]=Introduction!$B$45,1,0)</f>
        <v>0</v>
      </c>
      <c r="M1653" s="52">
        <f>IF(Table2[[#This Row],[Ship Mode]]=Introduction!$C$42,1,0)</f>
        <v>0</v>
      </c>
      <c r="N1653" s="51">
        <f>IF(Table2[[#This Row],[Ship Mode]]=Introduction!$C$44,1,0)</f>
        <v>1</v>
      </c>
      <c r="O1653" s="51">
        <f>IF(Table2[[#This Row],[Customer Segment]]=Introduction!$D$45,1,0)</f>
        <v>0</v>
      </c>
      <c r="P1653" s="51">
        <f>IF(Table2[[#This Row],[Customer Segment]]=Introduction!$D$42,1,0)</f>
        <v>1</v>
      </c>
      <c r="Q1653" s="51">
        <f>IF(Table2[[#This Row],[Customer Segment]]=Introduction!$D$44,1,0)</f>
        <v>0</v>
      </c>
      <c r="R1653" s="41">
        <v>32.659999999999997</v>
      </c>
      <c r="S16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425.08961399828542</v>
      </c>
    </row>
    <row r="1654" spans="1:19" customFormat="1" x14ac:dyDescent="0.2">
      <c r="A1654" s="1" t="s">
        <v>23</v>
      </c>
      <c r="B1654" s="1" t="s">
        <v>14</v>
      </c>
      <c r="C1654" s="1" t="s">
        <v>47</v>
      </c>
      <c r="D1654" s="47">
        <v>0.06</v>
      </c>
      <c r="E1654" s="47">
        <v>3.74</v>
      </c>
      <c r="F1654" s="47">
        <v>0.94</v>
      </c>
      <c r="G1654" s="47">
        <v>0.83</v>
      </c>
      <c r="H1654" s="47">
        <v>-7.6849999999999996</v>
      </c>
      <c r="I1654" s="52">
        <f>IF(Table2[[#This Row],[Order Priority]]=Introduction!$B$42,1,0)</f>
        <v>0</v>
      </c>
      <c r="J1654" s="52">
        <f>IF(Table2[[#This Row],[Order Priority]]=Introduction!$B$43,1,0)</f>
        <v>0</v>
      </c>
      <c r="K1654" s="52">
        <f>IF(Table2[[#This Row],[Order Priority]]=Introduction!$B$44,1,0)</f>
        <v>1</v>
      </c>
      <c r="L1654" s="52">
        <f>IF(Table2[[#This Row],[Order Priority]]=Introduction!$B$45,1,0)</f>
        <v>0</v>
      </c>
      <c r="M1654" s="52">
        <f>IF(Table2[[#This Row],[Ship Mode]]=Introduction!$C$42,1,0)</f>
        <v>0</v>
      </c>
      <c r="N1654" s="51">
        <f>IF(Table2[[#This Row],[Ship Mode]]=Introduction!$C$44,1,0)</f>
        <v>1</v>
      </c>
      <c r="O1654" s="51">
        <f>IF(Table2[[#This Row],[Customer Segment]]=Introduction!$D$45,1,0)</f>
        <v>0</v>
      </c>
      <c r="P1654" s="51">
        <f>IF(Table2[[#This Row],[Customer Segment]]=Introduction!$D$42,1,0)</f>
        <v>0</v>
      </c>
      <c r="Q1654" s="51">
        <f>IF(Table2[[#This Row],[Customer Segment]]=Introduction!$D$44,1,0)</f>
        <v>1</v>
      </c>
      <c r="R1654" s="44">
        <v>44.75</v>
      </c>
      <c r="S16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427.23936542258741</v>
      </c>
    </row>
    <row r="1655" spans="1:19" customFormat="1" x14ac:dyDescent="0.2">
      <c r="A1655" s="1" t="s">
        <v>92</v>
      </c>
      <c r="B1655" s="1" t="s">
        <v>63</v>
      </c>
      <c r="C1655" s="1" t="s">
        <v>47</v>
      </c>
      <c r="D1655" s="49">
        <v>0.09</v>
      </c>
      <c r="E1655" s="49">
        <v>5.4</v>
      </c>
      <c r="F1655" s="49">
        <v>7.78</v>
      </c>
      <c r="G1655" s="49">
        <v>0.37</v>
      </c>
      <c r="H1655" s="49">
        <v>-21.487749999999998</v>
      </c>
      <c r="I1655" s="52">
        <f>IF(Table2[[#This Row],[Order Priority]]=Introduction!$B$42,1,0)</f>
        <v>0</v>
      </c>
      <c r="J1655" s="52">
        <f>IF(Table2[[#This Row],[Order Priority]]=Introduction!$B$43,1,0)</f>
        <v>0</v>
      </c>
      <c r="K1655" s="52">
        <f>IF(Table2[[#This Row],[Order Priority]]=Introduction!$B$44,1,0)</f>
        <v>0</v>
      </c>
      <c r="L1655" s="52">
        <f>IF(Table2[[#This Row],[Order Priority]]=Introduction!$B$45,1,0)</f>
        <v>1</v>
      </c>
      <c r="M1655" s="52">
        <f>IF(Table2[[#This Row],[Ship Mode]]=Introduction!$C$42,1,0)</f>
        <v>0</v>
      </c>
      <c r="N1655" s="51">
        <f>IF(Table2[[#This Row],[Ship Mode]]=Introduction!$C$44,1,0)</f>
        <v>0</v>
      </c>
      <c r="O1655" s="51">
        <f>IF(Table2[[#This Row],[Customer Segment]]=Introduction!$D$45,1,0)</f>
        <v>0</v>
      </c>
      <c r="P1655" s="51">
        <f>IF(Table2[[#This Row],[Customer Segment]]=Introduction!$D$42,1,0)</f>
        <v>0</v>
      </c>
      <c r="Q1655" s="51">
        <f>IF(Table2[[#This Row],[Customer Segment]]=Introduction!$D$44,1,0)</f>
        <v>1</v>
      </c>
      <c r="R1655" s="41">
        <v>27.3</v>
      </c>
      <c r="S16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55.968349830326758</v>
      </c>
    </row>
    <row r="1656" spans="1:19" customFormat="1" x14ac:dyDescent="0.2">
      <c r="A1656" s="1" t="s">
        <v>92</v>
      </c>
      <c r="B1656" s="1" t="s">
        <v>14</v>
      </c>
      <c r="C1656" s="1" t="s">
        <v>47</v>
      </c>
      <c r="D1656" s="47">
        <v>0.02</v>
      </c>
      <c r="E1656" s="47">
        <v>20.28</v>
      </c>
      <c r="F1656" s="47">
        <v>6.68</v>
      </c>
      <c r="G1656" s="47">
        <v>0.53</v>
      </c>
      <c r="H1656" s="47">
        <v>44.677500000000002</v>
      </c>
      <c r="I1656" s="52">
        <f>IF(Table2[[#This Row],[Order Priority]]=Introduction!$B$42,1,0)</f>
        <v>0</v>
      </c>
      <c r="J1656" s="52">
        <f>IF(Table2[[#This Row],[Order Priority]]=Introduction!$B$43,1,0)</f>
        <v>0</v>
      </c>
      <c r="K1656" s="52">
        <f>IF(Table2[[#This Row],[Order Priority]]=Introduction!$B$44,1,0)</f>
        <v>0</v>
      </c>
      <c r="L1656" s="52">
        <f>IF(Table2[[#This Row],[Order Priority]]=Introduction!$B$45,1,0)</f>
        <v>1</v>
      </c>
      <c r="M1656" s="52">
        <f>IF(Table2[[#This Row],[Ship Mode]]=Introduction!$C$42,1,0)</f>
        <v>0</v>
      </c>
      <c r="N1656" s="51">
        <f>IF(Table2[[#This Row],[Ship Mode]]=Introduction!$C$44,1,0)</f>
        <v>1</v>
      </c>
      <c r="O1656" s="51">
        <f>IF(Table2[[#This Row],[Customer Segment]]=Introduction!$D$45,1,0)</f>
        <v>0</v>
      </c>
      <c r="P1656" s="51">
        <f>IF(Table2[[#This Row],[Customer Segment]]=Introduction!$D$42,1,0)</f>
        <v>0</v>
      </c>
      <c r="Q1656" s="51">
        <f>IF(Table2[[#This Row],[Customer Segment]]=Introduction!$D$44,1,0)</f>
        <v>1</v>
      </c>
      <c r="R1656" s="44">
        <v>64.75</v>
      </c>
      <c r="S16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401.40566868796475</v>
      </c>
    </row>
    <row r="1657" spans="1:19" customFormat="1" x14ac:dyDescent="0.2">
      <c r="A1657" s="1" t="s">
        <v>92</v>
      </c>
      <c r="B1657" s="1" t="s">
        <v>14</v>
      </c>
      <c r="C1657" s="1" t="s">
        <v>47</v>
      </c>
      <c r="D1657" s="49">
        <v>0</v>
      </c>
      <c r="E1657" s="49">
        <v>11.55</v>
      </c>
      <c r="F1657" s="49">
        <v>2.36</v>
      </c>
      <c r="G1657" s="49">
        <v>0.55000000000000004</v>
      </c>
      <c r="H1657" s="49">
        <v>23.594999999999999</v>
      </c>
      <c r="I1657" s="52">
        <f>IF(Table2[[#This Row],[Order Priority]]=Introduction!$B$42,1,0)</f>
        <v>0</v>
      </c>
      <c r="J1657" s="52">
        <f>IF(Table2[[#This Row],[Order Priority]]=Introduction!$B$43,1,0)</f>
        <v>0</v>
      </c>
      <c r="K1657" s="52">
        <f>IF(Table2[[#This Row],[Order Priority]]=Introduction!$B$44,1,0)</f>
        <v>0</v>
      </c>
      <c r="L1657" s="52">
        <f>IF(Table2[[#This Row],[Order Priority]]=Introduction!$B$45,1,0)</f>
        <v>1</v>
      </c>
      <c r="M1657" s="52">
        <f>IF(Table2[[#This Row],[Ship Mode]]=Introduction!$C$42,1,0)</f>
        <v>0</v>
      </c>
      <c r="N1657" s="51">
        <f>IF(Table2[[#This Row],[Ship Mode]]=Introduction!$C$44,1,0)</f>
        <v>1</v>
      </c>
      <c r="O1657" s="51">
        <f>IF(Table2[[#This Row],[Customer Segment]]=Introduction!$D$45,1,0)</f>
        <v>0</v>
      </c>
      <c r="P1657" s="51">
        <f>IF(Table2[[#This Row],[Customer Segment]]=Introduction!$D$42,1,0)</f>
        <v>0</v>
      </c>
      <c r="Q1657" s="51">
        <f>IF(Table2[[#This Row],[Customer Segment]]=Introduction!$D$44,1,0)</f>
        <v>1</v>
      </c>
      <c r="R1657" s="41">
        <v>62.98</v>
      </c>
      <c r="S16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262.90250810744368</v>
      </c>
    </row>
    <row r="1658" spans="1:19" customFormat="1" x14ac:dyDescent="0.2">
      <c r="A1658" s="1" t="s">
        <v>92</v>
      </c>
      <c r="B1658" s="1" t="s">
        <v>14</v>
      </c>
      <c r="C1658" s="1" t="s">
        <v>47</v>
      </c>
      <c r="D1658" s="47">
        <v>0.05</v>
      </c>
      <c r="E1658" s="47">
        <v>2.08</v>
      </c>
      <c r="F1658" s="47">
        <v>2.56</v>
      </c>
      <c r="G1658" s="47">
        <v>0.55000000000000004</v>
      </c>
      <c r="H1658" s="47">
        <v>-36.25</v>
      </c>
      <c r="I1658" s="52">
        <f>IF(Table2[[#This Row],[Order Priority]]=Introduction!$B$42,1,0)</f>
        <v>0</v>
      </c>
      <c r="J1658" s="52">
        <f>IF(Table2[[#This Row],[Order Priority]]=Introduction!$B$43,1,0)</f>
        <v>0</v>
      </c>
      <c r="K1658" s="52">
        <f>IF(Table2[[#This Row],[Order Priority]]=Introduction!$B$44,1,0)</f>
        <v>0</v>
      </c>
      <c r="L1658" s="52">
        <f>IF(Table2[[#This Row],[Order Priority]]=Introduction!$B$45,1,0)</f>
        <v>1</v>
      </c>
      <c r="M1658" s="52">
        <f>IF(Table2[[#This Row],[Ship Mode]]=Introduction!$C$42,1,0)</f>
        <v>0</v>
      </c>
      <c r="N1658" s="51">
        <f>IF(Table2[[#This Row],[Ship Mode]]=Introduction!$C$44,1,0)</f>
        <v>1</v>
      </c>
      <c r="O1658" s="51">
        <f>IF(Table2[[#This Row],[Customer Segment]]=Introduction!$D$45,1,0)</f>
        <v>0</v>
      </c>
      <c r="P1658" s="51">
        <f>IF(Table2[[#This Row],[Customer Segment]]=Introduction!$D$42,1,0)</f>
        <v>0</v>
      </c>
      <c r="Q1658" s="51">
        <f>IF(Table2[[#This Row],[Customer Segment]]=Introduction!$D$44,1,0)</f>
        <v>1</v>
      </c>
      <c r="R1658" s="44">
        <v>42.29</v>
      </c>
      <c r="S16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144.43443946020977</v>
      </c>
    </row>
    <row r="1659" spans="1:19" customFormat="1" x14ac:dyDescent="0.2">
      <c r="A1659" s="1" t="s">
        <v>92</v>
      </c>
      <c r="B1659" s="1" t="s">
        <v>2</v>
      </c>
      <c r="C1659" s="1" t="s">
        <v>70</v>
      </c>
      <c r="D1659" s="49">
        <v>0.01</v>
      </c>
      <c r="E1659" s="49">
        <v>179.29</v>
      </c>
      <c r="F1659" s="49">
        <v>29.21</v>
      </c>
      <c r="G1659" s="49">
        <v>0.76</v>
      </c>
      <c r="H1659" s="49">
        <v>66.362219999999994</v>
      </c>
      <c r="I1659" s="52">
        <f>IF(Table2[[#This Row],[Order Priority]]=Introduction!$B$42,1,0)</f>
        <v>0</v>
      </c>
      <c r="J1659" s="52">
        <f>IF(Table2[[#This Row],[Order Priority]]=Introduction!$B$43,1,0)</f>
        <v>0</v>
      </c>
      <c r="K1659" s="52">
        <f>IF(Table2[[#This Row],[Order Priority]]=Introduction!$B$44,1,0)</f>
        <v>0</v>
      </c>
      <c r="L1659" s="52">
        <f>IF(Table2[[#This Row],[Order Priority]]=Introduction!$B$45,1,0)</f>
        <v>1</v>
      </c>
      <c r="M1659" s="52">
        <f>IF(Table2[[#This Row],[Ship Mode]]=Introduction!$C$42,1,0)</f>
        <v>1</v>
      </c>
      <c r="N1659" s="51">
        <f>IF(Table2[[#This Row],[Ship Mode]]=Introduction!$C$44,1,0)</f>
        <v>0</v>
      </c>
      <c r="O1659" s="51">
        <f>IF(Table2[[#This Row],[Customer Segment]]=Introduction!$D$45,1,0)</f>
        <v>0</v>
      </c>
      <c r="P1659" s="51">
        <f>IF(Table2[[#This Row],[Customer Segment]]=Introduction!$D$42,1,0)</f>
        <v>0</v>
      </c>
      <c r="Q1659" s="51">
        <f>IF(Table2[[#This Row],[Customer Segment]]=Introduction!$D$44,1,0)</f>
        <v>0</v>
      </c>
      <c r="R1659" s="41">
        <v>1487.9</v>
      </c>
      <c r="S16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1908.3060246321322</v>
      </c>
    </row>
    <row r="1660" spans="1:19" customFormat="1" x14ac:dyDescent="0.2">
      <c r="A1660" s="1" t="s">
        <v>46</v>
      </c>
      <c r="B1660" s="1" t="s">
        <v>14</v>
      </c>
      <c r="C1660" s="1" t="s">
        <v>15</v>
      </c>
      <c r="D1660" s="47">
        <v>0.09</v>
      </c>
      <c r="E1660" s="47">
        <v>9.7799999999999994</v>
      </c>
      <c r="F1660" s="47">
        <v>1.39</v>
      </c>
      <c r="G1660" s="47">
        <v>0.39</v>
      </c>
      <c r="H1660" s="47">
        <v>125.20740000000001</v>
      </c>
      <c r="I1660" s="52">
        <f>IF(Table2[[#This Row],[Order Priority]]=Introduction!$B$42,1,0)</f>
        <v>0</v>
      </c>
      <c r="J1660" s="52">
        <f>IF(Table2[[#This Row],[Order Priority]]=Introduction!$B$43,1,0)</f>
        <v>0</v>
      </c>
      <c r="K1660" s="52">
        <f>IF(Table2[[#This Row],[Order Priority]]=Introduction!$B$44,1,0)</f>
        <v>0</v>
      </c>
      <c r="L1660" s="52">
        <f>IF(Table2[[#This Row],[Order Priority]]=Introduction!$B$45,1,0)</f>
        <v>0</v>
      </c>
      <c r="M1660" s="52">
        <f>IF(Table2[[#This Row],[Ship Mode]]=Introduction!$C$42,1,0)</f>
        <v>0</v>
      </c>
      <c r="N1660" s="51">
        <f>IF(Table2[[#This Row],[Ship Mode]]=Introduction!$C$44,1,0)</f>
        <v>1</v>
      </c>
      <c r="O1660" s="51">
        <f>IF(Table2[[#This Row],[Customer Segment]]=Introduction!$D$45,1,0)</f>
        <v>0</v>
      </c>
      <c r="P1660" s="51">
        <f>IF(Table2[[#This Row],[Customer Segment]]=Introduction!$D$42,1,0)</f>
        <v>1</v>
      </c>
      <c r="Q1660" s="51">
        <f>IF(Table2[[#This Row],[Customer Segment]]=Introduction!$D$44,1,0)</f>
        <v>0</v>
      </c>
      <c r="R1660" s="44">
        <v>181.46</v>
      </c>
      <c r="S16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271.02664963863236</v>
      </c>
    </row>
    <row r="1661" spans="1:19" customFormat="1" x14ac:dyDescent="0.2">
      <c r="A1661" s="1" t="s">
        <v>46</v>
      </c>
      <c r="B1661" s="1" t="s">
        <v>14</v>
      </c>
      <c r="C1661" s="1" t="s">
        <v>15</v>
      </c>
      <c r="D1661" s="49">
        <v>0</v>
      </c>
      <c r="E1661" s="49">
        <v>200.99</v>
      </c>
      <c r="F1661" s="49">
        <v>8.08</v>
      </c>
      <c r="G1661" s="49">
        <v>0.59</v>
      </c>
      <c r="H1661" s="49">
        <v>281.53440000000001</v>
      </c>
      <c r="I1661" s="52">
        <f>IF(Table2[[#This Row],[Order Priority]]=Introduction!$B$42,1,0)</f>
        <v>0</v>
      </c>
      <c r="J1661" s="52">
        <f>IF(Table2[[#This Row],[Order Priority]]=Introduction!$B$43,1,0)</f>
        <v>0</v>
      </c>
      <c r="K1661" s="52">
        <f>IF(Table2[[#This Row],[Order Priority]]=Introduction!$B$44,1,0)</f>
        <v>0</v>
      </c>
      <c r="L1661" s="52">
        <f>IF(Table2[[#This Row],[Order Priority]]=Introduction!$B$45,1,0)</f>
        <v>0</v>
      </c>
      <c r="M1661" s="52">
        <f>IF(Table2[[#This Row],[Ship Mode]]=Introduction!$C$42,1,0)</f>
        <v>0</v>
      </c>
      <c r="N1661" s="51">
        <f>IF(Table2[[#This Row],[Ship Mode]]=Introduction!$C$44,1,0)</f>
        <v>1</v>
      </c>
      <c r="O1661" s="51">
        <f>IF(Table2[[#This Row],[Customer Segment]]=Introduction!$D$45,1,0)</f>
        <v>0</v>
      </c>
      <c r="P1661" s="51">
        <f>IF(Table2[[#This Row],[Customer Segment]]=Introduction!$D$42,1,0)</f>
        <v>1</v>
      </c>
      <c r="Q1661" s="51">
        <f>IF(Table2[[#This Row],[Customer Segment]]=Introduction!$D$44,1,0)</f>
        <v>0</v>
      </c>
      <c r="R1661" s="41">
        <v>1076.3</v>
      </c>
      <c r="S16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1440.8235181310001</v>
      </c>
    </row>
    <row r="1662" spans="1:19" customFormat="1" x14ac:dyDescent="0.2">
      <c r="A1662" s="1" t="s">
        <v>46</v>
      </c>
      <c r="B1662" s="1" t="s">
        <v>63</v>
      </c>
      <c r="C1662" s="1" t="s">
        <v>3</v>
      </c>
      <c r="D1662" s="47">
        <v>0.02</v>
      </c>
      <c r="E1662" s="47">
        <v>136.97999999999999</v>
      </c>
      <c r="F1662" s="47">
        <v>24.49</v>
      </c>
      <c r="G1662" s="47">
        <v>0.59</v>
      </c>
      <c r="H1662" s="47">
        <v>88.56</v>
      </c>
      <c r="I1662" s="52">
        <f>IF(Table2[[#This Row],[Order Priority]]=Introduction!$B$42,1,0)</f>
        <v>0</v>
      </c>
      <c r="J1662" s="52">
        <f>IF(Table2[[#This Row],[Order Priority]]=Introduction!$B$43,1,0)</f>
        <v>0</v>
      </c>
      <c r="K1662" s="52">
        <f>IF(Table2[[#This Row],[Order Priority]]=Introduction!$B$44,1,0)</f>
        <v>0</v>
      </c>
      <c r="L1662" s="52">
        <f>IF(Table2[[#This Row],[Order Priority]]=Introduction!$B$45,1,0)</f>
        <v>0</v>
      </c>
      <c r="M1662" s="52">
        <f>IF(Table2[[#This Row],[Ship Mode]]=Introduction!$C$42,1,0)</f>
        <v>0</v>
      </c>
      <c r="N1662" s="51">
        <f>IF(Table2[[#This Row],[Ship Mode]]=Introduction!$C$44,1,0)</f>
        <v>0</v>
      </c>
      <c r="O1662" s="51">
        <f>IF(Table2[[#This Row],[Customer Segment]]=Introduction!$D$45,1,0)</f>
        <v>1</v>
      </c>
      <c r="P1662" s="51">
        <f>IF(Table2[[#This Row],[Customer Segment]]=Introduction!$D$42,1,0)</f>
        <v>0</v>
      </c>
      <c r="Q1662" s="51">
        <f>IF(Table2[[#This Row],[Customer Segment]]=Introduction!$D$44,1,0)</f>
        <v>0</v>
      </c>
      <c r="R1662" s="44">
        <v>1140.95</v>
      </c>
      <c r="S16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1420.686331989898</v>
      </c>
    </row>
    <row r="1663" spans="1:19" customFormat="1" x14ac:dyDescent="0.2">
      <c r="A1663" s="1" t="s">
        <v>13</v>
      </c>
      <c r="B1663" s="1" t="s">
        <v>14</v>
      </c>
      <c r="C1663" s="1" t="s">
        <v>15</v>
      </c>
      <c r="D1663" s="49">
        <v>0.09</v>
      </c>
      <c r="E1663" s="49">
        <v>2.61</v>
      </c>
      <c r="F1663" s="49">
        <v>0.5</v>
      </c>
      <c r="G1663" s="49">
        <v>0.39</v>
      </c>
      <c r="H1663" s="49">
        <v>29.380199999999999</v>
      </c>
      <c r="I1663" s="52">
        <f>IF(Table2[[#This Row],[Order Priority]]=Introduction!$B$42,1,0)</f>
        <v>0</v>
      </c>
      <c r="J1663" s="52">
        <f>IF(Table2[[#This Row],[Order Priority]]=Introduction!$B$43,1,0)</f>
        <v>1</v>
      </c>
      <c r="K1663" s="52">
        <f>IF(Table2[[#This Row],[Order Priority]]=Introduction!$B$44,1,0)</f>
        <v>0</v>
      </c>
      <c r="L1663" s="52">
        <f>IF(Table2[[#This Row],[Order Priority]]=Introduction!$B$45,1,0)</f>
        <v>0</v>
      </c>
      <c r="M1663" s="52">
        <f>IF(Table2[[#This Row],[Ship Mode]]=Introduction!$C$42,1,0)</f>
        <v>0</v>
      </c>
      <c r="N1663" s="51">
        <f>IF(Table2[[#This Row],[Ship Mode]]=Introduction!$C$44,1,0)</f>
        <v>1</v>
      </c>
      <c r="O1663" s="51">
        <f>IF(Table2[[#This Row],[Customer Segment]]=Introduction!$D$45,1,0)</f>
        <v>0</v>
      </c>
      <c r="P1663" s="51">
        <f>IF(Table2[[#This Row],[Customer Segment]]=Introduction!$D$42,1,0)</f>
        <v>1</v>
      </c>
      <c r="Q1663" s="51">
        <f>IF(Table2[[#This Row],[Customer Segment]]=Introduction!$D$44,1,0)</f>
        <v>0</v>
      </c>
      <c r="R1663" s="41">
        <v>42.58</v>
      </c>
      <c r="S16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-77.684427420086649</v>
      </c>
    </row>
    <row r="1664" spans="1:19" customFormat="1" x14ac:dyDescent="0.2">
      <c r="A1664" s="1" t="s">
        <v>23</v>
      </c>
      <c r="B1664" s="1" t="s">
        <v>14</v>
      </c>
      <c r="C1664" s="1" t="s">
        <v>70</v>
      </c>
      <c r="D1664" s="47">
        <v>0.05</v>
      </c>
      <c r="E1664" s="47">
        <v>161.55000000000001</v>
      </c>
      <c r="F1664" s="47">
        <v>19.989999999999998</v>
      </c>
      <c r="G1664" s="47">
        <v>0.66</v>
      </c>
      <c r="H1664" s="47">
        <v>1892.424</v>
      </c>
      <c r="I1664" s="52">
        <f>IF(Table2[[#This Row],[Order Priority]]=Introduction!$B$42,1,0)</f>
        <v>0</v>
      </c>
      <c r="J1664" s="52">
        <f>IF(Table2[[#This Row],[Order Priority]]=Introduction!$B$43,1,0)</f>
        <v>0</v>
      </c>
      <c r="K1664" s="52">
        <f>IF(Table2[[#This Row],[Order Priority]]=Introduction!$B$44,1,0)</f>
        <v>1</v>
      </c>
      <c r="L1664" s="52">
        <f>IF(Table2[[#This Row],[Order Priority]]=Introduction!$B$45,1,0)</f>
        <v>0</v>
      </c>
      <c r="M1664" s="52">
        <f>IF(Table2[[#This Row],[Ship Mode]]=Introduction!$C$42,1,0)</f>
        <v>0</v>
      </c>
      <c r="N1664" s="51">
        <f>IF(Table2[[#This Row],[Ship Mode]]=Introduction!$C$44,1,0)</f>
        <v>1</v>
      </c>
      <c r="O1664" s="51">
        <f>IF(Table2[[#This Row],[Customer Segment]]=Introduction!$D$45,1,0)</f>
        <v>0</v>
      </c>
      <c r="P1664" s="51">
        <f>IF(Table2[[#This Row],[Customer Segment]]=Introduction!$D$42,1,0)</f>
        <v>0</v>
      </c>
      <c r="Q1664" s="51">
        <f>IF(Table2[[#This Row],[Customer Segment]]=Introduction!$D$44,1,0)</f>
        <v>0</v>
      </c>
      <c r="R1664" s="44">
        <v>3127.69</v>
      </c>
      <c r="S16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3228.8438369218743</v>
      </c>
    </row>
    <row r="1665" spans="1:19" customFormat="1" x14ac:dyDescent="0.2">
      <c r="A1665" s="1" t="s">
        <v>23</v>
      </c>
      <c r="B1665" s="1" t="s">
        <v>2</v>
      </c>
      <c r="C1665" s="1" t="s">
        <v>3</v>
      </c>
      <c r="D1665" s="49">
        <v>0.08</v>
      </c>
      <c r="E1665" s="49">
        <v>259.70999999999998</v>
      </c>
      <c r="F1665" s="49">
        <v>66.67</v>
      </c>
      <c r="G1665" s="49">
        <v>0.61</v>
      </c>
      <c r="H1665" s="49">
        <v>138.22200000000001</v>
      </c>
      <c r="I1665" s="52">
        <f>IF(Table2[[#This Row],[Order Priority]]=Introduction!$B$42,1,0)</f>
        <v>0</v>
      </c>
      <c r="J1665" s="52">
        <f>IF(Table2[[#This Row],[Order Priority]]=Introduction!$B$43,1,0)</f>
        <v>0</v>
      </c>
      <c r="K1665" s="52">
        <f>IF(Table2[[#This Row],[Order Priority]]=Introduction!$B$44,1,0)</f>
        <v>1</v>
      </c>
      <c r="L1665" s="52">
        <f>IF(Table2[[#This Row],[Order Priority]]=Introduction!$B$45,1,0)</f>
        <v>0</v>
      </c>
      <c r="M1665" s="52">
        <f>IF(Table2[[#This Row],[Ship Mode]]=Introduction!$C$42,1,0)</f>
        <v>1</v>
      </c>
      <c r="N1665" s="51">
        <f>IF(Table2[[#This Row],[Ship Mode]]=Introduction!$C$44,1,0)</f>
        <v>0</v>
      </c>
      <c r="O1665" s="51">
        <f>IF(Table2[[#This Row],[Customer Segment]]=Introduction!$D$45,1,0)</f>
        <v>1</v>
      </c>
      <c r="P1665" s="51">
        <f>IF(Table2[[#This Row],[Customer Segment]]=Introduction!$D$42,1,0)</f>
        <v>0</v>
      </c>
      <c r="Q1665" s="51">
        <f>IF(Table2[[#This Row],[Customer Segment]]=Introduction!$D$44,1,0)</f>
        <v>0</v>
      </c>
      <c r="R1665" s="41">
        <v>4086.5</v>
      </c>
      <c r="S16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3156.2644426973006</v>
      </c>
    </row>
    <row r="1666" spans="1:19" customFormat="1" x14ac:dyDescent="0.2">
      <c r="A1666" s="1" t="s">
        <v>92</v>
      </c>
      <c r="B1666" s="1" t="s">
        <v>14</v>
      </c>
      <c r="C1666" s="1" t="s">
        <v>47</v>
      </c>
      <c r="D1666" s="47">
        <v>0.03</v>
      </c>
      <c r="E1666" s="47">
        <v>125.99</v>
      </c>
      <c r="F1666" s="47">
        <v>7.69</v>
      </c>
      <c r="G1666" s="47">
        <v>0.57999999999999996</v>
      </c>
      <c r="H1666" s="47">
        <v>500.95800000000003</v>
      </c>
      <c r="I1666" s="52">
        <f>IF(Table2[[#This Row],[Order Priority]]=Introduction!$B$42,1,0)</f>
        <v>0</v>
      </c>
      <c r="J1666" s="52">
        <f>IF(Table2[[#This Row],[Order Priority]]=Introduction!$B$43,1,0)</f>
        <v>0</v>
      </c>
      <c r="K1666" s="52">
        <f>IF(Table2[[#This Row],[Order Priority]]=Introduction!$B$44,1,0)</f>
        <v>0</v>
      </c>
      <c r="L1666" s="52">
        <f>IF(Table2[[#This Row],[Order Priority]]=Introduction!$B$45,1,0)</f>
        <v>1</v>
      </c>
      <c r="M1666" s="52">
        <f>IF(Table2[[#This Row],[Ship Mode]]=Introduction!$C$42,1,0)</f>
        <v>0</v>
      </c>
      <c r="N1666" s="51">
        <f>IF(Table2[[#This Row],[Ship Mode]]=Introduction!$C$44,1,0)</f>
        <v>1</v>
      </c>
      <c r="O1666" s="51">
        <f>IF(Table2[[#This Row],[Customer Segment]]=Introduction!$D$45,1,0)</f>
        <v>0</v>
      </c>
      <c r="P1666" s="51">
        <f>IF(Table2[[#This Row],[Customer Segment]]=Introduction!$D$42,1,0)</f>
        <v>0</v>
      </c>
      <c r="Q1666" s="51">
        <f>IF(Table2[[#This Row],[Customer Segment]]=Introduction!$D$44,1,0)</f>
        <v>1</v>
      </c>
      <c r="R1666" s="44">
        <v>981.65</v>
      </c>
      <c r="S16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1262.7231725347301</v>
      </c>
    </row>
    <row r="1667" spans="1:19" customFormat="1" x14ac:dyDescent="0.2">
      <c r="A1667" s="1" t="s">
        <v>46</v>
      </c>
      <c r="B1667" s="1" t="s">
        <v>14</v>
      </c>
      <c r="C1667" s="1" t="s">
        <v>70</v>
      </c>
      <c r="D1667" s="49">
        <v>0.09</v>
      </c>
      <c r="E1667" s="49">
        <v>30.93</v>
      </c>
      <c r="F1667" s="49">
        <v>3.92</v>
      </c>
      <c r="G1667" s="49">
        <v>0.44</v>
      </c>
      <c r="H1667" s="49">
        <v>-130.42400000000001</v>
      </c>
      <c r="I1667" s="52">
        <f>IF(Table2[[#This Row],[Order Priority]]=Introduction!$B$42,1,0)</f>
        <v>0</v>
      </c>
      <c r="J1667" s="52">
        <f>IF(Table2[[#This Row],[Order Priority]]=Introduction!$B$43,1,0)</f>
        <v>0</v>
      </c>
      <c r="K1667" s="52">
        <f>IF(Table2[[#This Row],[Order Priority]]=Introduction!$B$44,1,0)</f>
        <v>0</v>
      </c>
      <c r="L1667" s="52">
        <f>IF(Table2[[#This Row],[Order Priority]]=Introduction!$B$45,1,0)</f>
        <v>0</v>
      </c>
      <c r="M1667" s="52">
        <f>IF(Table2[[#This Row],[Ship Mode]]=Introduction!$C$42,1,0)</f>
        <v>0</v>
      </c>
      <c r="N1667" s="51">
        <f>IF(Table2[[#This Row],[Ship Mode]]=Introduction!$C$44,1,0)</f>
        <v>1</v>
      </c>
      <c r="O1667" s="51">
        <f>IF(Table2[[#This Row],[Customer Segment]]=Introduction!$D$45,1,0)</f>
        <v>0</v>
      </c>
      <c r="P1667" s="51">
        <f>IF(Table2[[#This Row],[Customer Segment]]=Introduction!$D$42,1,0)</f>
        <v>0</v>
      </c>
      <c r="Q1667" s="51">
        <f>IF(Table2[[#This Row],[Customer Segment]]=Introduction!$D$44,1,0)</f>
        <v>0</v>
      </c>
      <c r="R1667" s="41">
        <v>451.83</v>
      </c>
      <c r="S16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215.94266137289429</v>
      </c>
    </row>
    <row r="1668" spans="1:19" customFormat="1" x14ac:dyDescent="0.2">
      <c r="A1668" s="1" t="s">
        <v>46</v>
      </c>
      <c r="B1668" s="1" t="s">
        <v>63</v>
      </c>
      <c r="C1668" s="1" t="s">
        <v>70</v>
      </c>
      <c r="D1668" s="47">
        <v>0.03</v>
      </c>
      <c r="E1668" s="47">
        <v>1.68</v>
      </c>
      <c r="F1668" s="47">
        <v>0.7</v>
      </c>
      <c r="G1668" s="47">
        <v>0.6</v>
      </c>
      <c r="H1668" s="47">
        <v>-106.42100000000001</v>
      </c>
      <c r="I1668" s="52">
        <f>IF(Table2[[#This Row],[Order Priority]]=Introduction!$B$42,1,0)</f>
        <v>0</v>
      </c>
      <c r="J1668" s="52">
        <f>IF(Table2[[#This Row],[Order Priority]]=Introduction!$B$43,1,0)</f>
        <v>0</v>
      </c>
      <c r="K1668" s="52">
        <f>IF(Table2[[#This Row],[Order Priority]]=Introduction!$B$44,1,0)</f>
        <v>0</v>
      </c>
      <c r="L1668" s="52">
        <f>IF(Table2[[#This Row],[Order Priority]]=Introduction!$B$45,1,0)</f>
        <v>0</v>
      </c>
      <c r="M1668" s="52">
        <f>IF(Table2[[#This Row],[Ship Mode]]=Introduction!$C$42,1,0)</f>
        <v>0</v>
      </c>
      <c r="N1668" s="51">
        <f>IF(Table2[[#This Row],[Ship Mode]]=Introduction!$C$44,1,0)</f>
        <v>0</v>
      </c>
      <c r="O1668" s="51">
        <f>IF(Table2[[#This Row],[Customer Segment]]=Introduction!$D$45,1,0)</f>
        <v>0</v>
      </c>
      <c r="P1668" s="51">
        <f>IF(Table2[[#This Row],[Customer Segment]]=Introduction!$D$42,1,0)</f>
        <v>0</v>
      </c>
      <c r="Q1668" s="51">
        <f>IF(Table2[[#This Row],[Customer Segment]]=Introduction!$D$44,1,0)</f>
        <v>0</v>
      </c>
      <c r="R1668" s="44">
        <v>20.239999999999998</v>
      </c>
      <c r="S16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150.30214029575558</v>
      </c>
    </row>
    <row r="1669" spans="1:19" customFormat="1" x14ac:dyDescent="0.2">
      <c r="A1669" s="1" t="s">
        <v>46</v>
      </c>
      <c r="B1669" s="1" t="s">
        <v>14</v>
      </c>
      <c r="C1669" s="1" t="s">
        <v>70</v>
      </c>
      <c r="D1669" s="49">
        <v>0.06</v>
      </c>
      <c r="E1669" s="49">
        <v>4.42</v>
      </c>
      <c r="F1669" s="49">
        <v>4.99</v>
      </c>
      <c r="G1669" s="49">
        <v>0.38</v>
      </c>
      <c r="H1669" s="49">
        <v>-10.435</v>
      </c>
      <c r="I1669" s="52">
        <f>IF(Table2[[#This Row],[Order Priority]]=Introduction!$B$42,1,0)</f>
        <v>0</v>
      </c>
      <c r="J1669" s="52">
        <f>IF(Table2[[#This Row],[Order Priority]]=Introduction!$B$43,1,0)</f>
        <v>0</v>
      </c>
      <c r="K1669" s="52">
        <f>IF(Table2[[#This Row],[Order Priority]]=Introduction!$B$44,1,0)</f>
        <v>0</v>
      </c>
      <c r="L1669" s="52">
        <f>IF(Table2[[#This Row],[Order Priority]]=Introduction!$B$45,1,0)</f>
        <v>0</v>
      </c>
      <c r="M1669" s="52">
        <f>IF(Table2[[#This Row],[Ship Mode]]=Introduction!$C$42,1,0)</f>
        <v>0</v>
      </c>
      <c r="N1669" s="51">
        <f>IF(Table2[[#This Row],[Ship Mode]]=Introduction!$C$44,1,0)</f>
        <v>1</v>
      </c>
      <c r="O1669" s="51">
        <f>IF(Table2[[#This Row],[Customer Segment]]=Introduction!$D$45,1,0)</f>
        <v>0</v>
      </c>
      <c r="P1669" s="51">
        <f>IF(Table2[[#This Row],[Customer Segment]]=Introduction!$D$42,1,0)</f>
        <v>0</v>
      </c>
      <c r="Q1669" s="51">
        <f>IF(Table2[[#This Row],[Customer Segment]]=Introduction!$D$44,1,0)</f>
        <v>0</v>
      </c>
      <c r="R1669" s="41">
        <v>14.85</v>
      </c>
      <c r="S16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255.28223326475643</v>
      </c>
    </row>
    <row r="1670" spans="1:19" customFormat="1" x14ac:dyDescent="0.2">
      <c r="A1670" s="1" t="s">
        <v>46</v>
      </c>
      <c r="B1670" s="1" t="s">
        <v>2</v>
      </c>
      <c r="C1670" s="1" t="s">
        <v>70</v>
      </c>
      <c r="D1670" s="47">
        <v>0.01</v>
      </c>
      <c r="E1670" s="47">
        <v>145.97999999999999</v>
      </c>
      <c r="F1670" s="47">
        <v>46.2</v>
      </c>
      <c r="G1670" s="47">
        <v>0.69</v>
      </c>
      <c r="H1670" s="47">
        <v>-134.512</v>
      </c>
      <c r="I1670" s="52">
        <f>IF(Table2[[#This Row],[Order Priority]]=Introduction!$B$42,1,0)</f>
        <v>0</v>
      </c>
      <c r="J1670" s="52">
        <f>IF(Table2[[#This Row],[Order Priority]]=Introduction!$B$43,1,0)</f>
        <v>0</v>
      </c>
      <c r="K1670" s="52">
        <f>IF(Table2[[#This Row],[Order Priority]]=Introduction!$B$44,1,0)</f>
        <v>0</v>
      </c>
      <c r="L1670" s="52">
        <f>IF(Table2[[#This Row],[Order Priority]]=Introduction!$B$45,1,0)</f>
        <v>0</v>
      </c>
      <c r="M1670" s="52">
        <f>IF(Table2[[#This Row],[Ship Mode]]=Introduction!$C$42,1,0)</f>
        <v>1</v>
      </c>
      <c r="N1670" s="51">
        <f>IF(Table2[[#This Row],[Ship Mode]]=Introduction!$C$44,1,0)</f>
        <v>0</v>
      </c>
      <c r="O1670" s="51">
        <f>IF(Table2[[#This Row],[Customer Segment]]=Introduction!$D$45,1,0)</f>
        <v>0</v>
      </c>
      <c r="P1670" s="51">
        <f>IF(Table2[[#This Row],[Customer Segment]]=Introduction!$D$42,1,0)</f>
        <v>0</v>
      </c>
      <c r="Q1670" s="51">
        <f>IF(Table2[[#This Row],[Customer Segment]]=Introduction!$D$44,1,0)</f>
        <v>0</v>
      </c>
      <c r="R1670" s="44">
        <v>1370.79</v>
      </c>
      <c r="S16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2197.9152729819798</v>
      </c>
    </row>
    <row r="1671" spans="1:19" customFormat="1" x14ac:dyDescent="0.2">
      <c r="A1671" s="1" t="s">
        <v>13</v>
      </c>
      <c r="B1671" s="1" t="s">
        <v>2</v>
      </c>
      <c r="C1671" s="1" t="s">
        <v>70</v>
      </c>
      <c r="D1671" s="49">
        <v>0.06</v>
      </c>
      <c r="E1671" s="49">
        <v>218.75</v>
      </c>
      <c r="F1671" s="49">
        <v>69.64</v>
      </c>
      <c r="G1671" s="49">
        <v>0.77</v>
      </c>
      <c r="H1671" s="49">
        <v>-453.2</v>
      </c>
      <c r="I1671" s="52">
        <f>IF(Table2[[#This Row],[Order Priority]]=Introduction!$B$42,1,0)</f>
        <v>0</v>
      </c>
      <c r="J1671" s="52">
        <f>IF(Table2[[#This Row],[Order Priority]]=Introduction!$B$43,1,0)</f>
        <v>1</v>
      </c>
      <c r="K1671" s="52">
        <f>IF(Table2[[#This Row],[Order Priority]]=Introduction!$B$44,1,0)</f>
        <v>0</v>
      </c>
      <c r="L1671" s="52">
        <f>IF(Table2[[#This Row],[Order Priority]]=Introduction!$B$45,1,0)</f>
        <v>0</v>
      </c>
      <c r="M1671" s="52">
        <f>IF(Table2[[#This Row],[Ship Mode]]=Introduction!$C$42,1,0)</f>
        <v>1</v>
      </c>
      <c r="N1671" s="51">
        <f>IF(Table2[[#This Row],[Ship Mode]]=Introduction!$C$44,1,0)</f>
        <v>0</v>
      </c>
      <c r="O1671" s="51">
        <f>IF(Table2[[#This Row],[Customer Segment]]=Introduction!$D$45,1,0)</f>
        <v>0</v>
      </c>
      <c r="P1671" s="51">
        <f>IF(Table2[[#This Row],[Customer Segment]]=Introduction!$D$42,1,0)</f>
        <v>0</v>
      </c>
      <c r="Q1671" s="51">
        <f>IF(Table2[[#This Row],[Customer Segment]]=Introduction!$D$44,1,0)</f>
        <v>0</v>
      </c>
      <c r="R1671" s="41">
        <v>905.4</v>
      </c>
      <c r="S16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2577.3730911484549</v>
      </c>
    </row>
    <row r="1672" spans="1:19" customFormat="1" x14ac:dyDescent="0.2">
      <c r="A1672" s="1" t="s">
        <v>13</v>
      </c>
      <c r="B1672" s="1" t="s">
        <v>14</v>
      </c>
      <c r="C1672" s="1" t="s">
        <v>15</v>
      </c>
      <c r="D1672" s="47">
        <v>0.09</v>
      </c>
      <c r="E1672" s="47">
        <v>99.99</v>
      </c>
      <c r="F1672" s="47">
        <v>19.989999999999998</v>
      </c>
      <c r="G1672" s="47">
        <v>0.52</v>
      </c>
      <c r="H1672" s="47">
        <v>-161.47499999999999</v>
      </c>
      <c r="I1672" s="52">
        <f>IF(Table2[[#This Row],[Order Priority]]=Introduction!$B$42,1,0)</f>
        <v>0</v>
      </c>
      <c r="J1672" s="52">
        <f>IF(Table2[[#This Row],[Order Priority]]=Introduction!$B$43,1,0)</f>
        <v>1</v>
      </c>
      <c r="K1672" s="52">
        <f>IF(Table2[[#This Row],[Order Priority]]=Introduction!$B$44,1,0)</f>
        <v>0</v>
      </c>
      <c r="L1672" s="52">
        <f>IF(Table2[[#This Row],[Order Priority]]=Introduction!$B$45,1,0)</f>
        <v>0</v>
      </c>
      <c r="M1672" s="52">
        <f>IF(Table2[[#This Row],[Ship Mode]]=Introduction!$C$42,1,0)</f>
        <v>0</v>
      </c>
      <c r="N1672" s="51">
        <f>IF(Table2[[#This Row],[Ship Mode]]=Introduction!$C$44,1,0)</f>
        <v>1</v>
      </c>
      <c r="O1672" s="51">
        <f>IF(Table2[[#This Row],[Customer Segment]]=Introduction!$D$45,1,0)</f>
        <v>0</v>
      </c>
      <c r="P1672" s="51">
        <f>IF(Table2[[#This Row],[Customer Segment]]=Introduction!$D$42,1,0)</f>
        <v>1</v>
      </c>
      <c r="Q1672" s="51">
        <f>IF(Table2[[#This Row],[Customer Segment]]=Introduction!$D$44,1,0)</f>
        <v>0</v>
      </c>
      <c r="R1672" s="44">
        <v>97.65</v>
      </c>
      <c r="S16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678.72831631581812</v>
      </c>
    </row>
    <row r="1673" spans="1:19" customFormat="1" x14ac:dyDescent="0.2">
      <c r="A1673" s="1" t="s">
        <v>13</v>
      </c>
      <c r="B1673" s="1" t="s">
        <v>14</v>
      </c>
      <c r="C1673" s="1" t="s">
        <v>15</v>
      </c>
      <c r="D1673" s="49">
        <v>0.04</v>
      </c>
      <c r="E1673" s="49">
        <v>205.99</v>
      </c>
      <c r="F1673" s="49">
        <v>5.26</v>
      </c>
      <c r="G1673" s="49">
        <v>0.56000000000000005</v>
      </c>
      <c r="H1673" s="49">
        <v>-0.81399999999999995</v>
      </c>
      <c r="I1673" s="52">
        <f>IF(Table2[[#This Row],[Order Priority]]=Introduction!$B$42,1,0)</f>
        <v>0</v>
      </c>
      <c r="J1673" s="52">
        <f>IF(Table2[[#This Row],[Order Priority]]=Introduction!$B$43,1,0)</f>
        <v>1</v>
      </c>
      <c r="K1673" s="52">
        <f>IF(Table2[[#This Row],[Order Priority]]=Introduction!$B$44,1,0)</f>
        <v>0</v>
      </c>
      <c r="L1673" s="52">
        <f>IF(Table2[[#This Row],[Order Priority]]=Introduction!$B$45,1,0)</f>
        <v>0</v>
      </c>
      <c r="M1673" s="52">
        <f>IF(Table2[[#This Row],[Ship Mode]]=Introduction!$C$42,1,0)</f>
        <v>0</v>
      </c>
      <c r="N1673" s="51">
        <f>IF(Table2[[#This Row],[Ship Mode]]=Introduction!$C$44,1,0)</f>
        <v>1</v>
      </c>
      <c r="O1673" s="51">
        <f>IF(Table2[[#This Row],[Customer Segment]]=Introduction!$D$45,1,0)</f>
        <v>0</v>
      </c>
      <c r="P1673" s="51">
        <f>IF(Table2[[#This Row],[Customer Segment]]=Introduction!$D$42,1,0)</f>
        <v>1</v>
      </c>
      <c r="Q1673" s="51">
        <f>IF(Table2[[#This Row],[Customer Segment]]=Introduction!$D$44,1,0)</f>
        <v>0</v>
      </c>
      <c r="R1673" s="41">
        <v>1018.61</v>
      </c>
      <c r="S16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834.52767330199276</v>
      </c>
    </row>
    <row r="1674" spans="1:19" customFormat="1" x14ac:dyDescent="0.2">
      <c r="A1674" s="1" t="s">
        <v>23</v>
      </c>
      <c r="B1674" s="1" t="s">
        <v>14</v>
      </c>
      <c r="C1674" s="1" t="s">
        <v>70</v>
      </c>
      <c r="D1674" s="47">
        <v>0.06</v>
      </c>
      <c r="E1674" s="47">
        <v>115.99</v>
      </c>
      <c r="F1674" s="47">
        <v>5.92</v>
      </c>
      <c r="G1674" s="47">
        <v>0.57999999999999996</v>
      </c>
      <c r="H1674" s="47">
        <v>-13.068</v>
      </c>
      <c r="I1674" s="52">
        <f>IF(Table2[[#This Row],[Order Priority]]=Introduction!$B$42,1,0)</f>
        <v>0</v>
      </c>
      <c r="J1674" s="52">
        <f>IF(Table2[[#This Row],[Order Priority]]=Introduction!$B$43,1,0)</f>
        <v>0</v>
      </c>
      <c r="K1674" s="52">
        <f>IF(Table2[[#This Row],[Order Priority]]=Introduction!$B$44,1,0)</f>
        <v>1</v>
      </c>
      <c r="L1674" s="52">
        <f>IF(Table2[[#This Row],[Order Priority]]=Introduction!$B$45,1,0)</f>
        <v>0</v>
      </c>
      <c r="M1674" s="52">
        <f>IF(Table2[[#This Row],[Ship Mode]]=Introduction!$C$42,1,0)</f>
        <v>0</v>
      </c>
      <c r="N1674" s="51">
        <f>IF(Table2[[#This Row],[Ship Mode]]=Introduction!$C$44,1,0)</f>
        <v>1</v>
      </c>
      <c r="O1674" s="51">
        <f>IF(Table2[[#This Row],[Customer Segment]]=Introduction!$D$45,1,0)</f>
        <v>0</v>
      </c>
      <c r="P1674" s="51">
        <f>IF(Table2[[#This Row],[Customer Segment]]=Introduction!$D$42,1,0)</f>
        <v>0</v>
      </c>
      <c r="Q1674" s="51">
        <f>IF(Table2[[#This Row],[Customer Segment]]=Introduction!$D$44,1,0)</f>
        <v>0</v>
      </c>
      <c r="R1674" s="44">
        <v>495.82</v>
      </c>
      <c r="S16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672.83485134634407</v>
      </c>
    </row>
    <row r="1675" spans="1:19" customFormat="1" x14ac:dyDescent="0.2">
      <c r="A1675" s="1" t="s">
        <v>46</v>
      </c>
      <c r="B1675" s="1" t="s">
        <v>14</v>
      </c>
      <c r="C1675" s="1" t="s">
        <v>70</v>
      </c>
      <c r="D1675" s="49">
        <v>0</v>
      </c>
      <c r="E1675" s="49">
        <v>999.99</v>
      </c>
      <c r="F1675" s="49">
        <v>13.99</v>
      </c>
      <c r="G1675" s="49">
        <v>0.36</v>
      </c>
      <c r="H1675" s="49">
        <v>-1455.9972</v>
      </c>
      <c r="I1675" s="52">
        <f>IF(Table2[[#This Row],[Order Priority]]=Introduction!$B$42,1,0)</f>
        <v>0</v>
      </c>
      <c r="J1675" s="52">
        <f>IF(Table2[[#This Row],[Order Priority]]=Introduction!$B$43,1,0)</f>
        <v>0</v>
      </c>
      <c r="K1675" s="52">
        <f>IF(Table2[[#This Row],[Order Priority]]=Introduction!$B$44,1,0)</f>
        <v>0</v>
      </c>
      <c r="L1675" s="52">
        <f>IF(Table2[[#This Row],[Order Priority]]=Introduction!$B$45,1,0)</f>
        <v>0</v>
      </c>
      <c r="M1675" s="52">
        <f>IF(Table2[[#This Row],[Ship Mode]]=Introduction!$C$42,1,0)</f>
        <v>0</v>
      </c>
      <c r="N1675" s="51">
        <f>IF(Table2[[#This Row],[Ship Mode]]=Introduction!$C$44,1,0)</f>
        <v>1</v>
      </c>
      <c r="O1675" s="51">
        <f>IF(Table2[[#This Row],[Customer Segment]]=Introduction!$D$45,1,0)</f>
        <v>0</v>
      </c>
      <c r="P1675" s="51">
        <f>IF(Table2[[#This Row],[Customer Segment]]=Introduction!$D$42,1,0)</f>
        <v>0</v>
      </c>
      <c r="Q1675" s="51">
        <f>IF(Table2[[#This Row],[Customer Segment]]=Introduction!$D$44,1,0)</f>
        <v>0</v>
      </c>
      <c r="R1675" s="41">
        <v>1009.99</v>
      </c>
      <c r="S16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2166.0657510802766</v>
      </c>
    </row>
    <row r="1676" spans="1:19" customFormat="1" x14ac:dyDescent="0.2">
      <c r="A1676" s="1" t="s">
        <v>46</v>
      </c>
      <c r="B1676" s="1" t="s">
        <v>63</v>
      </c>
      <c r="C1676" s="1" t="s">
        <v>70</v>
      </c>
      <c r="D1676" s="47">
        <v>0.05</v>
      </c>
      <c r="E1676" s="47">
        <v>6.48</v>
      </c>
      <c r="F1676" s="47">
        <v>5.14</v>
      </c>
      <c r="G1676" s="47">
        <v>0.37</v>
      </c>
      <c r="H1676" s="47">
        <v>-22.56</v>
      </c>
      <c r="I1676" s="52">
        <f>IF(Table2[[#This Row],[Order Priority]]=Introduction!$B$42,1,0)</f>
        <v>0</v>
      </c>
      <c r="J1676" s="52">
        <f>IF(Table2[[#This Row],[Order Priority]]=Introduction!$B$43,1,0)</f>
        <v>0</v>
      </c>
      <c r="K1676" s="52">
        <f>IF(Table2[[#This Row],[Order Priority]]=Introduction!$B$44,1,0)</f>
        <v>0</v>
      </c>
      <c r="L1676" s="52">
        <f>IF(Table2[[#This Row],[Order Priority]]=Introduction!$B$45,1,0)</f>
        <v>0</v>
      </c>
      <c r="M1676" s="52">
        <f>IF(Table2[[#This Row],[Ship Mode]]=Introduction!$C$42,1,0)</f>
        <v>0</v>
      </c>
      <c r="N1676" s="51">
        <f>IF(Table2[[#This Row],[Ship Mode]]=Introduction!$C$44,1,0)</f>
        <v>0</v>
      </c>
      <c r="O1676" s="51">
        <f>IF(Table2[[#This Row],[Customer Segment]]=Introduction!$D$45,1,0)</f>
        <v>0</v>
      </c>
      <c r="P1676" s="51">
        <f>IF(Table2[[#This Row],[Customer Segment]]=Introduction!$D$42,1,0)</f>
        <v>0</v>
      </c>
      <c r="Q1676" s="51">
        <f>IF(Table2[[#This Row],[Customer Segment]]=Introduction!$D$44,1,0)</f>
        <v>0</v>
      </c>
      <c r="R1676" s="44">
        <v>92.16</v>
      </c>
      <c r="S16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169.54682951538405</v>
      </c>
    </row>
    <row r="1677" spans="1:19" customFormat="1" x14ac:dyDescent="0.2">
      <c r="A1677" s="1" t="s">
        <v>46</v>
      </c>
      <c r="B1677" s="1" t="s">
        <v>14</v>
      </c>
      <c r="C1677" s="1" t="s">
        <v>3</v>
      </c>
      <c r="D1677" s="49">
        <v>0.09</v>
      </c>
      <c r="E1677" s="49">
        <v>5.98</v>
      </c>
      <c r="F1677" s="49">
        <v>1.67</v>
      </c>
      <c r="G1677" s="49">
        <v>0.51</v>
      </c>
      <c r="H1677" s="49">
        <v>23.87</v>
      </c>
      <c r="I1677" s="52">
        <f>IF(Table2[[#This Row],[Order Priority]]=Introduction!$B$42,1,0)</f>
        <v>0</v>
      </c>
      <c r="J1677" s="52">
        <f>IF(Table2[[#This Row],[Order Priority]]=Introduction!$B$43,1,0)</f>
        <v>0</v>
      </c>
      <c r="K1677" s="52">
        <f>IF(Table2[[#This Row],[Order Priority]]=Introduction!$B$44,1,0)</f>
        <v>0</v>
      </c>
      <c r="L1677" s="52">
        <f>IF(Table2[[#This Row],[Order Priority]]=Introduction!$B$45,1,0)</f>
        <v>0</v>
      </c>
      <c r="M1677" s="52">
        <f>IF(Table2[[#This Row],[Ship Mode]]=Introduction!$C$42,1,0)</f>
        <v>0</v>
      </c>
      <c r="N1677" s="51">
        <f>IF(Table2[[#This Row],[Ship Mode]]=Introduction!$C$44,1,0)</f>
        <v>1</v>
      </c>
      <c r="O1677" s="51">
        <f>IF(Table2[[#This Row],[Customer Segment]]=Introduction!$D$45,1,0)</f>
        <v>1</v>
      </c>
      <c r="P1677" s="51">
        <f>IF(Table2[[#This Row],[Customer Segment]]=Introduction!$D$42,1,0)</f>
        <v>0</v>
      </c>
      <c r="Q1677" s="51">
        <f>IF(Table2[[#This Row],[Customer Segment]]=Introduction!$D$44,1,0)</f>
        <v>0</v>
      </c>
      <c r="R1677" s="41">
        <v>448.26</v>
      </c>
      <c r="S16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282.72870293499619</v>
      </c>
    </row>
    <row r="1678" spans="1:19" customFormat="1" x14ac:dyDescent="0.2">
      <c r="A1678" s="1" t="s">
        <v>46</v>
      </c>
      <c r="B1678" s="1" t="s">
        <v>14</v>
      </c>
      <c r="C1678" s="1" t="s">
        <v>3</v>
      </c>
      <c r="D1678" s="47">
        <v>0.09</v>
      </c>
      <c r="E1678" s="47">
        <v>5.98</v>
      </c>
      <c r="F1678" s="47">
        <v>1.67</v>
      </c>
      <c r="G1678" s="47">
        <v>0.51</v>
      </c>
      <c r="H1678" s="47">
        <v>35.805</v>
      </c>
      <c r="I1678" s="52">
        <f>IF(Table2[[#This Row],[Order Priority]]=Introduction!$B$42,1,0)</f>
        <v>0</v>
      </c>
      <c r="J1678" s="52">
        <f>IF(Table2[[#This Row],[Order Priority]]=Introduction!$B$43,1,0)</f>
        <v>0</v>
      </c>
      <c r="K1678" s="52">
        <f>IF(Table2[[#This Row],[Order Priority]]=Introduction!$B$44,1,0)</f>
        <v>0</v>
      </c>
      <c r="L1678" s="52">
        <f>IF(Table2[[#This Row],[Order Priority]]=Introduction!$B$45,1,0)</f>
        <v>0</v>
      </c>
      <c r="M1678" s="52">
        <f>IF(Table2[[#This Row],[Ship Mode]]=Introduction!$C$42,1,0)</f>
        <v>0</v>
      </c>
      <c r="N1678" s="51">
        <f>IF(Table2[[#This Row],[Ship Mode]]=Introduction!$C$44,1,0)</f>
        <v>1</v>
      </c>
      <c r="O1678" s="51">
        <f>IF(Table2[[#This Row],[Customer Segment]]=Introduction!$D$45,1,0)</f>
        <v>1</v>
      </c>
      <c r="P1678" s="51">
        <f>IF(Table2[[#This Row],[Customer Segment]]=Introduction!$D$42,1,0)</f>
        <v>0</v>
      </c>
      <c r="Q1678" s="51">
        <f>IF(Table2[[#This Row],[Customer Segment]]=Introduction!$D$44,1,0)</f>
        <v>0</v>
      </c>
      <c r="R1678" s="44">
        <v>110.68</v>
      </c>
      <c r="S16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294.95044993162975</v>
      </c>
    </row>
    <row r="1679" spans="1:19" customFormat="1" x14ac:dyDescent="0.2">
      <c r="A1679" s="1" t="s">
        <v>13</v>
      </c>
      <c r="B1679" s="1" t="s">
        <v>14</v>
      </c>
      <c r="C1679" s="1" t="s">
        <v>15</v>
      </c>
      <c r="D1679" s="49">
        <v>0.09</v>
      </c>
      <c r="E1679" s="49">
        <v>363.25</v>
      </c>
      <c r="F1679" s="49">
        <v>19.989999999999998</v>
      </c>
      <c r="G1679" s="49">
        <v>0.56999999999999995</v>
      </c>
      <c r="H1679" s="49">
        <v>732.26980000000003</v>
      </c>
      <c r="I1679" s="52">
        <f>IF(Table2[[#This Row],[Order Priority]]=Introduction!$B$42,1,0)</f>
        <v>0</v>
      </c>
      <c r="J1679" s="52">
        <f>IF(Table2[[#This Row],[Order Priority]]=Introduction!$B$43,1,0)</f>
        <v>1</v>
      </c>
      <c r="K1679" s="52">
        <f>IF(Table2[[#This Row],[Order Priority]]=Introduction!$B$44,1,0)</f>
        <v>0</v>
      </c>
      <c r="L1679" s="52">
        <f>IF(Table2[[#This Row],[Order Priority]]=Introduction!$B$45,1,0)</f>
        <v>0</v>
      </c>
      <c r="M1679" s="52">
        <f>IF(Table2[[#This Row],[Ship Mode]]=Introduction!$C$42,1,0)</f>
        <v>0</v>
      </c>
      <c r="N1679" s="51">
        <f>IF(Table2[[#This Row],[Ship Mode]]=Introduction!$C$44,1,0)</f>
        <v>1</v>
      </c>
      <c r="O1679" s="51">
        <f>IF(Table2[[#This Row],[Customer Segment]]=Introduction!$D$45,1,0)</f>
        <v>0</v>
      </c>
      <c r="P1679" s="51">
        <f>IF(Table2[[#This Row],[Customer Segment]]=Introduction!$D$42,1,0)</f>
        <v>1</v>
      </c>
      <c r="Q1679" s="51">
        <f>IF(Table2[[#This Row],[Customer Segment]]=Introduction!$D$44,1,0)</f>
        <v>0</v>
      </c>
      <c r="R1679" s="41">
        <v>7497.05</v>
      </c>
      <c r="S16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2460.3449821420286</v>
      </c>
    </row>
    <row r="1680" spans="1:19" customFormat="1" x14ac:dyDescent="0.2">
      <c r="A1680" s="1" t="s">
        <v>13</v>
      </c>
      <c r="B1680" s="1" t="s">
        <v>14</v>
      </c>
      <c r="C1680" s="1" t="s">
        <v>15</v>
      </c>
      <c r="D1680" s="47">
        <v>0.09</v>
      </c>
      <c r="E1680" s="47">
        <v>363.25</v>
      </c>
      <c r="F1680" s="47">
        <v>19.989999999999998</v>
      </c>
      <c r="G1680" s="47">
        <v>0.56999999999999995</v>
      </c>
      <c r="H1680" s="47">
        <v>1231.6569</v>
      </c>
      <c r="I1680" s="52">
        <f>IF(Table2[[#This Row],[Order Priority]]=Introduction!$B$42,1,0)</f>
        <v>0</v>
      </c>
      <c r="J1680" s="52">
        <f>IF(Table2[[#This Row],[Order Priority]]=Introduction!$B$43,1,0)</f>
        <v>1</v>
      </c>
      <c r="K1680" s="52">
        <f>IF(Table2[[#This Row],[Order Priority]]=Introduction!$B$44,1,0)</f>
        <v>0</v>
      </c>
      <c r="L1680" s="52">
        <f>IF(Table2[[#This Row],[Order Priority]]=Introduction!$B$45,1,0)</f>
        <v>0</v>
      </c>
      <c r="M1680" s="52">
        <f>IF(Table2[[#This Row],[Ship Mode]]=Introduction!$C$42,1,0)</f>
        <v>0</v>
      </c>
      <c r="N1680" s="51">
        <f>IF(Table2[[#This Row],[Ship Mode]]=Introduction!$C$44,1,0)</f>
        <v>1</v>
      </c>
      <c r="O1680" s="51">
        <f>IF(Table2[[#This Row],[Customer Segment]]=Introduction!$D$45,1,0)</f>
        <v>0</v>
      </c>
      <c r="P1680" s="51">
        <f>IF(Table2[[#This Row],[Customer Segment]]=Introduction!$D$42,1,0)</f>
        <v>1</v>
      </c>
      <c r="Q1680" s="51">
        <f>IF(Table2[[#This Row],[Customer Segment]]=Introduction!$D$44,1,0)</f>
        <v>0</v>
      </c>
      <c r="R1680" s="44">
        <v>1785.01</v>
      </c>
      <c r="S16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2971.7302179679623</v>
      </c>
    </row>
    <row r="1681" spans="1:19" customFormat="1" x14ac:dyDescent="0.2">
      <c r="A1681" s="1" t="s">
        <v>23</v>
      </c>
      <c r="B1681" s="1" t="s">
        <v>14</v>
      </c>
      <c r="C1681" s="1" t="s">
        <v>47</v>
      </c>
      <c r="D1681" s="49">
        <v>0.09</v>
      </c>
      <c r="E1681" s="49">
        <v>35.94</v>
      </c>
      <c r="F1681" s="49">
        <v>6.66</v>
      </c>
      <c r="G1681" s="49">
        <v>0.4</v>
      </c>
      <c r="H1681" s="49">
        <v>144.2928</v>
      </c>
      <c r="I1681" s="52">
        <f>IF(Table2[[#This Row],[Order Priority]]=Introduction!$B$42,1,0)</f>
        <v>0</v>
      </c>
      <c r="J1681" s="52">
        <f>IF(Table2[[#This Row],[Order Priority]]=Introduction!$B$43,1,0)</f>
        <v>0</v>
      </c>
      <c r="K1681" s="52">
        <f>IF(Table2[[#This Row],[Order Priority]]=Introduction!$B$44,1,0)</f>
        <v>1</v>
      </c>
      <c r="L1681" s="52">
        <f>IF(Table2[[#This Row],[Order Priority]]=Introduction!$B$45,1,0)</f>
        <v>0</v>
      </c>
      <c r="M1681" s="52">
        <f>IF(Table2[[#This Row],[Ship Mode]]=Introduction!$C$42,1,0)</f>
        <v>0</v>
      </c>
      <c r="N1681" s="51">
        <f>IF(Table2[[#This Row],[Ship Mode]]=Introduction!$C$44,1,0)</f>
        <v>1</v>
      </c>
      <c r="O1681" s="51">
        <f>IF(Table2[[#This Row],[Customer Segment]]=Introduction!$D$45,1,0)</f>
        <v>0</v>
      </c>
      <c r="P1681" s="51">
        <f>IF(Table2[[#This Row],[Customer Segment]]=Introduction!$D$42,1,0)</f>
        <v>0</v>
      </c>
      <c r="Q1681" s="51">
        <f>IF(Table2[[#This Row],[Customer Segment]]=Introduction!$D$44,1,0)</f>
        <v>1</v>
      </c>
      <c r="R1681" s="41">
        <v>209.12</v>
      </c>
      <c r="S16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464.61962116739448</v>
      </c>
    </row>
    <row r="1682" spans="1:19" customFormat="1" x14ac:dyDescent="0.2">
      <c r="A1682" s="1" t="s">
        <v>23</v>
      </c>
      <c r="B1682" s="1" t="s">
        <v>14</v>
      </c>
      <c r="C1682" s="1" t="s">
        <v>47</v>
      </c>
      <c r="D1682" s="47">
        <v>0</v>
      </c>
      <c r="E1682" s="47">
        <v>170.98</v>
      </c>
      <c r="F1682" s="47">
        <v>13.99</v>
      </c>
      <c r="G1682" s="47">
        <v>0.75</v>
      </c>
      <c r="H1682" s="47">
        <v>888.14729999999997</v>
      </c>
      <c r="I1682" s="52">
        <f>IF(Table2[[#This Row],[Order Priority]]=Introduction!$B$42,1,0)</f>
        <v>0</v>
      </c>
      <c r="J1682" s="52">
        <f>IF(Table2[[#This Row],[Order Priority]]=Introduction!$B$43,1,0)</f>
        <v>0</v>
      </c>
      <c r="K1682" s="52">
        <f>IF(Table2[[#This Row],[Order Priority]]=Introduction!$B$44,1,0)</f>
        <v>1</v>
      </c>
      <c r="L1682" s="52">
        <f>IF(Table2[[#This Row],[Order Priority]]=Introduction!$B$45,1,0)</f>
        <v>0</v>
      </c>
      <c r="M1682" s="52">
        <f>IF(Table2[[#This Row],[Ship Mode]]=Introduction!$C$42,1,0)</f>
        <v>0</v>
      </c>
      <c r="N1682" s="51">
        <f>IF(Table2[[#This Row],[Ship Mode]]=Introduction!$C$44,1,0)</f>
        <v>1</v>
      </c>
      <c r="O1682" s="51">
        <f>IF(Table2[[#This Row],[Customer Segment]]=Introduction!$D$45,1,0)</f>
        <v>0</v>
      </c>
      <c r="P1682" s="51">
        <f>IF(Table2[[#This Row],[Customer Segment]]=Introduction!$D$42,1,0)</f>
        <v>0</v>
      </c>
      <c r="Q1682" s="51">
        <f>IF(Table2[[#This Row],[Customer Segment]]=Introduction!$D$44,1,0)</f>
        <v>1</v>
      </c>
      <c r="R1682" s="44">
        <v>1287.17</v>
      </c>
      <c r="S16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2202.4360493551621</v>
      </c>
    </row>
    <row r="1683" spans="1:19" customFormat="1" x14ac:dyDescent="0.2">
      <c r="A1683" s="1" t="s">
        <v>23</v>
      </c>
      <c r="B1683" s="1" t="s">
        <v>14</v>
      </c>
      <c r="C1683" s="1" t="s">
        <v>47</v>
      </c>
      <c r="D1683" s="49">
        <v>0.09</v>
      </c>
      <c r="E1683" s="49">
        <v>4.9800000000000004</v>
      </c>
      <c r="F1683" s="49">
        <v>7.44</v>
      </c>
      <c r="G1683" s="49">
        <v>0.36</v>
      </c>
      <c r="H1683" s="49">
        <v>-46.005000000000003</v>
      </c>
      <c r="I1683" s="52">
        <f>IF(Table2[[#This Row],[Order Priority]]=Introduction!$B$42,1,0)</f>
        <v>0</v>
      </c>
      <c r="J1683" s="52">
        <f>IF(Table2[[#This Row],[Order Priority]]=Introduction!$B$43,1,0)</f>
        <v>0</v>
      </c>
      <c r="K1683" s="52">
        <f>IF(Table2[[#This Row],[Order Priority]]=Introduction!$B$44,1,0)</f>
        <v>1</v>
      </c>
      <c r="L1683" s="52">
        <f>IF(Table2[[#This Row],[Order Priority]]=Introduction!$B$45,1,0)</f>
        <v>0</v>
      </c>
      <c r="M1683" s="52">
        <f>IF(Table2[[#This Row],[Ship Mode]]=Introduction!$C$42,1,0)</f>
        <v>0</v>
      </c>
      <c r="N1683" s="51">
        <f>IF(Table2[[#This Row],[Ship Mode]]=Introduction!$C$44,1,0)</f>
        <v>1</v>
      </c>
      <c r="O1683" s="51">
        <f>IF(Table2[[#This Row],[Customer Segment]]=Introduction!$D$45,1,0)</f>
        <v>0</v>
      </c>
      <c r="P1683" s="51">
        <f>IF(Table2[[#This Row],[Customer Segment]]=Introduction!$D$42,1,0)</f>
        <v>0</v>
      </c>
      <c r="Q1683" s="51">
        <f>IF(Table2[[#This Row],[Customer Segment]]=Introduction!$D$44,1,0)</f>
        <v>1</v>
      </c>
      <c r="R1683" s="41">
        <v>46.17</v>
      </c>
      <c r="S16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161.05799710739529</v>
      </c>
    </row>
    <row r="1684" spans="1:19" customFormat="1" x14ac:dyDescent="0.2">
      <c r="A1684" s="1" t="s">
        <v>23</v>
      </c>
      <c r="B1684" s="1" t="s">
        <v>14</v>
      </c>
      <c r="C1684" s="1" t="s">
        <v>47</v>
      </c>
      <c r="D1684" s="47">
        <v>0.09</v>
      </c>
      <c r="E1684" s="47">
        <v>35.94</v>
      </c>
      <c r="F1684" s="47">
        <v>6.66</v>
      </c>
      <c r="G1684" s="47">
        <v>0.4</v>
      </c>
      <c r="H1684" s="47">
        <v>72.1858</v>
      </c>
      <c r="I1684" s="52">
        <f>IF(Table2[[#This Row],[Order Priority]]=Introduction!$B$42,1,0)</f>
        <v>0</v>
      </c>
      <c r="J1684" s="52">
        <f>IF(Table2[[#This Row],[Order Priority]]=Introduction!$B$43,1,0)</f>
        <v>0</v>
      </c>
      <c r="K1684" s="52">
        <f>IF(Table2[[#This Row],[Order Priority]]=Introduction!$B$44,1,0)</f>
        <v>1</v>
      </c>
      <c r="L1684" s="52">
        <f>IF(Table2[[#This Row],[Order Priority]]=Introduction!$B$45,1,0)</f>
        <v>0</v>
      </c>
      <c r="M1684" s="52">
        <f>IF(Table2[[#This Row],[Ship Mode]]=Introduction!$C$42,1,0)</f>
        <v>0</v>
      </c>
      <c r="N1684" s="51">
        <f>IF(Table2[[#This Row],[Ship Mode]]=Introduction!$C$44,1,0)</f>
        <v>1</v>
      </c>
      <c r="O1684" s="51">
        <f>IF(Table2[[#This Row],[Customer Segment]]=Introduction!$D$45,1,0)</f>
        <v>0</v>
      </c>
      <c r="P1684" s="51">
        <f>IF(Table2[[#This Row],[Customer Segment]]=Introduction!$D$42,1,0)</f>
        <v>0</v>
      </c>
      <c r="Q1684" s="51">
        <f>IF(Table2[[#This Row],[Customer Segment]]=Introduction!$D$44,1,0)</f>
        <v>1</v>
      </c>
      <c r="R1684" s="44">
        <v>836.47</v>
      </c>
      <c r="S16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390.78019840356944</v>
      </c>
    </row>
    <row r="1685" spans="1:19" customFormat="1" x14ac:dyDescent="0.2">
      <c r="A1685" s="1" t="s">
        <v>23</v>
      </c>
      <c r="B1685" s="1" t="s">
        <v>14</v>
      </c>
      <c r="C1685" s="1" t="s">
        <v>47</v>
      </c>
      <c r="D1685" s="49">
        <v>0.09</v>
      </c>
      <c r="E1685" s="49">
        <v>4.9800000000000004</v>
      </c>
      <c r="F1685" s="49">
        <v>7.44</v>
      </c>
      <c r="G1685" s="49">
        <v>0.36</v>
      </c>
      <c r="H1685" s="49">
        <v>-122.3733</v>
      </c>
      <c r="I1685" s="52">
        <f>IF(Table2[[#This Row],[Order Priority]]=Introduction!$B$42,1,0)</f>
        <v>0</v>
      </c>
      <c r="J1685" s="52">
        <f>IF(Table2[[#This Row],[Order Priority]]=Introduction!$B$43,1,0)</f>
        <v>0</v>
      </c>
      <c r="K1685" s="52">
        <f>IF(Table2[[#This Row],[Order Priority]]=Introduction!$B$44,1,0)</f>
        <v>1</v>
      </c>
      <c r="L1685" s="52">
        <f>IF(Table2[[#This Row],[Order Priority]]=Introduction!$B$45,1,0)</f>
        <v>0</v>
      </c>
      <c r="M1685" s="52">
        <f>IF(Table2[[#This Row],[Ship Mode]]=Introduction!$C$42,1,0)</f>
        <v>0</v>
      </c>
      <c r="N1685" s="51">
        <f>IF(Table2[[#This Row],[Ship Mode]]=Introduction!$C$44,1,0)</f>
        <v>1</v>
      </c>
      <c r="O1685" s="51">
        <f>IF(Table2[[#This Row],[Customer Segment]]=Introduction!$D$45,1,0)</f>
        <v>0</v>
      </c>
      <c r="P1685" s="51">
        <f>IF(Table2[[#This Row],[Customer Segment]]=Introduction!$D$42,1,0)</f>
        <v>0</v>
      </c>
      <c r="Q1685" s="51">
        <f>IF(Table2[[#This Row],[Customer Segment]]=Introduction!$D$44,1,0)</f>
        <v>1</v>
      </c>
      <c r="R1685" s="41">
        <v>189.83</v>
      </c>
      <c r="S16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82.854893532782228</v>
      </c>
    </row>
    <row r="1686" spans="1:19" customFormat="1" x14ac:dyDescent="0.2">
      <c r="A1686" s="1" t="s">
        <v>23</v>
      </c>
      <c r="B1686" s="1" t="s">
        <v>14</v>
      </c>
      <c r="C1686" s="1" t="s">
        <v>47</v>
      </c>
      <c r="D1686" s="47">
        <v>7.0000000000000007E-2</v>
      </c>
      <c r="E1686" s="47">
        <v>12.64</v>
      </c>
      <c r="F1686" s="47">
        <v>4.9800000000000004</v>
      </c>
      <c r="G1686" s="47">
        <v>0.48</v>
      </c>
      <c r="H1686" s="47">
        <v>113.41500000000001</v>
      </c>
      <c r="I1686" s="52">
        <f>IF(Table2[[#This Row],[Order Priority]]=Introduction!$B$42,1,0)</f>
        <v>0</v>
      </c>
      <c r="J1686" s="52">
        <f>IF(Table2[[#This Row],[Order Priority]]=Introduction!$B$43,1,0)</f>
        <v>0</v>
      </c>
      <c r="K1686" s="52">
        <f>IF(Table2[[#This Row],[Order Priority]]=Introduction!$B$44,1,0)</f>
        <v>1</v>
      </c>
      <c r="L1686" s="52">
        <f>IF(Table2[[#This Row],[Order Priority]]=Introduction!$B$45,1,0)</f>
        <v>0</v>
      </c>
      <c r="M1686" s="52">
        <f>IF(Table2[[#This Row],[Ship Mode]]=Introduction!$C$42,1,0)</f>
        <v>0</v>
      </c>
      <c r="N1686" s="51">
        <f>IF(Table2[[#This Row],[Ship Mode]]=Introduction!$C$44,1,0)</f>
        <v>1</v>
      </c>
      <c r="O1686" s="51">
        <f>IF(Table2[[#This Row],[Customer Segment]]=Introduction!$D$45,1,0)</f>
        <v>0</v>
      </c>
      <c r="P1686" s="51">
        <f>IF(Table2[[#This Row],[Customer Segment]]=Introduction!$D$42,1,0)</f>
        <v>0</v>
      </c>
      <c r="Q1686" s="51">
        <f>IF(Table2[[#This Row],[Customer Segment]]=Introduction!$D$44,1,0)</f>
        <v>1</v>
      </c>
      <c r="R1686" s="44">
        <v>199.76</v>
      </c>
      <c r="S16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393.27435581598877</v>
      </c>
    </row>
    <row r="1687" spans="1:19" customFormat="1" x14ac:dyDescent="0.2">
      <c r="A1687" s="1" t="s">
        <v>92</v>
      </c>
      <c r="B1687" s="1" t="s">
        <v>14</v>
      </c>
      <c r="C1687" s="1" t="s">
        <v>47</v>
      </c>
      <c r="D1687" s="49">
        <v>0.02</v>
      </c>
      <c r="E1687" s="49">
        <v>6.48</v>
      </c>
      <c r="F1687" s="49">
        <v>8.74</v>
      </c>
      <c r="G1687" s="49">
        <v>0.36</v>
      </c>
      <c r="H1687" s="49">
        <v>-6.835</v>
      </c>
      <c r="I1687" s="52">
        <f>IF(Table2[[#This Row],[Order Priority]]=Introduction!$B$42,1,0)</f>
        <v>0</v>
      </c>
      <c r="J1687" s="52">
        <f>IF(Table2[[#This Row],[Order Priority]]=Introduction!$B$43,1,0)</f>
        <v>0</v>
      </c>
      <c r="K1687" s="52">
        <f>IF(Table2[[#This Row],[Order Priority]]=Introduction!$B$44,1,0)</f>
        <v>0</v>
      </c>
      <c r="L1687" s="52">
        <f>IF(Table2[[#This Row],[Order Priority]]=Introduction!$B$45,1,0)</f>
        <v>1</v>
      </c>
      <c r="M1687" s="52">
        <f>IF(Table2[[#This Row],[Ship Mode]]=Introduction!$C$42,1,0)</f>
        <v>0</v>
      </c>
      <c r="N1687" s="51">
        <f>IF(Table2[[#This Row],[Ship Mode]]=Introduction!$C$44,1,0)</f>
        <v>1</v>
      </c>
      <c r="O1687" s="51">
        <f>IF(Table2[[#This Row],[Customer Segment]]=Introduction!$D$45,1,0)</f>
        <v>0</v>
      </c>
      <c r="P1687" s="51">
        <f>IF(Table2[[#This Row],[Customer Segment]]=Introduction!$D$42,1,0)</f>
        <v>0</v>
      </c>
      <c r="Q1687" s="51">
        <f>IF(Table2[[#This Row],[Customer Segment]]=Introduction!$D$44,1,0)</f>
        <v>1</v>
      </c>
      <c r="R1687" s="41">
        <v>10.72</v>
      </c>
      <c r="S16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221.05351435264322</v>
      </c>
    </row>
    <row r="1688" spans="1:19" customFormat="1" x14ac:dyDescent="0.2">
      <c r="A1688" s="1" t="s">
        <v>92</v>
      </c>
      <c r="B1688" s="1" t="s">
        <v>63</v>
      </c>
      <c r="C1688" s="1" t="s">
        <v>47</v>
      </c>
      <c r="D1688" s="47">
        <v>0.06</v>
      </c>
      <c r="E1688" s="47">
        <v>699.99</v>
      </c>
      <c r="F1688" s="47">
        <v>24.49</v>
      </c>
      <c r="G1688" s="47">
        <v>0.41</v>
      </c>
      <c r="H1688" s="47">
        <v>7024.2069000000001</v>
      </c>
      <c r="I1688" s="52">
        <f>IF(Table2[[#This Row],[Order Priority]]=Introduction!$B$42,1,0)</f>
        <v>0</v>
      </c>
      <c r="J1688" s="52">
        <f>IF(Table2[[#This Row],[Order Priority]]=Introduction!$B$43,1,0)</f>
        <v>0</v>
      </c>
      <c r="K1688" s="52">
        <f>IF(Table2[[#This Row],[Order Priority]]=Introduction!$B$44,1,0)</f>
        <v>0</v>
      </c>
      <c r="L1688" s="52">
        <f>IF(Table2[[#This Row],[Order Priority]]=Introduction!$B$45,1,0)</f>
        <v>1</v>
      </c>
      <c r="M1688" s="52">
        <f>IF(Table2[[#This Row],[Ship Mode]]=Introduction!$C$42,1,0)</f>
        <v>0</v>
      </c>
      <c r="N1688" s="51">
        <f>IF(Table2[[#This Row],[Ship Mode]]=Introduction!$C$44,1,0)</f>
        <v>0</v>
      </c>
      <c r="O1688" s="51">
        <f>IF(Table2[[#This Row],[Customer Segment]]=Introduction!$D$45,1,0)</f>
        <v>0</v>
      </c>
      <c r="P1688" s="51">
        <f>IF(Table2[[#This Row],[Customer Segment]]=Introduction!$D$42,1,0)</f>
        <v>0</v>
      </c>
      <c r="Q1688" s="51">
        <f>IF(Table2[[#This Row],[Customer Segment]]=Introduction!$D$44,1,0)</f>
        <v>1</v>
      </c>
      <c r="R1688" s="44">
        <v>10180.01</v>
      </c>
      <c r="S16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9962.1393208293885</v>
      </c>
    </row>
    <row r="1689" spans="1:19" customFormat="1" x14ac:dyDescent="0.2">
      <c r="A1689" s="1" t="s">
        <v>92</v>
      </c>
      <c r="B1689" s="1" t="s">
        <v>14</v>
      </c>
      <c r="C1689" s="1" t="s">
        <v>47</v>
      </c>
      <c r="D1689" s="49">
        <v>0.02</v>
      </c>
      <c r="E1689" s="49">
        <v>17.149999999999999</v>
      </c>
      <c r="F1689" s="49">
        <v>4.96</v>
      </c>
      <c r="G1689" s="49">
        <v>0.57999999999999996</v>
      </c>
      <c r="H1689" s="49">
        <v>36.494999999999997</v>
      </c>
      <c r="I1689" s="52">
        <f>IF(Table2[[#This Row],[Order Priority]]=Introduction!$B$42,1,0)</f>
        <v>0</v>
      </c>
      <c r="J1689" s="52">
        <f>IF(Table2[[#This Row],[Order Priority]]=Introduction!$B$43,1,0)</f>
        <v>0</v>
      </c>
      <c r="K1689" s="52">
        <f>IF(Table2[[#This Row],[Order Priority]]=Introduction!$B$44,1,0)</f>
        <v>0</v>
      </c>
      <c r="L1689" s="52">
        <f>IF(Table2[[#This Row],[Order Priority]]=Introduction!$B$45,1,0)</f>
        <v>1</v>
      </c>
      <c r="M1689" s="52">
        <f>IF(Table2[[#This Row],[Ship Mode]]=Introduction!$C$42,1,0)</f>
        <v>0</v>
      </c>
      <c r="N1689" s="51">
        <f>IF(Table2[[#This Row],[Ship Mode]]=Introduction!$C$44,1,0)</f>
        <v>1</v>
      </c>
      <c r="O1689" s="51">
        <f>IF(Table2[[#This Row],[Customer Segment]]=Introduction!$D$45,1,0)</f>
        <v>0</v>
      </c>
      <c r="P1689" s="51">
        <f>IF(Table2[[#This Row],[Customer Segment]]=Introduction!$D$42,1,0)</f>
        <v>0</v>
      </c>
      <c r="Q1689" s="51">
        <f>IF(Table2[[#This Row],[Customer Segment]]=Introduction!$D$44,1,0)</f>
        <v>1</v>
      </c>
      <c r="R1689" s="41">
        <v>190.85</v>
      </c>
      <c r="S16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377.2392582608461</v>
      </c>
    </row>
    <row r="1690" spans="1:19" customFormat="1" x14ac:dyDescent="0.2">
      <c r="A1690" s="1" t="s">
        <v>92</v>
      </c>
      <c r="B1690" s="1" t="s">
        <v>14</v>
      </c>
      <c r="C1690" s="1" t="s">
        <v>47</v>
      </c>
      <c r="D1690" s="47">
        <v>7.0000000000000007E-2</v>
      </c>
      <c r="E1690" s="47">
        <v>30.98</v>
      </c>
      <c r="F1690" s="47">
        <v>8.74</v>
      </c>
      <c r="G1690" s="47">
        <v>0.4</v>
      </c>
      <c r="H1690" s="47">
        <v>255.76920000000001</v>
      </c>
      <c r="I1690" s="52">
        <f>IF(Table2[[#This Row],[Order Priority]]=Introduction!$B$42,1,0)</f>
        <v>0</v>
      </c>
      <c r="J1690" s="52">
        <f>IF(Table2[[#This Row],[Order Priority]]=Introduction!$B$43,1,0)</f>
        <v>0</v>
      </c>
      <c r="K1690" s="52">
        <f>IF(Table2[[#This Row],[Order Priority]]=Introduction!$B$44,1,0)</f>
        <v>0</v>
      </c>
      <c r="L1690" s="52">
        <f>IF(Table2[[#This Row],[Order Priority]]=Introduction!$B$45,1,0)</f>
        <v>1</v>
      </c>
      <c r="M1690" s="52">
        <f>IF(Table2[[#This Row],[Ship Mode]]=Introduction!$C$42,1,0)</f>
        <v>0</v>
      </c>
      <c r="N1690" s="51">
        <f>IF(Table2[[#This Row],[Ship Mode]]=Introduction!$C$44,1,0)</f>
        <v>1</v>
      </c>
      <c r="O1690" s="51">
        <f>IF(Table2[[#This Row],[Customer Segment]]=Introduction!$D$45,1,0)</f>
        <v>0</v>
      </c>
      <c r="P1690" s="51">
        <f>IF(Table2[[#This Row],[Customer Segment]]=Introduction!$D$42,1,0)</f>
        <v>0</v>
      </c>
      <c r="Q1690" s="51">
        <f>IF(Table2[[#This Row],[Customer Segment]]=Introduction!$D$44,1,0)</f>
        <v>1</v>
      </c>
      <c r="R1690" s="44">
        <v>370.68</v>
      </c>
      <c r="S16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566.93518131369353</v>
      </c>
    </row>
    <row r="1691" spans="1:19" customFormat="1" x14ac:dyDescent="0.2">
      <c r="A1691" s="1" t="s">
        <v>92</v>
      </c>
      <c r="B1691" s="1" t="s">
        <v>2</v>
      </c>
      <c r="C1691" s="1" t="s">
        <v>47</v>
      </c>
      <c r="D1691" s="49">
        <v>0.04</v>
      </c>
      <c r="E1691" s="49">
        <v>1360.14</v>
      </c>
      <c r="F1691" s="49">
        <v>14.7</v>
      </c>
      <c r="G1691" s="49">
        <v>0.59</v>
      </c>
      <c r="H1691" s="49">
        <v>2639.01</v>
      </c>
      <c r="I1691" s="52">
        <f>IF(Table2[[#This Row],[Order Priority]]=Introduction!$B$42,1,0)</f>
        <v>0</v>
      </c>
      <c r="J1691" s="52">
        <f>IF(Table2[[#This Row],[Order Priority]]=Introduction!$B$43,1,0)</f>
        <v>0</v>
      </c>
      <c r="K1691" s="52">
        <f>IF(Table2[[#This Row],[Order Priority]]=Introduction!$B$44,1,0)</f>
        <v>0</v>
      </c>
      <c r="L1691" s="52">
        <f>IF(Table2[[#This Row],[Order Priority]]=Introduction!$B$45,1,0)</f>
        <v>1</v>
      </c>
      <c r="M1691" s="52">
        <f>IF(Table2[[#This Row],[Ship Mode]]=Introduction!$C$42,1,0)</f>
        <v>1</v>
      </c>
      <c r="N1691" s="51">
        <f>IF(Table2[[#This Row],[Ship Mode]]=Introduction!$C$44,1,0)</f>
        <v>0</v>
      </c>
      <c r="O1691" s="51">
        <f>IF(Table2[[#This Row],[Customer Segment]]=Introduction!$D$45,1,0)</f>
        <v>0</v>
      </c>
      <c r="P1691" s="51">
        <f>IF(Table2[[#This Row],[Customer Segment]]=Introduction!$D$42,1,0)</f>
        <v>0</v>
      </c>
      <c r="Q1691" s="51">
        <f>IF(Table2[[#This Row],[Customer Segment]]=Introduction!$D$44,1,0)</f>
        <v>1</v>
      </c>
      <c r="R1691" s="41">
        <v>7303.05</v>
      </c>
      <c r="S16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7710.8397277490758</v>
      </c>
    </row>
    <row r="1692" spans="1:19" customFormat="1" x14ac:dyDescent="0.2">
      <c r="A1692" s="1" t="s">
        <v>1</v>
      </c>
      <c r="B1692" s="1" t="s">
        <v>14</v>
      </c>
      <c r="C1692" s="1" t="s">
        <v>15</v>
      </c>
      <c r="D1692" s="47">
        <v>0.02</v>
      </c>
      <c r="E1692" s="47">
        <v>6.47</v>
      </c>
      <c r="F1692" s="47">
        <v>1.22</v>
      </c>
      <c r="G1692" s="47">
        <v>0.4</v>
      </c>
      <c r="H1692" s="47">
        <v>40.200000000000003</v>
      </c>
      <c r="I1692" s="52">
        <f>IF(Table2[[#This Row],[Order Priority]]=Introduction!$B$42,1,0)</f>
        <v>1</v>
      </c>
      <c r="J1692" s="52">
        <f>IF(Table2[[#This Row],[Order Priority]]=Introduction!$B$43,1,0)</f>
        <v>0</v>
      </c>
      <c r="K1692" s="52">
        <f>IF(Table2[[#This Row],[Order Priority]]=Introduction!$B$44,1,0)</f>
        <v>0</v>
      </c>
      <c r="L1692" s="52">
        <f>IF(Table2[[#This Row],[Order Priority]]=Introduction!$B$45,1,0)</f>
        <v>0</v>
      </c>
      <c r="M1692" s="52">
        <f>IF(Table2[[#This Row],[Ship Mode]]=Introduction!$C$42,1,0)</f>
        <v>0</v>
      </c>
      <c r="N1692" s="51">
        <f>IF(Table2[[#This Row],[Ship Mode]]=Introduction!$C$44,1,0)</f>
        <v>1</v>
      </c>
      <c r="O1692" s="51">
        <f>IF(Table2[[#This Row],[Customer Segment]]=Introduction!$D$45,1,0)</f>
        <v>0</v>
      </c>
      <c r="P1692" s="51">
        <f>IF(Table2[[#This Row],[Customer Segment]]=Introduction!$D$42,1,0)</f>
        <v>1</v>
      </c>
      <c r="Q1692" s="51">
        <f>IF(Table2[[#This Row],[Customer Segment]]=Introduction!$D$44,1,0)</f>
        <v>0</v>
      </c>
      <c r="R1692" s="44">
        <v>193.95</v>
      </c>
      <c r="S16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312.4599585566915</v>
      </c>
    </row>
    <row r="1693" spans="1:19" customFormat="1" x14ac:dyDescent="0.2">
      <c r="A1693" s="1" t="s">
        <v>1</v>
      </c>
      <c r="B1693" s="1" t="s">
        <v>14</v>
      </c>
      <c r="C1693" s="1" t="s">
        <v>15</v>
      </c>
      <c r="D1693" s="49">
        <v>7.0000000000000007E-2</v>
      </c>
      <c r="E1693" s="49">
        <v>2.84</v>
      </c>
      <c r="F1693" s="49">
        <v>0.93</v>
      </c>
      <c r="G1693" s="49">
        <v>0.54</v>
      </c>
      <c r="H1693" s="49">
        <v>3.21</v>
      </c>
      <c r="I1693" s="52">
        <f>IF(Table2[[#This Row],[Order Priority]]=Introduction!$B$42,1,0)</f>
        <v>1</v>
      </c>
      <c r="J1693" s="52">
        <f>IF(Table2[[#This Row],[Order Priority]]=Introduction!$B$43,1,0)</f>
        <v>0</v>
      </c>
      <c r="K1693" s="52">
        <f>IF(Table2[[#This Row],[Order Priority]]=Introduction!$B$44,1,0)</f>
        <v>0</v>
      </c>
      <c r="L1693" s="52">
        <f>IF(Table2[[#This Row],[Order Priority]]=Introduction!$B$45,1,0)</f>
        <v>0</v>
      </c>
      <c r="M1693" s="52">
        <f>IF(Table2[[#This Row],[Ship Mode]]=Introduction!$C$42,1,0)</f>
        <v>0</v>
      </c>
      <c r="N1693" s="51">
        <f>IF(Table2[[#This Row],[Ship Mode]]=Introduction!$C$44,1,0)</f>
        <v>1</v>
      </c>
      <c r="O1693" s="51">
        <f>IF(Table2[[#This Row],[Customer Segment]]=Introduction!$D$45,1,0)</f>
        <v>0</v>
      </c>
      <c r="P1693" s="51">
        <f>IF(Table2[[#This Row],[Customer Segment]]=Introduction!$D$42,1,0)</f>
        <v>1</v>
      </c>
      <c r="Q1693" s="51">
        <f>IF(Table2[[#This Row],[Customer Segment]]=Introduction!$D$44,1,0)</f>
        <v>0</v>
      </c>
      <c r="R1693" s="41">
        <v>158.80000000000001</v>
      </c>
      <c r="S16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338.5162051889962</v>
      </c>
    </row>
    <row r="1694" spans="1:19" customFormat="1" x14ac:dyDescent="0.2">
      <c r="A1694" s="1" t="s">
        <v>1</v>
      </c>
      <c r="B1694" s="1" t="s">
        <v>14</v>
      </c>
      <c r="C1694" s="1" t="s">
        <v>15</v>
      </c>
      <c r="D1694" s="47">
        <v>7.0000000000000007E-2</v>
      </c>
      <c r="E1694" s="47">
        <v>2.84</v>
      </c>
      <c r="F1694" s="47">
        <v>0.93</v>
      </c>
      <c r="G1694" s="47">
        <v>0.54</v>
      </c>
      <c r="H1694" s="47">
        <v>3.8519999999999999</v>
      </c>
      <c r="I1694" s="52">
        <f>IF(Table2[[#This Row],[Order Priority]]=Introduction!$B$42,1,0)</f>
        <v>1</v>
      </c>
      <c r="J1694" s="52">
        <f>IF(Table2[[#This Row],[Order Priority]]=Introduction!$B$43,1,0)</f>
        <v>0</v>
      </c>
      <c r="K1694" s="52">
        <f>IF(Table2[[#This Row],[Order Priority]]=Introduction!$B$44,1,0)</f>
        <v>0</v>
      </c>
      <c r="L1694" s="52">
        <f>IF(Table2[[#This Row],[Order Priority]]=Introduction!$B$45,1,0)</f>
        <v>0</v>
      </c>
      <c r="M1694" s="52">
        <f>IF(Table2[[#This Row],[Ship Mode]]=Introduction!$C$42,1,0)</f>
        <v>0</v>
      </c>
      <c r="N1694" s="51">
        <f>IF(Table2[[#This Row],[Ship Mode]]=Introduction!$C$44,1,0)</f>
        <v>1</v>
      </c>
      <c r="O1694" s="51">
        <f>IF(Table2[[#This Row],[Customer Segment]]=Introduction!$D$45,1,0)</f>
        <v>0</v>
      </c>
      <c r="P1694" s="51">
        <f>IF(Table2[[#This Row],[Customer Segment]]=Introduction!$D$42,1,0)</f>
        <v>1</v>
      </c>
      <c r="Q1694" s="51">
        <f>IF(Table2[[#This Row],[Customer Segment]]=Introduction!$D$44,1,0)</f>
        <v>0</v>
      </c>
      <c r="R1694" s="44">
        <v>40.369999999999997</v>
      </c>
      <c r="S16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339.17362970276565</v>
      </c>
    </row>
    <row r="1695" spans="1:19" customFormat="1" x14ac:dyDescent="0.2">
      <c r="A1695" s="1" t="s">
        <v>13</v>
      </c>
      <c r="B1695" s="1" t="s">
        <v>14</v>
      </c>
      <c r="C1695" s="1" t="s">
        <v>3</v>
      </c>
      <c r="D1695" s="49">
        <v>0</v>
      </c>
      <c r="E1695" s="49">
        <v>6.48</v>
      </c>
      <c r="F1695" s="49">
        <v>5.19</v>
      </c>
      <c r="G1695" s="49">
        <v>0.37</v>
      </c>
      <c r="H1695" s="49">
        <v>-14.074999999999999</v>
      </c>
      <c r="I1695" s="52">
        <f>IF(Table2[[#This Row],[Order Priority]]=Introduction!$B$42,1,0)</f>
        <v>0</v>
      </c>
      <c r="J1695" s="52">
        <f>IF(Table2[[#This Row],[Order Priority]]=Introduction!$B$43,1,0)</f>
        <v>1</v>
      </c>
      <c r="K1695" s="52">
        <f>IF(Table2[[#This Row],[Order Priority]]=Introduction!$B$44,1,0)</f>
        <v>0</v>
      </c>
      <c r="L1695" s="52">
        <f>IF(Table2[[#This Row],[Order Priority]]=Introduction!$B$45,1,0)</f>
        <v>0</v>
      </c>
      <c r="M1695" s="52">
        <f>IF(Table2[[#This Row],[Ship Mode]]=Introduction!$C$42,1,0)</f>
        <v>0</v>
      </c>
      <c r="N1695" s="51">
        <f>IF(Table2[[#This Row],[Ship Mode]]=Introduction!$C$44,1,0)</f>
        <v>1</v>
      </c>
      <c r="O1695" s="51">
        <f>IF(Table2[[#This Row],[Customer Segment]]=Introduction!$D$45,1,0)</f>
        <v>1</v>
      </c>
      <c r="P1695" s="51">
        <f>IF(Table2[[#This Row],[Customer Segment]]=Introduction!$D$42,1,0)</f>
        <v>0</v>
      </c>
      <c r="Q1695" s="51">
        <f>IF(Table2[[#This Row],[Customer Segment]]=Introduction!$D$44,1,0)</f>
        <v>0</v>
      </c>
      <c r="R1695" s="41">
        <v>84.04</v>
      </c>
      <c r="S16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82.321216900967656</v>
      </c>
    </row>
    <row r="1696" spans="1:19" customFormat="1" x14ac:dyDescent="0.2">
      <c r="A1696" s="1" t="s">
        <v>92</v>
      </c>
      <c r="B1696" s="1" t="s">
        <v>14</v>
      </c>
      <c r="C1696" s="1" t="s">
        <v>47</v>
      </c>
      <c r="D1696" s="47">
        <v>0.01</v>
      </c>
      <c r="E1696" s="47">
        <v>18.97</v>
      </c>
      <c r="F1696" s="47">
        <v>9.5399999999999991</v>
      </c>
      <c r="G1696" s="47">
        <v>0.37</v>
      </c>
      <c r="H1696" s="47">
        <v>85.875</v>
      </c>
      <c r="I1696" s="52">
        <f>IF(Table2[[#This Row],[Order Priority]]=Introduction!$B$42,1,0)</f>
        <v>0</v>
      </c>
      <c r="J1696" s="52">
        <f>IF(Table2[[#This Row],[Order Priority]]=Introduction!$B$43,1,0)</f>
        <v>0</v>
      </c>
      <c r="K1696" s="52">
        <f>IF(Table2[[#This Row],[Order Priority]]=Introduction!$B$44,1,0)</f>
        <v>0</v>
      </c>
      <c r="L1696" s="52">
        <f>IF(Table2[[#This Row],[Order Priority]]=Introduction!$B$45,1,0)</f>
        <v>1</v>
      </c>
      <c r="M1696" s="52">
        <f>IF(Table2[[#This Row],[Ship Mode]]=Introduction!$C$42,1,0)</f>
        <v>0</v>
      </c>
      <c r="N1696" s="51">
        <f>IF(Table2[[#This Row],[Ship Mode]]=Introduction!$C$44,1,0)</f>
        <v>1</v>
      </c>
      <c r="O1696" s="51">
        <f>IF(Table2[[#This Row],[Customer Segment]]=Introduction!$D$45,1,0)</f>
        <v>0</v>
      </c>
      <c r="P1696" s="51">
        <f>IF(Table2[[#This Row],[Customer Segment]]=Introduction!$D$42,1,0)</f>
        <v>0</v>
      </c>
      <c r="Q1696" s="51">
        <f>IF(Table2[[#This Row],[Customer Segment]]=Introduction!$D$44,1,0)</f>
        <v>1</v>
      </c>
      <c r="R1696" s="44">
        <v>227.67</v>
      </c>
      <c r="S16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392.15600608861587</v>
      </c>
    </row>
    <row r="1697" spans="1:19" customFormat="1" x14ac:dyDescent="0.2">
      <c r="A1697" s="1" t="s">
        <v>92</v>
      </c>
      <c r="B1697" s="1" t="s">
        <v>2</v>
      </c>
      <c r="C1697" s="1" t="s">
        <v>70</v>
      </c>
      <c r="D1697" s="49">
        <v>0.05</v>
      </c>
      <c r="E1697" s="49">
        <v>399.98</v>
      </c>
      <c r="F1697" s="49">
        <v>12.06</v>
      </c>
      <c r="G1697" s="49">
        <v>0.56000000000000005</v>
      </c>
      <c r="H1697" s="49">
        <v>567.59</v>
      </c>
      <c r="I1697" s="52">
        <f>IF(Table2[[#This Row],[Order Priority]]=Introduction!$B$42,1,0)</f>
        <v>0</v>
      </c>
      <c r="J1697" s="52">
        <f>IF(Table2[[#This Row],[Order Priority]]=Introduction!$B$43,1,0)</f>
        <v>0</v>
      </c>
      <c r="K1697" s="52">
        <f>IF(Table2[[#This Row],[Order Priority]]=Introduction!$B$44,1,0)</f>
        <v>0</v>
      </c>
      <c r="L1697" s="52">
        <f>IF(Table2[[#This Row],[Order Priority]]=Introduction!$B$45,1,0)</f>
        <v>1</v>
      </c>
      <c r="M1697" s="52">
        <f>IF(Table2[[#This Row],[Ship Mode]]=Introduction!$C$42,1,0)</f>
        <v>1</v>
      </c>
      <c r="N1697" s="51">
        <f>IF(Table2[[#This Row],[Ship Mode]]=Introduction!$C$44,1,0)</f>
        <v>0</v>
      </c>
      <c r="O1697" s="51">
        <f>IF(Table2[[#This Row],[Customer Segment]]=Introduction!$D$45,1,0)</f>
        <v>0</v>
      </c>
      <c r="P1697" s="51">
        <f>IF(Table2[[#This Row],[Customer Segment]]=Introduction!$D$42,1,0)</f>
        <v>0</v>
      </c>
      <c r="Q1697" s="51">
        <f>IF(Table2[[#This Row],[Customer Segment]]=Introduction!$D$44,1,0)</f>
        <v>0</v>
      </c>
      <c r="R1697" s="41">
        <v>9666.7199999999993</v>
      </c>
      <c r="S16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2446.3515897732887</v>
      </c>
    </row>
    <row r="1698" spans="1:19" customFormat="1" x14ac:dyDescent="0.2">
      <c r="A1698" s="1" t="s">
        <v>92</v>
      </c>
      <c r="B1698" s="1" t="s">
        <v>14</v>
      </c>
      <c r="C1698" s="1" t="s">
        <v>70</v>
      </c>
      <c r="D1698" s="47">
        <v>7.0000000000000007E-2</v>
      </c>
      <c r="E1698" s="47">
        <v>6.48</v>
      </c>
      <c r="F1698" s="47">
        <v>5.74</v>
      </c>
      <c r="G1698" s="47">
        <v>0.37</v>
      </c>
      <c r="H1698" s="47">
        <v>-28.45</v>
      </c>
      <c r="I1698" s="52">
        <f>IF(Table2[[#This Row],[Order Priority]]=Introduction!$B$42,1,0)</f>
        <v>0</v>
      </c>
      <c r="J1698" s="52">
        <f>IF(Table2[[#This Row],[Order Priority]]=Introduction!$B$43,1,0)</f>
        <v>0</v>
      </c>
      <c r="K1698" s="52">
        <f>IF(Table2[[#This Row],[Order Priority]]=Introduction!$B$44,1,0)</f>
        <v>0</v>
      </c>
      <c r="L1698" s="52">
        <f>IF(Table2[[#This Row],[Order Priority]]=Introduction!$B$45,1,0)</f>
        <v>1</v>
      </c>
      <c r="M1698" s="52">
        <f>IF(Table2[[#This Row],[Ship Mode]]=Introduction!$C$42,1,0)</f>
        <v>0</v>
      </c>
      <c r="N1698" s="51">
        <f>IF(Table2[[#This Row],[Ship Mode]]=Introduction!$C$44,1,0)</f>
        <v>1</v>
      </c>
      <c r="O1698" s="51">
        <f>IF(Table2[[#This Row],[Customer Segment]]=Introduction!$D$45,1,0)</f>
        <v>0</v>
      </c>
      <c r="P1698" s="51">
        <f>IF(Table2[[#This Row],[Customer Segment]]=Introduction!$D$42,1,0)</f>
        <v>0</v>
      </c>
      <c r="Q1698" s="51">
        <f>IF(Table2[[#This Row],[Customer Segment]]=Introduction!$D$44,1,0)</f>
        <v>0</v>
      </c>
      <c r="R1698" s="44">
        <v>134.58000000000001</v>
      </c>
      <c r="S16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60.83193933270428</v>
      </c>
    </row>
    <row r="1699" spans="1:19" customFormat="1" x14ac:dyDescent="0.2">
      <c r="A1699" s="1" t="s">
        <v>92</v>
      </c>
      <c r="B1699" s="1" t="s">
        <v>14</v>
      </c>
      <c r="C1699" s="1" t="s">
        <v>70</v>
      </c>
      <c r="D1699" s="49">
        <v>7.0000000000000007E-2</v>
      </c>
      <c r="E1699" s="49">
        <v>6.48</v>
      </c>
      <c r="F1699" s="49">
        <v>5.74</v>
      </c>
      <c r="G1699" s="49">
        <v>0.37</v>
      </c>
      <c r="H1699" s="49">
        <v>-14.225</v>
      </c>
      <c r="I1699" s="52">
        <f>IF(Table2[[#This Row],[Order Priority]]=Introduction!$B$42,1,0)</f>
        <v>0</v>
      </c>
      <c r="J1699" s="52">
        <f>IF(Table2[[#This Row],[Order Priority]]=Introduction!$B$43,1,0)</f>
        <v>0</v>
      </c>
      <c r="K1699" s="52">
        <f>IF(Table2[[#This Row],[Order Priority]]=Introduction!$B$44,1,0)</f>
        <v>0</v>
      </c>
      <c r="L1699" s="52">
        <f>IF(Table2[[#This Row],[Order Priority]]=Introduction!$B$45,1,0)</f>
        <v>1</v>
      </c>
      <c r="M1699" s="52">
        <f>IF(Table2[[#This Row],[Ship Mode]]=Introduction!$C$42,1,0)</f>
        <v>0</v>
      </c>
      <c r="N1699" s="51">
        <f>IF(Table2[[#This Row],[Ship Mode]]=Introduction!$C$44,1,0)</f>
        <v>1</v>
      </c>
      <c r="O1699" s="51">
        <f>IF(Table2[[#This Row],[Customer Segment]]=Introduction!$D$45,1,0)</f>
        <v>0</v>
      </c>
      <c r="P1699" s="51">
        <f>IF(Table2[[#This Row],[Customer Segment]]=Introduction!$D$42,1,0)</f>
        <v>0</v>
      </c>
      <c r="Q1699" s="51">
        <f>IF(Table2[[#This Row],[Customer Segment]]=Introduction!$D$44,1,0)</f>
        <v>0</v>
      </c>
      <c r="R1699" s="41">
        <v>33.65</v>
      </c>
      <c r="S16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75.398705233593404</v>
      </c>
    </row>
    <row r="1700" spans="1:19" customFormat="1" x14ac:dyDescent="0.2">
      <c r="A1700" s="1" t="s">
        <v>92</v>
      </c>
      <c r="B1700" s="1" t="s">
        <v>14</v>
      </c>
      <c r="C1700" s="1" t="s">
        <v>70</v>
      </c>
      <c r="D1700" s="47">
        <v>0</v>
      </c>
      <c r="E1700" s="47">
        <v>49.99</v>
      </c>
      <c r="F1700" s="47">
        <v>19.989999999999998</v>
      </c>
      <c r="G1700" s="47">
        <v>0.41</v>
      </c>
      <c r="H1700" s="47">
        <v>38.886000000000003</v>
      </c>
      <c r="I1700" s="52">
        <f>IF(Table2[[#This Row],[Order Priority]]=Introduction!$B$42,1,0)</f>
        <v>0</v>
      </c>
      <c r="J1700" s="52">
        <f>IF(Table2[[#This Row],[Order Priority]]=Introduction!$B$43,1,0)</f>
        <v>0</v>
      </c>
      <c r="K1700" s="52">
        <f>IF(Table2[[#This Row],[Order Priority]]=Introduction!$B$44,1,0)</f>
        <v>0</v>
      </c>
      <c r="L1700" s="52">
        <f>IF(Table2[[#This Row],[Order Priority]]=Introduction!$B$45,1,0)</f>
        <v>1</v>
      </c>
      <c r="M1700" s="52">
        <f>IF(Table2[[#This Row],[Ship Mode]]=Introduction!$C$42,1,0)</f>
        <v>0</v>
      </c>
      <c r="N1700" s="51">
        <f>IF(Table2[[#This Row],[Ship Mode]]=Introduction!$C$44,1,0)</f>
        <v>1</v>
      </c>
      <c r="O1700" s="51">
        <f>IF(Table2[[#This Row],[Customer Segment]]=Introduction!$D$45,1,0)</f>
        <v>0</v>
      </c>
      <c r="P1700" s="51">
        <f>IF(Table2[[#This Row],[Customer Segment]]=Introduction!$D$42,1,0)</f>
        <v>0</v>
      </c>
      <c r="Q1700" s="51">
        <f>IF(Table2[[#This Row],[Customer Segment]]=Introduction!$D$44,1,0)</f>
        <v>0</v>
      </c>
      <c r="R1700" s="44">
        <v>832.97</v>
      </c>
      <c r="S17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739.47695118869001</v>
      </c>
    </row>
    <row r="1701" spans="1:19" customFormat="1" x14ac:dyDescent="0.2">
      <c r="A1701" s="1" t="s">
        <v>46</v>
      </c>
      <c r="B1701" s="1" t="s">
        <v>14</v>
      </c>
      <c r="C1701" s="1" t="s">
        <v>15</v>
      </c>
      <c r="D1701" s="49">
        <v>0.08</v>
      </c>
      <c r="E1701" s="49">
        <v>140.81</v>
      </c>
      <c r="F1701" s="49">
        <v>24.49</v>
      </c>
      <c r="G1701" s="49">
        <v>0.56999999999999995</v>
      </c>
      <c r="H1701" s="49">
        <v>1232.79</v>
      </c>
      <c r="I1701" s="52">
        <f>IF(Table2[[#This Row],[Order Priority]]=Introduction!$B$42,1,0)</f>
        <v>0</v>
      </c>
      <c r="J1701" s="52">
        <f>IF(Table2[[#This Row],[Order Priority]]=Introduction!$B$43,1,0)</f>
        <v>0</v>
      </c>
      <c r="K1701" s="52">
        <f>IF(Table2[[#This Row],[Order Priority]]=Introduction!$B$44,1,0)</f>
        <v>0</v>
      </c>
      <c r="L1701" s="52">
        <f>IF(Table2[[#This Row],[Order Priority]]=Introduction!$B$45,1,0)</f>
        <v>0</v>
      </c>
      <c r="M1701" s="52">
        <f>IF(Table2[[#This Row],[Ship Mode]]=Introduction!$C$42,1,0)</f>
        <v>0</v>
      </c>
      <c r="N1701" s="51">
        <f>IF(Table2[[#This Row],[Ship Mode]]=Introduction!$C$44,1,0)</f>
        <v>1</v>
      </c>
      <c r="O1701" s="51">
        <f>IF(Table2[[#This Row],[Customer Segment]]=Introduction!$D$45,1,0)</f>
        <v>0</v>
      </c>
      <c r="P1701" s="51">
        <f>IF(Table2[[#This Row],[Customer Segment]]=Introduction!$D$42,1,0)</f>
        <v>1</v>
      </c>
      <c r="Q1701" s="51">
        <f>IF(Table2[[#This Row],[Customer Segment]]=Introduction!$D$44,1,0)</f>
        <v>0</v>
      </c>
      <c r="R1701" s="41">
        <v>11272.77</v>
      </c>
      <c r="S17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2610.4500764188797</v>
      </c>
    </row>
    <row r="1702" spans="1:19" customFormat="1" x14ac:dyDescent="0.2">
      <c r="A1702" s="1" t="s">
        <v>46</v>
      </c>
      <c r="B1702" s="1" t="s">
        <v>14</v>
      </c>
      <c r="C1702" s="1" t="s">
        <v>47</v>
      </c>
      <c r="D1702" s="47">
        <v>7.0000000000000007E-2</v>
      </c>
      <c r="E1702" s="47">
        <v>3.98</v>
      </c>
      <c r="F1702" s="47">
        <v>0.83</v>
      </c>
      <c r="G1702" s="47">
        <v>0.51</v>
      </c>
      <c r="H1702" s="47">
        <v>27.38</v>
      </c>
      <c r="I1702" s="52">
        <f>IF(Table2[[#This Row],[Order Priority]]=Introduction!$B$42,1,0)</f>
        <v>0</v>
      </c>
      <c r="J1702" s="52">
        <f>IF(Table2[[#This Row],[Order Priority]]=Introduction!$B$43,1,0)</f>
        <v>0</v>
      </c>
      <c r="K1702" s="52">
        <f>IF(Table2[[#This Row],[Order Priority]]=Introduction!$B$44,1,0)</f>
        <v>0</v>
      </c>
      <c r="L1702" s="52">
        <f>IF(Table2[[#This Row],[Order Priority]]=Introduction!$B$45,1,0)</f>
        <v>0</v>
      </c>
      <c r="M1702" s="52">
        <f>IF(Table2[[#This Row],[Ship Mode]]=Introduction!$C$42,1,0)</f>
        <v>0</v>
      </c>
      <c r="N1702" s="51">
        <f>IF(Table2[[#This Row],[Ship Mode]]=Introduction!$C$44,1,0)</f>
        <v>1</v>
      </c>
      <c r="O1702" s="51">
        <f>IF(Table2[[#This Row],[Customer Segment]]=Introduction!$D$45,1,0)</f>
        <v>0</v>
      </c>
      <c r="P1702" s="51">
        <f>IF(Table2[[#This Row],[Customer Segment]]=Introduction!$D$42,1,0)</f>
        <v>0</v>
      </c>
      <c r="Q1702" s="51">
        <f>IF(Table2[[#This Row],[Customer Segment]]=Introduction!$D$44,1,0)</f>
        <v>1</v>
      </c>
      <c r="R1702" s="44">
        <v>282.85000000000002</v>
      </c>
      <c r="S17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309.53212347080694</v>
      </c>
    </row>
    <row r="1703" spans="1:19" customFormat="1" x14ac:dyDescent="0.2">
      <c r="A1703" s="1" t="s">
        <v>46</v>
      </c>
      <c r="B1703" s="1" t="s">
        <v>14</v>
      </c>
      <c r="C1703" s="1" t="s">
        <v>47</v>
      </c>
      <c r="D1703" s="49">
        <v>0</v>
      </c>
      <c r="E1703" s="49">
        <v>20.89</v>
      </c>
      <c r="F1703" s="49">
        <v>1.99</v>
      </c>
      <c r="G1703" s="49">
        <v>0.48</v>
      </c>
      <c r="H1703" s="49">
        <v>-5.2949999999999999</v>
      </c>
      <c r="I1703" s="52">
        <f>IF(Table2[[#This Row],[Order Priority]]=Introduction!$B$42,1,0)</f>
        <v>0</v>
      </c>
      <c r="J1703" s="52">
        <f>IF(Table2[[#This Row],[Order Priority]]=Introduction!$B$43,1,0)</f>
        <v>0</v>
      </c>
      <c r="K1703" s="52">
        <f>IF(Table2[[#This Row],[Order Priority]]=Introduction!$B$44,1,0)</f>
        <v>0</v>
      </c>
      <c r="L1703" s="52">
        <f>IF(Table2[[#This Row],[Order Priority]]=Introduction!$B$45,1,0)</f>
        <v>0</v>
      </c>
      <c r="M1703" s="52">
        <f>IF(Table2[[#This Row],[Ship Mode]]=Introduction!$C$42,1,0)</f>
        <v>0</v>
      </c>
      <c r="N1703" s="51">
        <f>IF(Table2[[#This Row],[Ship Mode]]=Introduction!$C$44,1,0)</f>
        <v>1</v>
      </c>
      <c r="O1703" s="51">
        <f>IF(Table2[[#This Row],[Customer Segment]]=Introduction!$D$45,1,0)</f>
        <v>0</v>
      </c>
      <c r="P1703" s="51">
        <f>IF(Table2[[#This Row],[Customer Segment]]=Introduction!$D$42,1,0)</f>
        <v>0</v>
      </c>
      <c r="Q1703" s="51">
        <f>IF(Table2[[#This Row],[Customer Segment]]=Introduction!$D$44,1,0)</f>
        <v>1</v>
      </c>
      <c r="R1703" s="41">
        <v>84.56</v>
      </c>
      <c r="S17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382.43893027729609</v>
      </c>
    </row>
    <row r="1704" spans="1:19" customFormat="1" x14ac:dyDescent="0.2">
      <c r="A1704" s="1" t="s">
        <v>46</v>
      </c>
      <c r="B1704" s="1" t="s">
        <v>14</v>
      </c>
      <c r="C1704" s="1" t="s">
        <v>47</v>
      </c>
      <c r="D1704" s="47">
        <v>7.0000000000000007E-2</v>
      </c>
      <c r="E1704" s="47">
        <v>3.98</v>
      </c>
      <c r="F1704" s="47">
        <v>0.83</v>
      </c>
      <c r="G1704" s="47">
        <v>0.51</v>
      </c>
      <c r="H1704" s="47">
        <v>41.07</v>
      </c>
      <c r="I1704" s="52">
        <f>IF(Table2[[#This Row],[Order Priority]]=Introduction!$B$42,1,0)</f>
        <v>0</v>
      </c>
      <c r="J1704" s="52">
        <f>IF(Table2[[#This Row],[Order Priority]]=Introduction!$B$43,1,0)</f>
        <v>0</v>
      </c>
      <c r="K1704" s="52">
        <f>IF(Table2[[#This Row],[Order Priority]]=Introduction!$B$44,1,0)</f>
        <v>0</v>
      </c>
      <c r="L1704" s="52">
        <f>IF(Table2[[#This Row],[Order Priority]]=Introduction!$B$45,1,0)</f>
        <v>0</v>
      </c>
      <c r="M1704" s="52">
        <f>IF(Table2[[#This Row],[Ship Mode]]=Introduction!$C$42,1,0)</f>
        <v>0</v>
      </c>
      <c r="N1704" s="51">
        <f>IF(Table2[[#This Row],[Ship Mode]]=Introduction!$C$44,1,0)</f>
        <v>1</v>
      </c>
      <c r="O1704" s="51">
        <f>IF(Table2[[#This Row],[Customer Segment]]=Introduction!$D$45,1,0)</f>
        <v>0</v>
      </c>
      <c r="P1704" s="51">
        <f>IF(Table2[[#This Row],[Customer Segment]]=Introduction!$D$42,1,0)</f>
        <v>0</v>
      </c>
      <c r="Q1704" s="51">
        <f>IF(Table2[[#This Row],[Customer Segment]]=Introduction!$D$44,1,0)</f>
        <v>1</v>
      </c>
      <c r="R1704" s="44">
        <v>70.709999999999994</v>
      </c>
      <c r="S17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323.5510356102215</v>
      </c>
    </row>
    <row r="1705" spans="1:19" customFormat="1" x14ac:dyDescent="0.2">
      <c r="A1705" s="1" t="s">
        <v>46</v>
      </c>
      <c r="B1705" s="1" t="s">
        <v>63</v>
      </c>
      <c r="C1705" s="1" t="s">
        <v>15</v>
      </c>
      <c r="D1705" s="49">
        <v>0.09</v>
      </c>
      <c r="E1705" s="49">
        <v>5.4</v>
      </c>
      <c r="F1705" s="49">
        <v>7.78</v>
      </c>
      <c r="G1705" s="49">
        <v>0.37</v>
      </c>
      <c r="H1705" s="49">
        <v>-34.764499999999998</v>
      </c>
      <c r="I1705" s="52">
        <f>IF(Table2[[#This Row],[Order Priority]]=Introduction!$B$42,1,0)</f>
        <v>0</v>
      </c>
      <c r="J1705" s="52">
        <f>IF(Table2[[#This Row],[Order Priority]]=Introduction!$B$43,1,0)</f>
        <v>0</v>
      </c>
      <c r="K1705" s="52">
        <f>IF(Table2[[#This Row],[Order Priority]]=Introduction!$B$44,1,0)</f>
        <v>0</v>
      </c>
      <c r="L1705" s="52">
        <f>IF(Table2[[#This Row],[Order Priority]]=Introduction!$B$45,1,0)</f>
        <v>0</v>
      </c>
      <c r="M1705" s="52">
        <f>IF(Table2[[#This Row],[Ship Mode]]=Introduction!$C$42,1,0)</f>
        <v>0</v>
      </c>
      <c r="N1705" s="51">
        <f>IF(Table2[[#This Row],[Ship Mode]]=Introduction!$C$44,1,0)</f>
        <v>0</v>
      </c>
      <c r="O1705" s="51">
        <f>IF(Table2[[#This Row],[Customer Segment]]=Introduction!$D$45,1,0)</f>
        <v>0</v>
      </c>
      <c r="P1705" s="51">
        <f>IF(Table2[[#This Row],[Customer Segment]]=Introduction!$D$42,1,0)</f>
        <v>1</v>
      </c>
      <c r="Q1705" s="51">
        <f>IF(Table2[[#This Row],[Customer Segment]]=Introduction!$D$44,1,0)</f>
        <v>0</v>
      </c>
      <c r="R1705" s="41">
        <v>37.380000000000003</v>
      </c>
      <c r="S17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171.26385204115024</v>
      </c>
    </row>
    <row r="1706" spans="1:19" customFormat="1" x14ac:dyDescent="0.2">
      <c r="A1706" s="1" t="s">
        <v>1</v>
      </c>
      <c r="B1706" s="1" t="s">
        <v>14</v>
      </c>
      <c r="C1706" s="1" t="s">
        <v>47</v>
      </c>
      <c r="D1706" s="47">
        <v>0.06</v>
      </c>
      <c r="E1706" s="47">
        <v>44.01</v>
      </c>
      <c r="F1706" s="47">
        <v>3.5</v>
      </c>
      <c r="G1706" s="47">
        <v>0.59</v>
      </c>
      <c r="H1706" s="47">
        <v>-21.231999999999999</v>
      </c>
      <c r="I1706" s="52">
        <f>IF(Table2[[#This Row],[Order Priority]]=Introduction!$B$42,1,0)</f>
        <v>1</v>
      </c>
      <c r="J1706" s="52">
        <f>IF(Table2[[#This Row],[Order Priority]]=Introduction!$B$43,1,0)</f>
        <v>0</v>
      </c>
      <c r="K1706" s="52">
        <f>IF(Table2[[#This Row],[Order Priority]]=Introduction!$B$44,1,0)</f>
        <v>0</v>
      </c>
      <c r="L1706" s="52">
        <f>IF(Table2[[#This Row],[Order Priority]]=Introduction!$B$45,1,0)</f>
        <v>0</v>
      </c>
      <c r="M1706" s="52">
        <f>IF(Table2[[#This Row],[Ship Mode]]=Introduction!$C$42,1,0)</f>
        <v>0</v>
      </c>
      <c r="N1706" s="51">
        <f>IF(Table2[[#This Row],[Ship Mode]]=Introduction!$C$44,1,0)</f>
        <v>1</v>
      </c>
      <c r="O1706" s="51">
        <f>IF(Table2[[#This Row],[Customer Segment]]=Introduction!$D$45,1,0)</f>
        <v>0</v>
      </c>
      <c r="P1706" s="51">
        <f>IF(Table2[[#This Row],[Customer Segment]]=Introduction!$D$42,1,0)</f>
        <v>0</v>
      </c>
      <c r="Q1706" s="51">
        <f>IF(Table2[[#This Row],[Customer Segment]]=Introduction!$D$44,1,0)</f>
        <v>1</v>
      </c>
      <c r="R1706" s="44">
        <v>46.94</v>
      </c>
      <c r="S17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621.05536468146749</v>
      </c>
    </row>
    <row r="1707" spans="1:19" customFormat="1" x14ac:dyDescent="0.2">
      <c r="A1707" s="1" t="s">
        <v>13</v>
      </c>
      <c r="B1707" s="1" t="s">
        <v>14</v>
      </c>
      <c r="C1707" s="1" t="s">
        <v>70</v>
      </c>
      <c r="D1707" s="49">
        <v>7.0000000000000007E-2</v>
      </c>
      <c r="E1707" s="49">
        <v>4.76</v>
      </c>
      <c r="F1707" s="49">
        <v>0.88</v>
      </c>
      <c r="G1707" s="49">
        <v>0.39</v>
      </c>
      <c r="H1707" s="49">
        <v>15.8148</v>
      </c>
      <c r="I1707" s="52">
        <f>IF(Table2[[#This Row],[Order Priority]]=Introduction!$B$42,1,0)</f>
        <v>0</v>
      </c>
      <c r="J1707" s="52">
        <f>IF(Table2[[#This Row],[Order Priority]]=Introduction!$B$43,1,0)</f>
        <v>1</v>
      </c>
      <c r="K1707" s="52">
        <f>IF(Table2[[#This Row],[Order Priority]]=Introduction!$B$44,1,0)</f>
        <v>0</v>
      </c>
      <c r="L1707" s="52">
        <f>IF(Table2[[#This Row],[Order Priority]]=Introduction!$B$45,1,0)</f>
        <v>0</v>
      </c>
      <c r="M1707" s="52">
        <f>IF(Table2[[#This Row],[Ship Mode]]=Introduction!$C$42,1,0)</f>
        <v>0</v>
      </c>
      <c r="N1707" s="51">
        <f>IF(Table2[[#This Row],[Ship Mode]]=Introduction!$C$44,1,0)</f>
        <v>1</v>
      </c>
      <c r="O1707" s="51">
        <f>IF(Table2[[#This Row],[Customer Segment]]=Introduction!$D$45,1,0)</f>
        <v>0</v>
      </c>
      <c r="P1707" s="51">
        <f>IF(Table2[[#This Row],[Customer Segment]]=Introduction!$D$42,1,0)</f>
        <v>0</v>
      </c>
      <c r="Q1707" s="51">
        <f>IF(Table2[[#This Row],[Customer Segment]]=Introduction!$D$44,1,0)</f>
        <v>0</v>
      </c>
      <c r="R1707" s="41">
        <v>22.92</v>
      </c>
      <c r="S17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-32.183948529315913</v>
      </c>
    </row>
    <row r="1708" spans="1:19" customFormat="1" x14ac:dyDescent="0.2">
      <c r="A1708" s="1" t="s">
        <v>23</v>
      </c>
      <c r="B1708" s="1" t="s">
        <v>14</v>
      </c>
      <c r="C1708" s="1" t="s">
        <v>15</v>
      </c>
      <c r="D1708" s="47">
        <v>0.02</v>
      </c>
      <c r="E1708" s="47">
        <v>48.04</v>
      </c>
      <c r="F1708" s="47">
        <v>5.79</v>
      </c>
      <c r="G1708" s="47">
        <v>0.37</v>
      </c>
      <c r="H1708" s="47">
        <v>422.45249999999999</v>
      </c>
      <c r="I1708" s="52">
        <f>IF(Table2[[#This Row],[Order Priority]]=Introduction!$B$42,1,0)</f>
        <v>0</v>
      </c>
      <c r="J1708" s="52">
        <f>IF(Table2[[#This Row],[Order Priority]]=Introduction!$B$43,1,0)</f>
        <v>0</v>
      </c>
      <c r="K1708" s="52">
        <f>IF(Table2[[#This Row],[Order Priority]]=Introduction!$B$44,1,0)</f>
        <v>1</v>
      </c>
      <c r="L1708" s="52">
        <f>IF(Table2[[#This Row],[Order Priority]]=Introduction!$B$45,1,0)</f>
        <v>0</v>
      </c>
      <c r="M1708" s="52">
        <f>IF(Table2[[#This Row],[Ship Mode]]=Introduction!$C$42,1,0)</f>
        <v>0</v>
      </c>
      <c r="N1708" s="51">
        <f>IF(Table2[[#This Row],[Ship Mode]]=Introduction!$C$44,1,0)</f>
        <v>1</v>
      </c>
      <c r="O1708" s="51">
        <f>IF(Table2[[#This Row],[Customer Segment]]=Introduction!$D$45,1,0)</f>
        <v>0</v>
      </c>
      <c r="P1708" s="51">
        <f>IF(Table2[[#This Row],[Customer Segment]]=Introduction!$D$42,1,0)</f>
        <v>1</v>
      </c>
      <c r="Q1708" s="51">
        <f>IF(Table2[[#This Row],[Customer Segment]]=Introduction!$D$44,1,0)</f>
        <v>0</v>
      </c>
      <c r="R1708" s="44">
        <v>612.25</v>
      </c>
      <c r="S17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725.27585339061022</v>
      </c>
    </row>
    <row r="1709" spans="1:19" customFormat="1" x14ac:dyDescent="0.2">
      <c r="A1709" s="1" t="s">
        <v>23</v>
      </c>
      <c r="B1709" s="1" t="s">
        <v>14</v>
      </c>
      <c r="C1709" s="1" t="s">
        <v>15</v>
      </c>
      <c r="D1709" s="49">
        <v>0.02</v>
      </c>
      <c r="E1709" s="49">
        <v>70.97</v>
      </c>
      <c r="F1709" s="49">
        <v>3.5</v>
      </c>
      <c r="G1709" s="49">
        <v>0.59</v>
      </c>
      <c r="H1709" s="49">
        <v>23.616</v>
      </c>
      <c r="I1709" s="52">
        <f>IF(Table2[[#This Row],[Order Priority]]=Introduction!$B$42,1,0)</f>
        <v>0</v>
      </c>
      <c r="J1709" s="52">
        <f>IF(Table2[[#This Row],[Order Priority]]=Introduction!$B$43,1,0)</f>
        <v>0</v>
      </c>
      <c r="K1709" s="52">
        <f>IF(Table2[[#This Row],[Order Priority]]=Introduction!$B$44,1,0)</f>
        <v>1</v>
      </c>
      <c r="L1709" s="52">
        <f>IF(Table2[[#This Row],[Order Priority]]=Introduction!$B$45,1,0)</f>
        <v>0</v>
      </c>
      <c r="M1709" s="52">
        <f>IF(Table2[[#This Row],[Ship Mode]]=Introduction!$C$42,1,0)</f>
        <v>0</v>
      </c>
      <c r="N1709" s="51">
        <f>IF(Table2[[#This Row],[Ship Mode]]=Introduction!$C$44,1,0)</f>
        <v>1</v>
      </c>
      <c r="O1709" s="51">
        <f>IF(Table2[[#This Row],[Customer Segment]]=Introduction!$D$45,1,0)</f>
        <v>0</v>
      </c>
      <c r="P1709" s="51">
        <f>IF(Table2[[#This Row],[Customer Segment]]=Introduction!$D$42,1,0)</f>
        <v>1</v>
      </c>
      <c r="Q1709" s="51">
        <f>IF(Table2[[#This Row],[Customer Segment]]=Introduction!$D$44,1,0)</f>
        <v>0</v>
      </c>
      <c r="R1709" s="41">
        <v>1533.59</v>
      </c>
      <c r="S17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508.26708473574371</v>
      </c>
    </row>
    <row r="1710" spans="1:19" customFormat="1" x14ac:dyDescent="0.2">
      <c r="A1710" s="1" t="s">
        <v>23</v>
      </c>
      <c r="B1710" s="1" t="s">
        <v>2</v>
      </c>
      <c r="C1710" s="1" t="s">
        <v>3</v>
      </c>
      <c r="D1710" s="47">
        <v>0.02</v>
      </c>
      <c r="E1710" s="47">
        <v>284.98</v>
      </c>
      <c r="F1710" s="47">
        <v>69.55</v>
      </c>
      <c r="G1710" s="47">
        <v>0.6</v>
      </c>
      <c r="H1710" s="47">
        <v>15.528</v>
      </c>
      <c r="I1710" s="52">
        <f>IF(Table2[[#This Row],[Order Priority]]=Introduction!$B$42,1,0)</f>
        <v>0</v>
      </c>
      <c r="J1710" s="52">
        <f>IF(Table2[[#This Row],[Order Priority]]=Introduction!$B$43,1,0)</f>
        <v>0</v>
      </c>
      <c r="K1710" s="52">
        <f>IF(Table2[[#This Row],[Order Priority]]=Introduction!$B$44,1,0)</f>
        <v>1</v>
      </c>
      <c r="L1710" s="52">
        <f>IF(Table2[[#This Row],[Order Priority]]=Introduction!$B$45,1,0)</f>
        <v>0</v>
      </c>
      <c r="M1710" s="52">
        <f>IF(Table2[[#This Row],[Ship Mode]]=Introduction!$C$42,1,0)</f>
        <v>1</v>
      </c>
      <c r="N1710" s="51">
        <f>IF(Table2[[#This Row],[Ship Mode]]=Introduction!$C$44,1,0)</f>
        <v>0</v>
      </c>
      <c r="O1710" s="51">
        <f>IF(Table2[[#This Row],[Customer Segment]]=Introduction!$D$45,1,0)</f>
        <v>1</v>
      </c>
      <c r="P1710" s="51">
        <f>IF(Table2[[#This Row],[Customer Segment]]=Introduction!$D$42,1,0)</f>
        <v>0</v>
      </c>
      <c r="Q1710" s="51">
        <f>IF(Table2[[#This Row],[Customer Segment]]=Introduction!$D$44,1,0)</f>
        <v>0</v>
      </c>
      <c r="R1710" s="44">
        <v>926.3</v>
      </c>
      <c r="S17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3220.7377877527292</v>
      </c>
    </row>
    <row r="1711" spans="1:19" customFormat="1" x14ac:dyDescent="0.2">
      <c r="A1711" s="1" t="s">
        <v>23</v>
      </c>
      <c r="B1711" s="1" t="s">
        <v>14</v>
      </c>
      <c r="C1711" s="1" t="s">
        <v>3</v>
      </c>
      <c r="D1711" s="49">
        <v>0.08</v>
      </c>
      <c r="E1711" s="49">
        <v>55.48</v>
      </c>
      <c r="F1711" s="49">
        <v>14.3</v>
      </c>
      <c r="G1711" s="49">
        <v>0.37</v>
      </c>
      <c r="H1711" s="49">
        <v>-225.56379999999999</v>
      </c>
      <c r="I1711" s="52">
        <f>IF(Table2[[#This Row],[Order Priority]]=Introduction!$B$42,1,0)</f>
        <v>0</v>
      </c>
      <c r="J1711" s="52">
        <f>IF(Table2[[#This Row],[Order Priority]]=Introduction!$B$43,1,0)</f>
        <v>0</v>
      </c>
      <c r="K1711" s="52">
        <f>IF(Table2[[#This Row],[Order Priority]]=Introduction!$B$44,1,0)</f>
        <v>1</v>
      </c>
      <c r="L1711" s="52">
        <f>IF(Table2[[#This Row],[Order Priority]]=Introduction!$B$45,1,0)</f>
        <v>0</v>
      </c>
      <c r="M1711" s="52">
        <f>IF(Table2[[#This Row],[Ship Mode]]=Introduction!$C$42,1,0)</f>
        <v>0</v>
      </c>
      <c r="N1711" s="51">
        <f>IF(Table2[[#This Row],[Ship Mode]]=Introduction!$C$44,1,0)</f>
        <v>1</v>
      </c>
      <c r="O1711" s="51">
        <f>IF(Table2[[#This Row],[Customer Segment]]=Introduction!$D$45,1,0)</f>
        <v>1</v>
      </c>
      <c r="P1711" s="51">
        <f>IF(Table2[[#This Row],[Customer Segment]]=Introduction!$D$42,1,0)</f>
        <v>0</v>
      </c>
      <c r="Q1711" s="51">
        <f>IF(Table2[[#This Row],[Customer Segment]]=Introduction!$D$44,1,0)</f>
        <v>0</v>
      </c>
      <c r="R1711" s="41">
        <v>942.53</v>
      </c>
      <c r="S17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300.46095678253658</v>
      </c>
    </row>
    <row r="1712" spans="1:19" customFormat="1" x14ac:dyDescent="0.2">
      <c r="A1712" s="1" t="s">
        <v>23</v>
      </c>
      <c r="B1712" s="1" t="s">
        <v>14</v>
      </c>
      <c r="C1712" s="1" t="s">
        <v>3</v>
      </c>
      <c r="D1712" s="47">
        <v>0</v>
      </c>
      <c r="E1712" s="47">
        <v>1270.99</v>
      </c>
      <c r="F1712" s="47">
        <v>19.989999999999998</v>
      </c>
      <c r="G1712" s="47">
        <v>0.35</v>
      </c>
      <c r="H1712" s="47">
        <v>6384.4389000000001</v>
      </c>
      <c r="I1712" s="52">
        <f>IF(Table2[[#This Row],[Order Priority]]=Introduction!$B$42,1,0)</f>
        <v>0</v>
      </c>
      <c r="J1712" s="52">
        <f>IF(Table2[[#This Row],[Order Priority]]=Introduction!$B$43,1,0)</f>
        <v>0</v>
      </c>
      <c r="K1712" s="52">
        <f>IF(Table2[[#This Row],[Order Priority]]=Introduction!$B$44,1,0)</f>
        <v>1</v>
      </c>
      <c r="L1712" s="52">
        <f>IF(Table2[[#This Row],[Order Priority]]=Introduction!$B$45,1,0)</f>
        <v>0</v>
      </c>
      <c r="M1712" s="52">
        <f>IF(Table2[[#This Row],[Ship Mode]]=Introduction!$C$42,1,0)</f>
        <v>0</v>
      </c>
      <c r="N1712" s="51">
        <f>IF(Table2[[#This Row],[Ship Mode]]=Introduction!$C$44,1,0)</f>
        <v>1</v>
      </c>
      <c r="O1712" s="51">
        <f>IF(Table2[[#This Row],[Customer Segment]]=Introduction!$D$45,1,0)</f>
        <v>1</v>
      </c>
      <c r="P1712" s="51">
        <f>IF(Table2[[#This Row],[Customer Segment]]=Introduction!$D$42,1,0)</f>
        <v>0</v>
      </c>
      <c r="Q1712" s="51">
        <f>IF(Table2[[#This Row],[Customer Segment]]=Introduction!$D$44,1,0)</f>
        <v>0</v>
      </c>
      <c r="R1712" s="44">
        <v>9252.81</v>
      </c>
      <c r="S17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11071.191327682498</v>
      </c>
    </row>
    <row r="1713" spans="1:19" customFormat="1" x14ac:dyDescent="0.2">
      <c r="A1713" s="1" t="s">
        <v>92</v>
      </c>
      <c r="B1713" s="1" t="s">
        <v>63</v>
      </c>
      <c r="C1713" s="1" t="s">
        <v>70</v>
      </c>
      <c r="D1713" s="49">
        <v>0.04</v>
      </c>
      <c r="E1713" s="49">
        <v>12.98</v>
      </c>
      <c r="F1713" s="49">
        <v>3.14</v>
      </c>
      <c r="G1713" s="49">
        <v>0.6</v>
      </c>
      <c r="H1713" s="49">
        <v>22.818000000000001</v>
      </c>
      <c r="I1713" s="52">
        <f>IF(Table2[[#This Row],[Order Priority]]=Introduction!$B$42,1,0)</f>
        <v>0</v>
      </c>
      <c r="J1713" s="52">
        <f>IF(Table2[[#This Row],[Order Priority]]=Introduction!$B$43,1,0)</f>
        <v>0</v>
      </c>
      <c r="K1713" s="52">
        <f>IF(Table2[[#This Row],[Order Priority]]=Introduction!$B$44,1,0)</f>
        <v>0</v>
      </c>
      <c r="L1713" s="52">
        <f>IF(Table2[[#This Row],[Order Priority]]=Introduction!$B$45,1,0)</f>
        <v>1</v>
      </c>
      <c r="M1713" s="52">
        <f>IF(Table2[[#This Row],[Ship Mode]]=Introduction!$C$42,1,0)</f>
        <v>0</v>
      </c>
      <c r="N1713" s="51">
        <f>IF(Table2[[#This Row],[Ship Mode]]=Introduction!$C$44,1,0)</f>
        <v>0</v>
      </c>
      <c r="O1713" s="51">
        <f>IF(Table2[[#This Row],[Customer Segment]]=Introduction!$D$45,1,0)</f>
        <v>0</v>
      </c>
      <c r="P1713" s="51">
        <f>IF(Table2[[#This Row],[Customer Segment]]=Introduction!$D$42,1,0)</f>
        <v>0</v>
      </c>
      <c r="Q1713" s="51">
        <f>IF(Table2[[#This Row],[Customer Segment]]=Introduction!$D$44,1,0)</f>
        <v>0</v>
      </c>
      <c r="R1713" s="41">
        <v>216.04</v>
      </c>
      <c r="S17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190.61660444935191</v>
      </c>
    </row>
    <row r="1714" spans="1:19" customFormat="1" x14ac:dyDescent="0.2">
      <c r="A1714" s="1" t="s">
        <v>92</v>
      </c>
      <c r="B1714" s="1" t="s">
        <v>2</v>
      </c>
      <c r="C1714" s="1" t="s">
        <v>47</v>
      </c>
      <c r="D1714" s="47">
        <v>0.04</v>
      </c>
      <c r="E1714" s="47">
        <v>510.14</v>
      </c>
      <c r="F1714" s="47">
        <v>14.7</v>
      </c>
      <c r="G1714" s="47">
        <v>0.56000000000000005</v>
      </c>
      <c r="H1714" s="47">
        <v>-251.40389999999999</v>
      </c>
      <c r="I1714" s="52">
        <f>IF(Table2[[#This Row],[Order Priority]]=Introduction!$B$42,1,0)</f>
        <v>0</v>
      </c>
      <c r="J1714" s="52">
        <f>IF(Table2[[#This Row],[Order Priority]]=Introduction!$B$43,1,0)</f>
        <v>0</v>
      </c>
      <c r="K1714" s="52">
        <f>IF(Table2[[#This Row],[Order Priority]]=Introduction!$B$44,1,0)</f>
        <v>0</v>
      </c>
      <c r="L1714" s="52">
        <f>IF(Table2[[#This Row],[Order Priority]]=Introduction!$B$45,1,0)</f>
        <v>1</v>
      </c>
      <c r="M1714" s="52">
        <f>IF(Table2[[#This Row],[Ship Mode]]=Introduction!$C$42,1,0)</f>
        <v>1</v>
      </c>
      <c r="N1714" s="51">
        <f>IF(Table2[[#This Row],[Ship Mode]]=Introduction!$C$44,1,0)</f>
        <v>0</v>
      </c>
      <c r="O1714" s="51">
        <f>IF(Table2[[#This Row],[Customer Segment]]=Introduction!$D$45,1,0)</f>
        <v>0</v>
      </c>
      <c r="P1714" s="51">
        <f>IF(Table2[[#This Row],[Customer Segment]]=Introduction!$D$42,1,0)</f>
        <v>0</v>
      </c>
      <c r="Q1714" s="51">
        <f>IF(Table2[[#This Row],[Customer Segment]]=Introduction!$D$44,1,0)</f>
        <v>1</v>
      </c>
      <c r="R1714" s="44">
        <v>1527.97</v>
      </c>
      <c r="S17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2062.8467708109811</v>
      </c>
    </row>
    <row r="1715" spans="1:19" customFormat="1" x14ac:dyDescent="0.2">
      <c r="A1715" s="1" t="s">
        <v>92</v>
      </c>
      <c r="B1715" s="1" t="s">
        <v>14</v>
      </c>
      <c r="C1715" s="1" t="s">
        <v>47</v>
      </c>
      <c r="D1715" s="49">
        <v>0</v>
      </c>
      <c r="E1715" s="49">
        <v>4.76</v>
      </c>
      <c r="F1715" s="49">
        <v>3.01</v>
      </c>
      <c r="G1715" s="49">
        <v>0.36</v>
      </c>
      <c r="H1715" s="49">
        <v>-2.3450000000000002</v>
      </c>
      <c r="I1715" s="52">
        <f>IF(Table2[[#This Row],[Order Priority]]=Introduction!$B$42,1,0)</f>
        <v>0</v>
      </c>
      <c r="J1715" s="52">
        <f>IF(Table2[[#This Row],[Order Priority]]=Introduction!$B$43,1,0)</f>
        <v>0</v>
      </c>
      <c r="K1715" s="52">
        <f>IF(Table2[[#This Row],[Order Priority]]=Introduction!$B$44,1,0)</f>
        <v>0</v>
      </c>
      <c r="L1715" s="52">
        <f>IF(Table2[[#This Row],[Order Priority]]=Introduction!$B$45,1,0)</f>
        <v>1</v>
      </c>
      <c r="M1715" s="52">
        <f>IF(Table2[[#This Row],[Ship Mode]]=Introduction!$C$42,1,0)</f>
        <v>0</v>
      </c>
      <c r="N1715" s="51">
        <f>IF(Table2[[#This Row],[Ship Mode]]=Introduction!$C$44,1,0)</f>
        <v>1</v>
      </c>
      <c r="O1715" s="51">
        <f>IF(Table2[[#This Row],[Customer Segment]]=Introduction!$D$45,1,0)</f>
        <v>0</v>
      </c>
      <c r="P1715" s="51">
        <f>IF(Table2[[#This Row],[Customer Segment]]=Introduction!$D$42,1,0)</f>
        <v>0</v>
      </c>
      <c r="Q1715" s="51">
        <f>IF(Table2[[#This Row],[Customer Segment]]=Introduction!$D$44,1,0)</f>
        <v>1</v>
      </c>
      <c r="R1715" s="41">
        <v>110.86</v>
      </c>
      <c r="S17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75.105658658887791</v>
      </c>
    </row>
    <row r="1716" spans="1:19" customFormat="1" x14ac:dyDescent="0.2">
      <c r="A1716" s="1" t="s">
        <v>92</v>
      </c>
      <c r="B1716" s="1" t="s">
        <v>2</v>
      </c>
      <c r="C1716" s="1" t="s">
        <v>47</v>
      </c>
      <c r="D1716" s="47">
        <v>0.05</v>
      </c>
      <c r="E1716" s="47">
        <v>535.64</v>
      </c>
      <c r="F1716" s="47">
        <v>14.7</v>
      </c>
      <c r="G1716" s="47">
        <v>0.59</v>
      </c>
      <c r="H1716" s="47">
        <v>-1220.9145000000001</v>
      </c>
      <c r="I1716" s="52">
        <f>IF(Table2[[#This Row],[Order Priority]]=Introduction!$B$42,1,0)</f>
        <v>0</v>
      </c>
      <c r="J1716" s="52">
        <f>IF(Table2[[#This Row],[Order Priority]]=Introduction!$B$43,1,0)</f>
        <v>0</v>
      </c>
      <c r="K1716" s="52">
        <f>IF(Table2[[#This Row],[Order Priority]]=Introduction!$B$44,1,0)</f>
        <v>0</v>
      </c>
      <c r="L1716" s="52">
        <f>IF(Table2[[#This Row],[Order Priority]]=Introduction!$B$45,1,0)</f>
        <v>1</v>
      </c>
      <c r="M1716" s="52">
        <f>IF(Table2[[#This Row],[Ship Mode]]=Introduction!$C$42,1,0)</f>
        <v>1</v>
      </c>
      <c r="N1716" s="51">
        <f>IF(Table2[[#This Row],[Ship Mode]]=Introduction!$C$44,1,0)</f>
        <v>0</v>
      </c>
      <c r="O1716" s="51">
        <f>IF(Table2[[#This Row],[Customer Segment]]=Introduction!$D$45,1,0)</f>
        <v>0</v>
      </c>
      <c r="P1716" s="51">
        <f>IF(Table2[[#This Row],[Customer Segment]]=Introduction!$D$42,1,0)</f>
        <v>0</v>
      </c>
      <c r="Q1716" s="51">
        <f>IF(Table2[[#This Row],[Customer Segment]]=Introduction!$D$44,1,0)</f>
        <v>1</v>
      </c>
      <c r="R1716" s="44">
        <v>1068.5999999999999</v>
      </c>
      <c r="S17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1168.2660829095553</v>
      </c>
    </row>
    <row r="1717" spans="1:19" customFormat="1" x14ac:dyDescent="0.2">
      <c r="A1717" s="1" t="s">
        <v>1</v>
      </c>
      <c r="B1717" s="1" t="s">
        <v>63</v>
      </c>
      <c r="C1717" s="1" t="s">
        <v>70</v>
      </c>
      <c r="D1717" s="49">
        <v>0.05</v>
      </c>
      <c r="E1717" s="49">
        <v>122.99</v>
      </c>
      <c r="F1717" s="49">
        <v>19.989999999999998</v>
      </c>
      <c r="G1717" s="49">
        <v>0.37</v>
      </c>
      <c r="H1717" s="49">
        <v>1039.7541000000001</v>
      </c>
      <c r="I1717" s="52">
        <f>IF(Table2[[#This Row],[Order Priority]]=Introduction!$B$42,1,0)</f>
        <v>1</v>
      </c>
      <c r="J1717" s="52">
        <f>IF(Table2[[#This Row],[Order Priority]]=Introduction!$B$43,1,0)</f>
        <v>0</v>
      </c>
      <c r="K1717" s="52">
        <f>IF(Table2[[#This Row],[Order Priority]]=Introduction!$B$44,1,0)</f>
        <v>0</v>
      </c>
      <c r="L1717" s="52">
        <f>IF(Table2[[#This Row],[Order Priority]]=Introduction!$B$45,1,0)</f>
        <v>0</v>
      </c>
      <c r="M1717" s="52">
        <f>IF(Table2[[#This Row],[Ship Mode]]=Introduction!$C$42,1,0)</f>
        <v>0</v>
      </c>
      <c r="N1717" s="51">
        <f>IF(Table2[[#This Row],[Ship Mode]]=Introduction!$C$44,1,0)</f>
        <v>0</v>
      </c>
      <c r="O1717" s="51">
        <f>IF(Table2[[#This Row],[Customer Segment]]=Introduction!$D$45,1,0)</f>
        <v>0</v>
      </c>
      <c r="P1717" s="51">
        <f>IF(Table2[[#This Row],[Customer Segment]]=Introduction!$D$42,1,0)</f>
        <v>0</v>
      </c>
      <c r="Q1717" s="51">
        <f>IF(Table2[[#This Row],[Customer Segment]]=Introduction!$D$44,1,0)</f>
        <v>0</v>
      </c>
      <c r="R1717" s="41">
        <v>1506.89</v>
      </c>
      <c r="S17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2121.8563674658267</v>
      </c>
    </row>
    <row r="1718" spans="1:19" customFormat="1" x14ac:dyDescent="0.2">
      <c r="A1718" s="1" t="s">
        <v>23</v>
      </c>
      <c r="B1718" s="1" t="s">
        <v>63</v>
      </c>
      <c r="C1718" s="1" t="s">
        <v>15</v>
      </c>
      <c r="D1718" s="47">
        <v>0.05</v>
      </c>
      <c r="E1718" s="47">
        <v>100.97</v>
      </c>
      <c r="F1718" s="47">
        <v>7.18</v>
      </c>
      <c r="G1718" s="47">
        <v>0.46</v>
      </c>
      <c r="H1718" s="47">
        <v>881.46810000000005</v>
      </c>
      <c r="I1718" s="52">
        <f>IF(Table2[[#This Row],[Order Priority]]=Introduction!$B$42,1,0)</f>
        <v>0</v>
      </c>
      <c r="J1718" s="52">
        <f>IF(Table2[[#This Row],[Order Priority]]=Introduction!$B$43,1,0)</f>
        <v>0</v>
      </c>
      <c r="K1718" s="52">
        <f>IF(Table2[[#This Row],[Order Priority]]=Introduction!$B$44,1,0)</f>
        <v>1</v>
      </c>
      <c r="L1718" s="52">
        <f>IF(Table2[[#This Row],[Order Priority]]=Introduction!$B$45,1,0)</f>
        <v>0</v>
      </c>
      <c r="M1718" s="52">
        <f>IF(Table2[[#This Row],[Ship Mode]]=Introduction!$C$42,1,0)</f>
        <v>0</v>
      </c>
      <c r="N1718" s="51">
        <f>IF(Table2[[#This Row],[Ship Mode]]=Introduction!$C$44,1,0)</f>
        <v>0</v>
      </c>
      <c r="O1718" s="51">
        <f>IF(Table2[[#This Row],[Customer Segment]]=Introduction!$D$45,1,0)</f>
        <v>0</v>
      </c>
      <c r="P1718" s="51">
        <f>IF(Table2[[#This Row],[Customer Segment]]=Introduction!$D$42,1,0)</f>
        <v>1</v>
      </c>
      <c r="Q1718" s="51">
        <f>IF(Table2[[#This Row],[Customer Segment]]=Introduction!$D$44,1,0)</f>
        <v>0</v>
      </c>
      <c r="R1718" s="44">
        <v>1277.49</v>
      </c>
      <c r="S17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1372.3428036270063</v>
      </c>
    </row>
    <row r="1719" spans="1:19" customFormat="1" x14ac:dyDescent="0.2">
      <c r="A1719" s="1" t="s">
        <v>46</v>
      </c>
      <c r="B1719" s="1" t="s">
        <v>14</v>
      </c>
      <c r="C1719" s="1" t="s">
        <v>70</v>
      </c>
      <c r="D1719" s="49">
        <v>0.09</v>
      </c>
      <c r="E1719" s="49">
        <v>304.99</v>
      </c>
      <c r="F1719" s="49">
        <v>19.989999999999998</v>
      </c>
      <c r="G1719" s="49">
        <v>0.4</v>
      </c>
      <c r="H1719" s="49">
        <v>1623.9494999999999</v>
      </c>
      <c r="I1719" s="52">
        <f>IF(Table2[[#This Row],[Order Priority]]=Introduction!$B$42,1,0)</f>
        <v>0</v>
      </c>
      <c r="J1719" s="52">
        <f>IF(Table2[[#This Row],[Order Priority]]=Introduction!$B$43,1,0)</f>
        <v>0</v>
      </c>
      <c r="K1719" s="52">
        <f>IF(Table2[[#This Row],[Order Priority]]=Introduction!$B$44,1,0)</f>
        <v>0</v>
      </c>
      <c r="L1719" s="52">
        <f>IF(Table2[[#This Row],[Order Priority]]=Introduction!$B$45,1,0)</f>
        <v>0</v>
      </c>
      <c r="M1719" s="52">
        <f>IF(Table2[[#This Row],[Ship Mode]]=Introduction!$C$42,1,0)</f>
        <v>0</v>
      </c>
      <c r="N1719" s="51">
        <f>IF(Table2[[#This Row],[Ship Mode]]=Introduction!$C$44,1,0)</f>
        <v>1</v>
      </c>
      <c r="O1719" s="51">
        <f>IF(Table2[[#This Row],[Customer Segment]]=Introduction!$D$45,1,0)</f>
        <v>0</v>
      </c>
      <c r="P1719" s="51">
        <f>IF(Table2[[#This Row],[Customer Segment]]=Introduction!$D$42,1,0)</f>
        <v>0</v>
      </c>
      <c r="Q1719" s="51">
        <f>IF(Table2[[#This Row],[Customer Segment]]=Introduction!$D$44,1,0)</f>
        <v>0</v>
      </c>
      <c r="R1719" s="41">
        <v>2353.5500000000002</v>
      </c>
      <c r="S17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3282.0612775549257</v>
      </c>
    </row>
    <row r="1720" spans="1:19" customFormat="1" x14ac:dyDescent="0.2">
      <c r="A1720" s="1" t="s">
        <v>1</v>
      </c>
      <c r="B1720" s="1" t="s">
        <v>63</v>
      </c>
      <c r="C1720" s="1" t="s">
        <v>47</v>
      </c>
      <c r="D1720" s="47">
        <v>0</v>
      </c>
      <c r="E1720" s="47">
        <v>8.34</v>
      </c>
      <c r="F1720" s="47">
        <v>2.64</v>
      </c>
      <c r="G1720" s="47">
        <v>0.59</v>
      </c>
      <c r="H1720" s="47">
        <v>5.8624999999999998</v>
      </c>
      <c r="I1720" s="52">
        <f>IF(Table2[[#This Row],[Order Priority]]=Introduction!$B$42,1,0)</f>
        <v>1</v>
      </c>
      <c r="J1720" s="52">
        <f>IF(Table2[[#This Row],[Order Priority]]=Introduction!$B$43,1,0)</f>
        <v>0</v>
      </c>
      <c r="K1720" s="52">
        <f>IF(Table2[[#This Row],[Order Priority]]=Introduction!$B$44,1,0)</f>
        <v>0</v>
      </c>
      <c r="L1720" s="52">
        <f>IF(Table2[[#This Row],[Order Priority]]=Introduction!$B$45,1,0)</f>
        <v>0</v>
      </c>
      <c r="M1720" s="52">
        <f>IF(Table2[[#This Row],[Ship Mode]]=Introduction!$C$42,1,0)</f>
        <v>0</v>
      </c>
      <c r="N1720" s="51">
        <f>IF(Table2[[#This Row],[Ship Mode]]=Introduction!$C$44,1,0)</f>
        <v>0</v>
      </c>
      <c r="O1720" s="51">
        <f>IF(Table2[[#This Row],[Customer Segment]]=Introduction!$D$45,1,0)</f>
        <v>0</v>
      </c>
      <c r="P1720" s="51">
        <f>IF(Table2[[#This Row],[Customer Segment]]=Introduction!$D$42,1,0)</f>
        <v>0</v>
      </c>
      <c r="Q1720" s="51">
        <f>IF(Table2[[#This Row],[Customer Segment]]=Introduction!$D$44,1,0)</f>
        <v>1</v>
      </c>
      <c r="R1720" s="44">
        <v>212.89</v>
      </c>
      <c r="S17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470.70506790002446</v>
      </c>
    </row>
    <row r="1721" spans="1:19" customFormat="1" x14ac:dyDescent="0.2">
      <c r="A1721" s="1" t="s">
        <v>1</v>
      </c>
      <c r="B1721" s="1" t="s">
        <v>63</v>
      </c>
      <c r="C1721" s="1" t="s">
        <v>47</v>
      </c>
      <c r="D1721" s="49">
        <v>0</v>
      </c>
      <c r="E1721" s="49">
        <v>8.34</v>
      </c>
      <c r="F1721" s="49">
        <v>2.64</v>
      </c>
      <c r="G1721" s="49">
        <v>0.59</v>
      </c>
      <c r="H1721" s="49">
        <v>10.5</v>
      </c>
      <c r="I1721" s="52">
        <f>IF(Table2[[#This Row],[Order Priority]]=Introduction!$B$42,1,0)</f>
        <v>1</v>
      </c>
      <c r="J1721" s="52">
        <f>IF(Table2[[#This Row],[Order Priority]]=Introduction!$B$43,1,0)</f>
        <v>0</v>
      </c>
      <c r="K1721" s="52">
        <f>IF(Table2[[#This Row],[Order Priority]]=Introduction!$B$44,1,0)</f>
        <v>0</v>
      </c>
      <c r="L1721" s="52">
        <f>IF(Table2[[#This Row],[Order Priority]]=Introduction!$B$45,1,0)</f>
        <v>0</v>
      </c>
      <c r="M1721" s="52">
        <f>IF(Table2[[#This Row],[Ship Mode]]=Introduction!$C$42,1,0)</f>
        <v>0</v>
      </c>
      <c r="N1721" s="51">
        <f>IF(Table2[[#This Row],[Ship Mode]]=Introduction!$C$44,1,0)</f>
        <v>0</v>
      </c>
      <c r="O1721" s="51">
        <f>IF(Table2[[#This Row],[Customer Segment]]=Introduction!$D$45,1,0)</f>
        <v>0</v>
      </c>
      <c r="P1721" s="51">
        <f>IF(Table2[[#This Row],[Customer Segment]]=Introduction!$D$42,1,0)</f>
        <v>0</v>
      </c>
      <c r="Q1721" s="51">
        <f>IF(Table2[[#This Row],[Customer Segment]]=Introduction!$D$44,1,0)</f>
        <v>1</v>
      </c>
      <c r="R1721" s="41">
        <v>55.54</v>
      </c>
      <c r="S17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475.45398718757264</v>
      </c>
    </row>
    <row r="1722" spans="1:19" customFormat="1" x14ac:dyDescent="0.2">
      <c r="A1722" s="1" t="s">
        <v>1</v>
      </c>
      <c r="B1722" s="1" t="s">
        <v>14</v>
      </c>
      <c r="C1722" s="1" t="s">
        <v>47</v>
      </c>
      <c r="D1722" s="47">
        <v>0.04</v>
      </c>
      <c r="E1722" s="47">
        <v>6.3</v>
      </c>
      <c r="F1722" s="47">
        <v>0.5</v>
      </c>
      <c r="G1722" s="47">
        <v>0.39</v>
      </c>
      <c r="H1722" s="47">
        <v>67.606200000000001</v>
      </c>
      <c r="I1722" s="52">
        <f>IF(Table2[[#This Row],[Order Priority]]=Introduction!$B$42,1,0)</f>
        <v>1</v>
      </c>
      <c r="J1722" s="52">
        <f>IF(Table2[[#This Row],[Order Priority]]=Introduction!$B$43,1,0)</f>
        <v>0</v>
      </c>
      <c r="K1722" s="52">
        <f>IF(Table2[[#This Row],[Order Priority]]=Introduction!$B$44,1,0)</f>
        <v>0</v>
      </c>
      <c r="L1722" s="52">
        <f>IF(Table2[[#This Row],[Order Priority]]=Introduction!$B$45,1,0)</f>
        <v>0</v>
      </c>
      <c r="M1722" s="52">
        <f>IF(Table2[[#This Row],[Ship Mode]]=Introduction!$C$42,1,0)</f>
        <v>0</v>
      </c>
      <c r="N1722" s="51">
        <f>IF(Table2[[#This Row],[Ship Mode]]=Introduction!$C$44,1,0)</f>
        <v>1</v>
      </c>
      <c r="O1722" s="51">
        <f>IF(Table2[[#This Row],[Customer Segment]]=Introduction!$D$45,1,0)</f>
        <v>0</v>
      </c>
      <c r="P1722" s="51">
        <f>IF(Table2[[#This Row],[Customer Segment]]=Introduction!$D$42,1,0)</f>
        <v>0</v>
      </c>
      <c r="Q1722" s="51">
        <f>IF(Table2[[#This Row],[Customer Segment]]=Introduction!$D$44,1,0)</f>
        <v>1</v>
      </c>
      <c r="R1722" s="44">
        <v>97.98</v>
      </c>
      <c r="S17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357.93788485157592</v>
      </c>
    </row>
    <row r="1723" spans="1:19" customFormat="1" x14ac:dyDescent="0.2">
      <c r="A1723" s="1" t="s">
        <v>23</v>
      </c>
      <c r="B1723" s="1" t="s">
        <v>14</v>
      </c>
      <c r="C1723" s="1" t="s">
        <v>70</v>
      </c>
      <c r="D1723" s="49">
        <v>0.05</v>
      </c>
      <c r="E1723" s="49">
        <v>7.59</v>
      </c>
      <c r="F1723" s="49">
        <v>4</v>
      </c>
      <c r="G1723" s="49">
        <v>0.42</v>
      </c>
      <c r="H1723" s="49">
        <v>6.0926999999999998</v>
      </c>
      <c r="I1723" s="52">
        <f>IF(Table2[[#This Row],[Order Priority]]=Introduction!$B$42,1,0)</f>
        <v>0</v>
      </c>
      <c r="J1723" s="52">
        <f>IF(Table2[[#This Row],[Order Priority]]=Introduction!$B$43,1,0)</f>
        <v>0</v>
      </c>
      <c r="K1723" s="52">
        <f>IF(Table2[[#This Row],[Order Priority]]=Introduction!$B$44,1,0)</f>
        <v>1</v>
      </c>
      <c r="L1723" s="52">
        <f>IF(Table2[[#This Row],[Order Priority]]=Introduction!$B$45,1,0)</f>
        <v>0</v>
      </c>
      <c r="M1723" s="52">
        <f>IF(Table2[[#This Row],[Ship Mode]]=Introduction!$C$42,1,0)</f>
        <v>0</v>
      </c>
      <c r="N1723" s="51">
        <f>IF(Table2[[#This Row],[Ship Mode]]=Introduction!$C$44,1,0)</f>
        <v>1</v>
      </c>
      <c r="O1723" s="51">
        <f>IF(Table2[[#This Row],[Customer Segment]]=Introduction!$D$45,1,0)</f>
        <v>0</v>
      </c>
      <c r="P1723" s="51">
        <f>IF(Table2[[#This Row],[Customer Segment]]=Introduction!$D$42,1,0)</f>
        <v>0</v>
      </c>
      <c r="Q1723" s="51">
        <f>IF(Table2[[#This Row],[Customer Segment]]=Introduction!$D$44,1,0)</f>
        <v>0</v>
      </c>
      <c r="R1723" s="41">
        <v>8.83</v>
      </c>
      <c r="S17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173.37109433492623</v>
      </c>
    </row>
    <row r="1724" spans="1:19" customFormat="1" x14ac:dyDescent="0.2">
      <c r="A1724" s="1" t="s">
        <v>92</v>
      </c>
      <c r="B1724" s="1" t="s">
        <v>2</v>
      </c>
      <c r="C1724" s="1" t="s">
        <v>15</v>
      </c>
      <c r="D1724" s="47">
        <v>0.05</v>
      </c>
      <c r="E1724" s="47">
        <v>119.99</v>
      </c>
      <c r="F1724" s="47">
        <v>56.14</v>
      </c>
      <c r="G1724" s="47">
        <v>0.39</v>
      </c>
      <c r="H1724" s="47">
        <v>-102.5121</v>
      </c>
      <c r="I1724" s="52">
        <f>IF(Table2[[#This Row],[Order Priority]]=Introduction!$B$42,1,0)</f>
        <v>0</v>
      </c>
      <c r="J1724" s="52">
        <f>IF(Table2[[#This Row],[Order Priority]]=Introduction!$B$43,1,0)</f>
        <v>0</v>
      </c>
      <c r="K1724" s="52">
        <f>IF(Table2[[#This Row],[Order Priority]]=Introduction!$B$44,1,0)</f>
        <v>0</v>
      </c>
      <c r="L1724" s="52">
        <f>IF(Table2[[#This Row],[Order Priority]]=Introduction!$B$45,1,0)</f>
        <v>1</v>
      </c>
      <c r="M1724" s="52">
        <f>IF(Table2[[#This Row],[Ship Mode]]=Introduction!$C$42,1,0)</f>
        <v>1</v>
      </c>
      <c r="N1724" s="51">
        <f>IF(Table2[[#This Row],[Ship Mode]]=Introduction!$C$44,1,0)</f>
        <v>0</v>
      </c>
      <c r="O1724" s="51">
        <f>IF(Table2[[#This Row],[Customer Segment]]=Introduction!$D$45,1,0)</f>
        <v>0</v>
      </c>
      <c r="P1724" s="51">
        <f>IF(Table2[[#This Row],[Customer Segment]]=Introduction!$D$42,1,0)</f>
        <v>1</v>
      </c>
      <c r="Q1724" s="51">
        <f>IF(Table2[[#This Row],[Customer Segment]]=Introduction!$D$44,1,0)</f>
        <v>0</v>
      </c>
      <c r="R1724" s="44">
        <v>730.37</v>
      </c>
      <c r="S17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1930.9973004441604</v>
      </c>
    </row>
    <row r="1725" spans="1:19" customFormat="1" x14ac:dyDescent="0.2">
      <c r="A1725" s="1" t="s">
        <v>92</v>
      </c>
      <c r="B1725" s="1" t="s">
        <v>14</v>
      </c>
      <c r="C1725" s="1" t="s">
        <v>47</v>
      </c>
      <c r="D1725" s="49">
        <v>0.03</v>
      </c>
      <c r="E1725" s="49">
        <v>4.9800000000000004</v>
      </c>
      <c r="F1725" s="49">
        <v>4.95</v>
      </c>
      <c r="G1725" s="49">
        <v>0.37</v>
      </c>
      <c r="H1725" s="49">
        <v>-47.995249999999999</v>
      </c>
      <c r="I1725" s="52">
        <f>IF(Table2[[#This Row],[Order Priority]]=Introduction!$B$42,1,0)</f>
        <v>0</v>
      </c>
      <c r="J1725" s="52">
        <f>IF(Table2[[#This Row],[Order Priority]]=Introduction!$B$43,1,0)</f>
        <v>0</v>
      </c>
      <c r="K1725" s="52">
        <f>IF(Table2[[#This Row],[Order Priority]]=Introduction!$B$44,1,0)</f>
        <v>0</v>
      </c>
      <c r="L1725" s="52">
        <f>IF(Table2[[#This Row],[Order Priority]]=Introduction!$B$45,1,0)</f>
        <v>1</v>
      </c>
      <c r="M1725" s="52">
        <f>IF(Table2[[#This Row],[Ship Mode]]=Introduction!$C$42,1,0)</f>
        <v>0</v>
      </c>
      <c r="N1725" s="51">
        <f>IF(Table2[[#This Row],[Ship Mode]]=Introduction!$C$44,1,0)</f>
        <v>1</v>
      </c>
      <c r="O1725" s="51">
        <f>IF(Table2[[#This Row],[Customer Segment]]=Introduction!$D$45,1,0)</f>
        <v>0</v>
      </c>
      <c r="P1725" s="51">
        <f>IF(Table2[[#This Row],[Customer Segment]]=Introduction!$D$42,1,0)</f>
        <v>0</v>
      </c>
      <c r="Q1725" s="51">
        <f>IF(Table2[[#This Row],[Customer Segment]]=Introduction!$D$44,1,0)</f>
        <v>1</v>
      </c>
      <c r="R1725" s="41">
        <v>95</v>
      </c>
      <c r="S17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71.154927924177571</v>
      </c>
    </row>
    <row r="1726" spans="1:19" customFormat="1" x14ac:dyDescent="0.2">
      <c r="A1726" s="1" t="s">
        <v>46</v>
      </c>
      <c r="B1726" s="1" t="s">
        <v>14</v>
      </c>
      <c r="C1726" s="1" t="s">
        <v>15</v>
      </c>
      <c r="D1726" s="47">
        <v>0.06</v>
      </c>
      <c r="E1726" s="47">
        <v>7.99</v>
      </c>
      <c r="F1726" s="47">
        <v>5.03</v>
      </c>
      <c r="G1726" s="47">
        <v>0.6</v>
      </c>
      <c r="H1726" s="47">
        <v>-29.172000000000001</v>
      </c>
      <c r="I1726" s="52">
        <f>IF(Table2[[#This Row],[Order Priority]]=Introduction!$B$42,1,0)</f>
        <v>0</v>
      </c>
      <c r="J1726" s="52">
        <f>IF(Table2[[#This Row],[Order Priority]]=Introduction!$B$43,1,0)</f>
        <v>0</v>
      </c>
      <c r="K1726" s="52">
        <f>IF(Table2[[#This Row],[Order Priority]]=Introduction!$B$44,1,0)</f>
        <v>0</v>
      </c>
      <c r="L1726" s="52">
        <f>IF(Table2[[#This Row],[Order Priority]]=Introduction!$B$45,1,0)</f>
        <v>0</v>
      </c>
      <c r="M1726" s="52">
        <f>IF(Table2[[#This Row],[Ship Mode]]=Introduction!$C$42,1,0)</f>
        <v>0</v>
      </c>
      <c r="N1726" s="51">
        <f>IF(Table2[[#This Row],[Ship Mode]]=Introduction!$C$44,1,0)</f>
        <v>1</v>
      </c>
      <c r="O1726" s="51">
        <f>IF(Table2[[#This Row],[Customer Segment]]=Introduction!$D$45,1,0)</f>
        <v>0</v>
      </c>
      <c r="P1726" s="51">
        <f>IF(Table2[[#This Row],[Customer Segment]]=Introduction!$D$42,1,0)</f>
        <v>1</v>
      </c>
      <c r="Q1726" s="51">
        <f>IF(Table2[[#This Row],[Customer Segment]]=Introduction!$D$44,1,0)</f>
        <v>0</v>
      </c>
      <c r="R1726" s="44">
        <v>28.46</v>
      </c>
      <c r="S17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402.31078351443523</v>
      </c>
    </row>
    <row r="1727" spans="1:19" customFormat="1" x14ac:dyDescent="0.2">
      <c r="A1727" s="1" t="s">
        <v>1</v>
      </c>
      <c r="B1727" s="1" t="s">
        <v>63</v>
      </c>
      <c r="C1727" s="1" t="s">
        <v>3</v>
      </c>
      <c r="D1727" s="49">
        <v>0</v>
      </c>
      <c r="E1727" s="49">
        <v>2.21</v>
      </c>
      <c r="F1727" s="49">
        <v>1</v>
      </c>
      <c r="G1727" s="49">
        <v>0.38</v>
      </c>
      <c r="H1727" s="49">
        <v>10.01</v>
      </c>
      <c r="I1727" s="52">
        <f>IF(Table2[[#This Row],[Order Priority]]=Introduction!$B$42,1,0)</f>
        <v>1</v>
      </c>
      <c r="J1727" s="52">
        <f>IF(Table2[[#This Row],[Order Priority]]=Introduction!$B$43,1,0)</f>
        <v>0</v>
      </c>
      <c r="K1727" s="52">
        <f>IF(Table2[[#This Row],[Order Priority]]=Introduction!$B$44,1,0)</f>
        <v>0</v>
      </c>
      <c r="L1727" s="52">
        <f>IF(Table2[[#This Row],[Order Priority]]=Introduction!$B$45,1,0)</f>
        <v>0</v>
      </c>
      <c r="M1727" s="52">
        <f>IF(Table2[[#This Row],[Ship Mode]]=Introduction!$C$42,1,0)</f>
        <v>0</v>
      </c>
      <c r="N1727" s="51">
        <f>IF(Table2[[#This Row],[Ship Mode]]=Introduction!$C$44,1,0)</f>
        <v>0</v>
      </c>
      <c r="O1727" s="51">
        <f>IF(Table2[[#This Row],[Customer Segment]]=Introduction!$D$45,1,0)</f>
        <v>1</v>
      </c>
      <c r="P1727" s="51">
        <f>IF(Table2[[#This Row],[Customer Segment]]=Introduction!$D$42,1,0)</f>
        <v>0</v>
      </c>
      <c r="Q1727" s="51">
        <f>IF(Table2[[#This Row],[Customer Segment]]=Introduction!$D$44,1,0)</f>
        <v>0</v>
      </c>
      <c r="R1727" s="41">
        <v>87.18</v>
      </c>
      <c r="S17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196.39299758932555</v>
      </c>
    </row>
    <row r="1728" spans="1:19" customFormat="1" x14ac:dyDescent="0.2">
      <c r="A1728" s="1" t="s">
        <v>13</v>
      </c>
      <c r="B1728" s="1" t="s">
        <v>14</v>
      </c>
      <c r="C1728" s="1" t="s">
        <v>3</v>
      </c>
      <c r="D1728" s="47">
        <v>0</v>
      </c>
      <c r="E1728" s="47">
        <v>7.28</v>
      </c>
      <c r="F1728" s="47">
        <v>3.52</v>
      </c>
      <c r="G1728" s="47">
        <v>0.68</v>
      </c>
      <c r="H1728" s="47">
        <v>-25.103999999999999</v>
      </c>
      <c r="I1728" s="52">
        <f>IF(Table2[[#This Row],[Order Priority]]=Introduction!$B$42,1,0)</f>
        <v>0</v>
      </c>
      <c r="J1728" s="52">
        <f>IF(Table2[[#This Row],[Order Priority]]=Introduction!$B$43,1,0)</f>
        <v>1</v>
      </c>
      <c r="K1728" s="52">
        <f>IF(Table2[[#This Row],[Order Priority]]=Introduction!$B$44,1,0)</f>
        <v>0</v>
      </c>
      <c r="L1728" s="52">
        <f>IF(Table2[[#This Row],[Order Priority]]=Introduction!$B$45,1,0)</f>
        <v>0</v>
      </c>
      <c r="M1728" s="52">
        <f>IF(Table2[[#This Row],[Ship Mode]]=Introduction!$C$42,1,0)</f>
        <v>0</v>
      </c>
      <c r="N1728" s="51">
        <f>IF(Table2[[#This Row],[Ship Mode]]=Introduction!$C$44,1,0)</f>
        <v>1</v>
      </c>
      <c r="O1728" s="51">
        <f>IF(Table2[[#This Row],[Customer Segment]]=Introduction!$D$45,1,0)</f>
        <v>1</v>
      </c>
      <c r="P1728" s="51">
        <f>IF(Table2[[#This Row],[Customer Segment]]=Introduction!$D$42,1,0)</f>
        <v>0</v>
      </c>
      <c r="Q1728" s="51">
        <f>IF(Table2[[#This Row],[Customer Segment]]=Introduction!$D$44,1,0)</f>
        <v>0</v>
      </c>
      <c r="R1728" s="44">
        <v>24.44</v>
      </c>
      <c r="S17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285.04306930162664</v>
      </c>
    </row>
    <row r="1729" spans="1:19" customFormat="1" x14ac:dyDescent="0.2">
      <c r="A1729" s="1" t="s">
        <v>92</v>
      </c>
      <c r="B1729" s="1" t="s">
        <v>2</v>
      </c>
      <c r="C1729" s="1" t="s">
        <v>47</v>
      </c>
      <c r="D1729" s="49">
        <v>0.1</v>
      </c>
      <c r="E1729" s="49">
        <v>280.98</v>
      </c>
      <c r="F1729" s="49">
        <v>35.67</v>
      </c>
      <c r="G1729" s="49">
        <v>0.66</v>
      </c>
      <c r="H1729" s="49">
        <v>-53.744999999999997</v>
      </c>
      <c r="I1729" s="52">
        <f>IF(Table2[[#This Row],[Order Priority]]=Introduction!$B$42,1,0)</f>
        <v>0</v>
      </c>
      <c r="J1729" s="52">
        <f>IF(Table2[[#This Row],[Order Priority]]=Introduction!$B$43,1,0)</f>
        <v>0</v>
      </c>
      <c r="K1729" s="52">
        <f>IF(Table2[[#This Row],[Order Priority]]=Introduction!$B$44,1,0)</f>
        <v>0</v>
      </c>
      <c r="L1729" s="52">
        <f>IF(Table2[[#This Row],[Order Priority]]=Introduction!$B$45,1,0)</f>
        <v>1</v>
      </c>
      <c r="M1729" s="52">
        <f>IF(Table2[[#This Row],[Ship Mode]]=Introduction!$C$42,1,0)</f>
        <v>1</v>
      </c>
      <c r="N1729" s="51">
        <f>IF(Table2[[#This Row],[Ship Mode]]=Introduction!$C$44,1,0)</f>
        <v>0</v>
      </c>
      <c r="O1729" s="51">
        <f>IF(Table2[[#This Row],[Customer Segment]]=Introduction!$D$45,1,0)</f>
        <v>0</v>
      </c>
      <c r="P1729" s="51">
        <f>IF(Table2[[#This Row],[Customer Segment]]=Introduction!$D$42,1,0)</f>
        <v>0</v>
      </c>
      <c r="Q1729" s="51">
        <f>IF(Table2[[#This Row],[Customer Segment]]=Introduction!$D$44,1,0)</f>
        <v>1</v>
      </c>
      <c r="R1729" s="41">
        <v>1332.82</v>
      </c>
      <c r="S17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2170.3211667150008</v>
      </c>
    </row>
    <row r="1730" spans="1:19" customFormat="1" x14ac:dyDescent="0.2">
      <c r="A1730" s="1" t="s">
        <v>46</v>
      </c>
      <c r="B1730" s="1" t="s">
        <v>14</v>
      </c>
      <c r="C1730" s="1" t="s">
        <v>3</v>
      </c>
      <c r="D1730" s="47">
        <v>0.1</v>
      </c>
      <c r="E1730" s="47">
        <v>6.48</v>
      </c>
      <c r="F1730" s="47">
        <v>5.9</v>
      </c>
      <c r="G1730" s="47">
        <v>0.37</v>
      </c>
      <c r="H1730" s="47">
        <v>-51.634999999999998</v>
      </c>
      <c r="I1730" s="52">
        <f>IF(Table2[[#This Row],[Order Priority]]=Introduction!$B$42,1,0)</f>
        <v>0</v>
      </c>
      <c r="J1730" s="52">
        <f>IF(Table2[[#This Row],[Order Priority]]=Introduction!$B$43,1,0)</f>
        <v>0</v>
      </c>
      <c r="K1730" s="52">
        <f>IF(Table2[[#This Row],[Order Priority]]=Introduction!$B$44,1,0)</f>
        <v>0</v>
      </c>
      <c r="L1730" s="52">
        <f>IF(Table2[[#This Row],[Order Priority]]=Introduction!$B$45,1,0)</f>
        <v>0</v>
      </c>
      <c r="M1730" s="52">
        <f>IF(Table2[[#This Row],[Ship Mode]]=Introduction!$C$42,1,0)</f>
        <v>0</v>
      </c>
      <c r="N1730" s="51">
        <f>IF(Table2[[#This Row],[Ship Mode]]=Introduction!$C$44,1,0)</f>
        <v>1</v>
      </c>
      <c r="O1730" s="51">
        <f>IF(Table2[[#This Row],[Customer Segment]]=Introduction!$D$45,1,0)</f>
        <v>1</v>
      </c>
      <c r="P1730" s="51">
        <f>IF(Table2[[#This Row],[Customer Segment]]=Introduction!$D$42,1,0)</f>
        <v>0</v>
      </c>
      <c r="Q1730" s="51">
        <f>IF(Table2[[#This Row],[Customer Segment]]=Introduction!$D$44,1,0)</f>
        <v>0</v>
      </c>
      <c r="R1730" s="44">
        <v>116.8</v>
      </c>
      <c r="S17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200.91652819317807</v>
      </c>
    </row>
    <row r="1731" spans="1:19" customFormat="1" x14ac:dyDescent="0.2">
      <c r="A1731" s="1" t="s">
        <v>46</v>
      </c>
      <c r="B1731" s="1" t="s">
        <v>14</v>
      </c>
      <c r="C1731" s="1" t="s">
        <v>15</v>
      </c>
      <c r="D1731" s="49">
        <v>0.05</v>
      </c>
      <c r="E1731" s="49">
        <v>8.85</v>
      </c>
      <c r="F1731" s="49">
        <v>5.6</v>
      </c>
      <c r="G1731" s="49">
        <v>0.36</v>
      </c>
      <c r="H1731" s="49">
        <v>-9.1769999999999996</v>
      </c>
      <c r="I1731" s="52">
        <f>IF(Table2[[#This Row],[Order Priority]]=Introduction!$B$42,1,0)</f>
        <v>0</v>
      </c>
      <c r="J1731" s="52">
        <f>IF(Table2[[#This Row],[Order Priority]]=Introduction!$B$43,1,0)</f>
        <v>0</v>
      </c>
      <c r="K1731" s="52">
        <f>IF(Table2[[#This Row],[Order Priority]]=Introduction!$B$44,1,0)</f>
        <v>0</v>
      </c>
      <c r="L1731" s="52">
        <f>IF(Table2[[#This Row],[Order Priority]]=Introduction!$B$45,1,0)</f>
        <v>0</v>
      </c>
      <c r="M1731" s="52">
        <f>IF(Table2[[#This Row],[Ship Mode]]=Introduction!$C$42,1,0)</f>
        <v>0</v>
      </c>
      <c r="N1731" s="51">
        <f>IF(Table2[[#This Row],[Ship Mode]]=Introduction!$C$44,1,0)</f>
        <v>1</v>
      </c>
      <c r="O1731" s="51">
        <f>IF(Table2[[#This Row],[Customer Segment]]=Introduction!$D$45,1,0)</f>
        <v>0</v>
      </c>
      <c r="P1731" s="51">
        <f>IF(Table2[[#This Row],[Customer Segment]]=Introduction!$D$42,1,0)</f>
        <v>1</v>
      </c>
      <c r="Q1731" s="51">
        <f>IF(Table2[[#This Row],[Customer Segment]]=Introduction!$D$44,1,0)</f>
        <v>0</v>
      </c>
      <c r="R1731" s="41">
        <v>199.08</v>
      </c>
      <c r="S17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248.35939721654387</v>
      </c>
    </row>
    <row r="1732" spans="1:19" customFormat="1" x14ac:dyDescent="0.2">
      <c r="A1732" s="1" t="s">
        <v>46</v>
      </c>
      <c r="B1732" s="1" t="s">
        <v>14</v>
      </c>
      <c r="C1732" s="1" t="s">
        <v>15</v>
      </c>
      <c r="D1732" s="47">
        <v>0.05</v>
      </c>
      <c r="E1732" s="47">
        <v>8.85</v>
      </c>
      <c r="F1732" s="47">
        <v>5.6</v>
      </c>
      <c r="G1732" s="47">
        <v>0.36</v>
      </c>
      <c r="H1732" s="47">
        <v>-7.3415999999999997</v>
      </c>
      <c r="I1732" s="52">
        <f>IF(Table2[[#This Row],[Order Priority]]=Introduction!$B$42,1,0)</f>
        <v>0</v>
      </c>
      <c r="J1732" s="52">
        <f>IF(Table2[[#This Row],[Order Priority]]=Introduction!$B$43,1,0)</f>
        <v>0</v>
      </c>
      <c r="K1732" s="52">
        <f>IF(Table2[[#This Row],[Order Priority]]=Introduction!$B$44,1,0)</f>
        <v>0</v>
      </c>
      <c r="L1732" s="52">
        <f>IF(Table2[[#This Row],[Order Priority]]=Introduction!$B$45,1,0)</f>
        <v>0</v>
      </c>
      <c r="M1732" s="52">
        <f>IF(Table2[[#This Row],[Ship Mode]]=Introduction!$C$42,1,0)</f>
        <v>0</v>
      </c>
      <c r="N1732" s="51">
        <f>IF(Table2[[#This Row],[Ship Mode]]=Introduction!$C$44,1,0)</f>
        <v>1</v>
      </c>
      <c r="O1732" s="51">
        <f>IF(Table2[[#This Row],[Customer Segment]]=Introduction!$D$45,1,0)</f>
        <v>0</v>
      </c>
      <c r="P1732" s="51">
        <f>IF(Table2[[#This Row],[Customer Segment]]=Introduction!$D$42,1,0)</f>
        <v>1</v>
      </c>
      <c r="Q1732" s="51">
        <f>IF(Table2[[#This Row],[Customer Segment]]=Introduction!$D$44,1,0)</f>
        <v>0</v>
      </c>
      <c r="R1732" s="44">
        <v>47.4</v>
      </c>
      <c r="S17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250.23889402740451</v>
      </c>
    </row>
    <row r="1733" spans="1:19" customFormat="1" x14ac:dyDescent="0.2">
      <c r="A1733" s="1" t="s">
        <v>1</v>
      </c>
      <c r="B1733" s="1" t="s">
        <v>14</v>
      </c>
      <c r="C1733" s="1" t="s">
        <v>47</v>
      </c>
      <c r="D1733" s="49">
        <v>0.05</v>
      </c>
      <c r="E1733" s="49">
        <v>5.28</v>
      </c>
      <c r="F1733" s="49">
        <v>6.26</v>
      </c>
      <c r="G1733" s="49">
        <v>0.4</v>
      </c>
      <c r="H1733" s="49">
        <v>-11.375999999999999</v>
      </c>
      <c r="I1733" s="52">
        <f>IF(Table2[[#This Row],[Order Priority]]=Introduction!$B$42,1,0)</f>
        <v>1</v>
      </c>
      <c r="J1733" s="52">
        <f>IF(Table2[[#This Row],[Order Priority]]=Introduction!$B$43,1,0)</f>
        <v>0</v>
      </c>
      <c r="K1733" s="52">
        <f>IF(Table2[[#This Row],[Order Priority]]=Introduction!$B$44,1,0)</f>
        <v>0</v>
      </c>
      <c r="L1733" s="52">
        <f>IF(Table2[[#This Row],[Order Priority]]=Introduction!$B$45,1,0)</f>
        <v>0</v>
      </c>
      <c r="M1733" s="52">
        <f>IF(Table2[[#This Row],[Ship Mode]]=Introduction!$C$42,1,0)</f>
        <v>0</v>
      </c>
      <c r="N1733" s="51">
        <f>IF(Table2[[#This Row],[Ship Mode]]=Introduction!$C$44,1,0)</f>
        <v>1</v>
      </c>
      <c r="O1733" s="51">
        <f>IF(Table2[[#This Row],[Customer Segment]]=Introduction!$D$45,1,0)</f>
        <v>0</v>
      </c>
      <c r="P1733" s="51">
        <f>IF(Table2[[#This Row],[Customer Segment]]=Introduction!$D$42,1,0)</f>
        <v>0</v>
      </c>
      <c r="Q1733" s="51">
        <f>IF(Table2[[#This Row],[Customer Segment]]=Introduction!$D$44,1,0)</f>
        <v>1</v>
      </c>
      <c r="R1733" s="41">
        <v>7.15</v>
      </c>
      <c r="S17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434.76831855885405</v>
      </c>
    </row>
    <row r="1734" spans="1:19" customFormat="1" x14ac:dyDescent="0.2">
      <c r="A1734" s="1" t="s">
        <v>1</v>
      </c>
      <c r="B1734" s="1" t="s">
        <v>14</v>
      </c>
      <c r="C1734" s="1" t="s">
        <v>70</v>
      </c>
      <c r="D1734" s="47">
        <v>0.01</v>
      </c>
      <c r="E1734" s="47">
        <v>35.99</v>
      </c>
      <c r="F1734" s="47">
        <v>5.99</v>
      </c>
      <c r="G1734" s="47">
        <v>0.38</v>
      </c>
      <c r="H1734" s="47">
        <v>-60.704000000000001</v>
      </c>
      <c r="I1734" s="52">
        <f>IF(Table2[[#This Row],[Order Priority]]=Introduction!$B$42,1,0)</f>
        <v>1</v>
      </c>
      <c r="J1734" s="52">
        <f>IF(Table2[[#This Row],[Order Priority]]=Introduction!$B$43,1,0)</f>
        <v>0</v>
      </c>
      <c r="K1734" s="52">
        <f>IF(Table2[[#This Row],[Order Priority]]=Introduction!$B$44,1,0)</f>
        <v>0</v>
      </c>
      <c r="L1734" s="52">
        <f>IF(Table2[[#This Row],[Order Priority]]=Introduction!$B$45,1,0)</f>
        <v>0</v>
      </c>
      <c r="M1734" s="52">
        <f>IF(Table2[[#This Row],[Ship Mode]]=Introduction!$C$42,1,0)</f>
        <v>0</v>
      </c>
      <c r="N1734" s="51">
        <f>IF(Table2[[#This Row],[Ship Mode]]=Introduction!$C$44,1,0)</f>
        <v>1</v>
      </c>
      <c r="O1734" s="51">
        <f>IF(Table2[[#This Row],[Customer Segment]]=Introduction!$D$45,1,0)</f>
        <v>0</v>
      </c>
      <c r="P1734" s="51">
        <f>IF(Table2[[#This Row],[Customer Segment]]=Introduction!$D$42,1,0)</f>
        <v>0</v>
      </c>
      <c r="Q1734" s="51">
        <f>IF(Table2[[#This Row],[Customer Segment]]=Introduction!$D$44,1,0)</f>
        <v>0</v>
      </c>
      <c r="R1734" s="44">
        <v>345.07</v>
      </c>
      <c r="S17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452.38313917559532</v>
      </c>
    </row>
    <row r="1735" spans="1:19" customFormat="1" x14ac:dyDescent="0.2">
      <c r="A1735" s="1" t="s">
        <v>1</v>
      </c>
      <c r="B1735" s="1" t="s">
        <v>14</v>
      </c>
      <c r="C1735" s="1" t="s">
        <v>70</v>
      </c>
      <c r="D1735" s="49">
        <v>0.02</v>
      </c>
      <c r="E1735" s="49">
        <v>5.28</v>
      </c>
      <c r="F1735" s="49">
        <v>6.26</v>
      </c>
      <c r="G1735" s="49">
        <v>0.4</v>
      </c>
      <c r="H1735" s="49">
        <v>-131.16</v>
      </c>
      <c r="I1735" s="52">
        <f>IF(Table2[[#This Row],[Order Priority]]=Introduction!$B$42,1,0)</f>
        <v>1</v>
      </c>
      <c r="J1735" s="52">
        <f>IF(Table2[[#This Row],[Order Priority]]=Introduction!$B$43,1,0)</f>
        <v>0</v>
      </c>
      <c r="K1735" s="52">
        <f>IF(Table2[[#This Row],[Order Priority]]=Introduction!$B$44,1,0)</f>
        <v>0</v>
      </c>
      <c r="L1735" s="52">
        <f>IF(Table2[[#This Row],[Order Priority]]=Introduction!$B$45,1,0)</f>
        <v>0</v>
      </c>
      <c r="M1735" s="52">
        <f>IF(Table2[[#This Row],[Ship Mode]]=Introduction!$C$42,1,0)</f>
        <v>0</v>
      </c>
      <c r="N1735" s="51">
        <f>IF(Table2[[#This Row],[Ship Mode]]=Introduction!$C$44,1,0)</f>
        <v>1</v>
      </c>
      <c r="O1735" s="51">
        <f>IF(Table2[[#This Row],[Customer Segment]]=Introduction!$D$45,1,0)</f>
        <v>0</v>
      </c>
      <c r="P1735" s="51">
        <f>IF(Table2[[#This Row],[Customer Segment]]=Introduction!$D$42,1,0)</f>
        <v>0</v>
      </c>
      <c r="Q1735" s="51">
        <f>IF(Table2[[#This Row],[Customer Segment]]=Introduction!$D$44,1,0)</f>
        <v>0</v>
      </c>
      <c r="R1735" s="41">
        <v>412.72</v>
      </c>
      <c r="S17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301.49247161499784</v>
      </c>
    </row>
    <row r="1736" spans="1:19" customFormat="1" x14ac:dyDescent="0.2">
      <c r="A1736" s="1" t="s">
        <v>1</v>
      </c>
      <c r="B1736" s="1" t="s">
        <v>14</v>
      </c>
      <c r="C1736" s="1" t="s">
        <v>70</v>
      </c>
      <c r="D1736" s="47">
        <v>0.02</v>
      </c>
      <c r="E1736" s="47">
        <v>5.28</v>
      </c>
      <c r="F1736" s="47">
        <v>6.26</v>
      </c>
      <c r="G1736" s="47">
        <v>0.4</v>
      </c>
      <c r="H1736" s="47">
        <v>-65.58</v>
      </c>
      <c r="I1736" s="52">
        <f>IF(Table2[[#This Row],[Order Priority]]=Introduction!$B$42,1,0)</f>
        <v>1</v>
      </c>
      <c r="J1736" s="52">
        <f>IF(Table2[[#This Row],[Order Priority]]=Introduction!$B$43,1,0)</f>
        <v>0</v>
      </c>
      <c r="K1736" s="52">
        <f>IF(Table2[[#This Row],[Order Priority]]=Introduction!$B$44,1,0)</f>
        <v>0</v>
      </c>
      <c r="L1736" s="52">
        <f>IF(Table2[[#This Row],[Order Priority]]=Introduction!$B$45,1,0)</f>
        <v>0</v>
      </c>
      <c r="M1736" s="52">
        <f>IF(Table2[[#This Row],[Ship Mode]]=Introduction!$C$42,1,0)</f>
        <v>0</v>
      </c>
      <c r="N1736" s="51">
        <f>IF(Table2[[#This Row],[Ship Mode]]=Introduction!$C$44,1,0)</f>
        <v>1</v>
      </c>
      <c r="O1736" s="51">
        <f>IF(Table2[[#This Row],[Customer Segment]]=Introduction!$D$45,1,0)</f>
        <v>0</v>
      </c>
      <c r="P1736" s="51">
        <f>IF(Table2[[#This Row],[Customer Segment]]=Introduction!$D$42,1,0)</f>
        <v>0</v>
      </c>
      <c r="Q1736" s="51">
        <f>IF(Table2[[#This Row],[Customer Segment]]=Introduction!$D$44,1,0)</f>
        <v>0</v>
      </c>
      <c r="R1736" s="44">
        <v>103.18</v>
      </c>
      <c r="S17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368.64807848883322</v>
      </c>
    </row>
    <row r="1737" spans="1:19" customFormat="1" x14ac:dyDescent="0.2">
      <c r="A1737" s="1" t="s">
        <v>13</v>
      </c>
      <c r="B1737" s="1" t="s">
        <v>14</v>
      </c>
      <c r="C1737" s="1" t="s">
        <v>3</v>
      </c>
      <c r="D1737" s="49">
        <v>0</v>
      </c>
      <c r="E1737" s="49">
        <v>65.989999999999995</v>
      </c>
      <c r="F1737" s="49">
        <v>8.99</v>
      </c>
      <c r="G1737" s="49">
        <v>0.56000000000000005</v>
      </c>
      <c r="H1737" s="49">
        <v>253.3032</v>
      </c>
      <c r="I1737" s="52">
        <f>IF(Table2[[#This Row],[Order Priority]]=Introduction!$B$42,1,0)</f>
        <v>0</v>
      </c>
      <c r="J1737" s="52">
        <f>IF(Table2[[#This Row],[Order Priority]]=Introduction!$B$43,1,0)</f>
        <v>1</v>
      </c>
      <c r="K1737" s="52">
        <f>IF(Table2[[#This Row],[Order Priority]]=Introduction!$B$44,1,0)</f>
        <v>0</v>
      </c>
      <c r="L1737" s="52">
        <f>IF(Table2[[#This Row],[Order Priority]]=Introduction!$B$45,1,0)</f>
        <v>0</v>
      </c>
      <c r="M1737" s="52">
        <f>IF(Table2[[#This Row],[Ship Mode]]=Introduction!$C$42,1,0)</f>
        <v>0</v>
      </c>
      <c r="N1737" s="51">
        <f>IF(Table2[[#This Row],[Ship Mode]]=Introduction!$C$44,1,0)</f>
        <v>1</v>
      </c>
      <c r="O1737" s="51">
        <f>IF(Table2[[#This Row],[Customer Segment]]=Introduction!$D$45,1,0)</f>
        <v>1</v>
      </c>
      <c r="P1737" s="51">
        <f>IF(Table2[[#This Row],[Customer Segment]]=Introduction!$D$42,1,0)</f>
        <v>0</v>
      </c>
      <c r="Q1737" s="51">
        <f>IF(Table2[[#This Row],[Customer Segment]]=Introduction!$D$44,1,0)</f>
        <v>0</v>
      </c>
      <c r="R1737" s="41">
        <v>575.07000000000005</v>
      </c>
      <c r="S17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805.53309669851183</v>
      </c>
    </row>
    <row r="1738" spans="1:19" customFormat="1" x14ac:dyDescent="0.2">
      <c r="A1738" s="1" t="s">
        <v>13</v>
      </c>
      <c r="B1738" s="1" t="s">
        <v>14</v>
      </c>
      <c r="C1738" s="1" t="s">
        <v>70</v>
      </c>
      <c r="D1738" s="47">
        <v>0.01</v>
      </c>
      <c r="E1738" s="47">
        <v>39.979999999999997</v>
      </c>
      <c r="F1738" s="47">
        <v>4</v>
      </c>
      <c r="G1738" s="47">
        <v>0.7</v>
      </c>
      <c r="H1738" s="47">
        <v>-30.808</v>
      </c>
      <c r="I1738" s="52">
        <f>IF(Table2[[#This Row],[Order Priority]]=Introduction!$B$42,1,0)</f>
        <v>0</v>
      </c>
      <c r="J1738" s="52">
        <f>IF(Table2[[#This Row],[Order Priority]]=Introduction!$B$43,1,0)</f>
        <v>1</v>
      </c>
      <c r="K1738" s="52">
        <f>IF(Table2[[#This Row],[Order Priority]]=Introduction!$B$44,1,0)</f>
        <v>0</v>
      </c>
      <c r="L1738" s="52">
        <f>IF(Table2[[#This Row],[Order Priority]]=Introduction!$B$45,1,0)</f>
        <v>0</v>
      </c>
      <c r="M1738" s="52">
        <f>IF(Table2[[#This Row],[Ship Mode]]=Introduction!$C$42,1,0)</f>
        <v>0</v>
      </c>
      <c r="N1738" s="51">
        <f>IF(Table2[[#This Row],[Ship Mode]]=Introduction!$C$44,1,0)</f>
        <v>1</v>
      </c>
      <c r="O1738" s="51">
        <f>IF(Table2[[#This Row],[Customer Segment]]=Introduction!$D$45,1,0)</f>
        <v>0</v>
      </c>
      <c r="P1738" s="51">
        <f>IF(Table2[[#This Row],[Customer Segment]]=Introduction!$D$42,1,0)</f>
        <v>0</v>
      </c>
      <c r="Q1738" s="51">
        <f>IF(Table2[[#This Row],[Customer Segment]]=Introduction!$D$44,1,0)</f>
        <v>0</v>
      </c>
      <c r="R1738" s="44">
        <v>203.29</v>
      </c>
      <c r="S17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413.97563862718653</v>
      </c>
    </row>
    <row r="1739" spans="1:19" customFormat="1" x14ac:dyDescent="0.2">
      <c r="A1739" s="1" t="s">
        <v>13</v>
      </c>
      <c r="B1739" s="1" t="s">
        <v>14</v>
      </c>
      <c r="C1739" s="1" t="s">
        <v>47</v>
      </c>
      <c r="D1739" s="49">
        <v>0.01</v>
      </c>
      <c r="E1739" s="49">
        <v>12.28</v>
      </c>
      <c r="F1739" s="49">
        <v>6.47</v>
      </c>
      <c r="G1739" s="49">
        <v>0.38</v>
      </c>
      <c r="H1739" s="49">
        <v>47.61</v>
      </c>
      <c r="I1739" s="52">
        <f>IF(Table2[[#This Row],[Order Priority]]=Introduction!$B$42,1,0)</f>
        <v>0</v>
      </c>
      <c r="J1739" s="52">
        <f>IF(Table2[[#This Row],[Order Priority]]=Introduction!$B$43,1,0)</f>
        <v>1</v>
      </c>
      <c r="K1739" s="52">
        <f>IF(Table2[[#This Row],[Order Priority]]=Introduction!$B$44,1,0)</f>
        <v>0</v>
      </c>
      <c r="L1739" s="52">
        <f>IF(Table2[[#This Row],[Order Priority]]=Introduction!$B$45,1,0)</f>
        <v>0</v>
      </c>
      <c r="M1739" s="52">
        <f>IF(Table2[[#This Row],[Ship Mode]]=Introduction!$C$42,1,0)</f>
        <v>0</v>
      </c>
      <c r="N1739" s="51">
        <f>IF(Table2[[#This Row],[Ship Mode]]=Introduction!$C$44,1,0)</f>
        <v>1</v>
      </c>
      <c r="O1739" s="51">
        <f>IF(Table2[[#This Row],[Customer Segment]]=Introduction!$D$45,1,0)</f>
        <v>0</v>
      </c>
      <c r="P1739" s="51">
        <f>IF(Table2[[#This Row],[Customer Segment]]=Introduction!$D$42,1,0)</f>
        <v>0</v>
      </c>
      <c r="Q1739" s="51">
        <f>IF(Table2[[#This Row],[Customer Segment]]=Introduction!$D$44,1,0)</f>
        <v>1</v>
      </c>
      <c r="R1739" s="41">
        <v>160.66</v>
      </c>
      <c r="S17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240.21818648914467</v>
      </c>
    </row>
    <row r="1740" spans="1:19" customFormat="1" x14ac:dyDescent="0.2">
      <c r="A1740" s="1" t="s">
        <v>92</v>
      </c>
      <c r="B1740" s="1" t="s">
        <v>14</v>
      </c>
      <c r="C1740" s="1" t="s">
        <v>3</v>
      </c>
      <c r="D1740" s="47">
        <v>0.05</v>
      </c>
      <c r="E1740" s="47">
        <v>15.68</v>
      </c>
      <c r="F1740" s="47">
        <v>3.73</v>
      </c>
      <c r="G1740" s="47">
        <v>0.46</v>
      </c>
      <c r="H1740" s="47">
        <v>3.54</v>
      </c>
      <c r="I1740" s="52">
        <f>IF(Table2[[#This Row],[Order Priority]]=Introduction!$B$42,1,0)</f>
        <v>0</v>
      </c>
      <c r="J1740" s="52">
        <f>IF(Table2[[#This Row],[Order Priority]]=Introduction!$B$43,1,0)</f>
        <v>0</v>
      </c>
      <c r="K1740" s="52">
        <f>IF(Table2[[#This Row],[Order Priority]]=Introduction!$B$44,1,0)</f>
        <v>0</v>
      </c>
      <c r="L1740" s="52">
        <f>IF(Table2[[#This Row],[Order Priority]]=Introduction!$B$45,1,0)</f>
        <v>1</v>
      </c>
      <c r="M1740" s="52">
        <f>IF(Table2[[#This Row],[Ship Mode]]=Introduction!$C$42,1,0)</f>
        <v>0</v>
      </c>
      <c r="N1740" s="51">
        <f>IF(Table2[[#This Row],[Ship Mode]]=Introduction!$C$44,1,0)</f>
        <v>1</v>
      </c>
      <c r="O1740" s="51">
        <f>IF(Table2[[#This Row],[Customer Segment]]=Introduction!$D$45,1,0)</f>
        <v>1</v>
      </c>
      <c r="P1740" s="51">
        <f>IF(Table2[[#This Row],[Customer Segment]]=Introduction!$D$42,1,0)</f>
        <v>0</v>
      </c>
      <c r="Q1740" s="51">
        <f>IF(Table2[[#This Row],[Customer Segment]]=Introduction!$D$44,1,0)</f>
        <v>0</v>
      </c>
      <c r="R1740" s="44">
        <v>257.48</v>
      </c>
      <c r="S17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145.8473839049453</v>
      </c>
    </row>
    <row r="1741" spans="1:19" customFormat="1" x14ac:dyDescent="0.2">
      <c r="A1741" s="1" t="s">
        <v>92</v>
      </c>
      <c r="B1741" s="1" t="s">
        <v>14</v>
      </c>
      <c r="C1741" s="1" t="s">
        <v>3</v>
      </c>
      <c r="D1741" s="49">
        <v>0.02</v>
      </c>
      <c r="E1741" s="49">
        <v>195.99</v>
      </c>
      <c r="F1741" s="49">
        <v>4.2</v>
      </c>
      <c r="G1741" s="49">
        <v>0.56000000000000005</v>
      </c>
      <c r="H1741" s="49">
        <v>40.283999999999999</v>
      </c>
      <c r="I1741" s="52">
        <f>IF(Table2[[#This Row],[Order Priority]]=Introduction!$B$42,1,0)</f>
        <v>0</v>
      </c>
      <c r="J1741" s="52">
        <f>IF(Table2[[#This Row],[Order Priority]]=Introduction!$B$43,1,0)</f>
        <v>0</v>
      </c>
      <c r="K1741" s="52">
        <f>IF(Table2[[#This Row],[Order Priority]]=Introduction!$B$44,1,0)</f>
        <v>0</v>
      </c>
      <c r="L1741" s="52">
        <f>IF(Table2[[#This Row],[Order Priority]]=Introduction!$B$45,1,0)</f>
        <v>1</v>
      </c>
      <c r="M1741" s="52">
        <f>IF(Table2[[#This Row],[Ship Mode]]=Introduction!$C$42,1,0)</f>
        <v>0</v>
      </c>
      <c r="N1741" s="51">
        <f>IF(Table2[[#This Row],[Ship Mode]]=Introduction!$C$44,1,0)</f>
        <v>1</v>
      </c>
      <c r="O1741" s="51">
        <f>IF(Table2[[#This Row],[Customer Segment]]=Introduction!$D$45,1,0)</f>
        <v>1</v>
      </c>
      <c r="P1741" s="51">
        <f>IF(Table2[[#This Row],[Customer Segment]]=Introduction!$D$42,1,0)</f>
        <v>0</v>
      </c>
      <c r="Q1741" s="51">
        <f>IF(Table2[[#This Row],[Customer Segment]]=Introduction!$D$44,1,0)</f>
        <v>0</v>
      </c>
      <c r="R1741" s="41">
        <v>3194.99</v>
      </c>
      <c r="S17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864.35112312716319</v>
      </c>
    </row>
    <row r="1742" spans="1:19" customFormat="1" x14ac:dyDescent="0.2">
      <c r="A1742" s="1" t="s">
        <v>92</v>
      </c>
      <c r="B1742" s="1" t="s">
        <v>14</v>
      </c>
      <c r="C1742" s="1" t="s">
        <v>70</v>
      </c>
      <c r="D1742" s="47">
        <v>0.05</v>
      </c>
      <c r="E1742" s="47">
        <v>15.68</v>
      </c>
      <c r="F1742" s="47">
        <v>3.73</v>
      </c>
      <c r="G1742" s="47">
        <v>0.46</v>
      </c>
      <c r="H1742" s="47">
        <v>1166.6279999999999</v>
      </c>
      <c r="I1742" s="52">
        <f>IF(Table2[[#This Row],[Order Priority]]=Introduction!$B$42,1,0)</f>
        <v>0</v>
      </c>
      <c r="J1742" s="52">
        <f>IF(Table2[[#This Row],[Order Priority]]=Introduction!$B$43,1,0)</f>
        <v>0</v>
      </c>
      <c r="K1742" s="52">
        <f>IF(Table2[[#This Row],[Order Priority]]=Introduction!$B$44,1,0)</f>
        <v>0</v>
      </c>
      <c r="L1742" s="52">
        <f>IF(Table2[[#This Row],[Order Priority]]=Introduction!$B$45,1,0)</f>
        <v>1</v>
      </c>
      <c r="M1742" s="52">
        <f>IF(Table2[[#This Row],[Ship Mode]]=Introduction!$C$42,1,0)</f>
        <v>0</v>
      </c>
      <c r="N1742" s="51">
        <f>IF(Table2[[#This Row],[Ship Mode]]=Introduction!$C$44,1,0)</f>
        <v>1</v>
      </c>
      <c r="O1742" s="51">
        <f>IF(Table2[[#This Row],[Customer Segment]]=Introduction!$D$45,1,0)</f>
        <v>0</v>
      </c>
      <c r="P1742" s="51">
        <f>IF(Table2[[#This Row],[Customer Segment]]=Introduction!$D$42,1,0)</f>
        <v>0</v>
      </c>
      <c r="Q1742" s="51">
        <f>IF(Table2[[#This Row],[Customer Segment]]=Introduction!$D$44,1,0)</f>
        <v>0</v>
      </c>
      <c r="R1742" s="44">
        <v>260.01</v>
      </c>
      <c r="S17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1345.9160094153121</v>
      </c>
    </row>
    <row r="1743" spans="1:19" customFormat="1" x14ac:dyDescent="0.2">
      <c r="A1743" s="1" t="s">
        <v>92</v>
      </c>
      <c r="B1743" s="1" t="s">
        <v>14</v>
      </c>
      <c r="C1743" s="1" t="s">
        <v>70</v>
      </c>
      <c r="D1743" s="49">
        <v>0</v>
      </c>
      <c r="E1743" s="49">
        <v>14.98</v>
      </c>
      <c r="F1743" s="49">
        <v>8.99</v>
      </c>
      <c r="G1743" s="49">
        <v>0.39</v>
      </c>
      <c r="H1743" s="49">
        <v>-40.604199999999999</v>
      </c>
      <c r="I1743" s="52">
        <f>IF(Table2[[#This Row],[Order Priority]]=Introduction!$B$42,1,0)</f>
        <v>0</v>
      </c>
      <c r="J1743" s="52">
        <f>IF(Table2[[#This Row],[Order Priority]]=Introduction!$B$43,1,0)</f>
        <v>0</v>
      </c>
      <c r="K1743" s="52">
        <f>IF(Table2[[#This Row],[Order Priority]]=Introduction!$B$44,1,0)</f>
        <v>0</v>
      </c>
      <c r="L1743" s="52">
        <f>IF(Table2[[#This Row],[Order Priority]]=Introduction!$B$45,1,0)</f>
        <v>1</v>
      </c>
      <c r="M1743" s="52">
        <f>IF(Table2[[#This Row],[Ship Mode]]=Introduction!$C$42,1,0)</f>
        <v>0</v>
      </c>
      <c r="N1743" s="51">
        <f>IF(Table2[[#This Row],[Ship Mode]]=Introduction!$C$44,1,0)</f>
        <v>1</v>
      </c>
      <c r="O1743" s="51">
        <f>IF(Table2[[#This Row],[Customer Segment]]=Introduction!$D$45,1,0)</f>
        <v>0</v>
      </c>
      <c r="P1743" s="51">
        <f>IF(Table2[[#This Row],[Customer Segment]]=Introduction!$D$42,1,0)</f>
        <v>0</v>
      </c>
      <c r="Q1743" s="51">
        <f>IF(Table2[[#This Row],[Customer Segment]]=Introduction!$D$44,1,0)</f>
        <v>0</v>
      </c>
      <c r="R1743" s="41">
        <v>273.79000000000002</v>
      </c>
      <c r="S17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227.72799082380536</v>
      </c>
    </row>
    <row r="1744" spans="1:19" customFormat="1" x14ac:dyDescent="0.2">
      <c r="A1744" s="1" t="s">
        <v>92</v>
      </c>
      <c r="B1744" s="1" t="s">
        <v>14</v>
      </c>
      <c r="C1744" s="1" t="s">
        <v>70</v>
      </c>
      <c r="D1744" s="47">
        <v>0.02</v>
      </c>
      <c r="E1744" s="47">
        <v>38.76</v>
      </c>
      <c r="F1744" s="47">
        <v>13.26</v>
      </c>
      <c r="G1744" s="47">
        <v>0.36</v>
      </c>
      <c r="H1744" s="47">
        <v>-294.084</v>
      </c>
      <c r="I1744" s="52">
        <f>IF(Table2[[#This Row],[Order Priority]]=Introduction!$B$42,1,0)</f>
        <v>0</v>
      </c>
      <c r="J1744" s="52">
        <f>IF(Table2[[#This Row],[Order Priority]]=Introduction!$B$43,1,0)</f>
        <v>0</v>
      </c>
      <c r="K1744" s="52">
        <f>IF(Table2[[#This Row],[Order Priority]]=Introduction!$B$44,1,0)</f>
        <v>0</v>
      </c>
      <c r="L1744" s="52">
        <f>IF(Table2[[#This Row],[Order Priority]]=Introduction!$B$45,1,0)</f>
        <v>1</v>
      </c>
      <c r="M1744" s="52">
        <f>IF(Table2[[#This Row],[Ship Mode]]=Introduction!$C$42,1,0)</f>
        <v>0</v>
      </c>
      <c r="N1744" s="51">
        <f>IF(Table2[[#This Row],[Ship Mode]]=Introduction!$C$44,1,0)</f>
        <v>1</v>
      </c>
      <c r="O1744" s="51">
        <f>IF(Table2[[#This Row],[Customer Segment]]=Introduction!$D$45,1,0)</f>
        <v>0</v>
      </c>
      <c r="P1744" s="51">
        <f>IF(Table2[[#This Row],[Customer Segment]]=Introduction!$D$42,1,0)</f>
        <v>0</v>
      </c>
      <c r="Q1744" s="51">
        <f>IF(Table2[[#This Row],[Customer Segment]]=Introduction!$D$44,1,0)</f>
        <v>0</v>
      </c>
      <c r="R1744" s="44">
        <v>44.62</v>
      </c>
      <c r="S17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122.53278067568911</v>
      </c>
    </row>
    <row r="1745" spans="1:19" customFormat="1" x14ac:dyDescent="0.2">
      <c r="A1745" s="1" t="s">
        <v>46</v>
      </c>
      <c r="B1745" s="1" t="s">
        <v>14</v>
      </c>
      <c r="C1745" s="1" t="s">
        <v>3</v>
      </c>
      <c r="D1745" s="49">
        <v>0.04</v>
      </c>
      <c r="E1745" s="49">
        <v>35.44</v>
      </c>
      <c r="F1745" s="49">
        <v>5.09</v>
      </c>
      <c r="G1745" s="49">
        <v>0.38</v>
      </c>
      <c r="H1745" s="49">
        <v>118.6317</v>
      </c>
      <c r="I1745" s="52">
        <f>IF(Table2[[#This Row],[Order Priority]]=Introduction!$B$42,1,0)</f>
        <v>0</v>
      </c>
      <c r="J1745" s="52">
        <f>IF(Table2[[#This Row],[Order Priority]]=Introduction!$B$43,1,0)</f>
        <v>0</v>
      </c>
      <c r="K1745" s="52">
        <f>IF(Table2[[#This Row],[Order Priority]]=Introduction!$B$44,1,0)</f>
        <v>0</v>
      </c>
      <c r="L1745" s="52">
        <f>IF(Table2[[#This Row],[Order Priority]]=Introduction!$B$45,1,0)</f>
        <v>0</v>
      </c>
      <c r="M1745" s="52">
        <f>IF(Table2[[#This Row],[Ship Mode]]=Introduction!$C$42,1,0)</f>
        <v>0</v>
      </c>
      <c r="N1745" s="51">
        <f>IF(Table2[[#This Row],[Ship Mode]]=Introduction!$C$44,1,0)</f>
        <v>1</v>
      </c>
      <c r="O1745" s="51">
        <f>IF(Table2[[#This Row],[Customer Segment]]=Introduction!$D$45,1,0)</f>
        <v>1</v>
      </c>
      <c r="P1745" s="51">
        <f>IF(Table2[[#This Row],[Customer Segment]]=Introduction!$D$42,1,0)</f>
        <v>0</v>
      </c>
      <c r="Q1745" s="51">
        <f>IF(Table2[[#This Row],[Customer Segment]]=Introduction!$D$44,1,0)</f>
        <v>0</v>
      </c>
      <c r="R1745" s="41">
        <v>171.93</v>
      </c>
      <c r="S17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491.58507759240905</v>
      </c>
    </row>
    <row r="1746" spans="1:19" customFormat="1" x14ac:dyDescent="0.2">
      <c r="A1746" s="1" t="s">
        <v>46</v>
      </c>
      <c r="B1746" s="1" t="s">
        <v>14</v>
      </c>
      <c r="C1746" s="1" t="s">
        <v>3</v>
      </c>
      <c r="D1746" s="47">
        <v>0.08</v>
      </c>
      <c r="E1746" s="47">
        <v>3.98</v>
      </c>
      <c r="F1746" s="47">
        <v>0.7</v>
      </c>
      <c r="G1746" s="47">
        <v>0.52</v>
      </c>
      <c r="H1746" s="47">
        <v>23.303999999999998</v>
      </c>
      <c r="I1746" s="52">
        <f>IF(Table2[[#This Row],[Order Priority]]=Introduction!$B$42,1,0)</f>
        <v>0</v>
      </c>
      <c r="J1746" s="52">
        <f>IF(Table2[[#This Row],[Order Priority]]=Introduction!$B$43,1,0)</f>
        <v>0</v>
      </c>
      <c r="K1746" s="52">
        <f>IF(Table2[[#This Row],[Order Priority]]=Introduction!$B$44,1,0)</f>
        <v>0</v>
      </c>
      <c r="L1746" s="52">
        <f>IF(Table2[[#This Row],[Order Priority]]=Introduction!$B$45,1,0)</f>
        <v>0</v>
      </c>
      <c r="M1746" s="52">
        <f>IF(Table2[[#This Row],[Ship Mode]]=Introduction!$C$42,1,0)</f>
        <v>0</v>
      </c>
      <c r="N1746" s="51">
        <f>IF(Table2[[#This Row],[Ship Mode]]=Introduction!$C$44,1,0)</f>
        <v>1</v>
      </c>
      <c r="O1746" s="51">
        <f>IF(Table2[[#This Row],[Customer Segment]]=Introduction!$D$45,1,0)</f>
        <v>1</v>
      </c>
      <c r="P1746" s="51">
        <f>IF(Table2[[#This Row],[Customer Segment]]=Introduction!$D$42,1,0)</f>
        <v>0</v>
      </c>
      <c r="Q1746" s="51">
        <f>IF(Table2[[#This Row],[Customer Segment]]=Introduction!$D$44,1,0)</f>
        <v>0</v>
      </c>
      <c r="R1746" s="44">
        <v>35.19</v>
      </c>
      <c r="S17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263.9928161691866</v>
      </c>
    </row>
    <row r="1747" spans="1:19" customFormat="1" x14ac:dyDescent="0.2">
      <c r="A1747" s="1" t="s">
        <v>46</v>
      </c>
      <c r="B1747" s="1" t="s">
        <v>14</v>
      </c>
      <c r="C1747" s="1" t="s">
        <v>3</v>
      </c>
      <c r="D1747" s="49">
        <v>0.04</v>
      </c>
      <c r="E1747" s="49">
        <v>35.44</v>
      </c>
      <c r="F1747" s="49">
        <v>5.09</v>
      </c>
      <c r="G1747" s="49">
        <v>0.38</v>
      </c>
      <c r="H1747" s="49">
        <v>150.72</v>
      </c>
      <c r="I1747" s="52">
        <f>IF(Table2[[#This Row],[Order Priority]]=Introduction!$B$42,1,0)</f>
        <v>0</v>
      </c>
      <c r="J1747" s="52">
        <f>IF(Table2[[#This Row],[Order Priority]]=Introduction!$B$43,1,0)</f>
        <v>0</v>
      </c>
      <c r="K1747" s="52">
        <f>IF(Table2[[#This Row],[Order Priority]]=Introduction!$B$44,1,0)</f>
        <v>0</v>
      </c>
      <c r="L1747" s="52">
        <f>IF(Table2[[#This Row],[Order Priority]]=Introduction!$B$45,1,0)</f>
        <v>0</v>
      </c>
      <c r="M1747" s="52">
        <f>IF(Table2[[#This Row],[Ship Mode]]=Introduction!$C$42,1,0)</f>
        <v>0</v>
      </c>
      <c r="N1747" s="51">
        <f>IF(Table2[[#This Row],[Ship Mode]]=Introduction!$C$44,1,0)</f>
        <v>1</v>
      </c>
      <c r="O1747" s="51">
        <f>IF(Table2[[#This Row],[Customer Segment]]=Introduction!$D$45,1,0)</f>
        <v>1</v>
      </c>
      <c r="P1747" s="51">
        <f>IF(Table2[[#This Row],[Customer Segment]]=Introduction!$D$42,1,0)</f>
        <v>0</v>
      </c>
      <c r="Q1747" s="51">
        <f>IF(Table2[[#This Row],[Customer Segment]]=Introduction!$D$44,1,0)</f>
        <v>0</v>
      </c>
      <c r="R1747" s="41">
        <v>722.1</v>
      </c>
      <c r="S17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524.44432217993108</v>
      </c>
    </row>
    <row r="1748" spans="1:19" customFormat="1" x14ac:dyDescent="0.2">
      <c r="A1748" s="1" t="s">
        <v>46</v>
      </c>
      <c r="B1748" s="1" t="s">
        <v>14</v>
      </c>
      <c r="C1748" s="1" t="s">
        <v>3</v>
      </c>
      <c r="D1748" s="47">
        <v>0.08</v>
      </c>
      <c r="E1748" s="47">
        <v>3.98</v>
      </c>
      <c r="F1748" s="47">
        <v>0.7</v>
      </c>
      <c r="G1748" s="47">
        <v>0.52</v>
      </c>
      <c r="H1748" s="47">
        <v>19.420000000000002</v>
      </c>
      <c r="I1748" s="52">
        <f>IF(Table2[[#This Row],[Order Priority]]=Introduction!$B$42,1,0)</f>
        <v>0</v>
      </c>
      <c r="J1748" s="52">
        <f>IF(Table2[[#This Row],[Order Priority]]=Introduction!$B$43,1,0)</f>
        <v>0</v>
      </c>
      <c r="K1748" s="52">
        <f>IF(Table2[[#This Row],[Order Priority]]=Introduction!$B$44,1,0)</f>
        <v>0</v>
      </c>
      <c r="L1748" s="52">
        <f>IF(Table2[[#This Row],[Order Priority]]=Introduction!$B$45,1,0)</f>
        <v>0</v>
      </c>
      <c r="M1748" s="52">
        <f>IF(Table2[[#This Row],[Ship Mode]]=Introduction!$C$42,1,0)</f>
        <v>0</v>
      </c>
      <c r="N1748" s="51">
        <f>IF(Table2[[#This Row],[Ship Mode]]=Introduction!$C$44,1,0)</f>
        <v>1</v>
      </c>
      <c r="O1748" s="51">
        <f>IF(Table2[[#This Row],[Customer Segment]]=Introduction!$D$45,1,0)</f>
        <v>1</v>
      </c>
      <c r="P1748" s="51">
        <f>IF(Table2[[#This Row],[Customer Segment]]=Introduction!$D$42,1,0)</f>
        <v>0</v>
      </c>
      <c r="Q1748" s="51">
        <f>IF(Table2[[#This Row],[Customer Segment]]=Introduction!$D$44,1,0)</f>
        <v>0</v>
      </c>
      <c r="R1748" s="44">
        <v>140.78</v>
      </c>
      <c r="S17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260.01550026345348</v>
      </c>
    </row>
    <row r="1749" spans="1:19" customFormat="1" x14ac:dyDescent="0.2">
      <c r="A1749" s="1" t="s">
        <v>46</v>
      </c>
      <c r="B1749" s="1" t="s">
        <v>14</v>
      </c>
      <c r="C1749" s="1" t="s">
        <v>3</v>
      </c>
      <c r="D1749" s="49">
        <v>0.01</v>
      </c>
      <c r="E1749" s="49">
        <v>1.76</v>
      </c>
      <c r="F1749" s="49">
        <v>0.7</v>
      </c>
      <c r="G1749" s="49">
        <v>0.56000000000000005</v>
      </c>
      <c r="H1749" s="49">
        <v>3.13</v>
      </c>
      <c r="I1749" s="52">
        <f>IF(Table2[[#This Row],[Order Priority]]=Introduction!$B$42,1,0)</f>
        <v>0</v>
      </c>
      <c r="J1749" s="52">
        <f>IF(Table2[[#This Row],[Order Priority]]=Introduction!$B$43,1,0)</f>
        <v>0</v>
      </c>
      <c r="K1749" s="52">
        <f>IF(Table2[[#This Row],[Order Priority]]=Introduction!$B$44,1,0)</f>
        <v>0</v>
      </c>
      <c r="L1749" s="52">
        <f>IF(Table2[[#This Row],[Order Priority]]=Introduction!$B$45,1,0)</f>
        <v>0</v>
      </c>
      <c r="M1749" s="52">
        <f>IF(Table2[[#This Row],[Ship Mode]]=Introduction!$C$42,1,0)</f>
        <v>0</v>
      </c>
      <c r="N1749" s="51">
        <f>IF(Table2[[#This Row],[Ship Mode]]=Introduction!$C$44,1,0)</f>
        <v>1</v>
      </c>
      <c r="O1749" s="51">
        <f>IF(Table2[[#This Row],[Customer Segment]]=Introduction!$D$45,1,0)</f>
        <v>1</v>
      </c>
      <c r="P1749" s="51">
        <f>IF(Table2[[#This Row],[Customer Segment]]=Introduction!$D$42,1,0)</f>
        <v>0</v>
      </c>
      <c r="Q1749" s="51">
        <f>IF(Table2[[#This Row],[Customer Segment]]=Introduction!$D$44,1,0)</f>
        <v>0</v>
      </c>
      <c r="R1749" s="41">
        <v>129.72</v>
      </c>
      <c r="S17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315.8845495235924</v>
      </c>
    </row>
    <row r="1750" spans="1:19" customFormat="1" x14ac:dyDescent="0.2">
      <c r="A1750" s="1" t="s">
        <v>46</v>
      </c>
      <c r="B1750" s="1" t="s">
        <v>63</v>
      </c>
      <c r="C1750" s="1" t="s">
        <v>3</v>
      </c>
      <c r="D1750" s="47">
        <v>0.01</v>
      </c>
      <c r="E1750" s="47">
        <v>193.17</v>
      </c>
      <c r="F1750" s="47">
        <v>19.989999999999998</v>
      </c>
      <c r="G1750" s="47">
        <v>0.71</v>
      </c>
      <c r="H1750" s="47">
        <v>1141.07</v>
      </c>
      <c r="I1750" s="52">
        <f>IF(Table2[[#This Row],[Order Priority]]=Introduction!$B$42,1,0)</f>
        <v>0</v>
      </c>
      <c r="J1750" s="52">
        <f>IF(Table2[[#This Row],[Order Priority]]=Introduction!$B$43,1,0)</f>
        <v>0</v>
      </c>
      <c r="K1750" s="52">
        <f>IF(Table2[[#This Row],[Order Priority]]=Introduction!$B$44,1,0)</f>
        <v>0</v>
      </c>
      <c r="L1750" s="52">
        <f>IF(Table2[[#This Row],[Order Priority]]=Introduction!$B$45,1,0)</f>
        <v>0</v>
      </c>
      <c r="M1750" s="52">
        <f>IF(Table2[[#This Row],[Ship Mode]]=Introduction!$C$42,1,0)</f>
        <v>0</v>
      </c>
      <c r="N1750" s="51">
        <f>IF(Table2[[#This Row],[Ship Mode]]=Introduction!$C$44,1,0)</f>
        <v>0</v>
      </c>
      <c r="O1750" s="51">
        <f>IF(Table2[[#This Row],[Customer Segment]]=Introduction!$D$45,1,0)</f>
        <v>1</v>
      </c>
      <c r="P1750" s="51">
        <f>IF(Table2[[#This Row],[Customer Segment]]=Introduction!$D$42,1,0)</f>
        <v>0</v>
      </c>
      <c r="Q1750" s="51">
        <f>IF(Table2[[#This Row],[Customer Segment]]=Introduction!$D$44,1,0)</f>
        <v>0</v>
      </c>
      <c r="R1750" s="44">
        <v>12190.98</v>
      </c>
      <c r="S17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2656.5101818751114</v>
      </c>
    </row>
    <row r="1751" spans="1:19" customFormat="1" x14ac:dyDescent="0.2">
      <c r="A1751" s="1" t="s">
        <v>1</v>
      </c>
      <c r="B1751" s="1" t="s">
        <v>14</v>
      </c>
      <c r="C1751" s="1" t="s">
        <v>70</v>
      </c>
      <c r="D1751" s="49">
        <v>0.04</v>
      </c>
      <c r="E1751" s="49">
        <v>4.28</v>
      </c>
      <c r="F1751" s="49">
        <v>5.68</v>
      </c>
      <c r="G1751" s="49">
        <v>0.4</v>
      </c>
      <c r="H1751" s="49">
        <v>-27.375</v>
      </c>
      <c r="I1751" s="52">
        <f>IF(Table2[[#This Row],[Order Priority]]=Introduction!$B$42,1,0)</f>
        <v>1</v>
      </c>
      <c r="J1751" s="52">
        <f>IF(Table2[[#This Row],[Order Priority]]=Introduction!$B$43,1,0)</f>
        <v>0</v>
      </c>
      <c r="K1751" s="52">
        <f>IF(Table2[[#This Row],[Order Priority]]=Introduction!$B$44,1,0)</f>
        <v>0</v>
      </c>
      <c r="L1751" s="52">
        <f>IF(Table2[[#This Row],[Order Priority]]=Introduction!$B$45,1,0)</f>
        <v>0</v>
      </c>
      <c r="M1751" s="52">
        <f>IF(Table2[[#This Row],[Ship Mode]]=Introduction!$C$42,1,0)</f>
        <v>0</v>
      </c>
      <c r="N1751" s="51">
        <f>IF(Table2[[#This Row],[Ship Mode]]=Introduction!$C$44,1,0)</f>
        <v>1</v>
      </c>
      <c r="O1751" s="51">
        <f>IF(Table2[[#This Row],[Customer Segment]]=Introduction!$D$45,1,0)</f>
        <v>0</v>
      </c>
      <c r="P1751" s="51">
        <f>IF(Table2[[#This Row],[Customer Segment]]=Introduction!$D$42,1,0)</f>
        <v>0</v>
      </c>
      <c r="Q1751" s="51">
        <f>IF(Table2[[#This Row],[Customer Segment]]=Introduction!$D$44,1,0)</f>
        <v>0</v>
      </c>
      <c r="R1751" s="41">
        <v>31.54</v>
      </c>
      <c r="S17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375.39020731259222</v>
      </c>
    </row>
    <row r="1752" spans="1:19" customFormat="1" x14ac:dyDescent="0.2">
      <c r="A1752" s="1" t="s">
        <v>1</v>
      </c>
      <c r="B1752" s="1" t="s">
        <v>2</v>
      </c>
      <c r="C1752" s="1" t="s">
        <v>70</v>
      </c>
      <c r="D1752" s="47">
        <v>0.06</v>
      </c>
      <c r="E1752" s="47">
        <v>376.13</v>
      </c>
      <c r="F1752" s="47">
        <v>85.63</v>
      </c>
      <c r="G1752" s="47">
        <v>0.74</v>
      </c>
      <c r="H1752" s="47">
        <v>-435.75749999999999</v>
      </c>
      <c r="I1752" s="52">
        <f>IF(Table2[[#This Row],[Order Priority]]=Introduction!$B$42,1,0)</f>
        <v>1</v>
      </c>
      <c r="J1752" s="52">
        <f>IF(Table2[[#This Row],[Order Priority]]=Introduction!$B$43,1,0)</f>
        <v>0</v>
      </c>
      <c r="K1752" s="52">
        <f>IF(Table2[[#This Row],[Order Priority]]=Introduction!$B$44,1,0)</f>
        <v>0</v>
      </c>
      <c r="L1752" s="52">
        <f>IF(Table2[[#This Row],[Order Priority]]=Introduction!$B$45,1,0)</f>
        <v>0</v>
      </c>
      <c r="M1752" s="52">
        <f>IF(Table2[[#This Row],[Ship Mode]]=Introduction!$C$42,1,0)</f>
        <v>1</v>
      </c>
      <c r="N1752" s="51">
        <f>IF(Table2[[#This Row],[Ship Mode]]=Introduction!$C$44,1,0)</f>
        <v>0</v>
      </c>
      <c r="O1752" s="51">
        <f>IF(Table2[[#This Row],[Customer Segment]]=Introduction!$D$45,1,0)</f>
        <v>0</v>
      </c>
      <c r="P1752" s="51">
        <f>IF(Table2[[#This Row],[Customer Segment]]=Introduction!$D$42,1,0)</f>
        <v>0</v>
      </c>
      <c r="Q1752" s="51">
        <f>IF(Table2[[#This Row],[Customer Segment]]=Introduction!$D$44,1,0)</f>
        <v>0</v>
      </c>
      <c r="R1752" s="44">
        <v>4634.6899999999996</v>
      </c>
      <c r="S17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3797.8511314949847</v>
      </c>
    </row>
    <row r="1753" spans="1:19" customFormat="1" x14ac:dyDescent="0.2">
      <c r="A1753" s="1" t="s">
        <v>1</v>
      </c>
      <c r="B1753" s="1" t="s">
        <v>2</v>
      </c>
      <c r="C1753" s="1" t="s">
        <v>70</v>
      </c>
      <c r="D1753" s="49">
        <v>0.06</v>
      </c>
      <c r="E1753" s="49">
        <v>424.21</v>
      </c>
      <c r="F1753" s="49">
        <v>110.2</v>
      </c>
      <c r="G1753" s="49">
        <v>0.67</v>
      </c>
      <c r="H1753" s="49">
        <v>682.53</v>
      </c>
      <c r="I1753" s="52">
        <f>IF(Table2[[#This Row],[Order Priority]]=Introduction!$B$42,1,0)</f>
        <v>1</v>
      </c>
      <c r="J1753" s="52">
        <f>IF(Table2[[#This Row],[Order Priority]]=Introduction!$B$43,1,0)</f>
        <v>0</v>
      </c>
      <c r="K1753" s="52">
        <f>IF(Table2[[#This Row],[Order Priority]]=Introduction!$B$44,1,0)</f>
        <v>0</v>
      </c>
      <c r="L1753" s="52">
        <f>IF(Table2[[#This Row],[Order Priority]]=Introduction!$B$45,1,0)</f>
        <v>0</v>
      </c>
      <c r="M1753" s="52">
        <f>IF(Table2[[#This Row],[Ship Mode]]=Introduction!$C$42,1,0)</f>
        <v>1</v>
      </c>
      <c r="N1753" s="51">
        <f>IF(Table2[[#This Row],[Ship Mode]]=Introduction!$C$44,1,0)</f>
        <v>0</v>
      </c>
      <c r="O1753" s="51">
        <f>IF(Table2[[#This Row],[Customer Segment]]=Introduction!$D$45,1,0)</f>
        <v>0</v>
      </c>
      <c r="P1753" s="51">
        <f>IF(Table2[[#This Row],[Customer Segment]]=Introduction!$D$42,1,0)</f>
        <v>0</v>
      </c>
      <c r="Q1753" s="51">
        <f>IF(Table2[[#This Row],[Customer Segment]]=Introduction!$D$44,1,0)</f>
        <v>0</v>
      </c>
      <c r="R1753" s="41">
        <v>7304.03</v>
      </c>
      <c r="S17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5714.5652174448023</v>
      </c>
    </row>
    <row r="1754" spans="1:19" customFormat="1" x14ac:dyDescent="0.2">
      <c r="A1754" s="1" t="s">
        <v>1</v>
      </c>
      <c r="B1754" s="1" t="s">
        <v>14</v>
      </c>
      <c r="C1754" s="1" t="s">
        <v>70</v>
      </c>
      <c r="D1754" s="47">
        <v>0.06</v>
      </c>
      <c r="E1754" s="47">
        <v>195.99</v>
      </c>
      <c r="F1754" s="47">
        <v>8.99</v>
      </c>
      <c r="G1754" s="47">
        <v>0.6</v>
      </c>
      <c r="H1754" s="47">
        <v>-277.22199999999998</v>
      </c>
      <c r="I1754" s="52">
        <f>IF(Table2[[#This Row],[Order Priority]]=Introduction!$B$42,1,0)</f>
        <v>1</v>
      </c>
      <c r="J1754" s="52">
        <f>IF(Table2[[#This Row],[Order Priority]]=Introduction!$B$43,1,0)</f>
        <v>0</v>
      </c>
      <c r="K1754" s="52">
        <f>IF(Table2[[#This Row],[Order Priority]]=Introduction!$B$44,1,0)</f>
        <v>0</v>
      </c>
      <c r="L1754" s="52">
        <f>IF(Table2[[#This Row],[Order Priority]]=Introduction!$B$45,1,0)</f>
        <v>0</v>
      </c>
      <c r="M1754" s="52">
        <f>IF(Table2[[#This Row],[Ship Mode]]=Introduction!$C$42,1,0)</f>
        <v>0</v>
      </c>
      <c r="N1754" s="51">
        <f>IF(Table2[[#This Row],[Ship Mode]]=Introduction!$C$44,1,0)</f>
        <v>1</v>
      </c>
      <c r="O1754" s="51">
        <f>IF(Table2[[#This Row],[Customer Segment]]=Introduction!$D$45,1,0)</f>
        <v>0</v>
      </c>
      <c r="P1754" s="51">
        <f>IF(Table2[[#This Row],[Customer Segment]]=Introduction!$D$42,1,0)</f>
        <v>0</v>
      </c>
      <c r="Q1754" s="51">
        <f>IF(Table2[[#This Row],[Customer Segment]]=Introduction!$D$44,1,0)</f>
        <v>0</v>
      </c>
      <c r="R1754" s="44">
        <v>632.65</v>
      </c>
      <c r="S17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964.70777362101455</v>
      </c>
    </row>
    <row r="1755" spans="1:19" customFormat="1" x14ac:dyDescent="0.2">
      <c r="A1755" s="1" t="s">
        <v>13</v>
      </c>
      <c r="B1755" s="1" t="s">
        <v>14</v>
      </c>
      <c r="C1755" s="1" t="s">
        <v>70</v>
      </c>
      <c r="D1755" s="49">
        <v>0.04</v>
      </c>
      <c r="E1755" s="49">
        <v>29.14</v>
      </c>
      <c r="F1755" s="49">
        <v>4.8600000000000003</v>
      </c>
      <c r="G1755" s="49">
        <v>0.38</v>
      </c>
      <c r="H1755" s="49">
        <v>349.40910000000002</v>
      </c>
      <c r="I1755" s="52">
        <f>IF(Table2[[#This Row],[Order Priority]]=Introduction!$B$42,1,0)</f>
        <v>0</v>
      </c>
      <c r="J1755" s="52">
        <f>IF(Table2[[#This Row],[Order Priority]]=Introduction!$B$43,1,0)</f>
        <v>1</v>
      </c>
      <c r="K1755" s="52">
        <f>IF(Table2[[#This Row],[Order Priority]]=Introduction!$B$44,1,0)</f>
        <v>0</v>
      </c>
      <c r="L1755" s="52">
        <f>IF(Table2[[#This Row],[Order Priority]]=Introduction!$B$45,1,0)</f>
        <v>0</v>
      </c>
      <c r="M1755" s="52">
        <f>IF(Table2[[#This Row],[Ship Mode]]=Introduction!$C$42,1,0)</f>
        <v>0</v>
      </c>
      <c r="N1755" s="51">
        <f>IF(Table2[[#This Row],[Ship Mode]]=Introduction!$C$44,1,0)</f>
        <v>1</v>
      </c>
      <c r="O1755" s="51">
        <f>IF(Table2[[#This Row],[Customer Segment]]=Introduction!$D$45,1,0)</f>
        <v>0</v>
      </c>
      <c r="P1755" s="51">
        <f>IF(Table2[[#This Row],[Customer Segment]]=Introduction!$D$42,1,0)</f>
        <v>0</v>
      </c>
      <c r="Q1755" s="51">
        <f>IF(Table2[[#This Row],[Customer Segment]]=Introduction!$D$44,1,0)</f>
        <v>0</v>
      </c>
      <c r="R1755" s="41">
        <v>506.39</v>
      </c>
      <c r="S17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507.32993862240062</v>
      </c>
    </row>
    <row r="1756" spans="1:19" customFormat="1" x14ac:dyDescent="0.2">
      <c r="A1756" s="1" t="s">
        <v>13</v>
      </c>
      <c r="B1756" s="1" t="s">
        <v>63</v>
      </c>
      <c r="C1756" s="1" t="s">
        <v>70</v>
      </c>
      <c r="D1756" s="47">
        <v>0.1</v>
      </c>
      <c r="E1756" s="47">
        <v>8.8800000000000008</v>
      </c>
      <c r="F1756" s="47">
        <v>6.28</v>
      </c>
      <c r="G1756" s="47">
        <v>0.35</v>
      </c>
      <c r="H1756" s="47">
        <v>-27.283750000000001</v>
      </c>
      <c r="I1756" s="52">
        <f>IF(Table2[[#This Row],[Order Priority]]=Introduction!$B$42,1,0)</f>
        <v>0</v>
      </c>
      <c r="J1756" s="52">
        <f>IF(Table2[[#This Row],[Order Priority]]=Introduction!$B$43,1,0)</f>
        <v>1</v>
      </c>
      <c r="K1756" s="52">
        <f>IF(Table2[[#This Row],[Order Priority]]=Introduction!$B$44,1,0)</f>
        <v>0</v>
      </c>
      <c r="L1756" s="52">
        <f>IF(Table2[[#This Row],[Order Priority]]=Introduction!$B$45,1,0)</f>
        <v>0</v>
      </c>
      <c r="M1756" s="52">
        <f>IF(Table2[[#This Row],[Ship Mode]]=Introduction!$C$42,1,0)</f>
        <v>0</v>
      </c>
      <c r="N1756" s="51">
        <f>IF(Table2[[#This Row],[Ship Mode]]=Introduction!$C$44,1,0)</f>
        <v>0</v>
      </c>
      <c r="O1756" s="51">
        <f>IF(Table2[[#This Row],[Customer Segment]]=Introduction!$D$45,1,0)</f>
        <v>0</v>
      </c>
      <c r="P1756" s="51">
        <f>IF(Table2[[#This Row],[Customer Segment]]=Introduction!$D$42,1,0)</f>
        <v>0</v>
      </c>
      <c r="Q1756" s="51">
        <f>IF(Table2[[#This Row],[Customer Segment]]=Introduction!$D$44,1,0)</f>
        <v>0</v>
      </c>
      <c r="R1756" s="44">
        <v>126.9</v>
      </c>
      <c r="S17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-49.445233019815362</v>
      </c>
    </row>
    <row r="1757" spans="1:19" customFormat="1" x14ac:dyDescent="0.2">
      <c r="A1757" s="1" t="s">
        <v>13</v>
      </c>
      <c r="B1757" s="1" t="s">
        <v>63</v>
      </c>
      <c r="C1757" s="1" t="s">
        <v>47</v>
      </c>
      <c r="D1757" s="49">
        <v>0.02</v>
      </c>
      <c r="E1757" s="49">
        <v>6.48</v>
      </c>
      <c r="F1757" s="49">
        <v>7.86</v>
      </c>
      <c r="G1757" s="49">
        <v>0.37</v>
      </c>
      <c r="H1757" s="49">
        <v>111.22199999999999</v>
      </c>
      <c r="I1757" s="52">
        <f>IF(Table2[[#This Row],[Order Priority]]=Introduction!$B$42,1,0)</f>
        <v>0</v>
      </c>
      <c r="J1757" s="52">
        <f>IF(Table2[[#This Row],[Order Priority]]=Introduction!$B$43,1,0)</f>
        <v>1</v>
      </c>
      <c r="K1757" s="52">
        <f>IF(Table2[[#This Row],[Order Priority]]=Introduction!$B$44,1,0)</f>
        <v>0</v>
      </c>
      <c r="L1757" s="52">
        <f>IF(Table2[[#This Row],[Order Priority]]=Introduction!$B$45,1,0)</f>
        <v>0</v>
      </c>
      <c r="M1757" s="52">
        <f>IF(Table2[[#This Row],[Ship Mode]]=Introduction!$C$42,1,0)</f>
        <v>0</v>
      </c>
      <c r="N1757" s="51">
        <f>IF(Table2[[#This Row],[Ship Mode]]=Introduction!$C$44,1,0)</f>
        <v>0</v>
      </c>
      <c r="O1757" s="51">
        <f>IF(Table2[[#This Row],[Customer Segment]]=Introduction!$D$45,1,0)</f>
        <v>0</v>
      </c>
      <c r="P1757" s="51">
        <f>IF(Table2[[#This Row],[Customer Segment]]=Introduction!$D$42,1,0)</f>
        <v>0</v>
      </c>
      <c r="Q1757" s="51">
        <f>IF(Table2[[#This Row],[Customer Segment]]=Introduction!$D$44,1,0)</f>
        <v>1</v>
      </c>
      <c r="R1757" s="41">
        <v>11.41</v>
      </c>
      <c r="S17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228.4686684139416</v>
      </c>
    </row>
    <row r="1758" spans="1:19" customFormat="1" x14ac:dyDescent="0.2">
      <c r="A1758" s="1" t="s">
        <v>13</v>
      </c>
      <c r="B1758" s="1" t="s">
        <v>2</v>
      </c>
      <c r="C1758" s="1" t="s">
        <v>15</v>
      </c>
      <c r="D1758" s="47">
        <v>0.04</v>
      </c>
      <c r="E1758" s="47">
        <v>124.49</v>
      </c>
      <c r="F1758" s="47">
        <v>51.94</v>
      </c>
      <c r="G1758" s="47">
        <v>0.63</v>
      </c>
      <c r="H1758" s="47">
        <v>-247.55157</v>
      </c>
      <c r="I1758" s="52">
        <f>IF(Table2[[#This Row],[Order Priority]]=Introduction!$B$42,1,0)</f>
        <v>0</v>
      </c>
      <c r="J1758" s="52">
        <f>IF(Table2[[#This Row],[Order Priority]]=Introduction!$B$43,1,0)</f>
        <v>1</v>
      </c>
      <c r="K1758" s="52">
        <f>IF(Table2[[#This Row],[Order Priority]]=Introduction!$B$44,1,0)</f>
        <v>0</v>
      </c>
      <c r="L1758" s="52">
        <f>IF(Table2[[#This Row],[Order Priority]]=Introduction!$B$45,1,0)</f>
        <v>0</v>
      </c>
      <c r="M1758" s="52">
        <f>IF(Table2[[#This Row],[Ship Mode]]=Introduction!$C$42,1,0)</f>
        <v>1</v>
      </c>
      <c r="N1758" s="51">
        <f>IF(Table2[[#This Row],[Ship Mode]]=Introduction!$C$44,1,0)</f>
        <v>0</v>
      </c>
      <c r="O1758" s="51">
        <f>IF(Table2[[#This Row],[Customer Segment]]=Introduction!$D$45,1,0)</f>
        <v>0</v>
      </c>
      <c r="P1758" s="51">
        <f>IF(Table2[[#This Row],[Customer Segment]]=Introduction!$D$42,1,0)</f>
        <v>1</v>
      </c>
      <c r="Q1758" s="51">
        <f>IF(Table2[[#This Row],[Customer Segment]]=Introduction!$D$44,1,0)</f>
        <v>0</v>
      </c>
      <c r="R1758" s="44">
        <v>605.82000000000005</v>
      </c>
      <c r="S17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1871.3281299221201</v>
      </c>
    </row>
    <row r="1759" spans="1:19" customFormat="1" x14ac:dyDescent="0.2">
      <c r="A1759" s="1" t="s">
        <v>13</v>
      </c>
      <c r="B1759" s="1" t="s">
        <v>14</v>
      </c>
      <c r="C1759" s="1" t="s">
        <v>15</v>
      </c>
      <c r="D1759" s="49">
        <v>0.1</v>
      </c>
      <c r="E1759" s="49">
        <v>35.99</v>
      </c>
      <c r="F1759" s="49">
        <v>5</v>
      </c>
      <c r="G1759" s="49">
        <v>0.82</v>
      </c>
      <c r="H1759" s="49">
        <v>-277.20924000000002</v>
      </c>
      <c r="I1759" s="52">
        <f>IF(Table2[[#This Row],[Order Priority]]=Introduction!$B$42,1,0)</f>
        <v>0</v>
      </c>
      <c r="J1759" s="52">
        <f>IF(Table2[[#This Row],[Order Priority]]=Introduction!$B$43,1,0)</f>
        <v>1</v>
      </c>
      <c r="K1759" s="52">
        <f>IF(Table2[[#This Row],[Order Priority]]=Introduction!$B$44,1,0)</f>
        <v>0</v>
      </c>
      <c r="L1759" s="52">
        <f>IF(Table2[[#This Row],[Order Priority]]=Introduction!$B$45,1,0)</f>
        <v>0</v>
      </c>
      <c r="M1759" s="52">
        <f>IF(Table2[[#This Row],[Ship Mode]]=Introduction!$C$42,1,0)</f>
        <v>0</v>
      </c>
      <c r="N1759" s="51">
        <f>IF(Table2[[#This Row],[Ship Mode]]=Introduction!$C$44,1,0)</f>
        <v>1</v>
      </c>
      <c r="O1759" s="51">
        <f>IF(Table2[[#This Row],[Customer Segment]]=Introduction!$D$45,1,0)</f>
        <v>0</v>
      </c>
      <c r="P1759" s="51">
        <f>IF(Table2[[#This Row],[Customer Segment]]=Introduction!$D$42,1,0)</f>
        <v>1</v>
      </c>
      <c r="Q1759" s="51">
        <f>IF(Table2[[#This Row],[Customer Segment]]=Introduction!$D$44,1,0)</f>
        <v>0</v>
      </c>
      <c r="R1759" s="41">
        <v>1569</v>
      </c>
      <c r="S17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188.12322668686087</v>
      </c>
    </row>
    <row r="1760" spans="1:19" customFormat="1" x14ac:dyDescent="0.2">
      <c r="A1760" s="1" t="s">
        <v>13</v>
      </c>
      <c r="B1760" s="1" t="s">
        <v>2</v>
      </c>
      <c r="C1760" s="1" t="s">
        <v>15</v>
      </c>
      <c r="D1760" s="47">
        <v>0.04</v>
      </c>
      <c r="E1760" s="47">
        <v>124.49</v>
      </c>
      <c r="F1760" s="47">
        <v>51.94</v>
      </c>
      <c r="G1760" s="47">
        <v>0.63</v>
      </c>
      <c r="H1760" s="47">
        <v>-93.064499999999995</v>
      </c>
      <c r="I1760" s="52">
        <f>IF(Table2[[#This Row],[Order Priority]]=Introduction!$B$42,1,0)</f>
        <v>0</v>
      </c>
      <c r="J1760" s="52">
        <f>IF(Table2[[#This Row],[Order Priority]]=Introduction!$B$43,1,0)</f>
        <v>1</v>
      </c>
      <c r="K1760" s="52">
        <f>IF(Table2[[#This Row],[Order Priority]]=Introduction!$B$44,1,0)</f>
        <v>0</v>
      </c>
      <c r="L1760" s="52">
        <f>IF(Table2[[#This Row],[Order Priority]]=Introduction!$B$45,1,0)</f>
        <v>0</v>
      </c>
      <c r="M1760" s="52">
        <f>IF(Table2[[#This Row],[Ship Mode]]=Introduction!$C$42,1,0)</f>
        <v>1</v>
      </c>
      <c r="N1760" s="51">
        <f>IF(Table2[[#This Row],[Ship Mode]]=Introduction!$C$44,1,0)</f>
        <v>0</v>
      </c>
      <c r="O1760" s="51">
        <f>IF(Table2[[#This Row],[Customer Segment]]=Introduction!$D$45,1,0)</f>
        <v>0</v>
      </c>
      <c r="P1760" s="51">
        <f>IF(Table2[[#This Row],[Customer Segment]]=Introduction!$D$42,1,0)</f>
        <v>1</v>
      </c>
      <c r="Q1760" s="51">
        <f>IF(Table2[[#This Row],[Customer Segment]]=Introduction!$D$44,1,0)</f>
        <v>0</v>
      </c>
      <c r="R1760" s="44">
        <v>151.46</v>
      </c>
      <c r="S17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2029.5268633776045</v>
      </c>
    </row>
    <row r="1761" spans="1:19" customFormat="1" x14ac:dyDescent="0.2">
      <c r="A1761" s="1" t="s">
        <v>13</v>
      </c>
      <c r="B1761" s="1" t="s">
        <v>14</v>
      </c>
      <c r="C1761" s="1" t="s">
        <v>70</v>
      </c>
      <c r="D1761" s="49">
        <v>0</v>
      </c>
      <c r="E1761" s="49">
        <v>55.48</v>
      </c>
      <c r="F1761" s="49">
        <v>14.3</v>
      </c>
      <c r="G1761" s="49">
        <v>0.37</v>
      </c>
      <c r="H1761" s="49">
        <v>454.44779999999997</v>
      </c>
      <c r="I1761" s="52">
        <f>IF(Table2[[#This Row],[Order Priority]]=Introduction!$B$42,1,0)</f>
        <v>0</v>
      </c>
      <c r="J1761" s="52">
        <f>IF(Table2[[#This Row],[Order Priority]]=Introduction!$B$43,1,0)</f>
        <v>1</v>
      </c>
      <c r="K1761" s="52">
        <f>IF(Table2[[#This Row],[Order Priority]]=Introduction!$B$44,1,0)</f>
        <v>0</v>
      </c>
      <c r="L1761" s="52">
        <f>IF(Table2[[#This Row],[Order Priority]]=Introduction!$B$45,1,0)</f>
        <v>0</v>
      </c>
      <c r="M1761" s="52">
        <f>IF(Table2[[#This Row],[Ship Mode]]=Introduction!$C$42,1,0)</f>
        <v>0</v>
      </c>
      <c r="N1761" s="51">
        <f>IF(Table2[[#This Row],[Ship Mode]]=Introduction!$C$44,1,0)</f>
        <v>1</v>
      </c>
      <c r="O1761" s="51">
        <f>IF(Table2[[#This Row],[Customer Segment]]=Introduction!$D$45,1,0)</f>
        <v>0</v>
      </c>
      <c r="P1761" s="51">
        <f>IF(Table2[[#This Row],[Customer Segment]]=Introduction!$D$42,1,0)</f>
        <v>0</v>
      </c>
      <c r="Q1761" s="51">
        <f>IF(Table2[[#This Row],[Customer Segment]]=Introduction!$D$44,1,0)</f>
        <v>0</v>
      </c>
      <c r="R1761" s="41">
        <v>658.62</v>
      </c>
      <c r="S17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976.45724977019813</v>
      </c>
    </row>
    <row r="1762" spans="1:19" customFormat="1" x14ac:dyDescent="0.2">
      <c r="A1762" s="1" t="s">
        <v>13</v>
      </c>
      <c r="B1762" s="1" t="s">
        <v>14</v>
      </c>
      <c r="C1762" s="1" t="s">
        <v>70</v>
      </c>
      <c r="D1762" s="47">
        <v>0.06</v>
      </c>
      <c r="E1762" s="47">
        <v>6.68</v>
      </c>
      <c r="F1762" s="47">
        <v>6.93</v>
      </c>
      <c r="G1762" s="47">
        <v>0.37</v>
      </c>
      <c r="H1762" s="47">
        <v>7.6245000000000003</v>
      </c>
      <c r="I1762" s="52">
        <f>IF(Table2[[#This Row],[Order Priority]]=Introduction!$B$42,1,0)</f>
        <v>0</v>
      </c>
      <c r="J1762" s="52">
        <f>IF(Table2[[#This Row],[Order Priority]]=Introduction!$B$43,1,0)</f>
        <v>1</v>
      </c>
      <c r="K1762" s="52">
        <f>IF(Table2[[#This Row],[Order Priority]]=Introduction!$B$44,1,0)</f>
        <v>0</v>
      </c>
      <c r="L1762" s="52">
        <f>IF(Table2[[#This Row],[Order Priority]]=Introduction!$B$45,1,0)</f>
        <v>0</v>
      </c>
      <c r="M1762" s="52">
        <f>IF(Table2[[#This Row],[Ship Mode]]=Introduction!$C$42,1,0)</f>
        <v>0</v>
      </c>
      <c r="N1762" s="51">
        <f>IF(Table2[[#This Row],[Ship Mode]]=Introduction!$C$44,1,0)</f>
        <v>1</v>
      </c>
      <c r="O1762" s="51">
        <f>IF(Table2[[#This Row],[Customer Segment]]=Introduction!$D$45,1,0)</f>
        <v>0</v>
      </c>
      <c r="P1762" s="51">
        <f>IF(Table2[[#This Row],[Customer Segment]]=Introduction!$D$42,1,0)</f>
        <v>0</v>
      </c>
      <c r="Q1762" s="51">
        <f>IF(Table2[[#This Row],[Customer Segment]]=Introduction!$D$44,1,0)</f>
        <v>0</v>
      </c>
      <c r="R1762" s="44">
        <v>91.92</v>
      </c>
      <c r="S17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122.64742027706788</v>
      </c>
    </row>
    <row r="1763" spans="1:19" customFormat="1" x14ac:dyDescent="0.2">
      <c r="A1763" s="1" t="s">
        <v>23</v>
      </c>
      <c r="B1763" s="1" t="s">
        <v>2</v>
      </c>
      <c r="C1763" s="1" t="s">
        <v>3</v>
      </c>
      <c r="D1763" s="49">
        <v>0.04</v>
      </c>
      <c r="E1763" s="49">
        <v>130.97999999999999</v>
      </c>
      <c r="F1763" s="49">
        <v>54.74</v>
      </c>
      <c r="G1763" s="49">
        <v>0.69</v>
      </c>
      <c r="H1763" s="49">
        <v>-723.78399999999999</v>
      </c>
      <c r="I1763" s="52">
        <f>IF(Table2[[#This Row],[Order Priority]]=Introduction!$B$42,1,0)</f>
        <v>0</v>
      </c>
      <c r="J1763" s="52">
        <f>IF(Table2[[#This Row],[Order Priority]]=Introduction!$B$43,1,0)</f>
        <v>0</v>
      </c>
      <c r="K1763" s="52">
        <f>IF(Table2[[#This Row],[Order Priority]]=Introduction!$B$44,1,0)</f>
        <v>1</v>
      </c>
      <c r="L1763" s="52">
        <f>IF(Table2[[#This Row],[Order Priority]]=Introduction!$B$45,1,0)</f>
        <v>0</v>
      </c>
      <c r="M1763" s="52">
        <f>IF(Table2[[#This Row],[Ship Mode]]=Introduction!$C$42,1,0)</f>
        <v>1</v>
      </c>
      <c r="N1763" s="51">
        <f>IF(Table2[[#This Row],[Ship Mode]]=Introduction!$C$44,1,0)</f>
        <v>0</v>
      </c>
      <c r="O1763" s="51">
        <f>IF(Table2[[#This Row],[Customer Segment]]=Introduction!$D$45,1,0)</f>
        <v>1</v>
      </c>
      <c r="P1763" s="51">
        <f>IF(Table2[[#This Row],[Customer Segment]]=Introduction!$D$42,1,0)</f>
        <v>0</v>
      </c>
      <c r="Q1763" s="51">
        <f>IF(Table2[[#This Row],[Customer Segment]]=Introduction!$D$44,1,0)</f>
        <v>0</v>
      </c>
      <c r="R1763" s="41">
        <v>1781.66</v>
      </c>
      <c r="S17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1633.4053096334956</v>
      </c>
    </row>
    <row r="1764" spans="1:19" customFormat="1" x14ac:dyDescent="0.2">
      <c r="A1764" s="1" t="s">
        <v>23</v>
      </c>
      <c r="B1764" s="1" t="s">
        <v>14</v>
      </c>
      <c r="C1764" s="1" t="s">
        <v>3</v>
      </c>
      <c r="D1764" s="47">
        <v>0.04</v>
      </c>
      <c r="E1764" s="47">
        <v>105.29</v>
      </c>
      <c r="F1764" s="47">
        <v>10.119999999999999</v>
      </c>
      <c r="G1764" s="47">
        <v>0.79</v>
      </c>
      <c r="H1764" s="47">
        <v>589.18799999999999</v>
      </c>
      <c r="I1764" s="52">
        <f>IF(Table2[[#This Row],[Order Priority]]=Introduction!$B$42,1,0)</f>
        <v>0</v>
      </c>
      <c r="J1764" s="52">
        <f>IF(Table2[[#This Row],[Order Priority]]=Introduction!$B$43,1,0)</f>
        <v>0</v>
      </c>
      <c r="K1764" s="52">
        <f>IF(Table2[[#This Row],[Order Priority]]=Introduction!$B$44,1,0)</f>
        <v>1</v>
      </c>
      <c r="L1764" s="52">
        <f>IF(Table2[[#This Row],[Order Priority]]=Introduction!$B$45,1,0)</f>
        <v>0</v>
      </c>
      <c r="M1764" s="52">
        <f>IF(Table2[[#This Row],[Ship Mode]]=Introduction!$C$42,1,0)</f>
        <v>0</v>
      </c>
      <c r="N1764" s="51">
        <f>IF(Table2[[#This Row],[Ship Mode]]=Introduction!$C$44,1,0)</f>
        <v>1</v>
      </c>
      <c r="O1764" s="51">
        <f>IF(Table2[[#This Row],[Customer Segment]]=Introduction!$D$45,1,0)</f>
        <v>1</v>
      </c>
      <c r="P1764" s="51">
        <f>IF(Table2[[#This Row],[Customer Segment]]=Introduction!$D$42,1,0)</f>
        <v>0</v>
      </c>
      <c r="Q1764" s="51">
        <f>IF(Table2[[#This Row],[Customer Segment]]=Introduction!$D$44,1,0)</f>
        <v>0</v>
      </c>
      <c r="R1764" s="44">
        <v>940.64</v>
      </c>
      <c r="S17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1550.8495507527098</v>
      </c>
    </row>
    <row r="1765" spans="1:19" customFormat="1" x14ac:dyDescent="0.2">
      <c r="A1765" s="1" t="s">
        <v>23</v>
      </c>
      <c r="B1765" s="1" t="s">
        <v>2</v>
      </c>
      <c r="C1765" s="1" t="s">
        <v>3</v>
      </c>
      <c r="D1765" s="49">
        <v>7.0000000000000007E-2</v>
      </c>
      <c r="E1765" s="49">
        <v>31.76</v>
      </c>
      <c r="F1765" s="49">
        <v>45.51</v>
      </c>
      <c r="G1765" s="49">
        <v>0.65</v>
      </c>
      <c r="H1765" s="49">
        <v>-1314.992</v>
      </c>
      <c r="I1765" s="52">
        <f>IF(Table2[[#This Row],[Order Priority]]=Introduction!$B$42,1,0)</f>
        <v>0</v>
      </c>
      <c r="J1765" s="52">
        <f>IF(Table2[[#This Row],[Order Priority]]=Introduction!$B$43,1,0)</f>
        <v>0</v>
      </c>
      <c r="K1765" s="52">
        <f>IF(Table2[[#This Row],[Order Priority]]=Introduction!$B$44,1,0)</f>
        <v>1</v>
      </c>
      <c r="L1765" s="52">
        <f>IF(Table2[[#This Row],[Order Priority]]=Introduction!$B$45,1,0)</f>
        <v>0</v>
      </c>
      <c r="M1765" s="52">
        <f>IF(Table2[[#This Row],[Ship Mode]]=Introduction!$C$42,1,0)</f>
        <v>1</v>
      </c>
      <c r="N1765" s="51">
        <f>IF(Table2[[#This Row],[Ship Mode]]=Introduction!$C$44,1,0)</f>
        <v>0</v>
      </c>
      <c r="O1765" s="51">
        <f>IF(Table2[[#This Row],[Customer Segment]]=Introduction!$D$45,1,0)</f>
        <v>1</v>
      </c>
      <c r="P1765" s="51">
        <f>IF(Table2[[#This Row],[Customer Segment]]=Introduction!$D$42,1,0)</f>
        <v>0</v>
      </c>
      <c r="Q1765" s="51">
        <f>IF(Table2[[#This Row],[Customer Segment]]=Introduction!$D$44,1,0)</f>
        <v>0</v>
      </c>
      <c r="R1765" s="41">
        <v>439.27</v>
      </c>
      <c r="S17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408.9357505385222</v>
      </c>
    </row>
    <row r="1766" spans="1:19" customFormat="1" x14ac:dyDescent="0.2">
      <c r="A1766" s="1" t="s">
        <v>23</v>
      </c>
      <c r="B1766" s="1" t="s">
        <v>14</v>
      </c>
      <c r="C1766" s="1" t="s">
        <v>70</v>
      </c>
      <c r="D1766" s="47">
        <v>7.0000000000000007E-2</v>
      </c>
      <c r="E1766" s="47">
        <v>35.44</v>
      </c>
      <c r="F1766" s="47">
        <v>7.5</v>
      </c>
      <c r="G1766" s="47">
        <v>0.38</v>
      </c>
      <c r="H1766" s="47">
        <v>262.2</v>
      </c>
      <c r="I1766" s="52">
        <f>IF(Table2[[#This Row],[Order Priority]]=Introduction!$B$42,1,0)</f>
        <v>0</v>
      </c>
      <c r="J1766" s="52">
        <f>IF(Table2[[#This Row],[Order Priority]]=Introduction!$B$43,1,0)</f>
        <v>0</v>
      </c>
      <c r="K1766" s="52">
        <f>IF(Table2[[#This Row],[Order Priority]]=Introduction!$B$44,1,0)</f>
        <v>1</v>
      </c>
      <c r="L1766" s="52">
        <f>IF(Table2[[#This Row],[Order Priority]]=Introduction!$B$45,1,0)</f>
        <v>0</v>
      </c>
      <c r="M1766" s="52">
        <f>IF(Table2[[#This Row],[Ship Mode]]=Introduction!$C$42,1,0)</f>
        <v>0</v>
      </c>
      <c r="N1766" s="51">
        <f>IF(Table2[[#This Row],[Ship Mode]]=Introduction!$C$44,1,0)</f>
        <v>1</v>
      </c>
      <c r="O1766" s="51">
        <f>IF(Table2[[#This Row],[Customer Segment]]=Introduction!$D$45,1,0)</f>
        <v>0</v>
      </c>
      <c r="P1766" s="51">
        <f>IF(Table2[[#This Row],[Customer Segment]]=Introduction!$D$42,1,0)</f>
        <v>0</v>
      </c>
      <c r="Q1766" s="51">
        <f>IF(Table2[[#This Row],[Customer Segment]]=Introduction!$D$44,1,0)</f>
        <v>0</v>
      </c>
      <c r="R1766" s="44">
        <v>380</v>
      </c>
      <c r="S17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573.16407271477112</v>
      </c>
    </row>
    <row r="1767" spans="1:19" customFormat="1" x14ac:dyDescent="0.2">
      <c r="A1767" s="1" t="s">
        <v>92</v>
      </c>
      <c r="B1767" s="1" t="s">
        <v>2</v>
      </c>
      <c r="C1767" s="1" t="s">
        <v>70</v>
      </c>
      <c r="D1767" s="49">
        <v>0.06</v>
      </c>
      <c r="E1767" s="49">
        <v>549.99</v>
      </c>
      <c r="F1767" s="49">
        <v>49</v>
      </c>
      <c r="G1767" s="49">
        <v>0.35</v>
      </c>
      <c r="H1767" s="49">
        <v>4637.4071999999996</v>
      </c>
      <c r="I1767" s="52">
        <f>IF(Table2[[#This Row],[Order Priority]]=Introduction!$B$42,1,0)</f>
        <v>0</v>
      </c>
      <c r="J1767" s="52">
        <f>IF(Table2[[#This Row],[Order Priority]]=Introduction!$B$43,1,0)</f>
        <v>0</v>
      </c>
      <c r="K1767" s="52">
        <f>IF(Table2[[#This Row],[Order Priority]]=Introduction!$B$44,1,0)</f>
        <v>0</v>
      </c>
      <c r="L1767" s="52">
        <f>IF(Table2[[#This Row],[Order Priority]]=Introduction!$B$45,1,0)</f>
        <v>1</v>
      </c>
      <c r="M1767" s="52">
        <f>IF(Table2[[#This Row],[Ship Mode]]=Introduction!$C$42,1,0)</f>
        <v>1</v>
      </c>
      <c r="N1767" s="51">
        <f>IF(Table2[[#This Row],[Ship Mode]]=Introduction!$C$44,1,0)</f>
        <v>0</v>
      </c>
      <c r="O1767" s="51">
        <f>IF(Table2[[#This Row],[Customer Segment]]=Introduction!$D$45,1,0)</f>
        <v>0</v>
      </c>
      <c r="P1767" s="51">
        <f>IF(Table2[[#This Row],[Customer Segment]]=Introduction!$D$42,1,0)</f>
        <v>0</v>
      </c>
      <c r="Q1767" s="51">
        <f>IF(Table2[[#This Row],[Customer Segment]]=Introduction!$D$44,1,0)</f>
        <v>0</v>
      </c>
      <c r="R1767" s="41">
        <v>6720.88</v>
      </c>
      <c r="S17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7923.7971662789951</v>
      </c>
    </row>
    <row r="1768" spans="1:19" customFormat="1" x14ac:dyDescent="0.2">
      <c r="A1768" s="1" t="s">
        <v>92</v>
      </c>
      <c r="B1768" s="1" t="s">
        <v>63</v>
      </c>
      <c r="C1768" s="1" t="s">
        <v>70</v>
      </c>
      <c r="D1768" s="47">
        <v>0.08</v>
      </c>
      <c r="E1768" s="47">
        <v>115.99</v>
      </c>
      <c r="F1768" s="47">
        <v>5.99</v>
      </c>
      <c r="G1768" s="47">
        <v>0.56999999999999995</v>
      </c>
      <c r="H1768" s="47">
        <v>-239.54150000000001</v>
      </c>
      <c r="I1768" s="52">
        <f>IF(Table2[[#This Row],[Order Priority]]=Introduction!$B$42,1,0)</f>
        <v>0</v>
      </c>
      <c r="J1768" s="52">
        <f>IF(Table2[[#This Row],[Order Priority]]=Introduction!$B$43,1,0)</f>
        <v>0</v>
      </c>
      <c r="K1768" s="52">
        <f>IF(Table2[[#This Row],[Order Priority]]=Introduction!$B$44,1,0)</f>
        <v>0</v>
      </c>
      <c r="L1768" s="52">
        <f>IF(Table2[[#This Row],[Order Priority]]=Introduction!$B$45,1,0)</f>
        <v>1</v>
      </c>
      <c r="M1768" s="52">
        <f>IF(Table2[[#This Row],[Ship Mode]]=Introduction!$C$42,1,0)</f>
        <v>0</v>
      </c>
      <c r="N1768" s="51">
        <f>IF(Table2[[#This Row],[Ship Mode]]=Introduction!$C$44,1,0)</f>
        <v>0</v>
      </c>
      <c r="O1768" s="51">
        <f>IF(Table2[[#This Row],[Customer Segment]]=Introduction!$D$45,1,0)</f>
        <v>0</v>
      </c>
      <c r="P1768" s="51">
        <f>IF(Table2[[#This Row],[Customer Segment]]=Introduction!$D$42,1,0)</f>
        <v>0</v>
      </c>
      <c r="Q1768" s="51">
        <f>IF(Table2[[#This Row],[Customer Segment]]=Introduction!$D$44,1,0)</f>
        <v>0</v>
      </c>
      <c r="R1768" s="44">
        <v>102.21</v>
      </c>
      <c r="S17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272.1052076279567</v>
      </c>
    </row>
    <row r="1769" spans="1:19" customFormat="1" x14ac:dyDescent="0.2">
      <c r="A1769" s="1" t="s">
        <v>1</v>
      </c>
      <c r="B1769" s="1" t="s">
        <v>63</v>
      </c>
      <c r="C1769" s="1" t="s">
        <v>3</v>
      </c>
      <c r="D1769" s="49">
        <v>0.06</v>
      </c>
      <c r="E1769" s="49">
        <v>4.91</v>
      </c>
      <c r="F1769" s="49">
        <v>5.68</v>
      </c>
      <c r="G1769" s="49">
        <v>0.36</v>
      </c>
      <c r="H1769" s="49">
        <v>-31.68825</v>
      </c>
      <c r="I1769" s="52">
        <f>IF(Table2[[#This Row],[Order Priority]]=Introduction!$B$42,1,0)</f>
        <v>1</v>
      </c>
      <c r="J1769" s="52">
        <f>IF(Table2[[#This Row],[Order Priority]]=Introduction!$B$43,1,0)</f>
        <v>0</v>
      </c>
      <c r="K1769" s="52">
        <f>IF(Table2[[#This Row],[Order Priority]]=Introduction!$B$44,1,0)</f>
        <v>0</v>
      </c>
      <c r="L1769" s="52">
        <f>IF(Table2[[#This Row],[Order Priority]]=Introduction!$B$45,1,0)</f>
        <v>0</v>
      </c>
      <c r="M1769" s="52">
        <f>IF(Table2[[#This Row],[Ship Mode]]=Introduction!$C$42,1,0)</f>
        <v>0</v>
      </c>
      <c r="N1769" s="51">
        <f>IF(Table2[[#This Row],[Ship Mode]]=Introduction!$C$44,1,0)</f>
        <v>0</v>
      </c>
      <c r="O1769" s="51">
        <f>IF(Table2[[#This Row],[Customer Segment]]=Introduction!$D$45,1,0)</f>
        <v>1</v>
      </c>
      <c r="P1769" s="51">
        <f>IF(Table2[[#This Row],[Customer Segment]]=Introduction!$D$42,1,0)</f>
        <v>0</v>
      </c>
      <c r="Q1769" s="51">
        <f>IF(Table2[[#This Row],[Customer Segment]]=Introduction!$D$44,1,0)</f>
        <v>0</v>
      </c>
      <c r="R1769" s="41">
        <v>53.89</v>
      </c>
      <c r="S17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235.23061435841237</v>
      </c>
    </row>
    <row r="1770" spans="1:19" customFormat="1" x14ac:dyDescent="0.2">
      <c r="A1770" s="1" t="s">
        <v>1</v>
      </c>
      <c r="B1770" s="1" t="s">
        <v>63</v>
      </c>
      <c r="C1770" s="1" t="s">
        <v>3</v>
      </c>
      <c r="D1770" s="47">
        <v>7.0000000000000007E-2</v>
      </c>
      <c r="E1770" s="47">
        <v>48.94</v>
      </c>
      <c r="F1770" s="47">
        <v>5.86</v>
      </c>
      <c r="G1770" s="47">
        <v>0.35</v>
      </c>
      <c r="H1770" s="47">
        <v>690.7038</v>
      </c>
      <c r="I1770" s="52">
        <f>IF(Table2[[#This Row],[Order Priority]]=Introduction!$B$42,1,0)</f>
        <v>1</v>
      </c>
      <c r="J1770" s="52">
        <f>IF(Table2[[#This Row],[Order Priority]]=Introduction!$B$43,1,0)</f>
        <v>0</v>
      </c>
      <c r="K1770" s="52">
        <f>IF(Table2[[#This Row],[Order Priority]]=Introduction!$B$44,1,0)</f>
        <v>0</v>
      </c>
      <c r="L1770" s="52">
        <f>IF(Table2[[#This Row],[Order Priority]]=Introduction!$B$45,1,0)</f>
        <v>0</v>
      </c>
      <c r="M1770" s="52">
        <f>IF(Table2[[#This Row],[Ship Mode]]=Introduction!$C$42,1,0)</f>
        <v>0</v>
      </c>
      <c r="N1770" s="51">
        <f>IF(Table2[[#This Row],[Ship Mode]]=Introduction!$C$44,1,0)</f>
        <v>0</v>
      </c>
      <c r="O1770" s="51">
        <f>IF(Table2[[#This Row],[Customer Segment]]=Introduction!$D$45,1,0)</f>
        <v>1</v>
      </c>
      <c r="P1770" s="51">
        <f>IF(Table2[[#This Row],[Customer Segment]]=Introduction!$D$42,1,0)</f>
        <v>0</v>
      </c>
      <c r="Q1770" s="51">
        <f>IF(Table2[[#This Row],[Customer Segment]]=Introduction!$D$44,1,0)</f>
        <v>0</v>
      </c>
      <c r="R1770" s="44">
        <v>1001.02</v>
      </c>
      <c r="S17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1102.9872312188286</v>
      </c>
    </row>
    <row r="1771" spans="1:19" customFormat="1" x14ac:dyDescent="0.2">
      <c r="A1771" s="1" t="s">
        <v>13</v>
      </c>
      <c r="B1771" s="1" t="s">
        <v>14</v>
      </c>
      <c r="C1771" s="1" t="s">
        <v>47</v>
      </c>
      <c r="D1771" s="49">
        <v>0.08</v>
      </c>
      <c r="E1771" s="49">
        <v>17.149999999999999</v>
      </c>
      <c r="F1771" s="49">
        <v>4.96</v>
      </c>
      <c r="G1771" s="49">
        <v>0.57999999999999996</v>
      </c>
      <c r="H1771" s="49">
        <v>33.659999999999997</v>
      </c>
      <c r="I1771" s="52">
        <f>IF(Table2[[#This Row],[Order Priority]]=Introduction!$B$42,1,0)</f>
        <v>0</v>
      </c>
      <c r="J1771" s="52">
        <f>IF(Table2[[#This Row],[Order Priority]]=Introduction!$B$43,1,0)</f>
        <v>1</v>
      </c>
      <c r="K1771" s="52">
        <f>IF(Table2[[#This Row],[Order Priority]]=Introduction!$B$44,1,0)</f>
        <v>0</v>
      </c>
      <c r="L1771" s="52">
        <f>IF(Table2[[#This Row],[Order Priority]]=Introduction!$B$45,1,0)</f>
        <v>0</v>
      </c>
      <c r="M1771" s="52">
        <f>IF(Table2[[#This Row],[Ship Mode]]=Introduction!$C$42,1,0)</f>
        <v>0</v>
      </c>
      <c r="N1771" s="51">
        <f>IF(Table2[[#This Row],[Ship Mode]]=Introduction!$C$44,1,0)</f>
        <v>1</v>
      </c>
      <c r="O1771" s="51">
        <f>IF(Table2[[#This Row],[Customer Segment]]=Introduction!$D$45,1,0)</f>
        <v>0</v>
      </c>
      <c r="P1771" s="51">
        <f>IF(Table2[[#This Row],[Customer Segment]]=Introduction!$D$42,1,0)</f>
        <v>0</v>
      </c>
      <c r="Q1771" s="51">
        <f>IF(Table2[[#This Row],[Customer Segment]]=Introduction!$D$44,1,0)</f>
        <v>1</v>
      </c>
      <c r="R1771" s="41">
        <v>200.61</v>
      </c>
      <c r="S17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319.43423105473084</v>
      </c>
    </row>
    <row r="1772" spans="1:19" customFormat="1" x14ac:dyDescent="0.2">
      <c r="A1772" s="1" t="s">
        <v>13</v>
      </c>
      <c r="B1772" s="1" t="s">
        <v>14</v>
      </c>
      <c r="C1772" s="1" t="s">
        <v>70</v>
      </c>
      <c r="D1772" s="47">
        <v>7.0000000000000007E-2</v>
      </c>
      <c r="E1772" s="47">
        <v>177.98</v>
      </c>
      <c r="F1772" s="47">
        <v>0.99</v>
      </c>
      <c r="G1772" s="47">
        <v>0.56000000000000005</v>
      </c>
      <c r="H1772" s="47">
        <v>-191.548</v>
      </c>
      <c r="I1772" s="52">
        <f>IF(Table2[[#This Row],[Order Priority]]=Introduction!$B$42,1,0)</f>
        <v>0</v>
      </c>
      <c r="J1772" s="52">
        <f>IF(Table2[[#This Row],[Order Priority]]=Introduction!$B$43,1,0)</f>
        <v>1</v>
      </c>
      <c r="K1772" s="52">
        <f>IF(Table2[[#This Row],[Order Priority]]=Introduction!$B$44,1,0)</f>
        <v>0</v>
      </c>
      <c r="L1772" s="52">
        <f>IF(Table2[[#This Row],[Order Priority]]=Introduction!$B$45,1,0)</f>
        <v>0</v>
      </c>
      <c r="M1772" s="52">
        <f>IF(Table2[[#This Row],[Ship Mode]]=Introduction!$C$42,1,0)</f>
        <v>0</v>
      </c>
      <c r="N1772" s="51">
        <f>IF(Table2[[#This Row],[Ship Mode]]=Introduction!$C$44,1,0)</f>
        <v>1</v>
      </c>
      <c r="O1772" s="51">
        <f>IF(Table2[[#This Row],[Customer Segment]]=Introduction!$D$45,1,0)</f>
        <v>0</v>
      </c>
      <c r="P1772" s="51">
        <f>IF(Table2[[#This Row],[Customer Segment]]=Introduction!$D$42,1,0)</f>
        <v>0</v>
      </c>
      <c r="Q1772" s="51">
        <f>IF(Table2[[#This Row],[Customer Segment]]=Introduction!$D$44,1,0)</f>
        <v>0</v>
      </c>
      <c r="R1772" s="44">
        <v>536.29</v>
      </c>
      <c r="S17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442.54147252090115</v>
      </c>
    </row>
    <row r="1773" spans="1:19" customFormat="1" x14ac:dyDescent="0.2">
      <c r="A1773" s="1" t="s">
        <v>23</v>
      </c>
      <c r="B1773" s="1" t="s">
        <v>14</v>
      </c>
      <c r="C1773" s="1" t="s">
        <v>70</v>
      </c>
      <c r="D1773" s="49">
        <v>0.03</v>
      </c>
      <c r="E1773" s="49">
        <v>30.98</v>
      </c>
      <c r="F1773" s="49">
        <v>6.5</v>
      </c>
      <c r="G1773" s="49">
        <v>0.79</v>
      </c>
      <c r="H1773" s="49">
        <v>-144.19999999999999</v>
      </c>
      <c r="I1773" s="52">
        <f>IF(Table2[[#This Row],[Order Priority]]=Introduction!$B$42,1,0)</f>
        <v>0</v>
      </c>
      <c r="J1773" s="52">
        <f>IF(Table2[[#This Row],[Order Priority]]=Introduction!$B$43,1,0)</f>
        <v>0</v>
      </c>
      <c r="K1773" s="52">
        <f>IF(Table2[[#This Row],[Order Priority]]=Introduction!$B$44,1,0)</f>
        <v>1</v>
      </c>
      <c r="L1773" s="52">
        <f>IF(Table2[[#This Row],[Order Priority]]=Introduction!$B$45,1,0)</f>
        <v>0</v>
      </c>
      <c r="M1773" s="52">
        <f>IF(Table2[[#This Row],[Ship Mode]]=Introduction!$C$42,1,0)</f>
        <v>0</v>
      </c>
      <c r="N1773" s="51">
        <f>IF(Table2[[#This Row],[Ship Mode]]=Introduction!$C$44,1,0)</f>
        <v>1</v>
      </c>
      <c r="O1773" s="51">
        <f>IF(Table2[[#This Row],[Customer Segment]]=Introduction!$D$45,1,0)</f>
        <v>0</v>
      </c>
      <c r="P1773" s="51">
        <f>IF(Table2[[#This Row],[Customer Segment]]=Introduction!$D$42,1,0)</f>
        <v>0</v>
      </c>
      <c r="Q1773" s="51">
        <f>IF(Table2[[#This Row],[Customer Segment]]=Introduction!$D$44,1,0)</f>
        <v>0</v>
      </c>
      <c r="R1773" s="41">
        <v>1332.09</v>
      </c>
      <c r="S17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482.60565151226285</v>
      </c>
    </row>
    <row r="1774" spans="1:19" customFormat="1" x14ac:dyDescent="0.2">
      <c r="A1774" s="1" t="s">
        <v>23</v>
      </c>
      <c r="B1774" s="1" t="s">
        <v>14</v>
      </c>
      <c r="C1774" s="1" t="s">
        <v>70</v>
      </c>
      <c r="D1774" s="47">
        <v>0.03</v>
      </c>
      <c r="E1774" s="47">
        <v>30.98</v>
      </c>
      <c r="F1774" s="47">
        <v>6.5</v>
      </c>
      <c r="G1774" s="47">
        <v>0.79</v>
      </c>
      <c r="H1774" s="47">
        <v>-115.36</v>
      </c>
      <c r="I1774" s="52">
        <f>IF(Table2[[#This Row],[Order Priority]]=Introduction!$B$42,1,0)</f>
        <v>0</v>
      </c>
      <c r="J1774" s="52">
        <f>IF(Table2[[#This Row],[Order Priority]]=Introduction!$B$43,1,0)</f>
        <v>0</v>
      </c>
      <c r="K1774" s="52">
        <f>IF(Table2[[#This Row],[Order Priority]]=Introduction!$B$44,1,0)</f>
        <v>1</v>
      </c>
      <c r="L1774" s="52">
        <f>IF(Table2[[#This Row],[Order Priority]]=Introduction!$B$45,1,0)</f>
        <v>0</v>
      </c>
      <c r="M1774" s="52">
        <f>IF(Table2[[#This Row],[Ship Mode]]=Introduction!$C$42,1,0)</f>
        <v>0</v>
      </c>
      <c r="N1774" s="51">
        <f>IF(Table2[[#This Row],[Ship Mode]]=Introduction!$C$44,1,0)</f>
        <v>1</v>
      </c>
      <c r="O1774" s="51">
        <f>IF(Table2[[#This Row],[Customer Segment]]=Introduction!$D$45,1,0)</f>
        <v>0</v>
      </c>
      <c r="P1774" s="51">
        <f>IF(Table2[[#This Row],[Customer Segment]]=Introduction!$D$42,1,0)</f>
        <v>0</v>
      </c>
      <c r="Q1774" s="51">
        <f>IF(Table2[[#This Row],[Customer Segment]]=Introduction!$D$44,1,0)</f>
        <v>0</v>
      </c>
      <c r="R1774" s="44">
        <v>333.02</v>
      </c>
      <c r="S17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512.13855334577022</v>
      </c>
    </row>
    <row r="1775" spans="1:19" customFormat="1" x14ac:dyDescent="0.2">
      <c r="A1775" s="1" t="s">
        <v>23</v>
      </c>
      <c r="B1775" s="1" t="s">
        <v>14</v>
      </c>
      <c r="C1775" s="1" t="s">
        <v>3</v>
      </c>
      <c r="D1775" s="49">
        <v>0</v>
      </c>
      <c r="E1775" s="49">
        <v>85.99</v>
      </c>
      <c r="F1775" s="49">
        <v>0.99</v>
      </c>
      <c r="G1775" s="49">
        <v>0.85</v>
      </c>
      <c r="H1775" s="49">
        <v>-138.0368</v>
      </c>
      <c r="I1775" s="52">
        <f>IF(Table2[[#This Row],[Order Priority]]=Introduction!$B$42,1,0)</f>
        <v>0</v>
      </c>
      <c r="J1775" s="52">
        <f>IF(Table2[[#This Row],[Order Priority]]=Introduction!$B$43,1,0)</f>
        <v>0</v>
      </c>
      <c r="K1775" s="52">
        <f>IF(Table2[[#This Row],[Order Priority]]=Introduction!$B$44,1,0)</f>
        <v>1</v>
      </c>
      <c r="L1775" s="52">
        <f>IF(Table2[[#This Row],[Order Priority]]=Introduction!$B$45,1,0)</f>
        <v>0</v>
      </c>
      <c r="M1775" s="52">
        <f>IF(Table2[[#This Row],[Ship Mode]]=Introduction!$C$42,1,0)</f>
        <v>0</v>
      </c>
      <c r="N1775" s="51">
        <f>IF(Table2[[#This Row],[Ship Mode]]=Introduction!$C$44,1,0)</f>
        <v>1</v>
      </c>
      <c r="O1775" s="51">
        <f>IF(Table2[[#This Row],[Customer Segment]]=Introduction!$D$45,1,0)</f>
        <v>1</v>
      </c>
      <c r="P1775" s="51">
        <f>IF(Table2[[#This Row],[Customer Segment]]=Introduction!$D$42,1,0)</f>
        <v>0</v>
      </c>
      <c r="Q1775" s="51">
        <f>IF(Table2[[#This Row],[Customer Segment]]=Introduction!$D$44,1,0)</f>
        <v>0</v>
      </c>
      <c r="R1775" s="41">
        <v>464.86</v>
      </c>
      <c r="S17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569.63972811383758</v>
      </c>
    </row>
    <row r="1776" spans="1:19" customFormat="1" x14ac:dyDescent="0.2">
      <c r="A1776" s="1" t="s">
        <v>46</v>
      </c>
      <c r="B1776" s="1" t="s">
        <v>2</v>
      </c>
      <c r="C1776" s="1" t="s">
        <v>47</v>
      </c>
      <c r="D1776" s="47">
        <v>0.02</v>
      </c>
      <c r="E1776" s="47">
        <v>500.98</v>
      </c>
      <c r="F1776" s="47">
        <v>26</v>
      </c>
      <c r="G1776" s="47">
        <v>0.6</v>
      </c>
      <c r="H1776" s="47">
        <v>4390.3665000000001</v>
      </c>
      <c r="I1776" s="52">
        <f>IF(Table2[[#This Row],[Order Priority]]=Introduction!$B$42,1,0)</f>
        <v>0</v>
      </c>
      <c r="J1776" s="52">
        <f>IF(Table2[[#This Row],[Order Priority]]=Introduction!$B$43,1,0)</f>
        <v>0</v>
      </c>
      <c r="K1776" s="52">
        <f>IF(Table2[[#This Row],[Order Priority]]=Introduction!$B$44,1,0)</f>
        <v>0</v>
      </c>
      <c r="L1776" s="52">
        <f>IF(Table2[[#This Row],[Order Priority]]=Introduction!$B$45,1,0)</f>
        <v>0</v>
      </c>
      <c r="M1776" s="52">
        <f>IF(Table2[[#This Row],[Ship Mode]]=Introduction!$C$42,1,0)</f>
        <v>1</v>
      </c>
      <c r="N1776" s="51">
        <f>IF(Table2[[#This Row],[Ship Mode]]=Introduction!$C$44,1,0)</f>
        <v>0</v>
      </c>
      <c r="O1776" s="51">
        <f>IF(Table2[[#This Row],[Customer Segment]]=Introduction!$D$45,1,0)</f>
        <v>0</v>
      </c>
      <c r="P1776" s="51">
        <f>IF(Table2[[#This Row],[Customer Segment]]=Introduction!$D$42,1,0)</f>
        <v>0</v>
      </c>
      <c r="Q1776" s="51">
        <f>IF(Table2[[#This Row],[Customer Segment]]=Introduction!$D$44,1,0)</f>
        <v>1</v>
      </c>
      <c r="R1776" s="44">
        <v>6362.85</v>
      </c>
      <c r="S17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7334.4939948180236</v>
      </c>
    </row>
    <row r="1777" spans="1:19" customFormat="1" x14ac:dyDescent="0.2">
      <c r="A1777" s="1" t="s">
        <v>1</v>
      </c>
      <c r="B1777" s="1" t="s">
        <v>14</v>
      </c>
      <c r="C1777" s="1" t="s">
        <v>47</v>
      </c>
      <c r="D1777" s="49">
        <v>0.02</v>
      </c>
      <c r="E1777" s="49">
        <v>209.84</v>
      </c>
      <c r="F1777" s="49">
        <v>21.21</v>
      </c>
      <c r="G1777" s="49">
        <v>0.59</v>
      </c>
      <c r="H1777" s="49">
        <v>2593.14</v>
      </c>
      <c r="I1777" s="52">
        <f>IF(Table2[[#This Row],[Order Priority]]=Introduction!$B$42,1,0)</f>
        <v>1</v>
      </c>
      <c r="J1777" s="52">
        <f>IF(Table2[[#This Row],[Order Priority]]=Introduction!$B$43,1,0)</f>
        <v>0</v>
      </c>
      <c r="K1777" s="52">
        <f>IF(Table2[[#This Row],[Order Priority]]=Introduction!$B$44,1,0)</f>
        <v>0</v>
      </c>
      <c r="L1777" s="52">
        <f>IF(Table2[[#This Row],[Order Priority]]=Introduction!$B$45,1,0)</f>
        <v>0</v>
      </c>
      <c r="M1777" s="52">
        <f>IF(Table2[[#This Row],[Ship Mode]]=Introduction!$C$42,1,0)</f>
        <v>0</v>
      </c>
      <c r="N1777" s="51">
        <f>IF(Table2[[#This Row],[Ship Mode]]=Introduction!$C$44,1,0)</f>
        <v>1</v>
      </c>
      <c r="O1777" s="51">
        <f>IF(Table2[[#This Row],[Customer Segment]]=Introduction!$D$45,1,0)</f>
        <v>0</v>
      </c>
      <c r="P1777" s="51">
        <f>IF(Table2[[#This Row],[Customer Segment]]=Introduction!$D$42,1,0)</f>
        <v>0</v>
      </c>
      <c r="Q1777" s="51">
        <f>IF(Table2[[#This Row],[Customer Segment]]=Introduction!$D$44,1,0)</f>
        <v>1</v>
      </c>
      <c r="R1777" s="41">
        <v>13546.94</v>
      </c>
      <c r="S17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4333.7404078108011</v>
      </c>
    </row>
    <row r="1778" spans="1:19" customFormat="1" x14ac:dyDescent="0.2">
      <c r="A1778" s="1" t="s">
        <v>1</v>
      </c>
      <c r="B1778" s="1" t="s">
        <v>14</v>
      </c>
      <c r="C1778" s="1" t="s">
        <v>47</v>
      </c>
      <c r="D1778" s="47">
        <v>0.01</v>
      </c>
      <c r="E1778" s="47">
        <v>194.3</v>
      </c>
      <c r="F1778" s="47">
        <v>11.54</v>
      </c>
      <c r="G1778" s="47">
        <v>0.59</v>
      </c>
      <c r="H1778" s="47">
        <v>1162.76</v>
      </c>
      <c r="I1778" s="52">
        <f>IF(Table2[[#This Row],[Order Priority]]=Introduction!$B$42,1,0)</f>
        <v>1</v>
      </c>
      <c r="J1778" s="52">
        <f>IF(Table2[[#This Row],[Order Priority]]=Introduction!$B$43,1,0)</f>
        <v>0</v>
      </c>
      <c r="K1778" s="52">
        <f>IF(Table2[[#This Row],[Order Priority]]=Introduction!$B$44,1,0)</f>
        <v>0</v>
      </c>
      <c r="L1778" s="52">
        <f>IF(Table2[[#This Row],[Order Priority]]=Introduction!$B$45,1,0)</f>
        <v>0</v>
      </c>
      <c r="M1778" s="52">
        <f>IF(Table2[[#This Row],[Ship Mode]]=Introduction!$C$42,1,0)</f>
        <v>0</v>
      </c>
      <c r="N1778" s="51">
        <f>IF(Table2[[#This Row],[Ship Mode]]=Introduction!$C$44,1,0)</f>
        <v>1</v>
      </c>
      <c r="O1778" s="51">
        <f>IF(Table2[[#This Row],[Customer Segment]]=Introduction!$D$45,1,0)</f>
        <v>0</v>
      </c>
      <c r="P1778" s="51">
        <f>IF(Table2[[#This Row],[Customer Segment]]=Introduction!$D$42,1,0)</f>
        <v>0</v>
      </c>
      <c r="Q1778" s="51">
        <f>IF(Table2[[#This Row],[Customer Segment]]=Introduction!$D$44,1,0)</f>
        <v>1</v>
      </c>
      <c r="R1778" s="44">
        <v>6401.65</v>
      </c>
      <c r="S17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2559.6408683708555</v>
      </c>
    </row>
    <row r="1779" spans="1:19" customFormat="1" x14ac:dyDescent="0.2">
      <c r="A1779" s="1" t="s">
        <v>1</v>
      </c>
      <c r="B1779" s="1" t="s">
        <v>14</v>
      </c>
      <c r="C1779" s="1" t="s">
        <v>15</v>
      </c>
      <c r="D1779" s="49">
        <v>0.06</v>
      </c>
      <c r="E1779" s="49">
        <v>55.48</v>
      </c>
      <c r="F1779" s="49">
        <v>4.8499999999999996</v>
      </c>
      <c r="G1779" s="49">
        <v>0.37</v>
      </c>
      <c r="H1779" s="49">
        <v>711.05190000000005</v>
      </c>
      <c r="I1779" s="52">
        <f>IF(Table2[[#This Row],[Order Priority]]=Introduction!$B$42,1,0)</f>
        <v>1</v>
      </c>
      <c r="J1779" s="52">
        <f>IF(Table2[[#This Row],[Order Priority]]=Introduction!$B$43,1,0)</f>
        <v>0</v>
      </c>
      <c r="K1779" s="52">
        <f>IF(Table2[[#This Row],[Order Priority]]=Introduction!$B$44,1,0)</f>
        <v>0</v>
      </c>
      <c r="L1779" s="52">
        <f>IF(Table2[[#This Row],[Order Priority]]=Introduction!$B$45,1,0)</f>
        <v>0</v>
      </c>
      <c r="M1779" s="52">
        <f>IF(Table2[[#This Row],[Ship Mode]]=Introduction!$C$42,1,0)</f>
        <v>0</v>
      </c>
      <c r="N1779" s="51">
        <f>IF(Table2[[#This Row],[Ship Mode]]=Introduction!$C$44,1,0)</f>
        <v>1</v>
      </c>
      <c r="O1779" s="51">
        <f>IF(Table2[[#This Row],[Customer Segment]]=Introduction!$D$45,1,0)</f>
        <v>0</v>
      </c>
      <c r="P1779" s="51">
        <f>IF(Table2[[#This Row],[Customer Segment]]=Introduction!$D$42,1,0)</f>
        <v>1</v>
      </c>
      <c r="Q1779" s="51">
        <f>IF(Table2[[#This Row],[Customer Segment]]=Introduction!$D$44,1,0)</f>
        <v>0</v>
      </c>
      <c r="R1779" s="41">
        <v>1030.51</v>
      </c>
      <c r="S17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1201.9482465769424</v>
      </c>
    </row>
    <row r="1780" spans="1:19" customFormat="1" x14ac:dyDescent="0.2">
      <c r="A1780" s="1" t="s">
        <v>1</v>
      </c>
      <c r="B1780" s="1" t="s">
        <v>2</v>
      </c>
      <c r="C1780" s="1" t="s">
        <v>15</v>
      </c>
      <c r="D1780" s="47">
        <v>0.1</v>
      </c>
      <c r="E1780" s="47">
        <v>122.99</v>
      </c>
      <c r="F1780" s="47">
        <v>70.2</v>
      </c>
      <c r="G1780" s="47">
        <v>0.74</v>
      </c>
      <c r="H1780" s="47">
        <v>-899.67499999999995</v>
      </c>
      <c r="I1780" s="52">
        <f>IF(Table2[[#This Row],[Order Priority]]=Introduction!$B$42,1,0)</f>
        <v>1</v>
      </c>
      <c r="J1780" s="52">
        <f>IF(Table2[[#This Row],[Order Priority]]=Introduction!$B$43,1,0)</f>
        <v>0</v>
      </c>
      <c r="K1780" s="52">
        <f>IF(Table2[[#This Row],[Order Priority]]=Introduction!$B$44,1,0)</f>
        <v>0</v>
      </c>
      <c r="L1780" s="52">
        <f>IF(Table2[[#This Row],[Order Priority]]=Introduction!$B$45,1,0)</f>
        <v>0</v>
      </c>
      <c r="M1780" s="52">
        <f>IF(Table2[[#This Row],[Ship Mode]]=Introduction!$C$42,1,0)</f>
        <v>1</v>
      </c>
      <c r="N1780" s="51">
        <f>IF(Table2[[#This Row],[Ship Mode]]=Introduction!$C$44,1,0)</f>
        <v>0</v>
      </c>
      <c r="O1780" s="51">
        <f>IF(Table2[[#This Row],[Customer Segment]]=Introduction!$D$45,1,0)</f>
        <v>0</v>
      </c>
      <c r="P1780" s="51">
        <f>IF(Table2[[#This Row],[Customer Segment]]=Introduction!$D$42,1,0)</f>
        <v>1</v>
      </c>
      <c r="Q1780" s="51">
        <f>IF(Table2[[#This Row],[Customer Segment]]=Introduction!$D$44,1,0)</f>
        <v>0</v>
      </c>
      <c r="R1780" s="44">
        <v>2026.91</v>
      </c>
      <c r="S17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2047.8112158178719</v>
      </c>
    </row>
    <row r="1781" spans="1:19" customFormat="1" x14ac:dyDescent="0.2">
      <c r="A1781" s="1" t="s">
        <v>13</v>
      </c>
      <c r="B1781" s="1" t="s">
        <v>14</v>
      </c>
      <c r="C1781" s="1" t="s">
        <v>15</v>
      </c>
      <c r="D1781" s="49">
        <v>0.03</v>
      </c>
      <c r="E1781" s="49">
        <v>2.61</v>
      </c>
      <c r="F1781" s="49">
        <v>0.5</v>
      </c>
      <c r="G1781" s="49">
        <v>0.39</v>
      </c>
      <c r="H1781" s="49">
        <v>4.0442999999999998</v>
      </c>
      <c r="I1781" s="52">
        <f>IF(Table2[[#This Row],[Order Priority]]=Introduction!$B$42,1,0)</f>
        <v>0</v>
      </c>
      <c r="J1781" s="52">
        <f>IF(Table2[[#This Row],[Order Priority]]=Introduction!$B$43,1,0)</f>
        <v>1</v>
      </c>
      <c r="K1781" s="52">
        <f>IF(Table2[[#This Row],[Order Priority]]=Introduction!$B$44,1,0)</f>
        <v>0</v>
      </c>
      <c r="L1781" s="52">
        <f>IF(Table2[[#This Row],[Order Priority]]=Introduction!$B$45,1,0)</f>
        <v>0</v>
      </c>
      <c r="M1781" s="52">
        <f>IF(Table2[[#This Row],[Ship Mode]]=Introduction!$C$42,1,0)</f>
        <v>0</v>
      </c>
      <c r="N1781" s="51">
        <f>IF(Table2[[#This Row],[Ship Mode]]=Introduction!$C$44,1,0)</f>
        <v>1</v>
      </c>
      <c r="O1781" s="51">
        <f>IF(Table2[[#This Row],[Customer Segment]]=Introduction!$D$45,1,0)</f>
        <v>0</v>
      </c>
      <c r="P1781" s="51">
        <f>IF(Table2[[#This Row],[Customer Segment]]=Introduction!$D$42,1,0)</f>
        <v>1</v>
      </c>
      <c r="Q1781" s="51">
        <f>IF(Table2[[#This Row],[Customer Segment]]=Introduction!$D$44,1,0)</f>
        <v>0</v>
      </c>
      <c r="R1781" s="41">
        <v>19.02</v>
      </c>
      <c r="S17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-63.97870625706954</v>
      </c>
    </row>
    <row r="1782" spans="1:19" customFormat="1" x14ac:dyDescent="0.2">
      <c r="A1782" s="1" t="s">
        <v>13</v>
      </c>
      <c r="B1782" s="1" t="s">
        <v>14</v>
      </c>
      <c r="C1782" s="1" t="s">
        <v>15</v>
      </c>
      <c r="D1782" s="47">
        <v>0.01</v>
      </c>
      <c r="E1782" s="47">
        <v>11.66</v>
      </c>
      <c r="F1782" s="47">
        <v>7.95</v>
      </c>
      <c r="G1782" s="47">
        <v>0.57999999999999996</v>
      </c>
      <c r="H1782" s="47">
        <v>-10.368399999999999</v>
      </c>
      <c r="I1782" s="52">
        <f>IF(Table2[[#This Row],[Order Priority]]=Introduction!$B$42,1,0)</f>
        <v>0</v>
      </c>
      <c r="J1782" s="52">
        <f>IF(Table2[[#This Row],[Order Priority]]=Introduction!$B$43,1,0)</f>
        <v>1</v>
      </c>
      <c r="K1782" s="52">
        <f>IF(Table2[[#This Row],[Order Priority]]=Introduction!$B$44,1,0)</f>
        <v>0</v>
      </c>
      <c r="L1782" s="52">
        <f>IF(Table2[[#This Row],[Order Priority]]=Introduction!$B$45,1,0)</f>
        <v>0</v>
      </c>
      <c r="M1782" s="52">
        <f>IF(Table2[[#This Row],[Ship Mode]]=Introduction!$C$42,1,0)</f>
        <v>0</v>
      </c>
      <c r="N1782" s="51">
        <f>IF(Table2[[#This Row],[Ship Mode]]=Introduction!$C$44,1,0)</f>
        <v>1</v>
      </c>
      <c r="O1782" s="51">
        <f>IF(Table2[[#This Row],[Customer Segment]]=Introduction!$D$45,1,0)</f>
        <v>0</v>
      </c>
      <c r="P1782" s="51">
        <f>IF(Table2[[#This Row],[Customer Segment]]=Introduction!$D$42,1,0)</f>
        <v>1</v>
      </c>
      <c r="Q1782" s="51">
        <f>IF(Table2[[#This Row],[Customer Segment]]=Introduction!$D$44,1,0)</f>
        <v>0</v>
      </c>
      <c r="R1782" s="44">
        <v>193.87</v>
      </c>
      <c r="S17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326.67239058388037</v>
      </c>
    </row>
    <row r="1783" spans="1:19" customFormat="1" x14ac:dyDescent="0.2">
      <c r="A1783" s="1" t="s">
        <v>23</v>
      </c>
      <c r="B1783" s="1" t="s">
        <v>14</v>
      </c>
      <c r="C1783" s="1" t="s">
        <v>3</v>
      </c>
      <c r="D1783" s="49">
        <v>0.09</v>
      </c>
      <c r="E1783" s="49">
        <v>107.53</v>
      </c>
      <c r="F1783" s="49">
        <v>5.81</v>
      </c>
      <c r="G1783" s="49">
        <v>0.65</v>
      </c>
      <c r="H1783" s="49">
        <v>69.545100000000005</v>
      </c>
      <c r="I1783" s="52">
        <f>IF(Table2[[#This Row],[Order Priority]]=Introduction!$B$42,1,0)</f>
        <v>0</v>
      </c>
      <c r="J1783" s="52">
        <f>IF(Table2[[#This Row],[Order Priority]]=Introduction!$B$43,1,0)</f>
        <v>0</v>
      </c>
      <c r="K1783" s="52">
        <f>IF(Table2[[#This Row],[Order Priority]]=Introduction!$B$44,1,0)</f>
        <v>1</v>
      </c>
      <c r="L1783" s="52">
        <f>IF(Table2[[#This Row],[Order Priority]]=Introduction!$B$45,1,0)</f>
        <v>0</v>
      </c>
      <c r="M1783" s="52">
        <f>IF(Table2[[#This Row],[Ship Mode]]=Introduction!$C$42,1,0)</f>
        <v>0</v>
      </c>
      <c r="N1783" s="51">
        <f>IF(Table2[[#This Row],[Ship Mode]]=Introduction!$C$44,1,0)</f>
        <v>1</v>
      </c>
      <c r="O1783" s="51">
        <f>IF(Table2[[#This Row],[Customer Segment]]=Introduction!$D$45,1,0)</f>
        <v>1</v>
      </c>
      <c r="P1783" s="51">
        <f>IF(Table2[[#This Row],[Customer Segment]]=Introduction!$D$42,1,0)</f>
        <v>0</v>
      </c>
      <c r="Q1783" s="51">
        <f>IF(Table2[[#This Row],[Customer Segment]]=Introduction!$D$44,1,0)</f>
        <v>0</v>
      </c>
      <c r="R1783" s="41">
        <v>100.79</v>
      </c>
      <c r="S17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757.20690437203928</v>
      </c>
    </row>
    <row r="1784" spans="1:19" customFormat="1" x14ac:dyDescent="0.2">
      <c r="A1784" s="1" t="s">
        <v>23</v>
      </c>
      <c r="B1784" s="1" t="s">
        <v>14</v>
      </c>
      <c r="C1784" s="1" t="s">
        <v>70</v>
      </c>
      <c r="D1784" s="47">
        <v>0.04</v>
      </c>
      <c r="E1784" s="47">
        <v>35.44</v>
      </c>
      <c r="F1784" s="47">
        <v>19.989999999999998</v>
      </c>
      <c r="G1784" s="47">
        <v>0.38</v>
      </c>
      <c r="H1784" s="47">
        <v>-108.27249999999999</v>
      </c>
      <c r="I1784" s="52">
        <f>IF(Table2[[#This Row],[Order Priority]]=Introduction!$B$42,1,0)</f>
        <v>0</v>
      </c>
      <c r="J1784" s="52">
        <f>IF(Table2[[#This Row],[Order Priority]]=Introduction!$B$43,1,0)</f>
        <v>0</v>
      </c>
      <c r="K1784" s="52">
        <f>IF(Table2[[#This Row],[Order Priority]]=Introduction!$B$44,1,0)</f>
        <v>1</v>
      </c>
      <c r="L1784" s="52">
        <f>IF(Table2[[#This Row],[Order Priority]]=Introduction!$B$45,1,0)</f>
        <v>0</v>
      </c>
      <c r="M1784" s="52">
        <f>IF(Table2[[#This Row],[Ship Mode]]=Introduction!$C$42,1,0)</f>
        <v>0</v>
      </c>
      <c r="N1784" s="51">
        <f>IF(Table2[[#This Row],[Ship Mode]]=Introduction!$C$44,1,0)</f>
        <v>1</v>
      </c>
      <c r="O1784" s="51">
        <f>IF(Table2[[#This Row],[Customer Segment]]=Introduction!$D$45,1,0)</f>
        <v>0</v>
      </c>
      <c r="P1784" s="51">
        <f>IF(Table2[[#This Row],[Customer Segment]]=Introduction!$D$42,1,0)</f>
        <v>0</v>
      </c>
      <c r="Q1784" s="51">
        <f>IF(Table2[[#This Row],[Customer Segment]]=Introduction!$D$44,1,0)</f>
        <v>0</v>
      </c>
      <c r="R1784" s="44">
        <v>406.26</v>
      </c>
      <c r="S17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558.83129056647056</v>
      </c>
    </row>
    <row r="1785" spans="1:19" customFormat="1" x14ac:dyDescent="0.2">
      <c r="A1785" s="1" t="s">
        <v>23</v>
      </c>
      <c r="B1785" s="1" t="s">
        <v>14</v>
      </c>
      <c r="C1785" s="1" t="s">
        <v>15</v>
      </c>
      <c r="D1785" s="49">
        <v>0.09</v>
      </c>
      <c r="E1785" s="49">
        <v>12.95</v>
      </c>
      <c r="F1785" s="49">
        <v>4.9800000000000004</v>
      </c>
      <c r="G1785" s="49">
        <v>0.4</v>
      </c>
      <c r="H1785" s="49">
        <v>123.89175</v>
      </c>
      <c r="I1785" s="52">
        <f>IF(Table2[[#This Row],[Order Priority]]=Introduction!$B$42,1,0)</f>
        <v>0</v>
      </c>
      <c r="J1785" s="52">
        <f>IF(Table2[[#This Row],[Order Priority]]=Introduction!$B$43,1,0)</f>
        <v>0</v>
      </c>
      <c r="K1785" s="52">
        <f>IF(Table2[[#This Row],[Order Priority]]=Introduction!$B$44,1,0)</f>
        <v>1</v>
      </c>
      <c r="L1785" s="52">
        <f>IF(Table2[[#This Row],[Order Priority]]=Introduction!$B$45,1,0)</f>
        <v>0</v>
      </c>
      <c r="M1785" s="52">
        <f>IF(Table2[[#This Row],[Ship Mode]]=Introduction!$C$42,1,0)</f>
        <v>0</v>
      </c>
      <c r="N1785" s="51">
        <f>IF(Table2[[#This Row],[Ship Mode]]=Introduction!$C$44,1,0)</f>
        <v>1</v>
      </c>
      <c r="O1785" s="51">
        <f>IF(Table2[[#This Row],[Customer Segment]]=Introduction!$D$45,1,0)</f>
        <v>0</v>
      </c>
      <c r="P1785" s="51">
        <f>IF(Table2[[#This Row],[Customer Segment]]=Introduction!$D$42,1,0)</f>
        <v>1</v>
      </c>
      <c r="Q1785" s="51">
        <f>IF(Table2[[#This Row],[Customer Segment]]=Introduction!$D$44,1,0)</f>
        <v>0</v>
      </c>
      <c r="R1785" s="41">
        <v>269.54000000000002</v>
      </c>
      <c r="S17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265.88775680134444</v>
      </c>
    </row>
    <row r="1786" spans="1:19" customFormat="1" x14ac:dyDescent="0.2">
      <c r="A1786" s="1" t="s">
        <v>46</v>
      </c>
      <c r="B1786" s="1" t="s">
        <v>63</v>
      </c>
      <c r="C1786" s="1" t="s">
        <v>70</v>
      </c>
      <c r="D1786" s="47">
        <v>0.03</v>
      </c>
      <c r="E1786" s="47">
        <v>13.73</v>
      </c>
      <c r="F1786" s="47">
        <v>6.85</v>
      </c>
      <c r="G1786" s="47">
        <v>0.54</v>
      </c>
      <c r="H1786" s="47">
        <v>39.585299999999997</v>
      </c>
      <c r="I1786" s="52">
        <f>IF(Table2[[#This Row],[Order Priority]]=Introduction!$B$42,1,0)</f>
        <v>0</v>
      </c>
      <c r="J1786" s="52">
        <f>IF(Table2[[#This Row],[Order Priority]]=Introduction!$B$43,1,0)</f>
        <v>0</v>
      </c>
      <c r="K1786" s="52">
        <f>IF(Table2[[#This Row],[Order Priority]]=Introduction!$B$44,1,0)</f>
        <v>0</v>
      </c>
      <c r="L1786" s="52">
        <f>IF(Table2[[#This Row],[Order Priority]]=Introduction!$B$45,1,0)</f>
        <v>0</v>
      </c>
      <c r="M1786" s="52">
        <f>IF(Table2[[#This Row],[Ship Mode]]=Introduction!$C$42,1,0)</f>
        <v>0</v>
      </c>
      <c r="N1786" s="51">
        <f>IF(Table2[[#This Row],[Ship Mode]]=Introduction!$C$44,1,0)</f>
        <v>0</v>
      </c>
      <c r="O1786" s="51">
        <f>IF(Table2[[#This Row],[Customer Segment]]=Introduction!$D$45,1,0)</f>
        <v>0</v>
      </c>
      <c r="P1786" s="51">
        <f>IF(Table2[[#This Row],[Customer Segment]]=Introduction!$D$42,1,0)</f>
        <v>0</v>
      </c>
      <c r="Q1786" s="51">
        <f>IF(Table2[[#This Row],[Customer Segment]]=Introduction!$D$44,1,0)</f>
        <v>0</v>
      </c>
      <c r="R1786" s="44">
        <v>57.37</v>
      </c>
      <c r="S17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457.68205348651981</v>
      </c>
    </row>
    <row r="1787" spans="1:19" customFormat="1" x14ac:dyDescent="0.2">
      <c r="A1787" s="1" t="s">
        <v>46</v>
      </c>
      <c r="B1787" s="1" t="s">
        <v>14</v>
      </c>
      <c r="C1787" s="1" t="s">
        <v>70</v>
      </c>
      <c r="D1787" s="49">
        <v>0.01</v>
      </c>
      <c r="E1787" s="49">
        <v>5.84</v>
      </c>
      <c r="F1787" s="49">
        <v>0.83</v>
      </c>
      <c r="G1787" s="49">
        <v>0.49</v>
      </c>
      <c r="H1787" s="49">
        <v>16.091999999999999</v>
      </c>
      <c r="I1787" s="52">
        <f>IF(Table2[[#This Row],[Order Priority]]=Introduction!$B$42,1,0)</f>
        <v>0</v>
      </c>
      <c r="J1787" s="52">
        <f>IF(Table2[[#This Row],[Order Priority]]=Introduction!$B$43,1,0)</f>
        <v>0</v>
      </c>
      <c r="K1787" s="52">
        <f>IF(Table2[[#This Row],[Order Priority]]=Introduction!$B$44,1,0)</f>
        <v>0</v>
      </c>
      <c r="L1787" s="52">
        <f>IF(Table2[[#This Row],[Order Priority]]=Introduction!$B$45,1,0)</f>
        <v>0</v>
      </c>
      <c r="M1787" s="52">
        <f>IF(Table2[[#This Row],[Ship Mode]]=Introduction!$C$42,1,0)</f>
        <v>0</v>
      </c>
      <c r="N1787" s="51">
        <f>IF(Table2[[#This Row],[Ship Mode]]=Introduction!$C$44,1,0)</f>
        <v>1</v>
      </c>
      <c r="O1787" s="51">
        <f>IF(Table2[[#This Row],[Customer Segment]]=Introduction!$D$45,1,0)</f>
        <v>0</v>
      </c>
      <c r="P1787" s="51">
        <f>IF(Table2[[#This Row],[Customer Segment]]=Introduction!$D$42,1,0)</f>
        <v>0</v>
      </c>
      <c r="Q1787" s="51">
        <f>IF(Table2[[#This Row],[Customer Segment]]=Introduction!$D$44,1,0)</f>
        <v>0</v>
      </c>
      <c r="R1787" s="41">
        <v>23.89</v>
      </c>
      <c r="S17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296.38816786414782</v>
      </c>
    </row>
    <row r="1788" spans="1:19" customFormat="1" x14ac:dyDescent="0.2">
      <c r="A1788" s="1" t="s">
        <v>46</v>
      </c>
      <c r="B1788" s="1" t="s">
        <v>14</v>
      </c>
      <c r="C1788" s="1" t="s">
        <v>47</v>
      </c>
      <c r="D1788" s="47">
        <v>0.08</v>
      </c>
      <c r="E1788" s="47">
        <v>315.98</v>
      </c>
      <c r="F1788" s="47">
        <v>19.989999999999998</v>
      </c>
      <c r="G1788" s="47">
        <v>0.38</v>
      </c>
      <c r="H1788" s="47">
        <v>44.52</v>
      </c>
      <c r="I1788" s="52">
        <f>IF(Table2[[#This Row],[Order Priority]]=Introduction!$B$42,1,0)</f>
        <v>0</v>
      </c>
      <c r="J1788" s="52">
        <f>IF(Table2[[#This Row],[Order Priority]]=Introduction!$B$43,1,0)</f>
        <v>0</v>
      </c>
      <c r="K1788" s="52">
        <f>IF(Table2[[#This Row],[Order Priority]]=Introduction!$B$44,1,0)</f>
        <v>0</v>
      </c>
      <c r="L1788" s="52">
        <f>IF(Table2[[#This Row],[Order Priority]]=Introduction!$B$45,1,0)</f>
        <v>0</v>
      </c>
      <c r="M1788" s="52">
        <f>IF(Table2[[#This Row],[Ship Mode]]=Introduction!$C$42,1,0)</f>
        <v>0</v>
      </c>
      <c r="N1788" s="51">
        <f>IF(Table2[[#This Row],[Ship Mode]]=Introduction!$C$44,1,0)</f>
        <v>1</v>
      </c>
      <c r="O1788" s="51">
        <f>IF(Table2[[#This Row],[Customer Segment]]=Introduction!$D$45,1,0)</f>
        <v>0</v>
      </c>
      <c r="P1788" s="51">
        <f>IF(Table2[[#This Row],[Customer Segment]]=Introduction!$D$42,1,0)</f>
        <v>0</v>
      </c>
      <c r="Q1788" s="51">
        <f>IF(Table2[[#This Row],[Customer Segment]]=Introduction!$D$44,1,0)</f>
        <v>1</v>
      </c>
      <c r="R1788" s="44">
        <v>2642.48</v>
      </c>
      <c r="S17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1719.5422715362665</v>
      </c>
    </row>
    <row r="1789" spans="1:19" customFormat="1" x14ac:dyDescent="0.2">
      <c r="A1789" s="1" t="s">
        <v>1</v>
      </c>
      <c r="B1789" s="1" t="s">
        <v>14</v>
      </c>
      <c r="C1789" s="1" t="s">
        <v>47</v>
      </c>
      <c r="D1789" s="49">
        <v>0.09</v>
      </c>
      <c r="E1789" s="49">
        <v>5.98</v>
      </c>
      <c r="F1789" s="49">
        <v>1.49</v>
      </c>
      <c r="G1789" s="49">
        <v>0.39</v>
      </c>
      <c r="H1789" s="49">
        <v>13.2294</v>
      </c>
      <c r="I1789" s="52">
        <f>IF(Table2[[#This Row],[Order Priority]]=Introduction!$B$42,1,0)</f>
        <v>1</v>
      </c>
      <c r="J1789" s="52">
        <f>IF(Table2[[#This Row],[Order Priority]]=Introduction!$B$43,1,0)</f>
        <v>0</v>
      </c>
      <c r="K1789" s="52">
        <f>IF(Table2[[#This Row],[Order Priority]]=Introduction!$B$44,1,0)</f>
        <v>0</v>
      </c>
      <c r="L1789" s="52">
        <f>IF(Table2[[#This Row],[Order Priority]]=Introduction!$B$45,1,0)</f>
        <v>0</v>
      </c>
      <c r="M1789" s="52">
        <f>IF(Table2[[#This Row],[Ship Mode]]=Introduction!$C$42,1,0)</f>
        <v>0</v>
      </c>
      <c r="N1789" s="51">
        <f>IF(Table2[[#This Row],[Ship Mode]]=Introduction!$C$44,1,0)</f>
        <v>1</v>
      </c>
      <c r="O1789" s="51">
        <f>IF(Table2[[#This Row],[Customer Segment]]=Introduction!$D$45,1,0)</f>
        <v>0</v>
      </c>
      <c r="P1789" s="51">
        <f>IF(Table2[[#This Row],[Customer Segment]]=Introduction!$D$42,1,0)</f>
        <v>0</v>
      </c>
      <c r="Q1789" s="51">
        <f>IF(Table2[[#This Row],[Customer Segment]]=Introduction!$D$44,1,0)</f>
        <v>1</v>
      </c>
      <c r="R1789" s="41">
        <v>28.01</v>
      </c>
      <c r="S17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295.57303300318722</v>
      </c>
    </row>
    <row r="1790" spans="1:19" customFormat="1" x14ac:dyDescent="0.2">
      <c r="A1790" s="1" t="s">
        <v>46</v>
      </c>
      <c r="B1790" s="1" t="s">
        <v>14</v>
      </c>
      <c r="C1790" s="1" t="s">
        <v>70</v>
      </c>
      <c r="D1790" s="47">
        <v>0.03</v>
      </c>
      <c r="E1790" s="47">
        <v>4.24</v>
      </c>
      <c r="F1790" s="47">
        <v>5.41</v>
      </c>
      <c r="G1790" s="47">
        <v>0.35</v>
      </c>
      <c r="H1790" s="47">
        <v>-84.437600000000003</v>
      </c>
      <c r="I1790" s="52">
        <f>IF(Table2[[#This Row],[Order Priority]]=Introduction!$B$42,1,0)</f>
        <v>0</v>
      </c>
      <c r="J1790" s="52">
        <f>IF(Table2[[#This Row],[Order Priority]]=Introduction!$B$43,1,0)</f>
        <v>0</v>
      </c>
      <c r="K1790" s="52">
        <f>IF(Table2[[#This Row],[Order Priority]]=Introduction!$B$44,1,0)</f>
        <v>0</v>
      </c>
      <c r="L1790" s="52">
        <f>IF(Table2[[#This Row],[Order Priority]]=Introduction!$B$45,1,0)</f>
        <v>0</v>
      </c>
      <c r="M1790" s="52">
        <f>IF(Table2[[#This Row],[Ship Mode]]=Introduction!$C$42,1,0)</f>
        <v>0</v>
      </c>
      <c r="N1790" s="51">
        <f>IF(Table2[[#This Row],[Ship Mode]]=Introduction!$C$44,1,0)</f>
        <v>1</v>
      </c>
      <c r="O1790" s="51">
        <f>IF(Table2[[#This Row],[Customer Segment]]=Introduction!$D$45,1,0)</f>
        <v>0</v>
      </c>
      <c r="P1790" s="51">
        <f>IF(Table2[[#This Row],[Customer Segment]]=Introduction!$D$42,1,0)</f>
        <v>0</v>
      </c>
      <c r="Q1790" s="51">
        <f>IF(Table2[[#This Row],[Customer Segment]]=Introduction!$D$44,1,0)</f>
        <v>0</v>
      </c>
      <c r="R1790" s="44">
        <v>58.68</v>
      </c>
      <c r="S17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185.43587197333017</v>
      </c>
    </row>
    <row r="1791" spans="1:19" customFormat="1" x14ac:dyDescent="0.2">
      <c r="A1791" s="1" t="s">
        <v>46</v>
      </c>
      <c r="B1791" s="1" t="s">
        <v>14</v>
      </c>
      <c r="C1791" s="1" t="s">
        <v>70</v>
      </c>
      <c r="D1791" s="49">
        <v>0.04</v>
      </c>
      <c r="E1791" s="49">
        <v>2.94</v>
      </c>
      <c r="F1791" s="49">
        <v>0.7</v>
      </c>
      <c r="G1791" s="49">
        <v>0.57999999999999996</v>
      </c>
      <c r="H1791" s="49">
        <v>24.312000000000001</v>
      </c>
      <c r="I1791" s="52">
        <f>IF(Table2[[#This Row],[Order Priority]]=Introduction!$B$42,1,0)</f>
        <v>0</v>
      </c>
      <c r="J1791" s="52">
        <f>IF(Table2[[#This Row],[Order Priority]]=Introduction!$B$43,1,0)</f>
        <v>0</v>
      </c>
      <c r="K1791" s="52">
        <f>IF(Table2[[#This Row],[Order Priority]]=Introduction!$B$44,1,0)</f>
        <v>0</v>
      </c>
      <c r="L1791" s="52">
        <f>IF(Table2[[#This Row],[Order Priority]]=Introduction!$B$45,1,0)</f>
        <v>0</v>
      </c>
      <c r="M1791" s="52">
        <f>IF(Table2[[#This Row],[Ship Mode]]=Introduction!$C$42,1,0)</f>
        <v>0</v>
      </c>
      <c r="N1791" s="51">
        <f>IF(Table2[[#This Row],[Ship Mode]]=Introduction!$C$44,1,0)</f>
        <v>1</v>
      </c>
      <c r="O1791" s="51">
        <f>IF(Table2[[#This Row],[Customer Segment]]=Introduction!$D$45,1,0)</f>
        <v>0</v>
      </c>
      <c r="P1791" s="51">
        <f>IF(Table2[[#This Row],[Customer Segment]]=Introduction!$D$42,1,0)</f>
        <v>0</v>
      </c>
      <c r="Q1791" s="51">
        <f>IF(Table2[[#This Row],[Customer Segment]]=Introduction!$D$44,1,0)</f>
        <v>0</v>
      </c>
      <c r="R1791" s="41">
        <v>53.1</v>
      </c>
      <c r="S17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347.1077157503164</v>
      </c>
    </row>
    <row r="1792" spans="1:19" customFormat="1" x14ac:dyDescent="0.2">
      <c r="A1792" s="1" t="s">
        <v>46</v>
      </c>
      <c r="B1792" s="1" t="s">
        <v>2</v>
      </c>
      <c r="C1792" s="1" t="s">
        <v>15</v>
      </c>
      <c r="D1792" s="47">
        <v>0.06</v>
      </c>
      <c r="E1792" s="47">
        <v>350.98</v>
      </c>
      <c r="F1792" s="47">
        <v>30</v>
      </c>
      <c r="G1792" s="47">
        <v>0.61</v>
      </c>
      <c r="H1792" s="47">
        <v>797.85599999999999</v>
      </c>
      <c r="I1792" s="52">
        <f>IF(Table2[[#This Row],[Order Priority]]=Introduction!$B$42,1,0)</f>
        <v>0</v>
      </c>
      <c r="J1792" s="52">
        <f>IF(Table2[[#This Row],[Order Priority]]=Introduction!$B$43,1,0)</f>
        <v>0</v>
      </c>
      <c r="K1792" s="52">
        <f>IF(Table2[[#This Row],[Order Priority]]=Introduction!$B$44,1,0)</f>
        <v>0</v>
      </c>
      <c r="L1792" s="52">
        <f>IF(Table2[[#This Row],[Order Priority]]=Introduction!$B$45,1,0)</f>
        <v>0</v>
      </c>
      <c r="M1792" s="52">
        <f>IF(Table2[[#This Row],[Ship Mode]]=Introduction!$C$42,1,0)</f>
        <v>1</v>
      </c>
      <c r="N1792" s="51">
        <f>IF(Table2[[#This Row],[Ship Mode]]=Introduction!$C$44,1,0)</f>
        <v>0</v>
      </c>
      <c r="O1792" s="51">
        <f>IF(Table2[[#This Row],[Customer Segment]]=Introduction!$D$45,1,0)</f>
        <v>0</v>
      </c>
      <c r="P1792" s="51">
        <f>IF(Table2[[#This Row],[Customer Segment]]=Introduction!$D$42,1,0)</f>
        <v>1</v>
      </c>
      <c r="Q1792" s="51">
        <f>IF(Table2[[#This Row],[Customer Segment]]=Introduction!$D$44,1,0)</f>
        <v>0</v>
      </c>
      <c r="R1792" s="44">
        <v>2016.32</v>
      </c>
      <c r="S17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3218.7553000589032</v>
      </c>
    </row>
    <row r="1793" spans="1:19" customFormat="1" x14ac:dyDescent="0.2">
      <c r="A1793" s="1" t="s">
        <v>46</v>
      </c>
      <c r="B1793" s="1" t="s">
        <v>2</v>
      </c>
      <c r="C1793" s="1" t="s">
        <v>15</v>
      </c>
      <c r="D1793" s="49">
        <v>0.02</v>
      </c>
      <c r="E1793" s="49">
        <v>70.98</v>
      </c>
      <c r="F1793" s="49">
        <v>46.74</v>
      </c>
      <c r="G1793" s="49">
        <v>0.56000000000000005</v>
      </c>
      <c r="H1793" s="49">
        <v>-178.21600000000001</v>
      </c>
      <c r="I1793" s="52">
        <f>IF(Table2[[#This Row],[Order Priority]]=Introduction!$B$42,1,0)</f>
        <v>0</v>
      </c>
      <c r="J1793" s="52">
        <f>IF(Table2[[#This Row],[Order Priority]]=Introduction!$B$43,1,0)</f>
        <v>0</v>
      </c>
      <c r="K1793" s="52">
        <f>IF(Table2[[#This Row],[Order Priority]]=Introduction!$B$44,1,0)</f>
        <v>0</v>
      </c>
      <c r="L1793" s="52">
        <f>IF(Table2[[#This Row],[Order Priority]]=Introduction!$B$45,1,0)</f>
        <v>0</v>
      </c>
      <c r="M1793" s="52">
        <f>IF(Table2[[#This Row],[Ship Mode]]=Introduction!$C$42,1,0)</f>
        <v>1</v>
      </c>
      <c r="N1793" s="51">
        <f>IF(Table2[[#This Row],[Ship Mode]]=Introduction!$C$44,1,0)</f>
        <v>0</v>
      </c>
      <c r="O1793" s="51">
        <f>IF(Table2[[#This Row],[Customer Segment]]=Introduction!$D$45,1,0)</f>
        <v>0</v>
      </c>
      <c r="P1793" s="51">
        <f>IF(Table2[[#This Row],[Customer Segment]]=Introduction!$D$42,1,0)</f>
        <v>1</v>
      </c>
      <c r="Q1793" s="51">
        <f>IF(Table2[[#This Row],[Customer Segment]]=Introduction!$D$44,1,0)</f>
        <v>0</v>
      </c>
      <c r="R1793" s="41">
        <v>313.63</v>
      </c>
      <c r="S17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1789.5002972113869</v>
      </c>
    </row>
    <row r="1794" spans="1:19" customFormat="1" x14ac:dyDescent="0.2">
      <c r="A1794" s="1" t="s">
        <v>46</v>
      </c>
      <c r="B1794" s="1" t="s">
        <v>14</v>
      </c>
      <c r="C1794" s="1" t="s">
        <v>15</v>
      </c>
      <c r="D1794" s="47">
        <v>0.04</v>
      </c>
      <c r="E1794" s="47">
        <v>27.48</v>
      </c>
      <c r="F1794" s="47">
        <v>4</v>
      </c>
      <c r="G1794" s="47">
        <v>0.75</v>
      </c>
      <c r="H1794" s="47">
        <v>-26.655999999999999</v>
      </c>
      <c r="I1794" s="52">
        <f>IF(Table2[[#This Row],[Order Priority]]=Introduction!$B$42,1,0)</f>
        <v>0</v>
      </c>
      <c r="J1794" s="52">
        <f>IF(Table2[[#This Row],[Order Priority]]=Introduction!$B$43,1,0)</f>
        <v>0</v>
      </c>
      <c r="K1794" s="52">
        <f>IF(Table2[[#This Row],[Order Priority]]=Introduction!$B$44,1,0)</f>
        <v>0</v>
      </c>
      <c r="L1794" s="52">
        <f>IF(Table2[[#This Row],[Order Priority]]=Introduction!$B$45,1,0)</f>
        <v>0</v>
      </c>
      <c r="M1794" s="52">
        <f>IF(Table2[[#This Row],[Ship Mode]]=Introduction!$C$42,1,0)</f>
        <v>0</v>
      </c>
      <c r="N1794" s="51">
        <f>IF(Table2[[#This Row],[Ship Mode]]=Introduction!$C$44,1,0)</f>
        <v>1</v>
      </c>
      <c r="O1794" s="51">
        <f>IF(Table2[[#This Row],[Customer Segment]]=Introduction!$D$45,1,0)</f>
        <v>0</v>
      </c>
      <c r="P1794" s="51">
        <f>IF(Table2[[#This Row],[Customer Segment]]=Introduction!$D$42,1,0)</f>
        <v>1</v>
      </c>
      <c r="Q1794" s="51">
        <f>IF(Table2[[#This Row],[Customer Segment]]=Introduction!$D$44,1,0)</f>
        <v>0</v>
      </c>
      <c r="R1794" s="44">
        <v>397.17</v>
      </c>
      <c r="S17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575.37865700431848</v>
      </c>
    </row>
    <row r="1795" spans="1:19" customFormat="1" x14ac:dyDescent="0.2">
      <c r="A1795" s="1" t="s">
        <v>46</v>
      </c>
      <c r="B1795" s="1" t="s">
        <v>14</v>
      </c>
      <c r="C1795" s="1" t="s">
        <v>47</v>
      </c>
      <c r="D1795" s="49">
        <v>0</v>
      </c>
      <c r="E1795" s="49">
        <v>1.48</v>
      </c>
      <c r="F1795" s="49">
        <v>0.7</v>
      </c>
      <c r="G1795" s="49">
        <v>0.37</v>
      </c>
      <c r="H1795" s="49">
        <v>-203.09800000000001</v>
      </c>
      <c r="I1795" s="52">
        <f>IF(Table2[[#This Row],[Order Priority]]=Introduction!$B$42,1,0)</f>
        <v>0</v>
      </c>
      <c r="J1795" s="52">
        <f>IF(Table2[[#This Row],[Order Priority]]=Introduction!$B$43,1,0)</f>
        <v>0</v>
      </c>
      <c r="K1795" s="52">
        <f>IF(Table2[[#This Row],[Order Priority]]=Introduction!$B$44,1,0)</f>
        <v>0</v>
      </c>
      <c r="L1795" s="52">
        <f>IF(Table2[[#This Row],[Order Priority]]=Introduction!$B$45,1,0)</f>
        <v>0</v>
      </c>
      <c r="M1795" s="52">
        <f>IF(Table2[[#This Row],[Ship Mode]]=Introduction!$C$42,1,0)</f>
        <v>0</v>
      </c>
      <c r="N1795" s="51">
        <f>IF(Table2[[#This Row],[Ship Mode]]=Introduction!$C$44,1,0)</f>
        <v>1</v>
      </c>
      <c r="O1795" s="51">
        <f>IF(Table2[[#This Row],[Customer Segment]]=Introduction!$D$45,1,0)</f>
        <v>0</v>
      </c>
      <c r="P1795" s="51">
        <f>IF(Table2[[#This Row],[Customer Segment]]=Introduction!$D$42,1,0)</f>
        <v>0</v>
      </c>
      <c r="Q1795" s="51">
        <f>IF(Table2[[#This Row],[Customer Segment]]=Introduction!$D$44,1,0)</f>
        <v>1</v>
      </c>
      <c r="R1795" s="41">
        <v>19.32</v>
      </c>
      <c r="S17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-8.0163482766107599</v>
      </c>
    </row>
    <row r="1796" spans="1:19" customFormat="1" x14ac:dyDescent="0.2">
      <c r="A1796" s="1" t="s">
        <v>46</v>
      </c>
      <c r="B1796" s="1" t="s">
        <v>14</v>
      </c>
      <c r="C1796" s="1" t="s">
        <v>47</v>
      </c>
      <c r="D1796" s="47">
        <v>0.04</v>
      </c>
      <c r="E1796" s="47">
        <v>6.48</v>
      </c>
      <c r="F1796" s="47">
        <v>9.5399999999999991</v>
      </c>
      <c r="G1796" s="47">
        <v>0.37</v>
      </c>
      <c r="H1796" s="47">
        <v>-223.94399999999999</v>
      </c>
      <c r="I1796" s="52">
        <f>IF(Table2[[#This Row],[Order Priority]]=Introduction!$B$42,1,0)</f>
        <v>0</v>
      </c>
      <c r="J1796" s="52">
        <f>IF(Table2[[#This Row],[Order Priority]]=Introduction!$B$43,1,0)</f>
        <v>0</v>
      </c>
      <c r="K1796" s="52">
        <f>IF(Table2[[#This Row],[Order Priority]]=Introduction!$B$44,1,0)</f>
        <v>0</v>
      </c>
      <c r="L1796" s="52">
        <f>IF(Table2[[#This Row],[Order Priority]]=Introduction!$B$45,1,0)</f>
        <v>0</v>
      </c>
      <c r="M1796" s="52">
        <f>IF(Table2[[#This Row],[Ship Mode]]=Introduction!$C$42,1,0)</f>
        <v>0</v>
      </c>
      <c r="N1796" s="51">
        <f>IF(Table2[[#This Row],[Ship Mode]]=Introduction!$C$44,1,0)</f>
        <v>1</v>
      </c>
      <c r="O1796" s="51">
        <f>IF(Table2[[#This Row],[Customer Segment]]=Introduction!$D$45,1,0)</f>
        <v>0</v>
      </c>
      <c r="P1796" s="51">
        <f>IF(Table2[[#This Row],[Customer Segment]]=Introduction!$D$42,1,0)</f>
        <v>0</v>
      </c>
      <c r="Q1796" s="51">
        <f>IF(Table2[[#This Row],[Customer Segment]]=Introduction!$D$44,1,0)</f>
        <v>1</v>
      </c>
      <c r="R1796" s="44">
        <v>125.37</v>
      </c>
      <c r="S17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204.20094371247353</v>
      </c>
    </row>
    <row r="1797" spans="1:19" customFormat="1" x14ac:dyDescent="0.2">
      <c r="A1797" s="1" t="s">
        <v>1</v>
      </c>
      <c r="B1797" s="1" t="s">
        <v>14</v>
      </c>
      <c r="C1797" s="1" t="s">
        <v>70</v>
      </c>
      <c r="D1797" s="49">
        <v>0.1</v>
      </c>
      <c r="E1797" s="49">
        <v>7.64</v>
      </c>
      <c r="F1797" s="49">
        <v>5.83</v>
      </c>
      <c r="G1797" s="49">
        <v>0.36</v>
      </c>
      <c r="H1797" s="49">
        <v>-403.18740000000003</v>
      </c>
      <c r="I1797" s="52">
        <f>IF(Table2[[#This Row],[Order Priority]]=Introduction!$B$42,1,0)</f>
        <v>1</v>
      </c>
      <c r="J1797" s="52">
        <f>IF(Table2[[#This Row],[Order Priority]]=Introduction!$B$43,1,0)</f>
        <v>0</v>
      </c>
      <c r="K1797" s="52">
        <f>IF(Table2[[#This Row],[Order Priority]]=Introduction!$B$44,1,0)</f>
        <v>0</v>
      </c>
      <c r="L1797" s="52">
        <f>IF(Table2[[#This Row],[Order Priority]]=Introduction!$B$45,1,0)</f>
        <v>0</v>
      </c>
      <c r="M1797" s="52">
        <f>IF(Table2[[#This Row],[Ship Mode]]=Introduction!$C$42,1,0)</f>
        <v>0</v>
      </c>
      <c r="N1797" s="51">
        <f>IF(Table2[[#This Row],[Ship Mode]]=Introduction!$C$44,1,0)</f>
        <v>1</v>
      </c>
      <c r="O1797" s="51">
        <f>IF(Table2[[#This Row],[Customer Segment]]=Introduction!$D$45,1,0)</f>
        <v>0</v>
      </c>
      <c r="P1797" s="51">
        <f>IF(Table2[[#This Row],[Customer Segment]]=Introduction!$D$42,1,0)</f>
        <v>0</v>
      </c>
      <c r="Q1797" s="51">
        <f>IF(Table2[[#This Row],[Customer Segment]]=Introduction!$D$44,1,0)</f>
        <v>0</v>
      </c>
      <c r="R1797" s="41">
        <v>39.36</v>
      </c>
      <c r="S17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-67.675674333439815</v>
      </c>
    </row>
    <row r="1798" spans="1:19" customFormat="1" x14ac:dyDescent="0.2">
      <c r="A1798" s="1" t="s">
        <v>1</v>
      </c>
      <c r="B1798" s="1" t="s">
        <v>63</v>
      </c>
      <c r="C1798" s="1" t="s">
        <v>3</v>
      </c>
      <c r="D1798" s="47">
        <v>0.03</v>
      </c>
      <c r="E1798" s="47">
        <v>41.32</v>
      </c>
      <c r="F1798" s="47">
        <v>58.66</v>
      </c>
      <c r="G1798" s="47">
        <v>0.76</v>
      </c>
      <c r="H1798" s="47">
        <v>-32.816000000000003</v>
      </c>
      <c r="I1798" s="52">
        <f>IF(Table2[[#This Row],[Order Priority]]=Introduction!$B$42,1,0)</f>
        <v>1</v>
      </c>
      <c r="J1798" s="52">
        <f>IF(Table2[[#This Row],[Order Priority]]=Introduction!$B$43,1,0)</f>
        <v>0</v>
      </c>
      <c r="K1798" s="52">
        <f>IF(Table2[[#This Row],[Order Priority]]=Introduction!$B$44,1,0)</f>
        <v>0</v>
      </c>
      <c r="L1798" s="52">
        <f>IF(Table2[[#This Row],[Order Priority]]=Introduction!$B$45,1,0)</f>
        <v>0</v>
      </c>
      <c r="M1798" s="52">
        <f>IF(Table2[[#This Row],[Ship Mode]]=Introduction!$C$42,1,0)</f>
        <v>0</v>
      </c>
      <c r="N1798" s="51">
        <f>IF(Table2[[#This Row],[Ship Mode]]=Introduction!$C$44,1,0)</f>
        <v>0</v>
      </c>
      <c r="O1798" s="51">
        <f>IF(Table2[[#This Row],[Customer Segment]]=Introduction!$D$45,1,0)</f>
        <v>1</v>
      </c>
      <c r="P1798" s="51">
        <f>IF(Table2[[#This Row],[Customer Segment]]=Introduction!$D$42,1,0)</f>
        <v>0</v>
      </c>
      <c r="Q1798" s="51">
        <f>IF(Table2[[#This Row],[Customer Segment]]=Introduction!$D$44,1,0)</f>
        <v>0</v>
      </c>
      <c r="R1798" s="44">
        <v>419.27</v>
      </c>
      <c r="S17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2164.7859081787155</v>
      </c>
    </row>
    <row r="1799" spans="1:19" customFormat="1" x14ac:dyDescent="0.2">
      <c r="A1799" s="1" t="s">
        <v>1</v>
      </c>
      <c r="B1799" s="1" t="s">
        <v>14</v>
      </c>
      <c r="C1799" s="1" t="s">
        <v>3</v>
      </c>
      <c r="D1799" s="49">
        <v>0</v>
      </c>
      <c r="E1799" s="49">
        <v>6.88</v>
      </c>
      <c r="F1799" s="49">
        <v>2</v>
      </c>
      <c r="G1799" s="49">
        <v>0.39</v>
      </c>
      <c r="H1799" s="49">
        <v>-15.61</v>
      </c>
      <c r="I1799" s="52">
        <f>IF(Table2[[#This Row],[Order Priority]]=Introduction!$B$42,1,0)</f>
        <v>1</v>
      </c>
      <c r="J1799" s="52">
        <f>IF(Table2[[#This Row],[Order Priority]]=Introduction!$B$43,1,0)</f>
        <v>0</v>
      </c>
      <c r="K1799" s="52">
        <f>IF(Table2[[#This Row],[Order Priority]]=Introduction!$B$44,1,0)</f>
        <v>0</v>
      </c>
      <c r="L1799" s="52">
        <f>IF(Table2[[#This Row],[Order Priority]]=Introduction!$B$45,1,0)</f>
        <v>0</v>
      </c>
      <c r="M1799" s="52">
        <f>IF(Table2[[#This Row],[Ship Mode]]=Introduction!$C$42,1,0)</f>
        <v>0</v>
      </c>
      <c r="N1799" s="51">
        <f>IF(Table2[[#This Row],[Ship Mode]]=Introduction!$C$44,1,0)</f>
        <v>1</v>
      </c>
      <c r="O1799" s="51">
        <f>IF(Table2[[#This Row],[Customer Segment]]=Introduction!$D$45,1,0)</f>
        <v>1</v>
      </c>
      <c r="P1799" s="51">
        <f>IF(Table2[[#This Row],[Customer Segment]]=Introduction!$D$42,1,0)</f>
        <v>0</v>
      </c>
      <c r="Q1799" s="51">
        <f>IF(Table2[[#This Row],[Customer Segment]]=Introduction!$D$44,1,0)</f>
        <v>0</v>
      </c>
      <c r="R1799" s="41">
        <v>36</v>
      </c>
      <c r="S17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302.95645814781216</v>
      </c>
    </row>
    <row r="1800" spans="1:19" customFormat="1" x14ac:dyDescent="0.2">
      <c r="A1800" s="1" t="s">
        <v>1</v>
      </c>
      <c r="B1800" s="1" t="s">
        <v>14</v>
      </c>
      <c r="C1800" s="1" t="s">
        <v>3</v>
      </c>
      <c r="D1800" s="47">
        <v>0</v>
      </c>
      <c r="E1800" s="47">
        <v>40.479999999999997</v>
      </c>
      <c r="F1800" s="47">
        <v>19.989999999999998</v>
      </c>
      <c r="G1800" s="47">
        <v>0.77</v>
      </c>
      <c r="H1800" s="47">
        <v>-25.634</v>
      </c>
      <c r="I1800" s="52">
        <f>IF(Table2[[#This Row],[Order Priority]]=Introduction!$B$42,1,0)</f>
        <v>1</v>
      </c>
      <c r="J1800" s="52">
        <f>IF(Table2[[#This Row],[Order Priority]]=Introduction!$B$43,1,0)</f>
        <v>0</v>
      </c>
      <c r="K1800" s="52">
        <f>IF(Table2[[#This Row],[Order Priority]]=Introduction!$B$44,1,0)</f>
        <v>0</v>
      </c>
      <c r="L1800" s="52">
        <f>IF(Table2[[#This Row],[Order Priority]]=Introduction!$B$45,1,0)</f>
        <v>0</v>
      </c>
      <c r="M1800" s="52">
        <f>IF(Table2[[#This Row],[Ship Mode]]=Introduction!$C$42,1,0)</f>
        <v>0</v>
      </c>
      <c r="N1800" s="51">
        <f>IF(Table2[[#This Row],[Ship Mode]]=Introduction!$C$44,1,0)</f>
        <v>1</v>
      </c>
      <c r="O1800" s="51">
        <f>IF(Table2[[#This Row],[Customer Segment]]=Introduction!$D$45,1,0)</f>
        <v>1</v>
      </c>
      <c r="P1800" s="51">
        <f>IF(Table2[[#This Row],[Customer Segment]]=Introduction!$D$42,1,0)</f>
        <v>0</v>
      </c>
      <c r="Q1800" s="51">
        <f>IF(Table2[[#This Row],[Customer Segment]]=Introduction!$D$44,1,0)</f>
        <v>0</v>
      </c>
      <c r="R1800" s="44">
        <v>264.95</v>
      </c>
      <c r="S18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1211.048010820062</v>
      </c>
    </row>
    <row r="1801" spans="1:19" customFormat="1" x14ac:dyDescent="0.2">
      <c r="A1801" s="1" t="s">
        <v>13</v>
      </c>
      <c r="B1801" s="1" t="s">
        <v>2</v>
      </c>
      <c r="C1801" s="1" t="s">
        <v>70</v>
      </c>
      <c r="D1801" s="49">
        <v>0.04</v>
      </c>
      <c r="E1801" s="49">
        <v>119.99</v>
      </c>
      <c r="F1801" s="49">
        <v>14</v>
      </c>
      <c r="G1801" s="49">
        <v>0.36</v>
      </c>
      <c r="H1801" s="49">
        <v>509.95830000000001</v>
      </c>
      <c r="I1801" s="52">
        <f>IF(Table2[[#This Row],[Order Priority]]=Introduction!$B$42,1,0)</f>
        <v>0</v>
      </c>
      <c r="J1801" s="52">
        <f>IF(Table2[[#This Row],[Order Priority]]=Introduction!$B$43,1,0)</f>
        <v>1</v>
      </c>
      <c r="K1801" s="52">
        <f>IF(Table2[[#This Row],[Order Priority]]=Introduction!$B$44,1,0)</f>
        <v>0</v>
      </c>
      <c r="L1801" s="52">
        <f>IF(Table2[[#This Row],[Order Priority]]=Introduction!$B$45,1,0)</f>
        <v>0</v>
      </c>
      <c r="M1801" s="52">
        <f>IF(Table2[[#This Row],[Ship Mode]]=Introduction!$C$42,1,0)</f>
        <v>1</v>
      </c>
      <c r="N1801" s="51">
        <f>IF(Table2[[#This Row],[Ship Mode]]=Introduction!$C$44,1,0)</f>
        <v>0</v>
      </c>
      <c r="O1801" s="51">
        <f>IF(Table2[[#This Row],[Customer Segment]]=Introduction!$D$45,1,0)</f>
        <v>0</v>
      </c>
      <c r="P1801" s="51">
        <f>IF(Table2[[#This Row],[Customer Segment]]=Introduction!$D$42,1,0)</f>
        <v>0</v>
      </c>
      <c r="Q1801" s="51">
        <f>IF(Table2[[#This Row],[Customer Segment]]=Introduction!$D$44,1,0)</f>
        <v>0</v>
      </c>
      <c r="R1801" s="41">
        <v>739.07</v>
      </c>
      <c r="S18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1388.8177764827767</v>
      </c>
    </row>
    <row r="1802" spans="1:19" customFormat="1" x14ac:dyDescent="0.2">
      <c r="A1802" s="1" t="s">
        <v>92</v>
      </c>
      <c r="B1802" s="1" t="s">
        <v>2</v>
      </c>
      <c r="C1802" s="1" t="s">
        <v>15</v>
      </c>
      <c r="D1802" s="47">
        <v>0.06</v>
      </c>
      <c r="E1802" s="47">
        <v>146.34</v>
      </c>
      <c r="F1802" s="47">
        <v>43.75</v>
      </c>
      <c r="G1802" s="47">
        <v>0.65</v>
      </c>
      <c r="H1802" s="47">
        <v>-89.27</v>
      </c>
      <c r="I1802" s="52">
        <f>IF(Table2[[#This Row],[Order Priority]]=Introduction!$B$42,1,0)</f>
        <v>0</v>
      </c>
      <c r="J1802" s="52">
        <f>IF(Table2[[#This Row],[Order Priority]]=Introduction!$B$43,1,0)</f>
        <v>0</v>
      </c>
      <c r="K1802" s="52">
        <f>IF(Table2[[#This Row],[Order Priority]]=Introduction!$B$44,1,0)</f>
        <v>0</v>
      </c>
      <c r="L1802" s="52">
        <f>IF(Table2[[#This Row],[Order Priority]]=Introduction!$B$45,1,0)</f>
        <v>1</v>
      </c>
      <c r="M1802" s="52">
        <f>IF(Table2[[#This Row],[Ship Mode]]=Introduction!$C$42,1,0)</f>
        <v>1</v>
      </c>
      <c r="N1802" s="51">
        <f>IF(Table2[[#This Row],[Ship Mode]]=Introduction!$C$44,1,0)</f>
        <v>0</v>
      </c>
      <c r="O1802" s="51">
        <f>IF(Table2[[#This Row],[Customer Segment]]=Introduction!$D$45,1,0)</f>
        <v>0</v>
      </c>
      <c r="P1802" s="51">
        <f>IF(Table2[[#This Row],[Customer Segment]]=Introduction!$D$42,1,0)</f>
        <v>1</v>
      </c>
      <c r="Q1802" s="51">
        <f>IF(Table2[[#This Row],[Customer Segment]]=Introduction!$D$44,1,0)</f>
        <v>0</v>
      </c>
      <c r="R1802" s="44">
        <v>1721.24</v>
      </c>
      <c r="S18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1894.1646585580847</v>
      </c>
    </row>
    <row r="1803" spans="1:19" customFormat="1" x14ac:dyDescent="0.2">
      <c r="A1803" s="1" t="s">
        <v>1</v>
      </c>
      <c r="B1803" s="1" t="s">
        <v>63</v>
      </c>
      <c r="C1803" s="1" t="s">
        <v>15</v>
      </c>
      <c r="D1803" s="49">
        <v>0.04</v>
      </c>
      <c r="E1803" s="49">
        <v>33.89</v>
      </c>
      <c r="F1803" s="49">
        <v>5.0999999999999996</v>
      </c>
      <c r="G1803" s="49">
        <v>0.6</v>
      </c>
      <c r="H1803" s="49">
        <v>72.983999999999995</v>
      </c>
      <c r="I1803" s="52">
        <f>IF(Table2[[#This Row],[Order Priority]]=Introduction!$B$42,1,0)</f>
        <v>1</v>
      </c>
      <c r="J1803" s="52">
        <f>IF(Table2[[#This Row],[Order Priority]]=Introduction!$B$43,1,0)</f>
        <v>0</v>
      </c>
      <c r="K1803" s="52">
        <f>IF(Table2[[#This Row],[Order Priority]]=Introduction!$B$44,1,0)</f>
        <v>0</v>
      </c>
      <c r="L1803" s="52">
        <f>IF(Table2[[#This Row],[Order Priority]]=Introduction!$B$45,1,0)</f>
        <v>0</v>
      </c>
      <c r="M1803" s="52">
        <f>IF(Table2[[#This Row],[Ship Mode]]=Introduction!$C$42,1,0)</f>
        <v>0</v>
      </c>
      <c r="N1803" s="51">
        <f>IF(Table2[[#This Row],[Ship Mode]]=Introduction!$C$44,1,0)</f>
        <v>0</v>
      </c>
      <c r="O1803" s="51">
        <f>IF(Table2[[#This Row],[Customer Segment]]=Introduction!$D$45,1,0)</f>
        <v>0</v>
      </c>
      <c r="P1803" s="51">
        <f>IF(Table2[[#This Row],[Customer Segment]]=Introduction!$D$42,1,0)</f>
        <v>1</v>
      </c>
      <c r="Q1803" s="51">
        <f>IF(Table2[[#This Row],[Customer Segment]]=Introduction!$D$44,1,0)</f>
        <v>0</v>
      </c>
      <c r="R1803" s="41">
        <v>200.83</v>
      </c>
      <c r="S18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609.98806056071362</v>
      </c>
    </row>
    <row r="1804" spans="1:19" customFormat="1" x14ac:dyDescent="0.2">
      <c r="A1804" s="1" t="s">
        <v>13</v>
      </c>
      <c r="B1804" s="1" t="s">
        <v>14</v>
      </c>
      <c r="C1804" s="1" t="s">
        <v>70</v>
      </c>
      <c r="D1804" s="47">
        <v>0.1</v>
      </c>
      <c r="E1804" s="47">
        <v>1.68</v>
      </c>
      <c r="F1804" s="47">
        <v>1.57</v>
      </c>
      <c r="G1804" s="47">
        <v>0.59</v>
      </c>
      <c r="H1804" s="47">
        <v>-11.57</v>
      </c>
      <c r="I1804" s="52">
        <f>IF(Table2[[#This Row],[Order Priority]]=Introduction!$B$42,1,0)</f>
        <v>0</v>
      </c>
      <c r="J1804" s="52">
        <f>IF(Table2[[#This Row],[Order Priority]]=Introduction!$B$43,1,0)</f>
        <v>1</v>
      </c>
      <c r="K1804" s="52">
        <f>IF(Table2[[#This Row],[Order Priority]]=Introduction!$B$44,1,0)</f>
        <v>0</v>
      </c>
      <c r="L1804" s="52">
        <f>IF(Table2[[#This Row],[Order Priority]]=Introduction!$B$45,1,0)</f>
        <v>0</v>
      </c>
      <c r="M1804" s="52">
        <f>IF(Table2[[#This Row],[Ship Mode]]=Introduction!$C$42,1,0)</f>
        <v>0</v>
      </c>
      <c r="N1804" s="51">
        <f>IF(Table2[[#This Row],[Ship Mode]]=Introduction!$C$44,1,0)</f>
        <v>1</v>
      </c>
      <c r="O1804" s="51">
        <f>IF(Table2[[#This Row],[Customer Segment]]=Introduction!$D$45,1,0)</f>
        <v>0</v>
      </c>
      <c r="P1804" s="51">
        <f>IF(Table2[[#This Row],[Customer Segment]]=Introduction!$D$42,1,0)</f>
        <v>0</v>
      </c>
      <c r="Q1804" s="51">
        <f>IF(Table2[[#This Row],[Customer Segment]]=Introduction!$D$44,1,0)</f>
        <v>0</v>
      </c>
      <c r="R1804" s="44">
        <v>18.71</v>
      </c>
      <c r="S18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95.605884735420602</v>
      </c>
    </row>
    <row r="1805" spans="1:19" customFormat="1" x14ac:dyDescent="0.2">
      <c r="A1805" s="1" t="s">
        <v>23</v>
      </c>
      <c r="B1805" s="1" t="s">
        <v>14</v>
      </c>
      <c r="C1805" s="1" t="s">
        <v>3</v>
      </c>
      <c r="D1805" s="49">
        <v>0</v>
      </c>
      <c r="E1805" s="49">
        <v>4.13</v>
      </c>
      <c r="F1805" s="49">
        <v>5.34</v>
      </c>
      <c r="G1805" s="49">
        <v>0.38</v>
      </c>
      <c r="H1805" s="49">
        <v>-61.87</v>
      </c>
      <c r="I1805" s="52">
        <f>IF(Table2[[#This Row],[Order Priority]]=Introduction!$B$42,1,0)</f>
        <v>0</v>
      </c>
      <c r="J1805" s="52">
        <f>IF(Table2[[#This Row],[Order Priority]]=Introduction!$B$43,1,0)</f>
        <v>0</v>
      </c>
      <c r="K1805" s="52">
        <f>IF(Table2[[#This Row],[Order Priority]]=Introduction!$B$44,1,0)</f>
        <v>1</v>
      </c>
      <c r="L1805" s="52">
        <f>IF(Table2[[#This Row],[Order Priority]]=Introduction!$B$45,1,0)</f>
        <v>0</v>
      </c>
      <c r="M1805" s="52">
        <f>IF(Table2[[#This Row],[Ship Mode]]=Introduction!$C$42,1,0)</f>
        <v>0</v>
      </c>
      <c r="N1805" s="51">
        <f>IF(Table2[[#This Row],[Ship Mode]]=Introduction!$C$44,1,0)</f>
        <v>1</v>
      </c>
      <c r="O1805" s="51">
        <f>IF(Table2[[#This Row],[Customer Segment]]=Introduction!$D$45,1,0)</f>
        <v>1</v>
      </c>
      <c r="P1805" s="51">
        <f>IF(Table2[[#This Row],[Customer Segment]]=Introduction!$D$42,1,0)</f>
        <v>0</v>
      </c>
      <c r="Q1805" s="51">
        <f>IF(Table2[[#This Row],[Customer Segment]]=Introduction!$D$44,1,0)</f>
        <v>0</v>
      </c>
      <c r="R1805" s="41">
        <v>40.950000000000003</v>
      </c>
      <c r="S18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120.72947090999592</v>
      </c>
    </row>
    <row r="1806" spans="1:19" customFormat="1" x14ac:dyDescent="0.2">
      <c r="A1806" s="1" t="s">
        <v>23</v>
      </c>
      <c r="B1806" s="1" t="s">
        <v>2</v>
      </c>
      <c r="C1806" s="1" t="s">
        <v>3</v>
      </c>
      <c r="D1806" s="47">
        <v>0.1</v>
      </c>
      <c r="E1806" s="47">
        <v>130.97999999999999</v>
      </c>
      <c r="F1806" s="47">
        <v>54.74</v>
      </c>
      <c r="G1806" s="47">
        <v>0.69</v>
      </c>
      <c r="H1806" s="47">
        <v>-530.24</v>
      </c>
      <c r="I1806" s="52">
        <f>IF(Table2[[#This Row],[Order Priority]]=Introduction!$B$42,1,0)</f>
        <v>0</v>
      </c>
      <c r="J1806" s="52">
        <f>IF(Table2[[#This Row],[Order Priority]]=Introduction!$B$43,1,0)</f>
        <v>0</v>
      </c>
      <c r="K1806" s="52">
        <f>IF(Table2[[#This Row],[Order Priority]]=Introduction!$B$44,1,0)</f>
        <v>1</v>
      </c>
      <c r="L1806" s="52">
        <f>IF(Table2[[#This Row],[Order Priority]]=Introduction!$B$45,1,0)</f>
        <v>0</v>
      </c>
      <c r="M1806" s="52">
        <f>IF(Table2[[#This Row],[Ship Mode]]=Introduction!$C$42,1,0)</f>
        <v>1</v>
      </c>
      <c r="N1806" s="51">
        <f>IF(Table2[[#This Row],[Ship Mode]]=Introduction!$C$44,1,0)</f>
        <v>0</v>
      </c>
      <c r="O1806" s="51">
        <f>IF(Table2[[#This Row],[Customer Segment]]=Introduction!$D$45,1,0)</f>
        <v>1</v>
      </c>
      <c r="P1806" s="51">
        <f>IF(Table2[[#This Row],[Customer Segment]]=Introduction!$D$42,1,0)</f>
        <v>0</v>
      </c>
      <c r="Q1806" s="51">
        <f>IF(Table2[[#This Row],[Customer Segment]]=Introduction!$D$44,1,0)</f>
        <v>0</v>
      </c>
      <c r="R1806" s="44">
        <v>1155.73</v>
      </c>
      <c r="S18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1791.9490095835433</v>
      </c>
    </row>
    <row r="1807" spans="1:19" customFormat="1" x14ac:dyDescent="0.2">
      <c r="A1807" s="1" t="s">
        <v>23</v>
      </c>
      <c r="B1807" s="1" t="s">
        <v>14</v>
      </c>
      <c r="C1807" s="1" t="s">
        <v>70</v>
      </c>
      <c r="D1807" s="49">
        <v>0.03</v>
      </c>
      <c r="E1807" s="49">
        <v>51.75</v>
      </c>
      <c r="F1807" s="49">
        <v>19.989999999999998</v>
      </c>
      <c r="G1807" s="49">
        <v>0.55000000000000004</v>
      </c>
      <c r="H1807" s="49">
        <v>261.44400000000002</v>
      </c>
      <c r="I1807" s="52">
        <f>IF(Table2[[#This Row],[Order Priority]]=Introduction!$B$42,1,0)</f>
        <v>0</v>
      </c>
      <c r="J1807" s="52">
        <f>IF(Table2[[#This Row],[Order Priority]]=Introduction!$B$43,1,0)</f>
        <v>0</v>
      </c>
      <c r="K1807" s="52">
        <f>IF(Table2[[#This Row],[Order Priority]]=Introduction!$B$44,1,0)</f>
        <v>1</v>
      </c>
      <c r="L1807" s="52">
        <f>IF(Table2[[#This Row],[Order Priority]]=Introduction!$B$45,1,0)</f>
        <v>0</v>
      </c>
      <c r="M1807" s="52">
        <f>IF(Table2[[#This Row],[Ship Mode]]=Introduction!$C$42,1,0)</f>
        <v>0</v>
      </c>
      <c r="N1807" s="51">
        <f>IF(Table2[[#This Row],[Ship Mode]]=Introduction!$C$44,1,0)</f>
        <v>1</v>
      </c>
      <c r="O1807" s="51">
        <f>IF(Table2[[#This Row],[Customer Segment]]=Introduction!$D$45,1,0)</f>
        <v>0</v>
      </c>
      <c r="P1807" s="51">
        <f>IF(Table2[[#This Row],[Customer Segment]]=Introduction!$D$42,1,0)</f>
        <v>0</v>
      </c>
      <c r="Q1807" s="51">
        <f>IF(Table2[[#This Row],[Customer Segment]]=Introduction!$D$44,1,0)</f>
        <v>0</v>
      </c>
      <c r="R1807" s="41">
        <v>818.81</v>
      </c>
      <c r="S18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1136.4422365630185</v>
      </c>
    </row>
    <row r="1808" spans="1:19" customFormat="1" x14ac:dyDescent="0.2">
      <c r="A1808" s="1" t="s">
        <v>23</v>
      </c>
      <c r="B1808" s="1" t="s">
        <v>14</v>
      </c>
      <c r="C1808" s="1" t="s">
        <v>15</v>
      </c>
      <c r="D1808" s="47">
        <v>0.06</v>
      </c>
      <c r="E1808" s="47">
        <v>10.89</v>
      </c>
      <c r="F1808" s="47">
        <v>4.5</v>
      </c>
      <c r="G1808" s="47">
        <v>0.59</v>
      </c>
      <c r="H1808" s="47">
        <v>-25.111999999999998</v>
      </c>
      <c r="I1808" s="52">
        <f>IF(Table2[[#This Row],[Order Priority]]=Introduction!$B$42,1,0)</f>
        <v>0</v>
      </c>
      <c r="J1808" s="52">
        <f>IF(Table2[[#This Row],[Order Priority]]=Introduction!$B$43,1,0)</f>
        <v>0</v>
      </c>
      <c r="K1808" s="52">
        <f>IF(Table2[[#This Row],[Order Priority]]=Introduction!$B$44,1,0)</f>
        <v>1</v>
      </c>
      <c r="L1808" s="52">
        <f>IF(Table2[[#This Row],[Order Priority]]=Introduction!$B$45,1,0)</f>
        <v>0</v>
      </c>
      <c r="M1808" s="52">
        <f>IF(Table2[[#This Row],[Ship Mode]]=Introduction!$C$42,1,0)</f>
        <v>0</v>
      </c>
      <c r="N1808" s="51">
        <f>IF(Table2[[#This Row],[Ship Mode]]=Introduction!$C$44,1,0)</f>
        <v>1</v>
      </c>
      <c r="O1808" s="51">
        <f>IF(Table2[[#This Row],[Customer Segment]]=Introduction!$D$45,1,0)</f>
        <v>0</v>
      </c>
      <c r="P1808" s="51">
        <f>IF(Table2[[#This Row],[Customer Segment]]=Introduction!$D$42,1,0)</f>
        <v>1</v>
      </c>
      <c r="Q1808" s="51">
        <f>IF(Table2[[#This Row],[Customer Segment]]=Introduction!$D$44,1,0)</f>
        <v>0</v>
      </c>
      <c r="R1808" s="44">
        <v>149.32</v>
      </c>
      <c r="S18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271.33295812448938</v>
      </c>
    </row>
    <row r="1809" spans="1:19" customFormat="1" x14ac:dyDescent="0.2">
      <c r="A1809" s="1" t="s">
        <v>23</v>
      </c>
      <c r="B1809" s="1" t="s">
        <v>14</v>
      </c>
      <c r="C1809" s="1" t="s">
        <v>15</v>
      </c>
      <c r="D1809" s="49">
        <v>0.03</v>
      </c>
      <c r="E1809" s="49">
        <v>10.64</v>
      </c>
      <c r="F1809" s="49">
        <v>5.16</v>
      </c>
      <c r="G1809" s="49">
        <v>0.56999999999999995</v>
      </c>
      <c r="H1809" s="49">
        <v>17.376000000000001</v>
      </c>
      <c r="I1809" s="52">
        <f>IF(Table2[[#This Row],[Order Priority]]=Introduction!$B$42,1,0)</f>
        <v>0</v>
      </c>
      <c r="J1809" s="52">
        <f>IF(Table2[[#This Row],[Order Priority]]=Introduction!$B$43,1,0)</f>
        <v>0</v>
      </c>
      <c r="K1809" s="52">
        <f>IF(Table2[[#This Row],[Order Priority]]=Introduction!$B$44,1,0)</f>
        <v>1</v>
      </c>
      <c r="L1809" s="52">
        <f>IF(Table2[[#This Row],[Order Priority]]=Introduction!$B$45,1,0)</f>
        <v>0</v>
      </c>
      <c r="M1809" s="52">
        <f>IF(Table2[[#This Row],[Ship Mode]]=Introduction!$C$42,1,0)</f>
        <v>0</v>
      </c>
      <c r="N1809" s="51">
        <f>IF(Table2[[#This Row],[Ship Mode]]=Introduction!$C$44,1,0)</f>
        <v>1</v>
      </c>
      <c r="O1809" s="51">
        <f>IF(Table2[[#This Row],[Customer Segment]]=Introduction!$D$45,1,0)</f>
        <v>0</v>
      </c>
      <c r="P1809" s="51">
        <f>IF(Table2[[#This Row],[Customer Segment]]=Introduction!$D$42,1,0)</f>
        <v>1</v>
      </c>
      <c r="Q1809" s="51">
        <f>IF(Table2[[#This Row],[Customer Segment]]=Introduction!$D$44,1,0)</f>
        <v>0</v>
      </c>
      <c r="R1809" s="41">
        <v>177.01</v>
      </c>
      <c r="S18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335.50192681809307</v>
      </c>
    </row>
    <row r="1810" spans="1:19" customFormat="1" x14ac:dyDescent="0.2">
      <c r="A1810" s="1" t="s">
        <v>23</v>
      </c>
      <c r="B1810" s="1" t="s">
        <v>14</v>
      </c>
      <c r="C1810" s="1" t="s">
        <v>15</v>
      </c>
      <c r="D1810" s="47">
        <v>0.03</v>
      </c>
      <c r="E1810" s="47">
        <v>7.96</v>
      </c>
      <c r="F1810" s="47">
        <v>4.95</v>
      </c>
      <c r="G1810" s="47">
        <v>0.41</v>
      </c>
      <c r="H1810" s="47">
        <v>24.260400000000001</v>
      </c>
      <c r="I1810" s="52">
        <f>IF(Table2[[#This Row],[Order Priority]]=Introduction!$B$42,1,0)</f>
        <v>0</v>
      </c>
      <c r="J1810" s="52">
        <f>IF(Table2[[#This Row],[Order Priority]]=Introduction!$B$43,1,0)</f>
        <v>0</v>
      </c>
      <c r="K1810" s="52">
        <f>IF(Table2[[#This Row],[Order Priority]]=Introduction!$B$44,1,0)</f>
        <v>1</v>
      </c>
      <c r="L1810" s="52">
        <f>IF(Table2[[#This Row],[Order Priority]]=Introduction!$B$45,1,0)</f>
        <v>0</v>
      </c>
      <c r="M1810" s="52">
        <f>IF(Table2[[#This Row],[Ship Mode]]=Introduction!$C$42,1,0)</f>
        <v>0</v>
      </c>
      <c r="N1810" s="51">
        <f>IF(Table2[[#This Row],[Ship Mode]]=Introduction!$C$44,1,0)</f>
        <v>1</v>
      </c>
      <c r="O1810" s="51">
        <f>IF(Table2[[#This Row],[Customer Segment]]=Introduction!$D$45,1,0)</f>
        <v>0</v>
      </c>
      <c r="P1810" s="51">
        <f>IF(Table2[[#This Row],[Customer Segment]]=Introduction!$D$42,1,0)</f>
        <v>1</v>
      </c>
      <c r="Q1810" s="51">
        <f>IF(Table2[[#This Row],[Customer Segment]]=Introduction!$D$44,1,0)</f>
        <v>0</v>
      </c>
      <c r="R1810" s="44">
        <v>35.159999999999997</v>
      </c>
      <c r="S18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195.36113815924412</v>
      </c>
    </row>
    <row r="1811" spans="1:19" customFormat="1" x14ac:dyDescent="0.2">
      <c r="A1811" s="1" t="s">
        <v>23</v>
      </c>
      <c r="B1811" s="1" t="s">
        <v>14</v>
      </c>
      <c r="C1811" s="1" t="s">
        <v>15</v>
      </c>
      <c r="D1811" s="49">
        <v>0.03</v>
      </c>
      <c r="E1811" s="49">
        <v>10.64</v>
      </c>
      <c r="F1811" s="49">
        <v>5.16</v>
      </c>
      <c r="G1811" s="49">
        <v>0.56999999999999995</v>
      </c>
      <c r="H1811" s="49">
        <v>14.48</v>
      </c>
      <c r="I1811" s="52">
        <f>IF(Table2[[#This Row],[Order Priority]]=Introduction!$B$42,1,0)</f>
        <v>0</v>
      </c>
      <c r="J1811" s="52">
        <f>IF(Table2[[#This Row],[Order Priority]]=Introduction!$B$43,1,0)</f>
        <v>0</v>
      </c>
      <c r="K1811" s="52">
        <f>IF(Table2[[#This Row],[Order Priority]]=Introduction!$B$44,1,0)</f>
        <v>1</v>
      </c>
      <c r="L1811" s="52">
        <f>IF(Table2[[#This Row],[Order Priority]]=Introduction!$B$45,1,0)</f>
        <v>0</v>
      </c>
      <c r="M1811" s="52">
        <f>IF(Table2[[#This Row],[Ship Mode]]=Introduction!$C$42,1,0)</f>
        <v>0</v>
      </c>
      <c r="N1811" s="51">
        <f>IF(Table2[[#This Row],[Ship Mode]]=Introduction!$C$44,1,0)</f>
        <v>1</v>
      </c>
      <c r="O1811" s="51">
        <f>IF(Table2[[#This Row],[Customer Segment]]=Introduction!$D$45,1,0)</f>
        <v>0</v>
      </c>
      <c r="P1811" s="51">
        <f>IF(Table2[[#This Row],[Customer Segment]]=Introduction!$D$42,1,0)</f>
        <v>1</v>
      </c>
      <c r="Q1811" s="51">
        <f>IF(Table2[[#This Row],[Customer Segment]]=Introduction!$D$44,1,0)</f>
        <v>0</v>
      </c>
      <c r="R1811" s="41">
        <v>696.96</v>
      </c>
      <c r="S18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332.53634832607378</v>
      </c>
    </row>
    <row r="1812" spans="1:19" customFormat="1" x14ac:dyDescent="0.2">
      <c r="A1812" s="1" t="s">
        <v>23</v>
      </c>
      <c r="B1812" s="1" t="s">
        <v>14</v>
      </c>
      <c r="C1812" s="1" t="s">
        <v>15</v>
      </c>
      <c r="D1812" s="47">
        <v>0.03</v>
      </c>
      <c r="E1812" s="47">
        <v>7.96</v>
      </c>
      <c r="F1812" s="47">
        <v>4.95</v>
      </c>
      <c r="G1812" s="47">
        <v>0.41</v>
      </c>
      <c r="H1812" s="47">
        <v>22.25</v>
      </c>
      <c r="I1812" s="52">
        <f>IF(Table2[[#This Row],[Order Priority]]=Introduction!$B$42,1,0)</f>
        <v>0</v>
      </c>
      <c r="J1812" s="52">
        <f>IF(Table2[[#This Row],[Order Priority]]=Introduction!$B$43,1,0)</f>
        <v>0</v>
      </c>
      <c r="K1812" s="52">
        <f>IF(Table2[[#This Row],[Order Priority]]=Introduction!$B$44,1,0)</f>
        <v>1</v>
      </c>
      <c r="L1812" s="52">
        <f>IF(Table2[[#This Row],[Order Priority]]=Introduction!$B$45,1,0)</f>
        <v>0</v>
      </c>
      <c r="M1812" s="52">
        <f>IF(Table2[[#This Row],[Ship Mode]]=Introduction!$C$42,1,0)</f>
        <v>0</v>
      </c>
      <c r="N1812" s="51">
        <f>IF(Table2[[#This Row],[Ship Mode]]=Introduction!$C$44,1,0)</f>
        <v>1</v>
      </c>
      <c r="O1812" s="51">
        <f>IF(Table2[[#This Row],[Customer Segment]]=Introduction!$D$45,1,0)</f>
        <v>0</v>
      </c>
      <c r="P1812" s="51">
        <f>IF(Table2[[#This Row],[Customer Segment]]=Introduction!$D$42,1,0)</f>
        <v>1</v>
      </c>
      <c r="Q1812" s="51">
        <f>IF(Table2[[#This Row],[Customer Segment]]=Introduction!$D$44,1,0)</f>
        <v>0</v>
      </c>
      <c r="R1812" s="44">
        <v>149.41</v>
      </c>
      <c r="S18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193.30243684696663</v>
      </c>
    </row>
    <row r="1813" spans="1:19" customFormat="1" x14ac:dyDescent="0.2">
      <c r="A1813" s="1" t="s">
        <v>23</v>
      </c>
      <c r="B1813" s="1" t="s">
        <v>63</v>
      </c>
      <c r="C1813" s="1" t="s">
        <v>15</v>
      </c>
      <c r="D1813" s="49">
        <v>0</v>
      </c>
      <c r="E1813" s="49">
        <v>11.7</v>
      </c>
      <c r="F1813" s="49">
        <v>6.96</v>
      </c>
      <c r="G1813" s="49">
        <v>0.5</v>
      </c>
      <c r="H1813" s="49">
        <v>-11.247999999999999</v>
      </c>
      <c r="I1813" s="52">
        <f>IF(Table2[[#This Row],[Order Priority]]=Introduction!$B$42,1,0)</f>
        <v>0</v>
      </c>
      <c r="J1813" s="52">
        <f>IF(Table2[[#This Row],[Order Priority]]=Introduction!$B$43,1,0)</f>
        <v>0</v>
      </c>
      <c r="K1813" s="52">
        <f>IF(Table2[[#This Row],[Order Priority]]=Introduction!$B$44,1,0)</f>
        <v>1</v>
      </c>
      <c r="L1813" s="52">
        <f>IF(Table2[[#This Row],[Order Priority]]=Introduction!$B$45,1,0)</f>
        <v>0</v>
      </c>
      <c r="M1813" s="52">
        <f>IF(Table2[[#This Row],[Ship Mode]]=Introduction!$C$42,1,0)</f>
        <v>0</v>
      </c>
      <c r="N1813" s="51">
        <f>IF(Table2[[#This Row],[Ship Mode]]=Introduction!$C$44,1,0)</f>
        <v>0</v>
      </c>
      <c r="O1813" s="51">
        <f>IF(Table2[[#This Row],[Customer Segment]]=Introduction!$D$45,1,0)</f>
        <v>0</v>
      </c>
      <c r="P1813" s="51">
        <f>IF(Table2[[#This Row],[Customer Segment]]=Introduction!$D$42,1,0)</f>
        <v>1</v>
      </c>
      <c r="Q1813" s="51">
        <f>IF(Table2[[#This Row],[Customer Segment]]=Introduction!$D$44,1,0)</f>
        <v>0</v>
      </c>
      <c r="R1813" s="41">
        <v>131.69</v>
      </c>
      <c r="S18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238.68861276205467</v>
      </c>
    </row>
    <row r="1814" spans="1:19" customFormat="1" x14ac:dyDescent="0.2">
      <c r="A1814" s="1" t="s">
        <v>92</v>
      </c>
      <c r="B1814" s="1" t="s">
        <v>14</v>
      </c>
      <c r="C1814" s="1" t="s">
        <v>47</v>
      </c>
      <c r="D1814" s="47">
        <v>0.09</v>
      </c>
      <c r="E1814" s="47">
        <v>2.6</v>
      </c>
      <c r="F1814" s="47">
        <v>2.4</v>
      </c>
      <c r="G1814" s="47">
        <v>0.57999999999999996</v>
      </c>
      <c r="H1814" s="47">
        <v>1107.4079999999999</v>
      </c>
      <c r="I1814" s="52">
        <f>IF(Table2[[#This Row],[Order Priority]]=Introduction!$B$42,1,0)</f>
        <v>0</v>
      </c>
      <c r="J1814" s="52">
        <f>IF(Table2[[#This Row],[Order Priority]]=Introduction!$B$43,1,0)</f>
        <v>0</v>
      </c>
      <c r="K1814" s="52">
        <f>IF(Table2[[#This Row],[Order Priority]]=Introduction!$B$44,1,0)</f>
        <v>0</v>
      </c>
      <c r="L1814" s="52">
        <f>IF(Table2[[#This Row],[Order Priority]]=Introduction!$B$45,1,0)</f>
        <v>1</v>
      </c>
      <c r="M1814" s="52">
        <f>IF(Table2[[#This Row],[Ship Mode]]=Introduction!$C$42,1,0)</f>
        <v>0</v>
      </c>
      <c r="N1814" s="51">
        <f>IF(Table2[[#This Row],[Ship Mode]]=Introduction!$C$44,1,0)</f>
        <v>1</v>
      </c>
      <c r="O1814" s="51">
        <f>IF(Table2[[#This Row],[Customer Segment]]=Introduction!$D$45,1,0)</f>
        <v>0</v>
      </c>
      <c r="P1814" s="51">
        <f>IF(Table2[[#This Row],[Customer Segment]]=Introduction!$D$42,1,0)</f>
        <v>0</v>
      </c>
      <c r="Q1814" s="51">
        <f>IF(Table2[[#This Row],[Customer Segment]]=Introduction!$D$44,1,0)</f>
        <v>1</v>
      </c>
      <c r="R1814" s="44">
        <v>31.73</v>
      </c>
      <c r="S18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1311.2785647842779</v>
      </c>
    </row>
    <row r="1815" spans="1:19" customFormat="1" x14ac:dyDescent="0.2">
      <c r="A1815" s="1" t="s">
        <v>46</v>
      </c>
      <c r="B1815" s="1" t="s">
        <v>14</v>
      </c>
      <c r="C1815" s="1" t="s">
        <v>70</v>
      </c>
      <c r="D1815" s="49">
        <v>0.09</v>
      </c>
      <c r="E1815" s="49">
        <v>7.38</v>
      </c>
      <c r="F1815" s="49">
        <v>5.21</v>
      </c>
      <c r="G1815" s="49">
        <v>0.56000000000000005</v>
      </c>
      <c r="H1815" s="49">
        <v>-27.16</v>
      </c>
      <c r="I1815" s="52">
        <f>IF(Table2[[#This Row],[Order Priority]]=Introduction!$B$42,1,0)</f>
        <v>0</v>
      </c>
      <c r="J1815" s="52">
        <f>IF(Table2[[#This Row],[Order Priority]]=Introduction!$B$43,1,0)</f>
        <v>0</v>
      </c>
      <c r="K1815" s="52">
        <f>IF(Table2[[#This Row],[Order Priority]]=Introduction!$B$44,1,0)</f>
        <v>0</v>
      </c>
      <c r="L1815" s="52">
        <f>IF(Table2[[#This Row],[Order Priority]]=Introduction!$B$45,1,0)</f>
        <v>0</v>
      </c>
      <c r="M1815" s="52">
        <f>IF(Table2[[#This Row],[Ship Mode]]=Introduction!$C$42,1,0)</f>
        <v>0</v>
      </c>
      <c r="N1815" s="51">
        <f>IF(Table2[[#This Row],[Ship Mode]]=Introduction!$C$44,1,0)</f>
        <v>1</v>
      </c>
      <c r="O1815" s="51">
        <f>IF(Table2[[#This Row],[Customer Segment]]=Introduction!$D$45,1,0)</f>
        <v>0</v>
      </c>
      <c r="P1815" s="51">
        <f>IF(Table2[[#This Row],[Customer Segment]]=Introduction!$D$42,1,0)</f>
        <v>0</v>
      </c>
      <c r="Q1815" s="51">
        <f>IF(Table2[[#This Row],[Customer Segment]]=Introduction!$D$44,1,0)</f>
        <v>0</v>
      </c>
      <c r="R1815" s="41">
        <v>66.55</v>
      </c>
      <c r="S18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383.29818707082057</v>
      </c>
    </row>
    <row r="1816" spans="1:19" customFormat="1" x14ac:dyDescent="0.2">
      <c r="A1816" s="1" t="s">
        <v>46</v>
      </c>
      <c r="B1816" s="1" t="s">
        <v>14</v>
      </c>
      <c r="C1816" s="1" t="s">
        <v>70</v>
      </c>
      <c r="D1816" s="47">
        <v>0.04</v>
      </c>
      <c r="E1816" s="47">
        <v>5.98</v>
      </c>
      <c r="F1816" s="47">
        <v>5.15</v>
      </c>
      <c r="G1816" s="47">
        <v>0.36</v>
      </c>
      <c r="H1816" s="47">
        <v>-52.344000000000001</v>
      </c>
      <c r="I1816" s="52">
        <f>IF(Table2[[#This Row],[Order Priority]]=Introduction!$B$42,1,0)</f>
        <v>0</v>
      </c>
      <c r="J1816" s="52">
        <f>IF(Table2[[#This Row],[Order Priority]]=Introduction!$B$43,1,0)</f>
        <v>0</v>
      </c>
      <c r="K1816" s="52">
        <f>IF(Table2[[#This Row],[Order Priority]]=Introduction!$B$44,1,0)</f>
        <v>0</v>
      </c>
      <c r="L1816" s="52">
        <f>IF(Table2[[#This Row],[Order Priority]]=Introduction!$B$45,1,0)</f>
        <v>0</v>
      </c>
      <c r="M1816" s="52">
        <f>IF(Table2[[#This Row],[Ship Mode]]=Introduction!$C$42,1,0)</f>
        <v>0</v>
      </c>
      <c r="N1816" s="51">
        <f>IF(Table2[[#This Row],[Ship Mode]]=Introduction!$C$44,1,0)</f>
        <v>1</v>
      </c>
      <c r="O1816" s="51">
        <f>IF(Table2[[#This Row],[Customer Segment]]=Introduction!$D$45,1,0)</f>
        <v>0</v>
      </c>
      <c r="P1816" s="51">
        <f>IF(Table2[[#This Row],[Customer Segment]]=Introduction!$D$42,1,0)</f>
        <v>0</v>
      </c>
      <c r="Q1816" s="51">
        <f>IF(Table2[[#This Row],[Customer Segment]]=Introduction!$D$44,1,0)</f>
        <v>0</v>
      </c>
      <c r="R1816" s="44">
        <v>103.49</v>
      </c>
      <c r="S18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218.26948928312021</v>
      </c>
    </row>
    <row r="1817" spans="1:19" customFormat="1" x14ac:dyDescent="0.2">
      <c r="A1817" s="1" t="s">
        <v>46</v>
      </c>
      <c r="B1817" s="1" t="s">
        <v>14</v>
      </c>
      <c r="C1817" s="1" t="s">
        <v>70</v>
      </c>
      <c r="D1817" s="49">
        <v>0.04</v>
      </c>
      <c r="E1817" s="49">
        <v>15.42</v>
      </c>
      <c r="F1817" s="49">
        <v>10.68</v>
      </c>
      <c r="G1817" s="49">
        <v>0.57999999999999996</v>
      </c>
      <c r="H1817" s="49">
        <v>-119.93600000000001</v>
      </c>
      <c r="I1817" s="52">
        <f>IF(Table2[[#This Row],[Order Priority]]=Introduction!$B$42,1,0)</f>
        <v>0</v>
      </c>
      <c r="J1817" s="52">
        <f>IF(Table2[[#This Row],[Order Priority]]=Introduction!$B$43,1,0)</f>
        <v>0</v>
      </c>
      <c r="K1817" s="52">
        <f>IF(Table2[[#This Row],[Order Priority]]=Introduction!$B$44,1,0)</f>
        <v>0</v>
      </c>
      <c r="L1817" s="52">
        <f>IF(Table2[[#This Row],[Order Priority]]=Introduction!$B$45,1,0)</f>
        <v>0</v>
      </c>
      <c r="M1817" s="52">
        <f>IF(Table2[[#This Row],[Ship Mode]]=Introduction!$C$42,1,0)</f>
        <v>0</v>
      </c>
      <c r="N1817" s="51">
        <f>IF(Table2[[#This Row],[Ship Mode]]=Introduction!$C$44,1,0)</f>
        <v>1</v>
      </c>
      <c r="O1817" s="51">
        <f>IF(Table2[[#This Row],[Customer Segment]]=Introduction!$D$45,1,0)</f>
        <v>0</v>
      </c>
      <c r="P1817" s="51">
        <f>IF(Table2[[#This Row],[Customer Segment]]=Introduction!$D$42,1,0)</f>
        <v>0</v>
      </c>
      <c r="Q1817" s="51">
        <f>IF(Table2[[#This Row],[Customer Segment]]=Introduction!$D$44,1,0)</f>
        <v>0</v>
      </c>
      <c r="R1817" s="41">
        <v>192.18</v>
      </c>
      <c r="S18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514.33674872615518</v>
      </c>
    </row>
    <row r="1818" spans="1:19" customFormat="1" x14ac:dyDescent="0.2">
      <c r="A1818" s="1" t="s">
        <v>1</v>
      </c>
      <c r="B1818" s="1" t="s">
        <v>14</v>
      </c>
      <c r="C1818" s="1" t="s">
        <v>70</v>
      </c>
      <c r="D1818" s="47">
        <v>0.04</v>
      </c>
      <c r="E1818" s="47">
        <v>15.98</v>
      </c>
      <c r="F1818" s="47">
        <v>4</v>
      </c>
      <c r="G1818" s="47">
        <v>0.37</v>
      </c>
      <c r="H1818" s="47">
        <v>-19.207999999999998</v>
      </c>
      <c r="I1818" s="52">
        <f>IF(Table2[[#This Row],[Order Priority]]=Introduction!$B$42,1,0)</f>
        <v>1</v>
      </c>
      <c r="J1818" s="52">
        <f>IF(Table2[[#This Row],[Order Priority]]=Introduction!$B$43,1,0)</f>
        <v>0</v>
      </c>
      <c r="K1818" s="52">
        <f>IF(Table2[[#This Row],[Order Priority]]=Introduction!$B$44,1,0)</f>
        <v>0</v>
      </c>
      <c r="L1818" s="52">
        <f>IF(Table2[[#This Row],[Order Priority]]=Introduction!$B$45,1,0)</f>
        <v>0</v>
      </c>
      <c r="M1818" s="52">
        <f>IF(Table2[[#This Row],[Ship Mode]]=Introduction!$C$42,1,0)</f>
        <v>0</v>
      </c>
      <c r="N1818" s="51">
        <f>IF(Table2[[#This Row],[Ship Mode]]=Introduction!$C$44,1,0)</f>
        <v>1</v>
      </c>
      <c r="O1818" s="51">
        <f>IF(Table2[[#This Row],[Customer Segment]]=Introduction!$D$45,1,0)</f>
        <v>0</v>
      </c>
      <c r="P1818" s="51">
        <f>IF(Table2[[#This Row],[Customer Segment]]=Introduction!$D$42,1,0)</f>
        <v>0</v>
      </c>
      <c r="Q1818" s="51">
        <f>IF(Table2[[#This Row],[Customer Segment]]=Introduction!$D$44,1,0)</f>
        <v>0</v>
      </c>
      <c r="R1818" s="44">
        <v>64.59</v>
      </c>
      <c r="S18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349.04196423374606</v>
      </c>
    </row>
    <row r="1819" spans="1:19" customFormat="1" x14ac:dyDescent="0.2">
      <c r="A1819" s="1" t="s">
        <v>1</v>
      </c>
      <c r="B1819" s="1" t="s">
        <v>14</v>
      </c>
      <c r="C1819" s="1" t="s">
        <v>70</v>
      </c>
      <c r="D1819" s="49">
        <v>0.06</v>
      </c>
      <c r="E1819" s="49">
        <v>22.84</v>
      </c>
      <c r="F1819" s="49">
        <v>5.47</v>
      </c>
      <c r="G1819" s="49">
        <v>0.39</v>
      </c>
      <c r="H1819" s="49">
        <v>7.44</v>
      </c>
      <c r="I1819" s="52">
        <f>IF(Table2[[#This Row],[Order Priority]]=Introduction!$B$42,1,0)</f>
        <v>1</v>
      </c>
      <c r="J1819" s="52">
        <f>IF(Table2[[#This Row],[Order Priority]]=Introduction!$B$43,1,0)</f>
        <v>0</v>
      </c>
      <c r="K1819" s="52">
        <f>IF(Table2[[#This Row],[Order Priority]]=Introduction!$B$44,1,0)</f>
        <v>0</v>
      </c>
      <c r="L1819" s="52">
        <f>IF(Table2[[#This Row],[Order Priority]]=Introduction!$B$45,1,0)</f>
        <v>0</v>
      </c>
      <c r="M1819" s="52">
        <f>IF(Table2[[#This Row],[Ship Mode]]=Introduction!$C$42,1,0)</f>
        <v>0</v>
      </c>
      <c r="N1819" s="51">
        <f>IF(Table2[[#This Row],[Ship Mode]]=Introduction!$C$44,1,0)</f>
        <v>1</v>
      </c>
      <c r="O1819" s="51">
        <f>IF(Table2[[#This Row],[Customer Segment]]=Introduction!$D$45,1,0)</f>
        <v>0</v>
      </c>
      <c r="P1819" s="51">
        <f>IF(Table2[[#This Row],[Customer Segment]]=Introduction!$D$42,1,0)</f>
        <v>0</v>
      </c>
      <c r="Q1819" s="51">
        <f>IF(Table2[[#This Row],[Customer Segment]]=Introduction!$D$44,1,0)</f>
        <v>0</v>
      </c>
      <c r="R1819" s="41">
        <v>461.94</v>
      </c>
      <c r="S18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441.86052269024105</v>
      </c>
    </row>
    <row r="1820" spans="1:19" customFormat="1" x14ac:dyDescent="0.2">
      <c r="A1820" s="1" t="s">
        <v>23</v>
      </c>
      <c r="B1820" s="1" t="s">
        <v>14</v>
      </c>
      <c r="C1820" s="1" t="s">
        <v>3</v>
      </c>
      <c r="D1820" s="47">
        <v>0.1</v>
      </c>
      <c r="E1820" s="47">
        <v>39.979999999999997</v>
      </c>
      <c r="F1820" s="47">
        <v>4</v>
      </c>
      <c r="G1820" s="47">
        <v>0.7</v>
      </c>
      <c r="H1820" s="47">
        <v>360.24</v>
      </c>
      <c r="I1820" s="52">
        <f>IF(Table2[[#This Row],[Order Priority]]=Introduction!$B$42,1,0)</f>
        <v>0</v>
      </c>
      <c r="J1820" s="52">
        <f>IF(Table2[[#This Row],[Order Priority]]=Introduction!$B$43,1,0)</f>
        <v>0</v>
      </c>
      <c r="K1820" s="52">
        <f>IF(Table2[[#This Row],[Order Priority]]=Introduction!$B$44,1,0)</f>
        <v>1</v>
      </c>
      <c r="L1820" s="52">
        <f>IF(Table2[[#This Row],[Order Priority]]=Introduction!$B$45,1,0)</f>
        <v>0</v>
      </c>
      <c r="M1820" s="52">
        <f>IF(Table2[[#This Row],[Ship Mode]]=Introduction!$C$42,1,0)</f>
        <v>0</v>
      </c>
      <c r="N1820" s="51">
        <f>IF(Table2[[#This Row],[Ship Mode]]=Introduction!$C$44,1,0)</f>
        <v>1</v>
      </c>
      <c r="O1820" s="51">
        <f>IF(Table2[[#This Row],[Customer Segment]]=Introduction!$D$45,1,0)</f>
        <v>1</v>
      </c>
      <c r="P1820" s="51">
        <f>IF(Table2[[#This Row],[Customer Segment]]=Introduction!$D$42,1,0)</f>
        <v>0</v>
      </c>
      <c r="Q1820" s="51">
        <f>IF(Table2[[#This Row],[Customer Segment]]=Introduction!$D$44,1,0)</f>
        <v>0</v>
      </c>
      <c r="R1820" s="44">
        <v>772.56</v>
      </c>
      <c r="S18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828.16353716696983</v>
      </c>
    </row>
    <row r="1821" spans="1:19" customFormat="1" x14ac:dyDescent="0.2">
      <c r="A1821" s="1" t="s">
        <v>23</v>
      </c>
      <c r="B1821" s="1" t="s">
        <v>63</v>
      </c>
      <c r="C1821" s="1" t="s">
        <v>15</v>
      </c>
      <c r="D1821" s="49">
        <v>0.09</v>
      </c>
      <c r="E1821" s="49">
        <v>30.98</v>
      </c>
      <c r="F1821" s="49">
        <v>6.5</v>
      </c>
      <c r="G1821" s="49">
        <v>0.64</v>
      </c>
      <c r="H1821" s="49">
        <v>-55.97</v>
      </c>
      <c r="I1821" s="52">
        <f>IF(Table2[[#This Row],[Order Priority]]=Introduction!$B$42,1,0)</f>
        <v>0</v>
      </c>
      <c r="J1821" s="52">
        <f>IF(Table2[[#This Row],[Order Priority]]=Introduction!$B$43,1,0)</f>
        <v>0</v>
      </c>
      <c r="K1821" s="52">
        <f>IF(Table2[[#This Row],[Order Priority]]=Introduction!$B$44,1,0)</f>
        <v>1</v>
      </c>
      <c r="L1821" s="52">
        <f>IF(Table2[[#This Row],[Order Priority]]=Introduction!$B$45,1,0)</f>
        <v>0</v>
      </c>
      <c r="M1821" s="52">
        <f>IF(Table2[[#This Row],[Ship Mode]]=Introduction!$C$42,1,0)</f>
        <v>0</v>
      </c>
      <c r="N1821" s="51">
        <f>IF(Table2[[#This Row],[Ship Mode]]=Introduction!$C$44,1,0)</f>
        <v>0</v>
      </c>
      <c r="O1821" s="51">
        <f>IF(Table2[[#This Row],[Customer Segment]]=Introduction!$D$45,1,0)</f>
        <v>0</v>
      </c>
      <c r="P1821" s="51">
        <f>IF(Table2[[#This Row],[Customer Segment]]=Introduction!$D$42,1,0)</f>
        <v>1</v>
      </c>
      <c r="Q1821" s="51">
        <f>IF(Table2[[#This Row],[Customer Segment]]=Introduction!$D$44,1,0)</f>
        <v>0</v>
      </c>
      <c r="R1821" s="41">
        <v>204.34</v>
      </c>
      <c r="S18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297.47590050795696</v>
      </c>
    </row>
    <row r="1822" spans="1:19" customFormat="1" x14ac:dyDescent="0.2">
      <c r="A1822" s="1" t="s">
        <v>23</v>
      </c>
      <c r="B1822" s="1" t="s">
        <v>14</v>
      </c>
      <c r="C1822" s="1" t="s">
        <v>15</v>
      </c>
      <c r="D1822" s="47">
        <v>0.09</v>
      </c>
      <c r="E1822" s="47">
        <v>12.22</v>
      </c>
      <c r="F1822" s="47">
        <v>2.85</v>
      </c>
      <c r="G1822" s="47">
        <v>0.55000000000000004</v>
      </c>
      <c r="H1822" s="47">
        <v>70.676699999999997</v>
      </c>
      <c r="I1822" s="52">
        <f>IF(Table2[[#This Row],[Order Priority]]=Introduction!$B$42,1,0)</f>
        <v>0</v>
      </c>
      <c r="J1822" s="52">
        <f>IF(Table2[[#This Row],[Order Priority]]=Introduction!$B$43,1,0)</f>
        <v>0</v>
      </c>
      <c r="K1822" s="52">
        <f>IF(Table2[[#This Row],[Order Priority]]=Introduction!$B$44,1,0)</f>
        <v>1</v>
      </c>
      <c r="L1822" s="52">
        <f>IF(Table2[[#This Row],[Order Priority]]=Introduction!$B$45,1,0)</f>
        <v>0</v>
      </c>
      <c r="M1822" s="52">
        <f>IF(Table2[[#This Row],[Ship Mode]]=Introduction!$C$42,1,0)</f>
        <v>0</v>
      </c>
      <c r="N1822" s="51">
        <f>IF(Table2[[#This Row],[Ship Mode]]=Introduction!$C$44,1,0)</f>
        <v>1</v>
      </c>
      <c r="O1822" s="51">
        <f>IF(Table2[[#This Row],[Customer Segment]]=Introduction!$D$45,1,0)</f>
        <v>0</v>
      </c>
      <c r="P1822" s="51">
        <f>IF(Table2[[#This Row],[Customer Segment]]=Introduction!$D$42,1,0)</f>
        <v>1</v>
      </c>
      <c r="Q1822" s="51">
        <f>IF(Table2[[#This Row],[Customer Segment]]=Introduction!$D$44,1,0)</f>
        <v>0</v>
      </c>
      <c r="R1822" s="44">
        <v>102.43</v>
      </c>
      <c r="S18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274.91273320290435</v>
      </c>
    </row>
    <row r="1823" spans="1:19" customFormat="1" x14ac:dyDescent="0.2">
      <c r="A1823" s="1" t="s">
        <v>92</v>
      </c>
      <c r="B1823" s="1" t="s">
        <v>2</v>
      </c>
      <c r="C1823" s="1" t="s">
        <v>70</v>
      </c>
      <c r="D1823" s="49">
        <v>0.08</v>
      </c>
      <c r="E1823" s="49">
        <v>124.49</v>
      </c>
      <c r="F1823" s="49">
        <v>51.94</v>
      </c>
      <c r="G1823" s="49">
        <v>0.63</v>
      </c>
      <c r="H1823" s="49">
        <v>-500.38</v>
      </c>
      <c r="I1823" s="52">
        <f>IF(Table2[[#This Row],[Order Priority]]=Introduction!$B$42,1,0)</f>
        <v>0</v>
      </c>
      <c r="J1823" s="52">
        <f>IF(Table2[[#This Row],[Order Priority]]=Introduction!$B$43,1,0)</f>
        <v>0</v>
      </c>
      <c r="K1823" s="52">
        <f>IF(Table2[[#This Row],[Order Priority]]=Introduction!$B$44,1,0)</f>
        <v>0</v>
      </c>
      <c r="L1823" s="52">
        <f>IF(Table2[[#This Row],[Order Priority]]=Introduction!$B$45,1,0)</f>
        <v>1</v>
      </c>
      <c r="M1823" s="52">
        <f>IF(Table2[[#This Row],[Ship Mode]]=Introduction!$C$42,1,0)</f>
        <v>1</v>
      </c>
      <c r="N1823" s="51">
        <f>IF(Table2[[#This Row],[Ship Mode]]=Introduction!$C$44,1,0)</f>
        <v>0</v>
      </c>
      <c r="O1823" s="51">
        <f>IF(Table2[[#This Row],[Customer Segment]]=Introduction!$D$45,1,0)</f>
        <v>0</v>
      </c>
      <c r="P1823" s="51">
        <f>IF(Table2[[#This Row],[Customer Segment]]=Introduction!$D$42,1,0)</f>
        <v>0</v>
      </c>
      <c r="Q1823" s="51">
        <f>IF(Table2[[#This Row],[Customer Segment]]=Introduction!$D$44,1,0)</f>
        <v>0</v>
      </c>
      <c r="R1823" s="41">
        <v>6831.37</v>
      </c>
      <c r="S18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1630.1790783671886</v>
      </c>
    </row>
    <row r="1824" spans="1:19" customFormat="1" x14ac:dyDescent="0.2">
      <c r="A1824" s="1" t="s">
        <v>92</v>
      </c>
      <c r="B1824" s="1" t="s">
        <v>2</v>
      </c>
      <c r="C1824" s="1" t="s">
        <v>70</v>
      </c>
      <c r="D1824" s="47">
        <v>0.08</v>
      </c>
      <c r="E1824" s="47">
        <v>124.49</v>
      </c>
      <c r="F1824" s="47">
        <v>51.94</v>
      </c>
      <c r="G1824" s="47">
        <v>0.63</v>
      </c>
      <c r="H1824" s="47">
        <v>-250.19</v>
      </c>
      <c r="I1824" s="52">
        <f>IF(Table2[[#This Row],[Order Priority]]=Introduction!$B$42,1,0)</f>
        <v>0</v>
      </c>
      <c r="J1824" s="52">
        <f>IF(Table2[[#This Row],[Order Priority]]=Introduction!$B$43,1,0)</f>
        <v>0</v>
      </c>
      <c r="K1824" s="52">
        <f>IF(Table2[[#This Row],[Order Priority]]=Introduction!$B$44,1,0)</f>
        <v>0</v>
      </c>
      <c r="L1824" s="52">
        <f>IF(Table2[[#This Row],[Order Priority]]=Introduction!$B$45,1,0)</f>
        <v>1</v>
      </c>
      <c r="M1824" s="52">
        <f>IF(Table2[[#This Row],[Ship Mode]]=Introduction!$C$42,1,0)</f>
        <v>1</v>
      </c>
      <c r="N1824" s="51">
        <f>IF(Table2[[#This Row],[Ship Mode]]=Introduction!$C$44,1,0)</f>
        <v>0</v>
      </c>
      <c r="O1824" s="51">
        <f>IF(Table2[[#This Row],[Customer Segment]]=Introduction!$D$45,1,0)</f>
        <v>0</v>
      </c>
      <c r="P1824" s="51">
        <f>IF(Table2[[#This Row],[Customer Segment]]=Introduction!$D$42,1,0)</f>
        <v>0</v>
      </c>
      <c r="Q1824" s="51">
        <f>IF(Table2[[#This Row],[Customer Segment]]=Introduction!$D$44,1,0)</f>
        <v>0</v>
      </c>
      <c r="R1824" s="44">
        <v>1707.84</v>
      </c>
      <c r="S18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1886.3800738500322</v>
      </c>
    </row>
    <row r="1825" spans="1:19" customFormat="1" x14ac:dyDescent="0.2">
      <c r="A1825" s="1" t="s">
        <v>92</v>
      </c>
      <c r="B1825" s="1" t="s">
        <v>14</v>
      </c>
      <c r="C1825" s="1" t="s">
        <v>70</v>
      </c>
      <c r="D1825" s="49">
        <v>0.1</v>
      </c>
      <c r="E1825" s="49">
        <v>10.48</v>
      </c>
      <c r="F1825" s="49">
        <v>2.89</v>
      </c>
      <c r="G1825" s="49">
        <v>0.6</v>
      </c>
      <c r="H1825" s="49">
        <v>-8.9039999999999999</v>
      </c>
      <c r="I1825" s="52">
        <f>IF(Table2[[#This Row],[Order Priority]]=Introduction!$B$42,1,0)</f>
        <v>0</v>
      </c>
      <c r="J1825" s="52">
        <f>IF(Table2[[#This Row],[Order Priority]]=Introduction!$B$43,1,0)</f>
        <v>0</v>
      </c>
      <c r="K1825" s="52">
        <f>IF(Table2[[#This Row],[Order Priority]]=Introduction!$B$44,1,0)</f>
        <v>0</v>
      </c>
      <c r="L1825" s="52">
        <f>IF(Table2[[#This Row],[Order Priority]]=Introduction!$B$45,1,0)</f>
        <v>1</v>
      </c>
      <c r="M1825" s="52">
        <f>IF(Table2[[#This Row],[Ship Mode]]=Introduction!$C$42,1,0)</f>
        <v>0</v>
      </c>
      <c r="N1825" s="51">
        <f>IF(Table2[[#This Row],[Ship Mode]]=Introduction!$C$44,1,0)</f>
        <v>1</v>
      </c>
      <c r="O1825" s="51">
        <f>IF(Table2[[#This Row],[Customer Segment]]=Introduction!$D$45,1,0)</f>
        <v>0</v>
      </c>
      <c r="P1825" s="51">
        <f>IF(Table2[[#This Row],[Customer Segment]]=Introduction!$D$42,1,0)</f>
        <v>0</v>
      </c>
      <c r="Q1825" s="51">
        <f>IF(Table2[[#This Row],[Customer Segment]]=Introduction!$D$44,1,0)</f>
        <v>0</v>
      </c>
      <c r="R1825" s="41">
        <v>40.29</v>
      </c>
      <c r="S18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185.95523655036968</v>
      </c>
    </row>
    <row r="1826" spans="1:19" customFormat="1" x14ac:dyDescent="0.2">
      <c r="A1826" s="1" t="s">
        <v>1</v>
      </c>
      <c r="B1826" s="1" t="s">
        <v>14</v>
      </c>
      <c r="C1826" s="1" t="s">
        <v>15</v>
      </c>
      <c r="D1826" s="47">
        <v>0.04</v>
      </c>
      <c r="E1826" s="47">
        <v>39.479999999999997</v>
      </c>
      <c r="F1826" s="47">
        <v>1.99</v>
      </c>
      <c r="G1826" s="47">
        <v>0.54</v>
      </c>
      <c r="H1826" s="47">
        <v>484.8492</v>
      </c>
      <c r="I1826" s="52">
        <f>IF(Table2[[#This Row],[Order Priority]]=Introduction!$B$42,1,0)</f>
        <v>1</v>
      </c>
      <c r="J1826" s="52">
        <f>IF(Table2[[#This Row],[Order Priority]]=Introduction!$B$43,1,0)</f>
        <v>0</v>
      </c>
      <c r="K1826" s="52">
        <f>IF(Table2[[#This Row],[Order Priority]]=Introduction!$B$44,1,0)</f>
        <v>0</v>
      </c>
      <c r="L1826" s="52">
        <f>IF(Table2[[#This Row],[Order Priority]]=Introduction!$B$45,1,0)</f>
        <v>0</v>
      </c>
      <c r="M1826" s="52">
        <f>IF(Table2[[#This Row],[Ship Mode]]=Introduction!$C$42,1,0)</f>
        <v>0</v>
      </c>
      <c r="N1826" s="51">
        <f>IF(Table2[[#This Row],[Ship Mode]]=Introduction!$C$44,1,0)</f>
        <v>1</v>
      </c>
      <c r="O1826" s="51">
        <f>IF(Table2[[#This Row],[Customer Segment]]=Introduction!$D$45,1,0)</f>
        <v>0</v>
      </c>
      <c r="P1826" s="51">
        <f>IF(Table2[[#This Row],[Customer Segment]]=Introduction!$D$42,1,0)</f>
        <v>1</v>
      </c>
      <c r="Q1826" s="51">
        <f>IF(Table2[[#This Row],[Customer Segment]]=Introduction!$D$44,1,0)</f>
        <v>0</v>
      </c>
      <c r="R1826" s="44">
        <v>702.68</v>
      </c>
      <c r="S18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995.64956185775191</v>
      </c>
    </row>
    <row r="1827" spans="1:19" customFormat="1" x14ac:dyDescent="0.2">
      <c r="A1827" s="1" t="s">
        <v>1</v>
      </c>
      <c r="B1827" s="1" t="s">
        <v>14</v>
      </c>
      <c r="C1827" s="1" t="s">
        <v>15</v>
      </c>
      <c r="D1827" s="49">
        <v>0.04</v>
      </c>
      <c r="E1827" s="49">
        <v>3.7</v>
      </c>
      <c r="F1827" s="49">
        <v>1.61</v>
      </c>
      <c r="G1827" s="49">
        <v>0.44</v>
      </c>
      <c r="H1827" s="49">
        <v>18</v>
      </c>
      <c r="I1827" s="52">
        <f>IF(Table2[[#This Row],[Order Priority]]=Introduction!$B$42,1,0)</f>
        <v>1</v>
      </c>
      <c r="J1827" s="52">
        <f>IF(Table2[[#This Row],[Order Priority]]=Introduction!$B$43,1,0)</f>
        <v>0</v>
      </c>
      <c r="K1827" s="52">
        <f>IF(Table2[[#This Row],[Order Priority]]=Introduction!$B$44,1,0)</f>
        <v>0</v>
      </c>
      <c r="L1827" s="52">
        <f>IF(Table2[[#This Row],[Order Priority]]=Introduction!$B$45,1,0)</f>
        <v>0</v>
      </c>
      <c r="M1827" s="52">
        <f>IF(Table2[[#This Row],[Ship Mode]]=Introduction!$C$42,1,0)</f>
        <v>0</v>
      </c>
      <c r="N1827" s="51">
        <f>IF(Table2[[#This Row],[Ship Mode]]=Introduction!$C$44,1,0)</f>
        <v>1</v>
      </c>
      <c r="O1827" s="51">
        <f>IF(Table2[[#This Row],[Customer Segment]]=Introduction!$D$45,1,0)</f>
        <v>0</v>
      </c>
      <c r="P1827" s="51">
        <f>IF(Table2[[#This Row],[Customer Segment]]=Introduction!$D$42,1,0)</f>
        <v>1</v>
      </c>
      <c r="Q1827" s="51">
        <f>IF(Table2[[#This Row],[Customer Segment]]=Introduction!$D$44,1,0)</f>
        <v>0</v>
      </c>
      <c r="R1827" s="41">
        <v>67.239999999999995</v>
      </c>
      <c r="S18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311.85761210545945</v>
      </c>
    </row>
    <row r="1828" spans="1:19" customFormat="1" x14ac:dyDescent="0.2">
      <c r="A1828" s="1" t="s">
        <v>13</v>
      </c>
      <c r="B1828" s="1" t="s">
        <v>2</v>
      </c>
      <c r="C1828" s="1" t="s">
        <v>70</v>
      </c>
      <c r="D1828" s="47">
        <v>0.1</v>
      </c>
      <c r="E1828" s="47">
        <v>550.98</v>
      </c>
      <c r="F1828" s="47">
        <v>45.7</v>
      </c>
      <c r="G1828" s="47">
        <v>0.71</v>
      </c>
      <c r="H1828" s="47">
        <v>818.54617499999995</v>
      </c>
      <c r="I1828" s="52">
        <f>IF(Table2[[#This Row],[Order Priority]]=Introduction!$B$42,1,0)</f>
        <v>0</v>
      </c>
      <c r="J1828" s="52">
        <f>IF(Table2[[#This Row],[Order Priority]]=Introduction!$B$43,1,0)</f>
        <v>1</v>
      </c>
      <c r="K1828" s="52">
        <f>IF(Table2[[#This Row],[Order Priority]]=Introduction!$B$44,1,0)</f>
        <v>0</v>
      </c>
      <c r="L1828" s="52">
        <f>IF(Table2[[#This Row],[Order Priority]]=Introduction!$B$45,1,0)</f>
        <v>0</v>
      </c>
      <c r="M1828" s="52">
        <f>IF(Table2[[#This Row],[Ship Mode]]=Introduction!$C$42,1,0)</f>
        <v>1</v>
      </c>
      <c r="N1828" s="51">
        <f>IF(Table2[[#This Row],[Ship Mode]]=Introduction!$C$44,1,0)</f>
        <v>0</v>
      </c>
      <c r="O1828" s="51">
        <f>IF(Table2[[#This Row],[Customer Segment]]=Introduction!$D$45,1,0)</f>
        <v>0</v>
      </c>
      <c r="P1828" s="51">
        <f>IF(Table2[[#This Row],[Customer Segment]]=Introduction!$D$42,1,0)</f>
        <v>0</v>
      </c>
      <c r="Q1828" s="51">
        <f>IF(Table2[[#This Row],[Customer Segment]]=Introduction!$D$44,1,0)</f>
        <v>0</v>
      </c>
      <c r="R1828" s="44">
        <v>6963.67</v>
      </c>
      <c r="S18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4182.6183065313417</v>
      </c>
    </row>
    <row r="1829" spans="1:19" customFormat="1" x14ac:dyDescent="0.2">
      <c r="A1829" s="1" t="s">
        <v>13</v>
      </c>
      <c r="B1829" s="1" t="s">
        <v>14</v>
      </c>
      <c r="C1829" s="1" t="s">
        <v>15</v>
      </c>
      <c r="D1829" s="49">
        <v>0.09</v>
      </c>
      <c r="E1829" s="49">
        <v>40.98</v>
      </c>
      <c r="F1829" s="49">
        <v>6.5</v>
      </c>
      <c r="G1829" s="49">
        <v>0.74</v>
      </c>
      <c r="H1829" s="49">
        <v>-50.244999999999997</v>
      </c>
      <c r="I1829" s="52">
        <f>IF(Table2[[#This Row],[Order Priority]]=Introduction!$B$42,1,0)</f>
        <v>0</v>
      </c>
      <c r="J1829" s="52">
        <f>IF(Table2[[#This Row],[Order Priority]]=Introduction!$B$43,1,0)</f>
        <v>1</v>
      </c>
      <c r="K1829" s="52">
        <f>IF(Table2[[#This Row],[Order Priority]]=Introduction!$B$44,1,0)</f>
        <v>0</v>
      </c>
      <c r="L1829" s="52">
        <f>IF(Table2[[#This Row],[Order Priority]]=Introduction!$B$45,1,0)</f>
        <v>0</v>
      </c>
      <c r="M1829" s="52">
        <f>IF(Table2[[#This Row],[Ship Mode]]=Introduction!$C$42,1,0)</f>
        <v>0</v>
      </c>
      <c r="N1829" s="51">
        <f>IF(Table2[[#This Row],[Ship Mode]]=Introduction!$C$44,1,0)</f>
        <v>1</v>
      </c>
      <c r="O1829" s="51">
        <f>IF(Table2[[#This Row],[Customer Segment]]=Introduction!$D$45,1,0)</f>
        <v>0</v>
      </c>
      <c r="P1829" s="51">
        <f>IF(Table2[[#This Row],[Customer Segment]]=Introduction!$D$42,1,0)</f>
        <v>1</v>
      </c>
      <c r="Q1829" s="51">
        <f>IF(Table2[[#This Row],[Customer Segment]]=Introduction!$D$44,1,0)</f>
        <v>0</v>
      </c>
      <c r="R1829" s="41">
        <v>746.91</v>
      </c>
      <c r="S18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417.74769030931992</v>
      </c>
    </row>
    <row r="1830" spans="1:19" customFormat="1" x14ac:dyDescent="0.2">
      <c r="A1830" s="1" t="s">
        <v>46</v>
      </c>
      <c r="B1830" s="1" t="s">
        <v>14</v>
      </c>
      <c r="C1830" s="1" t="s">
        <v>70</v>
      </c>
      <c r="D1830" s="47">
        <v>0.1</v>
      </c>
      <c r="E1830" s="47">
        <v>14.42</v>
      </c>
      <c r="F1830" s="47">
        <v>6.75</v>
      </c>
      <c r="G1830" s="47">
        <v>0.52</v>
      </c>
      <c r="H1830" s="47">
        <v>-20.103999999999999</v>
      </c>
      <c r="I1830" s="52">
        <f>IF(Table2[[#This Row],[Order Priority]]=Introduction!$B$42,1,0)</f>
        <v>0</v>
      </c>
      <c r="J1830" s="52">
        <f>IF(Table2[[#This Row],[Order Priority]]=Introduction!$B$43,1,0)</f>
        <v>0</v>
      </c>
      <c r="K1830" s="52">
        <f>IF(Table2[[#This Row],[Order Priority]]=Introduction!$B$44,1,0)</f>
        <v>0</v>
      </c>
      <c r="L1830" s="52">
        <f>IF(Table2[[#This Row],[Order Priority]]=Introduction!$B$45,1,0)</f>
        <v>0</v>
      </c>
      <c r="M1830" s="52">
        <f>IF(Table2[[#This Row],[Ship Mode]]=Introduction!$C$42,1,0)</f>
        <v>0</v>
      </c>
      <c r="N1830" s="51">
        <f>IF(Table2[[#This Row],[Ship Mode]]=Introduction!$C$44,1,0)</f>
        <v>1</v>
      </c>
      <c r="O1830" s="51">
        <f>IF(Table2[[#This Row],[Customer Segment]]=Introduction!$D$45,1,0)</f>
        <v>0</v>
      </c>
      <c r="P1830" s="51">
        <f>IF(Table2[[#This Row],[Customer Segment]]=Introduction!$D$42,1,0)</f>
        <v>0</v>
      </c>
      <c r="Q1830" s="51">
        <f>IF(Table2[[#This Row],[Customer Segment]]=Introduction!$D$44,1,0)</f>
        <v>0</v>
      </c>
      <c r="R1830" s="44">
        <v>15.49</v>
      </c>
      <c r="S18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415.29011656370966</v>
      </c>
    </row>
    <row r="1831" spans="1:19" customFormat="1" x14ac:dyDescent="0.2">
      <c r="A1831" s="1" t="s">
        <v>46</v>
      </c>
      <c r="B1831" s="1" t="s">
        <v>63</v>
      </c>
      <c r="C1831" s="1" t="s">
        <v>3</v>
      </c>
      <c r="D1831" s="49">
        <v>0.06</v>
      </c>
      <c r="E1831" s="49">
        <v>4.9800000000000004</v>
      </c>
      <c r="F1831" s="49">
        <v>4.62</v>
      </c>
      <c r="G1831" s="49">
        <v>0.64</v>
      </c>
      <c r="H1831" s="49">
        <v>-27.004999999999999</v>
      </c>
      <c r="I1831" s="52">
        <f>IF(Table2[[#This Row],[Order Priority]]=Introduction!$B$42,1,0)</f>
        <v>0</v>
      </c>
      <c r="J1831" s="52">
        <f>IF(Table2[[#This Row],[Order Priority]]=Introduction!$B$43,1,0)</f>
        <v>0</v>
      </c>
      <c r="K1831" s="52">
        <f>IF(Table2[[#This Row],[Order Priority]]=Introduction!$B$44,1,0)</f>
        <v>0</v>
      </c>
      <c r="L1831" s="52">
        <f>IF(Table2[[#This Row],[Order Priority]]=Introduction!$B$45,1,0)</f>
        <v>0</v>
      </c>
      <c r="M1831" s="52">
        <f>IF(Table2[[#This Row],[Ship Mode]]=Introduction!$C$42,1,0)</f>
        <v>0</v>
      </c>
      <c r="N1831" s="51">
        <f>IF(Table2[[#This Row],[Ship Mode]]=Introduction!$C$44,1,0)</f>
        <v>0</v>
      </c>
      <c r="O1831" s="51">
        <f>IF(Table2[[#This Row],[Customer Segment]]=Introduction!$D$45,1,0)</f>
        <v>1</v>
      </c>
      <c r="P1831" s="51">
        <f>IF(Table2[[#This Row],[Customer Segment]]=Introduction!$D$42,1,0)</f>
        <v>0</v>
      </c>
      <c r="Q1831" s="51">
        <f>IF(Table2[[#This Row],[Customer Segment]]=Introduction!$D$44,1,0)</f>
        <v>0</v>
      </c>
      <c r="R1831" s="41">
        <v>38.74</v>
      </c>
      <c r="S18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354.69747047655733</v>
      </c>
    </row>
    <row r="1832" spans="1:19" customFormat="1" x14ac:dyDescent="0.2">
      <c r="A1832" s="1" t="s">
        <v>46</v>
      </c>
      <c r="B1832" s="1" t="s">
        <v>63</v>
      </c>
      <c r="C1832" s="1" t="s">
        <v>70</v>
      </c>
      <c r="D1832" s="47">
        <v>0.05</v>
      </c>
      <c r="E1832" s="47">
        <v>4.0599999999999996</v>
      </c>
      <c r="F1832" s="47">
        <v>6.89</v>
      </c>
      <c r="G1832" s="47">
        <v>0.6</v>
      </c>
      <c r="H1832" s="47">
        <v>-122.83499999999999</v>
      </c>
      <c r="I1832" s="52">
        <f>IF(Table2[[#This Row],[Order Priority]]=Introduction!$B$42,1,0)</f>
        <v>0</v>
      </c>
      <c r="J1832" s="52">
        <f>IF(Table2[[#This Row],[Order Priority]]=Introduction!$B$43,1,0)</f>
        <v>0</v>
      </c>
      <c r="K1832" s="52">
        <f>IF(Table2[[#This Row],[Order Priority]]=Introduction!$B$44,1,0)</f>
        <v>0</v>
      </c>
      <c r="L1832" s="52">
        <f>IF(Table2[[#This Row],[Order Priority]]=Introduction!$B$45,1,0)</f>
        <v>0</v>
      </c>
      <c r="M1832" s="52">
        <f>IF(Table2[[#This Row],[Ship Mode]]=Introduction!$C$42,1,0)</f>
        <v>0</v>
      </c>
      <c r="N1832" s="51">
        <f>IF(Table2[[#This Row],[Ship Mode]]=Introduction!$C$44,1,0)</f>
        <v>0</v>
      </c>
      <c r="O1832" s="51">
        <f>IF(Table2[[#This Row],[Customer Segment]]=Introduction!$D$45,1,0)</f>
        <v>0</v>
      </c>
      <c r="P1832" s="51">
        <f>IF(Table2[[#This Row],[Customer Segment]]=Introduction!$D$42,1,0)</f>
        <v>0</v>
      </c>
      <c r="Q1832" s="51">
        <f>IF(Table2[[#This Row],[Customer Segment]]=Introduction!$D$44,1,0)</f>
        <v>0</v>
      </c>
      <c r="R1832" s="44">
        <v>92.57</v>
      </c>
      <c r="S18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298.82150790814705</v>
      </c>
    </row>
    <row r="1833" spans="1:19" customFormat="1" x14ac:dyDescent="0.2">
      <c r="A1833" s="1" t="s">
        <v>46</v>
      </c>
      <c r="B1833" s="1" t="s">
        <v>2</v>
      </c>
      <c r="C1833" s="1" t="s">
        <v>70</v>
      </c>
      <c r="D1833" s="49">
        <v>7.0000000000000007E-2</v>
      </c>
      <c r="E1833" s="49">
        <v>280.98</v>
      </c>
      <c r="F1833" s="49">
        <v>57</v>
      </c>
      <c r="G1833" s="49">
        <v>0.78</v>
      </c>
      <c r="H1833" s="49">
        <v>-283.9914</v>
      </c>
      <c r="I1833" s="52">
        <f>IF(Table2[[#This Row],[Order Priority]]=Introduction!$B$42,1,0)</f>
        <v>0</v>
      </c>
      <c r="J1833" s="52">
        <f>IF(Table2[[#This Row],[Order Priority]]=Introduction!$B$43,1,0)</f>
        <v>0</v>
      </c>
      <c r="K1833" s="52">
        <f>IF(Table2[[#This Row],[Order Priority]]=Introduction!$B$44,1,0)</f>
        <v>0</v>
      </c>
      <c r="L1833" s="52">
        <f>IF(Table2[[#This Row],[Order Priority]]=Introduction!$B$45,1,0)</f>
        <v>0</v>
      </c>
      <c r="M1833" s="52">
        <f>IF(Table2[[#This Row],[Ship Mode]]=Introduction!$C$42,1,0)</f>
        <v>1</v>
      </c>
      <c r="N1833" s="51">
        <f>IF(Table2[[#This Row],[Ship Mode]]=Introduction!$C$44,1,0)</f>
        <v>0</v>
      </c>
      <c r="O1833" s="51">
        <f>IF(Table2[[#This Row],[Customer Segment]]=Introduction!$D$45,1,0)</f>
        <v>0</v>
      </c>
      <c r="P1833" s="51">
        <f>IF(Table2[[#This Row],[Customer Segment]]=Introduction!$D$42,1,0)</f>
        <v>0</v>
      </c>
      <c r="Q1833" s="51">
        <f>IF(Table2[[#This Row],[Customer Segment]]=Introduction!$D$44,1,0)</f>
        <v>0</v>
      </c>
      <c r="R1833" s="41">
        <v>3936.61</v>
      </c>
      <c r="S18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2801.4843684534512</v>
      </c>
    </row>
    <row r="1834" spans="1:19" customFormat="1" x14ac:dyDescent="0.2">
      <c r="A1834" s="1" t="s">
        <v>46</v>
      </c>
      <c r="B1834" s="1" t="s">
        <v>14</v>
      </c>
      <c r="C1834" s="1" t="s">
        <v>70</v>
      </c>
      <c r="D1834" s="47">
        <v>0</v>
      </c>
      <c r="E1834" s="47">
        <v>4.9800000000000004</v>
      </c>
      <c r="F1834" s="47">
        <v>7.44</v>
      </c>
      <c r="G1834" s="47">
        <v>0.36</v>
      </c>
      <c r="H1834" s="47">
        <v>-195.34200000000001</v>
      </c>
      <c r="I1834" s="52">
        <f>IF(Table2[[#This Row],[Order Priority]]=Introduction!$B$42,1,0)</f>
        <v>0</v>
      </c>
      <c r="J1834" s="52">
        <f>IF(Table2[[#This Row],[Order Priority]]=Introduction!$B$43,1,0)</f>
        <v>0</v>
      </c>
      <c r="K1834" s="52">
        <f>IF(Table2[[#This Row],[Order Priority]]=Introduction!$B$44,1,0)</f>
        <v>0</v>
      </c>
      <c r="L1834" s="52">
        <f>IF(Table2[[#This Row],[Order Priority]]=Introduction!$B$45,1,0)</f>
        <v>0</v>
      </c>
      <c r="M1834" s="52">
        <f>IF(Table2[[#This Row],[Ship Mode]]=Introduction!$C$42,1,0)</f>
        <v>0</v>
      </c>
      <c r="N1834" s="51">
        <f>IF(Table2[[#This Row],[Ship Mode]]=Introduction!$C$44,1,0)</f>
        <v>1</v>
      </c>
      <c r="O1834" s="51">
        <f>IF(Table2[[#This Row],[Customer Segment]]=Introduction!$D$45,1,0)</f>
        <v>0</v>
      </c>
      <c r="P1834" s="51">
        <f>IF(Table2[[#This Row],[Customer Segment]]=Introduction!$D$42,1,0)</f>
        <v>0</v>
      </c>
      <c r="Q1834" s="51">
        <f>IF(Table2[[#This Row],[Customer Segment]]=Introduction!$D$44,1,0)</f>
        <v>0</v>
      </c>
      <c r="R1834" s="44">
        <v>78.31</v>
      </c>
      <c r="S18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158.43033997783152</v>
      </c>
    </row>
    <row r="1835" spans="1:19" customFormat="1" x14ac:dyDescent="0.2">
      <c r="A1835" s="1" t="s">
        <v>46</v>
      </c>
      <c r="B1835" s="1" t="s">
        <v>14</v>
      </c>
      <c r="C1835" s="1" t="s">
        <v>70</v>
      </c>
      <c r="D1835" s="49">
        <v>0.1</v>
      </c>
      <c r="E1835" s="49">
        <v>3.98</v>
      </c>
      <c r="F1835" s="49">
        <v>0.83</v>
      </c>
      <c r="G1835" s="49">
        <v>0.51</v>
      </c>
      <c r="H1835" s="49">
        <v>-89.709199999999996</v>
      </c>
      <c r="I1835" s="52">
        <f>IF(Table2[[#This Row],[Order Priority]]=Introduction!$B$42,1,0)</f>
        <v>0</v>
      </c>
      <c r="J1835" s="52">
        <f>IF(Table2[[#This Row],[Order Priority]]=Introduction!$B$43,1,0)</f>
        <v>0</v>
      </c>
      <c r="K1835" s="52">
        <f>IF(Table2[[#This Row],[Order Priority]]=Introduction!$B$44,1,0)</f>
        <v>0</v>
      </c>
      <c r="L1835" s="52">
        <f>IF(Table2[[#This Row],[Order Priority]]=Introduction!$B$45,1,0)</f>
        <v>0</v>
      </c>
      <c r="M1835" s="52">
        <f>IF(Table2[[#This Row],[Ship Mode]]=Introduction!$C$42,1,0)</f>
        <v>0</v>
      </c>
      <c r="N1835" s="51">
        <f>IF(Table2[[#This Row],[Ship Mode]]=Introduction!$C$44,1,0)</f>
        <v>1</v>
      </c>
      <c r="O1835" s="51">
        <f>IF(Table2[[#This Row],[Customer Segment]]=Introduction!$D$45,1,0)</f>
        <v>0</v>
      </c>
      <c r="P1835" s="51">
        <f>IF(Table2[[#This Row],[Customer Segment]]=Introduction!$D$42,1,0)</f>
        <v>0</v>
      </c>
      <c r="Q1835" s="51">
        <f>IF(Table2[[#This Row],[Customer Segment]]=Introduction!$D$44,1,0)</f>
        <v>0</v>
      </c>
      <c r="R1835" s="41">
        <v>42.46</v>
      </c>
      <c r="S18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139.36548658090209</v>
      </c>
    </row>
    <row r="1836" spans="1:19" customFormat="1" x14ac:dyDescent="0.2">
      <c r="A1836" s="1" t="s">
        <v>1</v>
      </c>
      <c r="B1836" s="1" t="s">
        <v>2</v>
      </c>
      <c r="C1836" s="1" t="s">
        <v>15</v>
      </c>
      <c r="D1836" s="47">
        <v>0.02</v>
      </c>
      <c r="E1836" s="47">
        <v>1360.14</v>
      </c>
      <c r="F1836" s="47">
        <v>14.7</v>
      </c>
      <c r="G1836" s="47">
        <v>0.59</v>
      </c>
      <c r="H1836" s="47">
        <v>2028.12</v>
      </c>
      <c r="I1836" s="52">
        <f>IF(Table2[[#This Row],[Order Priority]]=Introduction!$B$42,1,0)</f>
        <v>1</v>
      </c>
      <c r="J1836" s="52">
        <f>IF(Table2[[#This Row],[Order Priority]]=Introduction!$B$43,1,0)</f>
        <v>0</v>
      </c>
      <c r="K1836" s="52">
        <f>IF(Table2[[#This Row],[Order Priority]]=Introduction!$B$44,1,0)</f>
        <v>0</v>
      </c>
      <c r="L1836" s="52">
        <f>IF(Table2[[#This Row],[Order Priority]]=Introduction!$B$45,1,0)</f>
        <v>0</v>
      </c>
      <c r="M1836" s="52">
        <f>IF(Table2[[#This Row],[Ship Mode]]=Introduction!$C$42,1,0)</f>
        <v>1</v>
      </c>
      <c r="N1836" s="51">
        <f>IF(Table2[[#This Row],[Ship Mode]]=Introduction!$C$44,1,0)</f>
        <v>0</v>
      </c>
      <c r="O1836" s="51">
        <f>IF(Table2[[#This Row],[Customer Segment]]=Introduction!$D$45,1,0)</f>
        <v>0</v>
      </c>
      <c r="P1836" s="51">
        <f>IF(Table2[[#This Row],[Customer Segment]]=Introduction!$D$42,1,0)</f>
        <v>1</v>
      </c>
      <c r="Q1836" s="51">
        <f>IF(Table2[[#This Row],[Customer Segment]]=Introduction!$D$44,1,0)</f>
        <v>0</v>
      </c>
      <c r="R1836" s="44">
        <v>31670.6</v>
      </c>
      <c r="S18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7316.3626789029113</v>
      </c>
    </row>
    <row r="1837" spans="1:19" customFormat="1" x14ac:dyDescent="0.2">
      <c r="A1837" s="1" t="s">
        <v>1</v>
      </c>
      <c r="B1837" s="1" t="s">
        <v>2</v>
      </c>
      <c r="C1837" s="1" t="s">
        <v>15</v>
      </c>
      <c r="D1837" s="49">
        <v>0.02</v>
      </c>
      <c r="E1837" s="49">
        <v>1360.14</v>
      </c>
      <c r="F1837" s="49">
        <v>14.7</v>
      </c>
      <c r="G1837" s="49">
        <v>0.59</v>
      </c>
      <c r="H1837" s="49">
        <v>3042.18</v>
      </c>
      <c r="I1837" s="52">
        <f>IF(Table2[[#This Row],[Order Priority]]=Introduction!$B$42,1,0)</f>
        <v>1</v>
      </c>
      <c r="J1837" s="52">
        <f>IF(Table2[[#This Row],[Order Priority]]=Introduction!$B$43,1,0)</f>
        <v>0</v>
      </c>
      <c r="K1837" s="52">
        <f>IF(Table2[[#This Row],[Order Priority]]=Introduction!$B$44,1,0)</f>
        <v>0</v>
      </c>
      <c r="L1837" s="52">
        <f>IF(Table2[[#This Row],[Order Priority]]=Introduction!$B$45,1,0)</f>
        <v>0</v>
      </c>
      <c r="M1837" s="52">
        <f>IF(Table2[[#This Row],[Ship Mode]]=Introduction!$C$42,1,0)</f>
        <v>1</v>
      </c>
      <c r="N1837" s="51">
        <f>IF(Table2[[#This Row],[Ship Mode]]=Introduction!$C$44,1,0)</f>
        <v>0</v>
      </c>
      <c r="O1837" s="51">
        <f>IF(Table2[[#This Row],[Customer Segment]]=Introduction!$D$45,1,0)</f>
        <v>0</v>
      </c>
      <c r="P1837" s="51">
        <f>IF(Table2[[#This Row],[Customer Segment]]=Introduction!$D$42,1,0)</f>
        <v>1</v>
      </c>
      <c r="Q1837" s="51">
        <f>IF(Table2[[#This Row],[Customer Segment]]=Introduction!$D$44,1,0)</f>
        <v>0</v>
      </c>
      <c r="R1837" s="41">
        <v>8637.44</v>
      </c>
      <c r="S18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8354.7862029419721</v>
      </c>
    </row>
    <row r="1838" spans="1:19" customFormat="1" x14ac:dyDescent="0.2">
      <c r="A1838" s="1" t="s">
        <v>1</v>
      </c>
      <c r="B1838" s="1" t="s">
        <v>14</v>
      </c>
      <c r="C1838" s="1" t="s">
        <v>70</v>
      </c>
      <c r="D1838" s="47">
        <v>0.06</v>
      </c>
      <c r="E1838" s="47">
        <v>47.98</v>
      </c>
      <c r="F1838" s="47">
        <v>3.61</v>
      </c>
      <c r="G1838" s="47">
        <v>0.71</v>
      </c>
      <c r="H1838" s="47">
        <v>35.954999999999998</v>
      </c>
      <c r="I1838" s="52">
        <f>IF(Table2[[#This Row],[Order Priority]]=Introduction!$B$42,1,0)</f>
        <v>1</v>
      </c>
      <c r="J1838" s="52">
        <f>IF(Table2[[#This Row],[Order Priority]]=Introduction!$B$43,1,0)</f>
        <v>0</v>
      </c>
      <c r="K1838" s="52">
        <f>IF(Table2[[#This Row],[Order Priority]]=Introduction!$B$44,1,0)</f>
        <v>0</v>
      </c>
      <c r="L1838" s="52">
        <f>IF(Table2[[#This Row],[Order Priority]]=Introduction!$B$45,1,0)</f>
        <v>0</v>
      </c>
      <c r="M1838" s="52">
        <f>IF(Table2[[#This Row],[Ship Mode]]=Introduction!$C$42,1,0)</f>
        <v>0</v>
      </c>
      <c r="N1838" s="51">
        <f>IF(Table2[[#This Row],[Ship Mode]]=Introduction!$C$44,1,0)</f>
        <v>1</v>
      </c>
      <c r="O1838" s="51">
        <f>IF(Table2[[#This Row],[Customer Segment]]=Introduction!$D$45,1,0)</f>
        <v>0</v>
      </c>
      <c r="P1838" s="51">
        <f>IF(Table2[[#This Row],[Customer Segment]]=Introduction!$D$42,1,0)</f>
        <v>0</v>
      </c>
      <c r="Q1838" s="51">
        <f>IF(Table2[[#This Row],[Customer Segment]]=Introduction!$D$44,1,0)</f>
        <v>0</v>
      </c>
      <c r="R1838" s="44">
        <v>517.67999999999995</v>
      </c>
      <c r="S18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764.39830541104823</v>
      </c>
    </row>
    <row r="1839" spans="1:19" customFormat="1" x14ac:dyDescent="0.2">
      <c r="A1839" s="1" t="s">
        <v>1</v>
      </c>
      <c r="B1839" s="1" t="s">
        <v>14</v>
      </c>
      <c r="C1839" s="1" t="s">
        <v>15</v>
      </c>
      <c r="D1839" s="49">
        <v>0.06</v>
      </c>
      <c r="E1839" s="49">
        <v>59.76</v>
      </c>
      <c r="F1839" s="49">
        <v>9.7100000000000009</v>
      </c>
      <c r="G1839" s="49">
        <v>0.56999999999999995</v>
      </c>
      <c r="H1839" s="49">
        <v>756.67470000000003</v>
      </c>
      <c r="I1839" s="52">
        <f>IF(Table2[[#This Row],[Order Priority]]=Introduction!$B$42,1,0)</f>
        <v>1</v>
      </c>
      <c r="J1839" s="52">
        <f>IF(Table2[[#This Row],[Order Priority]]=Introduction!$B$43,1,0)</f>
        <v>0</v>
      </c>
      <c r="K1839" s="52">
        <f>IF(Table2[[#This Row],[Order Priority]]=Introduction!$B$44,1,0)</f>
        <v>0</v>
      </c>
      <c r="L1839" s="52">
        <f>IF(Table2[[#This Row],[Order Priority]]=Introduction!$B$45,1,0)</f>
        <v>0</v>
      </c>
      <c r="M1839" s="52">
        <f>IF(Table2[[#This Row],[Ship Mode]]=Introduction!$C$42,1,0)</f>
        <v>0</v>
      </c>
      <c r="N1839" s="51">
        <f>IF(Table2[[#This Row],[Ship Mode]]=Introduction!$C$44,1,0)</f>
        <v>1</v>
      </c>
      <c r="O1839" s="51">
        <f>IF(Table2[[#This Row],[Customer Segment]]=Introduction!$D$45,1,0)</f>
        <v>0</v>
      </c>
      <c r="P1839" s="51">
        <f>IF(Table2[[#This Row],[Customer Segment]]=Introduction!$D$42,1,0)</f>
        <v>1</v>
      </c>
      <c r="Q1839" s="51">
        <f>IF(Table2[[#This Row],[Customer Segment]]=Introduction!$D$44,1,0)</f>
        <v>0</v>
      </c>
      <c r="R1839" s="41">
        <v>1096.6300000000001</v>
      </c>
      <c r="S18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1562.6411487962355</v>
      </c>
    </row>
    <row r="1840" spans="1:19" customFormat="1" x14ac:dyDescent="0.2">
      <c r="A1840" s="1" t="s">
        <v>1</v>
      </c>
      <c r="B1840" s="1" t="s">
        <v>14</v>
      </c>
      <c r="C1840" s="1" t="s">
        <v>15</v>
      </c>
      <c r="D1840" s="47">
        <v>7.0000000000000007E-2</v>
      </c>
      <c r="E1840" s="47">
        <v>195.99</v>
      </c>
      <c r="F1840" s="47">
        <v>4.2</v>
      </c>
      <c r="G1840" s="47">
        <v>0.56000000000000005</v>
      </c>
      <c r="H1840" s="47">
        <v>-222.34299999999999</v>
      </c>
      <c r="I1840" s="52">
        <f>IF(Table2[[#This Row],[Order Priority]]=Introduction!$B$42,1,0)</f>
        <v>1</v>
      </c>
      <c r="J1840" s="52">
        <f>IF(Table2[[#This Row],[Order Priority]]=Introduction!$B$43,1,0)</f>
        <v>0</v>
      </c>
      <c r="K1840" s="52">
        <f>IF(Table2[[#This Row],[Order Priority]]=Introduction!$B$44,1,0)</f>
        <v>0</v>
      </c>
      <c r="L1840" s="52">
        <f>IF(Table2[[#This Row],[Order Priority]]=Introduction!$B$45,1,0)</f>
        <v>0</v>
      </c>
      <c r="M1840" s="52">
        <f>IF(Table2[[#This Row],[Ship Mode]]=Introduction!$C$42,1,0)</f>
        <v>0</v>
      </c>
      <c r="N1840" s="51">
        <f>IF(Table2[[#This Row],[Ship Mode]]=Introduction!$C$44,1,0)</f>
        <v>1</v>
      </c>
      <c r="O1840" s="51">
        <f>IF(Table2[[#This Row],[Customer Segment]]=Introduction!$D$45,1,0)</f>
        <v>0</v>
      </c>
      <c r="P1840" s="51">
        <f>IF(Table2[[#This Row],[Customer Segment]]=Introduction!$D$42,1,0)</f>
        <v>1</v>
      </c>
      <c r="Q1840" s="51">
        <f>IF(Table2[[#This Row],[Customer Segment]]=Introduction!$D$44,1,0)</f>
        <v>0</v>
      </c>
      <c r="R1840" s="44">
        <v>632.12</v>
      </c>
      <c r="S18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819.72133405668126</v>
      </c>
    </row>
    <row r="1841" spans="1:19" customFormat="1" x14ac:dyDescent="0.2">
      <c r="A1841" s="1" t="s">
        <v>13</v>
      </c>
      <c r="B1841" s="1" t="s">
        <v>14</v>
      </c>
      <c r="C1841" s="1" t="s">
        <v>3</v>
      </c>
      <c r="D1841" s="49">
        <v>0.09</v>
      </c>
      <c r="E1841" s="49">
        <v>175.99</v>
      </c>
      <c r="F1841" s="49">
        <v>4.99</v>
      </c>
      <c r="G1841" s="49">
        <v>0.59</v>
      </c>
      <c r="H1841" s="49">
        <v>2169.7464</v>
      </c>
      <c r="I1841" s="52">
        <f>IF(Table2[[#This Row],[Order Priority]]=Introduction!$B$42,1,0)</f>
        <v>0</v>
      </c>
      <c r="J1841" s="52">
        <f>IF(Table2[[#This Row],[Order Priority]]=Introduction!$B$43,1,0)</f>
        <v>1</v>
      </c>
      <c r="K1841" s="52">
        <f>IF(Table2[[#This Row],[Order Priority]]=Introduction!$B$44,1,0)</f>
        <v>0</v>
      </c>
      <c r="L1841" s="52">
        <f>IF(Table2[[#This Row],[Order Priority]]=Introduction!$B$45,1,0)</f>
        <v>0</v>
      </c>
      <c r="M1841" s="52">
        <f>IF(Table2[[#This Row],[Ship Mode]]=Introduction!$C$42,1,0)</f>
        <v>0</v>
      </c>
      <c r="N1841" s="51">
        <f>IF(Table2[[#This Row],[Ship Mode]]=Introduction!$C$44,1,0)</f>
        <v>1</v>
      </c>
      <c r="O1841" s="51">
        <f>IF(Table2[[#This Row],[Customer Segment]]=Introduction!$D$45,1,0)</f>
        <v>1</v>
      </c>
      <c r="P1841" s="51">
        <f>IF(Table2[[#This Row],[Customer Segment]]=Introduction!$D$42,1,0)</f>
        <v>0</v>
      </c>
      <c r="Q1841" s="51">
        <f>IF(Table2[[#This Row],[Customer Segment]]=Introduction!$D$44,1,0)</f>
        <v>0</v>
      </c>
      <c r="R1841" s="41">
        <v>3144.56</v>
      </c>
      <c r="S18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2967.5721787738216</v>
      </c>
    </row>
    <row r="1842" spans="1:19" customFormat="1" x14ac:dyDescent="0.2">
      <c r="A1842" s="1" t="s">
        <v>13</v>
      </c>
      <c r="B1842" s="1" t="s">
        <v>2</v>
      </c>
      <c r="C1842" s="1" t="s">
        <v>3</v>
      </c>
      <c r="D1842" s="47">
        <v>0.09</v>
      </c>
      <c r="E1842" s="47">
        <v>160.97999999999999</v>
      </c>
      <c r="F1842" s="47">
        <v>35.020000000000003</v>
      </c>
      <c r="G1842" s="47">
        <v>0.72</v>
      </c>
      <c r="H1842" s="47">
        <v>-229.93</v>
      </c>
      <c r="I1842" s="52">
        <f>IF(Table2[[#This Row],[Order Priority]]=Introduction!$B$42,1,0)</f>
        <v>0</v>
      </c>
      <c r="J1842" s="52">
        <f>IF(Table2[[#This Row],[Order Priority]]=Introduction!$B$43,1,0)</f>
        <v>1</v>
      </c>
      <c r="K1842" s="52">
        <f>IF(Table2[[#This Row],[Order Priority]]=Introduction!$B$44,1,0)</f>
        <v>0</v>
      </c>
      <c r="L1842" s="52">
        <f>IF(Table2[[#This Row],[Order Priority]]=Introduction!$B$45,1,0)</f>
        <v>0</v>
      </c>
      <c r="M1842" s="52">
        <f>IF(Table2[[#This Row],[Ship Mode]]=Introduction!$C$42,1,0)</f>
        <v>1</v>
      </c>
      <c r="N1842" s="51">
        <f>IF(Table2[[#This Row],[Ship Mode]]=Introduction!$C$44,1,0)</f>
        <v>0</v>
      </c>
      <c r="O1842" s="51">
        <f>IF(Table2[[#This Row],[Customer Segment]]=Introduction!$D$45,1,0)</f>
        <v>1</v>
      </c>
      <c r="P1842" s="51">
        <f>IF(Table2[[#This Row],[Customer Segment]]=Introduction!$D$42,1,0)</f>
        <v>0</v>
      </c>
      <c r="Q1842" s="51">
        <f>IF(Table2[[#This Row],[Customer Segment]]=Introduction!$D$44,1,0)</f>
        <v>0</v>
      </c>
      <c r="R1842" s="44">
        <v>2653.02</v>
      </c>
      <c r="S18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1597.7086765909369</v>
      </c>
    </row>
    <row r="1843" spans="1:19" customFormat="1" x14ac:dyDescent="0.2">
      <c r="A1843" s="1" t="s">
        <v>23</v>
      </c>
      <c r="B1843" s="1" t="s">
        <v>14</v>
      </c>
      <c r="C1843" s="1" t="s">
        <v>70</v>
      </c>
      <c r="D1843" s="49">
        <v>7.0000000000000007E-2</v>
      </c>
      <c r="E1843" s="49">
        <v>10.98</v>
      </c>
      <c r="F1843" s="49">
        <v>4.8</v>
      </c>
      <c r="G1843" s="49">
        <v>0.36</v>
      </c>
      <c r="H1843" s="49">
        <v>52.92</v>
      </c>
      <c r="I1843" s="52">
        <f>IF(Table2[[#This Row],[Order Priority]]=Introduction!$B$42,1,0)</f>
        <v>0</v>
      </c>
      <c r="J1843" s="52">
        <f>IF(Table2[[#This Row],[Order Priority]]=Introduction!$B$43,1,0)</f>
        <v>0</v>
      </c>
      <c r="K1843" s="52">
        <f>IF(Table2[[#This Row],[Order Priority]]=Introduction!$B$44,1,0)</f>
        <v>1</v>
      </c>
      <c r="L1843" s="52">
        <f>IF(Table2[[#This Row],[Order Priority]]=Introduction!$B$45,1,0)</f>
        <v>0</v>
      </c>
      <c r="M1843" s="52">
        <f>IF(Table2[[#This Row],[Ship Mode]]=Introduction!$C$42,1,0)</f>
        <v>0</v>
      </c>
      <c r="N1843" s="51">
        <f>IF(Table2[[#This Row],[Ship Mode]]=Introduction!$C$44,1,0)</f>
        <v>1</v>
      </c>
      <c r="O1843" s="51">
        <f>IF(Table2[[#This Row],[Customer Segment]]=Introduction!$D$45,1,0)</f>
        <v>0</v>
      </c>
      <c r="P1843" s="51">
        <f>IF(Table2[[#This Row],[Customer Segment]]=Introduction!$D$42,1,0)</f>
        <v>0</v>
      </c>
      <c r="Q1843" s="51">
        <f>IF(Table2[[#This Row],[Customer Segment]]=Introduction!$D$44,1,0)</f>
        <v>0</v>
      </c>
      <c r="R1843" s="41">
        <v>165.21</v>
      </c>
      <c r="S18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190.96858538389449</v>
      </c>
    </row>
    <row r="1844" spans="1:19" customFormat="1" x14ac:dyDescent="0.2">
      <c r="A1844" s="1" t="s">
        <v>46</v>
      </c>
      <c r="B1844" s="1" t="s">
        <v>14</v>
      </c>
      <c r="C1844" s="1" t="s">
        <v>15</v>
      </c>
      <c r="D1844" s="47">
        <v>0.02</v>
      </c>
      <c r="E1844" s="47">
        <v>9.06</v>
      </c>
      <c r="F1844" s="47">
        <v>9.86</v>
      </c>
      <c r="G1844" s="47">
        <v>0.4</v>
      </c>
      <c r="H1844" s="47">
        <v>-63.51</v>
      </c>
      <c r="I1844" s="52">
        <f>IF(Table2[[#This Row],[Order Priority]]=Introduction!$B$42,1,0)</f>
        <v>0</v>
      </c>
      <c r="J1844" s="52">
        <f>IF(Table2[[#This Row],[Order Priority]]=Introduction!$B$43,1,0)</f>
        <v>0</v>
      </c>
      <c r="K1844" s="52">
        <f>IF(Table2[[#This Row],[Order Priority]]=Introduction!$B$44,1,0)</f>
        <v>0</v>
      </c>
      <c r="L1844" s="52">
        <f>IF(Table2[[#This Row],[Order Priority]]=Introduction!$B$45,1,0)</f>
        <v>0</v>
      </c>
      <c r="M1844" s="52">
        <f>IF(Table2[[#This Row],[Ship Mode]]=Introduction!$C$42,1,0)</f>
        <v>0</v>
      </c>
      <c r="N1844" s="51">
        <f>IF(Table2[[#This Row],[Ship Mode]]=Introduction!$C$44,1,0)</f>
        <v>1</v>
      </c>
      <c r="O1844" s="51">
        <f>IF(Table2[[#This Row],[Customer Segment]]=Introduction!$D$45,1,0)</f>
        <v>0</v>
      </c>
      <c r="P1844" s="51">
        <f>IF(Table2[[#This Row],[Customer Segment]]=Introduction!$D$42,1,0)</f>
        <v>1</v>
      </c>
      <c r="Q1844" s="51">
        <f>IF(Table2[[#This Row],[Customer Segment]]=Introduction!$D$44,1,0)</f>
        <v>0</v>
      </c>
      <c r="R1844" s="44">
        <v>239.82</v>
      </c>
      <c r="S18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364.1951063599758</v>
      </c>
    </row>
    <row r="1845" spans="1:19" customFormat="1" x14ac:dyDescent="0.2">
      <c r="A1845" s="1" t="s">
        <v>46</v>
      </c>
      <c r="B1845" s="1" t="s">
        <v>14</v>
      </c>
      <c r="C1845" s="1" t="s">
        <v>15</v>
      </c>
      <c r="D1845" s="49">
        <v>0.02</v>
      </c>
      <c r="E1845" s="49">
        <v>9.06</v>
      </c>
      <c r="F1845" s="49">
        <v>9.86</v>
      </c>
      <c r="G1845" s="49">
        <v>0.4</v>
      </c>
      <c r="H1845" s="49">
        <v>-31.754999999999999</v>
      </c>
      <c r="I1845" s="52">
        <f>IF(Table2[[#This Row],[Order Priority]]=Introduction!$B$42,1,0)</f>
        <v>0</v>
      </c>
      <c r="J1845" s="52">
        <f>IF(Table2[[#This Row],[Order Priority]]=Introduction!$B$43,1,0)</f>
        <v>0</v>
      </c>
      <c r="K1845" s="52">
        <f>IF(Table2[[#This Row],[Order Priority]]=Introduction!$B$44,1,0)</f>
        <v>0</v>
      </c>
      <c r="L1845" s="52">
        <f>IF(Table2[[#This Row],[Order Priority]]=Introduction!$B$45,1,0)</f>
        <v>0</v>
      </c>
      <c r="M1845" s="52">
        <f>IF(Table2[[#This Row],[Ship Mode]]=Introduction!$C$42,1,0)</f>
        <v>0</v>
      </c>
      <c r="N1845" s="51">
        <f>IF(Table2[[#This Row],[Ship Mode]]=Introduction!$C$44,1,0)</f>
        <v>1</v>
      </c>
      <c r="O1845" s="51">
        <f>IF(Table2[[#This Row],[Customer Segment]]=Introduction!$D$45,1,0)</f>
        <v>0</v>
      </c>
      <c r="P1845" s="51">
        <f>IF(Table2[[#This Row],[Customer Segment]]=Introduction!$D$42,1,0)</f>
        <v>1</v>
      </c>
      <c r="Q1845" s="51">
        <f>IF(Table2[[#This Row],[Customer Segment]]=Introduction!$D$44,1,0)</f>
        <v>0</v>
      </c>
      <c r="R1845" s="41">
        <v>59.95</v>
      </c>
      <c r="S18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396.71304317422778</v>
      </c>
    </row>
    <row r="1846" spans="1:19" customFormat="1" x14ac:dyDescent="0.2">
      <c r="A1846" s="1" t="s">
        <v>46</v>
      </c>
      <c r="B1846" s="1" t="s">
        <v>14</v>
      </c>
      <c r="C1846" s="1" t="s">
        <v>47</v>
      </c>
      <c r="D1846" s="47">
        <v>0.05</v>
      </c>
      <c r="E1846" s="47">
        <v>8.0399999999999991</v>
      </c>
      <c r="F1846" s="47">
        <v>8.94</v>
      </c>
      <c r="G1846" s="47">
        <v>0.4</v>
      </c>
      <c r="H1846" s="47">
        <v>-164.3948</v>
      </c>
      <c r="I1846" s="52">
        <f>IF(Table2[[#This Row],[Order Priority]]=Introduction!$B$42,1,0)</f>
        <v>0</v>
      </c>
      <c r="J1846" s="52">
        <f>IF(Table2[[#This Row],[Order Priority]]=Introduction!$B$43,1,0)</f>
        <v>0</v>
      </c>
      <c r="K1846" s="52">
        <f>IF(Table2[[#This Row],[Order Priority]]=Introduction!$B$44,1,0)</f>
        <v>0</v>
      </c>
      <c r="L1846" s="52">
        <f>IF(Table2[[#This Row],[Order Priority]]=Introduction!$B$45,1,0)</f>
        <v>0</v>
      </c>
      <c r="M1846" s="52">
        <f>IF(Table2[[#This Row],[Ship Mode]]=Introduction!$C$42,1,0)</f>
        <v>0</v>
      </c>
      <c r="N1846" s="51">
        <f>IF(Table2[[#This Row],[Ship Mode]]=Introduction!$C$44,1,0)</f>
        <v>1</v>
      </c>
      <c r="O1846" s="51">
        <f>IF(Table2[[#This Row],[Customer Segment]]=Introduction!$D$45,1,0)</f>
        <v>0</v>
      </c>
      <c r="P1846" s="51">
        <f>IF(Table2[[#This Row],[Customer Segment]]=Introduction!$D$42,1,0)</f>
        <v>0</v>
      </c>
      <c r="Q1846" s="51">
        <f>IF(Table2[[#This Row],[Customer Segment]]=Introduction!$D$44,1,0)</f>
        <v>1</v>
      </c>
      <c r="R1846" s="44">
        <v>121.36</v>
      </c>
      <c r="S18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271.81212999427521</v>
      </c>
    </row>
    <row r="1847" spans="1:19" customFormat="1" x14ac:dyDescent="0.2">
      <c r="A1847" s="1" t="s">
        <v>46</v>
      </c>
      <c r="B1847" s="1" t="s">
        <v>14</v>
      </c>
      <c r="C1847" s="1" t="s">
        <v>3</v>
      </c>
      <c r="D1847" s="49">
        <v>0.04</v>
      </c>
      <c r="E1847" s="49">
        <v>3.08</v>
      </c>
      <c r="F1847" s="49">
        <v>0.99</v>
      </c>
      <c r="G1847" s="49">
        <v>0.37</v>
      </c>
      <c r="H1847" s="49">
        <v>257.08319999999998</v>
      </c>
      <c r="I1847" s="52">
        <f>IF(Table2[[#This Row],[Order Priority]]=Introduction!$B$42,1,0)</f>
        <v>0</v>
      </c>
      <c r="J1847" s="52">
        <f>IF(Table2[[#This Row],[Order Priority]]=Introduction!$B$43,1,0)</f>
        <v>0</v>
      </c>
      <c r="K1847" s="52">
        <f>IF(Table2[[#This Row],[Order Priority]]=Introduction!$B$44,1,0)</f>
        <v>0</v>
      </c>
      <c r="L1847" s="52">
        <f>IF(Table2[[#This Row],[Order Priority]]=Introduction!$B$45,1,0)</f>
        <v>0</v>
      </c>
      <c r="M1847" s="52">
        <f>IF(Table2[[#This Row],[Ship Mode]]=Introduction!$C$42,1,0)</f>
        <v>0</v>
      </c>
      <c r="N1847" s="51">
        <f>IF(Table2[[#This Row],[Ship Mode]]=Introduction!$C$44,1,0)</f>
        <v>1</v>
      </c>
      <c r="O1847" s="51">
        <f>IF(Table2[[#This Row],[Customer Segment]]=Introduction!$D$45,1,0)</f>
        <v>1</v>
      </c>
      <c r="P1847" s="51">
        <f>IF(Table2[[#This Row],[Customer Segment]]=Introduction!$D$42,1,0)</f>
        <v>0</v>
      </c>
      <c r="Q1847" s="51">
        <f>IF(Table2[[#This Row],[Customer Segment]]=Introduction!$D$44,1,0)</f>
        <v>0</v>
      </c>
      <c r="R1847" s="41">
        <v>43.41</v>
      </c>
      <c r="S18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410.34025904183113</v>
      </c>
    </row>
    <row r="1848" spans="1:19" customFormat="1" x14ac:dyDescent="0.2">
      <c r="A1848" s="1" t="s">
        <v>46</v>
      </c>
      <c r="B1848" s="1" t="s">
        <v>14</v>
      </c>
      <c r="C1848" s="1" t="s">
        <v>3</v>
      </c>
      <c r="D1848" s="47">
        <v>0.1</v>
      </c>
      <c r="E1848" s="47">
        <v>2.78</v>
      </c>
      <c r="F1848" s="47">
        <v>1.25</v>
      </c>
      <c r="G1848" s="47">
        <v>0.59</v>
      </c>
      <c r="H1848" s="47">
        <v>0.78539999999999999</v>
      </c>
      <c r="I1848" s="52">
        <f>IF(Table2[[#This Row],[Order Priority]]=Introduction!$B$42,1,0)</f>
        <v>0</v>
      </c>
      <c r="J1848" s="52">
        <f>IF(Table2[[#This Row],[Order Priority]]=Introduction!$B$43,1,0)</f>
        <v>0</v>
      </c>
      <c r="K1848" s="52">
        <f>IF(Table2[[#This Row],[Order Priority]]=Introduction!$B$44,1,0)</f>
        <v>0</v>
      </c>
      <c r="L1848" s="52">
        <f>IF(Table2[[#This Row],[Order Priority]]=Introduction!$B$45,1,0)</f>
        <v>0</v>
      </c>
      <c r="M1848" s="52">
        <f>IF(Table2[[#This Row],[Ship Mode]]=Introduction!$C$42,1,0)</f>
        <v>0</v>
      </c>
      <c r="N1848" s="51">
        <f>IF(Table2[[#This Row],[Ship Mode]]=Introduction!$C$44,1,0)</f>
        <v>1</v>
      </c>
      <c r="O1848" s="51">
        <f>IF(Table2[[#This Row],[Customer Segment]]=Introduction!$D$45,1,0)</f>
        <v>1</v>
      </c>
      <c r="P1848" s="51">
        <f>IF(Table2[[#This Row],[Customer Segment]]=Introduction!$D$42,1,0)</f>
        <v>0</v>
      </c>
      <c r="Q1848" s="51">
        <f>IF(Table2[[#This Row],[Customer Segment]]=Introduction!$D$44,1,0)</f>
        <v>0</v>
      </c>
      <c r="R1848" s="44">
        <v>46.42</v>
      </c>
      <c r="S18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297.34111195161483</v>
      </c>
    </row>
    <row r="1849" spans="1:19" customFormat="1" x14ac:dyDescent="0.2">
      <c r="A1849" s="1" t="s">
        <v>1</v>
      </c>
      <c r="B1849" s="1" t="s">
        <v>14</v>
      </c>
      <c r="C1849" s="1" t="s">
        <v>70</v>
      </c>
      <c r="D1849" s="49">
        <v>7.0000000000000007E-2</v>
      </c>
      <c r="E1849" s="49">
        <v>2.88</v>
      </c>
      <c r="F1849" s="49">
        <v>0.5</v>
      </c>
      <c r="G1849" s="49">
        <v>0.39</v>
      </c>
      <c r="H1849" s="49">
        <v>17.429400000000001</v>
      </c>
      <c r="I1849" s="52">
        <f>IF(Table2[[#This Row],[Order Priority]]=Introduction!$B$42,1,0)</f>
        <v>1</v>
      </c>
      <c r="J1849" s="52">
        <f>IF(Table2[[#This Row],[Order Priority]]=Introduction!$B$43,1,0)</f>
        <v>0</v>
      </c>
      <c r="K1849" s="52">
        <f>IF(Table2[[#This Row],[Order Priority]]=Introduction!$B$44,1,0)</f>
        <v>0</v>
      </c>
      <c r="L1849" s="52">
        <f>IF(Table2[[#This Row],[Order Priority]]=Introduction!$B$45,1,0)</f>
        <v>0</v>
      </c>
      <c r="M1849" s="52">
        <f>IF(Table2[[#This Row],[Ship Mode]]=Introduction!$C$42,1,0)</f>
        <v>0</v>
      </c>
      <c r="N1849" s="51">
        <f>IF(Table2[[#This Row],[Ship Mode]]=Introduction!$C$44,1,0)</f>
        <v>1</v>
      </c>
      <c r="O1849" s="51">
        <f>IF(Table2[[#This Row],[Customer Segment]]=Introduction!$D$45,1,0)</f>
        <v>0</v>
      </c>
      <c r="P1849" s="51">
        <f>IF(Table2[[#This Row],[Customer Segment]]=Introduction!$D$42,1,0)</f>
        <v>0</v>
      </c>
      <c r="Q1849" s="51">
        <f>IF(Table2[[#This Row],[Customer Segment]]=Introduction!$D$44,1,0)</f>
        <v>0</v>
      </c>
      <c r="R1849" s="41">
        <v>25.26</v>
      </c>
      <c r="S18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245.5758061597067</v>
      </c>
    </row>
    <row r="1850" spans="1:19" customFormat="1" x14ac:dyDescent="0.2">
      <c r="A1850" s="1" t="s">
        <v>1</v>
      </c>
      <c r="B1850" s="1" t="s">
        <v>2</v>
      </c>
      <c r="C1850" s="1" t="s">
        <v>70</v>
      </c>
      <c r="D1850" s="47">
        <v>0.03</v>
      </c>
      <c r="E1850" s="47">
        <v>348.21</v>
      </c>
      <c r="F1850" s="47">
        <v>40.19</v>
      </c>
      <c r="G1850" s="47">
        <v>0.62</v>
      </c>
      <c r="H1850" s="47">
        <v>-178.86959999999999</v>
      </c>
      <c r="I1850" s="52">
        <f>IF(Table2[[#This Row],[Order Priority]]=Introduction!$B$42,1,0)</f>
        <v>1</v>
      </c>
      <c r="J1850" s="52">
        <f>IF(Table2[[#This Row],[Order Priority]]=Introduction!$B$43,1,0)</f>
        <v>0</v>
      </c>
      <c r="K1850" s="52">
        <f>IF(Table2[[#This Row],[Order Priority]]=Introduction!$B$44,1,0)</f>
        <v>0</v>
      </c>
      <c r="L1850" s="52">
        <f>IF(Table2[[#This Row],[Order Priority]]=Introduction!$B$45,1,0)</f>
        <v>0</v>
      </c>
      <c r="M1850" s="52">
        <f>IF(Table2[[#This Row],[Ship Mode]]=Introduction!$C$42,1,0)</f>
        <v>1</v>
      </c>
      <c r="N1850" s="51">
        <f>IF(Table2[[#This Row],[Ship Mode]]=Introduction!$C$44,1,0)</f>
        <v>0</v>
      </c>
      <c r="O1850" s="51">
        <f>IF(Table2[[#This Row],[Customer Segment]]=Introduction!$D$45,1,0)</f>
        <v>0</v>
      </c>
      <c r="P1850" s="51">
        <f>IF(Table2[[#This Row],[Customer Segment]]=Introduction!$D$42,1,0)</f>
        <v>0</v>
      </c>
      <c r="Q1850" s="51">
        <f>IF(Table2[[#This Row],[Customer Segment]]=Introduction!$D$44,1,0)</f>
        <v>0</v>
      </c>
      <c r="R1850" s="44">
        <v>736.16</v>
      </c>
      <c r="S18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2637.5839492121977</v>
      </c>
    </row>
    <row r="1851" spans="1:19" customFormat="1" x14ac:dyDescent="0.2">
      <c r="A1851" s="1" t="s">
        <v>13</v>
      </c>
      <c r="B1851" s="1" t="s">
        <v>14</v>
      </c>
      <c r="C1851" s="1" t="s">
        <v>70</v>
      </c>
      <c r="D1851" s="49">
        <v>0.03</v>
      </c>
      <c r="E1851" s="49">
        <v>15.28</v>
      </c>
      <c r="F1851" s="49">
        <v>1.99</v>
      </c>
      <c r="G1851" s="49">
        <v>0.42</v>
      </c>
      <c r="H1851" s="49">
        <v>-266.68599999999998</v>
      </c>
      <c r="I1851" s="52">
        <f>IF(Table2[[#This Row],[Order Priority]]=Introduction!$B$42,1,0)</f>
        <v>0</v>
      </c>
      <c r="J1851" s="52">
        <f>IF(Table2[[#This Row],[Order Priority]]=Introduction!$B$43,1,0)</f>
        <v>1</v>
      </c>
      <c r="K1851" s="52">
        <f>IF(Table2[[#This Row],[Order Priority]]=Introduction!$B$44,1,0)</f>
        <v>0</v>
      </c>
      <c r="L1851" s="52">
        <f>IF(Table2[[#This Row],[Order Priority]]=Introduction!$B$45,1,0)</f>
        <v>0</v>
      </c>
      <c r="M1851" s="52">
        <f>IF(Table2[[#This Row],[Ship Mode]]=Introduction!$C$42,1,0)</f>
        <v>0</v>
      </c>
      <c r="N1851" s="51">
        <f>IF(Table2[[#This Row],[Ship Mode]]=Introduction!$C$44,1,0)</f>
        <v>1</v>
      </c>
      <c r="O1851" s="51">
        <f>IF(Table2[[#This Row],[Customer Segment]]=Introduction!$D$45,1,0)</f>
        <v>0</v>
      </c>
      <c r="P1851" s="51">
        <f>IF(Table2[[#This Row],[Customer Segment]]=Introduction!$D$42,1,0)</f>
        <v>0</v>
      </c>
      <c r="Q1851" s="51">
        <f>IF(Table2[[#This Row],[Customer Segment]]=Introduction!$D$44,1,0)</f>
        <v>0</v>
      </c>
      <c r="R1851" s="41">
        <v>290.98</v>
      </c>
      <c r="S18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-206.4622817488048</v>
      </c>
    </row>
    <row r="1852" spans="1:19" customFormat="1" x14ac:dyDescent="0.2">
      <c r="A1852" s="1" t="s">
        <v>13</v>
      </c>
      <c r="B1852" s="1" t="s">
        <v>14</v>
      </c>
      <c r="C1852" s="1" t="s">
        <v>70</v>
      </c>
      <c r="D1852" s="47">
        <v>0.09</v>
      </c>
      <c r="E1852" s="47">
        <v>1.76</v>
      </c>
      <c r="F1852" s="47">
        <v>0.7</v>
      </c>
      <c r="G1852" s="47">
        <v>0.56000000000000005</v>
      </c>
      <c r="H1852" s="47">
        <v>-12.278</v>
      </c>
      <c r="I1852" s="52">
        <f>IF(Table2[[#This Row],[Order Priority]]=Introduction!$B$42,1,0)</f>
        <v>0</v>
      </c>
      <c r="J1852" s="52">
        <f>IF(Table2[[#This Row],[Order Priority]]=Introduction!$B$43,1,0)</f>
        <v>1</v>
      </c>
      <c r="K1852" s="52">
        <f>IF(Table2[[#This Row],[Order Priority]]=Introduction!$B$44,1,0)</f>
        <v>0</v>
      </c>
      <c r="L1852" s="52">
        <f>IF(Table2[[#This Row],[Order Priority]]=Introduction!$B$45,1,0)</f>
        <v>0</v>
      </c>
      <c r="M1852" s="52">
        <f>IF(Table2[[#This Row],[Ship Mode]]=Introduction!$C$42,1,0)</f>
        <v>0</v>
      </c>
      <c r="N1852" s="51">
        <f>IF(Table2[[#This Row],[Ship Mode]]=Introduction!$C$44,1,0)</f>
        <v>1</v>
      </c>
      <c r="O1852" s="51">
        <f>IF(Table2[[#This Row],[Customer Segment]]=Introduction!$D$45,1,0)</f>
        <v>0</v>
      </c>
      <c r="P1852" s="51">
        <f>IF(Table2[[#This Row],[Customer Segment]]=Introduction!$D$42,1,0)</f>
        <v>0</v>
      </c>
      <c r="Q1852" s="51">
        <f>IF(Table2[[#This Row],[Customer Segment]]=Introduction!$D$44,1,0)</f>
        <v>0</v>
      </c>
      <c r="R1852" s="44">
        <v>21.77</v>
      </c>
      <c r="S18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52.758171503333358</v>
      </c>
    </row>
    <row r="1853" spans="1:19" customFormat="1" x14ac:dyDescent="0.2">
      <c r="A1853" s="1" t="s">
        <v>13</v>
      </c>
      <c r="B1853" s="1" t="s">
        <v>14</v>
      </c>
      <c r="C1853" s="1" t="s">
        <v>3</v>
      </c>
      <c r="D1853" s="49">
        <v>0</v>
      </c>
      <c r="E1853" s="49">
        <v>90.48</v>
      </c>
      <c r="F1853" s="49">
        <v>19.989999999999998</v>
      </c>
      <c r="G1853" s="49">
        <v>0.4</v>
      </c>
      <c r="H1853" s="49">
        <v>800.25509999999997</v>
      </c>
      <c r="I1853" s="52">
        <f>IF(Table2[[#This Row],[Order Priority]]=Introduction!$B$42,1,0)</f>
        <v>0</v>
      </c>
      <c r="J1853" s="52">
        <f>IF(Table2[[#This Row],[Order Priority]]=Introduction!$B$43,1,0)</f>
        <v>1</v>
      </c>
      <c r="K1853" s="52">
        <f>IF(Table2[[#This Row],[Order Priority]]=Introduction!$B$44,1,0)</f>
        <v>0</v>
      </c>
      <c r="L1853" s="52">
        <f>IF(Table2[[#This Row],[Order Priority]]=Introduction!$B$45,1,0)</f>
        <v>0</v>
      </c>
      <c r="M1853" s="52">
        <f>IF(Table2[[#This Row],[Ship Mode]]=Introduction!$C$42,1,0)</f>
        <v>0</v>
      </c>
      <c r="N1853" s="51">
        <f>IF(Table2[[#This Row],[Ship Mode]]=Introduction!$C$44,1,0)</f>
        <v>1</v>
      </c>
      <c r="O1853" s="51">
        <f>IF(Table2[[#This Row],[Customer Segment]]=Introduction!$D$45,1,0)</f>
        <v>1</v>
      </c>
      <c r="P1853" s="51">
        <f>IF(Table2[[#This Row],[Customer Segment]]=Introduction!$D$42,1,0)</f>
        <v>0</v>
      </c>
      <c r="Q1853" s="51">
        <f>IF(Table2[[#This Row],[Customer Segment]]=Introduction!$D$44,1,0)</f>
        <v>0</v>
      </c>
      <c r="R1853" s="41">
        <v>1159.79</v>
      </c>
      <c r="S18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1613.4007592376004</v>
      </c>
    </row>
    <row r="1854" spans="1:19" customFormat="1" x14ac:dyDescent="0.2">
      <c r="A1854" s="1" t="s">
        <v>46</v>
      </c>
      <c r="B1854" s="1" t="s">
        <v>14</v>
      </c>
      <c r="C1854" s="1" t="s">
        <v>47</v>
      </c>
      <c r="D1854" s="47">
        <v>0.02</v>
      </c>
      <c r="E1854" s="47">
        <v>25.38</v>
      </c>
      <c r="F1854" s="47">
        <v>8.99</v>
      </c>
      <c r="G1854" s="47">
        <v>0.5</v>
      </c>
      <c r="H1854" s="47">
        <v>-10.36</v>
      </c>
      <c r="I1854" s="52">
        <f>IF(Table2[[#This Row],[Order Priority]]=Introduction!$B$42,1,0)</f>
        <v>0</v>
      </c>
      <c r="J1854" s="52">
        <f>IF(Table2[[#This Row],[Order Priority]]=Introduction!$B$43,1,0)</f>
        <v>0</v>
      </c>
      <c r="K1854" s="52">
        <f>IF(Table2[[#This Row],[Order Priority]]=Introduction!$B$44,1,0)</f>
        <v>0</v>
      </c>
      <c r="L1854" s="52">
        <f>IF(Table2[[#This Row],[Order Priority]]=Introduction!$B$45,1,0)</f>
        <v>0</v>
      </c>
      <c r="M1854" s="52">
        <f>IF(Table2[[#This Row],[Ship Mode]]=Introduction!$C$42,1,0)</f>
        <v>0</v>
      </c>
      <c r="N1854" s="51">
        <f>IF(Table2[[#This Row],[Ship Mode]]=Introduction!$C$44,1,0)</f>
        <v>1</v>
      </c>
      <c r="O1854" s="51">
        <f>IF(Table2[[#This Row],[Customer Segment]]=Introduction!$D$45,1,0)</f>
        <v>0</v>
      </c>
      <c r="P1854" s="51">
        <f>IF(Table2[[#This Row],[Customer Segment]]=Introduction!$D$42,1,0)</f>
        <v>0</v>
      </c>
      <c r="Q1854" s="51">
        <f>IF(Table2[[#This Row],[Customer Segment]]=Introduction!$D$44,1,0)</f>
        <v>1</v>
      </c>
      <c r="R1854" s="44">
        <v>34.11</v>
      </c>
      <c r="S18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588.20251312569201</v>
      </c>
    </row>
    <row r="1855" spans="1:19" customFormat="1" x14ac:dyDescent="0.2">
      <c r="A1855" s="1" t="s">
        <v>46</v>
      </c>
      <c r="B1855" s="1" t="s">
        <v>14</v>
      </c>
      <c r="C1855" s="1" t="s">
        <v>70</v>
      </c>
      <c r="D1855" s="49">
        <v>0.09</v>
      </c>
      <c r="E1855" s="49">
        <v>6.48</v>
      </c>
      <c r="F1855" s="49">
        <v>9.68</v>
      </c>
      <c r="G1855" s="49">
        <v>0.36</v>
      </c>
      <c r="H1855" s="49">
        <v>-204.16</v>
      </c>
      <c r="I1855" s="52">
        <f>IF(Table2[[#This Row],[Order Priority]]=Introduction!$B$42,1,0)</f>
        <v>0</v>
      </c>
      <c r="J1855" s="52">
        <f>IF(Table2[[#This Row],[Order Priority]]=Introduction!$B$43,1,0)</f>
        <v>0</v>
      </c>
      <c r="K1855" s="52">
        <f>IF(Table2[[#This Row],[Order Priority]]=Introduction!$B$44,1,0)</f>
        <v>0</v>
      </c>
      <c r="L1855" s="52">
        <f>IF(Table2[[#This Row],[Order Priority]]=Introduction!$B$45,1,0)</f>
        <v>0</v>
      </c>
      <c r="M1855" s="52">
        <f>IF(Table2[[#This Row],[Ship Mode]]=Introduction!$C$42,1,0)</f>
        <v>0</v>
      </c>
      <c r="N1855" s="51">
        <f>IF(Table2[[#This Row],[Ship Mode]]=Introduction!$C$44,1,0)</f>
        <v>1</v>
      </c>
      <c r="O1855" s="51">
        <f>IF(Table2[[#This Row],[Customer Segment]]=Introduction!$D$45,1,0)</f>
        <v>0</v>
      </c>
      <c r="P1855" s="51">
        <f>IF(Table2[[#This Row],[Customer Segment]]=Introduction!$D$42,1,0)</f>
        <v>0</v>
      </c>
      <c r="Q1855" s="51">
        <f>IF(Table2[[#This Row],[Customer Segment]]=Introduction!$D$44,1,0)</f>
        <v>0</v>
      </c>
      <c r="R1855" s="41">
        <v>99.92</v>
      </c>
      <c r="S18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156.53687584250974</v>
      </c>
    </row>
    <row r="1856" spans="1:19" customFormat="1" x14ac:dyDescent="0.2">
      <c r="A1856" s="1" t="s">
        <v>1</v>
      </c>
      <c r="B1856" s="1" t="s">
        <v>14</v>
      </c>
      <c r="C1856" s="1" t="s">
        <v>70</v>
      </c>
      <c r="D1856" s="47">
        <v>0.09</v>
      </c>
      <c r="E1856" s="47">
        <v>20.98</v>
      </c>
      <c r="F1856" s="47">
        <v>1.49</v>
      </c>
      <c r="G1856" s="47">
        <v>0.35</v>
      </c>
      <c r="H1856" s="47">
        <v>199.1823</v>
      </c>
      <c r="I1856" s="52">
        <f>IF(Table2[[#This Row],[Order Priority]]=Introduction!$B$42,1,0)</f>
        <v>1</v>
      </c>
      <c r="J1856" s="52">
        <f>IF(Table2[[#This Row],[Order Priority]]=Introduction!$B$43,1,0)</f>
        <v>0</v>
      </c>
      <c r="K1856" s="52">
        <f>IF(Table2[[#This Row],[Order Priority]]=Introduction!$B$44,1,0)</f>
        <v>0</v>
      </c>
      <c r="L1856" s="52">
        <f>IF(Table2[[#This Row],[Order Priority]]=Introduction!$B$45,1,0)</f>
        <v>0</v>
      </c>
      <c r="M1856" s="52">
        <f>IF(Table2[[#This Row],[Ship Mode]]=Introduction!$C$42,1,0)</f>
        <v>0</v>
      </c>
      <c r="N1856" s="51">
        <f>IF(Table2[[#This Row],[Ship Mode]]=Introduction!$C$44,1,0)</f>
        <v>1</v>
      </c>
      <c r="O1856" s="51">
        <f>IF(Table2[[#This Row],[Customer Segment]]=Introduction!$D$45,1,0)</f>
        <v>0</v>
      </c>
      <c r="P1856" s="51">
        <f>IF(Table2[[#This Row],[Customer Segment]]=Introduction!$D$42,1,0)</f>
        <v>0</v>
      </c>
      <c r="Q1856" s="51">
        <f>IF(Table2[[#This Row],[Customer Segment]]=Introduction!$D$44,1,0)</f>
        <v>0</v>
      </c>
      <c r="R1856" s="44">
        <v>288.67</v>
      </c>
      <c r="S18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469.30474812569258</v>
      </c>
    </row>
    <row r="1857" spans="1:19" customFormat="1" x14ac:dyDescent="0.2">
      <c r="A1857" s="1" t="s">
        <v>1</v>
      </c>
      <c r="B1857" s="1" t="s">
        <v>14</v>
      </c>
      <c r="C1857" s="1" t="s">
        <v>47</v>
      </c>
      <c r="D1857" s="49">
        <v>0.03</v>
      </c>
      <c r="E1857" s="49">
        <v>304.99</v>
      </c>
      <c r="F1857" s="49">
        <v>19.989999999999998</v>
      </c>
      <c r="G1857" s="49">
        <v>0.4</v>
      </c>
      <c r="H1857" s="49">
        <v>4033.6089000000002</v>
      </c>
      <c r="I1857" s="52">
        <f>IF(Table2[[#This Row],[Order Priority]]=Introduction!$B$42,1,0)</f>
        <v>1</v>
      </c>
      <c r="J1857" s="52">
        <f>IF(Table2[[#This Row],[Order Priority]]=Introduction!$B$43,1,0)</f>
        <v>0</v>
      </c>
      <c r="K1857" s="52">
        <f>IF(Table2[[#This Row],[Order Priority]]=Introduction!$B$44,1,0)</f>
        <v>0</v>
      </c>
      <c r="L1857" s="52">
        <f>IF(Table2[[#This Row],[Order Priority]]=Introduction!$B$45,1,0)</f>
        <v>0</v>
      </c>
      <c r="M1857" s="52">
        <f>IF(Table2[[#This Row],[Ship Mode]]=Introduction!$C$42,1,0)</f>
        <v>0</v>
      </c>
      <c r="N1857" s="51">
        <f>IF(Table2[[#This Row],[Ship Mode]]=Introduction!$C$44,1,0)</f>
        <v>1</v>
      </c>
      <c r="O1857" s="51">
        <f>IF(Table2[[#This Row],[Customer Segment]]=Introduction!$D$45,1,0)</f>
        <v>0</v>
      </c>
      <c r="P1857" s="51">
        <f>IF(Table2[[#This Row],[Customer Segment]]=Introduction!$D$42,1,0)</f>
        <v>0</v>
      </c>
      <c r="Q1857" s="51">
        <f>IF(Table2[[#This Row],[Customer Segment]]=Introduction!$D$44,1,0)</f>
        <v>1</v>
      </c>
      <c r="R1857" s="41">
        <v>5845.81</v>
      </c>
      <c r="S18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5908.6859476687669</v>
      </c>
    </row>
    <row r="1858" spans="1:19" customFormat="1" x14ac:dyDescent="0.2">
      <c r="A1858" s="1" t="s">
        <v>1</v>
      </c>
      <c r="B1858" s="1" t="s">
        <v>14</v>
      </c>
      <c r="C1858" s="1" t="s">
        <v>47</v>
      </c>
      <c r="D1858" s="47">
        <v>0.09</v>
      </c>
      <c r="E1858" s="47">
        <v>65.989999999999995</v>
      </c>
      <c r="F1858" s="47">
        <v>8.99</v>
      </c>
      <c r="G1858" s="47">
        <v>0.57999999999999996</v>
      </c>
      <c r="H1858" s="47">
        <v>141.7824</v>
      </c>
      <c r="I1858" s="52">
        <f>IF(Table2[[#This Row],[Order Priority]]=Introduction!$B$42,1,0)</f>
        <v>1</v>
      </c>
      <c r="J1858" s="52">
        <f>IF(Table2[[#This Row],[Order Priority]]=Introduction!$B$43,1,0)</f>
        <v>0</v>
      </c>
      <c r="K1858" s="52">
        <f>IF(Table2[[#This Row],[Order Priority]]=Introduction!$B$44,1,0)</f>
        <v>0</v>
      </c>
      <c r="L1858" s="52">
        <f>IF(Table2[[#This Row],[Order Priority]]=Introduction!$B$45,1,0)</f>
        <v>0</v>
      </c>
      <c r="M1858" s="52">
        <f>IF(Table2[[#This Row],[Ship Mode]]=Introduction!$C$42,1,0)</f>
        <v>0</v>
      </c>
      <c r="N1858" s="51">
        <f>IF(Table2[[#This Row],[Ship Mode]]=Introduction!$C$44,1,0)</f>
        <v>1</v>
      </c>
      <c r="O1858" s="51">
        <f>IF(Table2[[#This Row],[Customer Segment]]=Introduction!$D$45,1,0)</f>
        <v>0</v>
      </c>
      <c r="P1858" s="51">
        <f>IF(Table2[[#This Row],[Customer Segment]]=Introduction!$D$42,1,0)</f>
        <v>0</v>
      </c>
      <c r="Q1858" s="51">
        <f>IF(Table2[[#This Row],[Customer Segment]]=Introduction!$D$44,1,0)</f>
        <v>1</v>
      </c>
      <c r="R1858" s="44">
        <v>633.85</v>
      </c>
      <c r="S18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980.4565016832214</v>
      </c>
    </row>
    <row r="1859" spans="1:19" customFormat="1" x14ac:dyDescent="0.2">
      <c r="A1859" s="1" t="s">
        <v>1</v>
      </c>
      <c r="B1859" s="1" t="s">
        <v>14</v>
      </c>
      <c r="C1859" s="1" t="s">
        <v>15</v>
      </c>
      <c r="D1859" s="49">
        <v>0.01</v>
      </c>
      <c r="E1859" s="49">
        <v>7.98</v>
      </c>
      <c r="F1859" s="49">
        <v>6.5</v>
      </c>
      <c r="G1859" s="49">
        <v>0.59</v>
      </c>
      <c r="H1859" s="49">
        <v>-34.591999999999999</v>
      </c>
      <c r="I1859" s="52">
        <f>IF(Table2[[#This Row],[Order Priority]]=Introduction!$B$42,1,0)</f>
        <v>1</v>
      </c>
      <c r="J1859" s="52">
        <f>IF(Table2[[#This Row],[Order Priority]]=Introduction!$B$43,1,0)</f>
        <v>0</v>
      </c>
      <c r="K1859" s="52">
        <f>IF(Table2[[#This Row],[Order Priority]]=Introduction!$B$44,1,0)</f>
        <v>0</v>
      </c>
      <c r="L1859" s="52">
        <f>IF(Table2[[#This Row],[Order Priority]]=Introduction!$B$45,1,0)</f>
        <v>0</v>
      </c>
      <c r="M1859" s="52">
        <f>IF(Table2[[#This Row],[Ship Mode]]=Introduction!$C$42,1,0)</f>
        <v>0</v>
      </c>
      <c r="N1859" s="51">
        <f>IF(Table2[[#This Row],[Ship Mode]]=Introduction!$C$44,1,0)</f>
        <v>1</v>
      </c>
      <c r="O1859" s="51">
        <f>IF(Table2[[#This Row],[Customer Segment]]=Introduction!$D$45,1,0)</f>
        <v>0</v>
      </c>
      <c r="P1859" s="51">
        <f>IF(Table2[[#This Row],[Customer Segment]]=Introduction!$D$42,1,0)</f>
        <v>1</v>
      </c>
      <c r="Q1859" s="51">
        <f>IF(Table2[[#This Row],[Customer Segment]]=Introduction!$D$44,1,0)</f>
        <v>0</v>
      </c>
      <c r="R1859" s="41">
        <v>34.909999999999997</v>
      </c>
      <c r="S18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551.07118718051311</v>
      </c>
    </row>
    <row r="1860" spans="1:19" customFormat="1" x14ac:dyDescent="0.2">
      <c r="A1860" s="1" t="s">
        <v>13</v>
      </c>
      <c r="B1860" s="1" t="s">
        <v>2</v>
      </c>
      <c r="C1860" s="1" t="s">
        <v>70</v>
      </c>
      <c r="D1860" s="47">
        <v>0.1</v>
      </c>
      <c r="E1860" s="47">
        <v>180.98</v>
      </c>
      <c r="F1860" s="47">
        <v>26.2</v>
      </c>
      <c r="G1860" s="47">
        <v>0.59</v>
      </c>
      <c r="H1860" s="47">
        <v>-64.664000000000001</v>
      </c>
      <c r="I1860" s="52">
        <f>IF(Table2[[#This Row],[Order Priority]]=Introduction!$B$42,1,0)</f>
        <v>0</v>
      </c>
      <c r="J1860" s="52">
        <f>IF(Table2[[#This Row],[Order Priority]]=Introduction!$B$43,1,0)</f>
        <v>1</v>
      </c>
      <c r="K1860" s="52">
        <f>IF(Table2[[#This Row],[Order Priority]]=Introduction!$B$44,1,0)</f>
        <v>0</v>
      </c>
      <c r="L1860" s="52">
        <f>IF(Table2[[#This Row],[Order Priority]]=Introduction!$B$45,1,0)</f>
        <v>0</v>
      </c>
      <c r="M1860" s="52">
        <f>IF(Table2[[#This Row],[Ship Mode]]=Introduction!$C$42,1,0)</f>
        <v>1</v>
      </c>
      <c r="N1860" s="51">
        <f>IF(Table2[[#This Row],[Ship Mode]]=Introduction!$C$44,1,0)</f>
        <v>0</v>
      </c>
      <c r="O1860" s="51">
        <f>IF(Table2[[#This Row],[Customer Segment]]=Introduction!$D$45,1,0)</f>
        <v>0</v>
      </c>
      <c r="P1860" s="51">
        <f>IF(Table2[[#This Row],[Customer Segment]]=Introduction!$D$42,1,0)</f>
        <v>0</v>
      </c>
      <c r="Q1860" s="51">
        <f>IF(Table2[[#This Row],[Customer Segment]]=Introduction!$D$44,1,0)</f>
        <v>0</v>
      </c>
      <c r="R1860" s="44">
        <v>519.41999999999996</v>
      </c>
      <c r="S18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1480.2041046890156</v>
      </c>
    </row>
    <row r="1861" spans="1:19" customFormat="1" x14ac:dyDescent="0.2">
      <c r="A1861" s="1" t="s">
        <v>23</v>
      </c>
      <c r="B1861" s="1" t="s">
        <v>14</v>
      </c>
      <c r="C1861" s="1" t="s">
        <v>3</v>
      </c>
      <c r="D1861" s="49">
        <v>0.05</v>
      </c>
      <c r="E1861" s="49">
        <v>125.99</v>
      </c>
      <c r="F1861" s="49">
        <v>8.08</v>
      </c>
      <c r="G1861" s="49">
        <v>0.56999999999999995</v>
      </c>
      <c r="H1861" s="49">
        <v>427.11840000000001</v>
      </c>
      <c r="I1861" s="52">
        <f>IF(Table2[[#This Row],[Order Priority]]=Introduction!$B$42,1,0)</f>
        <v>0</v>
      </c>
      <c r="J1861" s="52">
        <f>IF(Table2[[#This Row],[Order Priority]]=Introduction!$B$43,1,0)</f>
        <v>0</v>
      </c>
      <c r="K1861" s="52">
        <f>IF(Table2[[#This Row],[Order Priority]]=Introduction!$B$44,1,0)</f>
        <v>1</v>
      </c>
      <c r="L1861" s="52">
        <f>IF(Table2[[#This Row],[Order Priority]]=Introduction!$B$45,1,0)</f>
        <v>0</v>
      </c>
      <c r="M1861" s="52">
        <f>IF(Table2[[#This Row],[Ship Mode]]=Introduction!$C$42,1,0)</f>
        <v>0</v>
      </c>
      <c r="N1861" s="51">
        <f>IF(Table2[[#This Row],[Ship Mode]]=Introduction!$C$44,1,0)</f>
        <v>1</v>
      </c>
      <c r="O1861" s="51">
        <f>IF(Table2[[#This Row],[Customer Segment]]=Introduction!$D$45,1,0)</f>
        <v>1</v>
      </c>
      <c r="P1861" s="51">
        <f>IF(Table2[[#This Row],[Customer Segment]]=Introduction!$D$42,1,0)</f>
        <v>0</v>
      </c>
      <c r="Q1861" s="51">
        <f>IF(Table2[[#This Row],[Customer Segment]]=Introduction!$D$44,1,0)</f>
        <v>0</v>
      </c>
      <c r="R1861" s="41">
        <v>952.26</v>
      </c>
      <c r="S18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1203.8897432714746</v>
      </c>
    </row>
    <row r="1862" spans="1:19" customFormat="1" x14ac:dyDescent="0.2">
      <c r="A1862" s="1" t="s">
        <v>23</v>
      </c>
      <c r="B1862" s="1" t="s">
        <v>14</v>
      </c>
      <c r="C1862" s="1" t="s">
        <v>15</v>
      </c>
      <c r="D1862" s="47">
        <v>0.04</v>
      </c>
      <c r="E1862" s="47">
        <v>4.71</v>
      </c>
      <c r="F1862" s="47">
        <v>0.7</v>
      </c>
      <c r="G1862" s="47">
        <v>0.8</v>
      </c>
      <c r="H1862" s="47">
        <v>4.53</v>
      </c>
      <c r="I1862" s="52">
        <f>IF(Table2[[#This Row],[Order Priority]]=Introduction!$B$42,1,0)</f>
        <v>0</v>
      </c>
      <c r="J1862" s="52">
        <f>IF(Table2[[#This Row],[Order Priority]]=Introduction!$B$43,1,0)</f>
        <v>0</v>
      </c>
      <c r="K1862" s="52">
        <f>IF(Table2[[#This Row],[Order Priority]]=Introduction!$B$44,1,0)</f>
        <v>1</v>
      </c>
      <c r="L1862" s="52">
        <f>IF(Table2[[#This Row],[Order Priority]]=Introduction!$B$45,1,0)</f>
        <v>0</v>
      </c>
      <c r="M1862" s="52">
        <f>IF(Table2[[#This Row],[Ship Mode]]=Introduction!$C$42,1,0)</f>
        <v>0</v>
      </c>
      <c r="N1862" s="51">
        <f>IF(Table2[[#This Row],[Ship Mode]]=Introduction!$C$44,1,0)</f>
        <v>1</v>
      </c>
      <c r="O1862" s="51">
        <f>IF(Table2[[#This Row],[Customer Segment]]=Introduction!$D$45,1,0)</f>
        <v>0</v>
      </c>
      <c r="P1862" s="51">
        <f>IF(Table2[[#This Row],[Customer Segment]]=Introduction!$D$42,1,0)</f>
        <v>1</v>
      </c>
      <c r="Q1862" s="51">
        <f>IF(Table2[[#This Row],[Customer Segment]]=Introduction!$D$44,1,0)</f>
        <v>0</v>
      </c>
      <c r="R1862" s="44">
        <v>90.52</v>
      </c>
      <c r="S18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365.05998171369748</v>
      </c>
    </row>
    <row r="1863" spans="1:19" customFormat="1" x14ac:dyDescent="0.2">
      <c r="A1863" s="1" t="s">
        <v>23</v>
      </c>
      <c r="B1863" s="1" t="s">
        <v>14</v>
      </c>
      <c r="C1863" s="1" t="s">
        <v>15</v>
      </c>
      <c r="D1863" s="49">
        <v>0.06</v>
      </c>
      <c r="E1863" s="49">
        <v>4.2</v>
      </c>
      <c r="F1863" s="49">
        <v>2.2599999999999998</v>
      </c>
      <c r="G1863" s="49">
        <v>0.36</v>
      </c>
      <c r="H1863" s="49">
        <v>9.7799999999999994</v>
      </c>
      <c r="I1863" s="52">
        <f>IF(Table2[[#This Row],[Order Priority]]=Introduction!$B$42,1,0)</f>
        <v>0</v>
      </c>
      <c r="J1863" s="52">
        <f>IF(Table2[[#This Row],[Order Priority]]=Introduction!$B$43,1,0)</f>
        <v>0</v>
      </c>
      <c r="K1863" s="52">
        <f>IF(Table2[[#This Row],[Order Priority]]=Introduction!$B$44,1,0)</f>
        <v>1</v>
      </c>
      <c r="L1863" s="52">
        <f>IF(Table2[[#This Row],[Order Priority]]=Introduction!$B$45,1,0)</f>
        <v>0</v>
      </c>
      <c r="M1863" s="52">
        <f>IF(Table2[[#This Row],[Ship Mode]]=Introduction!$C$42,1,0)</f>
        <v>0</v>
      </c>
      <c r="N1863" s="51">
        <f>IF(Table2[[#This Row],[Ship Mode]]=Introduction!$C$44,1,0)</f>
        <v>1</v>
      </c>
      <c r="O1863" s="51">
        <f>IF(Table2[[#This Row],[Customer Segment]]=Introduction!$D$45,1,0)</f>
        <v>0</v>
      </c>
      <c r="P1863" s="51">
        <f>IF(Table2[[#This Row],[Customer Segment]]=Introduction!$D$42,1,0)</f>
        <v>1</v>
      </c>
      <c r="Q1863" s="51">
        <f>IF(Table2[[#This Row],[Customer Segment]]=Introduction!$D$44,1,0)</f>
        <v>0</v>
      </c>
      <c r="R1863" s="41">
        <v>55.97</v>
      </c>
      <c r="S18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33.017897129597905</v>
      </c>
    </row>
    <row r="1864" spans="1:19" customFormat="1" x14ac:dyDescent="0.2">
      <c r="A1864" s="1" t="s">
        <v>23</v>
      </c>
      <c r="B1864" s="1" t="s">
        <v>63</v>
      </c>
      <c r="C1864" s="1" t="s">
        <v>47</v>
      </c>
      <c r="D1864" s="47">
        <v>0.04</v>
      </c>
      <c r="E1864" s="47">
        <v>4.4800000000000004</v>
      </c>
      <c r="F1864" s="47">
        <v>2.5</v>
      </c>
      <c r="G1864" s="47">
        <v>0.37</v>
      </c>
      <c r="H1864" s="47">
        <v>10.32</v>
      </c>
      <c r="I1864" s="52">
        <f>IF(Table2[[#This Row],[Order Priority]]=Introduction!$B$42,1,0)</f>
        <v>0</v>
      </c>
      <c r="J1864" s="52">
        <f>IF(Table2[[#This Row],[Order Priority]]=Introduction!$B$43,1,0)</f>
        <v>0</v>
      </c>
      <c r="K1864" s="52">
        <f>IF(Table2[[#This Row],[Order Priority]]=Introduction!$B$44,1,0)</f>
        <v>1</v>
      </c>
      <c r="L1864" s="52">
        <f>IF(Table2[[#This Row],[Order Priority]]=Introduction!$B$45,1,0)</f>
        <v>0</v>
      </c>
      <c r="M1864" s="52">
        <f>IF(Table2[[#This Row],[Ship Mode]]=Introduction!$C$42,1,0)</f>
        <v>0</v>
      </c>
      <c r="N1864" s="51">
        <f>IF(Table2[[#This Row],[Ship Mode]]=Introduction!$C$44,1,0)</f>
        <v>0</v>
      </c>
      <c r="O1864" s="51">
        <f>IF(Table2[[#This Row],[Customer Segment]]=Introduction!$D$45,1,0)</f>
        <v>0</v>
      </c>
      <c r="P1864" s="51">
        <f>IF(Table2[[#This Row],[Customer Segment]]=Introduction!$D$42,1,0)</f>
        <v>0</v>
      </c>
      <c r="Q1864" s="51">
        <f>IF(Table2[[#This Row],[Customer Segment]]=Introduction!$D$44,1,0)</f>
        <v>1</v>
      </c>
      <c r="R1864" s="44">
        <v>35.93</v>
      </c>
      <c r="S18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39.769191654274266</v>
      </c>
    </row>
    <row r="1865" spans="1:19" customFormat="1" x14ac:dyDescent="0.2">
      <c r="A1865" s="1" t="s">
        <v>92</v>
      </c>
      <c r="B1865" s="1" t="s">
        <v>14</v>
      </c>
      <c r="C1865" s="1" t="s">
        <v>15</v>
      </c>
      <c r="D1865" s="49">
        <v>0.1</v>
      </c>
      <c r="E1865" s="49">
        <v>19.98</v>
      </c>
      <c r="F1865" s="49">
        <v>4</v>
      </c>
      <c r="G1865" s="49">
        <v>0.68</v>
      </c>
      <c r="H1865" s="49">
        <v>-16.2</v>
      </c>
      <c r="I1865" s="52">
        <f>IF(Table2[[#This Row],[Order Priority]]=Introduction!$B$42,1,0)</f>
        <v>0</v>
      </c>
      <c r="J1865" s="52">
        <f>IF(Table2[[#This Row],[Order Priority]]=Introduction!$B$43,1,0)</f>
        <v>0</v>
      </c>
      <c r="K1865" s="52">
        <f>IF(Table2[[#This Row],[Order Priority]]=Introduction!$B$44,1,0)</f>
        <v>0</v>
      </c>
      <c r="L1865" s="52">
        <f>IF(Table2[[#This Row],[Order Priority]]=Introduction!$B$45,1,0)</f>
        <v>1</v>
      </c>
      <c r="M1865" s="52">
        <f>IF(Table2[[#This Row],[Ship Mode]]=Introduction!$C$42,1,0)</f>
        <v>0</v>
      </c>
      <c r="N1865" s="51">
        <f>IF(Table2[[#This Row],[Ship Mode]]=Introduction!$C$44,1,0)</f>
        <v>1</v>
      </c>
      <c r="O1865" s="51">
        <f>IF(Table2[[#This Row],[Customer Segment]]=Introduction!$D$45,1,0)</f>
        <v>0</v>
      </c>
      <c r="P1865" s="51">
        <f>IF(Table2[[#This Row],[Customer Segment]]=Introduction!$D$42,1,0)</f>
        <v>1</v>
      </c>
      <c r="Q1865" s="51">
        <f>IF(Table2[[#This Row],[Customer Segment]]=Introduction!$D$44,1,0)</f>
        <v>0</v>
      </c>
      <c r="R1865" s="41">
        <v>303.58999999999997</v>
      </c>
      <c r="S18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276.48775464130841</v>
      </c>
    </row>
    <row r="1866" spans="1:19" customFormat="1" x14ac:dyDescent="0.2">
      <c r="A1866" s="1" t="s">
        <v>92</v>
      </c>
      <c r="B1866" s="1" t="s">
        <v>14</v>
      </c>
      <c r="C1866" s="1" t="s">
        <v>15</v>
      </c>
      <c r="D1866" s="47">
        <v>0.1</v>
      </c>
      <c r="E1866" s="47">
        <v>19.98</v>
      </c>
      <c r="F1866" s="47">
        <v>4</v>
      </c>
      <c r="G1866" s="47">
        <v>0.68</v>
      </c>
      <c r="H1866" s="47">
        <v>-20.25</v>
      </c>
      <c r="I1866" s="52">
        <f>IF(Table2[[#This Row],[Order Priority]]=Introduction!$B$42,1,0)</f>
        <v>0</v>
      </c>
      <c r="J1866" s="52">
        <f>IF(Table2[[#This Row],[Order Priority]]=Introduction!$B$43,1,0)</f>
        <v>0</v>
      </c>
      <c r="K1866" s="52">
        <f>IF(Table2[[#This Row],[Order Priority]]=Introduction!$B$44,1,0)</f>
        <v>0</v>
      </c>
      <c r="L1866" s="52">
        <f>IF(Table2[[#This Row],[Order Priority]]=Introduction!$B$45,1,0)</f>
        <v>1</v>
      </c>
      <c r="M1866" s="52">
        <f>IF(Table2[[#This Row],[Ship Mode]]=Introduction!$C$42,1,0)</f>
        <v>0</v>
      </c>
      <c r="N1866" s="51">
        <f>IF(Table2[[#This Row],[Ship Mode]]=Introduction!$C$44,1,0)</f>
        <v>1</v>
      </c>
      <c r="O1866" s="51">
        <f>IF(Table2[[#This Row],[Customer Segment]]=Introduction!$D$45,1,0)</f>
        <v>0</v>
      </c>
      <c r="P1866" s="51">
        <f>IF(Table2[[#This Row],[Customer Segment]]=Introduction!$D$42,1,0)</f>
        <v>1</v>
      </c>
      <c r="Q1866" s="51">
        <f>IF(Table2[[#This Row],[Customer Segment]]=Introduction!$D$44,1,0)</f>
        <v>0</v>
      </c>
      <c r="R1866" s="44">
        <v>1233.32</v>
      </c>
      <c r="S18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272.34045046565979</v>
      </c>
    </row>
    <row r="1867" spans="1:19" customFormat="1" x14ac:dyDescent="0.2">
      <c r="A1867" s="1" t="s">
        <v>92</v>
      </c>
      <c r="B1867" s="1" t="s">
        <v>14</v>
      </c>
      <c r="C1867" s="1" t="s">
        <v>15</v>
      </c>
      <c r="D1867" s="49">
        <v>0.09</v>
      </c>
      <c r="E1867" s="49">
        <v>2.88</v>
      </c>
      <c r="F1867" s="49">
        <v>1.49</v>
      </c>
      <c r="G1867" s="49">
        <v>0.36</v>
      </c>
      <c r="H1867" s="49">
        <v>-3.3809999999999998</v>
      </c>
      <c r="I1867" s="52">
        <f>IF(Table2[[#This Row],[Order Priority]]=Introduction!$B$42,1,0)</f>
        <v>0</v>
      </c>
      <c r="J1867" s="52">
        <f>IF(Table2[[#This Row],[Order Priority]]=Introduction!$B$43,1,0)</f>
        <v>0</v>
      </c>
      <c r="K1867" s="52">
        <f>IF(Table2[[#This Row],[Order Priority]]=Introduction!$B$44,1,0)</f>
        <v>0</v>
      </c>
      <c r="L1867" s="52">
        <f>IF(Table2[[#This Row],[Order Priority]]=Introduction!$B$45,1,0)</f>
        <v>1</v>
      </c>
      <c r="M1867" s="52">
        <f>IF(Table2[[#This Row],[Ship Mode]]=Introduction!$C$42,1,0)</f>
        <v>0</v>
      </c>
      <c r="N1867" s="51">
        <f>IF(Table2[[#This Row],[Ship Mode]]=Introduction!$C$44,1,0)</f>
        <v>1</v>
      </c>
      <c r="O1867" s="51">
        <f>IF(Table2[[#This Row],[Customer Segment]]=Introduction!$D$45,1,0)</f>
        <v>0</v>
      </c>
      <c r="P1867" s="51">
        <f>IF(Table2[[#This Row],[Customer Segment]]=Introduction!$D$42,1,0)</f>
        <v>1</v>
      </c>
      <c r="Q1867" s="51">
        <f>IF(Table2[[#This Row],[Customer Segment]]=Introduction!$D$44,1,0)</f>
        <v>0</v>
      </c>
      <c r="R1867" s="41">
        <v>47.31</v>
      </c>
      <c r="S18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-92.7077659799711</v>
      </c>
    </row>
    <row r="1868" spans="1:19" customFormat="1" x14ac:dyDescent="0.2">
      <c r="A1868" s="1" t="s">
        <v>92</v>
      </c>
      <c r="B1868" s="1" t="s">
        <v>14</v>
      </c>
      <c r="C1868" s="1" t="s">
        <v>15</v>
      </c>
      <c r="D1868" s="47">
        <v>0.09</v>
      </c>
      <c r="E1868" s="47">
        <v>2.88</v>
      </c>
      <c r="F1868" s="47">
        <v>1.49</v>
      </c>
      <c r="G1868" s="47">
        <v>0.36</v>
      </c>
      <c r="H1868" s="47">
        <v>-2.7048000000000001</v>
      </c>
      <c r="I1868" s="52">
        <f>IF(Table2[[#This Row],[Order Priority]]=Introduction!$B$42,1,0)</f>
        <v>0</v>
      </c>
      <c r="J1868" s="52">
        <f>IF(Table2[[#This Row],[Order Priority]]=Introduction!$B$43,1,0)</f>
        <v>0</v>
      </c>
      <c r="K1868" s="52">
        <f>IF(Table2[[#This Row],[Order Priority]]=Introduction!$B$44,1,0)</f>
        <v>0</v>
      </c>
      <c r="L1868" s="52">
        <f>IF(Table2[[#This Row],[Order Priority]]=Introduction!$B$45,1,0)</f>
        <v>1</v>
      </c>
      <c r="M1868" s="52">
        <f>IF(Table2[[#This Row],[Ship Mode]]=Introduction!$C$42,1,0)</f>
        <v>0</v>
      </c>
      <c r="N1868" s="51">
        <f>IF(Table2[[#This Row],[Ship Mode]]=Introduction!$C$44,1,0)</f>
        <v>1</v>
      </c>
      <c r="O1868" s="51">
        <f>IF(Table2[[#This Row],[Customer Segment]]=Introduction!$D$45,1,0)</f>
        <v>0</v>
      </c>
      <c r="P1868" s="51">
        <f>IF(Table2[[#This Row],[Customer Segment]]=Introduction!$D$42,1,0)</f>
        <v>1</v>
      </c>
      <c r="Q1868" s="51">
        <f>IF(Table2[[#This Row],[Customer Segment]]=Introduction!$D$44,1,0)</f>
        <v>0</v>
      </c>
      <c r="R1868" s="44">
        <v>11.13</v>
      </c>
      <c r="S18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-92.01531978649615</v>
      </c>
    </row>
    <row r="1869" spans="1:19" customFormat="1" x14ac:dyDescent="0.2">
      <c r="A1869" s="1" t="s">
        <v>92</v>
      </c>
      <c r="B1869" s="1" t="s">
        <v>63</v>
      </c>
      <c r="C1869" s="1" t="s">
        <v>3</v>
      </c>
      <c r="D1869" s="49">
        <v>0.02</v>
      </c>
      <c r="E1869" s="49">
        <v>150.97999999999999</v>
      </c>
      <c r="F1869" s="49">
        <v>13.99</v>
      </c>
      <c r="G1869" s="49">
        <v>0.38</v>
      </c>
      <c r="H1869" s="49">
        <v>26.1</v>
      </c>
      <c r="I1869" s="52">
        <f>IF(Table2[[#This Row],[Order Priority]]=Introduction!$B$42,1,0)</f>
        <v>0</v>
      </c>
      <c r="J1869" s="52">
        <f>IF(Table2[[#This Row],[Order Priority]]=Introduction!$B$43,1,0)</f>
        <v>0</v>
      </c>
      <c r="K1869" s="52">
        <f>IF(Table2[[#This Row],[Order Priority]]=Introduction!$B$44,1,0)</f>
        <v>0</v>
      </c>
      <c r="L1869" s="52">
        <f>IF(Table2[[#This Row],[Order Priority]]=Introduction!$B$45,1,0)</f>
        <v>1</v>
      </c>
      <c r="M1869" s="52">
        <f>IF(Table2[[#This Row],[Ship Mode]]=Introduction!$C$42,1,0)</f>
        <v>0</v>
      </c>
      <c r="N1869" s="51">
        <f>IF(Table2[[#This Row],[Ship Mode]]=Introduction!$C$44,1,0)</f>
        <v>0</v>
      </c>
      <c r="O1869" s="51">
        <f>IF(Table2[[#This Row],[Customer Segment]]=Introduction!$D$45,1,0)</f>
        <v>1</v>
      </c>
      <c r="P1869" s="51">
        <f>IF(Table2[[#This Row],[Customer Segment]]=Introduction!$D$42,1,0)</f>
        <v>0</v>
      </c>
      <c r="Q1869" s="51">
        <f>IF(Table2[[#This Row],[Customer Segment]]=Introduction!$D$44,1,0)</f>
        <v>0</v>
      </c>
      <c r="R1869" s="41">
        <v>480.37</v>
      </c>
      <c r="S18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747.56231556146463</v>
      </c>
    </row>
    <row r="1870" spans="1:19" customFormat="1" x14ac:dyDescent="0.2">
      <c r="A1870" s="1" t="s">
        <v>92</v>
      </c>
      <c r="B1870" s="1" t="s">
        <v>14</v>
      </c>
      <c r="C1870" s="1" t="s">
        <v>3</v>
      </c>
      <c r="D1870" s="47">
        <v>0.1</v>
      </c>
      <c r="E1870" s="47">
        <v>5.43</v>
      </c>
      <c r="F1870" s="47">
        <v>0.95</v>
      </c>
      <c r="G1870" s="47">
        <v>0.36</v>
      </c>
      <c r="H1870" s="47">
        <v>-2.58</v>
      </c>
      <c r="I1870" s="52">
        <f>IF(Table2[[#This Row],[Order Priority]]=Introduction!$B$42,1,0)</f>
        <v>0</v>
      </c>
      <c r="J1870" s="52">
        <f>IF(Table2[[#This Row],[Order Priority]]=Introduction!$B$43,1,0)</f>
        <v>0</v>
      </c>
      <c r="K1870" s="52">
        <f>IF(Table2[[#This Row],[Order Priority]]=Introduction!$B$44,1,0)</f>
        <v>0</v>
      </c>
      <c r="L1870" s="52">
        <f>IF(Table2[[#This Row],[Order Priority]]=Introduction!$B$45,1,0)</f>
        <v>1</v>
      </c>
      <c r="M1870" s="52">
        <f>IF(Table2[[#This Row],[Ship Mode]]=Introduction!$C$42,1,0)</f>
        <v>0</v>
      </c>
      <c r="N1870" s="51">
        <f>IF(Table2[[#This Row],[Ship Mode]]=Introduction!$C$44,1,0)</f>
        <v>1</v>
      </c>
      <c r="O1870" s="51">
        <f>IF(Table2[[#This Row],[Customer Segment]]=Introduction!$D$45,1,0)</f>
        <v>1</v>
      </c>
      <c r="P1870" s="51">
        <f>IF(Table2[[#This Row],[Customer Segment]]=Introduction!$D$42,1,0)</f>
        <v>0</v>
      </c>
      <c r="Q1870" s="51">
        <f>IF(Table2[[#This Row],[Customer Segment]]=Introduction!$D$44,1,0)</f>
        <v>0</v>
      </c>
      <c r="R1870" s="44">
        <v>5.76</v>
      </c>
      <c r="S18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-85.53241453314341</v>
      </c>
    </row>
    <row r="1871" spans="1:19" customFormat="1" x14ac:dyDescent="0.2">
      <c r="A1871" s="1" t="s">
        <v>92</v>
      </c>
      <c r="B1871" s="1" t="s">
        <v>2</v>
      </c>
      <c r="C1871" s="1" t="s">
        <v>3</v>
      </c>
      <c r="D1871" s="49">
        <v>0.01</v>
      </c>
      <c r="E1871" s="49">
        <v>179.29</v>
      </c>
      <c r="F1871" s="49">
        <v>29.21</v>
      </c>
      <c r="G1871" s="49">
        <v>0.74</v>
      </c>
      <c r="H1871" s="49">
        <v>2800.12</v>
      </c>
      <c r="I1871" s="52">
        <f>IF(Table2[[#This Row],[Order Priority]]=Introduction!$B$42,1,0)</f>
        <v>0</v>
      </c>
      <c r="J1871" s="52">
        <f>IF(Table2[[#This Row],[Order Priority]]=Introduction!$B$43,1,0)</f>
        <v>0</v>
      </c>
      <c r="K1871" s="52">
        <f>IF(Table2[[#This Row],[Order Priority]]=Introduction!$B$44,1,0)</f>
        <v>0</v>
      </c>
      <c r="L1871" s="52">
        <f>IF(Table2[[#This Row],[Order Priority]]=Introduction!$B$45,1,0)</f>
        <v>1</v>
      </c>
      <c r="M1871" s="52">
        <f>IF(Table2[[#This Row],[Ship Mode]]=Introduction!$C$42,1,0)</f>
        <v>1</v>
      </c>
      <c r="N1871" s="51">
        <f>IF(Table2[[#This Row],[Ship Mode]]=Introduction!$C$44,1,0)</f>
        <v>0</v>
      </c>
      <c r="O1871" s="51">
        <f>IF(Table2[[#This Row],[Customer Segment]]=Introduction!$D$45,1,0)</f>
        <v>1</v>
      </c>
      <c r="P1871" s="51">
        <f>IF(Table2[[#This Row],[Customer Segment]]=Introduction!$D$42,1,0)</f>
        <v>0</v>
      </c>
      <c r="Q1871" s="51">
        <f>IF(Table2[[#This Row],[Customer Segment]]=Introduction!$D$44,1,0)</f>
        <v>0</v>
      </c>
      <c r="R1871" s="41">
        <v>3112.13</v>
      </c>
      <c r="S18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4682.0840367151804</v>
      </c>
    </row>
    <row r="1872" spans="1:19" customFormat="1" x14ac:dyDescent="0.2">
      <c r="A1872" s="1" t="s">
        <v>13</v>
      </c>
      <c r="B1872" s="1" t="s">
        <v>2</v>
      </c>
      <c r="C1872" s="1" t="s">
        <v>3</v>
      </c>
      <c r="D1872" s="47">
        <v>0.09</v>
      </c>
      <c r="E1872" s="47">
        <v>200.98</v>
      </c>
      <c r="F1872" s="47">
        <v>55.96</v>
      </c>
      <c r="G1872" s="47">
        <v>0.75</v>
      </c>
      <c r="H1872" s="47">
        <v>-512.87199999999996</v>
      </c>
      <c r="I1872" s="52">
        <f>IF(Table2[[#This Row],[Order Priority]]=Introduction!$B$42,1,0)</f>
        <v>0</v>
      </c>
      <c r="J1872" s="52">
        <f>IF(Table2[[#This Row],[Order Priority]]=Introduction!$B$43,1,0)</f>
        <v>1</v>
      </c>
      <c r="K1872" s="52">
        <f>IF(Table2[[#This Row],[Order Priority]]=Introduction!$B$44,1,0)</f>
        <v>0</v>
      </c>
      <c r="L1872" s="52">
        <f>IF(Table2[[#This Row],[Order Priority]]=Introduction!$B$45,1,0)</f>
        <v>0</v>
      </c>
      <c r="M1872" s="52">
        <f>IF(Table2[[#This Row],[Ship Mode]]=Introduction!$C$42,1,0)</f>
        <v>1</v>
      </c>
      <c r="N1872" s="51">
        <f>IF(Table2[[#This Row],[Ship Mode]]=Introduction!$C$44,1,0)</f>
        <v>0</v>
      </c>
      <c r="O1872" s="51">
        <f>IF(Table2[[#This Row],[Customer Segment]]=Introduction!$D$45,1,0)</f>
        <v>1</v>
      </c>
      <c r="P1872" s="51">
        <f>IF(Table2[[#This Row],[Customer Segment]]=Introduction!$D$42,1,0)</f>
        <v>0</v>
      </c>
      <c r="Q1872" s="51">
        <f>IF(Table2[[#This Row],[Customer Segment]]=Introduction!$D$44,1,0)</f>
        <v>0</v>
      </c>
      <c r="R1872" s="44">
        <v>1766.68</v>
      </c>
      <c r="S18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2036.9992165169956</v>
      </c>
    </row>
    <row r="1873" spans="1:19" customFormat="1" x14ac:dyDescent="0.2">
      <c r="A1873" s="1" t="s">
        <v>13</v>
      </c>
      <c r="B1873" s="1" t="s">
        <v>14</v>
      </c>
      <c r="C1873" s="1" t="s">
        <v>3</v>
      </c>
      <c r="D1873" s="49">
        <v>0.09</v>
      </c>
      <c r="E1873" s="49">
        <v>2.78</v>
      </c>
      <c r="F1873" s="49">
        <v>0.97</v>
      </c>
      <c r="G1873" s="49">
        <v>0.59</v>
      </c>
      <c r="H1873" s="49">
        <v>-3.7839999999999998</v>
      </c>
      <c r="I1873" s="52">
        <f>IF(Table2[[#This Row],[Order Priority]]=Introduction!$B$42,1,0)</f>
        <v>0</v>
      </c>
      <c r="J1873" s="52">
        <f>IF(Table2[[#This Row],[Order Priority]]=Introduction!$B$43,1,0)</f>
        <v>1</v>
      </c>
      <c r="K1873" s="52">
        <f>IF(Table2[[#This Row],[Order Priority]]=Introduction!$B$44,1,0)</f>
        <v>0</v>
      </c>
      <c r="L1873" s="52">
        <f>IF(Table2[[#This Row],[Order Priority]]=Introduction!$B$45,1,0)</f>
        <v>0</v>
      </c>
      <c r="M1873" s="52">
        <f>IF(Table2[[#This Row],[Ship Mode]]=Introduction!$C$42,1,0)</f>
        <v>0</v>
      </c>
      <c r="N1873" s="51">
        <f>IF(Table2[[#This Row],[Ship Mode]]=Introduction!$C$44,1,0)</f>
        <v>1</v>
      </c>
      <c r="O1873" s="51">
        <f>IF(Table2[[#This Row],[Customer Segment]]=Introduction!$D$45,1,0)</f>
        <v>1</v>
      </c>
      <c r="P1873" s="51">
        <f>IF(Table2[[#This Row],[Customer Segment]]=Introduction!$D$42,1,0)</f>
        <v>0</v>
      </c>
      <c r="Q1873" s="51">
        <f>IF(Table2[[#This Row],[Customer Segment]]=Introduction!$D$44,1,0)</f>
        <v>0</v>
      </c>
      <c r="R1873" s="41">
        <v>29.02</v>
      </c>
      <c r="S18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88.013628081403667</v>
      </c>
    </row>
    <row r="1874" spans="1:19" customFormat="1" x14ac:dyDescent="0.2">
      <c r="A1874" s="1" t="s">
        <v>13</v>
      </c>
      <c r="B1874" s="1" t="s">
        <v>2</v>
      </c>
      <c r="C1874" s="1" t="s">
        <v>3</v>
      </c>
      <c r="D1874" s="47">
        <v>0.06</v>
      </c>
      <c r="E1874" s="47">
        <v>180.98</v>
      </c>
      <c r="F1874" s="47">
        <v>26.2</v>
      </c>
      <c r="G1874" s="47">
        <v>0.59</v>
      </c>
      <c r="H1874" s="47">
        <v>-122.235</v>
      </c>
      <c r="I1874" s="52">
        <f>IF(Table2[[#This Row],[Order Priority]]=Introduction!$B$42,1,0)</f>
        <v>0</v>
      </c>
      <c r="J1874" s="52">
        <f>IF(Table2[[#This Row],[Order Priority]]=Introduction!$B$43,1,0)</f>
        <v>1</v>
      </c>
      <c r="K1874" s="52">
        <f>IF(Table2[[#This Row],[Order Priority]]=Introduction!$B$44,1,0)</f>
        <v>0</v>
      </c>
      <c r="L1874" s="52">
        <f>IF(Table2[[#This Row],[Order Priority]]=Introduction!$B$45,1,0)</f>
        <v>0</v>
      </c>
      <c r="M1874" s="52">
        <f>IF(Table2[[#This Row],[Ship Mode]]=Introduction!$C$42,1,0)</f>
        <v>1</v>
      </c>
      <c r="N1874" s="51">
        <f>IF(Table2[[#This Row],[Ship Mode]]=Introduction!$C$44,1,0)</f>
        <v>0</v>
      </c>
      <c r="O1874" s="51">
        <f>IF(Table2[[#This Row],[Customer Segment]]=Introduction!$D$45,1,0)</f>
        <v>1</v>
      </c>
      <c r="P1874" s="51">
        <f>IF(Table2[[#This Row],[Customer Segment]]=Introduction!$D$42,1,0)</f>
        <v>0</v>
      </c>
      <c r="Q1874" s="51">
        <f>IF(Table2[[#This Row],[Customer Segment]]=Introduction!$D$44,1,0)</f>
        <v>0</v>
      </c>
      <c r="R1874" s="44">
        <v>191.73</v>
      </c>
      <c r="S18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1438.6468800181158</v>
      </c>
    </row>
    <row r="1875" spans="1:19" customFormat="1" x14ac:dyDescent="0.2">
      <c r="A1875" s="1" t="s">
        <v>23</v>
      </c>
      <c r="B1875" s="1" t="s">
        <v>14</v>
      </c>
      <c r="C1875" s="1" t="s">
        <v>70</v>
      </c>
      <c r="D1875" s="49">
        <v>0</v>
      </c>
      <c r="E1875" s="49">
        <v>599.99</v>
      </c>
      <c r="F1875" s="49">
        <v>24.49</v>
      </c>
      <c r="G1875" s="49">
        <v>0.44</v>
      </c>
      <c r="H1875" s="49">
        <v>-367.16500000000002</v>
      </c>
      <c r="I1875" s="52">
        <f>IF(Table2[[#This Row],[Order Priority]]=Introduction!$B$42,1,0)</f>
        <v>0</v>
      </c>
      <c r="J1875" s="52">
        <f>IF(Table2[[#This Row],[Order Priority]]=Introduction!$B$43,1,0)</f>
        <v>0</v>
      </c>
      <c r="K1875" s="52">
        <f>IF(Table2[[#This Row],[Order Priority]]=Introduction!$B$44,1,0)</f>
        <v>1</v>
      </c>
      <c r="L1875" s="52">
        <f>IF(Table2[[#This Row],[Order Priority]]=Introduction!$B$45,1,0)</f>
        <v>0</v>
      </c>
      <c r="M1875" s="52">
        <f>IF(Table2[[#This Row],[Ship Mode]]=Introduction!$C$42,1,0)</f>
        <v>0</v>
      </c>
      <c r="N1875" s="51">
        <f>IF(Table2[[#This Row],[Ship Mode]]=Introduction!$C$44,1,0)</f>
        <v>1</v>
      </c>
      <c r="O1875" s="51">
        <f>IF(Table2[[#This Row],[Customer Segment]]=Introduction!$D$45,1,0)</f>
        <v>0</v>
      </c>
      <c r="P1875" s="51">
        <f>IF(Table2[[#This Row],[Customer Segment]]=Introduction!$D$42,1,0)</f>
        <v>0</v>
      </c>
      <c r="Q1875" s="51">
        <f>IF(Table2[[#This Row],[Customer Segment]]=Introduction!$D$44,1,0)</f>
        <v>0</v>
      </c>
      <c r="R1875" s="41">
        <v>11015.82</v>
      </c>
      <c r="S18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2263.2346366262336</v>
      </c>
    </row>
    <row r="1876" spans="1:19" customFormat="1" x14ac:dyDescent="0.2">
      <c r="A1876" s="1" t="s">
        <v>23</v>
      </c>
      <c r="B1876" s="1" t="s">
        <v>14</v>
      </c>
      <c r="C1876" s="1" t="s">
        <v>70</v>
      </c>
      <c r="D1876" s="47">
        <v>7.0000000000000007E-2</v>
      </c>
      <c r="E1876" s="47">
        <v>3.28</v>
      </c>
      <c r="F1876" s="47">
        <v>3.97</v>
      </c>
      <c r="G1876" s="47">
        <v>0.56000000000000005</v>
      </c>
      <c r="H1876" s="47">
        <v>-22.175999999999998</v>
      </c>
      <c r="I1876" s="52">
        <f>IF(Table2[[#This Row],[Order Priority]]=Introduction!$B$42,1,0)</f>
        <v>0</v>
      </c>
      <c r="J1876" s="52">
        <f>IF(Table2[[#This Row],[Order Priority]]=Introduction!$B$43,1,0)</f>
        <v>0</v>
      </c>
      <c r="K1876" s="52">
        <f>IF(Table2[[#This Row],[Order Priority]]=Introduction!$B$44,1,0)</f>
        <v>1</v>
      </c>
      <c r="L1876" s="52">
        <f>IF(Table2[[#This Row],[Order Priority]]=Introduction!$B$45,1,0)</f>
        <v>0</v>
      </c>
      <c r="M1876" s="52">
        <f>IF(Table2[[#This Row],[Ship Mode]]=Introduction!$C$42,1,0)</f>
        <v>0</v>
      </c>
      <c r="N1876" s="51">
        <f>IF(Table2[[#This Row],[Ship Mode]]=Introduction!$C$44,1,0)</f>
        <v>1</v>
      </c>
      <c r="O1876" s="51">
        <f>IF(Table2[[#This Row],[Customer Segment]]=Introduction!$D$45,1,0)</f>
        <v>0</v>
      </c>
      <c r="P1876" s="51">
        <f>IF(Table2[[#This Row],[Customer Segment]]=Introduction!$D$42,1,0)</f>
        <v>0</v>
      </c>
      <c r="Q1876" s="51">
        <f>IF(Table2[[#This Row],[Customer Segment]]=Introduction!$D$44,1,0)</f>
        <v>0</v>
      </c>
      <c r="R1876" s="44">
        <v>14.76</v>
      </c>
      <c r="S18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233.23901404487586</v>
      </c>
    </row>
    <row r="1877" spans="1:19" customFormat="1" x14ac:dyDescent="0.2">
      <c r="A1877" s="1" t="s">
        <v>23</v>
      </c>
      <c r="B1877" s="1" t="s">
        <v>14</v>
      </c>
      <c r="C1877" s="1" t="s">
        <v>70</v>
      </c>
      <c r="D1877" s="49">
        <v>0.02</v>
      </c>
      <c r="E1877" s="49">
        <v>256.99</v>
      </c>
      <c r="F1877" s="49">
        <v>11.25</v>
      </c>
      <c r="G1877" s="49">
        <v>0.51</v>
      </c>
      <c r="H1877" s="49">
        <v>-214.10400000000001</v>
      </c>
      <c r="I1877" s="52">
        <f>IF(Table2[[#This Row],[Order Priority]]=Introduction!$B$42,1,0)</f>
        <v>0</v>
      </c>
      <c r="J1877" s="52">
        <f>IF(Table2[[#This Row],[Order Priority]]=Introduction!$B$43,1,0)</f>
        <v>0</v>
      </c>
      <c r="K1877" s="52">
        <f>IF(Table2[[#This Row],[Order Priority]]=Introduction!$B$44,1,0)</f>
        <v>1</v>
      </c>
      <c r="L1877" s="52">
        <f>IF(Table2[[#This Row],[Order Priority]]=Introduction!$B$45,1,0)</f>
        <v>0</v>
      </c>
      <c r="M1877" s="52">
        <f>IF(Table2[[#This Row],[Ship Mode]]=Introduction!$C$42,1,0)</f>
        <v>0</v>
      </c>
      <c r="N1877" s="51">
        <f>IF(Table2[[#This Row],[Ship Mode]]=Introduction!$C$44,1,0)</f>
        <v>1</v>
      </c>
      <c r="O1877" s="51">
        <f>IF(Table2[[#This Row],[Customer Segment]]=Introduction!$D$45,1,0)</f>
        <v>0</v>
      </c>
      <c r="P1877" s="51">
        <f>IF(Table2[[#This Row],[Customer Segment]]=Introduction!$D$42,1,0)</f>
        <v>0</v>
      </c>
      <c r="Q1877" s="51">
        <f>IF(Table2[[#This Row],[Customer Segment]]=Introduction!$D$44,1,0)</f>
        <v>0</v>
      </c>
      <c r="R1877" s="41">
        <v>808.44</v>
      </c>
      <c r="S18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1024.3149707635298</v>
      </c>
    </row>
    <row r="1878" spans="1:19" customFormat="1" x14ac:dyDescent="0.2">
      <c r="A1878" s="1" t="s">
        <v>23</v>
      </c>
      <c r="B1878" s="1" t="s">
        <v>14</v>
      </c>
      <c r="C1878" s="1" t="s">
        <v>70</v>
      </c>
      <c r="D1878" s="47">
        <v>0.01</v>
      </c>
      <c r="E1878" s="47">
        <v>6.48</v>
      </c>
      <c r="F1878" s="47">
        <v>5.14</v>
      </c>
      <c r="G1878" s="47">
        <v>0.37</v>
      </c>
      <c r="H1878" s="47">
        <v>-26.936</v>
      </c>
      <c r="I1878" s="52">
        <f>IF(Table2[[#This Row],[Order Priority]]=Introduction!$B$42,1,0)</f>
        <v>0</v>
      </c>
      <c r="J1878" s="52">
        <f>IF(Table2[[#This Row],[Order Priority]]=Introduction!$B$43,1,0)</f>
        <v>0</v>
      </c>
      <c r="K1878" s="52">
        <f>IF(Table2[[#This Row],[Order Priority]]=Introduction!$B$44,1,0)</f>
        <v>1</v>
      </c>
      <c r="L1878" s="52">
        <f>IF(Table2[[#This Row],[Order Priority]]=Introduction!$B$45,1,0)</f>
        <v>0</v>
      </c>
      <c r="M1878" s="52">
        <f>IF(Table2[[#This Row],[Ship Mode]]=Introduction!$C$42,1,0)</f>
        <v>0</v>
      </c>
      <c r="N1878" s="51">
        <f>IF(Table2[[#This Row],[Ship Mode]]=Introduction!$C$44,1,0)</f>
        <v>1</v>
      </c>
      <c r="O1878" s="51">
        <f>IF(Table2[[#This Row],[Customer Segment]]=Introduction!$D$45,1,0)</f>
        <v>0</v>
      </c>
      <c r="P1878" s="51">
        <f>IF(Table2[[#This Row],[Customer Segment]]=Introduction!$D$42,1,0)</f>
        <v>0</v>
      </c>
      <c r="Q1878" s="51">
        <f>IF(Table2[[#This Row],[Customer Segment]]=Introduction!$D$44,1,0)</f>
        <v>0</v>
      </c>
      <c r="R1878" s="44">
        <v>67.41</v>
      </c>
      <c r="S18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152.45424753416927</v>
      </c>
    </row>
    <row r="1879" spans="1:19" customFormat="1" x14ac:dyDescent="0.2">
      <c r="A1879" s="1" t="s">
        <v>46</v>
      </c>
      <c r="B1879" s="1" t="s">
        <v>14</v>
      </c>
      <c r="C1879" s="1" t="s">
        <v>47</v>
      </c>
      <c r="D1879" s="49">
        <v>0.09</v>
      </c>
      <c r="E1879" s="49">
        <v>71.37</v>
      </c>
      <c r="F1879" s="49">
        <v>69</v>
      </c>
      <c r="G1879" s="49">
        <v>0.68</v>
      </c>
      <c r="H1879" s="49">
        <v>-1537.1356000000001</v>
      </c>
      <c r="I1879" s="52">
        <f>IF(Table2[[#This Row],[Order Priority]]=Introduction!$B$42,1,0)</f>
        <v>0</v>
      </c>
      <c r="J1879" s="52">
        <f>IF(Table2[[#This Row],[Order Priority]]=Introduction!$B$43,1,0)</f>
        <v>0</v>
      </c>
      <c r="K1879" s="52">
        <f>IF(Table2[[#This Row],[Order Priority]]=Introduction!$B$44,1,0)</f>
        <v>0</v>
      </c>
      <c r="L1879" s="52">
        <f>IF(Table2[[#This Row],[Order Priority]]=Introduction!$B$45,1,0)</f>
        <v>0</v>
      </c>
      <c r="M1879" s="52">
        <f>IF(Table2[[#This Row],[Ship Mode]]=Introduction!$C$42,1,0)</f>
        <v>0</v>
      </c>
      <c r="N1879" s="51">
        <f>IF(Table2[[#This Row],[Ship Mode]]=Introduction!$C$44,1,0)</f>
        <v>1</v>
      </c>
      <c r="O1879" s="51">
        <f>IF(Table2[[#This Row],[Customer Segment]]=Introduction!$D$45,1,0)</f>
        <v>0</v>
      </c>
      <c r="P1879" s="51">
        <f>IF(Table2[[#This Row],[Customer Segment]]=Introduction!$D$42,1,0)</f>
        <v>0</v>
      </c>
      <c r="Q1879" s="51">
        <f>IF(Table2[[#This Row],[Customer Segment]]=Introduction!$D$44,1,0)</f>
        <v>1</v>
      </c>
      <c r="R1879" s="41">
        <v>1302.98</v>
      </c>
      <c r="S18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930.8312425098427</v>
      </c>
    </row>
    <row r="1880" spans="1:19" customFormat="1" x14ac:dyDescent="0.2">
      <c r="A1880" s="1" t="s">
        <v>23</v>
      </c>
      <c r="B1880" s="1" t="s">
        <v>14</v>
      </c>
      <c r="C1880" s="1" t="s">
        <v>70</v>
      </c>
      <c r="D1880" s="47">
        <v>0.09</v>
      </c>
      <c r="E1880" s="47">
        <v>20.99</v>
      </c>
      <c r="F1880" s="47">
        <v>2.5</v>
      </c>
      <c r="G1880" s="47">
        <v>0.81</v>
      </c>
      <c r="H1880" s="47">
        <v>-136.12200000000001</v>
      </c>
      <c r="I1880" s="52">
        <f>IF(Table2[[#This Row],[Order Priority]]=Introduction!$B$42,1,0)</f>
        <v>0</v>
      </c>
      <c r="J1880" s="52">
        <f>IF(Table2[[#This Row],[Order Priority]]=Introduction!$B$43,1,0)</f>
        <v>0</v>
      </c>
      <c r="K1880" s="52">
        <f>IF(Table2[[#This Row],[Order Priority]]=Introduction!$B$44,1,0)</f>
        <v>1</v>
      </c>
      <c r="L1880" s="52">
        <f>IF(Table2[[#This Row],[Order Priority]]=Introduction!$B$45,1,0)</f>
        <v>0</v>
      </c>
      <c r="M1880" s="52">
        <f>IF(Table2[[#This Row],[Ship Mode]]=Introduction!$C$42,1,0)</f>
        <v>0</v>
      </c>
      <c r="N1880" s="51">
        <f>IF(Table2[[#This Row],[Ship Mode]]=Introduction!$C$44,1,0)</f>
        <v>1</v>
      </c>
      <c r="O1880" s="51">
        <f>IF(Table2[[#This Row],[Customer Segment]]=Introduction!$D$45,1,0)</f>
        <v>0</v>
      </c>
      <c r="P1880" s="51">
        <f>IF(Table2[[#This Row],[Customer Segment]]=Introduction!$D$42,1,0)</f>
        <v>0</v>
      </c>
      <c r="Q1880" s="51">
        <f>IF(Table2[[#This Row],[Customer Segment]]=Introduction!$D$44,1,0)</f>
        <v>0</v>
      </c>
      <c r="R1880" s="44">
        <v>100.11</v>
      </c>
      <c r="S18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325.99326956343373</v>
      </c>
    </row>
    <row r="1881" spans="1:19" customFormat="1" x14ac:dyDescent="0.2">
      <c r="A1881" s="1" t="s">
        <v>23</v>
      </c>
      <c r="B1881" s="1" t="s">
        <v>14</v>
      </c>
      <c r="C1881" s="1" t="s">
        <v>15</v>
      </c>
      <c r="D1881" s="49">
        <v>0</v>
      </c>
      <c r="E1881" s="49">
        <v>8.74</v>
      </c>
      <c r="F1881" s="49">
        <v>8.2899999999999991</v>
      </c>
      <c r="G1881" s="49">
        <v>0.38</v>
      </c>
      <c r="H1881" s="49">
        <v>-79.400000000000006</v>
      </c>
      <c r="I1881" s="52">
        <f>IF(Table2[[#This Row],[Order Priority]]=Introduction!$B$42,1,0)</f>
        <v>0</v>
      </c>
      <c r="J1881" s="52">
        <f>IF(Table2[[#This Row],[Order Priority]]=Introduction!$B$43,1,0)</f>
        <v>0</v>
      </c>
      <c r="K1881" s="52">
        <f>IF(Table2[[#This Row],[Order Priority]]=Introduction!$B$44,1,0)</f>
        <v>1</v>
      </c>
      <c r="L1881" s="52">
        <f>IF(Table2[[#This Row],[Order Priority]]=Introduction!$B$45,1,0)</f>
        <v>0</v>
      </c>
      <c r="M1881" s="52">
        <f>IF(Table2[[#This Row],[Ship Mode]]=Introduction!$C$42,1,0)</f>
        <v>0</v>
      </c>
      <c r="N1881" s="51">
        <f>IF(Table2[[#This Row],[Ship Mode]]=Introduction!$C$44,1,0)</f>
        <v>1</v>
      </c>
      <c r="O1881" s="51">
        <f>IF(Table2[[#This Row],[Customer Segment]]=Introduction!$D$45,1,0)</f>
        <v>0</v>
      </c>
      <c r="P1881" s="51">
        <f>IF(Table2[[#This Row],[Customer Segment]]=Introduction!$D$42,1,0)</f>
        <v>1</v>
      </c>
      <c r="Q1881" s="51">
        <f>IF(Table2[[#This Row],[Customer Segment]]=Introduction!$D$44,1,0)</f>
        <v>0</v>
      </c>
      <c r="R1881" s="41">
        <v>131.62</v>
      </c>
      <c r="S18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178.85916300861336</v>
      </c>
    </row>
    <row r="1882" spans="1:19" customFormat="1" x14ac:dyDescent="0.2">
      <c r="A1882" s="1" t="s">
        <v>46</v>
      </c>
      <c r="B1882" s="1" t="s">
        <v>14</v>
      </c>
      <c r="C1882" s="1" t="s">
        <v>70</v>
      </c>
      <c r="D1882" s="47">
        <v>0.04</v>
      </c>
      <c r="E1882" s="47">
        <v>10.64</v>
      </c>
      <c r="F1882" s="47">
        <v>5.16</v>
      </c>
      <c r="G1882" s="47">
        <v>0.56999999999999995</v>
      </c>
      <c r="H1882" s="47">
        <v>24.096</v>
      </c>
      <c r="I1882" s="52">
        <f>IF(Table2[[#This Row],[Order Priority]]=Introduction!$B$42,1,0)</f>
        <v>0</v>
      </c>
      <c r="J1882" s="52">
        <f>IF(Table2[[#This Row],[Order Priority]]=Introduction!$B$43,1,0)</f>
        <v>0</v>
      </c>
      <c r="K1882" s="52">
        <f>IF(Table2[[#This Row],[Order Priority]]=Introduction!$B$44,1,0)</f>
        <v>0</v>
      </c>
      <c r="L1882" s="52">
        <f>IF(Table2[[#This Row],[Order Priority]]=Introduction!$B$45,1,0)</f>
        <v>0</v>
      </c>
      <c r="M1882" s="52">
        <f>IF(Table2[[#This Row],[Ship Mode]]=Introduction!$C$42,1,0)</f>
        <v>0</v>
      </c>
      <c r="N1882" s="51">
        <f>IF(Table2[[#This Row],[Ship Mode]]=Introduction!$C$44,1,0)</f>
        <v>1</v>
      </c>
      <c r="O1882" s="51">
        <f>IF(Table2[[#This Row],[Customer Segment]]=Introduction!$D$45,1,0)</f>
        <v>0</v>
      </c>
      <c r="P1882" s="51">
        <f>IF(Table2[[#This Row],[Customer Segment]]=Introduction!$D$42,1,0)</f>
        <v>0</v>
      </c>
      <c r="Q1882" s="51">
        <f>IF(Table2[[#This Row],[Customer Segment]]=Introduction!$D$44,1,0)</f>
        <v>0</v>
      </c>
      <c r="R1882" s="44">
        <v>66.900000000000006</v>
      </c>
      <c r="S18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485.97161872317957</v>
      </c>
    </row>
    <row r="1883" spans="1:19" customFormat="1" x14ac:dyDescent="0.2">
      <c r="A1883" s="1" t="s">
        <v>46</v>
      </c>
      <c r="B1883" s="1" t="s">
        <v>63</v>
      </c>
      <c r="C1883" s="1" t="s">
        <v>70</v>
      </c>
      <c r="D1883" s="49">
        <v>0.03</v>
      </c>
      <c r="E1883" s="49">
        <v>2.78</v>
      </c>
      <c r="F1883" s="49">
        <v>1.34</v>
      </c>
      <c r="G1883" s="49">
        <v>0.45</v>
      </c>
      <c r="H1883" s="49">
        <v>6.9720000000000004</v>
      </c>
      <c r="I1883" s="52">
        <f>IF(Table2[[#This Row],[Order Priority]]=Introduction!$B$42,1,0)</f>
        <v>0</v>
      </c>
      <c r="J1883" s="52">
        <f>IF(Table2[[#This Row],[Order Priority]]=Introduction!$B$43,1,0)</f>
        <v>0</v>
      </c>
      <c r="K1883" s="52">
        <f>IF(Table2[[#This Row],[Order Priority]]=Introduction!$B$44,1,0)</f>
        <v>0</v>
      </c>
      <c r="L1883" s="52">
        <f>IF(Table2[[#This Row],[Order Priority]]=Introduction!$B$45,1,0)</f>
        <v>0</v>
      </c>
      <c r="M1883" s="52">
        <f>IF(Table2[[#This Row],[Ship Mode]]=Introduction!$C$42,1,0)</f>
        <v>0</v>
      </c>
      <c r="N1883" s="51">
        <f>IF(Table2[[#This Row],[Ship Mode]]=Introduction!$C$44,1,0)</f>
        <v>0</v>
      </c>
      <c r="O1883" s="51">
        <f>IF(Table2[[#This Row],[Customer Segment]]=Introduction!$D$45,1,0)</f>
        <v>0</v>
      </c>
      <c r="P1883" s="51">
        <f>IF(Table2[[#This Row],[Customer Segment]]=Introduction!$D$42,1,0)</f>
        <v>0</v>
      </c>
      <c r="Q1883" s="51">
        <f>IF(Table2[[#This Row],[Customer Segment]]=Introduction!$D$44,1,0)</f>
        <v>0</v>
      </c>
      <c r="R1883" s="41">
        <v>43.13</v>
      </c>
      <c r="S18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162.87758341606735</v>
      </c>
    </row>
    <row r="1884" spans="1:19" customFormat="1" x14ac:dyDescent="0.2">
      <c r="A1884" s="1" t="s">
        <v>46</v>
      </c>
      <c r="B1884" s="1" t="s">
        <v>14</v>
      </c>
      <c r="C1884" s="1" t="s">
        <v>3</v>
      </c>
      <c r="D1884" s="47">
        <v>0.01</v>
      </c>
      <c r="E1884" s="47">
        <v>7.1</v>
      </c>
      <c r="F1884" s="47">
        <v>6.05</v>
      </c>
      <c r="G1884" s="47">
        <v>0.39</v>
      </c>
      <c r="H1884" s="47">
        <v>-39.186250000000001</v>
      </c>
      <c r="I1884" s="52">
        <f>IF(Table2[[#This Row],[Order Priority]]=Introduction!$B$42,1,0)</f>
        <v>0</v>
      </c>
      <c r="J1884" s="52">
        <f>IF(Table2[[#This Row],[Order Priority]]=Introduction!$B$43,1,0)</f>
        <v>0</v>
      </c>
      <c r="K1884" s="52">
        <f>IF(Table2[[#This Row],[Order Priority]]=Introduction!$B$44,1,0)</f>
        <v>0</v>
      </c>
      <c r="L1884" s="52">
        <f>IF(Table2[[#This Row],[Order Priority]]=Introduction!$B$45,1,0)</f>
        <v>0</v>
      </c>
      <c r="M1884" s="52">
        <f>IF(Table2[[#This Row],[Ship Mode]]=Introduction!$C$42,1,0)</f>
        <v>0</v>
      </c>
      <c r="N1884" s="51">
        <f>IF(Table2[[#This Row],[Ship Mode]]=Introduction!$C$44,1,0)</f>
        <v>1</v>
      </c>
      <c r="O1884" s="51">
        <f>IF(Table2[[#This Row],[Customer Segment]]=Introduction!$D$45,1,0)</f>
        <v>1</v>
      </c>
      <c r="P1884" s="51">
        <f>IF(Table2[[#This Row],[Customer Segment]]=Introduction!$D$42,1,0)</f>
        <v>0</v>
      </c>
      <c r="Q1884" s="51">
        <f>IF(Table2[[#This Row],[Customer Segment]]=Introduction!$D$44,1,0)</f>
        <v>0</v>
      </c>
      <c r="R1884" s="44">
        <v>133.19</v>
      </c>
      <c r="S18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295.85201801593018</v>
      </c>
    </row>
    <row r="1885" spans="1:19" customFormat="1" x14ac:dyDescent="0.2">
      <c r="A1885" s="1" t="s">
        <v>46</v>
      </c>
      <c r="B1885" s="1" t="s">
        <v>14</v>
      </c>
      <c r="C1885" s="1" t="s">
        <v>3</v>
      </c>
      <c r="D1885" s="49">
        <v>0.05</v>
      </c>
      <c r="E1885" s="49">
        <v>18.97</v>
      </c>
      <c r="F1885" s="49">
        <v>9.0299999999999994</v>
      </c>
      <c r="G1885" s="49">
        <v>0.37</v>
      </c>
      <c r="H1885" s="49">
        <v>-1.89</v>
      </c>
      <c r="I1885" s="52">
        <f>IF(Table2[[#This Row],[Order Priority]]=Introduction!$B$42,1,0)</f>
        <v>0</v>
      </c>
      <c r="J1885" s="52">
        <f>IF(Table2[[#This Row],[Order Priority]]=Introduction!$B$43,1,0)</f>
        <v>0</v>
      </c>
      <c r="K1885" s="52">
        <f>IF(Table2[[#This Row],[Order Priority]]=Introduction!$B$44,1,0)</f>
        <v>0</v>
      </c>
      <c r="L1885" s="52">
        <f>IF(Table2[[#This Row],[Order Priority]]=Introduction!$B$45,1,0)</f>
        <v>0</v>
      </c>
      <c r="M1885" s="52">
        <f>IF(Table2[[#This Row],[Ship Mode]]=Introduction!$C$42,1,0)</f>
        <v>0</v>
      </c>
      <c r="N1885" s="51">
        <f>IF(Table2[[#This Row],[Ship Mode]]=Introduction!$C$44,1,0)</f>
        <v>1</v>
      </c>
      <c r="O1885" s="51">
        <f>IF(Table2[[#This Row],[Customer Segment]]=Introduction!$D$45,1,0)</f>
        <v>1</v>
      </c>
      <c r="P1885" s="51">
        <f>IF(Table2[[#This Row],[Customer Segment]]=Introduction!$D$42,1,0)</f>
        <v>0</v>
      </c>
      <c r="Q1885" s="51">
        <f>IF(Table2[[#This Row],[Customer Segment]]=Introduction!$D$44,1,0)</f>
        <v>0</v>
      </c>
      <c r="R1885" s="41">
        <v>97.33</v>
      </c>
      <c r="S18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410.54314647120106</v>
      </c>
    </row>
    <row r="1886" spans="1:19" customFormat="1" x14ac:dyDescent="0.2">
      <c r="A1886" s="1" t="s">
        <v>13</v>
      </c>
      <c r="B1886" s="1" t="s">
        <v>14</v>
      </c>
      <c r="C1886" s="1" t="s">
        <v>3</v>
      </c>
      <c r="D1886" s="47">
        <v>0.04</v>
      </c>
      <c r="E1886" s="47">
        <v>46.89</v>
      </c>
      <c r="F1886" s="47">
        <v>5.0999999999999996</v>
      </c>
      <c r="G1886" s="47">
        <v>0.46</v>
      </c>
      <c r="H1886" s="47">
        <v>87.12</v>
      </c>
      <c r="I1886" s="52">
        <f>IF(Table2[[#This Row],[Order Priority]]=Introduction!$B$42,1,0)</f>
        <v>0</v>
      </c>
      <c r="J1886" s="52">
        <f>IF(Table2[[#This Row],[Order Priority]]=Introduction!$B$43,1,0)</f>
        <v>1</v>
      </c>
      <c r="K1886" s="52">
        <f>IF(Table2[[#This Row],[Order Priority]]=Introduction!$B$44,1,0)</f>
        <v>0</v>
      </c>
      <c r="L1886" s="52">
        <f>IF(Table2[[#This Row],[Order Priority]]=Introduction!$B$45,1,0)</f>
        <v>0</v>
      </c>
      <c r="M1886" s="52">
        <f>IF(Table2[[#This Row],[Ship Mode]]=Introduction!$C$42,1,0)</f>
        <v>0</v>
      </c>
      <c r="N1886" s="51">
        <f>IF(Table2[[#This Row],[Ship Mode]]=Introduction!$C$44,1,0)</f>
        <v>1</v>
      </c>
      <c r="O1886" s="51">
        <f>IF(Table2[[#This Row],[Customer Segment]]=Introduction!$D$45,1,0)</f>
        <v>1</v>
      </c>
      <c r="P1886" s="51">
        <f>IF(Table2[[#This Row],[Customer Segment]]=Introduction!$D$42,1,0)</f>
        <v>0</v>
      </c>
      <c r="Q1886" s="51">
        <f>IF(Table2[[#This Row],[Customer Segment]]=Introduction!$D$44,1,0)</f>
        <v>0</v>
      </c>
      <c r="R1886" s="44">
        <v>182.61</v>
      </c>
      <c r="S18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358.44457624090779</v>
      </c>
    </row>
    <row r="1887" spans="1:19" customFormat="1" x14ac:dyDescent="0.2">
      <c r="A1887" s="1" t="s">
        <v>23</v>
      </c>
      <c r="B1887" s="1" t="s">
        <v>14</v>
      </c>
      <c r="C1887" s="1" t="s">
        <v>15</v>
      </c>
      <c r="D1887" s="49">
        <v>7.0000000000000007E-2</v>
      </c>
      <c r="E1887" s="49">
        <v>17.7</v>
      </c>
      <c r="F1887" s="49">
        <v>9.4700000000000006</v>
      </c>
      <c r="G1887" s="49">
        <v>0.59</v>
      </c>
      <c r="H1887" s="49">
        <v>-243.54400000000001</v>
      </c>
      <c r="I1887" s="52">
        <f>IF(Table2[[#This Row],[Order Priority]]=Introduction!$B$42,1,0)</f>
        <v>0</v>
      </c>
      <c r="J1887" s="52">
        <f>IF(Table2[[#This Row],[Order Priority]]=Introduction!$B$43,1,0)</f>
        <v>0</v>
      </c>
      <c r="K1887" s="52">
        <f>IF(Table2[[#This Row],[Order Priority]]=Introduction!$B$44,1,0)</f>
        <v>1</v>
      </c>
      <c r="L1887" s="52">
        <f>IF(Table2[[#This Row],[Order Priority]]=Introduction!$B$45,1,0)</f>
        <v>0</v>
      </c>
      <c r="M1887" s="52">
        <f>IF(Table2[[#This Row],[Ship Mode]]=Introduction!$C$42,1,0)</f>
        <v>0</v>
      </c>
      <c r="N1887" s="51">
        <f>IF(Table2[[#This Row],[Ship Mode]]=Introduction!$C$44,1,0)</f>
        <v>1</v>
      </c>
      <c r="O1887" s="51">
        <f>IF(Table2[[#This Row],[Customer Segment]]=Introduction!$D$45,1,0)</f>
        <v>0</v>
      </c>
      <c r="P1887" s="51">
        <f>IF(Table2[[#This Row],[Customer Segment]]=Introduction!$D$42,1,0)</f>
        <v>1</v>
      </c>
      <c r="Q1887" s="51">
        <f>IF(Table2[[#This Row],[Customer Segment]]=Introduction!$D$44,1,0)</f>
        <v>0</v>
      </c>
      <c r="R1887" s="41">
        <v>300.67</v>
      </c>
      <c r="S18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199.74905333474251</v>
      </c>
    </row>
    <row r="1888" spans="1:19" customFormat="1" x14ac:dyDescent="0.2">
      <c r="A1888" s="1" t="s">
        <v>23</v>
      </c>
      <c r="B1888" s="1" t="s">
        <v>14</v>
      </c>
      <c r="C1888" s="1" t="s">
        <v>3</v>
      </c>
      <c r="D1888" s="47">
        <v>0.08</v>
      </c>
      <c r="E1888" s="47">
        <v>3.69</v>
      </c>
      <c r="F1888" s="47">
        <v>2.5</v>
      </c>
      <c r="G1888" s="47">
        <v>0.39</v>
      </c>
      <c r="H1888" s="47">
        <v>-139.07599999999999</v>
      </c>
      <c r="I1888" s="52">
        <f>IF(Table2[[#This Row],[Order Priority]]=Introduction!$B$42,1,0)</f>
        <v>0</v>
      </c>
      <c r="J1888" s="52">
        <f>IF(Table2[[#This Row],[Order Priority]]=Introduction!$B$43,1,0)</f>
        <v>0</v>
      </c>
      <c r="K1888" s="52">
        <f>IF(Table2[[#This Row],[Order Priority]]=Introduction!$B$44,1,0)</f>
        <v>1</v>
      </c>
      <c r="L1888" s="52">
        <f>IF(Table2[[#This Row],[Order Priority]]=Introduction!$B$45,1,0)</f>
        <v>0</v>
      </c>
      <c r="M1888" s="52">
        <f>IF(Table2[[#This Row],[Ship Mode]]=Introduction!$C$42,1,0)</f>
        <v>0</v>
      </c>
      <c r="N1888" s="51">
        <f>IF(Table2[[#This Row],[Ship Mode]]=Introduction!$C$44,1,0)</f>
        <v>1</v>
      </c>
      <c r="O1888" s="51">
        <f>IF(Table2[[#This Row],[Customer Segment]]=Introduction!$D$45,1,0)</f>
        <v>1</v>
      </c>
      <c r="P1888" s="51">
        <f>IF(Table2[[#This Row],[Customer Segment]]=Introduction!$D$42,1,0)</f>
        <v>0</v>
      </c>
      <c r="Q1888" s="51">
        <f>IF(Table2[[#This Row],[Customer Segment]]=Introduction!$D$44,1,0)</f>
        <v>0</v>
      </c>
      <c r="R1888" s="44">
        <v>31.98</v>
      </c>
      <c r="S18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-82.761070279535474</v>
      </c>
    </row>
    <row r="1889" spans="1:19" customFormat="1" x14ac:dyDescent="0.2">
      <c r="A1889" s="1" t="s">
        <v>23</v>
      </c>
      <c r="B1889" s="1" t="s">
        <v>2</v>
      </c>
      <c r="C1889" s="1" t="s">
        <v>15</v>
      </c>
      <c r="D1889" s="49">
        <v>0.02</v>
      </c>
      <c r="E1889" s="49">
        <v>58.14</v>
      </c>
      <c r="F1889" s="49">
        <v>36.61</v>
      </c>
      <c r="G1889" s="49">
        <v>0.61</v>
      </c>
      <c r="H1889" s="49">
        <v>0.25800000000000001</v>
      </c>
      <c r="I1889" s="52">
        <f>IF(Table2[[#This Row],[Order Priority]]=Introduction!$B$42,1,0)</f>
        <v>0</v>
      </c>
      <c r="J1889" s="52">
        <f>IF(Table2[[#This Row],[Order Priority]]=Introduction!$B$43,1,0)</f>
        <v>0</v>
      </c>
      <c r="K1889" s="52">
        <f>IF(Table2[[#This Row],[Order Priority]]=Introduction!$B$44,1,0)</f>
        <v>1</v>
      </c>
      <c r="L1889" s="52">
        <f>IF(Table2[[#This Row],[Order Priority]]=Introduction!$B$45,1,0)</f>
        <v>0</v>
      </c>
      <c r="M1889" s="52">
        <f>IF(Table2[[#This Row],[Ship Mode]]=Introduction!$C$42,1,0)</f>
        <v>1</v>
      </c>
      <c r="N1889" s="51">
        <f>IF(Table2[[#This Row],[Ship Mode]]=Introduction!$C$44,1,0)</f>
        <v>0</v>
      </c>
      <c r="O1889" s="51">
        <f>IF(Table2[[#This Row],[Customer Segment]]=Introduction!$D$45,1,0)</f>
        <v>0</v>
      </c>
      <c r="P1889" s="51">
        <f>IF(Table2[[#This Row],[Customer Segment]]=Introduction!$D$42,1,0)</f>
        <v>1</v>
      </c>
      <c r="Q1889" s="51">
        <f>IF(Table2[[#This Row],[Customer Segment]]=Introduction!$D$44,1,0)</f>
        <v>0</v>
      </c>
      <c r="R1889" s="41">
        <v>1358.02</v>
      </c>
      <c r="S18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1572.3440293163624</v>
      </c>
    </row>
    <row r="1890" spans="1:19" customFormat="1" x14ac:dyDescent="0.2">
      <c r="A1890" s="1" t="s">
        <v>23</v>
      </c>
      <c r="B1890" s="1" t="s">
        <v>14</v>
      </c>
      <c r="C1890" s="1" t="s">
        <v>15</v>
      </c>
      <c r="D1890" s="47">
        <v>0.03</v>
      </c>
      <c r="E1890" s="47">
        <v>15.57</v>
      </c>
      <c r="F1890" s="47">
        <v>1.39</v>
      </c>
      <c r="G1890" s="47">
        <v>0.38</v>
      </c>
      <c r="H1890" s="47">
        <v>63.222000000000001</v>
      </c>
      <c r="I1890" s="52">
        <f>IF(Table2[[#This Row],[Order Priority]]=Introduction!$B$42,1,0)</f>
        <v>0</v>
      </c>
      <c r="J1890" s="52">
        <f>IF(Table2[[#This Row],[Order Priority]]=Introduction!$B$43,1,0)</f>
        <v>0</v>
      </c>
      <c r="K1890" s="52">
        <f>IF(Table2[[#This Row],[Order Priority]]=Introduction!$B$44,1,0)</f>
        <v>1</v>
      </c>
      <c r="L1890" s="52">
        <f>IF(Table2[[#This Row],[Order Priority]]=Introduction!$B$45,1,0)</f>
        <v>0</v>
      </c>
      <c r="M1890" s="52">
        <f>IF(Table2[[#This Row],[Ship Mode]]=Introduction!$C$42,1,0)</f>
        <v>0</v>
      </c>
      <c r="N1890" s="51">
        <f>IF(Table2[[#This Row],[Ship Mode]]=Introduction!$C$44,1,0)</f>
        <v>1</v>
      </c>
      <c r="O1890" s="51">
        <f>IF(Table2[[#This Row],[Customer Segment]]=Introduction!$D$45,1,0)</f>
        <v>0</v>
      </c>
      <c r="P1890" s="51">
        <f>IF(Table2[[#This Row],[Customer Segment]]=Introduction!$D$42,1,0)</f>
        <v>1</v>
      </c>
      <c r="Q1890" s="51">
        <f>IF(Table2[[#This Row],[Customer Segment]]=Introduction!$D$44,1,0)</f>
        <v>0</v>
      </c>
      <c r="R1890" s="44">
        <v>358.84</v>
      </c>
      <c r="S18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135.77070063992727</v>
      </c>
    </row>
    <row r="1891" spans="1:19" customFormat="1" x14ac:dyDescent="0.2">
      <c r="A1891" s="1" t="s">
        <v>46</v>
      </c>
      <c r="B1891" s="1" t="s">
        <v>2</v>
      </c>
      <c r="C1891" s="1" t="s">
        <v>70</v>
      </c>
      <c r="D1891" s="49">
        <v>0.04</v>
      </c>
      <c r="E1891" s="49">
        <v>130.97999999999999</v>
      </c>
      <c r="F1891" s="49">
        <v>30</v>
      </c>
      <c r="G1891" s="49">
        <v>0.78</v>
      </c>
      <c r="H1891" s="49">
        <v>-82.903999999999996</v>
      </c>
      <c r="I1891" s="52">
        <f>IF(Table2[[#This Row],[Order Priority]]=Introduction!$B$42,1,0)</f>
        <v>0</v>
      </c>
      <c r="J1891" s="52">
        <f>IF(Table2[[#This Row],[Order Priority]]=Introduction!$B$43,1,0)</f>
        <v>0</v>
      </c>
      <c r="K1891" s="52">
        <f>IF(Table2[[#This Row],[Order Priority]]=Introduction!$B$44,1,0)</f>
        <v>0</v>
      </c>
      <c r="L1891" s="52">
        <f>IF(Table2[[#This Row],[Order Priority]]=Introduction!$B$45,1,0)</f>
        <v>0</v>
      </c>
      <c r="M1891" s="52">
        <f>IF(Table2[[#This Row],[Ship Mode]]=Introduction!$C$42,1,0)</f>
        <v>1</v>
      </c>
      <c r="N1891" s="51">
        <f>IF(Table2[[#This Row],[Ship Mode]]=Introduction!$C$44,1,0)</f>
        <v>0</v>
      </c>
      <c r="O1891" s="51">
        <f>IF(Table2[[#This Row],[Customer Segment]]=Introduction!$D$45,1,0)</f>
        <v>0</v>
      </c>
      <c r="P1891" s="51">
        <f>IF(Table2[[#This Row],[Customer Segment]]=Introduction!$D$42,1,0)</f>
        <v>0</v>
      </c>
      <c r="Q1891" s="51">
        <f>IF(Table2[[#This Row],[Customer Segment]]=Introduction!$D$44,1,0)</f>
        <v>0</v>
      </c>
      <c r="R1891" s="41">
        <v>159.51</v>
      </c>
      <c r="S18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1810.9895487200745</v>
      </c>
    </row>
    <row r="1892" spans="1:19" customFormat="1" x14ac:dyDescent="0.2">
      <c r="A1892" s="1" t="s">
        <v>46</v>
      </c>
      <c r="B1892" s="1" t="s">
        <v>14</v>
      </c>
      <c r="C1892" s="1" t="s">
        <v>70</v>
      </c>
      <c r="D1892" s="47">
        <v>0.05</v>
      </c>
      <c r="E1892" s="47">
        <v>200.99</v>
      </c>
      <c r="F1892" s="47">
        <v>4.2</v>
      </c>
      <c r="G1892" s="47">
        <v>0.59</v>
      </c>
      <c r="H1892" s="47">
        <v>1268.8064999999999</v>
      </c>
      <c r="I1892" s="52">
        <f>IF(Table2[[#This Row],[Order Priority]]=Introduction!$B$42,1,0)</f>
        <v>0</v>
      </c>
      <c r="J1892" s="52">
        <f>IF(Table2[[#This Row],[Order Priority]]=Introduction!$B$43,1,0)</f>
        <v>0</v>
      </c>
      <c r="K1892" s="52">
        <f>IF(Table2[[#This Row],[Order Priority]]=Introduction!$B$44,1,0)</f>
        <v>0</v>
      </c>
      <c r="L1892" s="52">
        <f>IF(Table2[[#This Row],[Order Priority]]=Introduction!$B$45,1,0)</f>
        <v>0</v>
      </c>
      <c r="M1892" s="52">
        <f>IF(Table2[[#This Row],[Ship Mode]]=Introduction!$C$42,1,0)</f>
        <v>0</v>
      </c>
      <c r="N1892" s="51">
        <f>IF(Table2[[#This Row],[Ship Mode]]=Introduction!$C$44,1,0)</f>
        <v>1</v>
      </c>
      <c r="O1892" s="51">
        <f>IF(Table2[[#This Row],[Customer Segment]]=Introduction!$D$45,1,0)</f>
        <v>0</v>
      </c>
      <c r="P1892" s="51">
        <f>IF(Table2[[#This Row],[Customer Segment]]=Introduction!$D$42,1,0)</f>
        <v>0</v>
      </c>
      <c r="Q1892" s="51">
        <f>IF(Table2[[#This Row],[Customer Segment]]=Introduction!$D$44,1,0)</f>
        <v>0</v>
      </c>
      <c r="R1892" s="44">
        <v>1838.85</v>
      </c>
      <c r="S18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2340.4686798261137</v>
      </c>
    </row>
    <row r="1893" spans="1:19" customFormat="1" x14ac:dyDescent="0.2">
      <c r="A1893" s="1" t="s">
        <v>46</v>
      </c>
      <c r="B1893" s="1" t="s">
        <v>2</v>
      </c>
      <c r="C1893" s="1" t="s">
        <v>3</v>
      </c>
      <c r="D1893" s="49">
        <v>0.01</v>
      </c>
      <c r="E1893" s="49">
        <v>124.49</v>
      </c>
      <c r="F1893" s="49">
        <v>51.94</v>
      </c>
      <c r="G1893" s="49">
        <v>0.63</v>
      </c>
      <c r="H1893" s="49">
        <v>-94.674644999999998</v>
      </c>
      <c r="I1893" s="52">
        <f>IF(Table2[[#This Row],[Order Priority]]=Introduction!$B$42,1,0)</f>
        <v>0</v>
      </c>
      <c r="J1893" s="52">
        <f>IF(Table2[[#This Row],[Order Priority]]=Introduction!$B$43,1,0)</f>
        <v>0</v>
      </c>
      <c r="K1893" s="52">
        <f>IF(Table2[[#This Row],[Order Priority]]=Introduction!$B$44,1,0)</f>
        <v>0</v>
      </c>
      <c r="L1893" s="52">
        <f>IF(Table2[[#This Row],[Order Priority]]=Introduction!$B$45,1,0)</f>
        <v>0</v>
      </c>
      <c r="M1893" s="52">
        <f>IF(Table2[[#This Row],[Ship Mode]]=Introduction!$C$42,1,0)</f>
        <v>1</v>
      </c>
      <c r="N1893" s="51">
        <f>IF(Table2[[#This Row],[Ship Mode]]=Introduction!$C$44,1,0)</f>
        <v>0</v>
      </c>
      <c r="O1893" s="51">
        <f>IF(Table2[[#This Row],[Customer Segment]]=Introduction!$D$45,1,0)</f>
        <v>1</v>
      </c>
      <c r="P1893" s="51">
        <f>IF(Table2[[#This Row],[Customer Segment]]=Introduction!$D$42,1,0)</f>
        <v>0</v>
      </c>
      <c r="Q1893" s="51">
        <f>IF(Table2[[#This Row],[Customer Segment]]=Introduction!$D$44,1,0)</f>
        <v>0</v>
      </c>
      <c r="R1893" s="41">
        <v>2376.12</v>
      </c>
      <c r="S18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2271.1200183876908</v>
      </c>
    </row>
    <row r="1894" spans="1:19" customFormat="1" x14ac:dyDescent="0.2">
      <c r="A1894" s="1" t="s">
        <v>46</v>
      </c>
      <c r="B1894" s="1" t="s">
        <v>14</v>
      </c>
      <c r="C1894" s="1" t="s">
        <v>70</v>
      </c>
      <c r="D1894" s="47">
        <v>0.04</v>
      </c>
      <c r="E1894" s="47">
        <v>177.98</v>
      </c>
      <c r="F1894" s="47">
        <v>0.99</v>
      </c>
      <c r="G1894" s="47">
        <v>0.56000000000000005</v>
      </c>
      <c r="H1894" s="47">
        <v>1909.8855000000001</v>
      </c>
      <c r="I1894" s="52">
        <f>IF(Table2[[#This Row],[Order Priority]]=Introduction!$B$42,1,0)</f>
        <v>0</v>
      </c>
      <c r="J1894" s="52">
        <f>IF(Table2[[#This Row],[Order Priority]]=Introduction!$B$43,1,0)</f>
        <v>0</v>
      </c>
      <c r="K1894" s="52">
        <f>IF(Table2[[#This Row],[Order Priority]]=Introduction!$B$44,1,0)</f>
        <v>0</v>
      </c>
      <c r="L1894" s="52">
        <f>IF(Table2[[#This Row],[Order Priority]]=Introduction!$B$45,1,0)</f>
        <v>0</v>
      </c>
      <c r="M1894" s="52">
        <f>IF(Table2[[#This Row],[Ship Mode]]=Introduction!$C$42,1,0)</f>
        <v>0</v>
      </c>
      <c r="N1894" s="51">
        <f>IF(Table2[[#This Row],[Ship Mode]]=Introduction!$C$44,1,0)</f>
        <v>1</v>
      </c>
      <c r="O1894" s="51">
        <f>IF(Table2[[#This Row],[Customer Segment]]=Introduction!$D$45,1,0)</f>
        <v>0</v>
      </c>
      <c r="P1894" s="51">
        <f>IF(Table2[[#This Row],[Customer Segment]]=Introduction!$D$42,1,0)</f>
        <v>0</v>
      </c>
      <c r="Q1894" s="51">
        <f>IF(Table2[[#This Row],[Customer Segment]]=Introduction!$D$44,1,0)</f>
        <v>0</v>
      </c>
      <c r="R1894" s="44">
        <v>2767.95</v>
      </c>
      <c r="S18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2817.8062708171965</v>
      </c>
    </row>
    <row r="1895" spans="1:19" customFormat="1" x14ac:dyDescent="0.2">
      <c r="A1895" s="1" t="s">
        <v>46</v>
      </c>
      <c r="B1895" s="1" t="s">
        <v>2</v>
      </c>
      <c r="C1895" s="1" t="s">
        <v>3</v>
      </c>
      <c r="D1895" s="49">
        <v>0.06</v>
      </c>
      <c r="E1895" s="49">
        <v>70.89</v>
      </c>
      <c r="F1895" s="49">
        <v>89.3</v>
      </c>
      <c r="G1895" s="49">
        <v>0.72</v>
      </c>
      <c r="H1895" s="49">
        <v>65.077020000000005</v>
      </c>
      <c r="I1895" s="52">
        <f>IF(Table2[[#This Row],[Order Priority]]=Introduction!$B$42,1,0)</f>
        <v>0</v>
      </c>
      <c r="J1895" s="52">
        <f>IF(Table2[[#This Row],[Order Priority]]=Introduction!$B$43,1,0)</f>
        <v>0</v>
      </c>
      <c r="K1895" s="52">
        <f>IF(Table2[[#This Row],[Order Priority]]=Introduction!$B$44,1,0)</f>
        <v>0</v>
      </c>
      <c r="L1895" s="52">
        <f>IF(Table2[[#This Row],[Order Priority]]=Introduction!$B$45,1,0)</f>
        <v>0</v>
      </c>
      <c r="M1895" s="52">
        <f>IF(Table2[[#This Row],[Ship Mode]]=Introduction!$C$42,1,0)</f>
        <v>1</v>
      </c>
      <c r="N1895" s="51">
        <f>IF(Table2[[#This Row],[Ship Mode]]=Introduction!$C$44,1,0)</f>
        <v>0</v>
      </c>
      <c r="O1895" s="51">
        <f>IF(Table2[[#This Row],[Customer Segment]]=Introduction!$D$45,1,0)</f>
        <v>1</v>
      </c>
      <c r="P1895" s="51">
        <f>IF(Table2[[#This Row],[Customer Segment]]=Introduction!$D$42,1,0)</f>
        <v>0</v>
      </c>
      <c r="Q1895" s="51">
        <f>IF(Table2[[#This Row],[Customer Segment]]=Introduction!$D$44,1,0)</f>
        <v>0</v>
      </c>
      <c r="R1895" s="41">
        <v>364.26</v>
      </c>
      <c r="S18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3341.1421550383875</v>
      </c>
    </row>
    <row r="1896" spans="1:19" customFormat="1" x14ac:dyDescent="0.2">
      <c r="A1896" s="1" t="s">
        <v>46</v>
      </c>
      <c r="B1896" s="1" t="s">
        <v>63</v>
      </c>
      <c r="C1896" s="1" t="s">
        <v>15</v>
      </c>
      <c r="D1896" s="47">
        <v>7.0000000000000007E-2</v>
      </c>
      <c r="E1896" s="47">
        <v>105.34</v>
      </c>
      <c r="F1896" s="47">
        <v>24.49</v>
      </c>
      <c r="G1896" s="47">
        <v>0.61</v>
      </c>
      <c r="H1896" s="47">
        <v>710.67240000000004</v>
      </c>
      <c r="I1896" s="52">
        <f>IF(Table2[[#This Row],[Order Priority]]=Introduction!$B$42,1,0)</f>
        <v>0</v>
      </c>
      <c r="J1896" s="52">
        <f>IF(Table2[[#This Row],[Order Priority]]=Introduction!$B$43,1,0)</f>
        <v>0</v>
      </c>
      <c r="K1896" s="52">
        <f>IF(Table2[[#This Row],[Order Priority]]=Introduction!$B$44,1,0)</f>
        <v>0</v>
      </c>
      <c r="L1896" s="52">
        <f>IF(Table2[[#This Row],[Order Priority]]=Introduction!$B$45,1,0)</f>
        <v>0</v>
      </c>
      <c r="M1896" s="52">
        <f>IF(Table2[[#This Row],[Ship Mode]]=Introduction!$C$42,1,0)</f>
        <v>0</v>
      </c>
      <c r="N1896" s="51">
        <f>IF(Table2[[#This Row],[Ship Mode]]=Introduction!$C$44,1,0)</f>
        <v>0</v>
      </c>
      <c r="O1896" s="51">
        <f>IF(Table2[[#This Row],[Customer Segment]]=Introduction!$D$45,1,0)</f>
        <v>0</v>
      </c>
      <c r="P1896" s="51">
        <f>IF(Table2[[#This Row],[Customer Segment]]=Introduction!$D$42,1,0)</f>
        <v>1</v>
      </c>
      <c r="Q1896" s="51">
        <f>IF(Table2[[#This Row],[Customer Segment]]=Introduction!$D$44,1,0)</f>
        <v>0</v>
      </c>
      <c r="R1896" s="44">
        <v>1029.96</v>
      </c>
      <c r="S18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1922.2943432647264</v>
      </c>
    </row>
    <row r="1897" spans="1:19" customFormat="1" x14ac:dyDescent="0.2">
      <c r="A1897" s="1" t="s">
        <v>1</v>
      </c>
      <c r="B1897" s="1" t="s">
        <v>14</v>
      </c>
      <c r="C1897" s="1" t="s">
        <v>3</v>
      </c>
      <c r="D1897" s="49">
        <v>0.08</v>
      </c>
      <c r="E1897" s="49">
        <v>100.97</v>
      </c>
      <c r="F1897" s="49">
        <v>7.18</v>
      </c>
      <c r="G1897" s="49">
        <v>0.46</v>
      </c>
      <c r="H1897" s="49">
        <v>126.22499999999999</v>
      </c>
      <c r="I1897" s="52">
        <f>IF(Table2[[#This Row],[Order Priority]]=Introduction!$B$42,1,0)</f>
        <v>1</v>
      </c>
      <c r="J1897" s="52">
        <f>IF(Table2[[#This Row],[Order Priority]]=Introduction!$B$43,1,0)</f>
        <v>0</v>
      </c>
      <c r="K1897" s="52">
        <f>IF(Table2[[#This Row],[Order Priority]]=Introduction!$B$44,1,0)</f>
        <v>0</v>
      </c>
      <c r="L1897" s="52">
        <f>IF(Table2[[#This Row],[Order Priority]]=Introduction!$B$45,1,0)</f>
        <v>0</v>
      </c>
      <c r="M1897" s="52">
        <f>IF(Table2[[#This Row],[Ship Mode]]=Introduction!$C$42,1,0)</f>
        <v>0</v>
      </c>
      <c r="N1897" s="51">
        <f>IF(Table2[[#This Row],[Ship Mode]]=Introduction!$C$44,1,0)</f>
        <v>1</v>
      </c>
      <c r="O1897" s="51">
        <f>IF(Table2[[#This Row],[Customer Segment]]=Introduction!$D$45,1,0)</f>
        <v>1</v>
      </c>
      <c r="P1897" s="51">
        <f>IF(Table2[[#This Row],[Customer Segment]]=Introduction!$D$42,1,0)</f>
        <v>0</v>
      </c>
      <c r="Q1897" s="51">
        <f>IF(Table2[[#This Row],[Customer Segment]]=Introduction!$D$44,1,0)</f>
        <v>0</v>
      </c>
      <c r="R1897" s="41">
        <v>650.25</v>
      </c>
      <c r="S18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891.48720397741283</v>
      </c>
    </row>
    <row r="1898" spans="1:19" customFormat="1" x14ac:dyDescent="0.2">
      <c r="A1898" s="1" t="s">
        <v>1</v>
      </c>
      <c r="B1898" s="1" t="s">
        <v>14</v>
      </c>
      <c r="C1898" s="1" t="s">
        <v>3</v>
      </c>
      <c r="D1898" s="47">
        <v>0</v>
      </c>
      <c r="E1898" s="47">
        <v>13.4</v>
      </c>
      <c r="F1898" s="47">
        <v>4.95</v>
      </c>
      <c r="G1898" s="47">
        <v>0.37</v>
      </c>
      <c r="H1898" s="47">
        <v>187.7628</v>
      </c>
      <c r="I1898" s="52">
        <f>IF(Table2[[#This Row],[Order Priority]]=Introduction!$B$42,1,0)</f>
        <v>1</v>
      </c>
      <c r="J1898" s="52">
        <f>IF(Table2[[#This Row],[Order Priority]]=Introduction!$B$43,1,0)</f>
        <v>0</v>
      </c>
      <c r="K1898" s="52">
        <f>IF(Table2[[#This Row],[Order Priority]]=Introduction!$B$44,1,0)</f>
        <v>0</v>
      </c>
      <c r="L1898" s="52">
        <f>IF(Table2[[#This Row],[Order Priority]]=Introduction!$B$45,1,0)</f>
        <v>0</v>
      </c>
      <c r="M1898" s="52">
        <f>IF(Table2[[#This Row],[Ship Mode]]=Introduction!$C$42,1,0)</f>
        <v>0</v>
      </c>
      <c r="N1898" s="51">
        <f>IF(Table2[[#This Row],[Ship Mode]]=Introduction!$C$44,1,0)</f>
        <v>1</v>
      </c>
      <c r="O1898" s="51">
        <f>IF(Table2[[#This Row],[Customer Segment]]=Introduction!$D$45,1,0)</f>
        <v>1</v>
      </c>
      <c r="P1898" s="51">
        <f>IF(Table2[[#This Row],[Customer Segment]]=Introduction!$D$42,1,0)</f>
        <v>0</v>
      </c>
      <c r="Q1898" s="51">
        <f>IF(Table2[[#This Row],[Customer Segment]]=Introduction!$D$44,1,0)</f>
        <v>0</v>
      </c>
      <c r="R1898" s="44">
        <v>272.12</v>
      </c>
      <c r="S18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596.55613218945609</v>
      </c>
    </row>
    <row r="1899" spans="1:19" customFormat="1" x14ac:dyDescent="0.2">
      <c r="A1899" s="1" t="s">
        <v>23</v>
      </c>
      <c r="B1899" s="1" t="s">
        <v>2</v>
      </c>
      <c r="C1899" s="1" t="s">
        <v>70</v>
      </c>
      <c r="D1899" s="49">
        <v>0.04</v>
      </c>
      <c r="E1899" s="49">
        <v>291.73</v>
      </c>
      <c r="F1899" s="49">
        <v>48.8</v>
      </c>
      <c r="G1899" s="49">
        <v>0.56000000000000005</v>
      </c>
      <c r="H1899" s="49">
        <v>-115.90389999999999</v>
      </c>
      <c r="I1899" s="52">
        <f>IF(Table2[[#This Row],[Order Priority]]=Introduction!$B$42,1,0)</f>
        <v>0</v>
      </c>
      <c r="J1899" s="52">
        <f>IF(Table2[[#This Row],[Order Priority]]=Introduction!$B$43,1,0)</f>
        <v>0</v>
      </c>
      <c r="K1899" s="52">
        <f>IF(Table2[[#This Row],[Order Priority]]=Introduction!$B$44,1,0)</f>
        <v>1</v>
      </c>
      <c r="L1899" s="52">
        <f>IF(Table2[[#This Row],[Order Priority]]=Introduction!$B$45,1,0)</f>
        <v>0</v>
      </c>
      <c r="M1899" s="52">
        <f>IF(Table2[[#This Row],[Ship Mode]]=Introduction!$C$42,1,0)</f>
        <v>1</v>
      </c>
      <c r="N1899" s="51">
        <f>IF(Table2[[#This Row],[Ship Mode]]=Introduction!$C$44,1,0)</f>
        <v>0</v>
      </c>
      <c r="O1899" s="51">
        <f>IF(Table2[[#This Row],[Customer Segment]]=Introduction!$D$45,1,0)</f>
        <v>0</v>
      </c>
      <c r="P1899" s="51">
        <f>IF(Table2[[#This Row],[Customer Segment]]=Introduction!$D$42,1,0)</f>
        <v>0</v>
      </c>
      <c r="Q1899" s="51">
        <f>IF(Table2[[#This Row],[Customer Segment]]=Introduction!$D$44,1,0)</f>
        <v>0</v>
      </c>
      <c r="R1899" s="41">
        <v>6676.61</v>
      </c>
      <c r="S18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2496.3531296775145</v>
      </c>
    </row>
    <row r="1900" spans="1:19" customFormat="1" x14ac:dyDescent="0.2">
      <c r="A1900" s="1" t="s">
        <v>46</v>
      </c>
      <c r="B1900" s="1" t="s">
        <v>14</v>
      </c>
      <c r="C1900" s="1" t="s">
        <v>47</v>
      </c>
      <c r="D1900" s="47">
        <v>0.02</v>
      </c>
      <c r="E1900" s="47">
        <v>22.72</v>
      </c>
      <c r="F1900" s="47">
        <v>8.99</v>
      </c>
      <c r="G1900" s="47">
        <v>0.44</v>
      </c>
      <c r="H1900" s="47">
        <v>200.0172</v>
      </c>
      <c r="I1900" s="52">
        <f>IF(Table2[[#This Row],[Order Priority]]=Introduction!$B$42,1,0)</f>
        <v>0</v>
      </c>
      <c r="J1900" s="52">
        <f>IF(Table2[[#This Row],[Order Priority]]=Introduction!$B$43,1,0)</f>
        <v>0</v>
      </c>
      <c r="K1900" s="52">
        <f>IF(Table2[[#This Row],[Order Priority]]=Introduction!$B$44,1,0)</f>
        <v>0</v>
      </c>
      <c r="L1900" s="52">
        <f>IF(Table2[[#This Row],[Order Priority]]=Introduction!$B$45,1,0)</f>
        <v>0</v>
      </c>
      <c r="M1900" s="52">
        <f>IF(Table2[[#This Row],[Ship Mode]]=Introduction!$C$42,1,0)</f>
        <v>0</v>
      </c>
      <c r="N1900" s="51">
        <f>IF(Table2[[#This Row],[Ship Mode]]=Introduction!$C$44,1,0)</f>
        <v>1</v>
      </c>
      <c r="O1900" s="51">
        <f>IF(Table2[[#This Row],[Customer Segment]]=Introduction!$D$45,1,0)</f>
        <v>0</v>
      </c>
      <c r="P1900" s="51">
        <f>IF(Table2[[#This Row],[Customer Segment]]=Introduction!$D$42,1,0)</f>
        <v>0</v>
      </c>
      <c r="Q1900" s="51">
        <f>IF(Table2[[#This Row],[Customer Segment]]=Introduction!$D$44,1,0)</f>
        <v>1</v>
      </c>
      <c r="R1900" s="44">
        <v>289.88</v>
      </c>
      <c r="S19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745.4288983840944</v>
      </c>
    </row>
    <row r="1901" spans="1:19" customFormat="1" x14ac:dyDescent="0.2">
      <c r="A1901" s="1" t="s">
        <v>23</v>
      </c>
      <c r="B1901" s="1" t="s">
        <v>14</v>
      </c>
      <c r="C1901" s="1" t="s">
        <v>47</v>
      </c>
      <c r="D1901" s="49">
        <v>0.05</v>
      </c>
      <c r="E1901" s="49">
        <v>2.89</v>
      </c>
      <c r="F1901" s="49">
        <v>0.5</v>
      </c>
      <c r="G1901" s="49">
        <v>0.38</v>
      </c>
      <c r="H1901" s="49">
        <v>18.0642</v>
      </c>
      <c r="I1901" s="52">
        <f>IF(Table2[[#This Row],[Order Priority]]=Introduction!$B$42,1,0)</f>
        <v>0</v>
      </c>
      <c r="J1901" s="52">
        <f>IF(Table2[[#This Row],[Order Priority]]=Introduction!$B$43,1,0)</f>
        <v>0</v>
      </c>
      <c r="K1901" s="52">
        <f>IF(Table2[[#This Row],[Order Priority]]=Introduction!$B$44,1,0)</f>
        <v>1</v>
      </c>
      <c r="L1901" s="52">
        <f>IF(Table2[[#This Row],[Order Priority]]=Introduction!$B$45,1,0)</f>
        <v>0</v>
      </c>
      <c r="M1901" s="52">
        <f>IF(Table2[[#This Row],[Ship Mode]]=Introduction!$C$42,1,0)</f>
        <v>0</v>
      </c>
      <c r="N1901" s="51">
        <f>IF(Table2[[#This Row],[Ship Mode]]=Introduction!$C$44,1,0)</f>
        <v>1</v>
      </c>
      <c r="O1901" s="51">
        <f>IF(Table2[[#This Row],[Customer Segment]]=Introduction!$D$45,1,0)</f>
        <v>0</v>
      </c>
      <c r="P1901" s="51">
        <f>IF(Table2[[#This Row],[Customer Segment]]=Introduction!$D$42,1,0)</f>
        <v>0</v>
      </c>
      <c r="Q1901" s="51">
        <f>IF(Table2[[#This Row],[Customer Segment]]=Introduction!$D$44,1,0)</f>
        <v>1</v>
      </c>
      <c r="R1901" s="41">
        <v>26.18</v>
      </c>
      <c r="S19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71.35834765157216</v>
      </c>
    </row>
    <row r="1902" spans="1:19" customFormat="1" x14ac:dyDescent="0.2">
      <c r="A1902" s="1" t="s">
        <v>46</v>
      </c>
      <c r="B1902" s="1" t="s">
        <v>14</v>
      </c>
      <c r="C1902" s="1" t="s">
        <v>70</v>
      </c>
      <c r="D1902" s="47">
        <v>0.05</v>
      </c>
      <c r="E1902" s="47">
        <v>5.98</v>
      </c>
      <c r="F1902" s="47">
        <v>5.46</v>
      </c>
      <c r="G1902" s="47">
        <v>0.36</v>
      </c>
      <c r="H1902" s="47">
        <v>-31.885000000000002</v>
      </c>
      <c r="I1902" s="52">
        <f>IF(Table2[[#This Row],[Order Priority]]=Introduction!$B$42,1,0)</f>
        <v>0</v>
      </c>
      <c r="J1902" s="52">
        <f>IF(Table2[[#This Row],[Order Priority]]=Introduction!$B$43,1,0)</f>
        <v>0</v>
      </c>
      <c r="K1902" s="52">
        <f>IF(Table2[[#This Row],[Order Priority]]=Introduction!$B$44,1,0)</f>
        <v>0</v>
      </c>
      <c r="L1902" s="52">
        <f>IF(Table2[[#This Row],[Order Priority]]=Introduction!$B$45,1,0)</f>
        <v>0</v>
      </c>
      <c r="M1902" s="52">
        <f>IF(Table2[[#This Row],[Ship Mode]]=Introduction!$C$42,1,0)</f>
        <v>0</v>
      </c>
      <c r="N1902" s="51">
        <f>IF(Table2[[#This Row],[Ship Mode]]=Introduction!$C$44,1,0)</f>
        <v>1</v>
      </c>
      <c r="O1902" s="51">
        <f>IF(Table2[[#This Row],[Customer Segment]]=Introduction!$D$45,1,0)</f>
        <v>0</v>
      </c>
      <c r="P1902" s="51">
        <f>IF(Table2[[#This Row],[Customer Segment]]=Introduction!$D$42,1,0)</f>
        <v>0</v>
      </c>
      <c r="Q1902" s="51">
        <f>IF(Table2[[#This Row],[Customer Segment]]=Introduction!$D$44,1,0)</f>
        <v>0</v>
      </c>
      <c r="R1902" s="44">
        <v>104.95</v>
      </c>
      <c r="S19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241.17983943518001</v>
      </c>
    </row>
    <row r="1903" spans="1:19" customFormat="1" x14ac:dyDescent="0.2">
      <c r="A1903" s="1" t="s">
        <v>46</v>
      </c>
      <c r="B1903" s="1" t="s">
        <v>14</v>
      </c>
      <c r="C1903" s="1" t="s">
        <v>70</v>
      </c>
      <c r="D1903" s="49">
        <v>0.01</v>
      </c>
      <c r="E1903" s="49">
        <v>65.989999999999995</v>
      </c>
      <c r="F1903" s="49">
        <v>3.99</v>
      </c>
      <c r="G1903" s="49">
        <v>0.59</v>
      </c>
      <c r="H1903" s="49">
        <v>-95.210499999999996</v>
      </c>
      <c r="I1903" s="52">
        <f>IF(Table2[[#This Row],[Order Priority]]=Introduction!$B$42,1,0)</f>
        <v>0</v>
      </c>
      <c r="J1903" s="52">
        <f>IF(Table2[[#This Row],[Order Priority]]=Introduction!$B$43,1,0)</f>
        <v>0</v>
      </c>
      <c r="K1903" s="52">
        <f>IF(Table2[[#This Row],[Order Priority]]=Introduction!$B$44,1,0)</f>
        <v>0</v>
      </c>
      <c r="L1903" s="52">
        <f>IF(Table2[[#This Row],[Order Priority]]=Introduction!$B$45,1,0)</f>
        <v>0</v>
      </c>
      <c r="M1903" s="52">
        <f>IF(Table2[[#This Row],[Ship Mode]]=Introduction!$C$42,1,0)</f>
        <v>0</v>
      </c>
      <c r="N1903" s="51">
        <f>IF(Table2[[#This Row],[Ship Mode]]=Introduction!$C$44,1,0)</f>
        <v>1</v>
      </c>
      <c r="O1903" s="51">
        <f>IF(Table2[[#This Row],[Customer Segment]]=Introduction!$D$45,1,0)</f>
        <v>0</v>
      </c>
      <c r="P1903" s="51">
        <f>IF(Table2[[#This Row],[Customer Segment]]=Introduction!$D$42,1,0)</f>
        <v>0</v>
      </c>
      <c r="Q1903" s="51">
        <f>IF(Table2[[#This Row],[Customer Segment]]=Introduction!$D$44,1,0)</f>
        <v>0</v>
      </c>
      <c r="R1903" s="41">
        <v>166.59</v>
      </c>
      <c r="S19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541.33077404683149</v>
      </c>
    </row>
    <row r="1904" spans="1:19" customFormat="1" x14ac:dyDescent="0.2">
      <c r="A1904" s="1" t="s">
        <v>46</v>
      </c>
      <c r="B1904" s="1" t="s">
        <v>14</v>
      </c>
      <c r="C1904" s="1" t="s">
        <v>70</v>
      </c>
      <c r="D1904" s="47">
        <v>0.1</v>
      </c>
      <c r="E1904" s="47">
        <v>3.25</v>
      </c>
      <c r="F1904" s="47">
        <v>49</v>
      </c>
      <c r="G1904" s="47">
        <v>0.56000000000000005</v>
      </c>
      <c r="H1904" s="47">
        <v>-286.245</v>
      </c>
      <c r="I1904" s="52">
        <f>IF(Table2[[#This Row],[Order Priority]]=Introduction!$B$42,1,0)</f>
        <v>0</v>
      </c>
      <c r="J1904" s="52">
        <f>IF(Table2[[#This Row],[Order Priority]]=Introduction!$B$43,1,0)</f>
        <v>0</v>
      </c>
      <c r="K1904" s="52">
        <f>IF(Table2[[#This Row],[Order Priority]]=Introduction!$B$44,1,0)</f>
        <v>0</v>
      </c>
      <c r="L1904" s="52">
        <f>IF(Table2[[#This Row],[Order Priority]]=Introduction!$B$45,1,0)</f>
        <v>0</v>
      </c>
      <c r="M1904" s="52">
        <f>IF(Table2[[#This Row],[Ship Mode]]=Introduction!$C$42,1,0)</f>
        <v>0</v>
      </c>
      <c r="N1904" s="51">
        <f>IF(Table2[[#This Row],[Ship Mode]]=Introduction!$C$44,1,0)</f>
        <v>1</v>
      </c>
      <c r="O1904" s="51">
        <f>IF(Table2[[#This Row],[Customer Segment]]=Introduction!$D$45,1,0)</f>
        <v>0</v>
      </c>
      <c r="P1904" s="51">
        <f>IF(Table2[[#This Row],[Customer Segment]]=Introduction!$D$42,1,0)</f>
        <v>0</v>
      </c>
      <c r="Q1904" s="51">
        <f>IF(Table2[[#This Row],[Customer Segment]]=Introduction!$D$44,1,0)</f>
        <v>0</v>
      </c>
      <c r="R1904" s="44">
        <v>40.69</v>
      </c>
      <c r="S19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1308.766999562501</v>
      </c>
    </row>
    <row r="1905" spans="1:19" customFormat="1" x14ac:dyDescent="0.2">
      <c r="A1905" s="1" t="s">
        <v>1</v>
      </c>
      <c r="B1905" s="1" t="s">
        <v>2</v>
      </c>
      <c r="C1905" s="1" t="s">
        <v>47</v>
      </c>
      <c r="D1905" s="49">
        <v>0.09</v>
      </c>
      <c r="E1905" s="49">
        <v>100.98</v>
      </c>
      <c r="F1905" s="49">
        <v>35.840000000000003</v>
      </c>
      <c r="G1905" s="49">
        <v>0.62</v>
      </c>
      <c r="H1905" s="49">
        <v>-103.624</v>
      </c>
      <c r="I1905" s="52">
        <f>IF(Table2[[#This Row],[Order Priority]]=Introduction!$B$42,1,0)</f>
        <v>1</v>
      </c>
      <c r="J1905" s="52">
        <f>IF(Table2[[#This Row],[Order Priority]]=Introduction!$B$43,1,0)</f>
        <v>0</v>
      </c>
      <c r="K1905" s="52">
        <f>IF(Table2[[#This Row],[Order Priority]]=Introduction!$B$44,1,0)</f>
        <v>0</v>
      </c>
      <c r="L1905" s="52">
        <f>IF(Table2[[#This Row],[Order Priority]]=Introduction!$B$45,1,0)</f>
        <v>0</v>
      </c>
      <c r="M1905" s="52">
        <f>IF(Table2[[#This Row],[Ship Mode]]=Introduction!$C$42,1,0)</f>
        <v>1</v>
      </c>
      <c r="N1905" s="51">
        <f>IF(Table2[[#This Row],[Ship Mode]]=Introduction!$C$44,1,0)</f>
        <v>0</v>
      </c>
      <c r="O1905" s="51">
        <f>IF(Table2[[#This Row],[Customer Segment]]=Introduction!$D$45,1,0)</f>
        <v>0</v>
      </c>
      <c r="P1905" s="51">
        <f>IF(Table2[[#This Row],[Customer Segment]]=Introduction!$D$42,1,0)</f>
        <v>0</v>
      </c>
      <c r="Q1905" s="51">
        <f>IF(Table2[[#This Row],[Customer Segment]]=Introduction!$D$44,1,0)</f>
        <v>1</v>
      </c>
      <c r="R1905" s="41">
        <v>1700.38</v>
      </c>
      <c r="S19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1810.5800072700113</v>
      </c>
    </row>
    <row r="1906" spans="1:19" customFormat="1" x14ac:dyDescent="0.2">
      <c r="A1906" s="1" t="s">
        <v>1</v>
      </c>
      <c r="B1906" s="1" t="s">
        <v>14</v>
      </c>
      <c r="C1906" s="1" t="s">
        <v>47</v>
      </c>
      <c r="D1906" s="47">
        <v>0.1</v>
      </c>
      <c r="E1906" s="47">
        <v>5.78</v>
      </c>
      <c r="F1906" s="47">
        <v>7.96</v>
      </c>
      <c r="G1906" s="47">
        <v>0.36</v>
      </c>
      <c r="H1906" s="47">
        <v>-57.823999999999998</v>
      </c>
      <c r="I1906" s="52">
        <f>IF(Table2[[#This Row],[Order Priority]]=Introduction!$B$42,1,0)</f>
        <v>1</v>
      </c>
      <c r="J1906" s="52">
        <f>IF(Table2[[#This Row],[Order Priority]]=Introduction!$B$43,1,0)</f>
        <v>0</v>
      </c>
      <c r="K1906" s="52">
        <f>IF(Table2[[#This Row],[Order Priority]]=Introduction!$B$44,1,0)</f>
        <v>0</v>
      </c>
      <c r="L1906" s="52">
        <f>IF(Table2[[#This Row],[Order Priority]]=Introduction!$B$45,1,0)</f>
        <v>0</v>
      </c>
      <c r="M1906" s="52">
        <f>IF(Table2[[#This Row],[Ship Mode]]=Introduction!$C$42,1,0)</f>
        <v>0</v>
      </c>
      <c r="N1906" s="51">
        <f>IF(Table2[[#This Row],[Ship Mode]]=Introduction!$C$44,1,0)</f>
        <v>1</v>
      </c>
      <c r="O1906" s="51">
        <f>IF(Table2[[#This Row],[Customer Segment]]=Introduction!$D$45,1,0)</f>
        <v>0</v>
      </c>
      <c r="P1906" s="51">
        <f>IF(Table2[[#This Row],[Customer Segment]]=Introduction!$D$42,1,0)</f>
        <v>0</v>
      </c>
      <c r="Q1906" s="51">
        <f>IF(Table2[[#This Row],[Customer Segment]]=Introduction!$D$44,1,0)</f>
        <v>1</v>
      </c>
      <c r="R1906" s="44">
        <v>35.96</v>
      </c>
      <c r="S19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369.46854628886797</v>
      </c>
    </row>
    <row r="1907" spans="1:19" customFormat="1" x14ac:dyDescent="0.2">
      <c r="A1907" s="1" t="s">
        <v>1</v>
      </c>
      <c r="B1907" s="1" t="s">
        <v>63</v>
      </c>
      <c r="C1907" s="1" t="s">
        <v>70</v>
      </c>
      <c r="D1907" s="49">
        <v>0.03</v>
      </c>
      <c r="E1907" s="49">
        <v>4.9800000000000004</v>
      </c>
      <c r="F1907" s="49">
        <v>4.62</v>
      </c>
      <c r="G1907" s="49">
        <v>0.64</v>
      </c>
      <c r="H1907" s="49">
        <v>-30.45</v>
      </c>
      <c r="I1907" s="52">
        <f>IF(Table2[[#This Row],[Order Priority]]=Introduction!$B$42,1,0)</f>
        <v>1</v>
      </c>
      <c r="J1907" s="52">
        <f>IF(Table2[[#This Row],[Order Priority]]=Introduction!$B$43,1,0)</f>
        <v>0</v>
      </c>
      <c r="K1907" s="52">
        <f>IF(Table2[[#This Row],[Order Priority]]=Introduction!$B$44,1,0)</f>
        <v>0</v>
      </c>
      <c r="L1907" s="52">
        <f>IF(Table2[[#This Row],[Order Priority]]=Introduction!$B$45,1,0)</f>
        <v>0</v>
      </c>
      <c r="M1907" s="52">
        <f>IF(Table2[[#This Row],[Ship Mode]]=Introduction!$C$42,1,0)</f>
        <v>0</v>
      </c>
      <c r="N1907" s="51">
        <f>IF(Table2[[#This Row],[Ship Mode]]=Introduction!$C$44,1,0)</f>
        <v>0</v>
      </c>
      <c r="O1907" s="51">
        <f>IF(Table2[[#This Row],[Customer Segment]]=Introduction!$D$45,1,0)</f>
        <v>0</v>
      </c>
      <c r="P1907" s="51">
        <f>IF(Table2[[#This Row],[Customer Segment]]=Introduction!$D$42,1,0)</f>
        <v>0</v>
      </c>
      <c r="Q1907" s="51">
        <f>IF(Table2[[#This Row],[Customer Segment]]=Introduction!$D$44,1,0)</f>
        <v>0</v>
      </c>
      <c r="R1907" s="41">
        <v>44.24</v>
      </c>
      <c r="S19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469.01347603571406</v>
      </c>
    </row>
    <row r="1908" spans="1:19" customFormat="1" x14ac:dyDescent="0.2">
      <c r="A1908" s="1" t="s">
        <v>13</v>
      </c>
      <c r="B1908" s="1" t="s">
        <v>2</v>
      </c>
      <c r="C1908" s="1" t="s">
        <v>47</v>
      </c>
      <c r="D1908" s="47">
        <v>7.0000000000000007E-2</v>
      </c>
      <c r="E1908" s="47">
        <v>119.99</v>
      </c>
      <c r="F1908" s="47">
        <v>16.8</v>
      </c>
      <c r="G1908" s="47">
        <v>0.35</v>
      </c>
      <c r="H1908" s="47">
        <v>1206.5961</v>
      </c>
      <c r="I1908" s="52">
        <f>IF(Table2[[#This Row],[Order Priority]]=Introduction!$B$42,1,0)</f>
        <v>0</v>
      </c>
      <c r="J1908" s="52">
        <f>IF(Table2[[#This Row],[Order Priority]]=Introduction!$B$43,1,0)</f>
        <v>1</v>
      </c>
      <c r="K1908" s="52">
        <f>IF(Table2[[#This Row],[Order Priority]]=Introduction!$B$44,1,0)</f>
        <v>0</v>
      </c>
      <c r="L1908" s="52">
        <f>IF(Table2[[#This Row],[Order Priority]]=Introduction!$B$45,1,0)</f>
        <v>0</v>
      </c>
      <c r="M1908" s="52">
        <f>IF(Table2[[#This Row],[Ship Mode]]=Introduction!$C$42,1,0)</f>
        <v>1</v>
      </c>
      <c r="N1908" s="51">
        <f>IF(Table2[[#This Row],[Ship Mode]]=Introduction!$C$44,1,0)</f>
        <v>0</v>
      </c>
      <c r="O1908" s="51">
        <f>IF(Table2[[#This Row],[Customer Segment]]=Introduction!$D$45,1,0)</f>
        <v>0</v>
      </c>
      <c r="P1908" s="51">
        <f>IF(Table2[[#This Row],[Customer Segment]]=Introduction!$D$42,1,0)</f>
        <v>0</v>
      </c>
      <c r="Q1908" s="51">
        <f>IF(Table2[[#This Row],[Customer Segment]]=Introduction!$D$44,1,0)</f>
        <v>1</v>
      </c>
      <c r="R1908" s="44">
        <v>1748.69</v>
      </c>
      <c r="S19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2181.8850802642123</v>
      </c>
    </row>
    <row r="1909" spans="1:19" customFormat="1" x14ac:dyDescent="0.2">
      <c r="A1909" s="1" t="s">
        <v>13</v>
      </c>
      <c r="B1909" s="1" t="s">
        <v>14</v>
      </c>
      <c r="C1909" s="1" t="s">
        <v>3</v>
      </c>
      <c r="D1909" s="49">
        <v>0.02</v>
      </c>
      <c r="E1909" s="49">
        <v>30.98</v>
      </c>
      <c r="F1909" s="49">
        <v>17.079999999999998</v>
      </c>
      <c r="G1909" s="49">
        <v>0.4</v>
      </c>
      <c r="H1909" s="49">
        <v>-32.28</v>
      </c>
      <c r="I1909" s="52">
        <f>IF(Table2[[#This Row],[Order Priority]]=Introduction!$B$42,1,0)</f>
        <v>0</v>
      </c>
      <c r="J1909" s="52">
        <f>IF(Table2[[#This Row],[Order Priority]]=Introduction!$B$43,1,0)</f>
        <v>1</v>
      </c>
      <c r="K1909" s="52">
        <f>IF(Table2[[#This Row],[Order Priority]]=Introduction!$B$44,1,0)</f>
        <v>0</v>
      </c>
      <c r="L1909" s="52">
        <f>IF(Table2[[#This Row],[Order Priority]]=Introduction!$B$45,1,0)</f>
        <v>0</v>
      </c>
      <c r="M1909" s="52">
        <f>IF(Table2[[#This Row],[Ship Mode]]=Introduction!$C$42,1,0)</f>
        <v>0</v>
      </c>
      <c r="N1909" s="51">
        <f>IF(Table2[[#This Row],[Ship Mode]]=Introduction!$C$44,1,0)</f>
        <v>1</v>
      </c>
      <c r="O1909" s="51">
        <f>IF(Table2[[#This Row],[Customer Segment]]=Introduction!$D$45,1,0)</f>
        <v>1</v>
      </c>
      <c r="P1909" s="51">
        <f>IF(Table2[[#This Row],[Customer Segment]]=Introduction!$D$42,1,0)</f>
        <v>0</v>
      </c>
      <c r="Q1909" s="51">
        <f>IF(Table2[[#This Row],[Customer Segment]]=Introduction!$D$44,1,0)</f>
        <v>0</v>
      </c>
      <c r="R1909" s="41">
        <v>438.25</v>
      </c>
      <c r="S19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480.79218157721954</v>
      </c>
    </row>
    <row r="1910" spans="1:19" customFormat="1" x14ac:dyDescent="0.2">
      <c r="A1910" s="1" t="s">
        <v>13</v>
      </c>
      <c r="B1910" s="1" t="s">
        <v>14</v>
      </c>
      <c r="C1910" s="1" t="s">
        <v>3</v>
      </c>
      <c r="D1910" s="47">
        <v>0.02</v>
      </c>
      <c r="E1910" s="47">
        <v>30.98</v>
      </c>
      <c r="F1910" s="47">
        <v>17.079999999999998</v>
      </c>
      <c r="G1910" s="47">
        <v>0.4</v>
      </c>
      <c r="H1910" s="47">
        <v>-16.14</v>
      </c>
      <c r="I1910" s="52">
        <f>IF(Table2[[#This Row],[Order Priority]]=Introduction!$B$42,1,0)</f>
        <v>0</v>
      </c>
      <c r="J1910" s="52">
        <f>IF(Table2[[#This Row],[Order Priority]]=Introduction!$B$43,1,0)</f>
        <v>1</v>
      </c>
      <c r="K1910" s="52">
        <f>IF(Table2[[#This Row],[Order Priority]]=Introduction!$B$44,1,0)</f>
        <v>0</v>
      </c>
      <c r="L1910" s="52">
        <f>IF(Table2[[#This Row],[Order Priority]]=Introduction!$B$45,1,0)</f>
        <v>0</v>
      </c>
      <c r="M1910" s="52">
        <f>IF(Table2[[#This Row],[Ship Mode]]=Introduction!$C$42,1,0)</f>
        <v>0</v>
      </c>
      <c r="N1910" s="51">
        <f>IF(Table2[[#This Row],[Ship Mode]]=Introduction!$C$44,1,0)</f>
        <v>1</v>
      </c>
      <c r="O1910" s="51">
        <f>IF(Table2[[#This Row],[Customer Segment]]=Introduction!$D$45,1,0)</f>
        <v>1</v>
      </c>
      <c r="P1910" s="51">
        <f>IF(Table2[[#This Row],[Customer Segment]]=Introduction!$D$42,1,0)</f>
        <v>0</v>
      </c>
      <c r="Q1910" s="51">
        <f>IF(Table2[[#This Row],[Customer Segment]]=Introduction!$D$44,1,0)</f>
        <v>0</v>
      </c>
      <c r="R1910" s="44">
        <v>101.13</v>
      </c>
      <c r="S19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497.31995673647083</v>
      </c>
    </row>
    <row r="1911" spans="1:19" customFormat="1" x14ac:dyDescent="0.2">
      <c r="A1911" s="1" t="s">
        <v>23</v>
      </c>
      <c r="B1911" s="1" t="s">
        <v>14</v>
      </c>
      <c r="C1911" s="1" t="s">
        <v>3</v>
      </c>
      <c r="D1911" s="49">
        <v>0.03</v>
      </c>
      <c r="E1911" s="49">
        <v>28.53</v>
      </c>
      <c r="F1911" s="49">
        <v>1.49</v>
      </c>
      <c r="G1911" s="49">
        <v>0.38</v>
      </c>
      <c r="H1911" s="49">
        <v>59.4405</v>
      </c>
      <c r="I1911" s="52">
        <f>IF(Table2[[#This Row],[Order Priority]]=Introduction!$B$42,1,0)</f>
        <v>0</v>
      </c>
      <c r="J1911" s="52">
        <f>IF(Table2[[#This Row],[Order Priority]]=Introduction!$B$43,1,0)</f>
        <v>0</v>
      </c>
      <c r="K1911" s="52">
        <f>IF(Table2[[#This Row],[Order Priority]]=Introduction!$B$44,1,0)</f>
        <v>1</v>
      </c>
      <c r="L1911" s="52">
        <f>IF(Table2[[#This Row],[Order Priority]]=Introduction!$B$45,1,0)</f>
        <v>0</v>
      </c>
      <c r="M1911" s="52">
        <f>IF(Table2[[#This Row],[Ship Mode]]=Introduction!$C$42,1,0)</f>
        <v>0</v>
      </c>
      <c r="N1911" s="51">
        <f>IF(Table2[[#This Row],[Ship Mode]]=Introduction!$C$44,1,0)</f>
        <v>1</v>
      </c>
      <c r="O1911" s="51">
        <f>IF(Table2[[#This Row],[Customer Segment]]=Introduction!$D$45,1,0)</f>
        <v>1</v>
      </c>
      <c r="P1911" s="51">
        <f>IF(Table2[[#This Row],[Customer Segment]]=Introduction!$D$42,1,0)</f>
        <v>0</v>
      </c>
      <c r="Q1911" s="51">
        <f>IF(Table2[[#This Row],[Customer Segment]]=Introduction!$D$44,1,0)</f>
        <v>0</v>
      </c>
      <c r="R1911" s="41">
        <v>88.84</v>
      </c>
      <c r="S19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195.16738212733267</v>
      </c>
    </row>
    <row r="1912" spans="1:19" customFormat="1" x14ac:dyDescent="0.2">
      <c r="A1912" s="1" t="s">
        <v>23</v>
      </c>
      <c r="B1912" s="1" t="s">
        <v>14</v>
      </c>
      <c r="C1912" s="1" t="s">
        <v>3</v>
      </c>
      <c r="D1912" s="47">
        <v>0.09</v>
      </c>
      <c r="E1912" s="47">
        <v>49.99</v>
      </c>
      <c r="F1912" s="47">
        <v>19.989999999999998</v>
      </c>
      <c r="G1912" s="47">
        <v>0.41</v>
      </c>
      <c r="H1912" s="47">
        <v>-17.03</v>
      </c>
      <c r="I1912" s="52">
        <f>IF(Table2[[#This Row],[Order Priority]]=Introduction!$B$42,1,0)</f>
        <v>0</v>
      </c>
      <c r="J1912" s="52">
        <f>IF(Table2[[#This Row],[Order Priority]]=Introduction!$B$43,1,0)</f>
        <v>0</v>
      </c>
      <c r="K1912" s="52">
        <f>IF(Table2[[#This Row],[Order Priority]]=Introduction!$B$44,1,0)</f>
        <v>1</v>
      </c>
      <c r="L1912" s="52">
        <f>IF(Table2[[#This Row],[Order Priority]]=Introduction!$B$45,1,0)</f>
        <v>0</v>
      </c>
      <c r="M1912" s="52">
        <f>IF(Table2[[#This Row],[Ship Mode]]=Introduction!$C$42,1,0)</f>
        <v>0</v>
      </c>
      <c r="N1912" s="51">
        <f>IF(Table2[[#This Row],[Ship Mode]]=Introduction!$C$44,1,0)</f>
        <v>1</v>
      </c>
      <c r="O1912" s="51">
        <f>IF(Table2[[#This Row],[Customer Segment]]=Introduction!$D$45,1,0)</f>
        <v>1</v>
      </c>
      <c r="P1912" s="51">
        <f>IF(Table2[[#This Row],[Customer Segment]]=Introduction!$D$42,1,0)</f>
        <v>0</v>
      </c>
      <c r="Q1912" s="51">
        <f>IF(Table2[[#This Row],[Customer Segment]]=Introduction!$D$44,1,0)</f>
        <v>0</v>
      </c>
      <c r="R1912" s="44">
        <v>2373.3200000000002</v>
      </c>
      <c r="S19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680.71063692912583</v>
      </c>
    </row>
    <row r="1913" spans="1:19" customFormat="1" x14ac:dyDescent="0.2">
      <c r="A1913" s="1" t="s">
        <v>23</v>
      </c>
      <c r="B1913" s="1" t="s">
        <v>14</v>
      </c>
      <c r="C1913" s="1" t="s">
        <v>3</v>
      </c>
      <c r="D1913" s="49">
        <v>0.03</v>
      </c>
      <c r="E1913" s="49">
        <v>28.53</v>
      </c>
      <c r="F1913" s="49">
        <v>1.49</v>
      </c>
      <c r="G1913" s="49">
        <v>0.38</v>
      </c>
      <c r="H1913" s="49">
        <v>39.627000000000002</v>
      </c>
      <c r="I1913" s="52">
        <f>IF(Table2[[#This Row],[Order Priority]]=Introduction!$B$42,1,0)</f>
        <v>0</v>
      </c>
      <c r="J1913" s="52">
        <f>IF(Table2[[#This Row],[Order Priority]]=Introduction!$B$43,1,0)</f>
        <v>0</v>
      </c>
      <c r="K1913" s="52">
        <f>IF(Table2[[#This Row],[Order Priority]]=Introduction!$B$44,1,0)</f>
        <v>1</v>
      </c>
      <c r="L1913" s="52">
        <f>IF(Table2[[#This Row],[Order Priority]]=Introduction!$B$45,1,0)</f>
        <v>0</v>
      </c>
      <c r="M1913" s="52">
        <f>IF(Table2[[#This Row],[Ship Mode]]=Introduction!$C$42,1,0)</f>
        <v>0</v>
      </c>
      <c r="N1913" s="51">
        <f>IF(Table2[[#This Row],[Ship Mode]]=Introduction!$C$44,1,0)</f>
        <v>1</v>
      </c>
      <c r="O1913" s="51">
        <f>IF(Table2[[#This Row],[Customer Segment]]=Introduction!$D$45,1,0)</f>
        <v>1</v>
      </c>
      <c r="P1913" s="51">
        <f>IF(Table2[[#This Row],[Customer Segment]]=Introduction!$D$42,1,0)</f>
        <v>0</v>
      </c>
      <c r="Q1913" s="51">
        <f>IF(Table2[[#This Row],[Customer Segment]]=Introduction!$D$44,1,0)</f>
        <v>0</v>
      </c>
      <c r="R1913" s="41">
        <v>325.73</v>
      </c>
      <c r="S19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174.87784847690972</v>
      </c>
    </row>
    <row r="1914" spans="1:19" customFormat="1" x14ac:dyDescent="0.2">
      <c r="A1914" s="1" t="s">
        <v>23</v>
      </c>
      <c r="B1914" s="1" t="s">
        <v>14</v>
      </c>
      <c r="C1914" s="1" t="s">
        <v>3</v>
      </c>
      <c r="D1914" s="47">
        <v>0.09</v>
      </c>
      <c r="E1914" s="47">
        <v>49.99</v>
      </c>
      <c r="F1914" s="47">
        <v>19.989999999999998</v>
      </c>
      <c r="G1914" s="47">
        <v>0.41</v>
      </c>
      <c r="H1914" s="47">
        <v>-8.5150000000000006</v>
      </c>
      <c r="I1914" s="52">
        <f>IF(Table2[[#This Row],[Order Priority]]=Introduction!$B$42,1,0)</f>
        <v>0</v>
      </c>
      <c r="J1914" s="52">
        <f>IF(Table2[[#This Row],[Order Priority]]=Introduction!$B$43,1,0)</f>
        <v>0</v>
      </c>
      <c r="K1914" s="52">
        <f>IF(Table2[[#This Row],[Order Priority]]=Introduction!$B$44,1,0)</f>
        <v>1</v>
      </c>
      <c r="L1914" s="52">
        <f>IF(Table2[[#This Row],[Order Priority]]=Introduction!$B$45,1,0)</f>
        <v>0</v>
      </c>
      <c r="M1914" s="52">
        <f>IF(Table2[[#This Row],[Ship Mode]]=Introduction!$C$42,1,0)</f>
        <v>0</v>
      </c>
      <c r="N1914" s="51">
        <f>IF(Table2[[#This Row],[Ship Mode]]=Introduction!$C$44,1,0)</f>
        <v>1</v>
      </c>
      <c r="O1914" s="51">
        <f>IF(Table2[[#This Row],[Customer Segment]]=Introduction!$D$45,1,0)</f>
        <v>1</v>
      </c>
      <c r="P1914" s="51">
        <f>IF(Table2[[#This Row],[Customer Segment]]=Introduction!$D$42,1,0)</f>
        <v>0</v>
      </c>
      <c r="Q1914" s="51">
        <f>IF(Table2[[#This Row],[Customer Segment]]=Introduction!$D$44,1,0)</f>
        <v>0</v>
      </c>
      <c r="R1914" s="44">
        <v>593.33000000000004</v>
      </c>
      <c r="S19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689.43021595521168</v>
      </c>
    </row>
    <row r="1915" spans="1:19" customFormat="1" x14ac:dyDescent="0.2">
      <c r="A1915" s="1" t="s">
        <v>23</v>
      </c>
      <c r="B1915" s="1" t="s">
        <v>14</v>
      </c>
      <c r="C1915" s="1" t="s">
        <v>47</v>
      </c>
      <c r="D1915" s="49">
        <v>0</v>
      </c>
      <c r="E1915" s="49">
        <v>17.52</v>
      </c>
      <c r="F1915" s="49">
        <v>8.17</v>
      </c>
      <c r="G1915" s="49">
        <v>0.5</v>
      </c>
      <c r="H1915" s="49">
        <v>52.764000000000003</v>
      </c>
      <c r="I1915" s="52">
        <f>IF(Table2[[#This Row],[Order Priority]]=Introduction!$B$42,1,0)</f>
        <v>0</v>
      </c>
      <c r="J1915" s="52">
        <f>IF(Table2[[#This Row],[Order Priority]]=Introduction!$B$43,1,0)</f>
        <v>0</v>
      </c>
      <c r="K1915" s="52">
        <f>IF(Table2[[#This Row],[Order Priority]]=Introduction!$B$44,1,0)</f>
        <v>1</v>
      </c>
      <c r="L1915" s="52">
        <f>IF(Table2[[#This Row],[Order Priority]]=Introduction!$B$45,1,0)</f>
        <v>0</v>
      </c>
      <c r="M1915" s="52">
        <f>IF(Table2[[#This Row],[Ship Mode]]=Introduction!$C$42,1,0)</f>
        <v>0</v>
      </c>
      <c r="N1915" s="51">
        <f>IF(Table2[[#This Row],[Ship Mode]]=Introduction!$C$44,1,0)</f>
        <v>1</v>
      </c>
      <c r="O1915" s="51">
        <f>IF(Table2[[#This Row],[Customer Segment]]=Introduction!$D$45,1,0)</f>
        <v>0</v>
      </c>
      <c r="P1915" s="51">
        <f>IF(Table2[[#This Row],[Customer Segment]]=Introduction!$D$42,1,0)</f>
        <v>0</v>
      </c>
      <c r="Q1915" s="51">
        <f>IF(Table2[[#This Row],[Customer Segment]]=Introduction!$D$44,1,0)</f>
        <v>1</v>
      </c>
      <c r="R1915" s="41">
        <v>284.33999999999997</v>
      </c>
      <c r="S19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497.50798028093982</v>
      </c>
    </row>
    <row r="1916" spans="1:19" customFormat="1" x14ac:dyDescent="0.2">
      <c r="A1916" s="1" t="s">
        <v>92</v>
      </c>
      <c r="B1916" s="1" t="s">
        <v>14</v>
      </c>
      <c r="C1916" s="1" t="s">
        <v>3</v>
      </c>
      <c r="D1916" s="47">
        <v>0.06</v>
      </c>
      <c r="E1916" s="47">
        <v>22.24</v>
      </c>
      <c r="F1916" s="47">
        <v>1.99</v>
      </c>
      <c r="G1916" s="47">
        <v>0.43</v>
      </c>
      <c r="H1916" s="47">
        <v>95.388000000000005</v>
      </c>
      <c r="I1916" s="52">
        <f>IF(Table2[[#This Row],[Order Priority]]=Introduction!$B$42,1,0)</f>
        <v>0</v>
      </c>
      <c r="J1916" s="52">
        <f>IF(Table2[[#This Row],[Order Priority]]=Introduction!$B$43,1,0)</f>
        <v>0</v>
      </c>
      <c r="K1916" s="52">
        <f>IF(Table2[[#This Row],[Order Priority]]=Introduction!$B$44,1,0)</f>
        <v>0</v>
      </c>
      <c r="L1916" s="52">
        <f>IF(Table2[[#This Row],[Order Priority]]=Introduction!$B$45,1,0)</f>
        <v>1</v>
      </c>
      <c r="M1916" s="52">
        <f>IF(Table2[[#This Row],[Ship Mode]]=Introduction!$C$42,1,0)</f>
        <v>0</v>
      </c>
      <c r="N1916" s="51">
        <f>IF(Table2[[#This Row],[Ship Mode]]=Introduction!$C$44,1,0)</f>
        <v>1</v>
      </c>
      <c r="O1916" s="51">
        <f>IF(Table2[[#This Row],[Customer Segment]]=Introduction!$D$45,1,0)</f>
        <v>1</v>
      </c>
      <c r="P1916" s="51">
        <f>IF(Table2[[#This Row],[Customer Segment]]=Introduction!$D$42,1,0)</f>
        <v>0</v>
      </c>
      <c r="Q1916" s="51">
        <f>IF(Table2[[#This Row],[Customer Segment]]=Introduction!$D$44,1,0)</f>
        <v>0</v>
      </c>
      <c r="R1916" s="44">
        <v>255.88</v>
      </c>
      <c r="S19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180.81936494038362</v>
      </c>
    </row>
    <row r="1917" spans="1:19" customFormat="1" x14ac:dyDescent="0.2">
      <c r="A1917" s="1" t="s">
        <v>13</v>
      </c>
      <c r="B1917" s="1" t="s">
        <v>14</v>
      </c>
      <c r="C1917" s="1" t="s">
        <v>15</v>
      </c>
      <c r="D1917" s="49">
        <v>0.09</v>
      </c>
      <c r="E1917" s="49">
        <v>6.48</v>
      </c>
      <c r="F1917" s="49">
        <v>7.03</v>
      </c>
      <c r="G1917" s="49">
        <v>0.37</v>
      </c>
      <c r="H1917" s="49">
        <v>-126.208</v>
      </c>
      <c r="I1917" s="52">
        <f>IF(Table2[[#This Row],[Order Priority]]=Introduction!$B$42,1,0)</f>
        <v>0</v>
      </c>
      <c r="J1917" s="52">
        <f>IF(Table2[[#This Row],[Order Priority]]=Introduction!$B$43,1,0)</f>
        <v>1</v>
      </c>
      <c r="K1917" s="52">
        <f>IF(Table2[[#This Row],[Order Priority]]=Introduction!$B$44,1,0)</f>
        <v>0</v>
      </c>
      <c r="L1917" s="52">
        <f>IF(Table2[[#This Row],[Order Priority]]=Introduction!$B$45,1,0)</f>
        <v>0</v>
      </c>
      <c r="M1917" s="52">
        <f>IF(Table2[[#This Row],[Ship Mode]]=Introduction!$C$42,1,0)</f>
        <v>0</v>
      </c>
      <c r="N1917" s="51">
        <f>IF(Table2[[#This Row],[Ship Mode]]=Introduction!$C$44,1,0)</f>
        <v>1</v>
      </c>
      <c r="O1917" s="51">
        <f>IF(Table2[[#This Row],[Customer Segment]]=Introduction!$D$45,1,0)</f>
        <v>0</v>
      </c>
      <c r="P1917" s="51">
        <f>IF(Table2[[#This Row],[Customer Segment]]=Introduction!$D$42,1,0)</f>
        <v>1</v>
      </c>
      <c r="Q1917" s="51">
        <f>IF(Table2[[#This Row],[Customer Segment]]=Introduction!$D$44,1,0)</f>
        <v>0</v>
      </c>
      <c r="R1917" s="41">
        <v>96.96</v>
      </c>
      <c r="S19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-61.024110659428068</v>
      </c>
    </row>
    <row r="1918" spans="1:19" customFormat="1" x14ac:dyDescent="0.2">
      <c r="A1918" s="1" t="s">
        <v>13</v>
      </c>
      <c r="B1918" s="1" t="s">
        <v>14</v>
      </c>
      <c r="C1918" s="1" t="s">
        <v>47</v>
      </c>
      <c r="D1918" s="47">
        <v>0.05</v>
      </c>
      <c r="E1918" s="47">
        <v>73.98</v>
      </c>
      <c r="F1918" s="47">
        <v>12.14</v>
      </c>
      <c r="G1918" s="47">
        <v>0.67</v>
      </c>
      <c r="H1918" s="47">
        <v>-1.9039999999999999</v>
      </c>
      <c r="I1918" s="52">
        <f>IF(Table2[[#This Row],[Order Priority]]=Introduction!$B$42,1,0)</f>
        <v>0</v>
      </c>
      <c r="J1918" s="52">
        <f>IF(Table2[[#This Row],[Order Priority]]=Introduction!$B$43,1,0)</f>
        <v>1</v>
      </c>
      <c r="K1918" s="52">
        <f>IF(Table2[[#This Row],[Order Priority]]=Introduction!$B$44,1,0)</f>
        <v>0</v>
      </c>
      <c r="L1918" s="52">
        <f>IF(Table2[[#This Row],[Order Priority]]=Introduction!$B$45,1,0)</f>
        <v>0</v>
      </c>
      <c r="M1918" s="52">
        <f>IF(Table2[[#This Row],[Ship Mode]]=Introduction!$C$42,1,0)</f>
        <v>0</v>
      </c>
      <c r="N1918" s="51">
        <f>IF(Table2[[#This Row],[Ship Mode]]=Introduction!$C$44,1,0)</f>
        <v>1</v>
      </c>
      <c r="O1918" s="51">
        <f>IF(Table2[[#This Row],[Customer Segment]]=Introduction!$D$45,1,0)</f>
        <v>0</v>
      </c>
      <c r="P1918" s="51">
        <f>IF(Table2[[#This Row],[Customer Segment]]=Introduction!$D$42,1,0)</f>
        <v>0</v>
      </c>
      <c r="Q1918" s="51">
        <f>IF(Table2[[#This Row],[Customer Segment]]=Introduction!$D$44,1,0)</f>
        <v>1</v>
      </c>
      <c r="R1918" s="44">
        <v>600.4</v>
      </c>
      <c r="S19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754.15636223681975</v>
      </c>
    </row>
    <row r="1919" spans="1:19" customFormat="1" x14ac:dyDescent="0.2">
      <c r="A1919" s="1" t="s">
        <v>13</v>
      </c>
      <c r="B1919" s="1" t="s">
        <v>14</v>
      </c>
      <c r="C1919" s="1" t="s">
        <v>47</v>
      </c>
      <c r="D1919" s="49">
        <v>0</v>
      </c>
      <c r="E1919" s="49">
        <v>5.98</v>
      </c>
      <c r="F1919" s="49">
        <v>7.15</v>
      </c>
      <c r="G1919" s="49">
        <v>0.36</v>
      </c>
      <c r="H1919" s="49">
        <v>-37.048000000000002</v>
      </c>
      <c r="I1919" s="52">
        <f>IF(Table2[[#This Row],[Order Priority]]=Introduction!$B$42,1,0)</f>
        <v>0</v>
      </c>
      <c r="J1919" s="52">
        <f>IF(Table2[[#This Row],[Order Priority]]=Introduction!$B$43,1,0)</f>
        <v>1</v>
      </c>
      <c r="K1919" s="52">
        <f>IF(Table2[[#This Row],[Order Priority]]=Introduction!$B$44,1,0)</f>
        <v>0</v>
      </c>
      <c r="L1919" s="52">
        <f>IF(Table2[[#This Row],[Order Priority]]=Introduction!$B$45,1,0)</f>
        <v>0</v>
      </c>
      <c r="M1919" s="52">
        <f>IF(Table2[[#This Row],[Ship Mode]]=Introduction!$C$42,1,0)</f>
        <v>0</v>
      </c>
      <c r="N1919" s="51">
        <f>IF(Table2[[#This Row],[Ship Mode]]=Introduction!$C$44,1,0)</f>
        <v>1</v>
      </c>
      <c r="O1919" s="51">
        <f>IF(Table2[[#This Row],[Customer Segment]]=Introduction!$D$45,1,0)</f>
        <v>0</v>
      </c>
      <c r="P1919" s="51">
        <f>IF(Table2[[#This Row],[Customer Segment]]=Introduction!$D$42,1,0)</f>
        <v>0</v>
      </c>
      <c r="Q1919" s="51">
        <f>IF(Table2[[#This Row],[Customer Segment]]=Introduction!$D$44,1,0)</f>
        <v>1</v>
      </c>
      <c r="R1919" s="41">
        <v>34.25</v>
      </c>
      <c r="S19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142.56667705863063</v>
      </c>
    </row>
    <row r="1920" spans="1:19" customFormat="1" x14ac:dyDescent="0.2">
      <c r="A1920" s="1" t="s">
        <v>13</v>
      </c>
      <c r="B1920" s="1" t="s">
        <v>14</v>
      </c>
      <c r="C1920" s="1" t="s">
        <v>47</v>
      </c>
      <c r="D1920" s="47">
        <v>0.09</v>
      </c>
      <c r="E1920" s="47">
        <v>3.57</v>
      </c>
      <c r="F1920" s="47">
        <v>4.17</v>
      </c>
      <c r="G1920" s="47">
        <v>0.59</v>
      </c>
      <c r="H1920" s="47">
        <v>-56.887999999999998</v>
      </c>
      <c r="I1920" s="52">
        <f>IF(Table2[[#This Row],[Order Priority]]=Introduction!$B$42,1,0)</f>
        <v>0</v>
      </c>
      <c r="J1920" s="52">
        <f>IF(Table2[[#This Row],[Order Priority]]=Introduction!$B$43,1,0)</f>
        <v>1</v>
      </c>
      <c r="K1920" s="52">
        <f>IF(Table2[[#This Row],[Order Priority]]=Introduction!$B$44,1,0)</f>
        <v>0</v>
      </c>
      <c r="L1920" s="52">
        <f>IF(Table2[[#This Row],[Order Priority]]=Introduction!$B$45,1,0)</f>
        <v>0</v>
      </c>
      <c r="M1920" s="52">
        <f>IF(Table2[[#This Row],[Ship Mode]]=Introduction!$C$42,1,0)</f>
        <v>0</v>
      </c>
      <c r="N1920" s="51">
        <f>IF(Table2[[#This Row],[Ship Mode]]=Introduction!$C$44,1,0)</f>
        <v>1</v>
      </c>
      <c r="O1920" s="51">
        <f>IF(Table2[[#This Row],[Customer Segment]]=Introduction!$D$45,1,0)</f>
        <v>0</v>
      </c>
      <c r="P1920" s="51">
        <f>IF(Table2[[#This Row],[Customer Segment]]=Introduction!$D$42,1,0)</f>
        <v>0</v>
      </c>
      <c r="Q1920" s="51">
        <f>IF(Table2[[#This Row],[Customer Segment]]=Introduction!$D$44,1,0)</f>
        <v>1</v>
      </c>
      <c r="R1920" s="44">
        <v>31.45</v>
      </c>
      <c r="S19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164.03059226228345</v>
      </c>
    </row>
    <row r="1921" spans="1:19" customFormat="1" x14ac:dyDescent="0.2">
      <c r="A1921" s="1" t="s">
        <v>23</v>
      </c>
      <c r="B1921" s="1" t="s">
        <v>63</v>
      </c>
      <c r="C1921" s="1" t="s">
        <v>3</v>
      </c>
      <c r="D1921" s="49">
        <v>0.08</v>
      </c>
      <c r="E1921" s="49">
        <v>5.84</v>
      </c>
      <c r="F1921" s="49">
        <v>1</v>
      </c>
      <c r="G1921" s="49">
        <v>0.38</v>
      </c>
      <c r="H1921" s="49">
        <v>731.92200000000003</v>
      </c>
      <c r="I1921" s="52">
        <f>IF(Table2[[#This Row],[Order Priority]]=Introduction!$B$42,1,0)</f>
        <v>0</v>
      </c>
      <c r="J1921" s="52">
        <f>IF(Table2[[#This Row],[Order Priority]]=Introduction!$B$43,1,0)</f>
        <v>0</v>
      </c>
      <c r="K1921" s="52">
        <f>IF(Table2[[#This Row],[Order Priority]]=Introduction!$B$44,1,0)</f>
        <v>1</v>
      </c>
      <c r="L1921" s="52">
        <f>IF(Table2[[#This Row],[Order Priority]]=Introduction!$B$45,1,0)</f>
        <v>0</v>
      </c>
      <c r="M1921" s="52">
        <f>IF(Table2[[#This Row],[Ship Mode]]=Introduction!$C$42,1,0)</f>
        <v>0</v>
      </c>
      <c r="N1921" s="51">
        <f>IF(Table2[[#This Row],[Ship Mode]]=Introduction!$C$44,1,0)</f>
        <v>0</v>
      </c>
      <c r="O1921" s="51">
        <f>IF(Table2[[#This Row],[Customer Segment]]=Introduction!$D$45,1,0)</f>
        <v>1</v>
      </c>
      <c r="P1921" s="51">
        <f>IF(Table2[[#This Row],[Customer Segment]]=Introduction!$D$42,1,0)</f>
        <v>0</v>
      </c>
      <c r="Q1921" s="51">
        <f>IF(Table2[[#This Row],[Customer Segment]]=Introduction!$D$44,1,0)</f>
        <v>0</v>
      </c>
      <c r="R1921" s="41">
        <v>61.39</v>
      </c>
      <c r="S19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683.91287134250422</v>
      </c>
    </row>
    <row r="1922" spans="1:19" customFormat="1" x14ac:dyDescent="0.2">
      <c r="A1922" s="1" t="s">
        <v>23</v>
      </c>
      <c r="B1922" s="1" t="s">
        <v>14</v>
      </c>
      <c r="C1922" s="1" t="s">
        <v>3</v>
      </c>
      <c r="D1922" s="47">
        <v>0</v>
      </c>
      <c r="E1922" s="47">
        <v>205.99</v>
      </c>
      <c r="F1922" s="47">
        <v>8.99</v>
      </c>
      <c r="G1922" s="47">
        <v>0.6</v>
      </c>
      <c r="H1922" s="47">
        <v>186.55799999999999</v>
      </c>
      <c r="I1922" s="52">
        <f>IF(Table2[[#This Row],[Order Priority]]=Introduction!$B$42,1,0)</f>
        <v>0</v>
      </c>
      <c r="J1922" s="52">
        <f>IF(Table2[[#This Row],[Order Priority]]=Introduction!$B$43,1,0)</f>
        <v>0</v>
      </c>
      <c r="K1922" s="52">
        <f>IF(Table2[[#This Row],[Order Priority]]=Introduction!$B$44,1,0)</f>
        <v>1</v>
      </c>
      <c r="L1922" s="52">
        <f>IF(Table2[[#This Row],[Order Priority]]=Introduction!$B$45,1,0)</f>
        <v>0</v>
      </c>
      <c r="M1922" s="52">
        <f>IF(Table2[[#This Row],[Ship Mode]]=Introduction!$C$42,1,0)</f>
        <v>0</v>
      </c>
      <c r="N1922" s="51">
        <f>IF(Table2[[#This Row],[Ship Mode]]=Introduction!$C$44,1,0)</f>
        <v>1</v>
      </c>
      <c r="O1922" s="51">
        <f>IF(Table2[[#This Row],[Customer Segment]]=Introduction!$D$45,1,0)</f>
        <v>1</v>
      </c>
      <c r="P1922" s="51">
        <f>IF(Table2[[#This Row],[Customer Segment]]=Introduction!$D$42,1,0)</f>
        <v>0</v>
      </c>
      <c r="Q1922" s="51">
        <f>IF(Table2[[#This Row],[Customer Segment]]=Introduction!$D$44,1,0)</f>
        <v>0</v>
      </c>
      <c r="R1922" s="44">
        <v>2435.52</v>
      </c>
      <c r="S19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1291.3330191328839</v>
      </c>
    </row>
    <row r="1923" spans="1:19" customFormat="1" x14ac:dyDescent="0.2">
      <c r="A1923" s="1" t="s">
        <v>92</v>
      </c>
      <c r="B1923" s="1" t="s">
        <v>14</v>
      </c>
      <c r="C1923" s="1" t="s">
        <v>15</v>
      </c>
      <c r="D1923" s="49">
        <v>0.08</v>
      </c>
      <c r="E1923" s="49">
        <v>8.3699999999999992</v>
      </c>
      <c r="F1923" s="49">
        <v>10.16</v>
      </c>
      <c r="G1923" s="49">
        <v>0.59</v>
      </c>
      <c r="H1923" s="49">
        <v>-169.232</v>
      </c>
      <c r="I1923" s="52">
        <f>IF(Table2[[#This Row],[Order Priority]]=Introduction!$B$42,1,0)</f>
        <v>0</v>
      </c>
      <c r="J1923" s="52">
        <f>IF(Table2[[#This Row],[Order Priority]]=Introduction!$B$43,1,0)</f>
        <v>0</v>
      </c>
      <c r="K1923" s="52">
        <f>IF(Table2[[#This Row],[Order Priority]]=Introduction!$B$44,1,0)</f>
        <v>0</v>
      </c>
      <c r="L1923" s="52">
        <f>IF(Table2[[#This Row],[Order Priority]]=Introduction!$B$45,1,0)</f>
        <v>1</v>
      </c>
      <c r="M1923" s="52">
        <f>IF(Table2[[#This Row],[Ship Mode]]=Introduction!$C$42,1,0)</f>
        <v>0</v>
      </c>
      <c r="N1923" s="51">
        <f>IF(Table2[[#This Row],[Ship Mode]]=Introduction!$C$44,1,0)</f>
        <v>1</v>
      </c>
      <c r="O1923" s="51">
        <f>IF(Table2[[#This Row],[Customer Segment]]=Introduction!$D$45,1,0)</f>
        <v>0</v>
      </c>
      <c r="P1923" s="51">
        <f>IF(Table2[[#This Row],[Customer Segment]]=Introduction!$D$42,1,0)</f>
        <v>1</v>
      </c>
      <c r="Q1923" s="51">
        <f>IF(Table2[[#This Row],[Customer Segment]]=Introduction!$D$44,1,0)</f>
        <v>0</v>
      </c>
      <c r="R1923" s="41">
        <v>108.99</v>
      </c>
      <c r="S19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192.07147766358085</v>
      </c>
    </row>
    <row r="1924" spans="1:19" customFormat="1" x14ac:dyDescent="0.2">
      <c r="A1924" s="1" t="s">
        <v>46</v>
      </c>
      <c r="B1924" s="1" t="s">
        <v>14</v>
      </c>
      <c r="C1924" s="1" t="s">
        <v>47</v>
      </c>
      <c r="D1924" s="47">
        <v>0.04</v>
      </c>
      <c r="E1924" s="47">
        <v>35.99</v>
      </c>
      <c r="F1924" s="47">
        <v>3.3</v>
      </c>
      <c r="G1924" s="47">
        <v>0.39</v>
      </c>
      <c r="H1924" s="47">
        <v>184.19550000000001</v>
      </c>
      <c r="I1924" s="52">
        <f>IF(Table2[[#This Row],[Order Priority]]=Introduction!$B$42,1,0)</f>
        <v>0</v>
      </c>
      <c r="J1924" s="52">
        <f>IF(Table2[[#This Row],[Order Priority]]=Introduction!$B$43,1,0)</f>
        <v>0</v>
      </c>
      <c r="K1924" s="52">
        <f>IF(Table2[[#This Row],[Order Priority]]=Introduction!$B$44,1,0)</f>
        <v>0</v>
      </c>
      <c r="L1924" s="52">
        <f>IF(Table2[[#This Row],[Order Priority]]=Introduction!$B$45,1,0)</f>
        <v>0</v>
      </c>
      <c r="M1924" s="52">
        <f>IF(Table2[[#This Row],[Ship Mode]]=Introduction!$C$42,1,0)</f>
        <v>0</v>
      </c>
      <c r="N1924" s="51">
        <f>IF(Table2[[#This Row],[Ship Mode]]=Introduction!$C$44,1,0)</f>
        <v>1</v>
      </c>
      <c r="O1924" s="51">
        <f>IF(Table2[[#This Row],[Customer Segment]]=Introduction!$D$45,1,0)</f>
        <v>0</v>
      </c>
      <c r="P1924" s="51">
        <f>IF(Table2[[#This Row],[Customer Segment]]=Introduction!$D$42,1,0)</f>
        <v>0</v>
      </c>
      <c r="Q1924" s="51">
        <f>IF(Table2[[#This Row],[Customer Segment]]=Introduction!$D$44,1,0)</f>
        <v>1</v>
      </c>
      <c r="R1924" s="44">
        <v>266.95</v>
      </c>
      <c r="S19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558.76046593817762</v>
      </c>
    </row>
    <row r="1925" spans="1:19" customFormat="1" x14ac:dyDescent="0.2">
      <c r="A1925" s="1" t="s">
        <v>13</v>
      </c>
      <c r="B1925" s="1" t="s">
        <v>14</v>
      </c>
      <c r="C1925" s="1" t="s">
        <v>15</v>
      </c>
      <c r="D1925" s="49">
        <v>0.01</v>
      </c>
      <c r="E1925" s="49">
        <v>7.89</v>
      </c>
      <c r="F1925" s="49">
        <v>2.82</v>
      </c>
      <c r="G1925" s="49">
        <v>0.4</v>
      </c>
      <c r="H1925" s="49">
        <v>38.700000000000003</v>
      </c>
      <c r="I1925" s="52">
        <f>IF(Table2[[#This Row],[Order Priority]]=Introduction!$B$42,1,0)</f>
        <v>0</v>
      </c>
      <c r="J1925" s="52">
        <f>IF(Table2[[#This Row],[Order Priority]]=Introduction!$B$43,1,0)</f>
        <v>1</v>
      </c>
      <c r="K1925" s="52">
        <f>IF(Table2[[#This Row],[Order Priority]]=Introduction!$B$44,1,0)</f>
        <v>0</v>
      </c>
      <c r="L1925" s="52">
        <f>IF(Table2[[#This Row],[Order Priority]]=Introduction!$B$45,1,0)</f>
        <v>0</v>
      </c>
      <c r="M1925" s="52">
        <f>IF(Table2[[#This Row],[Ship Mode]]=Introduction!$C$42,1,0)</f>
        <v>0</v>
      </c>
      <c r="N1925" s="51">
        <f>IF(Table2[[#This Row],[Ship Mode]]=Introduction!$C$44,1,0)</f>
        <v>1</v>
      </c>
      <c r="O1925" s="51">
        <f>IF(Table2[[#This Row],[Customer Segment]]=Introduction!$D$45,1,0)</f>
        <v>0</v>
      </c>
      <c r="P1925" s="51">
        <f>IF(Table2[[#This Row],[Customer Segment]]=Introduction!$D$42,1,0)</f>
        <v>1</v>
      </c>
      <c r="Q1925" s="51">
        <f>IF(Table2[[#This Row],[Customer Segment]]=Introduction!$D$44,1,0)</f>
        <v>0</v>
      </c>
      <c r="R1925" s="41">
        <v>274.26</v>
      </c>
      <c r="S19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73.704686515300835</v>
      </c>
    </row>
    <row r="1926" spans="1:19" customFormat="1" x14ac:dyDescent="0.2">
      <c r="A1926" s="1" t="s">
        <v>13</v>
      </c>
      <c r="B1926" s="1" t="s">
        <v>14</v>
      </c>
      <c r="C1926" s="1" t="s">
        <v>15</v>
      </c>
      <c r="D1926" s="47">
        <v>0.09</v>
      </c>
      <c r="E1926" s="47">
        <v>3.68</v>
      </c>
      <c r="F1926" s="47">
        <v>1.32</v>
      </c>
      <c r="G1926" s="47">
        <v>0.83</v>
      </c>
      <c r="H1926" s="47">
        <v>-21.91</v>
      </c>
      <c r="I1926" s="52">
        <f>IF(Table2[[#This Row],[Order Priority]]=Introduction!$B$42,1,0)</f>
        <v>0</v>
      </c>
      <c r="J1926" s="52">
        <f>IF(Table2[[#This Row],[Order Priority]]=Introduction!$B$43,1,0)</f>
        <v>1</v>
      </c>
      <c r="K1926" s="52">
        <f>IF(Table2[[#This Row],[Order Priority]]=Introduction!$B$44,1,0)</f>
        <v>0</v>
      </c>
      <c r="L1926" s="52">
        <f>IF(Table2[[#This Row],[Order Priority]]=Introduction!$B$45,1,0)</f>
        <v>0</v>
      </c>
      <c r="M1926" s="52">
        <f>IF(Table2[[#This Row],[Ship Mode]]=Introduction!$C$42,1,0)</f>
        <v>0</v>
      </c>
      <c r="N1926" s="51">
        <f>IF(Table2[[#This Row],[Ship Mode]]=Introduction!$C$44,1,0)</f>
        <v>1</v>
      </c>
      <c r="O1926" s="51">
        <f>IF(Table2[[#This Row],[Customer Segment]]=Introduction!$D$45,1,0)</f>
        <v>0</v>
      </c>
      <c r="P1926" s="51">
        <f>IF(Table2[[#This Row],[Customer Segment]]=Introduction!$D$42,1,0)</f>
        <v>1</v>
      </c>
      <c r="Q1926" s="51">
        <f>IF(Table2[[#This Row],[Customer Segment]]=Introduction!$D$44,1,0)</f>
        <v>0</v>
      </c>
      <c r="R1926" s="44">
        <v>83.16</v>
      </c>
      <c r="S19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261.53074957316397</v>
      </c>
    </row>
    <row r="1927" spans="1:19" customFormat="1" x14ac:dyDescent="0.2">
      <c r="A1927" s="1" t="s">
        <v>13</v>
      </c>
      <c r="B1927" s="1" t="s">
        <v>14</v>
      </c>
      <c r="C1927" s="1" t="s">
        <v>15</v>
      </c>
      <c r="D1927" s="49">
        <v>0.1</v>
      </c>
      <c r="E1927" s="49">
        <v>9.7100000000000009</v>
      </c>
      <c r="F1927" s="49">
        <v>9.4499999999999993</v>
      </c>
      <c r="G1927" s="49">
        <v>0.6</v>
      </c>
      <c r="H1927" s="49">
        <v>-119.77</v>
      </c>
      <c r="I1927" s="52">
        <f>IF(Table2[[#This Row],[Order Priority]]=Introduction!$B$42,1,0)</f>
        <v>0</v>
      </c>
      <c r="J1927" s="52">
        <f>IF(Table2[[#This Row],[Order Priority]]=Introduction!$B$43,1,0)</f>
        <v>1</v>
      </c>
      <c r="K1927" s="52">
        <f>IF(Table2[[#This Row],[Order Priority]]=Introduction!$B$44,1,0)</f>
        <v>0</v>
      </c>
      <c r="L1927" s="52">
        <f>IF(Table2[[#This Row],[Order Priority]]=Introduction!$B$45,1,0)</f>
        <v>0</v>
      </c>
      <c r="M1927" s="52">
        <f>IF(Table2[[#This Row],[Ship Mode]]=Introduction!$C$42,1,0)</f>
        <v>0</v>
      </c>
      <c r="N1927" s="51">
        <f>IF(Table2[[#This Row],[Ship Mode]]=Introduction!$C$44,1,0)</f>
        <v>1</v>
      </c>
      <c r="O1927" s="51">
        <f>IF(Table2[[#This Row],[Customer Segment]]=Introduction!$D$45,1,0)</f>
        <v>0</v>
      </c>
      <c r="P1927" s="51">
        <f>IF(Table2[[#This Row],[Customer Segment]]=Introduction!$D$42,1,0)</f>
        <v>1</v>
      </c>
      <c r="Q1927" s="51">
        <f>IF(Table2[[#This Row],[Customer Segment]]=Introduction!$D$44,1,0)</f>
        <v>0</v>
      </c>
      <c r="R1927" s="41">
        <v>261.93</v>
      </c>
      <c r="S19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207.13983890663965</v>
      </c>
    </row>
    <row r="1928" spans="1:19" customFormat="1" x14ac:dyDescent="0.2">
      <c r="A1928" s="1" t="s">
        <v>13</v>
      </c>
      <c r="B1928" s="1" t="s">
        <v>14</v>
      </c>
      <c r="C1928" s="1" t="s">
        <v>15</v>
      </c>
      <c r="D1928" s="47">
        <v>0.01</v>
      </c>
      <c r="E1928" s="47">
        <v>7.89</v>
      </c>
      <c r="F1928" s="47">
        <v>2.82</v>
      </c>
      <c r="G1928" s="47">
        <v>0.4</v>
      </c>
      <c r="H1928" s="47">
        <v>46.44</v>
      </c>
      <c r="I1928" s="52">
        <f>IF(Table2[[#This Row],[Order Priority]]=Introduction!$B$42,1,0)</f>
        <v>0</v>
      </c>
      <c r="J1928" s="52">
        <f>IF(Table2[[#This Row],[Order Priority]]=Introduction!$B$43,1,0)</f>
        <v>1</v>
      </c>
      <c r="K1928" s="52">
        <f>IF(Table2[[#This Row],[Order Priority]]=Introduction!$B$44,1,0)</f>
        <v>0</v>
      </c>
      <c r="L1928" s="52">
        <f>IF(Table2[[#This Row],[Order Priority]]=Introduction!$B$45,1,0)</f>
        <v>0</v>
      </c>
      <c r="M1928" s="52">
        <f>IF(Table2[[#This Row],[Ship Mode]]=Introduction!$C$42,1,0)</f>
        <v>0</v>
      </c>
      <c r="N1928" s="51">
        <f>IF(Table2[[#This Row],[Ship Mode]]=Introduction!$C$44,1,0)</f>
        <v>1</v>
      </c>
      <c r="O1928" s="51">
        <f>IF(Table2[[#This Row],[Customer Segment]]=Introduction!$D$45,1,0)</f>
        <v>0</v>
      </c>
      <c r="P1928" s="51">
        <f>IF(Table2[[#This Row],[Customer Segment]]=Introduction!$D$42,1,0)</f>
        <v>1</v>
      </c>
      <c r="Q1928" s="51">
        <f>IF(Table2[[#This Row],[Customer Segment]]=Introduction!$D$44,1,0)</f>
        <v>0</v>
      </c>
      <c r="R1928" s="44">
        <v>68.56</v>
      </c>
      <c r="S19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81.630645606540327</v>
      </c>
    </row>
    <row r="1929" spans="1:19" customFormat="1" x14ac:dyDescent="0.2">
      <c r="A1929" s="1" t="s">
        <v>13</v>
      </c>
      <c r="B1929" s="1" t="s">
        <v>14</v>
      </c>
      <c r="C1929" s="1" t="s">
        <v>15</v>
      </c>
      <c r="D1929" s="49">
        <v>0.09</v>
      </c>
      <c r="E1929" s="49">
        <v>3.68</v>
      </c>
      <c r="F1929" s="49">
        <v>1.32</v>
      </c>
      <c r="G1929" s="49">
        <v>0.83</v>
      </c>
      <c r="H1929" s="49">
        <v>-17.527999999999999</v>
      </c>
      <c r="I1929" s="52">
        <f>IF(Table2[[#This Row],[Order Priority]]=Introduction!$B$42,1,0)</f>
        <v>0</v>
      </c>
      <c r="J1929" s="52">
        <f>IF(Table2[[#This Row],[Order Priority]]=Introduction!$B$43,1,0)</f>
        <v>1</v>
      </c>
      <c r="K1929" s="52">
        <f>IF(Table2[[#This Row],[Order Priority]]=Introduction!$B$44,1,0)</f>
        <v>0</v>
      </c>
      <c r="L1929" s="52">
        <f>IF(Table2[[#This Row],[Order Priority]]=Introduction!$B$45,1,0)</f>
        <v>0</v>
      </c>
      <c r="M1929" s="52">
        <f>IF(Table2[[#This Row],[Ship Mode]]=Introduction!$C$42,1,0)</f>
        <v>0</v>
      </c>
      <c r="N1929" s="51">
        <f>IF(Table2[[#This Row],[Ship Mode]]=Introduction!$C$44,1,0)</f>
        <v>1</v>
      </c>
      <c r="O1929" s="51">
        <f>IF(Table2[[#This Row],[Customer Segment]]=Introduction!$D$45,1,0)</f>
        <v>0</v>
      </c>
      <c r="P1929" s="51">
        <f>IF(Table2[[#This Row],[Customer Segment]]=Introduction!$D$42,1,0)</f>
        <v>1</v>
      </c>
      <c r="Q1929" s="51">
        <f>IF(Table2[[#This Row],[Customer Segment]]=Introduction!$D$44,1,0)</f>
        <v>0</v>
      </c>
      <c r="R1929" s="41">
        <v>20.79</v>
      </c>
      <c r="S19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266.0180302886435</v>
      </c>
    </row>
    <row r="1930" spans="1:19" customFormat="1" x14ac:dyDescent="0.2">
      <c r="A1930" s="1" t="s">
        <v>13</v>
      </c>
      <c r="B1930" s="1" t="s">
        <v>14</v>
      </c>
      <c r="C1930" s="1" t="s">
        <v>15</v>
      </c>
      <c r="D1930" s="47">
        <v>0.1</v>
      </c>
      <c r="E1930" s="47">
        <v>9.7100000000000009</v>
      </c>
      <c r="F1930" s="47">
        <v>9.4499999999999993</v>
      </c>
      <c r="G1930" s="47">
        <v>0.6</v>
      </c>
      <c r="H1930" s="47">
        <v>-95.816000000000003</v>
      </c>
      <c r="I1930" s="52">
        <f>IF(Table2[[#This Row],[Order Priority]]=Introduction!$B$42,1,0)</f>
        <v>0</v>
      </c>
      <c r="J1930" s="52">
        <f>IF(Table2[[#This Row],[Order Priority]]=Introduction!$B$43,1,0)</f>
        <v>1</v>
      </c>
      <c r="K1930" s="52">
        <f>IF(Table2[[#This Row],[Order Priority]]=Introduction!$B$44,1,0)</f>
        <v>0</v>
      </c>
      <c r="L1930" s="52">
        <f>IF(Table2[[#This Row],[Order Priority]]=Introduction!$B$45,1,0)</f>
        <v>0</v>
      </c>
      <c r="M1930" s="52">
        <f>IF(Table2[[#This Row],[Ship Mode]]=Introduction!$C$42,1,0)</f>
        <v>0</v>
      </c>
      <c r="N1930" s="51">
        <f>IF(Table2[[#This Row],[Ship Mode]]=Introduction!$C$44,1,0)</f>
        <v>1</v>
      </c>
      <c r="O1930" s="51">
        <f>IF(Table2[[#This Row],[Customer Segment]]=Introduction!$D$45,1,0)</f>
        <v>0</v>
      </c>
      <c r="P1930" s="51">
        <f>IF(Table2[[#This Row],[Customer Segment]]=Introduction!$D$42,1,0)</f>
        <v>1</v>
      </c>
      <c r="Q1930" s="51">
        <f>IF(Table2[[#This Row],[Customer Segment]]=Introduction!$D$44,1,0)</f>
        <v>0</v>
      </c>
      <c r="R1930" s="44">
        <v>67.91</v>
      </c>
      <c r="S19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231.66935106058685</v>
      </c>
    </row>
    <row r="1931" spans="1:19" customFormat="1" x14ac:dyDescent="0.2">
      <c r="A1931" s="1" t="s">
        <v>23</v>
      </c>
      <c r="B1931" s="1" t="s">
        <v>14</v>
      </c>
      <c r="C1931" s="1" t="s">
        <v>3</v>
      </c>
      <c r="D1931" s="49">
        <v>0.04</v>
      </c>
      <c r="E1931" s="49">
        <v>8.33</v>
      </c>
      <c r="F1931" s="49">
        <v>1.99</v>
      </c>
      <c r="G1931" s="49">
        <v>0.52</v>
      </c>
      <c r="H1931" s="49">
        <v>44.892000000000003</v>
      </c>
      <c r="I1931" s="52">
        <f>IF(Table2[[#This Row],[Order Priority]]=Introduction!$B$42,1,0)</f>
        <v>0</v>
      </c>
      <c r="J1931" s="52">
        <f>IF(Table2[[#This Row],[Order Priority]]=Introduction!$B$43,1,0)</f>
        <v>0</v>
      </c>
      <c r="K1931" s="52">
        <f>IF(Table2[[#This Row],[Order Priority]]=Introduction!$B$44,1,0)</f>
        <v>1</v>
      </c>
      <c r="L1931" s="52">
        <f>IF(Table2[[#This Row],[Order Priority]]=Introduction!$B$45,1,0)</f>
        <v>0</v>
      </c>
      <c r="M1931" s="52">
        <f>IF(Table2[[#This Row],[Ship Mode]]=Introduction!$C$42,1,0)</f>
        <v>0</v>
      </c>
      <c r="N1931" s="51">
        <f>IF(Table2[[#This Row],[Ship Mode]]=Introduction!$C$44,1,0)</f>
        <v>1</v>
      </c>
      <c r="O1931" s="51">
        <f>IF(Table2[[#This Row],[Customer Segment]]=Introduction!$D$45,1,0)</f>
        <v>1</v>
      </c>
      <c r="P1931" s="51">
        <f>IF(Table2[[#This Row],[Customer Segment]]=Introduction!$D$42,1,0)</f>
        <v>0</v>
      </c>
      <c r="Q1931" s="51">
        <f>IF(Table2[[#This Row],[Customer Segment]]=Introduction!$D$44,1,0)</f>
        <v>0</v>
      </c>
      <c r="R1931" s="41">
        <v>131.26</v>
      </c>
      <c r="S19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240.55622125648759</v>
      </c>
    </row>
    <row r="1932" spans="1:19" customFormat="1" x14ac:dyDescent="0.2">
      <c r="A1932" s="1" t="s">
        <v>23</v>
      </c>
      <c r="B1932" s="1" t="s">
        <v>14</v>
      </c>
      <c r="C1932" s="1" t="s">
        <v>70</v>
      </c>
      <c r="D1932" s="47">
        <v>0.06</v>
      </c>
      <c r="E1932" s="47">
        <v>38.06</v>
      </c>
      <c r="F1932" s="47">
        <v>4.5</v>
      </c>
      <c r="G1932" s="47">
        <v>0.56000000000000005</v>
      </c>
      <c r="H1932" s="47">
        <v>450.45960000000002</v>
      </c>
      <c r="I1932" s="52">
        <f>IF(Table2[[#This Row],[Order Priority]]=Introduction!$B$42,1,0)</f>
        <v>0</v>
      </c>
      <c r="J1932" s="52">
        <f>IF(Table2[[#This Row],[Order Priority]]=Introduction!$B$43,1,0)</f>
        <v>0</v>
      </c>
      <c r="K1932" s="52">
        <f>IF(Table2[[#This Row],[Order Priority]]=Introduction!$B$44,1,0)</f>
        <v>1</v>
      </c>
      <c r="L1932" s="52">
        <f>IF(Table2[[#This Row],[Order Priority]]=Introduction!$B$45,1,0)</f>
        <v>0</v>
      </c>
      <c r="M1932" s="52">
        <f>IF(Table2[[#This Row],[Ship Mode]]=Introduction!$C$42,1,0)</f>
        <v>0</v>
      </c>
      <c r="N1932" s="51">
        <f>IF(Table2[[#This Row],[Ship Mode]]=Introduction!$C$44,1,0)</f>
        <v>1</v>
      </c>
      <c r="O1932" s="51">
        <f>IF(Table2[[#This Row],[Customer Segment]]=Introduction!$D$45,1,0)</f>
        <v>0</v>
      </c>
      <c r="P1932" s="51">
        <f>IF(Table2[[#This Row],[Customer Segment]]=Introduction!$D$42,1,0)</f>
        <v>0</v>
      </c>
      <c r="Q1932" s="51">
        <f>IF(Table2[[#This Row],[Customer Segment]]=Introduction!$D$44,1,0)</f>
        <v>0</v>
      </c>
      <c r="R1932" s="44">
        <v>652.84</v>
      </c>
      <c r="S19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847.45911505868605</v>
      </c>
    </row>
    <row r="1933" spans="1:19" customFormat="1" x14ac:dyDescent="0.2">
      <c r="A1933" s="1" t="s">
        <v>23</v>
      </c>
      <c r="B1933" s="1" t="s">
        <v>14</v>
      </c>
      <c r="C1933" s="1" t="s">
        <v>70</v>
      </c>
      <c r="D1933" s="49">
        <v>0.08</v>
      </c>
      <c r="E1933" s="49">
        <v>599.99</v>
      </c>
      <c r="F1933" s="49">
        <v>24.49</v>
      </c>
      <c r="G1933" s="49">
        <v>0.37</v>
      </c>
      <c r="H1933" s="49">
        <v>8798.1831000000002</v>
      </c>
      <c r="I1933" s="52">
        <f>IF(Table2[[#This Row],[Order Priority]]=Introduction!$B$42,1,0)</f>
        <v>0</v>
      </c>
      <c r="J1933" s="52">
        <f>IF(Table2[[#This Row],[Order Priority]]=Introduction!$B$43,1,0)</f>
        <v>0</v>
      </c>
      <c r="K1933" s="52">
        <f>IF(Table2[[#This Row],[Order Priority]]=Introduction!$B$44,1,0)</f>
        <v>1</v>
      </c>
      <c r="L1933" s="52">
        <f>IF(Table2[[#This Row],[Order Priority]]=Introduction!$B$45,1,0)</f>
        <v>0</v>
      </c>
      <c r="M1933" s="52">
        <f>IF(Table2[[#This Row],[Ship Mode]]=Introduction!$C$42,1,0)</f>
        <v>0</v>
      </c>
      <c r="N1933" s="51">
        <f>IF(Table2[[#This Row],[Ship Mode]]=Introduction!$C$44,1,0)</f>
        <v>1</v>
      </c>
      <c r="O1933" s="51">
        <f>IF(Table2[[#This Row],[Customer Segment]]=Introduction!$D$45,1,0)</f>
        <v>0</v>
      </c>
      <c r="P1933" s="51">
        <f>IF(Table2[[#This Row],[Customer Segment]]=Introduction!$D$42,1,0)</f>
        <v>0</v>
      </c>
      <c r="Q1933" s="51">
        <f>IF(Table2[[#This Row],[Customer Segment]]=Introduction!$D$44,1,0)</f>
        <v>0</v>
      </c>
      <c r="R1933" s="41">
        <v>12750.99</v>
      </c>
      <c r="S19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11537.736862504467</v>
      </c>
    </row>
    <row r="1934" spans="1:19" customFormat="1" x14ac:dyDescent="0.2">
      <c r="A1934" s="1" t="s">
        <v>23</v>
      </c>
      <c r="B1934" s="1" t="s">
        <v>63</v>
      </c>
      <c r="C1934" s="1" t="s">
        <v>70</v>
      </c>
      <c r="D1934" s="47">
        <v>0.1</v>
      </c>
      <c r="E1934" s="47">
        <v>3.98</v>
      </c>
      <c r="F1934" s="47">
        <v>2.97</v>
      </c>
      <c r="G1934" s="47">
        <v>0.35</v>
      </c>
      <c r="H1934" s="47">
        <v>-5.3849999999999998</v>
      </c>
      <c r="I1934" s="52">
        <f>IF(Table2[[#This Row],[Order Priority]]=Introduction!$B$42,1,0)</f>
        <v>0</v>
      </c>
      <c r="J1934" s="52">
        <f>IF(Table2[[#This Row],[Order Priority]]=Introduction!$B$43,1,0)</f>
        <v>0</v>
      </c>
      <c r="K1934" s="52">
        <f>IF(Table2[[#This Row],[Order Priority]]=Introduction!$B$44,1,0)</f>
        <v>1</v>
      </c>
      <c r="L1934" s="52">
        <f>IF(Table2[[#This Row],[Order Priority]]=Introduction!$B$45,1,0)</f>
        <v>0</v>
      </c>
      <c r="M1934" s="52">
        <f>IF(Table2[[#This Row],[Ship Mode]]=Introduction!$C$42,1,0)</f>
        <v>0</v>
      </c>
      <c r="N1934" s="51">
        <f>IF(Table2[[#This Row],[Ship Mode]]=Introduction!$C$44,1,0)</f>
        <v>0</v>
      </c>
      <c r="O1934" s="51">
        <f>IF(Table2[[#This Row],[Customer Segment]]=Introduction!$D$45,1,0)</f>
        <v>0</v>
      </c>
      <c r="P1934" s="51">
        <f>IF(Table2[[#This Row],[Customer Segment]]=Introduction!$D$42,1,0)</f>
        <v>0</v>
      </c>
      <c r="Q1934" s="51">
        <f>IF(Table2[[#This Row],[Customer Segment]]=Introduction!$D$44,1,0)</f>
        <v>0</v>
      </c>
      <c r="R1934" s="44">
        <v>20.54</v>
      </c>
      <c r="S19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-51.602356719202902</v>
      </c>
    </row>
    <row r="1935" spans="1:19" customFormat="1" x14ac:dyDescent="0.2">
      <c r="A1935" s="1" t="s">
        <v>23</v>
      </c>
      <c r="B1935" s="1" t="s">
        <v>63</v>
      </c>
      <c r="C1935" s="1" t="s">
        <v>15</v>
      </c>
      <c r="D1935" s="49">
        <v>0.05</v>
      </c>
      <c r="E1935" s="49">
        <v>63.94</v>
      </c>
      <c r="F1935" s="49">
        <v>14.48</v>
      </c>
      <c r="G1935" s="49">
        <v>0.46</v>
      </c>
      <c r="H1935" s="49">
        <v>270.87430000000001</v>
      </c>
      <c r="I1935" s="52">
        <f>IF(Table2[[#This Row],[Order Priority]]=Introduction!$B$42,1,0)</f>
        <v>0</v>
      </c>
      <c r="J1935" s="52">
        <f>IF(Table2[[#This Row],[Order Priority]]=Introduction!$B$43,1,0)</f>
        <v>0</v>
      </c>
      <c r="K1935" s="52">
        <f>IF(Table2[[#This Row],[Order Priority]]=Introduction!$B$44,1,0)</f>
        <v>1</v>
      </c>
      <c r="L1935" s="52">
        <f>IF(Table2[[#This Row],[Order Priority]]=Introduction!$B$45,1,0)</f>
        <v>0</v>
      </c>
      <c r="M1935" s="52">
        <f>IF(Table2[[#This Row],[Ship Mode]]=Introduction!$C$42,1,0)</f>
        <v>0</v>
      </c>
      <c r="N1935" s="51">
        <f>IF(Table2[[#This Row],[Ship Mode]]=Introduction!$C$44,1,0)</f>
        <v>0</v>
      </c>
      <c r="O1935" s="51">
        <f>IF(Table2[[#This Row],[Customer Segment]]=Introduction!$D$45,1,0)</f>
        <v>0</v>
      </c>
      <c r="P1935" s="51">
        <f>IF(Table2[[#This Row],[Customer Segment]]=Introduction!$D$42,1,0)</f>
        <v>1</v>
      </c>
      <c r="Q1935" s="51">
        <f>IF(Table2[[#This Row],[Customer Segment]]=Introduction!$D$44,1,0)</f>
        <v>0</v>
      </c>
      <c r="R1935" s="41">
        <v>1336.35</v>
      </c>
      <c r="S19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832.82477315961467</v>
      </c>
    </row>
    <row r="1936" spans="1:19" customFormat="1" x14ac:dyDescent="0.2">
      <c r="A1936" s="1" t="s">
        <v>23</v>
      </c>
      <c r="B1936" s="1" t="s">
        <v>63</v>
      </c>
      <c r="C1936" s="1" t="s">
        <v>15</v>
      </c>
      <c r="D1936" s="47">
        <v>0.05</v>
      </c>
      <c r="E1936" s="47">
        <v>63.94</v>
      </c>
      <c r="F1936" s="47">
        <v>14.48</v>
      </c>
      <c r="G1936" s="47">
        <v>0.46</v>
      </c>
      <c r="H1936" s="47">
        <v>219.54419999999999</v>
      </c>
      <c r="I1936" s="52">
        <f>IF(Table2[[#This Row],[Order Priority]]=Introduction!$B$42,1,0)</f>
        <v>0</v>
      </c>
      <c r="J1936" s="52">
        <f>IF(Table2[[#This Row],[Order Priority]]=Introduction!$B$43,1,0)</f>
        <v>0</v>
      </c>
      <c r="K1936" s="52">
        <f>IF(Table2[[#This Row],[Order Priority]]=Introduction!$B$44,1,0)</f>
        <v>1</v>
      </c>
      <c r="L1936" s="52">
        <f>IF(Table2[[#This Row],[Order Priority]]=Introduction!$B$45,1,0)</f>
        <v>0</v>
      </c>
      <c r="M1936" s="52">
        <f>IF(Table2[[#This Row],[Ship Mode]]=Introduction!$C$42,1,0)</f>
        <v>0</v>
      </c>
      <c r="N1936" s="51">
        <f>IF(Table2[[#This Row],[Ship Mode]]=Introduction!$C$44,1,0)</f>
        <v>0</v>
      </c>
      <c r="O1936" s="51">
        <f>IF(Table2[[#This Row],[Customer Segment]]=Introduction!$D$45,1,0)</f>
        <v>0</v>
      </c>
      <c r="P1936" s="51">
        <f>IF(Table2[[#This Row],[Customer Segment]]=Introduction!$D$42,1,0)</f>
        <v>1</v>
      </c>
      <c r="Q1936" s="51">
        <f>IF(Table2[[#This Row],[Customer Segment]]=Introduction!$D$44,1,0)</f>
        <v>0</v>
      </c>
      <c r="R1936" s="44">
        <v>318.18</v>
      </c>
      <c r="S19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780.26143042715569</v>
      </c>
    </row>
    <row r="1937" spans="1:19" customFormat="1" x14ac:dyDescent="0.2">
      <c r="A1937" s="1" t="s">
        <v>46</v>
      </c>
      <c r="B1937" s="1" t="s">
        <v>14</v>
      </c>
      <c r="C1937" s="1" t="s">
        <v>15</v>
      </c>
      <c r="D1937" s="49">
        <v>7.0000000000000007E-2</v>
      </c>
      <c r="E1937" s="49">
        <v>11.29</v>
      </c>
      <c r="F1937" s="49">
        <v>5.03</v>
      </c>
      <c r="G1937" s="49">
        <v>0.59</v>
      </c>
      <c r="H1937" s="49">
        <v>-163.03</v>
      </c>
      <c r="I1937" s="52">
        <f>IF(Table2[[#This Row],[Order Priority]]=Introduction!$B$42,1,0)</f>
        <v>0</v>
      </c>
      <c r="J1937" s="52">
        <f>IF(Table2[[#This Row],[Order Priority]]=Introduction!$B$43,1,0)</f>
        <v>0</v>
      </c>
      <c r="K1937" s="52">
        <f>IF(Table2[[#This Row],[Order Priority]]=Introduction!$B$44,1,0)</f>
        <v>0</v>
      </c>
      <c r="L1937" s="52">
        <f>IF(Table2[[#This Row],[Order Priority]]=Introduction!$B$45,1,0)</f>
        <v>0</v>
      </c>
      <c r="M1937" s="52">
        <f>IF(Table2[[#This Row],[Ship Mode]]=Introduction!$C$42,1,0)</f>
        <v>0</v>
      </c>
      <c r="N1937" s="51">
        <f>IF(Table2[[#This Row],[Ship Mode]]=Introduction!$C$44,1,0)</f>
        <v>1</v>
      </c>
      <c r="O1937" s="51">
        <f>IF(Table2[[#This Row],[Customer Segment]]=Introduction!$D$45,1,0)</f>
        <v>0</v>
      </c>
      <c r="P1937" s="51">
        <f>IF(Table2[[#This Row],[Customer Segment]]=Introduction!$D$42,1,0)</f>
        <v>1</v>
      </c>
      <c r="Q1937" s="51">
        <f>IF(Table2[[#This Row],[Customer Segment]]=Introduction!$D$44,1,0)</f>
        <v>0</v>
      </c>
      <c r="R1937" s="41">
        <v>123.18</v>
      </c>
      <c r="S19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260.65600012521253</v>
      </c>
    </row>
    <row r="1938" spans="1:19" customFormat="1" x14ac:dyDescent="0.2">
      <c r="A1938" s="1" t="s">
        <v>46</v>
      </c>
      <c r="B1938" s="1" t="s">
        <v>63</v>
      </c>
      <c r="C1938" s="1" t="s">
        <v>47</v>
      </c>
      <c r="D1938" s="47">
        <v>0.02</v>
      </c>
      <c r="E1938" s="47">
        <v>30.98</v>
      </c>
      <c r="F1938" s="47">
        <v>6.5</v>
      </c>
      <c r="G1938" s="47">
        <v>0.79</v>
      </c>
      <c r="H1938" s="47">
        <v>-44.624000000000002</v>
      </c>
      <c r="I1938" s="52">
        <f>IF(Table2[[#This Row],[Order Priority]]=Introduction!$B$42,1,0)</f>
        <v>0</v>
      </c>
      <c r="J1938" s="52">
        <f>IF(Table2[[#This Row],[Order Priority]]=Introduction!$B$43,1,0)</f>
        <v>0</v>
      </c>
      <c r="K1938" s="52">
        <f>IF(Table2[[#This Row],[Order Priority]]=Introduction!$B$44,1,0)</f>
        <v>0</v>
      </c>
      <c r="L1938" s="52">
        <f>IF(Table2[[#This Row],[Order Priority]]=Introduction!$B$45,1,0)</f>
        <v>0</v>
      </c>
      <c r="M1938" s="52">
        <f>IF(Table2[[#This Row],[Ship Mode]]=Introduction!$C$42,1,0)</f>
        <v>0</v>
      </c>
      <c r="N1938" s="51">
        <f>IF(Table2[[#This Row],[Ship Mode]]=Introduction!$C$44,1,0)</f>
        <v>0</v>
      </c>
      <c r="O1938" s="51">
        <f>IF(Table2[[#This Row],[Customer Segment]]=Introduction!$D$45,1,0)</f>
        <v>0</v>
      </c>
      <c r="P1938" s="51">
        <f>IF(Table2[[#This Row],[Customer Segment]]=Introduction!$D$42,1,0)</f>
        <v>0</v>
      </c>
      <c r="Q1938" s="51">
        <f>IF(Table2[[#This Row],[Customer Segment]]=Introduction!$D$44,1,0)</f>
        <v>1</v>
      </c>
      <c r="R1938" s="44">
        <v>552.89</v>
      </c>
      <c r="S19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660.6665446952519</v>
      </c>
    </row>
    <row r="1939" spans="1:19" customFormat="1" x14ac:dyDescent="0.2">
      <c r="A1939" s="3" t="s">
        <v>46</v>
      </c>
      <c r="B1939" s="3" t="s">
        <v>14</v>
      </c>
      <c r="C1939" s="3" t="s">
        <v>15</v>
      </c>
      <c r="D1939" s="50">
        <v>0.01</v>
      </c>
      <c r="E1939" s="50">
        <v>195.99</v>
      </c>
      <c r="F1939" s="50">
        <v>8.99</v>
      </c>
      <c r="G1939" s="50">
        <v>0.6</v>
      </c>
      <c r="H1939" s="50">
        <v>2653.7813999999998</v>
      </c>
      <c r="I1939" s="53">
        <f>IF(Table2[[#This Row],[Order Priority]]=Introduction!$B$42,1,0)</f>
        <v>0</v>
      </c>
      <c r="J1939" s="53">
        <f>IF(Table2[[#This Row],[Order Priority]]=Introduction!$B$43,1,0)</f>
        <v>0</v>
      </c>
      <c r="K1939" s="53">
        <f>IF(Table2[[#This Row],[Order Priority]]=Introduction!$B$44,1,0)</f>
        <v>0</v>
      </c>
      <c r="L1939" s="53">
        <f>IF(Table2[[#This Row],[Order Priority]]=Introduction!$B$45,1,0)</f>
        <v>0</v>
      </c>
      <c r="M1939" s="53">
        <f>IF(Table2[[#This Row],[Ship Mode]]=Introduction!$C$42,1,0)</f>
        <v>0</v>
      </c>
      <c r="N1939" s="55">
        <f>IF(Table2[[#This Row],[Ship Mode]]=Introduction!$C$44,1,0)</f>
        <v>1</v>
      </c>
      <c r="O1939" s="55">
        <f>IF(Table2[[#This Row],[Customer Segment]]=Introduction!$D$45,1,0)</f>
        <v>0</v>
      </c>
      <c r="P1939" s="55">
        <f>IF(Table2[[#This Row],[Customer Segment]]=Introduction!$D$42,1,0)</f>
        <v>1</v>
      </c>
      <c r="Q1939" s="55">
        <f>IF(Table2[[#This Row],[Customer Segment]]=Introduction!$D$44,1,0)</f>
        <v>0</v>
      </c>
      <c r="R1939" s="42">
        <v>3846.06</v>
      </c>
      <c r="S1939" s="56">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3881.2548415688252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22060-1D16-4BD0-9AC5-DFE073215210}">
  <dimension ref="A1:L22"/>
  <sheetViews>
    <sheetView zoomScale="90" zoomScaleNormal="90" workbookViewId="0">
      <selection activeCell="I10" sqref="I10"/>
    </sheetView>
  </sheetViews>
  <sheetFormatPr defaultRowHeight="14.25" x14ac:dyDescent="0.2"/>
  <cols>
    <col min="1" max="1" width="18" bestFit="1" customWidth="1"/>
    <col min="2" max="2" width="16.75" bestFit="1" customWidth="1"/>
    <col min="3" max="3" width="14.25" bestFit="1" customWidth="1"/>
    <col min="4" max="4" width="16.75" bestFit="1" customWidth="1"/>
    <col min="5" max="5" width="18.75" bestFit="1" customWidth="1"/>
    <col min="6" max="7" width="14.25" bestFit="1" customWidth="1"/>
  </cols>
  <sheetData>
    <row r="1" spans="1:12" x14ac:dyDescent="0.2">
      <c r="A1" s="35"/>
      <c r="B1" s="35" t="s">
        <v>2990</v>
      </c>
      <c r="C1" s="35" t="s">
        <v>2991</v>
      </c>
      <c r="D1" s="35" t="s">
        <v>2992</v>
      </c>
      <c r="E1" s="35" t="s">
        <v>2999</v>
      </c>
      <c r="F1" s="35" t="s">
        <v>3007</v>
      </c>
      <c r="G1" s="35" t="s">
        <v>3008</v>
      </c>
    </row>
    <row r="2" spans="1:12" x14ac:dyDescent="0.2">
      <c r="A2" s="33" t="s">
        <v>3275</v>
      </c>
      <c r="B2" s="33">
        <v>4.8858471074380315E-2</v>
      </c>
      <c r="C2" s="33">
        <v>108.03468491735593</v>
      </c>
      <c r="D2" s="33">
        <v>12.78327995867777</v>
      </c>
      <c r="E2" s="33">
        <v>0.5151859504132239</v>
      </c>
      <c r="F2" s="33">
        <v>111.0658056493544</v>
      </c>
      <c r="G2" s="33">
        <v>971.86196797520688</v>
      </c>
    </row>
    <row r="3" spans="1:12" x14ac:dyDescent="0.2">
      <c r="A3" s="33" t="s">
        <v>3276</v>
      </c>
      <c r="B3" s="33">
        <v>7.122781118058055E-4</v>
      </c>
      <c r="C3" s="33">
        <v>8.9735493777538231</v>
      </c>
      <c r="D3" s="33">
        <v>0.39294616403217991</v>
      </c>
      <c r="E3" s="33">
        <v>3.1148842963596118E-3</v>
      </c>
      <c r="F3" s="33">
        <v>25.826190460029181</v>
      </c>
      <c r="G3" s="33">
        <v>58.166979037112931</v>
      </c>
    </row>
    <row r="4" spans="1:12" x14ac:dyDescent="0.2">
      <c r="A4" s="33" t="s">
        <v>3277</v>
      </c>
      <c r="B4" s="33">
        <v>0.05</v>
      </c>
      <c r="C4" s="33">
        <v>20.99</v>
      </c>
      <c r="D4" s="33">
        <v>6.0950000000000006</v>
      </c>
      <c r="E4" s="33">
        <v>0.52500000000000002</v>
      </c>
      <c r="F4" s="33">
        <v>1.3002</v>
      </c>
      <c r="G4" s="33">
        <v>200.66</v>
      </c>
    </row>
    <row r="5" spans="1:12" x14ac:dyDescent="0.2">
      <c r="A5" s="33" t="s">
        <v>3278</v>
      </c>
      <c r="B5" s="33">
        <v>0.05</v>
      </c>
      <c r="C5" s="33">
        <v>6.48</v>
      </c>
      <c r="D5" s="33">
        <v>19.989999999999998</v>
      </c>
      <c r="E5" s="33">
        <v>0.37</v>
      </c>
      <c r="F5" s="33">
        <v>-35.04</v>
      </c>
      <c r="G5" s="33">
        <v>25.26</v>
      </c>
    </row>
    <row r="6" spans="1:12" ht="14.25" customHeight="1" x14ac:dyDescent="0.25">
      <c r="A6" s="33" t="s">
        <v>3279</v>
      </c>
      <c r="B6" s="33">
        <v>3.1340236919455443E-2</v>
      </c>
      <c r="C6" s="33">
        <v>394.8361726211682</v>
      </c>
      <c r="D6" s="33">
        <v>17.289631217415916</v>
      </c>
      <c r="E6" s="33">
        <v>0.13705490903982293</v>
      </c>
      <c r="F6" s="33">
        <v>1136.352380241284</v>
      </c>
      <c r="G6" s="33">
        <v>2559.3470776329691</v>
      </c>
      <c r="I6" s="62" t="s">
        <v>3293</v>
      </c>
      <c r="J6" s="62"/>
      <c r="K6" s="62"/>
      <c r="L6" s="62"/>
    </row>
    <row r="7" spans="1:12" ht="14.25" customHeight="1" x14ac:dyDescent="0.2">
      <c r="A7" s="33" t="s">
        <v>3280</v>
      </c>
      <c r="B7" s="33">
        <v>9.8221045016759793E-4</v>
      </c>
      <c r="C7" s="33">
        <v>155895.60321013295</v>
      </c>
      <c r="D7" s="33">
        <v>298.93134763424297</v>
      </c>
      <c r="E7" s="33">
        <v>1.8784048091914137E-2</v>
      </c>
      <c r="F7" s="33">
        <v>1291296.7320800317</v>
      </c>
      <c r="G7" s="33">
        <v>6550257.4637884181</v>
      </c>
    </row>
    <row r="8" spans="1:12" x14ac:dyDescent="0.2">
      <c r="A8" s="33" t="s">
        <v>3281</v>
      </c>
      <c r="B8" s="33">
        <v>-0.77652987913871874</v>
      </c>
      <c r="C8" s="33">
        <v>181.51121796118738</v>
      </c>
      <c r="D8" s="33">
        <v>10.548786789801813</v>
      </c>
      <c r="E8" s="33">
        <v>-0.68197187929232639</v>
      </c>
      <c r="F8" s="33">
        <v>69.375786333315901</v>
      </c>
      <c r="G8" s="33">
        <v>114.0521556881362</v>
      </c>
    </row>
    <row r="9" spans="1:12" x14ac:dyDescent="0.2">
      <c r="A9" s="33" t="s">
        <v>3282</v>
      </c>
      <c r="B9" s="33">
        <v>0.1515985818792768</v>
      </c>
      <c r="C9" s="33">
        <v>12.121554835412116</v>
      </c>
      <c r="D9" s="33">
        <v>2.7940314594152142</v>
      </c>
      <c r="E9" s="33">
        <v>0.55241679677444366</v>
      </c>
      <c r="F9" s="33">
        <v>-2.6813647797425024</v>
      </c>
      <c r="G9" s="33">
        <v>8.6320555828885936</v>
      </c>
    </row>
    <row r="10" spans="1:12" x14ac:dyDescent="0.2">
      <c r="A10" s="33" t="s">
        <v>3283</v>
      </c>
      <c r="B10" s="33">
        <v>0.21</v>
      </c>
      <c r="C10" s="33">
        <v>6781.88</v>
      </c>
      <c r="D10" s="33">
        <v>164.23999999999998</v>
      </c>
      <c r="E10" s="33">
        <v>0.5</v>
      </c>
      <c r="F10" s="33">
        <v>25705.063600000001</v>
      </c>
      <c r="G10" s="33">
        <v>45735.08</v>
      </c>
    </row>
    <row r="11" spans="1:12" x14ac:dyDescent="0.2">
      <c r="A11" s="33" t="s">
        <v>3284</v>
      </c>
      <c r="B11" s="33">
        <v>0</v>
      </c>
      <c r="C11" s="33">
        <v>1.1399999999999999</v>
      </c>
      <c r="D11" s="33">
        <v>0.49</v>
      </c>
      <c r="E11" s="33">
        <v>0.35</v>
      </c>
      <c r="F11" s="33">
        <v>-16476.838</v>
      </c>
      <c r="G11" s="33">
        <v>2.25</v>
      </c>
    </row>
    <row r="12" spans="1:12" x14ac:dyDescent="0.2">
      <c r="A12" s="33" t="s">
        <v>3285</v>
      </c>
      <c r="B12" s="33">
        <v>0.21</v>
      </c>
      <c r="C12" s="33">
        <v>6783.02</v>
      </c>
      <c r="D12" s="33">
        <v>164.73</v>
      </c>
      <c r="E12" s="33">
        <v>0.85</v>
      </c>
      <c r="F12" s="33">
        <v>9228.2255999999998</v>
      </c>
      <c r="G12" s="33">
        <v>45737.33</v>
      </c>
    </row>
    <row r="13" spans="1:12" x14ac:dyDescent="0.2">
      <c r="A13" s="33" t="s">
        <v>3286</v>
      </c>
      <c r="B13" s="33">
        <v>94.590000000000288</v>
      </c>
      <c r="C13" s="33">
        <v>209155.15000000107</v>
      </c>
      <c r="D13" s="33">
        <v>24748.430000000164</v>
      </c>
      <c r="E13" s="33">
        <v>997.40000000000157</v>
      </c>
      <c r="F13" s="33">
        <v>215023.39973715012</v>
      </c>
      <c r="G13" s="33">
        <v>1881524.7700000005</v>
      </c>
    </row>
    <row r="14" spans="1:12" x14ac:dyDescent="0.2">
      <c r="A14" s="33" t="s">
        <v>3287</v>
      </c>
      <c r="B14" s="33">
        <v>1936</v>
      </c>
      <c r="C14" s="33">
        <v>1936</v>
      </c>
      <c r="D14" s="33">
        <v>1936</v>
      </c>
      <c r="E14" s="33">
        <v>1936</v>
      </c>
      <c r="F14" s="33">
        <v>1936</v>
      </c>
      <c r="G14" s="33">
        <v>1936</v>
      </c>
    </row>
    <row r="15" spans="1:12" x14ac:dyDescent="0.2">
      <c r="A15" s="33" t="s">
        <v>3288</v>
      </c>
      <c r="B15" s="33">
        <v>0.1</v>
      </c>
      <c r="C15" s="33">
        <v>1270.99</v>
      </c>
      <c r="D15" s="33">
        <v>70.2</v>
      </c>
      <c r="E15" s="33">
        <v>0.83</v>
      </c>
      <c r="F15" s="33">
        <v>3985.3089</v>
      </c>
      <c r="G15" s="33">
        <v>9580</v>
      </c>
    </row>
    <row r="16" spans="1:12" ht="15" thickBot="1" x14ac:dyDescent="0.25">
      <c r="A16" s="34" t="s">
        <v>3289</v>
      </c>
      <c r="B16" s="34">
        <v>0</v>
      </c>
      <c r="C16" s="34">
        <v>1.76</v>
      </c>
      <c r="D16" s="34">
        <v>0.5</v>
      </c>
      <c r="E16" s="34">
        <v>0.35</v>
      </c>
      <c r="F16" s="34">
        <v>-1764.29</v>
      </c>
      <c r="G16" s="34">
        <v>7.2</v>
      </c>
    </row>
    <row r="18" spans="1:7" x14ac:dyDescent="0.2">
      <c r="A18" t="s">
        <v>3290</v>
      </c>
      <c r="B18">
        <f>B15-B16</f>
        <v>0.1</v>
      </c>
      <c r="C18" s="19">
        <f t="shared" ref="C18:G18" si="0">C15-C16</f>
        <v>1269.23</v>
      </c>
      <c r="D18" s="19">
        <f t="shared" si="0"/>
        <v>69.7</v>
      </c>
      <c r="E18" s="19">
        <f t="shared" si="0"/>
        <v>0.48</v>
      </c>
      <c r="F18" s="19">
        <f t="shared" si="0"/>
        <v>5749.5989</v>
      </c>
      <c r="G18" s="19">
        <f t="shared" si="0"/>
        <v>9572.7999999999993</v>
      </c>
    </row>
    <row r="19" spans="1:7" x14ac:dyDescent="0.2">
      <c r="A19" t="s">
        <v>3291</v>
      </c>
      <c r="B19">
        <f>B$15+(1.5*B$18)</f>
        <v>0.25</v>
      </c>
      <c r="C19" s="19">
        <f t="shared" ref="C19:G19" si="1">C$15+(1.5*C$18)</f>
        <v>3174.835</v>
      </c>
      <c r="D19" s="19">
        <f t="shared" si="1"/>
        <v>174.75</v>
      </c>
      <c r="E19" s="19">
        <f t="shared" si="1"/>
        <v>1.5499999999999998</v>
      </c>
      <c r="F19" s="19">
        <f t="shared" si="1"/>
        <v>12609.707249999999</v>
      </c>
      <c r="G19" s="19">
        <f t="shared" si="1"/>
        <v>23939.199999999997</v>
      </c>
    </row>
    <row r="20" spans="1:7" x14ac:dyDescent="0.2">
      <c r="A20" t="s">
        <v>3292</v>
      </c>
      <c r="B20" s="19">
        <f>B$16-(1.5*B$18)</f>
        <v>-0.15000000000000002</v>
      </c>
      <c r="C20" s="19">
        <f t="shared" ref="C20:G20" si="2">C$16-(1.5*C$18)</f>
        <v>-1902.085</v>
      </c>
      <c r="D20" s="19">
        <f t="shared" si="2"/>
        <v>-104.05000000000001</v>
      </c>
      <c r="E20" s="19">
        <f t="shared" si="2"/>
        <v>-0.37</v>
      </c>
      <c r="F20" s="19">
        <f t="shared" si="2"/>
        <v>-10388.68835</v>
      </c>
      <c r="G20" s="19">
        <f t="shared" si="2"/>
        <v>-14351.999999999998</v>
      </c>
    </row>
    <row r="22" spans="1:7" x14ac:dyDescent="0.2">
      <c r="B22" t="str">
        <f>IF(AND(B$19&gt;B$12,B$20&lt;B$11),"No Outliers found", "Outliers Found")</f>
        <v>No Outliers found</v>
      </c>
      <c r="C22" s="19" t="str">
        <f t="shared" ref="C22:G22" si="3">IF(AND(C$19&gt;C$12,C$20&lt;C$11),"No Outliers found", "Outliers Found")</f>
        <v>Outliers Found</v>
      </c>
      <c r="D22" s="19" t="str">
        <f t="shared" si="3"/>
        <v>No Outliers found</v>
      </c>
      <c r="E22" s="19" t="str">
        <f t="shared" si="3"/>
        <v>No Outliers found</v>
      </c>
      <c r="F22" s="19" t="str">
        <f t="shared" si="3"/>
        <v>Outliers Found</v>
      </c>
      <c r="G22" s="19" t="str">
        <f t="shared" si="3"/>
        <v>Outliers Found</v>
      </c>
    </row>
  </sheetData>
  <mergeCells count="1">
    <mergeCell ref="I6:L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06FF-6B5A-4DA4-947F-087CB567C2AB}">
  <dimension ref="A1:P31"/>
  <sheetViews>
    <sheetView zoomScale="90" zoomScaleNormal="90" workbookViewId="0">
      <selection activeCell="B17" sqref="B17"/>
    </sheetView>
  </sheetViews>
  <sheetFormatPr defaultRowHeight="14.25" x14ac:dyDescent="0.2"/>
  <cols>
    <col min="1" max="1" width="19.375" bestFit="1" customWidth="1"/>
    <col min="2" max="2" width="12.5" bestFit="1" customWidth="1"/>
    <col min="3" max="3" width="13.875" bestFit="1" customWidth="1"/>
    <col min="4" max="4" width="12.5" bestFit="1" customWidth="1"/>
    <col min="5" max="5" width="12.25" bestFit="1" customWidth="1"/>
    <col min="6" max="6" width="13" bestFit="1" customWidth="1"/>
    <col min="7" max="7" width="11.875" bestFit="1" customWidth="1"/>
    <col min="8" max="9" width="12.5" bestFit="1" customWidth="1"/>
  </cols>
  <sheetData>
    <row r="1" spans="1:12" x14ac:dyDescent="0.2">
      <c r="A1" t="s">
        <v>3303</v>
      </c>
    </row>
    <row r="2" spans="1:12" ht="15" thickBot="1" x14ac:dyDescent="0.25"/>
    <row r="3" spans="1:12" x14ac:dyDescent="0.2">
      <c r="A3" s="46" t="s">
        <v>3304</v>
      </c>
      <c r="B3" s="46"/>
    </row>
    <row r="4" spans="1:12" x14ac:dyDescent="0.2">
      <c r="A4" s="33" t="s">
        <v>3305</v>
      </c>
      <c r="B4" s="33">
        <v>0.67377450504788361</v>
      </c>
    </row>
    <row r="5" spans="1:12" x14ac:dyDescent="0.2">
      <c r="A5" s="33" t="s">
        <v>3306</v>
      </c>
      <c r="B5" s="33">
        <v>0.45397208365252056</v>
      </c>
    </row>
    <row r="6" spans="1:12" x14ac:dyDescent="0.2">
      <c r="A6" s="33" t="s">
        <v>3307</v>
      </c>
      <c r="B6" s="33">
        <v>0.44999270269007147</v>
      </c>
    </row>
    <row r="7" spans="1:12" x14ac:dyDescent="0.2">
      <c r="A7" s="33" t="s">
        <v>3276</v>
      </c>
      <c r="B7" s="33">
        <v>1898.0751840594889</v>
      </c>
    </row>
    <row r="8" spans="1:12" ht="15" thickBot="1" x14ac:dyDescent="0.25">
      <c r="A8" s="34" t="s">
        <v>3308</v>
      </c>
      <c r="B8" s="34">
        <v>1936</v>
      </c>
    </row>
    <row r="10" spans="1:12" ht="15" thickBot="1" x14ac:dyDescent="0.25">
      <c r="A10" t="s">
        <v>3309</v>
      </c>
    </row>
    <row r="11" spans="1:12" x14ac:dyDescent="0.2">
      <c r="A11" s="35"/>
      <c r="B11" s="35" t="s">
        <v>3314</v>
      </c>
      <c r="C11" s="35" t="s">
        <v>3315</v>
      </c>
      <c r="D11" s="35" t="s">
        <v>3316</v>
      </c>
      <c r="E11" s="35" t="s">
        <v>3317</v>
      </c>
      <c r="F11" s="35" t="s">
        <v>3318</v>
      </c>
      <c r="H11" s="63" t="s">
        <v>3326</v>
      </c>
      <c r="I11" s="63"/>
      <c r="J11" s="63"/>
      <c r="K11" s="63"/>
      <c r="L11" s="63"/>
    </row>
    <row r="12" spans="1:12" x14ac:dyDescent="0.2">
      <c r="A12" s="33" t="s">
        <v>3310</v>
      </c>
      <c r="B12" s="33">
        <v>14</v>
      </c>
      <c r="C12" s="33">
        <v>5753981846.6887455</v>
      </c>
      <c r="D12" s="33">
        <v>410998703.33491039</v>
      </c>
      <c r="E12" s="33">
        <v>114.08108143863791</v>
      </c>
      <c r="F12" s="33">
        <v>3.8674878106972384E-240</v>
      </c>
    </row>
    <row r="13" spans="1:12" x14ac:dyDescent="0.2">
      <c r="A13" s="33" t="s">
        <v>3311</v>
      </c>
      <c r="B13" s="33">
        <v>1921</v>
      </c>
      <c r="C13" s="33">
        <v>6920766345.7418709</v>
      </c>
      <c r="D13" s="33">
        <v>3602689.4043424628</v>
      </c>
      <c r="E13" s="33"/>
      <c r="F13" s="33"/>
    </row>
    <row r="14" spans="1:12" ht="15" thickBot="1" x14ac:dyDescent="0.25">
      <c r="A14" s="34" t="s">
        <v>3312</v>
      </c>
      <c r="B14" s="34">
        <v>1935</v>
      </c>
      <c r="C14" s="34">
        <v>12674748192.430616</v>
      </c>
      <c r="D14" s="34"/>
      <c r="E14" s="34"/>
      <c r="F14" s="34"/>
    </row>
    <row r="15" spans="1:12" ht="15" thickBot="1" x14ac:dyDescent="0.25"/>
    <row r="16" spans="1:12" x14ac:dyDescent="0.2">
      <c r="A16" s="35"/>
      <c r="B16" s="35" t="s">
        <v>3319</v>
      </c>
      <c r="C16" s="35" t="s">
        <v>3276</v>
      </c>
      <c r="D16" s="35" t="s">
        <v>3320</v>
      </c>
      <c r="E16" s="35" t="s">
        <v>3321</v>
      </c>
      <c r="F16" s="35" t="s">
        <v>3322</v>
      </c>
      <c r="G16" s="35" t="s">
        <v>3323</v>
      </c>
      <c r="H16" s="35" t="s">
        <v>3324</v>
      </c>
      <c r="I16" s="35" t="s">
        <v>3325</v>
      </c>
    </row>
    <row r="17" spans="1:16" x14ac:dyDescent="0.2">
      <c r="A17" s="33" t="s">
        <v>3313</v>
      </c>
      <c r="B17" s="33">
        <v>-244.21644614630134</v>
      </c>
      <c r="C17" s="33">
        <v>243.7515260995585</v>
      </c>
      <c r="D17" s="33">
        <v>-1.0019073523525466</v>
      </c>
      <c r="E17" s="33">
        <v>0.31651452567915977</v>
      </c>
      <c r="F17" s="33">
        <v>-722.26185735489162</v>
      </c>
      <c r="G17" s="33">
        <v>233.828965062289</v>
      </c>
      <c r="H17" s="33">
        <v>-722.26185735489162</v>
      </c>
      <c r="I17" s="33">
        <v>233.828965062289</v>
      </c>
    </row>
    <row r="18" spans="1:16" ht="14.25" customHeight="1" x14ac:dyDescent="0.2">
      <c r="A18" s="33" t="s">
        <v>2990</v>
      </c>
      <c r="B18" s="33">
        <v>-660.83890771207575</v>
      </c>
      <c r="C18" s="33">
        <v>1385.7338737568425</v>
      </c>
      <c r="D18" s="33">
        <v>-0.47688731597538653</v>
      </c>
      <c r="E18" s="33">
        <v>0.63349660760469562</v>
      </c>
      <c r="F18" s="33">
        <v>-3378.5397160146767</v>
      </c>
      <c r="G18" s="33">
        <v>2056.8619005905248</v>
      </c>
      <c r="H18" s="33">
        <v>-3378.5397160146767</v>
      </c>
      <c r="I18" s="33">
        <v>2056.8619005905248</v>
      </c>
      <c r="K18" s="64" t="s">
        <v>3327</v>
      </c>
      <c r="L18" s="64"/>
      <c r="M18" s="64"/>
      <c r="N18" s="64"/>
      <c r="O18" s="64"/>
      <c r="P18" s="64"/>
    </row>
    <row r="19" spans="1:16" x14ac:dyDescent="0.2">
      <c r="A19" s="54" t="s">
        <v>2991</v>
      </c>
      <c r="B19" s="33">
        <v>3.1331755989187564</v>
      </c>
      <c r="C19" s="33">
        <v>0.11479511965778452</v>
      </c>
      <c r="D19" s="33">
        <v>27.293630672271252</v>
      </c>
      <c r="E19" s="54">
        <v>6.8359702216749061E-139</v>
      </c>
      <c r="F19" s="33">
        <v>2.908039448759308</v>
      </c>
      <c r="G19" s="33">
        <v>3.3583117490782048</v>
      </c>
      <c r="H19" s="33">
        <v>2.908039448759308</v>
      </c>
      <c r="I19" s="33">
        <v>3.3583117490782048</v>
      </c>
      <c r="K19" s="64"/>
      <c r="L19" s="64"/>
      <c r="M19" s="64"/>
      <c r="N19" s="64"/>
      <c r="O19" s="64"/>
      <c r="P19" s="64"/>
    </row>
    <row r="20" spans="1:16" x14ac:dyDescent="0.2">
      <c r="A20" s="54" t="s">
        <v>2992</v>
      </c>
      <c r="B20" s="33">
        <v>27.639345080515426</v>
      </c>
      <c r="C20" s="33">
        <v>3.7242778670698766</v>
      </c>
      <c r="D20" s="33">
        <v>7.4213971317508154</v>
      </c>
      <c r="E20" s="54">
        <v>1.7313393024787623E-13</v>
      </c>
      <c r="F20" s="33">
        <v>20.335292577101395</v>
      </c>
      <c r="G20" s="33">
        <v>34.94339758392946</v>
      </c>
      <c r="H20" s="33">
        <v>20.335292577101395</v>
      </c>
      <c r="I20" s="33">
        <v>34.94339758392946</v>
      </c>
    </row>
    <row r="21" spans="1:16" x14ac:dyDescent="0.2">
      <c r="A21" s="54" t="s">
        <v>2999</v>
      </c>
      <c r="B21" s="33">
        <v>831.18386418754744</v>
      </c>
      <c r="C21" s="33">
        <v>340.47342267153664</v>
      </c>
      <c r="D21" s="33">
        <v>2.4412591669142163</v>
      </c>
      <c r="E21" s="54">
        <v>1.4725868150746746E-2</v>
      </c>
      <c r="F21" s="33">
        <v>163.44750187188311</v>
      </c>
      <c r="G21" s="33">
        <v>1498.9202265032118</v>
      </c>
      <c r="H21" s="33">
        <v>163.44750187188311</v>
      </c>
      <c r="I21" s="33">
        <v>1498.9202265032118</v>
      </c>
    </row>
    <row r="22" spans="1:16" x14ac:dyDescent="0.2">
      <c r="A22" s="54" t="s">
        <v>3007</v>
      </c>
      <c r="B22" s="33">
        <v>1.0240257223823639</v>
      </c>
      <c r="C22" s="33">
        <v>3.9011314471675981E-2</v>
      </c>
      <c r="D22" s="33">
        <v>26.249454453165221</v>
      </c>
      <c r="E22" s="54">
        <v>4.876525213639374E-130</v>
      </c>
      <c r="F22" s="33">
        <v>0.94751674552868526</v>
      </c>
      <c r="G22" s="33">
        <v>1.1005346992360425</v>
      </c>
      <c r="H22" s="33">
        <v>0.94751674552868526</v>
      </c>
      <c r="I22" s="33">
        <v>1.1005346992360425</v>
      </c>
    </row>
    <row r="23" spans="1:16" x14ac:dyDescent="0.2">
      <c r="A23" s="33" t="s">
        <v>3294</v>
      </c>
      <c r="B23" s="33">
        <v>88.982010825293585</v>
      </c>
      <c r="C23" s="33">
        <v>136.39287452464956</v>
      </c>
      <c r="D23" s="33">
        <v>0.65239486399425028</v>
      </c>
      <c r="E23" s="33">
        <v>0.51422453233633481</v>
      </c>
      <c r="F23" s="33">
        <v>-178.51164893307242</v>
      </c>
      <c r="G23" s="33">
        <v>356.47567058365956</v>
      </c>
      <c r="H23" s="33">
        <v>-178.51164893307242</v>
      </c>
      <c r="I23" s="33">
        <v>356.47567058365956</v>
      </c>
    </row>
    <row r="24" spans="1:16" x14ac:dyDescent="0.2">
      <c r="A24" s="33" t="s">
        <v>3295</v>
      </c>
      <c r="B24" s="33">
        <v>-203.51767318893363</v>
      </c>
      <c r="C24" s="33">
        <v>136.38322804882193</v>
      </c>
      <c r="D24" s="33">
        <v>-1.4922485418520757</v>
      </c>
      <c r="E24" s="33">
        <v>0.13579820228853914</v>
      </c>
      <c r="F24" s="33">
        <v>-470.99241428214282</v>
      </c>
      <c r="G24" s="33">
        <v>63.95706790427559</v>
      </c>
      <c r="H24" s="33">
        <v>-470.99241428214282</v>
      </c>
      <c r="I24" s="33">
        <v>63.95706790427559</v>
      </c>
    </row>
    <row r="25" spans="1:16" x14ac:dyDescent="0.2">
      <c r="A25" s="33" t="s">
        <v>3296</v>
      </c>
      <c r="B25" s="33">
        <v>-121.260887525134</v>
      </c>
      <c r="C25" s="33">
        <v>135.80299603106752</v>
      </c>
      <c r="D25" s="33">
        <v>-0.89291761646696854</v>
      </c>
      <c r="E25" s="33">
        <v>0.37201313342260278</v>
      </c>
      <c r="F25" s="33">
        <v>-387.59767777978925</v>
      </c>
      <c r="G25" s="33">
        <v>145.07590272952123</v>
      </c>
      <c r="H25" s="33">
        <v>-387.59767777978925</v>
      </c>
      <c r="I25" s="33">
        <v>145.07590272952123</v>
      </c>
    </row>
    <row r="26" spans="1:16" x14ac:dyDescent="0.2">
      <c r="A26" s="33" t="s">
        <v>3297</v>
      </c>
      <c r="B26" s="33">
        <v>-188.26609336849683</v>
      </c>
      <c r="C26" s="33">
        <v>137.42182294174816</v>
      </c>
      <c r="D26" s="33">
        <v>-1.3699868720872745</v>
      </c>
      <c r="E26" s="33">
        <v>0.17085109411974797</v>
      </c>
      <c r="F26" s="33">
        <v>-457.77772641726767</v>
      </c>
      <c r="G26" s="33">
        <v>81.245539680273993</v>
      </c>
      <c r="H26" s="33">
        <v>-457.77772641726767</v>
      </c>
      <c r="I26" s="33">
        <v>81.245539680273993</v>
      </c>
    </row>
    <row r="27" spans="1:16" x14ac:dyDescent="0.2">
      <c r="A27" s="33" t="s">
        <v>3298</v>
      </c>
      <c r="B27" s="33">
        <v>278.64827323511798</v>
      </c>
      <c r="C27" s="33">
        <v>212.31227935936454</v>
      </c>
      <c r="D27" s="33">
        <v>1.3124453944723171</v>
      </c>
      <c r="E27" s="33">
        <v>0.18952668446934906</v>
      </c>
      <c r="F27" s="33">
        <v>-137.7384978143715</v>
      </c>
      <c r="G27" s="33">
        <v>695.03504428460747</v>
      </c>
      <c r="H27" s="33">
        <v>-137.7384978143715</v>
      </c>
      <c r="I27" s="33">
        <v>695.03504428460747</v>
      </c>
    </row>
    <row r="28" spans="1:16" x14ac:dyDescent="0.2">
      <c r="A28" s="33" t="s">
        <v>3299</v>
      </c>
      <c r="B28" s="33">
        <v>82.215885796581347</v>
      </c>
      <c r="C28" s="33">
        <v>133.36705027334963</v>
      </c>
      <c r="D28" s="33">
        <v>0.61646325406516334</v>
      </c>
      <c r="E28" s="33">
        <v>0.53766186125350579</v>
      </c>
      <c r="F28" s="33">
        <v>-179.34352845528963</v>
      </c>
      <c r="G28" s="33">
        <v>343.77530004845232</v>
      </c>
      <c r="H28" s="33">
        <v>-179.34352845528963</v>
      </c>
      <c r="I28" s="33">
        <v>343.77530004845232</v>
      </c>
    </row>
    <row r="29" spans="1:16" x14ac:dyDescent="0.2">
      <c r="A29" s="33" t="s">
        <v>3300</v>
      </c>
      <c r="B29" s="33">
        <v>-9.0365961161081039</v>
      </c>
      <c r="C29" s="33">
        <v>121.71186545477492</v>
      </c>
      <c r="D29" s="33">
        <v>-7.4245810647490862E-2</v>
      </c>
      <c r="E29" s="33">
        <v>0.94082252491642238</v>
      </c>
      <c r="F29" s="33">
        <v>-247.73786581206792</v>
      </c>
      <c r="G29" s="33">
        <v>229.66467357985169</v>
      </c>
      <c r="H29" s="33">
        <v>-247.73786581206792</v>
      </c>
      <c r="I29" s="33">
        <v>229.66467357985169</v>
      </c>
    </row>
    <row r="30" spans="1:16" x14ac:dyDescent="0.2">
      <c r="A30" s="33" t="s">
        <v>3302</v>
      </c>
      <c r="B30" s="33">
        <v>-28.935740602663778</v>
      </c>
      <c r="C30" s="33">
        <v>119.35715743259769</v>
      </c>
      <c r="D30" s="33">
        <v>-0.24242987370911637</v>
      </c>
      <c r="E30" s="33">
        <v>0.80847296789687295</v>
      </c>
      <c r="F30" s="33">
        <v>-263.01895771552665</v>
      </c>
      <c r="G30" s="33">
        <v>205.14747651019911</v>
      </c>
      <c r="H30" s="33">
        <v>-263.01895771552665</v>
      </c>
      <c r="I30" s="33">
        <v>205.14747651019911</v>
      </c>
    </row>
    <row r="31" spans="1:16" ht="15" thickBot="1" x14ac:dyDescent="0.25">
      <c r="A31" s="34" t="s">
        <v>3301</v>
      </c>
      <c r="B31" s="34">
        <v>30.439117045369496</v>
      </c>
      <c r="C31" s="34">
        <v>114.46264301573667</v>
      </c>
      <c r="D31" s="34">
        <v>0.26593057999879166</v>
      </c>
      <c r="E31" s="34">
        <v>0.79032121049086579</v>
      </c>
      <c r="F31" s="34">
        <v>-194.04498003523963</v>
      </c>
      <c r="G31" s="34">
        <v>254.92321412597863</v>
      </c>
      <c r="H31" s="34">
        <v>-194.04498003523963</v>
      </c>
      <c r="I31" s="34">
        <v>254.92321412597863</v>
      </c>
    </row>
  </sheetData>
  <mergeCells count="2">
    <mergeCell ref="H11:L11"/>
    <mergeCell ref="K18:P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topLeftCell="B1" zoomScale="90" zoomScaleNormal="90" workbookViewId="0">
      <pane ySplit="1" topLeftCell="A2" activePane="bottomLeft" state="frozen"/>
      <selection activeCell="L1" sqref="L1"/>
      <selection pane="bottomLeft" activeCell="B2" sqref="B2"/>
    </sheetView>
  </sheetViews>
  <sheetFormatPr defaultRowHeight="14.25" x14ac:dyDescent="0.2"/>
  <cols>
    <col min="1" max="1" width="15" style="43" bestFit="1" customWidth="1"/>
    <col min="2" max="2" width="27.5" style="43" bestFit="1" customWidth="1"/>
    <col min="3" max="3" width="16.25" style="43" bestFit="1" customWidth="1"/>
    <col min="4" max="4" width="11.125" style="43" bestFit="1" customWidth="1"/>
    <col min="5" max="5" width="12.125" style="43" bestFit="1" customWidth="1"/>
    <col min="6" max="6" width="15.625" style="43" bestFit="1" customWidth="1"/>
    <col min="7" max="7" width="14.25" style="43" bestFit="1" customWidth="1"/>
    <col min="8" max="8" width="20.875" style="43" bestFit="1" customWidth="1"/>
    <col min="9" max="9" width="19.375" style="43" bestFit="1" customWidth="1"/>
    <col min="10" max="10" width="30.375" style="43" bestFit="1" customWidth="1"/>
    <col min="11" max="11" width="20" style="43" bestFit="1" customWidth="1"/>
    <col min="12" max="12" width="92.75" style="43" bestFit="1" customWidth="1"/>
    <col min="13" max="13" width="22.625" style="43" bestFit="1" customWidth="1"/>
    <col min="14" max="14" width="12.5" style="43" bestFit="1" customWidth="1"/>
    <col min="15" max="15" width="9.375" style="43" customWidth="1"/>
    <col min="16" max="16" width="19" style="43" bestFit="1" customWidth="1"/>
    <col min="17" max="17" width="19.375" style="43" bestFit="1" customWidth="1"/>
    <col min="18" max="18" width="14" style="43" bestFit="1" customWidth="1"/>
    <col min="19" max="19" width="13.375" style="57" bestFit="1" customWidth="1"/>
    <col min="20" max="20" width="11.625" style="57" customWidth="1"/>
    <col min="21" max="21" width="12.5" style="43" bestFit="1" customWidth="1"/>
    <col min="22" max="22" width="15.625" style="43" bestFit="1" customWidth="1"/>
    <col min="23" max="23" width="8.875" style="43" customWidth="1"/>
    <col min="24" max="24" width="11.25" style="43" bestFit="1" customWidth="1"/>
    <col min="25" max="25" width="11.375" style="43" bestFit="1" customWidth="1"/>
    <col min="26" max="26" width="12.5" style="43" bestFit="1" customWidth="1"/>
    <col min="27" max="16384" width="9" style="43"/>
  </cols>
  <sheetData>
    <row r="1" spans="1:26" customFormat="1" ht="15" x14ac:dyDescent="0.25">
      <c r="A1" s="36" t="s">
        <v>2987</v>
      </c>
      <c r="B1" s="36" t="s">
        <v>2988</v>
      </c>
      <c r="C1" s="36" t="s">
        <v>2989</v>
      </c>
      <c r="D1" s="36" t="s">
        <v>2990</v>
      </c>
      <c r="E1" s="36" t="s">
        <v>2991</v>
      </c>
      <c r="F1" s="36" t="s">
        <v>2992</v>
      </c>
      <c r="G1" s="36" t="s">
        <v>2993</v>
      </c>
      <c r="H1" s="36" t="s">
        <v>2994</v>
      </c>
      <c r="I1" s="36" t="s">
        <v>2995</v>
      </c>
      <c r="J1" s="36" t="s">
        <v>2996</v>
      </c>
      <c r="K1" s="36" t="s">
        <v>2997</v>
      </c>
      <c r="L1" s="36" t="s">
        <v>2998</v>
      </c>
      <c r="M1" s="36" t="s">
        <v>2999</v>
      </c>
      <c r="N1" s="36" t="s">
        <v>3000</v>
      </c>
      <c r="O1" s="36" t="s">
        <v>3001</v>
      </c>
      <c r="P1" s="36" t="s">
        <v>3002</v>
      </c>
      <c r="Q1" s="36" t="s">
        <v>3003</v>
      </c>
      <c r="R1" s="36" t="s">
        <v>3004</v>
      </c>
      <c r="S1" s="38" t="s">
        <v>3005</v>
      </c>
      <c r="T1" s="38" t="s">
        <v>3006</v>
      </c>
      <c r="U1" s="36" t="s">
        <v>3007</v>
      </c>
      <c r="V1" s="36" t="s">
        <v>3269</v>
      </c>
      <c r="W1" s="36" t="s">
        <v>3008</v>
      </c>
      <c r="X1" s="36" t="s">
        <v>3009</v>
      </c>
      <c r="Y1" s="36" t="s">
        <v>3010</v>
      </c>
      <c r="Z1" s="36" t="s">
        <v>3328</v>
      </c>
    </row>
    <row r="2" spans="1:26" customFormat="1" x14ac:dyDescent="0.2">
      <c r="A2" s="37">
        <v>1552</v>
      </c>
      <c r="B2" s="37" t="s">
        <v>0</v>
      </c>
      <c r="C2" s="37" t="s">
        <v>1</v>
      </c>
      <c r="D2" s="37">
        <v>0.01</v>
      </c>
      <c r="E2" s="37">
        <v>348.21</v>
      </c>
      <c r="F2" s="37">
        <v>40.19</v>
      </c>
      <c r="G2" s="37" t="s">
        <v>2</v>
      </c>
      <c r="H2" s="37" t="s">
        <v>3</v>
      </c>
      <c r="I2" s="37" t="s">
        <v>4</v>
      </c>
      <c r="J2" s="37" t="s">
        <v>5</v>
      </c>
      <c r="K2" s="37" t="s">
        <v>6</v>
      </c>
      <c r="L2" s="37" t="s">
        <v>7</v>
      </c>
      <c r="M2" s="37">
        <v>0.62</v>
      </c>
      <c r="N2" s="37" t="s">
        <v>8</v>
      </c>
      <c r="O2" s="37" t="s">
        <v>9</v>
      </c>
      <c r="P2" s="37" t="s">
        <v>10</v>
      </c>
      <c r="Q2" s="37" t="s">
        <v>11</v>
      </c>
      <c r="R2" s="37">
        <v>39056</v>
      </c>
      <c r="S2" s="39">
        <v>42005</v>
      </c>
      <c r="T2" s="39">
        <v>42008</v>
      </c>
      <c r="U2" s="37">
        <v>-337.09199999999998</v>
      </c>
      <c r="V2" s="37">
        <v>2</v>
      </c>
      <c r="W2" s="37">
        <v>723.54</v>
      </c>
      <c r="X2" s="37">
        <v>87486</v>
      </c>
      <c r="Y2" s="37" t="s">
        <v>3216</v>
      </c>
      <c r="Z2" s="37">
        <v>2479.740323793259</v>
      </c>
    </row>
    <row r="3" spans="1:26" customFormat="1" x14ac:dyDescent="0.2">
      <c r="A3" s="37">
        <v>2124</v>
      </c>
      <c r="B3" s="37" t="s">
        <v>12</v>
      </c>
      <c r="C3" s="37" t="s">
        <v>13</v>
      </c>
      <c r="D3" s="37">
        <v>0.04</v>
      </c>
      <c r="E3" s="37">
        <v>45.19</v>
      </c>
      <c r="F3" s="37">
        <v>1.99</v>
      </c>
      <c r="G3" s="37" t="s">
        <v>14</v>
      </c>
      <c r="H3" s="37" t="s">
        <v>15</v>
      </c>
      <c r="I3" s="37" t="s">
        <v>16</v>
      </c>
      <c r="J3" s="37" t="s">
        <v>17</v>
      </c>
      <c r="K3" s="37" t="s">
        <v>18</v>
      </c>
      <c r="L3" s="37" t="s">
        <v>19</v>
      </c>
      <c r="M3" s="37">
        <v>0.55000000000000004</v>
      </c>
      <c r="N3" s="37" t="s">
        <v>8</v>
      </c>
      <c r="O3" s="37" t="s">
        <v>9</v>
      </c>
      <c r="P3" s="37" t="s">
        <v>20</v>
      </c>
      <c r="Q3" s="37" t="s">
        <v>21</v>
      </c>
      <c r="R3" s="37">
        <v>72301</v>
      </c>
      <c r="S3" s="39">
        <v>42005</v>
      </c>
      <c r="T3" s="39">
        <v>42006</v>
      </c>
      <c r="U3" s="37">
        <v>-61.194000000000003</v>
      </c>
      <c r="V3" s="37">
        <v>13</v>
      </c>
      <c r="W3" s="37">
        <v>609.09</v>
      </c>
      <c r="X3" s="37">
        <v>89665</v>
      </c>
      <c r="Y3" s="37" t="s">
        <v>3216</v>
      </c>
      <c r="Z3" s="37">
        <v>170.18986682324859</v>
      </c>
    </row>
    <row r="4" spans="1:26" customFormat="1" x14ac:dyDescent="0.2">
      <c r="A4" s="37">
        <v>1418</v>
      </c>
      <c r="B4" s="37" t="s">
        <v>22</v>
      </c>
      <c r="C4" s="37" t="s">
        <v>23</v>
      </c>
      <c r="D4" s="37">
        <v>7.0000000000000007E-2</v>
      </c>
      <c r="E4" s="37">
        <v>4.84</v>
      </c>
      <c r="F4" s="37">
        <v>0.71</v>
      </c>
      <c r="G4" s="37" t="s">
        <v>14</v>
      </c>
      <c r="H4" s="37" t="s">
        <v>3</v>
      </c>
      <c r="I4" s="37" t="s">
        <v>24</v>
      </c>
      <c r="J4" s="37" t="s">
        <v>25</v>
      </c>
      <c r="K4" s="37" t="s">
        <v>26</v>
      </c>
      <c r="L4" s="37" t="s">
        <v>27</v>
      </c>
      <c r="M4" s="37">
        <v>0.52</v>
      </c>
      <c r="N4" s="37" t="s">
        <v>8</v>
      </c>
      <c r="O4" s="37" t="s">
        <v>28</v>
      </c>
      <c r="P4" s="37" t="s">
        <v>29</v>
      </c>
      <c r="Q4" s="37" t="s">
        <v>30</v>
      </c>
      <c r="R4" s="37">
        <v>46901</v>
      </c>
      <c r="S4" s="39">
        <v>42005</v>
      </c>
      <c r="T4" s="39">
        <v>42007</v>
      </c>
      <c r="U4" s="37">
        <v>25.240200000000002</v>
      </c>
      <c r="V4" s="37">
        <v>8</v>
      </c>
      <c r="W4" s="37">
        <v>36.58</v>
      </c>
      <c r="X4" s="37">
        <v>90539</v>
      </c>
      <c r="Y4" s="37" t="s">
        <v>3217</v>
      </c>
      <c r="Z4" s="37">
        <v>154.29396079072538</v>
      </c>
    </row>
    <row r="5" spans="1:26" customFormat="1" x14ac:dyDescent="0.2">
      <c r="A5" s="37">
        <v>1425</v>
      </c>
      <c r="B5" s="37" t="s">
        <v>31</v>
      </c>
      <c r="C5" s="37" t="s">
        <v>23</v>
      </c>
      <c r="D5" s="37">
        <v>0.04</v>
      </c>
      <c r="E5" s="37">
        <v>2036.48</v>
      </c>
      <c r="F5" s="37">
        <v>14.7</v>
      </c>
      <c r="G5" s="37" t="s">
        <v>2</v>
      </c>
      <c r="H5" s="37" t="s">
        <v>3</v>
      </c>
      <c r="I5" s="37" t="s">
        <v>16</v>
      </c>
      <c r="J5" s="37" t="s">
        <v>32</v>
      </c>
      <c r="K5" s="37" t="s">
        <v>33</v>
      </c>
      <c r="L5" s="37" t="s">
        <v>34</v>
      </c>
      <c r="M5" s="37">
        <v>0.55000000000000004</v>
      </c>
      <c r="N5" s="37" t="s">
        <v>8</v>
      </c>
      <c r="O5" s="37" t="s">
        <v>35</v>
      </c>
      <c r="P5" s="37" t="s">
        <v>36</v>
      </c>
      <c r="Q5" s="37" t="s">
        <v>37</v>
      </c>
      <c r="R5" s="37">
        <v>80525</v>
      </c>
      <c r="S5" s="39">
        <v>42005</v>
      </c>
      <c r="T5" s="39">
        <v>42010</v>
      </c>
      <c r="U5" s="37">
        <v>-4793.0039999999999</v>
      </c>
      <c r="V5" s="37">
        <v>1</v>
      </c>
      <c r="W5" s="37">
        <v>2013.67</v>
      </c>
      <c r="X5" s="37">
        <v>89450</v>
      </c>
      <c r="Y5" s="37" t="s">
        <v>3218</v>
      </c>
      <c r="Z5" s="37">
        <v>2213.6403453303292</v>
      </c>
    </row>
    <row r="6" spans="1:26" customFormat="1" x14ac:dyDescent="0.2">
      <c r="A6" s="37">
        <v>3275</v>
      </c>
      <c r="B6" s="37" t="s">
        <v>38</v>
      </c>
      <c r="C6" s="37" t="s">
        <v>23</v>
      </c>
      <c r="D6" s="37">
        <v>0.04</v>
      </c>
      <c r="E6" s="37">
        <v>449.99</v>
      </c>
      <c r="F6" s="37">
        <v>24.49</v>
      </c>
      <c r="G6" s="37" t="s">
        <v>14</v>
      </c>
      <c r="H6" s="37" t="s">
        <v>3</v>
      </c>
      <c r="I6" s="37" t="s">
        <v>16</v>
      </c>
      <c r="J6" s="37" t="s">
        <v>39</v>
      </c>
      <c r="K6" s="37" t="s">
        <v>40</v>
      </c>
      <c r="L6" s="37" t="s">
        <v>41</v>
      </c>
      <c r="M6" s="37">
        <v>0.52</v>
      </c>
      <c r="N6" s="37" t="s">
        <v>8</v>
      </c>
      <c r="O6" s="37" t="s">
        <v>35</v>
      </c>
      <c r="P6" s="37" t="s">
        <v>42</v>
      </c>
      <c r="Q6" s="37" t="s">
        <v>43</v>
      </c>
      <c r="R6" s="37">
        <v>98273</v>
      </c>
      <c r="S6" s="39">
        <v>42005</v>
      </c>
      <c r="T6" s="39">
        <v>42009</v>
      </c>
      <c r="U6" s="37">
        <v>3576.8841000000002</v>
      </c>
      <c r="V6" s="37">
        <v>12</v>
      </c>
      <c r="W6" s="37">
        <v>5183.8900000000003</v>
      </c>
      <c r="X6" s="37">
        <v>86234</v>
      </c>
      <c r="Y6" s="37" t="s">
        <v>3218</v>
      </c>
      <c r="Z6" s="37">
        <v>5863.0905822378454</v>
      </c>
    </row>
    <row r="7" spans="1:26" customFormat="1" x14ac:dyDescent="0.2">
      <c r="A7" s="37">
        <v>3275</v>
      </c>
      <c r="B7" s="37" t="s">
        <v>38</v>
      </c>
      <c r="C7" s="37" t="s">
        <v>23</v>
      </c>
      <c r="D7" s="37">
        <v>0.01</v>
      </c>
      <c r="E7" s="37">
        <v>5.84</v>
      </c>
      <c r="F7" s="37">
        <v>1.2</v>
      </c>
      <c r="G7" s="37" t="s">
        <v>14</v>
      </c>
      <c r="H7" s="37" t="s">
        <v>3</v>
      </c>
      <c r="I7" s="37" t="s">
        <v>24</v>
      </c>
      <c r="J7" s="37" t="s">
        <v>25</v>
      </c>
      <c r="K7" s="37" t="s">
        <v>26</v>
      </c>
      <c r="L7" s="37" t="s">
        <v>44</v>
      </c>
      <c r="M7" s="37">
        <v>0.55000000000000004</v>
      </c>
      <c r="N7" s="37" t="s">
        <v>8</v>
      </c>
      <c r="O7" s="37" t="s">
        <v>35</v>
      </c>
      <c r="P7" s="37" t="s">
        <v>42</v>
      </c>
      <c r="Q7" s="37" t="s">
        <v>43</v>
      </c>
      <c r="R7" s="37">
        <v>98273</v>
      </c>
      <c r="S7" s="39">
        <v>42005</v>
      </c>
      <c r="T7" s="39">
        <v>42014</v>
      </c>
      <c r="U7" s="37">
        <v>20.38</v>
      </c>
      <c r="V7" s="37">
        <v>6</v>
      </c>
      <c r="W7" s="37">
        <v>36.090000000000003</v>
      </c>
      <c r="X7" s="37">
        <v>86234</v>
      </c>
      <c r="Y7" s="37" t="s">
        <v>3218</v>
      </c>
      <c r="Z7" s="37">
        <v>230.57929605152489</v>
      </c>
    </row>
    <row r="8" spans="1:26" customFormat="1" x14ac:dyDescent="0.2">
      <c r="A8" s="37">
        <v>1910</v>
      </c>
      <c r="B8" s="37" t="s">
        <v>45</v>
      </c>
      <c r="C8" s="37" t="s">
        <v>46</v>
      </c>
      <c r="D8" s="37">
        <v>0.02</v>
      </c>
      <c r="E8" s="37">
        <v>29.17</v>
      </c>
      <c r="F8" s="37">
        <v>6.27</v>
      </c>
      <c r="G8" s="37" t="s">
        <v>14</v>
      </c>
      <c r="H8" s="37" t="s">
        <v>47</v>
      </c>
      <c r="I8" s="37" t="s">
        <v>24</v>
      </c>
      <c r="J8" s="37" t="s">
        <v>48</v>
      </c>
      <c r="K8" s="37" t="s">
        <v>49</v>
      </c>
      <c r="L8" s="37" t="s">
        <v>50</v>
      </c>
      <c r="M8" s="37">
        <v>0.37</v>
      </c>
      <c r="N8" s="37" t="s">
        <v>8</v>
      </c>
      <c r="O8" s="37" t="s">
        <v>9</v>
      </c>
      <c r="P8" s="37" t="s">
        <v>51</v>
      </c>
      <c r="Q8" s="37" t="s">
        <v>52</v>
      </c>
      <c r="R8" s="37">
        <v>30269</v>
      </c>
      <c r="S8" s="39">
        <v>42005</v>
      </c>
      <c r="T8" s="39">
        <v>42006</v>
      </c>
      <c r="U8" s="37">
        <v>36.905999999999999</v>
      </c>
      <c r="V8" s="37">
        <v>2</v>
      </c>
      <c r="W8" s="37">
        <v>63.32</v>
      </c>
      <c r="X8" s="37">
        <v>91371</v>
      </c>
      <c r="Y8" s="37" t="s">
        <v>3216</v>
      </c>
      <c r="Z8" s="37">
        <v>465.24592747633585</v>
      </c>
    </row>
    <row r="9" spans="1:26" customFormat="1" x14ac:dyDescent="0.2">
      <c r="A9" s="37">
        <v>674</v>
      </c>
      <c r="B9" s="37" t="s">
        <v>53</v>
      </c>
      <c r="C9" s="37" t="s">
        <v>1</v>
      </c>
      <c r="D9" s="37">
        <v>0.06</v>
      </c>
      <c r="E9" s="37">
        <v>161.55000000000001</v>
      </c>
      <c r="F9" s="37">
        <v>19.989999999999998</v>
      </c>
      <c r="G9" s="37" t="s">
        <v>14</v>
      </c>
      <c r="H9" s="37" t="s">
        <v>3</v>
      </c>
      <c r="I9" s="37" t="s">
        <v>24</v>
      </c>
      <c r="J9" s="37" t="s">
        <v>54</v>
      </c>
      <c r="K9" s="37" t="s">
        <v>49</v>
      </c>
      <c r="L9" s="37" t="s">
        <v>55</v>
      </c>
      <c r="M9" s="37">
        <v>0.66</v>
      </c>
      <c r="N9" s="37" t="s">
        <v>8</v>
      </c>
      <c r="O9" s="37" t="s">
        <v>28</v>
      </c>
      <c r="P9" s="37" t="s">
        <v>56</v>
      </c>
      <c r="Q9" s="37" t="s">
        <v>57</v>
      </c>
      <c r="R9" s="37">
        <v>64133</v>
      </c>
      <c r="S9" s="39">
        <v>42006</v>
      </c>
      <c r="T9" s="39">
        <v>42007</v>
      </c>
      <c r="U9" s="37">
        <v>-7.58</v>
      </c>
      <c r="V9" s="37">
        <v>3</v>
      </c>
      <c r="W9" s="37">
        <v>485.01</v>
      </c>
      <c r="X9" s="37">
        <v>88174</v>
      </c>
      <c r="Y9" s="37" t="s">
        <v>3217</v>
      </c>
      <c r="Z9" s="37">
        <v>1477.7887814496924</v>
      </c>
    </row>
    <row r="10" spans="1:26" customFormat="1" x14ac:dyDescent="0.2">
      <c r="A10" s="37">
        <v>950</v>
      </c>
      <c r="B10" s="37" t="s">
        <v>58</v>
      </c>
      <c r="C10" s="37" t="s">
        <v>1</v>
      </c>
      <c r="D10" s="37">
        <v>0.06</v>
      </c>
      <c r="E10" s="37">
        <v>40.98</v>
      </c>
      <c r="F10" s="37">
        <v>2.99</v>
      </c>
      <c r="G10" s="37" t="s">
        <v>14</v>
      </c>
      <c r="H10" s="37" t="s">
        <v>15</v>
      </c>
      <c r="I10" s="37" t="s">
        <v>24</v>
      </c>
      <c r="J10" s="37" t="s">
        <v>48</v>
      </c>
      <c r="K10" s="37" t="s">
        <v>49</v>
      </c>
      <c r="L10" s="37" t="s">
        <v>59</v>
      </c>
      <c r="M10" s="37">
        <v>0.36</v>
      </c>
      <c r="N10" s="37" t="s">
        <v>8</v>
      </c>
      <c r="O10" s="37" t="s">
        <v>28</v>
      </c>
      <c r="P10" s="37" t="s">
        <v>60</v>
      </c>
      <c r="Q10" s="37" t="s">
        <v>61</v>
      </c>
      <c r="R10" s="37">
        <v>55372</v>
      </c>
      <c r="S10" s="39">
        <v>42006</v>
      </c>
      <c r="T10" s="39">
        <v>42008</v>
      </c>
      <c r="U10" s="37">
        <v>-14.801880000000001</v>
      </c>
      <c r="V10" s="37">
        <v>1</v>
      </c>
      <c r="W10" s="37">
        <v>41.6</v>
      </c>
      <c r="X10" s="37">
        <v>89083</v>
      </c>
      <c r="Y10" s="37" t="s">
        <v>3217</v>
      </c>
      <c r="Z10" s="37">
        <v>353.50323849251703</v>
      </c>
    </row>
    <row r="11" spans="1:26" customFormat="1" x14ac:dyDescent="0.2">
      <c r="A11" s="37">
        <v>1155</v>
      </c>
      <c r="B11" s="37" t="s">
        <v>62</v>
      </c>
      <c r="C11" s="37" t="s">
        <v>1</v>
      </c>
      <c r="D11" s="37">
        <v>0.09</v>
      </c>
      <c r="E11" s="37">
        <v>9.11</v>
      </c>
      <c r="F11" s="37">
        <v>2.15</v>
      </c>
      <c r="G11" s="37" t="s">
        <v>63</v>
      </c>
      <c r="H11" s="37" t="s">
        <v>15</v>
      </c>
      <c r="I11" s="37" t="s">
        <v>24</v>
      </c>
      <c r="J11" s="37" t="s">
        <v>64</v>
      </c>
      <c r="K11" s="37" t="s">
        <v>26</v>
      </c>
      <c r="L11" s="37" t="s">
        <v>65</v>
      </c>
      <c r="M11" s="37">
        <v>0.4</v>
      </c>
      <c r="N11" s="37" t="s">
        <v>8</v>
      </c>
      <c r="O11" s="37" t="s">
        <v>35</v>
      </c>
      <c r="P11" s="37" t="s">
        <v>66</v>
      </c>
      <c r="Q11" s="37" t="s">
        <v>67</v>
      </c>
      <c r="R11" s="37">
        <v>90640</v>
      </c>
      <c r="S11" s="39">
        <v>42006</v>
      </c>
      <c r="T11" s="39">
        <v>42008</v>
      </c>
      <c r="U11" s="37">
        <v>20.299600000000002</v>
      </c>
      <c r="V11" s="37">
        <v>4</v>
      </c>
      <c r="W11" s="37">
        <v>34.409999999999997</v>
      </c>
      <c r="X11" s="37">
        <v>90853</v>
      </c>
      <c r="Y11" s="37" t="s">
        <v>3218</v>
      </c>
      <c r="Z11" s="37">
        <v>197.58300224059172</v>
      </c>
    </row>
    <row r="12" spans="1:26" customFormat="1" x14ac:dyDescent="0.2">
      <c r="A12" s="37">
        <v>1155</v>
      </c>
      <c r="B12" s="37" t="s">
        <v>62</v>
      </c>
      <c r="C12" s="37" t="s">
        <v>1</v>
      </c>
      <c r="D12" s="37">
        <v>0.08</v>
      </c>
      <c r="E12" s="37">
        <v>15.04</v>
      </c>
      <c r="F12" s="37">
        <v>1.97</v>
      </c>
      <c r="G12" s="37" t="s">
        <v>14</v>
      </c>
      <c r="H12" s="37" t="s">
        <v>15</v>
      </c>
      <c r="I12" s="37" t="s">
        <v>24</v>
      </c>
      <c r="J12" s="37" t="s">
        <v>64</v>
      </c>
      <c r="K12" s="37" t="s">
        <v>26</v>
      </c>
      <c r="L12" s="37" t="s">
        <v>68</v>
      </c>
      <c r="M12" s="37">
        <v>0.39</v>
      </c>
      <c r="N12" s="37" t="s">
        <v>8</v>
      </c>
      <c r="O12" s="37" t="s">
        <v>35</v>
      </c>
      <c r="P12" s="37" t="s">
        <v>66</v>
      </c>
      <c r="Q12" s="37" t="s">
        <v>67</v>
      </c>
      <c r="R12" s="37">
        <v>90640</v>
      </c>
      <c r="S12" s="39">
        <v>42006</v>
      </c>
      <c r="T12" s="39">
        <v>42006</v>
      </c>
      <c r="U12" s="37">
        <v>108.5163</v>
      </c>
      <c r="V12" s="37">
        <v>11</v>
      </c>
      <c r="W12" s="37">
        <v>157.27000000000001</v>
      </c>
      <c r="X12" s="37">
        <v>90853</v>
      </c>
      <c r="Y12" s="37" t="s">
        <v>3218</v>
      </c>
      <c r="Z12" s="37">
        <v>382.03625760320205</v>
      </c>
    </row>
    <row r="13" spans="1:26" customFormat="1" x14ac:dyDescent="0.2">
      <c r="A13" s="37">
        <v>2256</v>
      </c>
      <c r="B13" s="37" t="s">
        <v>69</v>
      </c>
      <c r="C13" s="37" t="s">
        <v>1</v>
      </c>
      <c r="D13" s="37">
        <v>7.0000000000000007E-2</v>
      </c>
      <c r="E13" s="37">
        <v>60.97</v>
      </c>
      <c r="F13" s="37">
        <v>4.5</v>
      </c>
      <c r="G13" s="37" t="s">
        <v>63</v>
      </c>
      <c r="H13" s="37" t="s">
        <v>70</v>
      </c>
      <c r="I13" s="37" t="s">
        <v>24</v>
      </c>
      <c r="J13" s="37" t="s">
        <v>71</v>
      </c>
      <c r="K13" s="37" t="s">
        <v>49</v>
      </c>
      <c r="L13" s="37" t="s">
        <v>72</v>
      </c>
      <c r="M13" s="37">
        <v>0.56000000000000005</v>
      </c>
      <c r="N13" s="37" t="s">
        <v>8</v>
      </c>
      <c r="O13" s="37" t="s">
        <v>9</v>
      </c>
      <c r="P13" s="37" t="s">
        <v>73</v>
      </c>
      <c r="Q13" s="37" t="s">
        <v>74</v>
      </c>
      <c r="R13" s="37">
        <v>28560</v>
      </c>
      <c r="S13" s="39">
        <v>42006</v>
      </c>
      <c r="T13" s="39">
        <v>42008</v>
      </c>
      <c r="U13" s="37">
        <v>-42.588000000000001</v>
      </c>
      <c r="V13" s="37">
        <v>6</v>
      </c>
      <c r="W13" s="37">
        <v>361.72</v>
      </c>
      <c r="X13" s="37">
        <v>87963</v>
      </c>
      <c r="Y13" s="37" t="s">
        <v>3216</v>
      </c>
      <c r="Z13" s="37">
        <v>535.76536674774945</v>
      </c>
    </row>
    <row r="14" spans="1:26" customFormat="1" x14ac:dyDescent="0.2">
      <c r="A14" s="37">
        <v>949</v>
      </c>
      <c r="B14" s="37" t="s">
        <v>75</v>
      </c>
      <c r="C14" s="37" t="s">
        <v>1</v>
      </c>
      <c r="D14" s="37">
        <v>0.06</v>
      </c>
      <c r="E14" s="37">
        <v>40.98</v>
      </c>
      <c r="F14" s="37">
        <v>2.99</v>
      </c>
      <c r="G14" s="37" t="s">
        <v>14</v>
      </c>
      <c r="H14" s="37" t="s">
        <v>15</v>
      </c>
      <c r="I14" s="37" t="s">
        <v>24</v>
      </c>
      <c r="J14" s="37" t="s">
        <v>48</v>
      </c>
      <c r="K14" s="37" t="s">
        <v>49</v>
      </c>
      <c r="L14" s="37" t="s">
        <v>59</v>
      </c>
      <c r="M14" s="37">
        <v>0.36</v>
      </c>
      <c r="N14" s="37" t="s">
        <v>8</v>
      </c>
      <c r="O14" s="37" t="s">
        <v>35</v>
      </c>
      <c r="P14" s="37" t="s">
        <v>66</v>
      </c>
      <c r="Q14" s="37" t="s">
        <v>76</v>
      </c>
      <c r="R14" s="37">
        <v>90049</v>
      </c>
      <c r="S14" s="39">
        <v>42006</v>
      </c>
      <c r="T14" s="39">
        <v>42008</v>
      </c>
      <c r="U14" s="37">
        <v>-19.0992</v>
      </c>
      <c r="V14" s="37">
        <v>3</v>
      </c>
      <c r="W14" s="37">
        <v>124.81</v>
      </c>
      <c r="X14" s="37">
        <v>9285</v>
      </c>
      <c r="Y14" s="37" t="s">
        <v>3218</v>
      </c>
      <c r="Z14" s="37">
        <v>349.10267227520887</v>
      </c>
    </row>
    <row r="15" spans="1:26" customFormat="1" x14ac:dyDescent="0.2">
      <c r="A15" s="37">
        <v>1136</v>
      </c>
      <c r="B15" s="37" t="s">
        <v>77</v>
      </c>
      <c r="C15" s="37" t="s">
        <v>13</v>
      </c>
      <c r="D15" s="37">
        <v>0.09</v>
      </c>
      <c r="E15" s="37">
        <v>270.97000000000003</v>
      </c>
      <c r="F15" s="37">
        <v>28.06</v>
      </c>
      <c r="G15" s="37" t="s">
        <v>2</v>
      </c>
      <c r="H15" s="37" t="s">
        <v>15</v>
      </c>
      <c r="I15" s="37" t="s">
        <v>16</v>
      </c>
      <c r="J15" s="37" t="s">
        <v>32</v>
      </c>
      <c r="K15" s="37" t="s">
        <v>33</v>
      </c>
      <c r="L15" s="37" t="s">
        <v>78</v>
      </c>
      <c r="M15" s="37">
        <v>0.56000000000000005</v>
      </c>
      <c r="N15" s="37" t="s">
        <v>8</v>
      </c>
      <c r="O15" s="37" t="s">
        <v>28</v>
      </c>
      <c r="P15" s="37" t="s">
        <v>79</v>
      </c>
      <c r="Q15" s="37" t="s">
        <v>80</v>
      </c>
      <c r="R15" s="37">
        <v>60188</v>
      </c>
      <c r="S15" s="39">
        <v>42006</v>
      </c>
      <c r="T15" s="39">
        <v>42008</v>
      </c>
      <c r="U15" s="37">
        <v>2660.1432</v>
      </c>
      <c r="V15" s="37">
        <v>15</v>
      </c>
      <c r="W15" s="37">
        <v>3855.28</v>
      </c>
      <c r="X15" s="37">
        <v>87940</v>
      </c>
      <c r="Y15" s="37" t="s">
        <v>3217</v>
      </c>
      <c r="Z15" s="37">
        <v>4556.5775525669706</v>
      </c>
    </row>
    <row r="16" spans="1:26" customFormat="1" x14ac:dyDescent="0.2">
      <c r="A16" s="37">
        <v>67</v>
      </c>
      <c r="B16" s="37" t="s">
        <v>81</v>
      </c>
      <c r="C16" s="37" t="s">
        <v>23</v>
      </c>
      <c r="D16" s="37">
        <v>0.05</v>
      </c>
      <c r="E16" s="37">
        <v>155.06</v>
      </c>
      <c r="F16" s="37">
        <v>7.07</v>
      </c>
      <c r="G16" s="37" t="s">
        <v>14</v>
      </c>
      <c r="H16" s="37" t="s">
        <v>70</v>
      </c>
      <c r="I16" s="37" t="s">
        <v>24</v>
      </c>
      <c r="J16" s="37" t="s">
        <v>54</v>
      </c>
      <c r="K16" s="37" t="s">
        <v>49</v>
      </c>
      <c r="L16" s="37" t="s">
        <v>82</v>
      </c>
      <c r="M16" s="37">
        <v>0.59</v>
      </c>
      <c r="N16" s="37" t="s">
        <v>8</v>
      </c>
      <c r="O16" s="37" t="s">
        <v>35</v>
      </c>
      <c r="P16" s="37" t="s">
        <v>66</v>
      </c>
      <c r="Q16" s="37" t="s">
        <v>83</v>
      </c>
      <c r="R16" s="37">
        <v>94559</v>
      </c>
      <c r="S16" s="39">
        <v>42006</v>
      </c>
      <c r="T16" s="39">
        <v>42013</v>
      </c>
      <c r="U16" s="37">
        <v>845.66399999999999</v>
      </c>
      <c r="V16" s="37">
        <v>8</v>
      </c>
      <c r="W16" s="37">
        <v>1225.5999999999999</v>
      </c>
      <c r="X16" s="37">
        <v>87946</v>
      </c>
      <c r="Y16" s="37" t="s">
        <v>3218</v>
      </c>
      <c r="Z16" s="37">
        <v>1721.3171531905409</v>
      </c>
    </row>
    <row r="17" spans="1:26" customFormat="1" x14ac:dyDescent="0.2">
      <c r="A17" s="37">
        <v>68</v>
      </c>
      <c r="B17" s="37" t="s">
        <v>84</v>
      </c>
      <c r="C17" s="37" t="s">
        <v>23</v>
      </c>
      <c r="D17" s="37">
        <v>0</v>
      </c>
      <c r="E17" s="37">
        <v>291.73</v>
      </c>
      <c r="F17" s="37">
        <v>48.8</v>
      </c>
      <c r="G17" s="37" t="s">
        <v>2</v>
      </c>
      <c r="H17" s="37" t="s">
        <v>70</v>
      </c>
      <c r="I17" s="37" t="s">
        <v>4</v>
      </c>
      <c r="J17" s="37" t="s">
        <v>85</v>
      </c>
      <c r="K17" s="37" t="s">
        <v>33</v>
      </c>
      <c r="L17" s="37" t="s">
        <v>86</v>
      </c>
      <c r="M17" s="37">
        <v>0.56000000000000005</v>
      </c>
      <c r="N17" s="37" t="s">
        <v>8</v>
      </c>
      <c r="O17" s="37" t="s">
        <v>87</v>
      </c>
      <c r="P17" s="37" t="s">
        <v>88</v>
      </c>
      <c r="Q17" s="37" t="s">
        <v>89</v>
      </c>
      <c r="R17" s="37">
        <v>10177</v>
      </c>
      <c r="S17" s="39">
        <v>42006</v>
      </c>
      <c r="T17" s="39">
        <v>42006</v>
      </c>
      <c r="U17" s="37">
        <v>-308.928</v>
      </c>
      <c r="V17" s="37">
        <v>4</v>
      </c>
      <c r="W17" s="37">
        <v>1239.06</v>
      </c>
      <c r="X17" s="37">
        <v>37537</v>
      </c>
      <c r="Y17" s="37" t="s">
        <v>3219</v>
      </c>
      <c r="Z17" s="37">
        <v>2325.1250425462918</v>
      </c>
    </row>
    <row r="18" spans="1:26" customFormat="1" x14ac:dyDescent="0.2">
      <c r="A18" s="37">
        <v>68</v>
      </c>
      <c r="B18" s="37" t="s">
        <v>84</v>
      </c>
      <c r="C18" s="37" t="s">
        <v>23</v>
      </c>
      <c r="D18" s="37">
        <v>7.0000000000000007E-2</v>
      </c>
      <c r="E18" s="37">
        <v>100.98</v>
      </c>
      <c r="F18" s="37">
        <v>45</v>
      </c>
      <c r="G18" s="37" t="s">
        <v>2</v>
      </c>
      <c r="H18" s="37" t="s">
        <v>70</v>
      </c>
      <c r="I18" s="37" t="s">
        <v>4</v>
      </c>
      <c r="J18" s="37" t="s">
        <v>85</v>
      </c>
      <c r="K18" s="37" t="s">
        <v>33</v>
      </c>
      <c r="L18" s="37" t="s">
        <v>90</v>
      </c>
      <c r="M18" s="37">
        <v>0.69</v>
      </c>
      <c r="N18" s="37" t="s">
        <v>8</v>
      </c>
      <c r="O18" s="37" t="s">
        <v>87</v>
      </c>
      <c r="P18" s="37" t="s">
        <v>88</v>
      </c>
      <c r="Q18" s="37" t="s">
        <v>89</v>
      </c>
      <c r="R18" s="37">
        <v>10177</v>
      </c>
      <c r="S18" s="39">
        <v>42006</v>
      </c>
      <c r="T18" s="39">
        <v>42008</v>
      </c>
      <c r="U18" s="37">
        <v>-1679.76</v>
      </c>
      <c r="V18" s="37">
        <v>43</v>
      </c>
      <c r="W18" s="37">
        <v>4083.19</v>
      </c>
      <c r="X18" s="37">
        <v>37537</v>
      </c>
      <c r="Y18" s="37" t="s">
        <v>3219</v>
      </c>
      <c r="Z18" s="37">
        <v>280.47023548625555</v>
      </c>
    </row>
    <row r="19" spans="1:26" customFormat="1" x14ac:dyDescent="0.2">
      <c r="A19" s="37">
        <v>68</v>
      </c>
      <c r="B19" s="37" t="s">
        <v>84</v>
      </c>
      <c r="C19" s="37" t="s">
        <v>23</v>
      </c>
      <c r="D19" s="37">
        <v>0.05</v>
      </c>
      <c r="E19" s="37">
        <v>155.06</v>
      </c>
      <c r="F19" s="37">
        <v>7.07</v>
      </c>
      <c r="G19" s="37" t="s">
        <v>14</v>
      </c>
      <c r="H19" s="37" t="s">
        <v>70</v>
      </c>
      <c r="I19" s="37" t="s">
        <v>24</v>
      </c>
      <c r="J19" s="37" t="s">
        <v>54</v>
      </c>
      <c r="K19" s="37" t="s">
        <v>49</v>
      </c>
      <c r="L19" s="37" t="s">
        <v>82</v>
      </c>
      <c r="M19" s="37">
        <v>0.59</v>
      </c>
      <c r="N19" s="37" t="s">
        <v>8</v>
      </c>
      <c r="O19" s="37" t="s">
        <v>87</v>
      </c>
      <c r="P19" s="37" t="s">
        <v>88</v>
      </c>
      <c r="Q19" s="37" t="s">
        <v>89</v>
      </c>
      <c r="R19" s="37">
        <v>10177</v>
      </c>
      <c r="S19" s="39">
        <v>42006</v>
      </c>
      <c r="T19" s="39">
        <v>42013</v>
      </c>
      <c r="U19" s="37">
        <v>575.39599999999996</v>
      </c>
      <c r="V19" s="37">
        <v>32</v>
      </c>
      <c r="W19" s="37">
        <v>4902.38</v>
      </c>
      <c r="X19" s="37">
        <v>37537</v>
      </c>
      <c r="Y19" s="37" t="s">
        <v>3219</v>
      </c>
      <c r="Z19" s="37">
        <v>1444.5557692537045</v>
      </c>
    </row>
    <row r="20" spans="1:26" customFormat="1" x14ac:dyDescent="0.2">
      <c r="A20" s="37">
        <v>164</v>
      </c>
      <c r="B20" s="37" t="s">
        <v>91</v>
      </c>
      <c r="C20" s="37" t="s">
        <v>92</v>
      </c>
      <c r="D20" s="37">
        <v>0.05</v>
      </c>
      <c r="E20" s="37">
        <v>100.98</v>
      </c>
      <c r="F20" s="37">
        <v>35.840000000000003</v>
      </c>
      <c r="G20" s="37" t="s">
        <v>2</v>
      </c>
      <c r="H20" s="37" t="s">
        <v>47</v>
      </c>
      <c r="I20" s="37" t="s">
        <v>4</v>
      </c>
      <c r="J20" s="37" t="s">
        <v>93</v>
      </c>
      <c r="K20" s="37" t="s">
        <v>6</v>
      </c>
      <c r="L20" s="37" t="s">
        <v>94</v>
      </c>
      <c r="M20" s="37">
        <v>0.62</v>
      </c>
      <c r="N20" s="37" t="s">
        <v>8</v>
      </c>
      <c r="O20" s="37" t="s">
        <v>35</v>
      </c>
      <c r="P20" s="37" t="s">
        <v>42</v>
      </c>
      <c r="Q20" s="37" t="s">
        <v>95</v>
      </c>
      <c r="R20" s="37">
        <v>99352</v>
      </c>
      <c r="S20" s="39">
        <v>42006</v>
      </c>
      <c r="T20" s="39">
        <v>42008</v>
      </c>
      <c r="U20" s="37">
        <v>-111.4</v>
      </c>
      <c r="V20" s="37">
        <v>7</v>
      </c>
      <c r="W20" s="37">
        <v>715.55</v>
      </c>
      <c r="X20" s="37">
        <v>89961</v>
      </c>
      <c r="Y20" s="37" t="s">
        <v>3218</v>
      </c>
      <c r="Z20" s="37">
        <v>1551.8026353674588</v>
      </c>
    </row>
    <row r="21" spans="1:26" customFormat="1" x14ac:dyDescent="0.2">
      <c r="A21" s="37">
        <v>164</v>
      </c>
      <c r="B21" s="37" t="s">
        <v>91</v>
      </c>
      <c r="C21" s="37" t="s">
        <v>92</v>
      </c>
      <c r="D21" s="37">
        <v>0.02</v>
      </c>
      <c r="E21" s="37">
        <v>4.9800000000000004</v>
      </c>
      <c r="F21" s="37">
        <v>5.49</v>
      </c>
      <c r="G21" s="37" t="s">
        <v>14</v>
      </c>
      <c r="H21" s="37" t="s">
        <v>47</v>
      </c>
      <c r="I21" s="37" t="s">
        <v>24</v>
      </c>
      <c r="J21" s="37" t="s">
        <v>64</v>
      </c>
      <c r="K21" s="37" t="s">
        <v>49</v>
      </c>
      <c r="L21" s="37" t="s">
        <v>96</v>
      </c>
      <c r="M21" s="37">
        <v>0.38</v>
      </c>
      <c r="N21" s="37" t="s">
        <v>8</v>
      </c>
      <c r="O21" s="37" t="s">
        <v>35</v>
      </c>
      <c r="P21" s="37" t="s">
        <v>42</v>
      </c>
      <c r="Q21" s="37" t="s">
        <v>95</v>
      </c>
      <c r="R21" s="37">
        <v>99352</v>
      </c>
      <c r="S21" s="39">
        <v>42006</v>
      </c>
      <c r="T21" s="39">
        <v>42007</v>
      </c>
      <c r="U21" s="37">
        <v>-77.03</v>
      </c>
      <c r="V21" s="37">
        <v>9</v>
      </c>
      <c r="W21" s="37">
        <v>45.63</v>
      </c>
      <c r="X21" s="37">
        <v>89961</v>
      </c>
      <c r="Y21" s="37" t="s">
        <v>3218</v>
      </c>
      <c r="Z21" s="37">
        <v>71.268071143710813</v>
      </c>
    </row>
    <row r="22" spans="1:26" customFormat="1" x14ac:dyDescent="0.2">
      <c r="A22" s="37">
        <v>258</v>
      </c>
      <c r="B22" s="37" t="s">
        <v>97</v>
      </c>
      <c r="C22" s="37" t="s">
        <v>92</v>
      </c>
      <c r="D22" s="37">
        <v>0.05</v>
      </c>
      <c r="E22" s="37">
        <v>17.48</v>
      </c>
      <c r="F22" s="37">
        <v>1.99</v>
      </c>
      <c r="G22" s="37" t="s">
        <v>14</v>
      </c>
      <c r="H22" s="37" t="s">
        <v>15</v>
      </c>
      <c r="I22" s="37" t="s">
        <v>16</v>
      </c>
      <c r="J22" s="37" t="s">
        <v>17</v>
      </c>
      <c r="K22" s="37" t="s">
        <v>18</v>
      </c>
      <c r="L22" s="37" t="s">
        <v>98</v>
      </c>
      <c r="M22" s="37">
        <v>0.45</v>
      </c>
      <c r="N22" s="37" t="s">
        <v>8</v>
      </c>
      <c r="O22" s="37" t="s">
        <v>9</v>
      </c>
      <c r="P22" s="37" t="s">
        <v>99</v>
      </c>
      <c r="Q22" s="37" t="s">
        <v>100</v>
      </c>
      <c r="R22" s="37">
        <v>33772</v>
      </c>
      <c r="S22" s="39">
        <v>42006</v>
      </c>
      <c r="T22" s="39">
        <v>42008</v>
      </c>
      <c r="U22" s="37">
        <v>-127.008</v>
      </c>
      <c r="V22" s="37">
        <v>3</v>
      </c>
      <c r="W22" s="37">
        <v>52.47</v>
      </c>
      <c r="X22" s="37">
        <v>85858</v>
      </c>
      <c r="Y22" s="37" t="s">
        <v>3216</v>
      </c>
      <c r="Z22" s="37">
        <v>-58.500853591101766</v>
      </c>
    </row>
    <row r="23" spans="1:26" customFormat="1" x14ac:dyDescent="0.2">
      <c r="A23" s="37">
        <v>349</v>
      </c>
      <c r="B23" s="37" t="s">
        <v>101</v>
      </c>
      <c r="C23" s="37" t="s">
        <v>92</v>
      </c>
      <c r="D23" s="37">
        <v>0.04</v>
      </c>
      <c r="E23" s="37">
        <v>99.23</v>
      </c>
      <c r="F23" s="37">
        <v>8.99</v>
      </c>
      <c r="G23" s="37" t="s">
        <v>14</v>
      </c>
      <c r="H23" s="37" t="s">
        <v>47</v>
      </c>
      <c r="I23" s="37" t="s">
        <v>4</v>
      </c>
      <c r="J23" s="37" t="s">
        <v>102</v>
      </c>
      <c r="K23" s="37" t="s">
        <v>18</v>
      </c>
      <c r="L23" s="37" t="s">
        <v>103</v>
      </c>
      <c r="M23" s="37">
        <v>0.35</v>
      </c>
      <c r="N23" s="37" t="s">
        <v>8</v>
      </c>
      <c r="O23" s="37" t="s">
        <v>9</v>
      </c>
      <c r="P23" s="37" t="s">
        <v>99</v>
      </c>
      <c r="Q23" s="37" t="s">
        <v>104</v>
      </c>
      <c r="R23" s="37">
        <v>33132</v>
      </c>
      <c r="S23" s="39">
        <v>42006</v>
      </c>
      <c r="T23" s="39">
        <v>42008</v>
      </c>
      <c r="U23" s="37">
        <v>1916.6757</v>
      </c>
      <c r="V23" s="37">
        <v>54</v>
      </c>
      <c r="W23" s="37">
        <v>5555.6</v>
      </c>
      <c r="X23" s="37">
        <v>11527</v>
      </c>
      <c r="Y23" s="37" t="s">
        <v>3216</v>
      </c>
      <c r="Z23" s="37">
        <v>2466.7612047040761</v>
      </c>
    </row>
    <row r="24" spans="1:26" customFormat="1" x14ac:dyDescent="0.2">
      <c r="A24" s="37">
        <v>351</v>
      </c>
      <c r="B24" s="37" t="s">
        <v>105</v>
      </c>
      <c r="C24" s="37" t="s">
        <v>92</v>
      </c>
      <c r="D24" s="37">
        <v>0.04</v>
      </c>
      <c r="E24" s="37">
        <v>99.23</v>
      </c>
      <c r="F24" s="37">
        <v>8.99</v>
      </c>
      <c r="G24" s="37" t="s">
        <v>14</v>
      </c>
      <c r="H24" s="37" t="s">
        <v>47</v>
      </c>
      <c r="I24" s="37" t="s">
        <v>4</v>
      </c>
      <c r="J24" s="37" t="s">
        <v>102</v>
      </c>
      <c r="K24" s="37" t="s">
        <v>18</v>
      </c>
      <c r="L24" s="37" t="s">
        <v>103</v>
      </c>
      <c r="M24" s="37">
        <v>0.35</v>
      </c>
      <c r="N24" s="37" t="s">
        <v>8</v>
      </c>
      <c r="O24" s="37" t="s">
        <v>87</v>
      </c>
      <c r="P24" s="37" t="s">
        <v>88</v>
      </c>
      <c r="Q24" s="37" t="s">
        <v>106</v>
      </c>
      <c r="R24" s="37">
        <v>13601</v>
      </c>
      <c r="S24" s="39">
        <v>42006</v>
      </c>
      <c r="T24" s="39">
        <v>42008</v>
      </c>
      <c r="U24" s="37">
        <v>993.83460000000002</v>
      </c>
      <c r="V24" s="37">
        <v>14</v>
      </c>
      <c r="W24" s="37">
        <v>1440.34</v>
      </c>
      <c r="X24" s="37">
        <v>88686</v>
      </c>
      <c r="Y24" s="37" t="s">
        <v>3219</v>
      </c>
      <c r="Z24" s="37">
        <v>1521.7481806324408</v>
      </c>
    </row>
    <row r="25" spans="1:26" customFormat="1" x14ac:dyDescent="0.2">
      <c r="A25" s="37">
        <v>388</v>
      </c>
      <c r="B25" s="37" t="s">
        <v>107</v>
      </c>
      <c r="C25" s="37" t="s">
        <v>1</v>
      </c>
      <c r="D25" s="37">
        <v>0.03</v>
      </c>
      <c r="E25" s="37">
        <v>5.28</v>
      </c>
      <c r="F25" s="37">
        <v>5.66</v>
      </c>
      <c r="G25" s="37" t="s">
        <v>14</v>
      </c>
      <c r="H25" s="37" t="s">
        <v>70</v>
      </c>
      <c r="I25" s="37" t="s">
        <v>24</v>
      </c>
      <c r="J25" s="37" t="s">
        <v>64</v>
      </c>
      <c r="K25" s="37" t="s">
        <v>49</v>
      </c>
      <c r="L25" s="37" t="s">
        <v>108</v>
      </c>
      <c r="M25" s="37">
        <v>0.4</v>
      </c>
      <c r="N25" s="37" t="s">
        <v>8</v>
      </c>
      <c r="O25" s="37" t="s">
        <v>28</v>
      </c>
      <c r="P25" s="37" t="s">
        <v>109</v>
      </c>
      <c r="Q25" s="37" t="s">
        <v>110</v>
      </c>
      <c r="R25" s="37">
        <v>68847</v>
      </c>
      <c r="S25" s="39">
        <v>42007</v>
      </c>
      <c r="T25" s="39">
        <v>42009</v>
      </c>
      <c r="U25" s="37">
        <v>-51.559199999999997</v>
      </c>
      <c r="V25" s="37">
        <v>4</v>
      </c>
      <c r="W25" s="37">
        <v>22.82</v>
      </c>
      <c r="X25" s="37">
        <v>90337</v>
      </c>
      <c r="Y25" s="37" t="s">
        <v>3217</v>
      </c>
      <c r="Z25" s="37">
        <v>359.81374221178191</v>
      </c>
    </row>
    <row r="26" spans="1:26" customFormat="1" x14ac:dyDescent="0.2">
      <c r="A26" s="37">
        <v>388</v>
      </c>
      <c r="B26" s="37" t="s">
        <v>107</v>
      </c>
      <c r="C26" s="37" t="s">
        <v>1</v>
      </c>
      <c r="D26" s="37">
        <v>0.01</v>
      </c>
      <c r="E26" s="37">
        <v>110.99</v>
      </c>
      <c r="F26" s="37">
        <v>2.5</v>
      </c>
      <c r="G26" s="37" t="s">
        <v>14</v>
      </c>
      <c r="H26" s="37" t="s">
        <v>70</v>
      </c>
      <c r="I26" s="37" t="s">
        <v>16</v>
      </c>
      <c r="J26" s="37" t="s">
        <v>111</v>
      </c>
      <c r="K26" s="37" t="s">
        <v>49</v>
      </c>
      <c r="L26" s="37" t="s">
        <v>112</v>
      </c>
      <c r="M26" s="37">
        <v>0.56999999999999995</v>
      </c>
      <c r="N26" s="37" t="s">
        <v>8</v>
      </c>
      <c r="O26" s="37" t="s">
        <v>28</v>
      </c>
      <c r="P26" s="37" t="s">
        <v>109</v>
      </c>
      <c r="Q26" s="37" t="s">
        <v>110</v>
      </c>
      <c r="R26" s="37">
        <v>68847</v>
      </c>
      <c r="S26" s="39">
        <v>42007</v>
      </c>
      <c r="T26" s="39">
        <v>42010</v>
      </c>
      <c r="U26" s="37">
        <v>-263.56572</v>
      </c>
      <c r="V26" s="37">
        <v>2</v>
      </c>
      <c r="W26" s="37">
        <v>188.66</v>
      </c>
      <c r="X26" s="37">
        <v>90337</v>
      </c>
      <c r="Y26" s="37" t="s">
        <v>3217</v>
      </c>
      <c r="Z26" s="37">
        <v>541.09930959240842</v>
      </c>
    </row>
    <row r="27" spans="1:26" customFormat="1" x14ac:dyDescent="0.2">
      <c r="A27" s="37">
        <v>114</v>
      </c>
      <c r="B27" s="37" t="s">
        <v>113</v>
      </c>
      <c r="C27" s="37" t="s">
        <v>13</v>
      </c>
      <c r="D27" s="37">
        <v>0.03</v>
      </c>
      <c r="E27" s="37">
        <v>4.26</v>
      </c>
      <c r="F27" s="37">
        <v>1.2</v>
      </c>
      <c r="G27" s="37" t="s">
        <v>14</v>
      </c>
      <c r="H27" s="37" t="s">
        <v>47</v>
      </c>
      <c r="I27" s="37" t="s">
        <v>24</v>
      </c>
      <c r="J27" s="37" t="s">
        <v>25</v>
      </c>
      <c r="K27" s="37" t="s">
        <v>26</v>
      </c>
      <c r="L27" s="37" t="s">
        <v>114</v>
      </c>
      <c r="M27" s="37">
        <v>0.44</v>
      </c>
      <c r="N27" s="37" t="s">
        <v>8</v>
      </c>
      <c r="O27" s="37" t="s">
        <v>35</v>
      </c>
      <c r="P27" s="37" t="s">
        <v>115</v>
      </c>
      <c r="Q27" s="37" t="s">
        <v>116</v>
      </c>
      <c r="R27" s="37">
        <v>97035</v>
      </c>
      <c r="S27" s="39">
        <v>42007</v>
      </c>
      <c r="T27" s="39">
        <v>42008</v>
      </c>
      <c r="U27" s="37">
        <v>18.658000000000001</v>
      </c>
      <c r="V27" s="37">
        <v>7</v>
      </c>
      <c r="W27" s="37">
        <v>29.5</v>
      </c>
      <c r="X27" s="37">
        <v>89583</v>
      </c>
      <c r="Y27" s="37" t="s">
        <v>3218</v>
      </c>
      <c r="Z27" s="37">
        <v>76.437430594097066</v>
      </c>
    </row>
    <row r="28" spans="1:26" customFormat="1" x14ac:dyDescent="0.2">
      <c r="A28" s="37">
        <v>117</v>
      </c>
      <c r="B28" s="37" t="s">
        <v>117</v>
      </c>
      <c r="C28" s="37" t="s">
        <v>13</v>
      </c>
      <c r="D28" s="37">
        <v>0.03</v>
      </c>
      <c r="E28" s="37">
        <v>4.26</v>
      </c>
      <c r="F28" s="37">
        <v>1.2</v>
      </c>
      <c r="G28" s="37" t="s">
        <v>14</v>
      </c>
      <c r="H28" s="37" t="s">
        <v>47</v>
      </c>
      <c r="I28" s="37" t="s">
        <v>24</v>
      </c>
      <c r="J28" s="37" t="s">
        <v>25</v>
      </c>
      <c r="K28" s="37" t="s">
        <v>26</v>
      </c>
      <c r="L28" s="37" t="s">
        <v>114</v>
      </c>
      <c r="M28" s="37">
        <v>0.44</v>
      </c>
      <c r="N28" s="37" t="s">
        <v>8</v>
      </c>
      <c r="O28" s="37" t="s">
        <v>35</v>
      </c>
      <c r="P28" s="37" t="s">
        <v>42</v>
      </c>
      <c r="Q28" s="37" t="s">
        <v>118</v>
      </c>
      <c r="R28" s="37">
        <v>98103</v>
      </c>
      <c r="S28" s="39">
        <v>42007</v>
      </c>
      <c r="T28" s="39">
        <v>42008</v>
      </c>
      <c r="U28" s="37">
        <v>9.82</v>
      </c>
      <c r="V28" s="37">
        <v>29</v>
      </c>
      <c r="W28" s="37">
        <v>122.23</v>
      </c>
      <c r="X28" s="37">
        <v>7909</v>
      </c>
      <c r="Y28" s="37" t="s">
        <v>3218</v>
      </c>
      <c r="Z28" s="37">
        <v>67.387091259681711</v>
      </c>
    </row>
    <row r="29" spans="1:26" customFormat="1" x14ac:dyDescent="0.2">
      <c r="A29" s="37">
        <v>1988</v>
      </c>
      <c r="B29" s="37" t="s">
        <v>119</v>
      </c>
      <c r="C29" s="37" t="s">
        <v>13</v>
      </c>
      <c r="D29" s="37">
        <v>0.05</v>
      </c>
      <c r="E29" s="37">
        <v>20.98</v>
      </c>
      <c r="F29" s="37">
        <v>21.2</v>
      </c>
      <c r="G29" s="37" t="s">
        <v>14</v>
      </c>
      <c r="H29" s="37" t="s">
        <v>47</v>
      </c>
      <c r="I29" s="37" t="s">
        <v>4</v>
      </c>
      <c r="J29" s="37" t="s">
        <v>102</v>
      </c>
      <c r="K29" s="37" t="s">
        <v>120</v>
      </c>
      <c r="L29" s="37" t="s">
        <v>121</v>
      </c>
      <c r="M29" s="37">
        <v>0.78</v>
      </c>
      <c r="N29" s="37" t="s">
        <v>8</v>
      </c>
      <c r="O29" s="37" t="s">
        <v>35</v>
      </c>
      <c r="P29" s="37" t="s">
        <v>122</v>
      </c>
      <c r="Q29" s="37" t="s">
        <v>123</v>
      </c>
      <c r="R29" s="37">
        <v>84020</v>
      </c>
      <c r="S29" s="39">
        <v>42007</v>
      </c>
      <c r="T29" s="39">
        <v>42008</v>
      </c>
      <c r="U29" s="37">
        <v>-181.102</v>
      </c>
      <c r="V29" s="37">
        <v>3</v>
      </c>
      <c r="W29" s="37">
        <v>65.69</v>
      </c>
      <c r="X29" s="37">
        <v>89999</v>
      </c>
      <c r="Y29" s="37" t="s">
        <v>3218</v>
      </c>
      <c r="Z29" s="37">
        <v>746.43738558475081</v>
      </c>
    </row>
    <row r="30" spans="1:26" customFormat="1" x14ac:dyDescent="0.2">
      <c r="A30" s="37">
        <v>2131</v>
      </c>
      <c r="B30" s="37" t="s">
        <v>124</v>
      </c>
      <c r="C30" s="37" t="s">
        <v>13</v>
      </c>
      <c r="D30" s="37">
        <v>0.09</v>
      </c>
      <c r="E30" s="37">
        <v>150.97999999999999</v>
      </c>
      <c r="F30" s="37">
        <v>66.27</v>
      </c>
      <c r="G30" s="37" t="s">
        <v>2</v>
      </c>
      <c r="H30" s="37" t="s">
        <v>47</v>
      </c>
      <c r="I30" s="37" t="s">
        <v>4</v>
      </c>
      <c r="J30" s="37" t="s">
        <v>93</v>
      </c>
      <c r="K30" s="37" t="s">
        <v>6</v>
      </c>
      <c r="L30" s="37" t="s">
        <v>125</v>
      </c>
      <c r="M30" s="37">
        <v>0.65</v>
      </c>
      <c r="N30" s="37" t="s">
        <v>8</v>
      </c>
      <c r="O30" s="37" t="s">
        <v>28</v>
      </c>
      <c r="P30" s="37" t="s">
        <v>56</v>
      </c>
      <c r="Q30" s="37" t="s">
        <v>126</v>
      </c>
      <c r="R30" s="37">
        <v>64118</v>
      </c>
      <c r="S30" s="39">
        <v>42007</v>
      </c>
      <c r="T30" s="39">
        <v>42008</v>
      </c>
      <c r="U30" s="37">
        <v>-407.85</v>
      </c>
      <c r="V30" s="37">
        <v>2</v>
      </c>
      <c r="W30" s="37">
        <v>302.33999999999997</v>
      </c>
      <c r="X30" s="37">
        <v>90079</v>
      </c>
      <c r="Y30" s="37" t="s">
        <v>3217</v>
      </c>
      <c r="Z30" s="37">
        <v>2229.2046405099354</v>
      </c>
    </row>
    <row r="31" spans="1:26" customFormat="1" x14ac:dyDescent="0.2">
      <c r="A31" s="37">
        <v>2302</v>
      </c>
      <c r="B31" s="37" t="s">
        <v>127</v>
      </c>
      <c r="C31" s="37" t="s">
        <v>13</v>
      </c>
      <c r="D31" s="37">
        <v>0.1</v>
      </c>
      <c r="E31" s="37">
        <v>12.53</v>
      </c>
      <c r="F31" s="37">
        <v>0.49</v>
      </c>
      <c r="G31" s="37" t="s">
        <v>14</v>
      </c>
      <c r="H31" s="37" t="s">
        <v>70</v>
      </c>
      <c r="I31" s="37" t="s">
        <v>24</v>
      </c>
      <c r="J31" s="37" t="s">
        <v>128</v>
      </c>
      <c r="K31" s="37" t="s">
        <v>49</v>
      </c>
      <c r="L31" s="37" t="s">
        <v>129</v>
      </c>
      <c r="M31" s="37">
        <v>0.38</v>
      </c>
      <c r="N31" s="37" t="s">
        <v>8</v>
      </c>
      <c r="O31" s="37" t="s">
        <v>9</v>
      </c>
      <c r="P31" s="37" t="s">
        <v>99</v>
      </c>
      <c r="Q31" s="37" t="s">
        <v>130</v>
      </c>
      <c r="R31" s="37">
        <v>32404</v>
      </c>
      <c r="S31" s="39">
        <v>42007</v>
      </c>
      <c r="T31" s="39">
        <v>42008</v>
      </c>
      <c r="U31" s="37">
        <v>244.464</v>
      </c>
      <c r="V31" s="37">
        <v>8</v>
      </c>
      <c r="W31" s="37">
        <v>92.02</v>
      </c>
      <c r="X31" s="37">
        <v>87696</v>
      </c>
      <c r="Y31" s="37" t="s">
        <v>3216</v>
      </c>
      <c r="Z31" s="37">
        <v>187.38713762179358</v>
      </c>
    </row>
    <row r="32" spans="1:26" customFormat="1" x14ac:dyDescent="0.2">
      <c r="A32" s="37">
        <v>2302</v>
      </c>
      <c r="B32" s="37" t="s">
        <v>127</v>
      </c>
      <c r="C32" s="37" t="s">
        <v>13</v>
      </c>
      <c r="D32" s="37">
        <v>0.1</v>
      </c>
      <c r="E32" s="37">
        <v>146.34</v>
      </c>
      <c r="F32" s="37">
        <v>43.75</v>
      </c>
      <c r="G32" s="37" t="s">
        <v>2</v>
      </c>
      <c r="H32" s="37" t="s">
        <v>70</v>
      </c>
      <c r="I32" s="37" t="s">
        <v>4</v>
      </c>
      <c r="J32" s="37" t="s">
        <v>5</v>
      </c>
      <c r="K32" s="37" t="s">
        <v>6</v>
      </c>
      <c r="L32" s="37" t="s">
        <v>131</v>
      </c>
      <c r="M32" s="37">
        <v>0.64</v>
      </c>
      <c r="N32" s="37" t="s">
        <v>8</v>
      </c>
      <c r="O32" s="37" t="s">
        <v>9</v>
      </c>
      <c r="P32" s="37" t="s">
        <v>99</v>
      </c>
      <c r="Q32" s="37" t="s">
        <v>130</v>
      </c>
      <c r="R32" s="37">
        <v>32404</v>
      </c>
      <c r="S32" s="39">
        <v>42007</v>
      </c>
      <c r="T32" s="39">
        <v>42008</v>
      </c>
      <c r="U32" s="37">
        <v>-473.57799999999997</v>
      </c>
      <c r="V32" s="37">
        <v>2</v>
      </c>
      <c r="W32" s="37">
        <v>283.55</v>
      </c>
      <c r="X32" s="37">
        <v>87696</v>
      </c>
      <c r="Y32" s="37" t="s">
        <v>3216</v>
      </c>
      <c r="Z32" s="37">
        <v>1479.5621470726314</v>
      </c>
    </row>
    <row r="33" spans="1:26" customFormat="1" x14ac:dyDescent="0.2">
      <c r="A33" s="37">
        <v>2303</v>
      </c>
      <c r="B33" s="37" t="s">
        <v>132</v>
      </c>
      <c r="C33" s="37" t="s">
        <v>13</v>
      </c>
      <c r="D33" s="37">
        <v>0.1</v>
      </c>
      <c r="E33" s="37">
        <v>146.34</v>
      </c>
      <c r="F33" s="37">
        <v>43.75</v>
      </c>
      <c r="G33" s="37" t="s">
        <v>2</v>
      </c>
      <c r="H33" s="37" t="s">
        <v>70</v>
      </c>
      <c r="I33" s="37" t="s">
        <v>4</v>
      </c>
      <c r="J33" s="37" t="s">
        <v>5</v>
      </c>
      <c r="K33" s="37" t="s">
        <v>6</v>
      </c>
      <c r="L33" s="37" t="s">
        <v>131</v>
      </c>
      <c r="M33" s="37">
        <v>0.64</v>
      </c>
      <c r="N33" s="37" t="s">
        <v>8</v>
      </c>
      <c r="O33" s="37" t="s">
        <v>87</v>
      </c>
      <c r="P33" s="37" t="s">
        <v>88</v>
      </c>
      <c r="Q33" s="37" t="s">
        <v>89</v>
      </c>
      <c r="R33" s="37">
        <v>10011</v>
      </c>
      <c r="S33" s="39">
        <v>42007</v>
      </c>
      <c r="T33" s="39">
        <v>42008</v>
      </c>
      <c r="U33" s="37">
        <v>-270.85000000000002</v>
      </c>
      <c r="V33" s="37">
        <v>6</v>
      </c>
      <c r="W33" s="37">
        <v>850.64</v>
      </c>
      <c r="X33" s="37">
        <v>37987</v>
      </c>
      <c r="Y33" s="37" t="s">
        <v>3219</v>
      </c>
      <c r="Z33" s="37">
        <v>1687.1608337197633</v>
      </c>
    </row>
    <row r="34" spans="1:26" customFormat="1" x14ac:dyDescent="0.2">
      <c r="A34" s="37">
        <v>2458</v>
      </c>
      <c r="B34" s="37" t="s">
        <v>133</v>
      </c>
      <c r="C34" s="37" t="s">
        <v>13</v>
      </c>
      <c r="D34" s="37">
        <v>0.03</v>
      </c>
      <c r="E34" s="37">
        <v>6.48</v>
      </c>
      <c r="F34" s="37">
        <v>8.73</v>
      </c>
      <c r="G34" s="37" t="s">
        <v>14</v>
      </c>
      <c r="H34" s="37" t="s">
        <v>47</v>
      </c>
      <c r="I34" s="37" t="s">
        <v>24</v>
      </c>
      <c r="J34" s="37" t="s">
        <v>64</v>
      </c>
      <c r="K34" s="37" t="s">
        <v>49</v>
      </c>
      <c r="L34" s="37" t="s">
        <v>134</v>
      </c>
      <c r="M34" s="37">
        <v>0.37</v>
      </c>
      <c r="N34" s="37" t="s">
        <v>8</v>
      </c>
      <c r="O34" s="37" t="s">
        <v>28</v>
      </c>
      <c r="P34" s="37" t="s">
        <v>60</v>
      </c>
      <c r="Q34" s="37" t="s">
        <v>135</v>
      </c>
      <c r="R34" s="37">
        <v>55410</v>
      </c>
      <c r="S34" s="39">
        <v>42007</v>
      </c>
      <c r="T34" s="39">
        <v>42009</v>
      </c>
      <c r="U34" s="37">
        <v>-35.04</v>
      </c>
      <c r="V34" s="37">
        <v>2</v>
      </c>
      <c r="W34" s="37">
        <v>15.95</v>
      </c>
      <c r="X34" s="37">
        <v>91285</v>
      </c>
      <c r="Y34" s="37" t="s">
        <v>3217</v>
      </c>
      <c r="Z34" s="37">
        <v>178.34634514636133</v>
      </c>
    </row>
    <row r="35" spans="1:26" customFormat="1" x14ac:dyDescent="0.2">
      <c r="A35" s="37">
        <v>2460</v>
      </c>
      <c r="B35" s="37" t="s">
        <v>136</v>
      </c>
      <c r="C35" s="37" t="s">
        <v>13</v>
      </c>
      <c r="D35" s="37">
        <v>0.03</v>
      </c>
      <c r="E35" s="37">
        <v>6.48</v>
      </c>
      <c r="F35" s="37">
        <v>8.73</v>
      </c>
      <c r="G35" s="37" t="s">
        <v>14</v>
      </c>
      <c r="H35" s="37" t="s">
        <v>47</v>
      </c>
      <c r="I35" s="37" t="s">
        <v>24</v>
      </c>
      <c r="J35" s="37" t="s">
        <v>64</v>
      </c>
      <c r="K35" s="37" t="s">
        <v>49</v>
      </c>
      <c r="L35" s="37" t="s">
        <v>134</v>
      </c>
      <c r="M35" s="37">
        <v>0.37</v>
      </c>
      <c r="N35" s="37" t="s">
        <v>8</v>
      </c>
      <c r="O35" s="37" t="s">
        <v>87</v>
      </c>
      <c r="P35" s="37" t="s">
        <v>88</v>
      </c>
      <c r="Q35" s="37" t="s">
        <v>89</v>
      </c>
      <c r="R35" s="37">
        <v>10035</v>
      </c>
      <c r="S35" s="39">
        <v>42007</v>
      </c>
      <c r="T35" s="39">
        <v>42009</v>
      </c>
      <c r="U35" s="37">
        <v>-35.04</v>
      </c>
      <c r="V35" s="37">
        <v>8</v>
      </c>
      <c r="W35" s="37">
        <v>63.78</v>
      </c>
      <c r="X35" s="37">
        <v>30785</v>
      </c>
      <c r="Y35" s="37" t="s">
        <v>3219</v>
      </c>
      <c r="Z35" s="37">
        <v>178.34634514636133</v>
      </c>
    </row>
    <row r="36" spans="1:26" customFormat="1" x14ac:dyDescent="0.2">
      <c r="A36" s="37">
        <v>2460</v>
      </c>
      <c r="B36" s="37" t="s">
        <v>136</v>
      </c>
      <c r="C36" s="37" t="s">
        <v>13</v>
      </c>
      <c r="D36" s="37">
        <v>7.0000000000000007E-2</v>
      </c>
      <c r="E36" s="37">
        <v>9.93</v>
      </c>
      <c r="F36" s="37">
        <v>1.0900000000000001</v>
      </c>
      <c r="G36" s="37" t="s">
        <v>14</v>
      </c>
      <c r="H36" s="37" t="s">
        <v>47</v>
      </c>
      <c r="I36" s="37" t="s">
        <v>24</v>
      </c>
      <c r="J36" s="37" t="s">
        <v>25</v>
      </c>
      <c r="K36" s="37" t="s">
        <v>26</v>
      </c>
      <c r="L36" s="37" t="s">
        <v>137</v>
      </c>
      <c r="M36" s="37">
        <v>0.43</v>
      </c>
      <c r="N36" s="37" t="s">
        <v>8</v>
      </c>
      <c r="O36" s="37" t="s">
        <v>87</v>
      </c>
      <c r="P36" s="37" t="s">
        <v>88</v>
      </c>
      <c r="Q36" s="37" t="s">
        <v>89</v>
      </c>
      <c r="R36" s="37">
        <v>10035</v>
      </c>
      <c r="S36" s="39">
        <v>42007</v>
      </c>
      <c r="T36" s="39">
        <v>42010</v>
      </c>
      <c r="U36" s="37">
        <v>149.53</v>
      </c>
      <c r="V36" s="37">
        <v>46</v>
      </c>
      <c r="W36" s="37">
        <v>451.61</v>
      </c>
      <c r="X36" s="37">
        <v>30785</v>
      </c>
      <c r="Y36" s="37" t="s">
        <v>3219</v>
      </c>
      <c r="Z36" s="37">
        <v>190.43310767037593</v>
      </c>
    </row>
    <row r="37" spans="1:26" customFormat="1" x14ac:dyDescent="0.2">
      <c r="A37" s="37">
        <v>2579</v>
      </c>
      <c r="B37" s="37" t="s">
        <v>138</v>
      </c>
      <c r="C37" s="37" t="s">
        <v>13</v>
      </c>
      <c r="D37" s="37">
        <v>0.09</v>
      </c>
      <c r="E37" s="37">
        <v>212.6</v>
      </c>
      <c r="F37" s="37">
        <v>52.2</v>
      </c>
      <c r="G37" s="37" t="s">
        <v>2</v>
      </c>
      <c r="H37" s="37" t="s">
        <v>47</v>
      </c>
      <c r="I37" s="37" t="s">
        <v>4</v>
      </c>
      <c r="J37" s="37" t="s">
        <v>5</v>
      </c>
      <c r="K37" s="37" t="s">
        <v>6</v>
      </c>
      <c r="L37" s="37" t="s">
        <v>139</v>
      </c>
      <c r="M37" s="37">
        <v>0.64</v>
      </c>
      <c r="N37" s="37" t="s">
        <v>8</v>
      </c>
      <c r="O37" s="37" t="s">
        <v>9</v>
      </c>
      <c r="P37" s="37" t="s">
        <v>140</v>
      </c>
      <c r="Q37" s="37" t="s">
        <v>141</v>
      </c>
      <c r="R37" s="37">
        <v>36869</v>
      </c>
      <c r="S37" s="39">
        <v>42007</v>
      </c>
      <c r="T37" s="39">
        <v>42008</v>
      </c>
      <c r="U37" s="37">
        <v>-274.49799999999999</v>
      </c>
      <c r="V37" s="37">
        <v>1</v>
      </c>
      <c r="W37" s="37">
        <v>174.5</v>
      </c>
      <c r="X37" s="37">
        <v>88296</v>
      </c>
      <c r="Y37" s="37" t="s">
        <v>3216</v>
      </c>
      <c r="Z37" s="37">
        <v>2161.6293751217149</v>
      </c>
    </row>
    <row r="38" spans="1:26" customFormat="1" x14ac:dyDescent="0.2">
      <c r="A38" s="37">
        <v>169</v>
      </c>
      <c r="B38" s="37" t="s">
        <v>142</v>
      </c>
      <c r="C38" s="37" t="s">
        <v>23</v>
      </c>
      <c r="D38" s="37">
        <v>0.08</v>
      </c>
      <c r="E38" s="37">
        <v>43.22</v>
      </c>
      <c r="F38" s="37">
        <v>16.71</v>
      </c>
      <c r="G38" s="37" t="s">
        <v>14</v>
      </c>
      <c r="H38" s="37" t="s">
        <v>70</v>
      </c>
      <c r="I38" s="37" t="s">
        <v>16</v>
      </c>
      <c r="J38" s="37" t="s">
        <v>17</v>
      </c>
      <c r="K38" s="37" t="s">
        <v>49</v>
      </c>
      <c r="L38" s="37" t="s">
        <v>143</v>
      </c>
      <c r="M38" s="37">
        <v>0.66</v>
      </c>
      <c r="N38" s="37" t="s">
        <v>8</v>
      </c>
      <c r="O38" s="37" t="s">
        <v>9</v>
      </c>
      <c r="P38" s="37" t="s">
        <v>144</v>
      </c>
      <c r="Q38" s="37" t="s">
        <v>145</v>
      </c>
      <c r="R38" s="37">
        <v>70802</v>
      </c>
      <c r="S38" s="39">
        <v>42007</v>
      </c>
      <c r="T38" s="39">
        <v>42009</v>
      </c>
      <c r="U38" s="37">
        <v>280.27458000000001</v>
      </c>
      <c r="V38" s="37">
        <v>3</v>
      </c>
      <c r="W38" s="37">
        <v>130.62</v>
      </c>
      <c r="X38" s="37">
        <v>87463</v>
      </c>
      <c r="Y38" s="37" t="s">
        <v>3216</v>
      </c>
      <c r="Z38" s="37">
        <v>1096.7304748025567</v>
      </c>
    </row>
    <row r="39" spans="1:26" customFormat="1" x14ac:dyDescent="0.2">
      <c r="A39" s="37">
        <v>169</v>
      </c>
      <c r="B39" s="37" t="s">
        <v>142</v>
      </c>
      <c r="C39" s="37" t="s">
        <v>23</v>
      </c>
      <c r="D39" s="37">
        <v>0.05</v>
      </c>
      <c r="E39" s="37">
        <v>574.74</v>
      </c>
      <c r="F39" s="37">
        <v>24.49</v>
      </c>
      <c r="G39" s="37" t="s">
        <v>14</v>
      </c>
      <c r="H39" s="37" t="s">
        <v>70</v>
      </c>
      <c r="I39" s="37" t="s">
        <v>16</v>
      </c>
      <c r="J39" s="37" t="s">
        <v>32</v>
      </c>
      <c r="K39" s="37" t="s">
        <v>40</v>
      </c>
      <c r="L39" s="37" t="s">
        <v>146</v>
      </c>
      <c r="M39" s="37">
        <v>0.37</v>
      </c>
      <c r="N39" s="37" t="s">
        <v>8</v>
      </c>
      <c r="O39" s="37" t="s">
        <v>9</v>
      </c>
      <c r="P39" s="37" t="s">
        <v>144</v>
      </c>
      <c r="Q39" s="37" t="s">
        <v>145</v>
      </c>
      <c r="R39" s="37">
        <v>70802</v>
      </c>
      <c r="S39" s="39">
        <v>42007</v>
      </c>
      <c r="T39" s="39">
        <v>42014</v>
      </c>
      <c r="U39" s="37">
        <v>-112.4263</v>
      </c>
      <c r="V39" s="37">
        <v>12</v>
      </c>
      <c r="W39" s="37">
        <v>6945.16</v>
      </c>
      <c r="X39" s="37">
        <v>87463</v>
      </c>
      <c r="Y39" s="37" t="s">
        <v>3216</v>
      </c>
      <c r="Z39" s="37">
        <v>2353.7561181610472</v>
      </c>
    </row>
    <row r="40" spans="1:26" customFormat="1" x14ac:dyDescent="0.2">
      <c r="A40" s="37">
        <v>169</v>
      </c>
      <c r="B40" s="37" t="s">
        <v>142</v>
      </c>
      <c r="C40" s="37" t="s">
        <v>23</v>
      </c>
      <c r="D40" s="37">
        <v>0.04</v>
      </c>
      <c r="E40" s="37">
        <v>10.14</v>
      </c>
      <c r="F40" s="37">
        <v>2.27</v>
      </c>
      <c r="G40" s="37" t="s">
        <v>14</v>
      </c>
      <c r="H40" s="37" t="s">
        <v>70</v>
      </c>
      <c r="I40" s="37" t="s">
        <v>24</v>
      </c>
      <c r="J40" s="37" t="s">
        <v>64</v>
      </c>
      <c r="K40" s="37" t="s">
        <v>26</v>
      </c>
      <c r="L40" s="37" t="s">
        <v>147</v>
      </c>
      <c r="M40" s="37">
        <v>0.36</v>
      </c>
      <c r="N40" s="37" t="s">
        <v>8</v>
      </c>
      <c r="O40" s="37" t="s">
        <v>9</v>
      </c>
      <c r="P40" s="37" t="s">
        <v>144</v>
      </c>
      <c r="Q40" s="37" t="s">
        <v>145</v>
      </c>
      <c r="R40" s="37">
        <v>70802</v>
      </c>
      <c r="S40" s="39">
        <v>42007</v>
      </c>
      <c r="T40" s="39">
        <v>42011</v>
      </c>
      <c r="U40" s="37">
        <v>24.923999999999999</v>
      </c>
      <c r="V40" s="37">
        <v>3</v>
      </c>
      <c r="W40" s="37">
        <v>30.94</v>
      </c>
      <c r="X40" s="37">
        <v>87463</v>
      </c>
      <c r="Y40" s="37" t="s">
        <v>3216</v>
      </c>
      <c r="Z40" s="37">
        <v>109.56571793464431</v>
      </c>
    </row>
    <row r="41" spans="1:26" customFormat="1" x14ac:dyDescent="0.2">
      <c r="A41" s="37">
        <v>1777</v>
      </c>
      <c r="B41" s="37" t="s">
        <v>148</v>
      </c>
      <c r="C41" s="37" t="s">
        <v>23</v>
      </c>
      <c r="D41" s="37">
        <v>0.02</v>
      </c>
      <c r="E41" s="37">
        <v>10.06</v>
      </c>
      <c r="F41" s="37">
        <v>2.06</v>
      </c>
      <c r="G41" s="37" t="s">
        <v>14</v>
      </c>
      <c r="H41" s="37" t="s">
        <v>15</v>
      </c>
      <c r="I41" s="37" t="s">
        <v>24</v>
      </c>
      <c r="J41" s="37" t="s">
        <v>64</v>
      </c>
      <c r="K41" s="37" t="s">
        <v>26</v>
      </c>
      <c r="L41" s="37" t="s">
        <v>149</v>
      </c>
      <c r="M41" s="37">
        <v>0.39</v>
      </c>
      <c r="N41" s="37" t="s">
        <v>8</v>
      </c>
      <c r="O41" s="37" t="s">
        <v>28</v>
      </c>
      <c r="P41" s="37" t="s">
        <v>29</v>
      </c>
      <c r="Q41" s="37" t="s">
        <v>150</v>
      </c>
      <c r="R41" s="37">
        <v>46383</v>
      </c>
      <c r="S41" s="39">
        <v>42007</v>
      </c>
      <c r="T41" s="39">
        <v>42012</v>
      </c>
      <c r="U41" s="37">
        <v>90.624600000000001</v>
      </c>
      <c r="V41" s="37">
        <v>13</v>
      </c>
      <c r="W41" s="37">
        <v>131.34</v>
      </c>
      <c r="X41" s="37">
        <v>89940</v>
      </c>
      <c r="Y41" s="37" t="s">
        <v>3217</v>
      </c>
      <c r="Z41" s="37">
        <v>180.00645927298146</v>
      </c>
    </row>
    <row r="42" spans="1:26" customFormat="1" x14ac:dyDescent="0.2">
      <c r="A42" s="37">
        <v>2081</v>
      </c>
      <c r="B42" s="37" t="s">
        <v>151</v>
      </c>
      <c r="C42" s="37" t="s">
        <v>23</v>
      </c>
      <c r="D42" s="37">
        <v>0.09</v>
      </c>
      <c r="E42" s="37">
        <v>1.48</v>
      </c>
      <c r="F42" s="37">
        <v>0.7</v>
      </c>
      <c r="G42" s="37" t="s">
        <v>14</v>
      </c>
      <c r="H42" s="37" t="s">
        <v>70</v>
      </c>
      <c r="I42" s="37" t="s">
        <v>24</v>
      </c>
      <c r="J42" s="37" t="s">
        <v>152</v>
      </c>
      <c r="K42" s="37" t="s">
        <v>26</v>
      </c>
      <c r="L42" s="37" t="s">
        <v>153</v>
      </c>
      <c r="M42" s="37">
        <v>0.37</v>
      </c>
      <c r="N42" s="37" t="s">
        <v>8</v>
      </c>
      <c r="O42" s="37" t="s">
        <v>87</v>
      </c>
      <c r="P42" s="37" t="s">
        <v>88</v>
      </c>
      <c r="Q42" s="37" t="s">
        <v>154</v>
      </c>
      <c r="R42" s="37">
        <v>14853</v>
      </c>
      <c r="S42" s="39">
        <v>42007</v>
      </c>
      <c r="T42" s="39">
        <v>42009</v>
      </c>
      <c r="U42" s="37">
        <v>1.68</v>
      </c>
      <c r="V42" s="37">
        <v>6</v>
      </c>
      <c r="W42" s="37">
        <v>8.9499999999999993</v>
      </c>
      <c r="X42" s="37">
        <v>86092</v>
      </c>
      <c r="Y42" s="37" t="s">
        <v>3219</v>
      </c>
      <c r="Z42" s="37">
        <v>-9.4939151631853207</v>
      </c>
    </row>
    <row r="43" spans="1:26" customFormat="1" x14ac:dyDescent="0.2">
      <c r="A43" s="37">
        <v>193</v>
      </c>
      <c r="B43" s="37" t="s">
        <v>155</v>
      </c>
      <c r="C43" s="37" t="s">
        <v>46</v>
      </c>
      <c r="D43" s="37">
        <v>0</v>
      </c>
      <c r="E43" s="37">
        <v>213.45</v>
      </c>
      <c r="F43" s="37">
        <v>14.7</v>
      </c>
      <c r="G43" s="37" t="s">
        <v>2</v>
      </c>
      <c r="H43" s="37" t="s">
        <v>70</v>
      </c>
      <c r="I43" s="37" t="s">
        <v>16</v>
      </c>
      <c r="J43" s="37" t="s">
        <v>32</v>
      </c>
      <c r="K43" s="37" t="s">
        <v>33</v>
      </c>
      <c r="L43" s="37" t="s">
        <v>156</v>
      </c>
      <c r="M43" s="37">
        <v>0.59</v>
      </c>
      <c r="N43" s="37" t="s">
        <v>8</v>
      </c>
      <c r="O43" s="37" t="s">
        <v>35</v>
      </c>
      <c r="P43" s="37" t="s">
        <v>122</v>
      </c>
      <c r="Q43" s="37" t="s">
        <v>157</v>
      </c>
      <c r="R43" s="37">
        <v>84041</v>
      </c>
      <c r="S43" s="39">
        <v>42007</v>
      </c>
      <c r="T43" s="39">
        <v>42009</v>
      </c>
      <c r="U43" s="37">
        <v>-560.81417999999996</v>
      </c>
      <c r="V43" s="37">
        <v>1</v>
      </c>
      <c r="W43" s="37">
        <v>224.12</v>
      </c>
      <c r="X43" s="37">
        <v>90430</v>
      </c>
      <c r="Y43" s="37" t="s">
        <v>3218</v>
      </c>
      <c r="Z43" s="37">
        <v>1025.6168654354819</v>
      </c>
    </row>
    <row r="44" spans="1:26" customFormat="1" x14ac:dyDescent="0.2">
      <c r="A44" s="37">
        <v>2203</v>
      </c>
      <c r="B44" s="37" t="s">
        <v>158</v>
      </c>
      <c r="C44" s="37" t="s">
        <v>1</v>
      </c>
      <c r="D44" s="37">
        <v>0.03</v>
      </c>
      <c r="E44" s="37">
        <v>399.98</v>
      </c>
      <c r="F44" s="37">
        <v>12.06</v>
      </c>
      <c r="G44" s="37" t="s">
        <v>2</v>
      </c>
      <c r="H44" s="37" t="s">
        <v>47</v>
      </c>
      <c r="I44" s="37" t="s">
        <v>16</v>
      </c>
      <c r="J44" s="37" t="s">
        <v>32</v>
      </c>
      <c r="K44" s="37" t="s">
        <v>6</v>
      </c>
      <c r="L44" s="37" t="s">
        <v>159</v>
      </c>
      <c r="M44" s="37">
        <v>0.56000000000000005</v>
      </c>
      <c r="N44" s="37" t="s">
        <v>8</v>
      </c>
      <c r="O44" s="37" t="s">
        <v>28</v>
      </c>
      <c r="P44" s="37" t="s">
        <v>60</v>
      </c>
      <c r="Q44" s="37" t="s">
        <v>160</v>
      </c>
      <c r="R44" s="37">
        <v>55445</v>
      </c>
      <c r="S44" s="39">
        <v>42008</v>
      </c>
      <c r="T44" s="39">
        <v>42010</v>
      </c>
      <c r="U44" s="37">
        <v>-663.51419999999996</v>
      </c>
      <c r="V44" s="37">
        <v>2</v>
      </c>
      <c r="W44" s="37">
        <v>807</v>
      </c>
      <c r="X44" s="37">
        <v>86052</v>
      </c>
      <c r="Y44" s="37" t="s">
        <v>3217</v>
      </c>
      <c r="Z44" s="37">
        <v>1506.5732214337281</v>
      </c>
    </row>
    <row r="45" spans="1:26" customFormat="1" x14ac:dyDescent="0.2">
      <c r="A45" s="37">
        <v>3146</v>
      </c>
      <c r="B45" s="37" t="s">
        <v>161</v>
      </c>
      <c r="C45" s="37" t="s">
        <v>1</v>
      </c>
      <c r="D45" s="37">
        <v>0.03</v>
      </c>
      <c r="E45" s="37">
        <v>3.36</v>
      </c>
      <c r="F45" s="37">
        <v>6.27</v>
      </c>
      <c r="G45" s="37" t="s">
        <v>14</v>
      </c>
      <c r="H45" s="37" t="s">
        <v>70</v>
      </c>
      <c r="I45" s="37" t="s">
        <v>24</v>
      </c>
      <c r="J45" s="37" t="s">
        <v>48</v>
      </c>
      <c r="K45" s="37" t="s">
        <v>49</v>
      </c>
      <c r="L45" s="37" t="s">
        <v>162</v>
      </c>
      <c r="M45" s="37">
        <v>0.4</v>
      </c>
      <c r="N45" s="37" t="s">
        <v>8</v>
      </c>
      <c r="O45" s="37" t="s">
        <v>28</v>
      </c>
      <c r="P45" s="37" t="s">
        <v>163</v>
      </c>
      <c r="Q45" s="37" t="s">
        <v>164</v>
      </c>
      <c r="R45" s="37">
        <v>78577</v>
      </c>
      <c r="S45" s="39">
        <v>42008</v>
      </c>
      <c r="T45" s="39">
        <v>42009</v>
      </c>
      <c r="U45" s="37">
        <v>-94.258600000000001</v>
      </c>
      <c r="V45" s="37">
        <v>4</v>
      </c>
      <c r="W45" s="37">
        <v>14.9</v>
      </c>
      <c r="X45" s="37">
        <v>85850</v>
      </c>
      <c r="Y45" s="37" t="s">
        <v>3217</v>
      </c>
      <c r="Z45" s="37">
        <v>326.93276163067873</v>
      </c>
    </row>
    <row r="46" spans="1:26" customFormat="1" x14ac:dyDescent="0.2">
      <c r="A46" s="37">
        <v>3146</v>
      </c>
      <c r="B46" s="37" t="s">
        <v>161</v>
      </c>
      <c r="C46" s="37" t="s">
        <v>1</v>
      </c>
      <c r="D46" s="37">
        <v>7.0000000000000007E-2</v>
      </c>
      <c r="E46" s="37">
        <v>3.71</v>
      </c>
      <c r="F46" s="37">
        <v>1.93</v>
      </c>
      <c r="G46" s="37" t="s">
        <v>63</v>
      </c>
      <c r="H46" s="37" t="s">
        <v>70</v>
      </c>
      <c r="I46" s="37" t="s">
        <v>24</v>
      </c>
      <c r="J46" s="37" t="s">
        <v>64</v>
      </c>
      <c r="K46" s="37" t="s">
        <v>26</v>
      </c>
      <c r="L46" s="37" t="s">
        <v>165</v>
      </c>
      <c r="M46" s="37">
        <v>0.35</v>
      </c>
      <c r="N46" s="37" t="s">
        <v>8</v>
      </c>
      <c r="O46" s="37" t="s">
        <v>28</v>
      </c>
      <c r="P46" s="37" t="s">
        <v>163</v>
      </c>
      <c r="Q46" s="37" t="s">
        <v>164</v>
      </c>
      <c r="R46" s="37">
        <v>78577</v>
      </c>
      <c r="S46" s="39">
        <v>42008</v>
      </c>
      <c r="T46" s="39">
        <v>42010</v>
      </c>
      <c r="U46" s="37">
        <v>6.3308</v>
      </c>
      <c r="V46" s="37">
        <v>11</v>
      </c>
      <c r="W46" s="37">
        <v>39.64</v>
      </c>
      <c r="X46" s="37">
        <v>85850</v>
      </c>
      <c r="Y46" s="37" t="s">
        <v>3217</v>
      </c>
      <c r="Z46" s="37">
        <v>160.87211312543013</v>
      </c>
    </row>
    <row r="47" spans="1:26" customFormat="1" x14ac:dyDescent="0.2">
      <c r="A47" s="37">
        <v>915</v>
      </c>
      <c r="B47" s="37" t="s">
        <v>166</v>
      </c>
      <c r="C47" s="37" t="s">
        <v>13</v>
      </c>
      <c r="D47" s="37">
        <v>0.06</v>
      </c>
      <c r="E47" s="37">
        <v>350.98</v>
      </c>
      <c r="F47" s="37">
        <v>30</v>
      </c>
      <c r="G47" s="37" t="s">
        <v>2</v>
      </c>
      <c r="H47" s="37" t="s">
        <v>47</v>
      </c>
      <c r="I47" s="37" t="s">
        <v>4</v>
      </c>
      <c r="J47" s="37" t="s">
        <v>85</v>
      </c>
      <c r="K47" s="37" t="s">
        <v>33</v>
      </c>
      <c r="L47" s="37" t="s">
        <v>167</v>
      </c>
      <c r="M47" s="37">
        <v>0.61</v>
      </c>
      <c r="N47" s="37" t="s">
        <v>8</v>
      </c>
      <c r="O47" s="37" t="s">
        <v>28</v>
      </c>
      <c r="P47" s="37" t="s">
        <v>163</v>
      </c>
      <c r="Q47" s="37" t="s">
        <v>168</v>
      </c>
      <c r="R47" s="37">
        <v>77803</v>
      </c>
      <c r="S47" s="39">
        <v>42008</v>
      </c>
      <c r="T47" s="39">
        <v>42009</v>
      </c>
      <c r="U47" s="37">
        <v>-489.41559999999998</v>
      </c>
      <c r="V47" s="37">
        <v>1</v>
      </c>
      <c r="W47" s="37">
        <v>346.52</v>
      </c>
      <c r="X47" s="37">
        <v>86356</v>
      </c>
      <c r="Y47" s="37" t="s">
        <v>3217</v>
      </c>
      <c r="Z47" s="37">
        <v>1756.413254425702</v>
      </c>
    </row>
    <row r="48" spans="1:26" customFormat="1" x14ac:dyDescent="0.2">
      <c r="A48" s="37">
        <v>2393</v>
      </c>
      <c r="B48" s="37" t="s">
        <v>169</v>
      </c>
      <c r="C48" s="37" t="s">
        <v>13</v>
      </c>
      <c r="D48" s="37">
        <v>0.06</v>
      </c>
      <c r="E48" s="37">
        <v>105.29</v>
      </c>
      <c r="F48" s="37">
        <v>10.119999999999999</v>
      </c>
      <c r="G48" s="37" t="s">
        <v>14</v>
      </c>
      <c r="H48" s="37" t="s">
        <v>70</v>
      </c>
      <c r="I48" s="37" t="s">
        <v>4</v>
      </c>
      <c r="J48" s="37" t="s">
        <v>102</v>
      </c>
      <c r="K48" s="37" t="s">
        <v>40</v>
      </c>
      <c r="L48" s="37" t="s">
        <v>170</v>
      </c>
      <c r="M48" s="37">
        <v>0.79</v>
      </c>
      <c r="N48" s="37" t="s">
        <v>8</v>
      </c>
      <c r="O48" s="37" t="s">
        <v>9</v>
      </c>
      <c r="P48" s="37" t="s">
        <v>51</v>
      </c>
      <c r="Q48" s="37" t="s">
        <v>171</v>
      </c>
      <c r="R48" s="37">
        <v>30076</v>
      </c>
      <c r="S48" s="39">
        <v>42008</v>
      </c>
      <c r="T48" s="39">
        <v>42010</v>
      </c>
      <c r="U48" s="37">
        <v>-45.01</v>
      </c>
      <c r="V48" s="37">
        <v>12</v>
      </c>
      <c r="W48" s="37">
        <v>1202.6600000000001</v>
      </c>
      <c r="X48" s="37">
        <v>86951</v>
      </c>
      <c r="Y48" s="37" t="s">
        <v>3216</v>
      </c>
      <c r="Z48" s="37">
        <v>814.97751796732609</v>
      </c>
    </row>
    <row r="49" spans="1:26" customFormat="1" x14ac:dyDescent="0.2">
      <c r="A49" s="37">
        <v>916</v>
      </c>
      <c r="B49" s="37" t="s">
        <v>172</v>
      </c>
      <c r="C49" s="37" t="s">
        <v>23</v>
      </c>
      <c r="D49" s="37">
        <v>0.05</v>
      </c>
      <c r="E49" s="37">
        <v>161.55000000000001</v>
      </c>
      <c r="F49" s="37">
        <v>19.989999999999998</v>
      </c>
      <c r="G49" s="37" t="s">
        <v>14</v>
      </c>
      <c r="H49" s="37" t="s">
        <v>70</v>
      </c>
      <c r="I49" s="37" t="s">
        <v>24</v>
      </c>
      <c r="J49" s="37" t="s">
        <v>54</v>
      </c>
      <c r="K49" s="37" t="s">
        <v>49</v>
      </c>
      <c r="L49" s="37" t="s">
        <v>55</v>
      </c>
      <c r="M49" s="37">
        <v>0.66</v>
      </c>
      <c r="N49" s="37" t="s">
        <v>8</v>
      </c>
      <c r="O49" s="37" t="s">
        <v>28</v>
      </c>
      <c r="P49" s="37" t="s">
        <v>163</v>
      </c>
      <c r="Q49" s="37" t="s">
        <v>173</v>
      </c>
      <c r="R49" s="37">
        <v>76028</v>
      </c>
      <c r="S49" s="39">
        <v>42008</v>
      </c>
      <c r="T49" s="39">
        <v>42015</v>
      </c>
      <c r="U49" s="37">
        <v>35.31</v>
      </c>
      <c r="V49" s="37">
        <v>3</v>
      </c>
      <c r="W49" s="37">
        <v>499.31</v>
      </c>
      <c r="X49" s="37">
        <v>86357</v>
      </c>
      <c r="Y49" s="37" t="s">
        <v>3217</v>
      </c>
      <c r="Z49" s="37">
        <v>1327.1113315254729</v>
      </c>
    </row>
    <row r="50" spans="1:26" customFormat="1" x14ac:dyDescent="0.2">
      <c r="A50" s="37">
        <v>1142</v>
      </c>
      <c r="B50" s="37" t="s">
        <v>174</v>
      </c>
      <c r="C50" s="37" t="s">
        <v>92</v>
      </c>
      <c r="D50" s="37">
        <v>0.05</v>
      </c>
      <c r="E50" s="37">
        <v>363.25</v>
      </c>
      <c r="F50" s="37">
        <v>19.989999999999998</v>
      </c>
      <c r="G50" s="37" t="s">
        <v>14</v>
      </c>
      <c r="H50" s="37" t="s">
        <v>47</v>
      </c>
      <c r="I50" s="37" t="s">
        <v>24</v>
      </c>
      <c r="J50" s="37" t="s">
        <v>71</v>
      </c>
      <c r="K50" s="37" t="s">
        <v>49</v>
      </c>
      <c r="L50" s="37" t="s">
        <v>175</v>
      </c>
      <c r="M50" s="37">
        <v>0.56999999999999995</v>
      </c>
      <c r="N50" s="37" t="s">
        <v>8</v>
      </c>
      <c r="O50" s="37" t="s">
        <v>28</v>
      </c>
      <c r="P50" s="37" t="s">
        <v>163</v>
      </c>
      <c r="Q50" s="37" t="s">
        <v>176</v>
      </c>
      <c r="R50" s="37">
        <v>76706</v>
      </c>
      <c r="S50" s="39">
        <v>42008</v>
      </c>
      <c r="T50" s="39">
        <v>42010</v>
      </c>
      <c r="U50" s="37">
        <v>1766.7795000000001</v>
      </c>
      <c r="V50" s="37">
        <v>7</v>
      </c>
      <c r="W50" s="37">
        <v>2560.5500000000002</v>
      </c>
      <c r="X50" s="37">
        <v>86573</v>
      </c>
      <c r="Y50" s="37" t="s">
        <v>3217</v>
      </c>
      <c r="Z50" s="37">
        <v>3620.7695187730446</v>
      </c>
    </row>
    <row r="51" spans="1:26" customFormat="1" x14ac:dyDescent="0.2">
      <c r="A51" s="37">
        <v>890</v>
      </c>
      <c r="B51" s="37" t="s">
        <v>177</v>
      </c>
      <c r="C51" s="37" t="s">
        <v>1</v>
      </c>
      <c r="D51" s="37">
        <v>0.08</v>
      </c>
      <c r="E51" s="37">
        <v>1.81</v>
      </c>
      <c r="F51" s="37">
        <v>0.75</v>
      </c>
      <c r="G51" s="37" t="s">
        <v>14</v>
      </c>
      <c r="H51" s="37" t="s">
        <v>15</v>
      </c>
      <c r="I51" s="37" t="s">
        <v>4</v>
      </c>
      <c r="J51" s="37" t="s">
        <v>85</v>
      </c>
      <c r="K51" s="37" t="s">
        <v>33</v>
      </c>
      <c r="L51" s="37" t="s">
        <v>178</v>
      </c>
      <c r="M51" s="37">
        <v>0.57999999999999996</v>
      </c>
      <c r="N51" s="37" t="s">
        <v>8</v>
      </c>
      <c r="O51" s="37" t="s">
        <v>28</v>
      </c>
      <c r="P51" s="37" t="s">
        <v>163</v>
      </c>
      <c r="Q51" s="37" t="s">
        <v>179</v>
      </c>
      <c r="R51" s="37">
        <v>76021</v>
      </c>
      <c r="S51" s="39">
        <v>42009</v>
      </c>
      <c r="T51" s="39">
        <v>42010</v>
      </c>
      <c r="U51" s="37">
        <v>1.3224</v>
      </c>
      <c r="V51" s="37">
        <v>11</v>
      </c>
      <c r="W51" s="37">
        <v>19.97</v>
      </c>
      <c r="X51" s="37">
        <v>89536</v>
      </c>
      <c r="Y51" s="37" t="s">
        <v>3217</v>
      </c>
      <c r="Z51" s="37">
        <v>355.01996674442921</v>
      </c>
    </row>
    <row r="52" spans="1:26" customFormat="1" x14ac:dyDescent="0.2">
      <c r="A52" s="37">
        <v>890</v>
      </c>
      <c r="B52" s="37" t="s">
        <v>177</v>
      </c>
      <c r="C52" s="37" t="s">
        <v>1</v>
      </c>
      <c r="D52" s="37">
        <v>0.04</v>
      </c>
      <c r="E52" s="37">
        <v>125.99</v>
      </c>
      <c r="F52" s="37">
        <v>5.26</v>
      </c>
      <c r="G52" s="37" t="s">
        <v>14</v>
      </c>
      <c r="H52" s="37" t="s">
        <v>15</v>
      </c>
      <c r="I52" s="37" t="s">
        <v>16</v>
      </c>
      <c r="J52" s="37" t="s">
        <v>111</v>
      </c>
      <c r="K52" s="37" t="s">
        <v>49</v>
      </c>
      <c r="L52" s="37" t="s">
        <v>180</v>
      </c>
      <c r="M52" s="37">
        <v>0.55000000000000004</v>
      </c>
      <c r="N52" s="37" t="s">
        <v>8</v>
      </c>
      <c r="O52" s="37" t="s">
        <v>28</v>
      </c>
      <c r="P52" s="37" t="s">
        <v>163</v>
      </c>
      <c r="Q52" s="37" t="s">
        <v>179</v>
      </c>
      <c r="R52" s="37">
        <v>76021</v>
      </c>
      <c r="S52" s="39">
        <v>42009</v>
      </c>
      <c r="T52" s="39">
        <v>42009</v>
      </c>
      <c r="U52" s="37">
        <v>455.42070000000001</v>
      </c>
      <c r="V52" s="37">
        <v>6</v>
      </c>
      <c r="W52" s="37">
        <v>660.03</v>
      </c>
      <c r="X52" s="37">
        <v>89536</v>
      </c>
      <c r="Y52" s="37" t="s">
        <v>3217</v>
      </c>
      <c r="Z52" s="37">
        <v>1335.2575390042448</v>
      </c>
    </row>
    <row r="53" spans="1:26" customFormat="1" x14ac:dyDescent="0.2">
      <c r="A53" s="37">
        <v>2630</v>
      </c>
      <c r="B53" s="37" t="s">
        <v>181</v>
      </c>
      <c r="C53" s="37" t="s">
        <v>1</v>
      </c>
      <c r="D53" s="37">
        <v>0.01</v>
      </c>
      <c r="E53" s="37">
        <v>194.3</v>
      </c>
      <c r="F53" s="37">
        <v>11.54</v>
      </c>
      <c r="G53" s="37" t="s">
        <v>14</v>
      </c>
      <c r="H53" s="37" t="s">
        <v>3</v>
      </c>
      <c r="I53" s="37" t="s">
        <v>4</v>
      </c>
      <c r="J53" s="37" t="s">
        <v>102</v>
      </c>
      <c r="K53" s="37" t="s">
        <v>40</v>
      </c>
      <c r="L53" s="37" t="s">
        <v>182</v>
      </c>
      <c r="M53" s="37">
        <v>0.59</v>
      </c>
      <c r="N53" s="37" t="s">
        <v>8</v>
      </c>
      <c r="O53" s="37" t="s">
        <v>28</v>
      </c>
      <c r="P53" s="37" t="s">
        <v>183</v>
      </c>
      <c r="Q53" s="37" t="s">
        <v>184</v>
      </c>
      <c r="R53" s="37">
        <v>73071</v>
      </c>
      <c r="S53" s="39">
        <v>42009</v>
      </c>
      <c r="T53" s="39">
        <v>42011</v>
      </c>
      <c r="U53" s="37">
        <v>690.17939999999999</v>
      </c>
      <c r="V53" s="37">
        <v>5</v>
      </c>
      <c r="W53" s="37">
        <v>1000.26</v>
      </c>
      <c r="X53" s="37">
        <v>85914</v>
      </c>
      <c r="Y53" s="37" t="s">
        <v>3217</v>
      </c>
      <c r="Z53" s="37">
        <v>2036.2304649104865</v>
      </c>
    </row>
    <row r="54" spans="1:26" customFormat="1" x14ac:dyDescent="0.2">
      <c r="A54" s="37">
        <v>2630</v>
      </c>
      <c r="B54" s="37" t="s">
        <v>181</v>
      </c>
      <c r="C54" s="37" t="s">
        <v>1</v>
      </c>
      <c r="D54" s="37">
        <v>0.02</v>
      </c>
      <c r="E54" s="37">
        <v>209.84</v>
      </c>
      <c r="F54" s="37">
        <v>21.21</v>
      </c>
      <c r="G54" s="37" t="s">
        <v>14</v>
      </c>
      <c r="H54" s="37" t="s">
        <v>3</v>
      </c>
      <c r="I54" s="37" t="s">
        <v>4</v>
      </c>
      <c r="J54" s="37" t="s">
        <v>102</v>
      </c>
      <c r="K54" s="37" t="s">
        <v>40</v>
      </c>
      <c r="L54" s="37" t="s">
        <v>185</v>
      </c>
      <c r="M54" s="37">
        <v>0.59</v>
      </c>
      <c r="N54" s="37" t="s">
        <v>8</v>
      </c>
      <c r="O54" s="37" t="s">
        <v>28</v>
      </c>
      <c r="P54" s="37" t="s">
        <v>183</v>
      </c>
      <c r="Q54" s="37" t="s">
        <v>184</v>
      </c>
      <c r="R54" s="37">
        <v>73071</v>
      </c>
      <c r="S54" s="39">
        <v>42009</v>
      </c>
      <c r="T54" s="39">
        <v>42010</v>
      </c>
      <c r="U54" s="37">
        <v>1507.6431</v>
      </c>
      <c r="V54" s="37">
        <v>10</v>
      </c>
      <c r="W54" s="37">
        <v>2184.9899999999998</v>
      </c>
      <c r="X54" s="37">
        <v>85914</v>
      </c>
      <c r="Y54" s="37" t="s">
        <v>3217</v>
      </c>
      <c r="Z54" s="37">
        <v>3182.6879474830071</v>
      </c>
    </row>
    <row r="55" spans="1:26" customFormat="1" x14ac:dyDescent="0.2">
      <c r="A55" s="37">
        <v>2630</v>
      </c>
      <c r="B55" s="37" t="s">
        <v>181</v>
      </c>
      <c r="C55" s="37" t="s">
        <v>1</v>
      </c>
      <c r="D55" s="37">
        <v>0</v>
      </c>
      <c r="E55" s="37">
        <v>145.44999999999999</v>
      </c>
      <c r="F55" s="37">
        <v>17.850000000000001</v>
      </c>
      <c r="G55" s="37" t="s">
        <v>2</v>
      </c>
      <c r="H55" s="37" t="s">
        <v>3</v>
      </c>
      <c r="I55" s="37" t="s">
        <v>16</v>
      </c>
      <c r="J55" s="37" t="s">
        <v>32</v>
      </c>
      <c r="K55" s="37" t="s">
        <v>33</v>
      </c>
      <c r="L55" s="37" t="s">
        <v>186</v>
      </c>
      <c r="M55" s="37">
        <v>0.56000000000000005</v>
      </c>
      <c r="N55" s="37" t="s">
        <v>8</v>
      </c>
      <c r="O55" s="37" t="s">
        <v>28</v>
      </c>
      <c r="P55" s="37" t="s">
        <v>183</v>
      </c>
      <c r="Q55" s="37" t="s">
        <v>184</v>
      </c>
      <c r="R55" s="37">
        <v>73071</v>
      </c>
      <c r="S55" s="39">
        <v>42009</v>
      </c>
      <c r="T55" s="39">
        <v>42011</v>
      </c>
      <c r="U55" s="37">
        <v>801.74680000000001</v>
      </c>
      <c r="V55" s="37">
        <v>8</v>
      </c>
      <c r="W55" s="37">
        <v>1191.2</v>
      </c>
      <c r="X55" s="37">
        <v>85914</v>
      </c>
      <c r="Y55" s="37" t="s">
        <v>3217</v>
      </c>
      <c r="Z55" s="37">
        <v>2349.9322523307105</v>
      </c>
    </row>
    <row r="56" spans="1:26" customFormat="1" x14ac:dyDescent="0.2">
      <c r="A56" s="37">
        <v>2206</v>
      </c>
      <c r="B56" s="37" t="s">
        <v>187</v>
      </c>
      <c r="C56" s="37" t="s">
        <v>13</v>
      </c>
      <c r="D56" s="37">
        <v>0.03</v>
      </c>
      <c r="E56" s="37">
        <v>28.48</v>
      </c>
      <c r="F56" s="37">
        <v>1.99</v>
      </c>
      <c r="G56" s="37" t="s">
        <v>14</v>
      </c>
      <c r="H56" s="37" t="s">
        <v>15</v>
      </c>
      <c r="I56" s="37" t="s">
        <v>16</v>
      </c>
      <c r="J56" s="37" t="s">
        <v>17</v>
      </c>
      <c r="K56" s="37" t="s">
        <v>18</v>
      </c>
      <c r="L56" s="37" t="s">
        <v>188</v>
      </c>
      <c r="M56" s="37">
        <v>0.4</v>
      </c>
      <c r="N56" s="37" t="s">
        <v>8</v>
      </c>
      <c r="O56" s="37" t="s">
        <v>28</v>
      </c>
      <c r="P56" s="37" t="s">
        <v>189</v>
      </c>
      <c r="Q56" s="37" t="s">
        <v>190</v>
      </c>
      <c r="R56" s="37">
        <v>50501</v>
      </c>
      <c r="S56" s="39">
        <v>42009</v>
      </c>
      <c r="T56" s="39">
        <v>42010</v>
      </c>
      <c r="U56" s="37">
        <v>-35.290399999999998</v>
      </c>
      <c r="V56" s="37">
        <v>2</v>
      </c>
      <c r="W56" s="37">
        <v>55.25</v>
      </c>
      <c r="X56" s="37">
        <v>86258</v>
      </c>
      <c r="Y56" s="37" t="s">
        <v>3217</v>
      </c>
      <c r="Z56" s="37">
        <v>26.291264716608644</v>
      </c>
    </row>
    <row r="57" spans="1:26" customFormat="1" x14ac:dyDescent="0.2">
      <c r="A57" s="37">
        <v>2206</v>
      </c>
      <c r="B57" s="37" t="s">
        <v>187</v>
      </c>
      <c r="C57" s="37" t="s">
        <v>13</v>
      </c>
      <c r="D57" s="37">
        <v>0.01</v>
      </c>
      <c r="E57" s="37">
        <v>205.99</v>
      </c>
      <c r="F57" s="37">
        <v>5.99</v>
      </c>
      <c r="G57" s="37" t="s">
        <v>14</v>
      </c>
      <c r="H57" s="37" t="s">
        <v>15</v>
      </c>
      <c r="I57" s="37" t="s">
        <v>16</v>
      </c>
      <c r="J57" s="37" t="s">
        <v>111</v>
      </c>
      <c r="K57" s="37" t="s">
        <v>49</v>
      </c>
      <c r="L57" s="37" t="s">
        <v>191</v>
      </c>
      <c r="M57" s="37">
        <v>0.59</v>
      </c>
      <c r="N57" s="37" t="s">
        <v>8</v>
      </c>
      <c r="O57" s="37" t="s">
        <v>28</v>
      </c>
      <c r="P57" s="37" t="s">
        <v>189</v>
      </c>
      <c r="Q57" s="37" t="s">
        <v>190</v>
      </c>
      <c r="R57" s="37">
        <v>50501</v>
      </c>
      <c r="S57" s="39">
        <v>42009</v>
      </c>
      <c r="T57" s="39">
        <v>42011</v>
      </c>
      <c r="U57" s="37">
        <v>-74.883600000000001</v>
      </c>
      <c r="V57" s="37">
        <v>3</v>
      </c>
      <c r="W57" s="37">
        <v>551.22</v>
      </c>
      <c r="X57" s="37">
        <v>86258</v>
      </c>
      <c r="Y57" s="37" t="s">
        <v>3217</v>
      </c>
      <c r="Z57" s="37">
        <v>823.61590272118474</v>
      </c>
    </row>
    <row r="58" spans="1:26" customFormat="1" x14ac:dyDescent="0.2">
      <c r="A58" s="37">
        <v>3125</v>
      </c>
      <c r="B58" s="37" t="s">
        <v>192</v>
      </c>
      <c r="C58" s="37" t="s">
        <v>13</v>
      </c>
      <c r="D58" s="37">
        <v>0.08</v>
      </c>
      <c r="E58" s="37">
        <v>120.97</v>
      </c>
      <c r="F58" s="37">
        <v>26.3</v>
      </c>
      <c r="G58" s="37" t="s">
        <v>2</v>
      </c>
      <c r="H58" s="37" t="s">
        <v>47</v>
      </c>
      <c r="I58" s="37" t="s">
        <v>16</v>
      </c>
      <c r="J58" s="37" t="s">
        <v>32</v>
      </c>
      <c r="K58" s="37" t="s">
        <v>33</v>
      </c>
      <c r="L58" s="37" t="s">
        <v>193</v>
      </c>
      <c r="M58" s="37">
        <v>0.38</v>
      </c>
      <c r="N58" s="37" t="s">
        <v>8</v>
      </c>
      <c r="O58" s="37" t="s">
        <v>28</v>
      </c>
      <c r="P58" s="37" t="s">
        <v>79</v>
      </c>
      <c r="Q58" s="37" t="s">
        <v>194</v>
      </c>
      <c r="R58" s="37">
        <v>60056</v>
      </c>
      <c r="S58" s="39">
        <v>42009</v>
      </c>
      <c r="T58" s="39">
        <v>42011</v>
      </c>
      <c r="U58" s="37">
        <v>-233.840688</v>
      </c>
      <c r="V58" s="37">
        <v>2</v>
      </c>
      <c r="W58" s="37">
        <v>233.58</v>
      </c>
      <c r="X58" s="37">
        <v>87285</v>
      </c>
      <c r="Y58" s="37" t="s">
        <v>3217</v>
      </c>
      <c r="Z58" s="37">
        <v>990.81217508672319</v>
      </c>
    </row>
    <row r="59" spans="1:26" customFormat="1" x14ac:dyDescent="0.2">
      <c r="A59" s="37">
        <v>451</v>
      </c>
      <c r="B59" s="37" t="s">
        <v>195</v>
      </c>
      <c r="C59" s="37" t="s">
        <v>23</v>
      </c>
      <c r="D59" s="37">
        <v>0.01</v>
      </c>
      <c r="E59" s="37">
        <v>8.8800000000000008</v>
      </c>
      <c r="F59" s="37">
        <v>6.28</v>
      </c>
      <c r="G59" s="37" t="s">
        <v>14</v>
      </c>
      <c r="H59" s="37" t="s">
        <v>47</v>
      </c>
      <c r="I59" s="37" t="s">
        <v>24</v>
      </c>
      <c r="J59" s="37" t="s">
        <v>48</v>
      </c>
      <c r="K59" s="37" t="s">
        <v>49</v>
      </c>
      <c r="L59" s="37" t="s">
        <v>196</v>
      </c>
      <c r="M59" s="37">
        <v>0.35</v>
      </c>
      <c r="N59" s="37" t="s">
        <v>8</v>
      </c>
      <c r="O59" s="37" t="s">
        <v>35</v>
      </c>
      <c r="P59" s="37" t="s">
        <v>66</v>
      </c>
      <c r="Q59" s="37" t="s">
        <v>197</v>
      </c>
      <c r="R59" s="37">
        <v>94024</v>
      </c>
      <c r="S59" s="39">
        <v>42009</v>
      </c>
      <c r="T59" s="39">
        <v>42014</v>
      </c>
      <c r="U59" s="37">
        <v>-15.456</v>
      </c>
      <c r="V59" s="37">
        <v>2</v>
      </c>
      <c r="W59" s="37">
        <v>19.86</v>
      </c>
      <c r="X59" s="37">
        <v>86013</v>
      </c>
      <c r="Y59" s="37" t="s">
        <v>3218</v>
      </c>
      <c r="Z59" s="37">
        <v>217.05397741792993</v>
      </c>
    </row>
    <row r="60" spans="1:26" customFormat="1" x14ac:dyDescent="0.2">
      <c r="A60" s="37">
        <v>451</v>
      </c>
      <c r="B60" s="37" t="s">
        <v>195</v>
      </c>
      <c r="C60" s="37" t="s">
        <v>23</v>
      </c>
      <c r="D60" s="37">
        <v>0.06</v>
      </c>
      <c r="E60" s="37">
        <v>2.88</v>
      </c>
      <c r="F60" s="37">
        <v>0.99</v>
      </c>
      <c r="G60" s="37" t="s">
        <v>14</v>
      </c>
      <c r="H60" s="37" t="s">
        <v>47</v>
      </c>
      <c r="I60" s="37" t="s">
        <v>24</v>
      </c>
      <c r="J60" s="37" t="s">
        <v>128</v>
      </c>
      <c r="K60" s="37" t="s">
        <v>49</v>
      </c>
      <c r="L60" s="37" t="s">
        <v>198</v>
      </c>
      <c r="M60" s="37">
        <v>0.36</v>
      </c>
      <c r="N60" s="37" t="s">
        <v>8</v>
      </c>
      <c r="O60" s="37" t="s">
        <v>35</v>
      </c>
      <c r="P60" s="37" t="s">
        <v>66</v>
      </c>
      <c r="Q60" s="37" t="s">
        <v>197</v>
      </c>
      <c r="R60" s="37">
        <v>94024</v>
      </c>
      <c r="S60" s="39">
        <v>42009</v>
      </c>
      <c r="T60" s="39">
        <v>42018</v>
      </c>
      <c r="U60" s="37">
        <v>16.049399999999999</v>
      </c>
      <c r="V60" s="37">
        <v>8</v>
      </c>
      <c r="W60" s="37">
        <v>23.26</v>
      </c>
      <c r="X60" s="37">
        <v>86013</v>
      </c>
      <c r="Y60" s="37" t="s">
        <v>3218</v>
      </c>
      <c r="Z60" s="37">
        <v>59.575021598707792</v>
      </c>
    </row>
    <row r="61" spans="1:26" customFormat="1" x14ac:dyDescent="0.2">
      <c r="A61" s="37">
        <v>1314</v>
      </c>
      <c r="B61" s="37" t="s">
        <v>199</v>
      </c>
      <c r="C61" s="37" t="s">
        <v>23</v>
      </c>
      <c r="D61" s="37">
        <v>0.05</v>
      </c>
      <c r="E61" s="37">
        <v>80.98</v>
      </c>
      <c r="F61" s="37">
        <v>35</v>
      </c>
      <c r="G61" s="37" t="s">
        <v>14</v>
      </c>
      <c r="H61" s="37" t="s">
        <v>47</v>
      </c>
      <c r="I61" s="37" t="s">
        <v>24</v>
      </c>
      <c r="J61" s="37" t="s">
        <v>54</v>
      </c>
      <c r="K61" s="37" t="s">
        <v>40</v>
      </c>
      <c r="L61" s="37" t="s">
        <v>200</v>
      </c>
      <c r="M61" s="37">
        <v>0.81</v>
      </c>
      <c r="N61" s="37" t="s">
        <v>8</v>
      </c>
      <c r="O61" s="37" t="s">
        <v>35</v>
      </c>
      <c r="P61" s="37" t="s">
        <v>66</v>
      </c>
      <c r="Q61" s="37" t="s">
        <v>76</v>
      </c>
      <c r="R61" s="37">
        <v>90058</v>
      </c>
      <c r="S61" s="39">
        <v>42009</v>
      </c>
      <c r="T61" s="39">
        <v>42013</v>
      </c>
      <c r="U61" s="37">
        <v>-746.44</v>
      </c>
      <c r="V61" s="37">
        <v>34</v>
      </c>
      <c r="W61" s="37">
        <v>2710.47</v>
      </c>
      <c r="X61" s="37">
        <v>27013</v>
      </c>
      <c r="Y61" s="37" t="s">
        <v>3218</v>
      </c>
      <c r="Z61" s="37">
        <v>844.12253138021401</v>
      </c>
    </row>
    <row r="62" spans="1:26" customFormat="1" x14ac:dyDescent="0.2">
      <c r="A62" s="37">
        <v>1314</v>
      </c>
      <c r="B62" s="37" t="s">
        <v>199</v>
      </c>
      <c r="C62" s="37" t="s">
        <v>23</v>
      </c>
      <c r="D62" s="37">
        <v>0.05</v>
      </c>
      <c r="E62" s="37">
        <v>279.48</v>
      </c>
      <c r="F62" s="37">
        <v>35</v>
      </c>
      <c r="G62" s="37" t="s">
        <v>14</v>
      </c>
      <c r="H62" s="37" t="s">
        <v>47</v>
      </c>
      <c r="I62" s="37" t="s">
        <v>24</v>
      </c>
      <c r="J62" s="37" t="s">
        <v>54</v>
      </c>
      <c r="K62" s="37" t="s">
        <v>40</v>
      </c>
      <c r="L62" s="37" t="s">
        <v>201</v>
      </c>
      <c r="M62" s="37">
        <v>0.8</v>
      </c>
      <c r="N62" s="37" t="s">
        <v>8</v>
      </c>
      <c r="O62" s="37" t="s">
        <v>35</v>
      </c>
      <c r="P62" s="37" t="s">
        <v>66</v>
      </c>
      <c r="Q62" s="37" t="s">
        <v>76</v>
      </c>
      <c r="R62" s="37">
        <v>90058</v>
      </c>
      <c r="S62" s="39">
        <v>42009</v>
      </c>
      <c r="T62" s="39">
        <v>42009</v>
      </c>
      <c r="U62" s="37">
        <v>-274.95</v>
      </c>
      <c r="V62" s="37">
        <v>31</v>
      </c>
      <c r="W62" s="37">
        <v>8354.73</v>
      </c>
      <c r="X62" s="37">
        <v>27013</v>
      </c>
      <c r="Y62" s="37" t="s">
        <v>3218</v>
      </c>
      <c r="Z62" s="37">
        <v>1940.5639369697728</v>
      </c>
    </row>
    <row r="63" spans="1:26" customFormat="1" x14ac:dyDescent="0.2">
      <c r="A63" s="37">
        <v>1316</v>
      </c>
      <c r="B63" s="37" t="s">
        <v>202</v>
      </c>
      <c r="C63" s="37" t="s">
        <v>23</v>
      </c>
      <c r="D63" s="37">
        <v>0.05</v>
      </c>
      <c r="E63" s="37">
        <v>80.98</v>
      </c>
      <c r="F63" s="37">
        <v>35</v>
      </c>
      <c r="G63" s="37" t="s">
        <v>14</v>
      </c>
      <c r="H63" s="37" t="s">
        <v>47</v>
      </c>
      <c r="I63" s="37" t="s">
        <v>24</v>
      </c>
      <c r="J63" s="37" t="s">
        <v>54</v>
      </c>
      <c r="K63" s="37" t="s">
        <v>40</v>
      </c>
      <c r="L63" s="37" t="s">
        <v>200</v>
      </c>
      <c r="M63" s="37">
        <v>0.81</v>
      </c>
      <c r="N63" s="37" t="s">
        <v>8</v>
      </c>
      <c r="O63" s="37" t="s">
        <v>35</v>
      </c>
      <c r="P63" s="37" t="s">
        <v>36</v>
      </c>
      <c r="Q63" s="37" t="s">
        <v>203</v>
      </c>
      <c r="R63" s="37">
        <v>80022</v>
      </c>
      <c r="S63" s="39">
        <v>42009</v>
      </c>
      <c r="T63" s="39">
        <v>42013</v>
      </c>
      <c r="U63" s="37">
        <v>-746.44</v>
      </c>
      <c r="V63" s="37">
        <v>8</v>
      </c>
      <c r="W63" s="37">
        <v>637.76</v>
      </c>
      <c r="X63" s="37">
        <v>87603</v>
      </c>
      <c r="Y63" s="37" t="s">
        <v>3218</v>
      </c>
      <c r="Z63" s="37">
        <v>844.12253138021401</v>
      </c>
    </row>
    <row r="64" spans="1:26" customFormat="1" x14ac:dyDescent="0.2">
      <c r="A64" s="37">
        <v>1316</v>
      </c>
      <c r="B64" s="37" t="s">
        <v>202</v>
      </c>
      <c r="C64" s="37" t="s">
        <v>23</v>
      </c>
      <c r="D64" s="37">
        <v>0.05</v>
      </c>
      <c r="E64" s="37">
        <v>279.48</v>
      </c>
      <c r="F64" s="37">
        <v>35</v>
      </c>
      <c r="G64" s="37" t="s">
        <v>14</v>
      </c>
      <c r="H64" s="37" t="s">
        <v>47</v>
      </c>
      <c r="I64" s="37" t="s">
        <v>24</v>
      </c>
      <c r="J64" s="37" t="s">
        <v>54</v>
      </c>
      <c r="K64" s="37" t="s">
        <v>40</v>
      </c>
      <c r="L64" s="37" t="s">
        <v>201</v>
      </c>
      <c r="M64" s="37">
        <v>0.8</v>
      </c>
      <c r="N64" s="37" t="s">
        <v>8</v>
      </c>
      <c r="O64" s="37" t="s">
        <v>35</v>
      </c>
      <c r="P64" s="37" t="s">
        <v>36</v>
      </c>
      <c r="Q64" s="37" t="s">
        <v>203</v>
      </c>
      <c r="R64" s="37">
        <v>80022</v>
      </c>
      <c r="S64" s="39">
        <v>42009</v>
      </c>
      <c r="T64" s="39">
        <v>42009</v>
      </c>
      <c r="U64" s="37">
        <v>-274.95</v>
      </c>
      <c r="V64" s="37">
        <v>8</v>
      </c>
      <c r="W64" s="37">
        <v>2156.06</v>
      </c>
      <c r="X64" s="37">
        <v>87603</v>
      </c>
      <c r="Y64" s="37" t="s">
        <v>3218</v>
      </c>
      <c r="Z64" s="37">
        <v>1940.5639369697728</v>
      </c>
    </row>
    <row r="65" spans="1:26" customFormat="1" x14ac:dyDescent="0.2">
      <c r="A65" s="37">
        <v>3331</v>
      </c>
      <c r="B65" s="37" t="s">
        <v>204</v>
      </c>
      <c r="C65" s="37" t="s">
        <v>92</v>
      </c>
      <c r="D65" s="37">
        <v>0.09</v>
      </c>
      <c r="E65" s="37">
        <v>5.98</v>
      </c>
      <c r="F65" s="37">
        <v>4.6900000000000004</v>
      </c>
      <c r="G65" s="37" t="s">
        <v>14</v>
      </c>
      <c r="H65" s="37" t="s">
        <v>70</v>
      </c>
      <c r="I65" s="37" t="s">
        <v>24</v>
      </c>
      <c r="J65" s="37" t="s">
        <v>54</v>
      </c>
      <c r="K65" s="37" t="s">
        <v>49</v>
      </c>
      <c r="L65" s="37" t="s">
        <v>205</v>
      </c>
      <c r="M65" s="37">
        <v>0.68</v>
      </c>
      <c r="N65" s="37" t="s">
        <v>8</v>
      </c>
      <c r="O65" s="37" t="s">
        <v>9</v>
      </c>
      <c r="P65" s="37" t="s">
        <v>99</v>
      </c>
      <c r="Q65" s="37" t="s">
        <v>206</v>
      </c>
      <c r="R65" s="37">
        <v>32174</v>
      </c>
      <c r="S65" s="39">
        <v>42009</v>
      </c>
      <c r="T65" s="39">
        <v>42010</v>
      </c>
      <c r="U65" s="37">
        <v>-781.13419999999996</v>
      </c>
      <c r="V65" s="37">
        <v>11</v>
      </c>
      <c r="W65" s="37">
        <v>65.849999999999994</v>
      </c>
      <c r="X65" s="37">
        <v>86283</v>
      </c>
      <c r="Y65" s="37" t="s">
        <v>3216</v>
      </c>
      <c r="Z65" s="37">
        <v>-496.0737226881896</v>
      </c>
    </row>
    <row r="66" spans="1:26" customFormat="1" x14ac:dyDescent="0.2">
      <c r="A66" s="37">
        <v>1085</v>
      </c>
      <c r="B66" s="37" t="s">
        <v>207</v>
      </c>
      <c r="C66" s="37" t="s">
        <v>46</v>
      </c>
      <c r="D66" s="37">
        <v>0.05</v>
      </c>
      <c r="E66" s="37">
        <v>7.64</v>
      </c>
      <c r="F66" s="37">
        <v>5.83</v>
      </c>
      <c r="G66" s="37" t="s">
        <v>14</v>
      </c>
      <c r="H66" s="37" t="s">
        <v>47</v>
      </c>
      <c r="I66" s="37" t="s">
        <v>24</v>
      </c>
      <c r="J66" s="37" t="s">
        <v>64</v>
      </c>
      <c r="K66" s="37" t="s">
        <v>26</v>
      </c>
      <c r="L66" s="37" t="s">
        <v>208</v>
      </c>
      <c r="M66" s="37">
        <v>0.36</v>
      </c>
      <c r="N66" s="37" t="s">
        <v>8</v>
      </c>
      <c r="O66" s="37" t="s">
        <v>87</v>
      </c>
      <c r="P66" s="37" t="s">
        <v>88</v>
      </c>
      <c r="Q66" s="37" t="s">
        <v>209</v>
      </c>
      <c r="R66" s="37">
        <v>11729</v>
      </c>
      <c r="S66" s="39">
        <v>42009</v>
      </c>
      <c r="T66" s="39">
        <v>42010</v>
      </c>
      <c r="U66" s="37">
        <v>-40.275199999999998</v>
      </c>
      <c r="V66" s="37">
        <v>6</v>
      </c>
      <c r="W66" s="37">
        <v>47.18</v>
      </c>
      <c r="X66" s="37">
        <v>86122</v>
      </c>
      <c r="Y66" s="37" t="s">
        <v>3219</v>
      </c>
      <c r="Z66" s="37">
        <v>278.45480503861279</v>
      </c>
    </row>
    <row r="67" spans="1:26" customFormat="1" x14ac:dyDescent="0.2">
      <c r="A67" s="37">
        <v>2151</v>
      </c>
      <c r="B67" s="37" t="s">
        <v>210</v>
      </c>
      <c r="C67" s="37" t="s">
        <v>46</v>
      </c>
      <c r="D67" s="37">
        <v>0.08</v>
      </c>
      <c r="E67" s="37">
        <v>243.98</v>
      </c>
      <c r="F67" s="37">
        <v>43.32</v>
      </c>
      <c r="G67" s="37" t="s">
        <v>2</v>
      </c>
      <c r="H67" s="37" t="s">
        <v>70</v>
      </c>
      <c r="I67" s="37" t="s">
        <v>4</v>
      </c>
      <c r="J67" s="37" t="s">
        <v>85</v>
      </c>
      <c r="K67" s="37" t="s">
        <v>33</v>
      </c>
      <c r="L67" s="37" t="s">
        <v>211</v>
      </c>
      <c r="M67" s="37">
        <v>0.55000000000000004</v>
      </c>
      <c r="N67" s="37" t="s">
        <v>8</v>
      </c>
      <c r="O67" s="37" t="s">
        <v>28</v>
      </c>
      <c r="P67" s="37" t="s">
        <v>189</v>
      </c>
      <c r="Q67" s="37" t="s">
        <v>212</v>
      </c>
      <c r="R67" s="37">
        <v>52001</v>
      </c>
      <c r="S67" s="39">
        <v>42009</v>
      </c>
      <c r="T67" s="39">
        <v>42010</v>
      </c>
      <c r="U67" s="37">
        <v>-162.8244</v>
      </c>
      <c r="V67" s="37">
        <v>1</v>
      </c>
      <c r="W67" s="37">
        <v>248.84</v>
      </c>
      <c r="X67" s="37">
        <v>90404</v>
      </c>
      <c r="Y67" s="37" t="s">
        <v>3217</v>
      </c>
      <c r="Z67" s="37">
        <v>2233.7480774556529</v>
      </c>
    </row>
    <row r="68" spans="1:26" customFormat="1" x14ac:dyDescent="0.2">
      <c r="A68" s="37">
        <v>1793</v>
      </c>
      <c r="B68" s="37" t="s">
        <v>213</v>
      </c>
      <c r="C68" s="37" t="s">
        <v>1</v>
      </c>
      <c r="D68" s="37">
        <v>0.04</v>
      </c>
      <c r="E68" s="37">
        <v>880.98</v>
      </c>
      <c r="F68" s="37">
        <v>44.55</v>
      </c>
      <c r="G68" s="37" t="s">
        <v>2</v>
      </c>
      <c r="H68" s="37" t="s">
        <v>47</v>
      </c>
      <c r="I68" s="37" t="s">
        <v>4</v>
      </c>
      <c r="J68" s="37" t="s">
        <v>93</v>
      </c>
      <c r="K68" s="37" t="s">
        <v>6</v>
      </c>
      <c r="L68" s="37" t="s">
        <v>214</v>
      </c>
      <c r="M68" s="37">
        <v>0.62</v>
      </c>
      <c r="N68" s="37" t="s">
        <v>8</v>
      </c>
      <c r="O68" s="37" t="s">
        <v>28</v>
      </c>
      <c r="P68" s="37" t="s">
        <v>79</v>
      </c>
      <c r="Q68" s="37" t="s">
        <v>215</v>
      </c>
      <c r="R68" s="37">
        <v>61401</v>
      </c>
      <c r="S68" s="39">
        <v>42010</v>
      </c>
      <c r="T68" s="39">
        <v>42011</v>
      </c>
      <c r="U68" s="37">
        <v>-13706.464</v>
      </c>
      <c r="V68" s="37">
        <v>8</v>
      </c>
      <c r="W68" s="37">
        <v>6968.9</v>
      </c>
      <c r="X68" s="37">
        <v>87853</v>
      </c>
      <c r="Y68" s="37" t="s">
        <v>3217</v>
      </c>
      <c r="Z68" s="37">
        <v>-9401.4204419881826</v>
      </c>
    </row>
    <row r="69" spans="1:26" customFormat="1" x14ac:dyDescent="0.2">
      <c r="A69" s="37">
        <v>2418</v>
      </c>
      <c r="B69" s="37" t="s">
        <v>216</v>
      </c>
      <c r="C69" s="37" t="s">
        <v>1</v>
      </c>
      <c r="D69" s="37">
        <v>0.03</v>
      </c>
      <c r="E69" s="37">
        <v>2.1</v>
      </c>
      <c r="F69" s="37">
        <v>0.7</v>
      </c>
      <c r="G69" s="37" t="s">
        <v>14</v>
      </c>
      <c r="H69" s="37" t="s">
        <v>15</v>
      </c>
      <c r="I69" s="37" t="s">
        <v>24</v>
      </c>
      <c r="J69" s="37" t="s">
        <v>25</v>
      </c>
      <c r="K69" s="37" t="s">
        <v>26</v>
      </c>
      <c r="L69" s="37" t="s">
        <v>217</v>
      </c>
      <c r="M69" s="37">
        <v>0.56999999999999995</v>
      </c>
      <c r="N69" s="37" t="s">
        <v>8</v>
      </c>
      <c r="O69" s="37" t="s">
        <v>9</v>
      </c>
      <c r="P69" s="37" t="s">
        <v>218</v>
      </c>
      <c r="Q69" s="37" t="s">
        <v>219</v>
      </c>
      <c r="R69" s="37">
        <v>23805</v>
      </c>
      <c r="S69" s="39">
        <v>42010</v>
      </c>
      <c r="T69" s="39">
        <v>42011</v>
      </c>
      <c r="U69" s="37">
        <v>-1473.9059999999999</v>
      </c>
      <c r="V69" s="37">
        <v>4</v>
      </c>
      <c r="W69" s="37">
        <v>8.7200000000000006</v>
      </c>
      <c r="X69" s="37">
        <v>86750</v>
      </c>
      <c r="Y69" s="37" t="s">
        <v>3216</v>
      </c>
      <c r="Z69" s="37">
        <v>-1131.3951008311606</v>
      </c>
    </row>
    <row r="70" spans="1:26" customFormat="1" x14ac:dyDescent="0.2">
      <c r="A70" s="37">
        <v>1782</v>
      </c>
      <c r="B70" s="37" t="s">
        <v>220</v>
      </c>
      <c r="C70" s="37" t="s">
        <v>13</v>
      </c>
      <c r="D70" s="37">
        <v>0.03</v>
      </c>
      <c r="E70" s="37">
        <v>3.28</v>
      </c>
      <c r="F70" s="37">
        <v>3.97</v>
      </c>
      <c r="G70" s="37" t="s">
        <v>14</v>
      </c>
      <c r="H70" s="37" t="s">
        <v>47</v>
      </c>
      <c r="I70" s="37" t="s">
        <v>24</v>
      </c>
      <c r="J70" s="37" t="s">
        <v>25</v>
      </c>
      <c r="K70" s="37" t="s">
        <v>26</v>
      </c>
      <c r="L70" s="37" t="s">
        <v>221</v>
      </c>
      <c r="M70" s="37">
        <v>0.56000000000000005</v>
      </c>
      <c r="N70" s="37" t="s">
        <v>8</v>
      </c>
      <c r="O70" s="37" t="s">
        <v>35</v>
      </c>
      <c r="P70" s="37" t="s">
        <v>66</v>
      </c>
      <c r="Q70" s="37" t="s">
        <v>222</v>
      </c>
      <c r="R70" s="37">
        <v>92672</v>
      </c>
      <c r="S70" s="39">
        <v>42010</v>
      </c>
      <c r="T70" s="39">
        <v>42012</v>
      </c>
      <c r="U70" s="37">
        <v>-90.755600000000001</v>
      </c>
      <c r="V70" s="37">
        <v>7</v>
      </c>
      <c r="W70" s="37">
        <v>24.57</v>
      </c>
      <c r="X70" s="37">
        <v>89856</v>
      </c>
      <c r="Y70" s="37" t="s">
        <v>3218</v>
      </c>
      <c r="Z70" s="37">
        <v>137.62762730423515</v>
      </c>
    </row>
    <row r="71" spans="1:26" customFormat="1" x14ac:dyDescent="0.2">
      <c r="A71" s="37">
        <v>783</v>
      </c>
      <c r="B71" s="37" t="s">
        <v>223</v>
      </c>
      <c r="C71" s="37" t="s">
        <v>23</v>
      </c>
      <c r="D71" s="37">
        <v>0.02</v>
      </c>
      <c r="E71" s="37">
        <v>100.98</v>
      </c>
      <c r="F71" s="37">
        <v>35.840000000000003</v>
      </c>
      <c r="G71" s="37" t="s">
        <v>2</v>
      </c>
      <c r="H71" s="37" t="s">
        <v>3</v>
      </c>
      <c r="I71" s="37" t="s">
        <v>4</v>
      </c>
      <c r="J71" s="37" t="s">
        <v>93</v>
      </c>
      <c r="K71" s="37" t="s">
        <v>6</v>
      </c>
      <c r="L71" s="37" t="s">
        <v>94</v>
      </c>
      <c r="M71" s="37">
        <v>0.62</v>
      </c>
      <c r="N71" s="37" t="s">
        <v>8</v>
      </c>
      <c r="O71" s="37" t="s">
        <v>87</v>
      </c>
      <c r="P71" s="37" t="s">
        <v>224</v>
      </c>
      <c r="Q71" s="37" t="s">
        <v>225</v>
      </c>
      <c r="R71" s="37">
        <v>6010</v>
      </c>
      <c r="S71" s="39">
        <v>42010</v>
      </c>
      <c r="T71" s="39">
        <v>42010</v>
      </c>
      <c r="U71" s="37">
        <v>-134.91200000000001</v>
      </c>
      <c r="V71" s="37">
        <v>6</v>
      </c>
      <c r="W71" s="37">
        <v>614.99</v>
      </c>
      <c r="X71" s="37">
        <v>90961</v>
      </c>
      <c r="Y71" s="37" t="s">
        <v>3219</v>
      </c>
      <c r="Z71" s="37">
        <v>1575.0804024960521</v>
      </c>
    </row>
    <row r="72" spans="1:26" customFormat="1" x14ac:dyDescent="0.2">
      <c r="A72" s="37">
        <v>1828</v>
      </c>
      <c r="B72" s="37" t="s">
        <v>226</v>
      </c>
      <c r="C72" s="37" t="s">
        <v>23</v>
      </c>
      <c r="D72" s="37">
        <v>0.05</v>
      </c>
      <c r="E72" s="37">
        <v>7.1</v>
      </c>
      <c r="F72" s="37">
        <v>6.05</v>
      </c>
      <c r="G72" s="37" t="s">
        <v>14</v>
      </c>
      <c r="H72" s="37" t="s">
        <v>70</v>
      </c>
      <c r="I72" s="37" t="s">
        <v>24</v>
      </c>
      <c r="J72" s="37" t="s">
        <v>48</v>
      </c>
      <c r="K72" s="37" t="s">
        <v>49</v>
      </c>
      <c r="L72" s="37" t="s">
        <v>227</v>
      </c>
      <c r="M72" s="37">
        <v>0.39</v>
      </c>
      <c r="N72" s="37" t="s">
        <v>8</v>
      </c>
      <c r="O72" s="37" t="s">
        <v>28</v>
      </c>
      <c r="P72" s="37" t="s">
        <v>189</v>
      </c>
      <c r="Q72" s="37" t="s">
        <v>228</v>
      </c>
      <c r="R72" s="37">
        <v>50613</v>
      </c>
      <c r="S72" s="39">
        <v>42010</v>
      </c>
      <c r="T72" s="39">
        <v>42010</v>
      </c>
      <c r="U72" s="37">
        <v>-101.246</v>
      </c>
      <c r="V72" s="37">
        <v>14</v>
      </c>
      <c r="W72" s="37">
        <v>100.99</v>
      </c>
      <c r="X72" s="37">
        <v>86960</v>
      </c>
      <c r="Y72" s="37" t="s">
        <v>3217</v>
      </c>
      <c r="Z72" s="37">
        <v>93.643389973802385</v>
      </c>
    </row>
    <row r="73" spans="1:26" customFormat="1" x14ac:dyDescent="0.2">
      <c r="A73" s="37">
        <v>1828</v>
      </c>
      <c r="B73" s="37" t="s">
        <v>226</v>
      </c>
      <c r="C73" s="37" t="s">
        <v>23</v>
      </c>
      <c r="D73" s="37">
        <v>0.04</v>
      </c>
      <c r="E73" s="37">
        <v>20.95</v>
      </c>
      <c r="F73" s="37">
        <v>4</v>
      </c>
      <c r="G73" s="37" t="s">
        <v>14</v>
      </c>
      <c r="H73" s="37" t="s">
        <v>70</v>
      </c>
      <c r="I73" s="37" t="s">
        <v>16</v>
      </c>
      <c r="J73" s="37" t="s">
        <v>17</v>
      </c>
      <c r="K73" s="37" t="s">
        <v>49</v>
      </c>
      <c r="L73" s="37" t="s">
        <v>229</v>
      </c>
      <c r="M73" s="37">
        <v>0.6</v>
      </c>
      <c r="N73" s="37" t="s">
        <v>8</v>
      </c>
      <c r="O73" s="37" t="s">
        <v>28</v>
      </c>
      <c r="P73" s="37" t="s">
        <v>189</v>
      </c>
      <c r="Q73" s="37" t="s">
        <v>228</v>
      </c>
      <c r="R73" s="37">
        <v>50613</v>
      </c>
      <c r="S73" s="39">
        <v>42010</v>
      </c>
      <c r="T73" s="39">
        <v>42015</v>
      </c>
      <c r="U73" s="37">
        <v>-1.88</v>
      </c>
      <c r="V73" s="37">
        <v>7</v>
      </c>
      <c r="W73" s="37">
        <v>142.06</v>
      </c>
      <c r="X73" s="37">
        <v>86960</v>
      </c>
      <c r="Y73" s="37" t="s">
        <v>3217</v>
      </c>
      <c r="Z73" s="37">
        <v>363.28755509052223</v>
      </c>
    </row>
    <row r="74" spans="1:26" customFormat="1" x14ac:dyDescent="0.2">
      <c r="A74" s="37">
        <v>1829</v>
      </c>
      <c r="B74" s="37" t="s">
        <v>230</v>
      </c>
      <c r="C74" s="37" t="s">
        <v>23</v>
      </c>
      <c r="D74" s="37">
        <v>0.05</v>
      </c>
      <c r="E74" s="37">
        <v>39.06</v>
      </c>
      <c r="F74" s="37">
        <v>10.55</v>
      </c>
      <c r="G74" s="37" t="s">
        <v>14</v>
      </c>
      <c r="H74" s="37" t="s">
        <v>70</v>
      </c>
      <c r="I74" s="37" t="s">
        <v>24</v>
      </c>
      <c r="J74" s="37" t="s">
        <v>48</v>
      </c>
      <c r="K74" s="37" t="s">
        <v>49</v>
      </c>
      <c r="L74" s="37" t="s">
        <v>231</v>
      </c>
      <c r="M74" s="37">
        <v>0.37</v>
      </c>
      <c r="N74" s="37" t="s">
        <v>8</v>
      </c>
      <c r="O74" s="37" t="s">
        <v>28</v>
      </c>
      <c r="P74" s="37" t="s">
        <v>189</v>
      </c>
      <c r="Q74" s="37" t="s">
        <v>232</v>
      </c>
      <c r="R74" s="37">
        <v>52402</v>
      </c>
      <c r="S74" s="39">
        <v>42010</v>
      </c>
      <c r="T74" s="39">
        <v>42017</v>
      </c>
      <c r="U74" s="37">
        <v>250.98060000000001</v>
      </c>
      <c r="V74" s="37">
        <v>9</v>
      </c>
      <c r="W74" s="37">
        <v>363.74</v>
      </c>
      <c r="X74" s="37">
        <v>86960</v>
      </c>
      <c r="Y74" s="37" t="s">
        <v>3217</v>
      </c>
      <c r="Z74" s="37">
        <v>662.2221562010983</v>
      </c>
    </row>
    <row r="75" spans="1:26" customFormat="1" x14ac:dyDescent="0.2">
      <c r="A75" s="37">
        <v>1829</v>
      </c>
      <c r="B75" s="37" t="s">
        <v>230</v>
      </c>
      <c r="C75" s="37" t="s">
        <v>23</v>
      </c>
      <c r="D75" s="37">
        <v>0.04</v>
      </c>
      <c r="E75" s="37">
        <v>3.52</v>
      </c>
      <c r="F75" s="37">
        <v>6.83</v>
      </c>
      <c r="G75" s="37" t="s">
        <v>14</v>
      </c>
      <c r="H75" s="37" t="s">
        <v>70</v>
      </c>
      <c r="I75" s="37" t="s">
        <v>24</v>
      </c>
      <c r="J75" s="37" t="s">
        <v>48</v>
      </c>
      <c r="K75" s="37" t="s">
        <v>49</v>
      </c>
      <c r="L75" s="37" t="s">
        <v>233</v>
      </c>
      <c r="M75" s="37">
        <v>0.38</v>
      </c>
      <c r="N75" s="37" t="s">
        <v>8</v>
      </c>
      <c r="O75" s="37" t="s">
        <v>28</v>
      </c>
      <c r="P75" s="37" t="s">
        <v>189</v>
      </c>
      <c r="Q75" s="37" t="s">
        <v>232</v>
      </c>
      <c r="R75" s="37">
        <v>52402</v>
      </c>
      <c r="S75" s="39">
        <v>42010</v>
      </c>
      <c r="T75" s="39">
        <v>42019</v>
      </c>
      <c r="U75" s="37">
        <v>-57.753</v>
      </c>
      <c r="V75" s="37">
        <v>4</v>
      </c>
      <c r="W75" s="37">
        <v>15.93</v>
      </c>
      <c r="X75" s="37">
        <v>86960</v>
      </c>
      <c r="Y75" s="37" t="s">
        <v>3217</v>
      </c>
      <c r="Z75" s="37">
        <v>146.81981167129678</v>
      </c>
    </row>
    <row r="76" spans="1:26" customFormat="1" x14ac:dyDescent="0.2">
      <c r="A76" s="37">
        <v>1829</v>
      </c>
      <c r="B76" s="37" t="s">
        <v>230</v>
      </c>
      <c r="C76" s="37" t="s">
        <v>23</v>
      </c>
      <c r="D76" s="37">
        <v>0.02</v>
      </c>
      <c r="E76" s="37">
        <v>15.51</v>
      </c>
      <c r="F76" s="37">
        <v>17.78</v>
      </c>
      <c r="G76" s="37" t="s">
        <v>14</v>
      </c>
      <c r="H76" s="37" t="s">
        <v>70</v>
      </c>
      <c r="I76" s="37" t="s">
        <v>24</v>
      </c>
      <c r="J76" s="37" t="s">
        <v>54</v>
      </c>
      <c r="K76" s="37" t="s">
        <v>49</v>
      </c>
      <c r="L76" s="37" t="s">
        <v>234</v>
      </c>
      <c r="M76" s="37">
        <v>0.59</v>
      </c>
      <c r="N76" s="37" t="s">
        <v>8</v>
      </c>
      <c r="O76" s="37" t="s">
        <v>28</v>
      </c>
      <c r="P76" s="37" t="s">
        <v>189</v>
      </c>
      <c r="Q76" s="37" t="s">
        <v>232</v>
      </c>
      <c r="R76" s="37">
        <v>52402</v>
      </c>
      <c r="S76" s="39">
        <v>42010</v>
      </c>
      <c r="T76" s="39">
        <v>42017</v>
      </c>
      <c r="U76" s="37">
        <v>-47.97</v>
      </c>
      <c r="V76" s="37">
        <v>1</v>
      </c>
      <c r="W76" s="37">
        <v>21.28</v>
      </c>
      <c r="X76" s="37">
        <v>86960</v>
      </c>
      <c r="Y76" s="37" t="s">
        <v>3217</v>
      </c>
      <c r="Z76" s="37">
        <v>684.8208490096697</v>
      </c>
    </row>
    <row r="77" spans="1:26" customFormat="1" x14ac:dyDescent="0.2">
      <c r="A77" s="37">
        <v>2146</v>
      </c>
      <c r="B77" s="37" t="s">
        <v>235</v>
      </c>
      <c r="C77" s="37" t="s">
        <v>23</v>
      </c>
      <c r="D77" s="37">
        <v>0.05</v>
      </c>
      <c r="E77" s="37">
        <v>20.34</v>
      </c>
      <c r="F77" s="37">
        <v>35</v>
      </c>
      <c r="G77" s="37" t="s">
        <v>14</v>
      </c>
      <c r="H77" s="37" t="s">
        <v>70</v>
      </c>
      <c r="I77" s="37" t="s">
        <v>24</v>
      </c>
      <c r="J77" s="37" t="s">
        <v>54</v>
      </c>
      <c r="K77" s="37" t="s">
        <v>40</v>
      </c>
      <c r="L77" s="37" t="s">
        <v>236</v>
      </c>
      <c r="M77" s="37">
        <v>0.84</v>
      </c>
      <c r="N77" s="37" t="s">
        <v>8</v>
      </c>
      <c r="O77" s="37" t="s">
        <v>9</v>
      </c>
      <c r="P77" s="37" t="s">
        <v>218</v>
      </c>
      <c r="Q77" s="37" t="s">
        <v>237</v>
      </c>
      <c r="R77" s="37">
        <v>20151</v>
      </c>
      <c r="S77" s="39">
        <v>42010</v>
      </c>
      <c r="T77" s="39">
        <v>42014</v>
      </c>
      <c r="U77" s="37">
        <v>52.776000000000003</v>
      </c>
      <c r="V77" s="37">
        <v>2</v>
      </c>
      <c r="W77" s="37">
        <v>53.02</v>
      </c>
      <c r="X77" s="37">
        <v>87071</v>
      </c>
      <c r="Y77" s="37" t="s">
        <v>3216</v>
      </c>
      <c r="Z77" s="37">
        <v>1467.0409036815813</v>
      </c>
    </row>
    <row r="78" spans="1:26" customFormat="1" x14ac:dyDescent="0.2">
      <c r="A78" s="37">
        <v>211</v>
      </c>
      <c r="B78" s="37" t="s">
        <v>238</v>
      </c>
      <c r="C78" s="37" t="s">
        <v>92</v>
      </c>
      <c r="D78" s="37">
        <v>0.01</v>
      </c>
      <c r="E78" s="37">
        <v>10.06</v>
      </c>
      <c r="F78" s="37">
        <v>2.06</v>
      </c>
      <c r="G78" s="37" t="s">
        <v>14</v>
      </c>
      <c r="H78" s="37" t="s">
        <v>15</v>
      </c>
      <c r="I78" s="37" t="s">
        <v>24</v>
      </c>
      <c r="J78" s="37" t="s">
        <v>64</v>
      </c>
      <c r="K78" s="37" t="s">
        <v>26</v>
      </c>
      <c r="L78" s="37" t="s">
        <v>149</v>
      </c>
      <c r="M78" s="37">
        <v>0.39</v>
      </c>
      <c r="N78" s="37" t="s">
        <v>8</v>
      </c>
      <c r="O78" s="37" t="s">
        <v>87</v>
      </c>
      <c r="P78" s="37" t="s">
        <v>88</v>
      </c>
      <c r="Q78" s="37" t="s">
        <v>239</v>
      </c>
      <c r="R78" s="37">
        <v>13501</v>
      </c>
      <c r="S78" s="39">
        <v>42010</v>
      </c>
      <c r="T78" s="39">
        <v>42012</v>
      </c>
      <c r="U78" s="37">
        <v>7.59</v>
      </c>
      <c r="V78" s="37">
        <v>2</v>
      </c>
      <c r="W78" s="37">
        <v>21.2</v>
      </c>
      <c r="X78" s="37">
        <v>85964</v>
      </c>
      <c r="Y78" s="37" t="s">
        <v>3219</v>
      </c>
      <c r="Z78" s="37">
        <v>34.580076259008756</v>
      </c>
    </row>
    <row r="79" spans="1:26" customFormat="1" x14ac:dyDescent="0.2">
      <c r="A79" s="37">
        <v>211</v>
      </c>
      <c r="B79" s="37" t="s">
        <v>238</v>
      </c>
      <c r="C79" s="37" t="s">
        <v>92</v>
      </c>
      <c r="D79" s="37">
        <v>0</v>
      </c>
      <c r="E79" s="37">
        <v>65.989999999999995</v>
      </c>
      <c r="F79" s="37">
        <v>5.92</v>
      </c>
      <c r="G79" s="37" t="s">
        <v>14</v>
      </c>
      <c r="H79" s="37" t="s">
        <v>15</v>
      </c>
      <c r="I79" s="37" t="s">
        <v>16</v>
      </c>
      <c r="J79" s="37" t="s">
        <v>111</v>
      </c>
      <c r="K79" s="37" t="s">
        <v>49</v>
      </c>
      <c r="L79" s="37" t="s">
        <v>240</v>
      </c>
      <c r="M79" s="37">
        <v>0.55000000000000004</v>
      </c>
      <c r="N79" s="37" t="s">
        <v>8</v>
      </c>
      <c r="O79" s="37" t="s">
        <v>87</v>
      </c>
      <c r="P79" s="37" t="s">
        <v>88</v>
      </c>
      <c r="Q79" s="37" t="s">
        <v>239</v>
      </c>
      <c r="R79" s="37">
        <v>13501</v>
      </c>
      <c r="S79" s="39">
        <v>42010</v>
      </c>
      <c r="T79" s="39">
        <v>42012</v>
      </c>
      <c r="U79" s="37">
        <v>-107.98699999999999</v>
      </c>
      <c r="V79" s="37">
        <v>3</v>
      </c>
      <c r="W79" s="37">
        <v>173.32</v>
      </c>
      <c r="X79" s="37">
        <v>85964</v>
      </c>
      <c r="Y79" s="37" t="s">
        <v>3219</v>
      </c>
      <c r="Z79" s="37">
        <v>337.75044594866625</v>
      </c>
    </row>
    <row r="80" spans="1:26" customFormat="1" x14ac:dyDescent="0.2">
      <c r="A80" s="37">
        <v>3347</v>
      </c>
      <c r="B80" s="37" t="s">
        <v>241</v>
      </c>
      <c r="C80" s="37" t="s">
        <v>92</v>
      </c>
      <c r="D80" s="37">
        <v>7.0000000000000007E-2</v>
      </c>
      <c r="E80" s="37">
        <v>7.68</v>
      </c>
      <c r="F80" s="37">
        <v>6.16</v>
      </c>
      <c r="G80" s="37" t="s">
        <v>63</v>
      </c>
      <c r="H80" s="37" t="s">
        <v>15</v>
      </c>
      <c r="I80" s="37" t="s">
        <v>24</v>
      </c>
      <c r="J80" s="37" t="s">
        <v>48</v>
      </c>
      <c r="K80" s="37" t="s">
        <v>49</v>
      </c>
      <c r="L80" s="37" t="s">
        <v>242</v>
      </c>
      <c r="M80" s="37">
        <v>0.35</v>
      </c>
      <c r="N80" s="37" t="s">
        <v>8</v>
      </c>
      <c r="O80" s="37" t="s">
        <v>9</v>
      </c>
      <c r="P80" s="37" t="s">
        <v>99</v>
      </c>
      <c r="Q80" s="37" t="s">
        <v>243</v>
      </c>
      <c r="R80" s="37">
        <v>33411</v>
      </c>
      <c r="S80" s="39">
        <v>42010</v>
      </c>
      <c r="T80" s="39">
        <v>42012</v>
      </c>
      <c r="U80" s="37">
        <v>125.9982</v>
      </c>
      <c r="V80" s="37">
        <v>1</v>
      </c>
      <c r="W80" s="37">
        <v>22.13</v>
      </c>
      <c r="X80" s="37">
        <v>89355</v>
      </c>
      <c r="Y80" s="37" t="s">
        <v>3216</v>
      </c>
      <c r="Z80" s="37">
        <v>106.583900877883</v>
      </c>
    </row>
    <row r="81" spans="1:26" customFormat="1" x14ac:dyDescent="0.2">
      <c r="A81" s="37">
        <v>3347</v>
      </c>
      <c r="B81" s="37" t="s">
        <v>241</v>
      </c>
      <c r="C81" s="37" t="s">
        <v>92</v>
      </c>
      <c r="D81" s="37">
        <v>0.05</v>
      </c>
      <c r="E81" s="37">
        <v>6.64</v>
      </c>
      <c r="F81" s="37">
        <v>4.95</v>
      </c>
      <c r="G81" s="37" t="s">
        <v>63</v>
      </c>
      <c r="H81" s="37" t="s">
        <v>15</v>
      </c>
      <c r="I81" s="37" t="s">
        <v>4</v>
      </c>
      <c r="J81" s="37" t="s">
        <v>102</v>
      </c>
      <c r="K81" s="37" t="s">
        <v>18</v>
      </c>
      <c r="L81" s="37" t="s">
        <v>244</v>
      </c>
      <c r="M81" s="37">
        <v>0.37</v>
      </c>
      <c r="N81" s="37" t="s">
        <v>8</v>
      </c>
      <c r="O81" s="37" t="s">
        <v>9</v>
      </c>
      <c r="P81" s="37" t="s">
        <v>99</v>
      </c>
      <c r="Q81" s="37" t="s">
        <v>243</v>
      </c>
      <c r="R81" s="37">
        <v>33411</v>
      </c>
      <c r="S81" s="39">
        <v>42010</v>
      </c>
      <c r="T81" s="39">
        <v>42012</v>
      </c>
      <c r="U81" s="37">
        <v>-92.929199999999994</v>
      </c>
      <c r="V81" s="37">
        <v>5</v>
      </c>
      <c r="W81" s="37">
        <v>34.17</v>
      </c>
      <c r="X81" s="37">
        <v>89355</v>
      </c>
      <c r="Y81" s="37" t="s">
        <v>3216</v>
      </c>
      <c r="Z81" s="37">
        <v>-124.46504278871646</v>
      </c>
    </row>
    <row r="82" spans="1:26" customFormat="1" x14ac:dyDescent="0.2">
      <c r="A82" s="37">
        <v>799</v>
      </c>
      <c r="B82" s="37" t="s">
        <v>245</v>
      </c>
      <c r="C82" s="37" t="s">
        <v>46</v>
      </c>
      <c r="D82" s="37">
        <v>0.01</v>
      </c>
      <c r="E82" s="37">
        <v>150.97999999999999</v>
      </c>
      <c r="F82" s="37">
        <v>30</v>
      </c>
      <c r="G82" s="37" t="s">
        <v>2</v>
      </c>
      <c r="H82" s="37" t="s">
        <v>15</v>
      </c>
      <c r="I82" s="37" t="s">
        <v>4</v>
      </c>
      <c r="J82" s="37" t="s">
        <v>85</v>
      </c>
      <c r="K82" s="37" t="s">
        <v>33</v>
      </c>
      <c r="L82" s="37" t="s">
        <v>246</v>
      </c>
      <c r="M82" s="37">
        <v>0.74</v>
      </c>
      <c r="N82" s="37" t="s">
        <v>8</v>
      </c>
      <c r="O82" s="37" t="s">
        <v>9</v>
      </c>
      <c r="P82" s="37" t="s">
        <v>247</v>
      </c>
      <c r="Q82" s="37" t="s">
        <v>248</v>
      </c>
      <c r="R82" s="37">
        <v>29915</v>
      </c>
      <c r="S82" s="39">
        <v>42010</v>
      </c>
      <c r="T82" s="39">
        <v>42012</v>
      </c>
      <c r="U82" s="37">
        <v>131.38200000000001</v>
      </c>
      <c r="V82" s="37">
        <v>6</v>
      </c>
      <c r="W82" s="37">
        <v>958.46</v>
      </c>
      <c r="X82" s="37">
        <v>89909</v>
      </c>
      <c r="Y82" s="37" t="s">
        <v>3216</v>
      </c>
      <c r="Z82" s="37">
        <v>2050.7295087060734</v>
      </c>
    </row>
    <row r="83" spans="1:26" customFormat="1" x14ac:dyDescent="0.2">
      <c r="A83" s="37">
        <v>799</v>
      </c>
      <c r="B83" s="37" t="s">
        <v>245</v>
      </c>
      <c r="C83" s="37" t="s">
        <v>46</v>
      </c>
      <c r="D83" s="37">
        <v>0.01</v>
      </c>
      <c r="E83" s="37">
        <v>28.28</v>
      </c>
      <c r="F83" s="37">
        <v>13.99</v>
      </c>
      <c r="G83" s="37" t="s">
        <v>63</v>
      </c>
      <c r="H83" s="37" t="s">
        <v>15</v>
      </c>
      <c r="I83" s="37" t="s">
        <v>24</v>
      </c>
      <c r="J83" s="37" t="s">
        <v>54</v>
      </c>
      <c r="K83" s="37" t="s">
        <v>120</v>
      </c>
      <c r="L83" s="37" t="s">
        <v>249</v>
      </c>
      <c r="M83" s="37">
        <v>0.57999999999999996</v>
      </c>
      <c r="N83" s="37" t="s">
        <v>8</v>
      </c>
      <c r="O83" s="37" t="s">
        <v>9</v>
      </c>
      <c r="P83" s="37" t="s">
        <v>247</v>
      </c>
      <c r="Q83" s="37" t="s">
        <v>248</v>
      </c>
      <c r="R83" s="37">
        <v>29915</v>
      </c>
      <c r="S83" s="39">
        <v>42010</v>
      </c>
      <c r="T83" s="39">
        <v>42012</v>
      </c>
      <c r="U83" s="37">
        <v>-89.292000000000002</v>
      </c>
      <c r="V83" s="37">
        <v>12</v>
      </c>
      <c r="W83" s="37">
        <v>368.84</v>
      </c>
      <c r="X83" s="37">
        <v>89909</v>
      </c>
      <c r="Y83" s="37" t="s">
        <v>3216</v>
      </c>
      <c r="Z83" s="37">
        <v>586.16940421355866</v>
      </c>
    </row>
    <row r="84" spans="1:26" customFormat="1" x14ac:dyDescent="0.2">
      <c r="A84" s="37">
        <v>799</v>
      </c>
      <c r="B84" s="37" t="s">
        <v>245</v>
      </c>
      <c r="C84" s="37" t="s">
        <v>46</v>
      </c>
      <c r="D84" s="37">
        <v>0.03</v>
      </c>
      <c r="E84" s="37">
        <v>35.99</v>
      </c>
      <c r="F84" s="37">
        <v>1.1000000000000001</v>
      </c>
      <c r="G84" s="37" t="s">
        <v>14</v>
      </c>
      <c r="H84" s="37" t="s">
        <v>15</v>
      </c>
      <c r="I84" s="37" t="s">
        <v>16</v>
      </c>
      <c r="J84" s="37" t="s">
        <v>111</v>
      </c>
      <c r="K84" s="37" t="s">
        <v>49</v>
      </c>
      <c r="L84" s="37" t="s">
        <v>250</v>
      </c>
      <c r="M84" s="37">
        <v>0.55000000000000004</v>
      </c>
      <c r="N84" s="37" t="s">
        <v>8</v>
      </c>
      <c r="O84" s="37" t="s">
        <v>9</v>
      </c>
      <c r="P84" s="37" t="s">
        <v>247</v>
      </c>
      <c r="Q84" s="37" t="s">
        <v>248</v>
      </c>
      <c r="R84" s="37">
        <v>29915</v>
      </c>
      <c r="S84" s="39">
        <v>42010</v>
      </c>
      <c r="T84" s="39">
        <v>42011</v>
      </c>
      <c r="U84" s="37">
        <v>-211.036</v>
      </c>
      <c r="V84" s="37">
        <v>1</v>
      </c>
      <c r="W84" s="37">
        <v>30.86</v>
      </c>
      <c r="X84" s="37">
        <v>89909</v>
      </c>
      <c r="Y84" s="37" t="s">
        <v>3216</v>
      </c>
      <c r="Z84" s="37">
        <v>173.44963416437352</v>
      </c>
    </row>
    <row r="85" spans="1:26" customFormat="1" x14ac:dyDescent="0.2">
      <c r="A85" s="37">
        <v>1950</v>
      </c>
      <c r="B85" s="37" t="s">
        <v>251</v>
      </c>
      <c r="C85" s="37" t="s">
        <v>46</v>
      </c>
      <c r="D85" s="37">
        <v>0.01</v>
      </c>
      <c r="E85" s="37">
        <v>6.68</v>
      </c>
      <c r="F85" s="37">
        <v>4.91</v>
      </c>
      <c r="G85" s="37" t="s">
        <v>14</v>
      </c>
      <c r="H85" s="37" t="s">
        <v>3</v>
      </c>
      <c r="I85" s="37" t="s">
        <v>24</v>
      </c>
      <c r="J85" s="37" t="s">
        <v>64</v>
      </c>
      <c r="K85" s="37" t="s">
        <v>49</v>
      </c>
      <c r="L85" s="37" t="s">
        <v>252</v>
      </c>
      <c r="M85" s="37">
        <v>0.37</v>
      </c>
      <c r="N85" s="37" t="s">
        <v>8</v>
      </c>
      <c r="O85" s="37" t="s">
        <v>35</v>
      </c>
      <c r="P85" s="37" t="s">
        <v>253</v>
      </c>
      <c r="Q85" s="37" t="s">
        <v>254</v>
      </c>
      <c r="R85" s="37">
        <v>59750</v>
      </c>
      <c r="S85" s="39">
        <v>42010</v>
      </c>
      <c r="T85" s="39">
        <v>42012</v>
      </c>
      <c r="U85" s="37">
        <v>-15.48</v>
      </c>
      <c r="V85" s="37">
        <v>7</v>
      </c>
      <c r="W85" s="37">
        <v>51.03</v>
      </c>
      <c r="X85" s="37">
        <v>90414</v>
      </c>
      <c r="Y85" s="37" t="s">
        <v>3218</v>
      </c>
      <c r="Z85" s="37">
        <v>270.67936337007274</v>
      </c>
    </row>
    <row r="86" spans="1:26" customFormat="1" x14ac:dyDescent="0.2">
      <c r="A86" s="37">
        <v>2290</v>
      </c>
      <c r="B86" s="37" t="s">
        <v>255</v>
      </c>
      <c r="C86" s="37" t="s">
        <v>46</v>
      </c>
      <c r="D86" s="37">
        <v>0</v>
      </c>
      <c r="E86" s="37">
        <v>42.98</v>
      </c>
      <c r="F86" s="37">
        <v>4.62</v>
      </c>
      <c r="G86" s="37" t="s">
        <v>14</v>
      </c>
      <c r="H86" s="37" t="s">
        <v>47</v>
      </c>
      <c r="I86" s="37" t="s">
        <v>24</v>
      </c>
      <c r="J86" s="37" t="s">
        <v>71</v>
      </c>
      <c r="K86" s="37" t="s">
        <v>49</v>
      </c>
      <c r="L86" s="37" t="s">
        <v>256</v>
      </c>
      <c r="M86" s="37">
        <v>0.56000000000000005</v>
      </c>
      <c r="N86" s="37" t="s">
        <v>8</v>
      </c>
      <c r="O86" s="37" t="s">
        <v>28</v>
      </c>
      <c r="P86" s="37" t="s">
        <v>60</v>
      </c>
      <c r="Q86" s="37" t="s">
        <v>257</v>
      </c>
      <c r="R86" s="37">
        <v>55433</v>
      </c>
      <c r="S86" s="39">
        <v>42010</v>
      </c>
      <c r="T86" s="39">
        <v>42012</v>
      </c>
      <c r="U86" s="37">
        <v>385.30290000000002</v>
      </c>
      <c r="V86" s="37">
        <v>12</v>
      </c>
      <c r="W86" s="37">
        <v>558.41</v>
      </c>
      <c r="X86" s="37">
        <v>88163</v>
      </c>
      <c r="Y86" s="37" t="s">
        <v>3217</v>
      </c>
      <c r="Z86" s="37">
        <v>990.81926266270523</v>
      </c>
    </row>
    <row r="87" spans="1:26" customFormat="1" x14ac:dyDescent="0.2">
      <c r="A87" s="37">
        <v>2290</v>
      </c>
      <c r="B87" s="37" t="s">
        <v>255</v>
      </c>
      <c r="C87" s="37" t="s">
        <v>46</v>
      </c>
      <c r="D87" s="37">
        <v>0.03</v>
      </c>
      <c r="E87" s="37">
        <v>21.78</v>
      </c>
      <c r="F87" s="37">
        <v>5.94</v>
      </c>
      <c r="G87" s="37" t="s">
        <v>14</v>
      </c>
      <c r="H87" s="37" t="s">
        <v>47</v>
      </c>
      <c r="I87" s="37" t="s">
        <v>24</v>
      </c>
      <c r="J87" s="37" t="s">
        <v>71</v>
      </c>
      <c r="K87" s="37" t="s">
        <v>120</v>
      </c>
      <c r="L87" s="37" t="s">
        <v>258</v>
      </c>
      <c r="M87" s="37">
        <v>0.5</v>
      </c>
      <c r="N87" s="37" t="s">
        <v>8</v>
      </c>
      <c r="O87" s="37" t="s">
        <v>28</v>
      </c>
      <c r="P87" s="37" t="s">
        <v>60</v>
      </c>
      <c r="Q87" s="37" t="s">
        <v>257</v>
      </c>
      <c r="R87" s="37">
        <v>55433</v>
      </c>
      <c r="S87" s="39">
        <v>42010</v>
      </c>
      <c r="T87" s="39">
        <v>42012</v>
      </c>
      <c r="U87" s="37">
        <v>187.2</v>
      </c>
      <c r="V87" s="37">
        <v>13</v>
      </c>
      <c r="W87" s="37">
        <v>290.22000000000003</v>
      </c>
      <c r="X87" s="37">
        <v>88163</v>
      </c>
      <c r="Y87" s="37" t="s">
        <v>3217</v>
      </c>
      <c r="Z87" s="37">
        <v>688.32121111075162</v>
      </c>
    </row>
    <row r="88" spans="1:26" customFormat="1" x14ac:dyDescent="0.2">
      <c r="A88" s="37">
        <v>3285</v>
      </c>
      <c r="B88" s="37" t="s">
        <v>259</v>
      </c>
      <c r="C88" s="37" t="s">
        <v>46</v>
      </c>
      <c r="D88" s="37">
        <v>0.06</v>
      </c>
      <c r="E88" s="37">
        <v>1.7</v>
      </c>
      <c r="F88" s="37">
        <v>1.99</v>
      </c>
      <c r="G88" s="37" t="s">
        <v>14</v>
      </c>
      <c r="H88" s="37" t="s">
        <v>15</v>
      </c>
      <c r="I88" s="37" t="s">
        <v>16</v>
      </c>
      <c r="J88" s="37" t="s">
        <v>17</v>
      </c>
      <c r="K88" s="37" t="s">
        <v>18</v>
      </c>
      <c r="L88" s="37" t="s">
        <v>260</v>
      </c>
      <c r="M88" s="37">
        <v>0.51</v>
      </c>
      <c r="N88" s="37" t="s">
        <v>8</v>
      </c>
      <c r="O88" s="37" t="s">
        <v>9</v>
      </c>
      <c r="P88" s="37" t="s">
        <v>218</v>
      </c>
      <c r="Q88" s="37" t="s">
        <v>261</v>
      </c>
      <c r="R88" s="37">
        <v>20170</v>
      </c>
      <c r="S88" s="39">
        <v>42010</v>
      </c>
      <c r="T88" s="39">
        <v>42011</v>
      </c>
      <c r="U88" s="37">
        <v>80.071200000000005</v>
      </c>
      <c r="V88" s="37">
        <v>7</v>
      </c>
      <c r="W88" s="37">
        <v>12.15</v>
      </c>
      <c r="X88" s="37">
        <v>90750</v>
      </c>
      <c r="Y88" s="37" t="s">
        <v>3216</v>
      </c>
      <c r="Z88" s="37">
        <v>335.64079897095115</v>
      </c>
    </row>
    <row r="89" spans="1:26" customFormat="1" x14ac:dyDescent="0.2">
      <c r="A89" s="37">
        <v>3285</v>
      </c>
      <c r="B89" s="37" t="s">
        <v>259</v>
      </c>
      <c r="C89" s="37" t="s">
        <v>46</v>
      </c>
      <c r="D89" s="37">
        <v>0.01</v>
      </c>
      <c r="E89" s="37">
        <v>30.98</v>
      </c>
      <c r="F89" s="37">
        <v>5.09</v>
      </c>
      <c r="G89" s="37" t="s">
        <v>14</v>
      </c>
      <c r="H89" s="37" t="s">
        <v>15</v>
      </c>
      <c r="I89" s="37" t="s">
        <v>24</v>
      </c>
      <c r="J89" s="37" t="s">
        <v>64</v>
      </c>
      <c r="K89" s="37" t="s">
        <v>49</v>
      </c>
      <c r="L89" s="37" t="s">
        <v>262</v>
      </c>
      <c r="M89" s="37">
        <v>0.4</v>
      </c>
      <c r="N89" s="37" t="s">
        <v>8</v>
      </c>
      <c r="O89" s="37" t="s">
        <v>9</v>
      </c>
      <c r="P89" s="37" t="s">
        <v>218</v>
      </c>
      <c r="Q89" s="37" t="s">
        <v>261</v>
      </c>
      <c r="R89" s="37">
        <v>20170</v>
      </c>
      <c r="S89" s="39">
        <v>42010</v>
      </c>
      <c r="T89" s="39">
        <v>42012</v>
      </c>
      <c r="U89" s="37">
        <v>896.40599999999995</v>
      </c>
      <c r="V89" s="37">
        <v>9</v>
      </c>
      <c r="W89" s="37">
        <v>288.42</v>
      </c>
      <c r="X89" s="37">
        <v>90750</v>
      </c>
      <c r="Y89" s="37" t="s">
        <v>3216</v>
      </c>
      <c r="Z89" s="37">
        <v>1290.6217038577261</v>
      </c>
    </row>
    <row r="90" spans="1:26" customFormat="1" x14ac:dyDescent="0.2">
      <c r="A90" s="37">
        <v>619</v>
      </c>
      <c r="B90" s="37" t="s">
        <v>263</v>
      </c>
      <c r="C90" s="37" t="s">
        <v>1</v>
      </c>
      <c r="D90" s="37">
        <v>0.03</v>
      </c>
      <c r="E90" s="37">
        <v>14.2</v>
      </c>
      <c r="F90" s="37">
        <v>5.3</v>
      </c>
      <c r="G90" s="37" t="s">
        <v>14</v>
      </c>
      <c r="H90" s="37" t="s">
        <v>15</v>
      </c>
      <c r="I90" s="37" t="s">
        <v>4</v>
      </c>
      <c r="J90" s="37" t="s">
        <v>102</v>
      </c>
      <c r="K90" s="37" t="s">
        <v>26</v>
      </c>
      <c r="L90" s="37" t="s">
        <v>264</v>
      </c>
      <c r="M90" s="37">
        <v>0.46</v>
      </c>
      <c r="N90" s="37" t="s">
        <v>8</v>
      </c>
      <c r="O90" s="37" t="s">
        <v>28</v>
      </c>
      <c r="P90" s="37" t="s">
        <v>265</v>
      </c>
      <c r="Q90" s="37" t="s">
        <v>266</v>
      </c>
      <c r="R90" s="37">
        <v>48195</v>
      </c>
      <c r="S90" s="39">
        <v>42011</v>
      </c>
      <c r="T90" s="39">
        <v>42012</v>
      </c>
      <c r="U90" s="37">
        <v>107.02</v>
      </c>
      <c r="V90" s="37">
        <v>14</v>
      </c>
      <c r="W90" s="37">
        <v>205.98</v>
      </c>
      <c r="X90" s="37">
        <v>88196</v>
      </c>
      <c r="Y90" s="37" t="s">
        <v>3217</v>
      </c>
      <c r="Z90" s="37">
        <v>561.1359754085579</v>
      </c>
    </row>
    <row r="91" spans="1:26" customFormat="1" x14ac:dyDescent="0.2">
      <c r="A91" s="37">
        <v>3</v>
      </c>
      <c r="B91" s="37" t="s">
        <v>267</v>
      </c>
      <c r="C91" s="37" t="s">
        <v>13</v>
      </c>
      <c r="D91" s="37">
        <v>0.01</v>
      </c>
      <c r="E91" s="37">
        <v>2.84</v>
      </c>
      <c r="F91" s="37">
        <v>0.93</v>
      </c>
      <c r="G91" s="37" t="s">
        <v>63</v>
      </c>
      <c r="H91" s="37" t="s">
        <v>70</v>
      </c>
      <c r="I91" s="37" t="s">
        <v>24</v>
      </c>
      <c r="J91" s="37" t="s">
        <v>25</v>
      </c>
      <c r="K91" s="37" t="s">
        <v>26</v>
      </c>
      <c r="L91" s="37" t="s">
        <v>268</v>
      </c>
      <c r="M91" s="37">
        <v>0.54</v>
      </c>
      <c r="N91" s="37" t="s">
        <v>8</v>
      </c>
      <c r="O91" s="37" t="s">
        <v>35</v>
      </c>
      <c r="P91" s="37" t="s">
        <v>42</v>
      </c>
      <c r="Q91" s="37" t="s">
        <v>269</v>
      </c>
      <c r="R91" s="37">
        <v>98221</v>
      </c>
      <c r="S91" s="39">
        <v>42011</v>
      </c>
      <c r="T91" s="39">
        <v>42012</v>
      </c>
      <c r="U91" s="37">
        <v>4.5599999999999996</v>
      </c>
      <c r="V91" s="37">
        <v>4</v>
      </c>
      <c r="W91" s="37">
        <v>13.01</v>
      </c>
      <c r="X91" s="37">
        <v>88522</v>
      </c>
      <c r="Y91" s="37" t="s">
        <v>3218</v>
      </c>
      <c r="Z91" s="37">
        <v>33.769145168792107</v>
      </c>
    </row>
    <row r="92" spans="1:26" customFormat="1" x14ac:dyDescent="0.2">
      <c r="A92" s="37">
        <v>651</v>
      </c>
      <c r="B92" s="37" t="s">
        <v>270</v>
      </c>
      <c r="C92" s="37" t="s">
        <v>13</v>
      </c>
      <c r="D92" s="37">
        <v>0.08</v>
      </c>
      <c r="E92" s="37">
        <v>15.99</v>
      </c>
      <c r="F92" s="37">
        <v>13.18</v>
      </c>
      <c r="G92" s="37" t="s">
        <v>14</v>
      </c>
      <c r="H92" s="37" t="s">
        <v>15</v>
      </c>
      <c r="I92" s="37" t="s">
        <v>24</v>
      </c>
      <c r="J92" s="37" t="s">
        <v>48</v>
      </c>
      <c r="K92" s="37" t="s">
        <v>49</v>
      </c>
      <c r="L92" s="37" t="s">
        <v>271</v>
      </c>
      <c r="M92" s="37">
        <v>0.37</v>
      </c>
      <c r="N92" s="37" t="s">
        <v>8</v>
      </c>
      <c r="O92" s="37" t="s">
        <v>35</v>
      </c>
      <c r="P92" s="37" t="s">
        <v>272</v>
      </c>
      <c r="Q92" s="37" t="s">
        <v>273</v>
      </c>
      <c r="R92" s="37">
        <v>89115</v>
      </c>
      <c r="S92" s="39">
        <v>42011</v>
      </c>
      <c r="T92" s="39">
        <v>42012</v>
      </c>
      <c r="U92" s="37">
        <v>-246.92616000000001</v>
      </c>
      <c r="V92" s="37">
        <v>12</v>
      </c>
      <c r="W92" s="37">
        <v>192.33</v>
      </c>
      <c r="X92" s="37">
        <v>91575</v>
      </c>
      <c r="Y92" s="37" t="s">
        <v>3218</v>
      </c>
      <c r="Z92" s="37">
        <v>21.744249609910121</v>
      </c>
    </row>
    <row r="93" spans="1:26" customFormat="1" x14ac:dyDescent="0.2">
      <c r="A93" s="37">
        <v>2630</v>
      </c>
      <c r="B93" s="37" t="s">
        <v>181</v>
      </c>
      <c r="C93" s="37" t="s">
        <v>13</v>
      </c>
      <c r="D93" s="37">
        <v>7.0000000000000007E-2</v>
      </c>
      <c r="E93" s="37">
        <v>65.989999999999995</v>
      </c>
      <c r="F93" s="37">
        <v>5.99</v>
      </c>
      <c r="G93" s="37" t="s">
        <v>14</v>
      </c>
      <c r="H93" s="37" t="s">
        <v>3</v>
      </c>
      <c r="I93" s="37" t="s">
        <v>16</v>
      </c>
      <c r="J93" s="37" t="s">
        <v>111</v>
      </c>
      <c r="K93" s="37" t="s">
        <v>49</v>
      </c>
      <c r="L93" s="37" t="s">
        <v>274</v>
      </c>
      <c r="M93" s="37">
        <v>0.57999999999999996</v>
      </c>
      <c r="N93" s="37" t="s">
        <v>8</v>
      </c>
      <c r="O93" s="37" t="s">
        <v>28</v>
      </c>
      <c r="P93" s="37" t="s">
        <v>183</v>
      </c>
      <c r="Q93" s="37" t="s">
        <v>184</v>
      </c>
      <c r="R93" s="37">
        <v>73071</v>
      </c>
      <c r="S93" s="39">
        <v>42011</v>
      </c>
      <c r="T93" s="39">
        <v>42012</v>
      </c>
      <c r="U93" s="37">
        <v>-139.18256</v>
      </c>
      <c r="V93" s="37">
        <v>3</v>
      </c>
      <c r="W93" s="37">
        <v>165.71</v>
      </c>
      <c r="X93" s="37">
        <v>85915</v>
      </c>
      <c r="Y93" s="37" t="s">
        <v>3217</v>
      </c>
      <c r="Z93" s="37">
        <v>291.06450129207991</v>
      </c>
    </row>
    <row r="94" spans="1:26" customFormat="1" x14ac:dyDescent="0.2">
      <c r="A94" s="37">
        <v>1781</v>
      </c>
      <c r="B94" s="37" t="s">
        <v>275</v>
      </c>
      <c r="C94" s="37" t="s">
        <v>23</v>
      </c>
      <c r="D94" s="37">
        <v>0.03</v>
      </c>
      <c r="E94" s="37">
        <v>5.08</v>
      </c>
      <c r="F94" s="37">
        <v>2.0299999999999998</v>
      </c>
      <c r="G94" s="37" t="s">
        <v>14</v>
      </c>
      <c r="H94" s="37" t="s">
        <v>47</v>
      </c>
      <c r="I94" s="37" t="s">
        <v>4</v>
      </c>
      <c r="J94" s="37" t="s">
        <v>102</v>
      </c>
      <c r="K94" s="37" t="s">
        <v>26</v>
      </c>
      <c r="L94" s="37" t="s">
        <v>276</v>
      </c>
      <c r="M94" s="37">
        <v>0.51</v>
      </c>
      <c r="N94" s="37" t="s">
        <v>8</v>
      </c>
      <c r="O94" s="37" t="s">
        <v>35</v>
      </c>
      <c r="P94" s="37" t="s">
        <v>66</v>
      </c>
      <c r="Q94" s="37" t="s">
        <v>277</v>
      </c>
      <c r="R94" s="37">
        <v>94070</v>
      </c>
      <c r="S94" s="39">
        <v>42011</v>
      </c>
      <c r="T94" s="39">
        <v>42016</v>
      </c>
      <c r="U94" s="37">
        <v>15.1524</v>
      </c>
      <c r="V94" s="37">
        <v>4</v>
      </c>
      <c r="W94" s="37">
        <v>21.96</v>
      </c>
      <c r="X94" s="37">
        <v>89858</v>
      </c>
      <c r="Y94" s="37" t="s">
        <v>3218</v>
      </c>
      <c r="Z94" s="37">
        <v>238.7971225865825</v>
      </c>
    </row>
    <row r="95" spans="1:26" customFormat="1" x14ac:dyDescent="0.2">
      <c r="A95" s="37">
        <v>3123</v>
      </c>
      <c r="B95" s="37" t="s">
        <v>278</v>
      </c>
      <c r="C95" s="37" t="s">
        <v>23</v>
      </c>
      <c r="D95" s="37">
        <v>0.02</v>
      </c>
      <c r="E95" s="37">
        <v>7.1</v>
      </c>
      <c r="F95" s="37">
        <v>6.05</v>
      </c>
      <c r="G95" s="37" t="s">
        <v>14</v>
      </c>
      <c r="H95" s="37" t="s">
        <v>47</v>
      </c>
      <c r="I95" s="37" t="s">
        <v>24</v>
      </c>
      <c r="J95" s="37" t="s">
        <v>48</v>
      </c>
      <c r="K95" s="37" t="s">
        <v>49</v>
      </c>
      <c r="L95" s="37" t="s">
        <v>227</v>
      </c>
      <c r="M95" s="37">
        <v>0.39</v>
      </c>
      <c r="N95" s="37" t="s">
        <v>8</v>
      </c>
      <c r="O95" s="37" t="s">
        <v>28</v>
      </c>
      <c r="P95" s="37" t="s">
        <v>79</v>
      </c>
      <c r="Q95" s="37" t="s">
        <v>279</v>
      </c>
      <c r="R95" s="37">
        <v>60160</v>
      </c>
      <c r="S95" s="39">
        <v>42011</v>
      </c>
      <c r="T95" s="39">
        <v>42013</v>
      </c>
      <c r="U95" s="37">
        <v>-48.875</v>
      </c>
      <c r="V95" s="37">
        <v>8</v>
      </c>
      <c r="W95" s="37">
        <v>61.5</v>
      </c>
      <c r="X95" s="37">
        <v>87287</v>
      </c>
      <c r="Y95" s="37" t="s">
        <v>3217</v>
      </c>
      <c r="Z95" s="37">
        <v>197.53692535742098</v>
      </c>
    </row>
    <row r="96" spans="1:26" customFormat="1" x14ac:dyDescent="0.2">
      <c r="A96" s="37">
        <v>3303</v>
      </c>
      <c r="B96" s="37" t="s">
        <v>280</v>
      </c>
      <c r="C96" s="37" t="s">
        <v>23</v>
      </c>
      <c r="D96" s="37">
        <v>0.04</v>
      </c>
      <c r="E96" s="37">
        <v>33.89</v>
      </c>
      <c r="F96" s="37">
        <v>5.0999999999999996</v>
      </c>
      <c r="G96" s="37" t="s">
        <v>14</v>
      </c>
      <c r="H96" s="37" t="s">
        <v>47</v>
      </c>
      <c r="I96" s="37" t="s">
        <v>24</v>
      </c>
      <c r="J96" s="37" t="s">
        <v>54</v>
      </c>
      <c r="K96" s="37" t="s">
        <v>49</v>
      </c>
      <c r="L96" s="37" t="s">
        <v>281</v>
      </c>
      <c r="M96" s="37">
        <v>0.6</v>
      </c>
      <c r="N96" s="37" t="s">
        <v>8</v>
      </c>
      <c r="O96" s="37" t="s">
        <v>9</v>
      </c>
      <c r="P96" s="37" t="s">
        <v>99</v>
      </c>
      <c r="Q96" s="37" t="s">
        <v>282</v>
      </c>
      <c r="R96" s="37">
        <v>33461</v>
      </c>
      <c r="S96" s="39">
        <v>42011</v>
      </c>
      <c r="T96" s="39">
        <v>42016</v>
      </c>
      <c r="U96" s="37">
        <v>68.676000000000002</v>
      </c>
      <c r="V96" s="37">
        <v>6</v>
      </c>
      <c r="W96" s="37">
        <v>200.64</v>
      </c>
      <c r="X96" s="37">
        <v>87795</v>
      </c>
      <c r="Y96" s="37" t="s">
        <v>3216</v>
      </c>
      <c r="Z96" s="37">
        <v>536.9244028428775</v>
      </c>
    </row>
    <row r="97" spans="1:26" customFormat="1" x14ac:dyDescent="0.2">
      <c r="A97" s="37">
        <v>1367</v>
      </c>
      <c r="B97" s="37" t="s">
        <v>283</v>
      </c>
      <c r="C97" s="37" t="s">
        <v>92</v>
      </c>
      <c r="D97" s="37">
        <v>0.03</v>
      </c>
      <c r="E97" s="37">
        <v>73.98</v>
      </c>
      <c r="F97" s="37">
        <v>14.52</v>
      </c>
      <c r="G97" s="37" t="s">
        <v>14</v>
      </c>
      <c r="H97" s="37" t="s">
        <v>15</v>
      </c>
      <c r="I97" s="37" t="s">
        <v>16</v>
      </c>
      <c r="J97" s="37" t="s">
        <v>17</v>
      </c>
      <c r="K97" s="37" t="s">
        <v>49</v>
      </c>
      <c r="L97" s="37" t="s">
        <v>284</v>
      </c>
      <c r="M97" s="37">
        <v>0.65</v>
      </c>
      <c r="N97" s="37" t="s">
        <v>8</v>
      </c>
      <c r="O97" s="37" t="s">
        <v>28</v>
      </c>
      <c r="P97" s="37" t="s">
        <v>163</v>
      </c>
      <c r="Q97" s="37" t="s">
        <v>285</v>
      </c>
      <c r="R97" s="37">
        <v>79424</v>
      </c>
      <c r="S97" s="39">
        <v>42011</v>
      </c>
      <c r="T97" s="39">
        <v>42014</v>
      </c>
      <c r="U97" s="37">
        <v>-326.23160000000001</v>
      </c>
      <c r="V97" s="37">
        <v>1</v>
      </c>
      <c r="W97" s="37">
        <v>79.02</v>
      </c>
      <c r="X97" s="37">
        <v>90513</v>
      </c>
      <c r="Y97" s="37" t="s">
        <v>3217</v>
      </c>
      <c r="Z97" s="37">
        <v>440.28802169280203</v>
      </c>
    </row>
    <row r="98" spans="1:26" customFormat="1" x14ac:dyDescent="0.2">
      <c r="A98" s="37">
        <v>1606</v>
      </c>
      <c r="B98" s="37" t="s">
        <v>286</v>
      </c>
      <c r="C98" s="37" t="s">
        <v>92</v>
      </c>
      <c r="D98" s="37">
        <v>0.05</v>
      </c>
      <c r="E98" s="37">
        <v>1.98</v>
      </c>
      <c r="F98" s="37">
        <v>4.7699999999999996</v>
      </c>
      <c r="G98" s="37" t="s">
        <v>14</v>
      </c>
      <c r="H98" s="37" t="s">
        <v>47</v>
      </c>
      <c r="I98" s="37" t="s">
        <v>24</v>
      </c>
      <c r="J98" s="37" t="s">
        <v>48</v>
      </c>
      <c r="K98" s="37" t="s">
        <v>49</v>
      </c>
      <c r="L98" s="37" t="s">
        <v>287</v>
      </c>
      <c r="M98" s="37">
        <v>0.4</v>
      </c>
      <c r="N98" s="37" t="s">
        <v>8</v>
      </c>
      <c r="O98" s="37" t="s">
        <v>87</v>
      </c>
      <c r="P98" s="37" t="s">
        <v>88</v>
      </c>
      <c r="Q98" s="37" t="s">
        <v>288</v>
      </c>
      <c r="R98" s="37">
        <v>11010</v>
      </c>
      <c r="S98" s="39">
        <v>42011</v>
      </c>
      <c r="T98" s="39">
        <v>42012</v>
      </c>
      <c r="U98" s="37">
        <v>-14.359819999999999</v>
      </c>
      <c r="V98" s="37">
        <v>1</v>
      </c>
      <c r="W98" s="37">
        <v>3.53</v>
      </c>
      <c r="X98" s="37">
        <v>87993</v>
      </c>
      <c r="Y98" s="37" t="s">
        <v>3219</v>
      </c>
      <c r="Z98" s="37">
        <v>102.94260228770489</v>
      </c>
    </row>
    <row r="99" spans="1:26" customFormat="1" x14ac:dyDescent="0.2">
      <c r="A99" s="37">
        <v>1606</v>
      </c>
      <c r="B99" s="37" t="s">
        <v>286</v>
      </c>
      <c r="C99" s="37" t="s">
        <v>92</v>
      </c>
      <c r="D99" s="37">
        <v>7.0000000000000007E-2</v>
      </c>
      <c r="E99" s="37">
        <v>699.99</v>
      </c>
      <c r="F99" s="37">
        <v>24.49</v>
      </c>
      <c r="G99" s="37" t="s">
        <v>63</v>
      </c>
      <c r="H99" s="37" t="s">
        <v>47</v>
      </c>
      <c r="I99" s="37" t="s">
        <v>16</v>
      </c>
      <c r="J99" s="37" t="s">
        <v>39</v>
      </c>
      <c r="K99" s="37" t="s">
        <v>40</v>
      </c>
      <c r="L99" s="37" t="s">
        <v>289</v>
      </c>
      <c r="M99" s="37">
        <v>0.41</v>
      </c>
      <c r="N99" s="37" t="s">
        <v>8</v>
      </c>
      <c r="O99" s="37" t="s">
        <v>87</v>
      </c>
      <c r="P99" s="37" t="s">
        <v>88</v>
      </c>
      <c r="Q99" s="37" t="s">
        <v>288</v>
      </c>
      <c r="R99" s="37">
        <v>11010</v>
      </c>
      <c r="S99" s="39">
        <v>42011</v>
      </c>
      <c r="T99" s="39">
        <v>42012</v>
      </c>
      <c r="U99" s="37">
        <v>-2870.2775999999999</v>
      </c>
      <c r="V99" s="37">
        <v>1</v>
      </c>
      <c r="W99" s="37">
        <v>706.56</v>
      </c>
      <c r="X99" s="37">
        <v>87993</v>
      </c>
      <c r="Y99" s="37" t="s">
        <v>3219</v>
      </c>
      <c r="Z99" s="37">
        <v>-176.67570596133413</v>
      </c>
    </row>
    <row r="100" spans="1:26" customFormat="1" x14ac:dyDescent="0.2">
      <c r="A100" s="37">
        <v>1606</v>
      </c>
      <c r="B100" s="37" t="s">
        <v>286</v>
      </c>
      <c r="C100" s="37" t="s">
        <v>92</v>
      </c>
      <c r="D100" s="37">
        <v>7.0000000000000007E-2</v>
      </c>
      <c r="E100" s="37">
        <v>3174.835</v>
      </c>
      <c r="F100" s="37">
        <v>24.49</v>
      </c>
      <c r="G100" s="37" t="s">
        <v>14</v>
      </c>
      <c r="H100" s="37" t="s">
        <v>47</v>
      </c>
      <c r="I100" s="37" t="s">
        <v>16</v>
      </c>
      <c r="J100" s="37" t="s">
        <v>32</v>
      </c>
      <c r="K100" s="37" t="s">
        <v>40</v>
      </c>
      <c r="L100" s="37" t="s">
        <v>290</v>
      </c>
      <c r="M100" s="37">
        <v>0.39</v>
      </c>
      <c r="N100" s="37" t="s">
        <v>8</v>
      </c>
      <c r="O100" s="37" t="s">
        <v>87</v>
      </c>
      <c r="P100" s="37" t="s">
        <v>88</v>
      </c>
      <c r="Q100" s="37" t="s">
        <v>288</v>
      </c>
      <c r="R100" s="37">
        <v>11010</v>
      </c>
      <c r="S100" s="39">
        <v>42011</v>
      </c>
      <c r="T100" s="39">
        <v>42012</v>
      </c>
      <c r="U100" s="37">
        <v>77.983599999999996</v>
      </c>
      <c r="V100" s="37">
        <v>2</v>
      </c>
      <c r="W100" s="37">
        <v>13121.07</v>
      </c>
      <c r="X100" s="37">
        <v>87993</v>
      </c>
      <c r="Y100" s="37" t="s">
        <v>3219</v>
      </c>
      <c r="Z100" s="37">
        <v>21967.212971144159</v>
      </c>
    </row>
    <row r="101" spans="1:26" customFormat="1" x14ac:dyDescent="0.2">
      <c r="A101" s="37">
        <v>3076</v>
      </c>
      <c r="B101" s="37" t="s">
        <v>291</v>
      </c>
      <c r="C101" s="37" t="s">
        <v>92</v>
      </c>
      <c r="D101" s="37">
        <v>0</v>
      </c>
      <c r="E101" s="37">
        <v>137.47999999999999</v>
      </c>
      <c r="F101" s="37">
        <v>32.18</v>
      </c>
      <c r="G101" s="37" t="s">
        <v>2</v>
      </c>
      <c r="H101" s="37" t="s">
        <v>3</v>
      </c>
      <c r="I101" s="37" t="s">
        <v>4</v>
      </c>
      <c r="J101" s="37" t="s">
        <v>93</v>
      </c>
      <c r="K101" s="37" t="s">
        <v>6</v>
      </c>
      <c r="L101" s="37" t="s">
        <v>292</v>
      </c>
      <c r="M101" s="37">
        <v>0.78</v>
      </c>
      <c r="N101" s="37" t="s">
        <v>8</v>
      </c>
      <c r="O101" s="37" t="s">
        <v>87</v>
      </c>
      <c r="P101" s="37" t="s">
        <v>293</v>
      </c>
      <c r="Q101" s="37" t="s">
        <v>294</v>
      </c>
      <c r="R101" s="37">
        <v>44224</v>
      </c>
      <c r="S101" s="39">
        <v>42011</v>
      </c>
      <c r="T101" s="39">
        <v>42012</v>
      </c>
      <c r="U101" s="37">
        <v>-203.27</v>
      </c>
      <c r="V101" s="37">
        <v>2</v>
      </c>
      <c r="W101" s="37">
        <v>296.75</v>
      </c>
      <c r="X101" s="37">
        <v>88241</v>
      </c>
      <c r="Y101" s="37" t="s">
        <v>3219</v>
      </c>
      <c r="Z101" s="37">
        <v>1597.4819491121732</v>
      </c>
    </row>
    <row r="102" spans="1:26" customFormat="1" x14ac:dyDescent="0.2">
      <c r="A102" s="37">
        <v>3079</v>
      </c>
      <c r="B102" s="37" t="s">
        <v>295</v>
      </c>
      <c r="C102" s="37" t="s">
        <v>92</v>
      </c>
      <c r="D102" s="37">
        <v>0</v>
      </c>
      <c r="E102" s="37">
        <v>137.47999999999999</v>
      </c>
      <c r="F102" s="37">
        <v>32.18</v>
      </c>
      <c r="G102" s="37" t="s">
        <v>2</v>
      </c>
      <c r="H102" s="37" t="s">
        <v>3</v>
      </c>
      <c r="I102" s="37" t="s">
        <v>4</v>
      </c>
      <c r="J102" s="37" t="s">
        <v>93</v>
      </c>
      <c r="K102" s="37" t="s">
        <v>6</v>
      </c>
      <c r="L102" s="37" t="s">
        <v>292</v>
      </c>
      <c r="M102" s="37">
        <v>0.78</v>
      </c>
      <c r="N102" s="37" t="s">
        <v>8</v>
      </c>
      <c r="O102" s="37" t="s">
        <v>87</v>
      </c>
      <c r="P102" s="37" t="s">
        <v>296</v>
      </c>
      <c r="Q102" s="37" t="s">
        <v>297</v>
      </c>
      <c r="R102" s="37">
        <v>19112</v>
      </c>
      <c r="S102" s="39">
        <v>42011</v>
      </c>
      <c r="T102" s="39">
        <v>42012</v>
      </c>
      <c r="U102" s="37">
        <v>-203.27</v>
      </c>
      <c r="V102" s="37">
        <v>10</v>
      </c>
      <c r="W102" s="37">
        <v>1483.76</v>
      </c>
      <c r="X102" s="37">
        <v>12480</v>
      </c>
      <c r="Y102" s="37" t="s">
        <v>3219</v>
      </c>
      <c r="Z102" s="37">
        <v>1597.4819491121732</v>
      </c>
    </row>
    <row r="103" spans="1:26" customFormat="1" x14ac:dyDescent="0.2">
      <c r="A103" s="37">
        <v>2868</v>
      </c>
      <c r="B103" s="37" t="s">
        <v>298</v>
      </c>
      <c r="C103" s="37" t="s">
        <v>13</v>
      </c>
      <c r="D103" s="37">
        <v>0.03</v>
      </c>
      <c r="E103" s="37">
        <v>896.99</v>
      </c>
      <c r="F103" s="37">
        <v>19.989999999999998</v>
      </c>
      <c r="G103" s="37" t="s">
        <v>14</v>
      </c>
      <c r="H103" s="37" t="s">
        <v>70</v>
      </c>
      <c r="I103" s="37" t="s">
        <v>24</v>
      </c>
      <c r="J103" s="37" t="s">
        <v>48</v>
      </c>
      <c r="K103" s="37" t="s">
        <v>49</v>
      </c>
      <c r="L103" s="37" t="s">
        <v>299</v>
      </c>
      <c r="M103" s="37">
        <v>0.38</v>
      </c>
      <c r="N103" s="37" t="s">
        <v>8</v>
      </c>
      <c r="O103" s="37" t="s">
        <v>35</v>
      </c>
      <c r="P103" s="37" t="s">
        <v>42</v>
      </c>
      <c r="Q103" s="37" t="s">
        <v>300</v>
      </c>
      <c r="R103" s="37">
        <v>98026</v>
      </c>
      <c r="S103" s="39">
        <v>42012</v>
      </c>
      <c r="T103" s="39">
        <v>42014</v>
      </c>
      <c r="U103" s="37">
        <v>3602.1311999999998</v>
      </c>
      <c r="V103" s="37">
        <v>6</v>
      </c>
      <c r="W103" s="37">
        <v>5220.4799999999996</v>
      </c>
      <c r="X103" s="37">
        <v>85826</v>
      </c>
      <c r="Y103" s="37" t="s">
        <v>3218</v>
      </c>
      <c r="Z103" s="37">
        <v>6982.1191604509431</v>
      </c>
    </row>
    <row r="104" spans="1:26" customFormat="1" x14ac:dyDescent="0.2">
      <c r="A104" s="37">
        <v>2908</v>
      </c>
      <c r="B104" s="37" t="s">
        <v>301</v>
      </c>
      <c r="C104" s="37" t="s">
        <v>13</v>
      </c>
      <c r="D104" s="37">
        <v>7.0000000000000007E-2</v>
      </c>
      <c r="E104" s="37">
        <v>4.13</v>
      </c>
      <c r="F104" s="37">
        <v>0.99</v>
      </c>
      <c r="G104" s="37" t="s">
        <v>14</v>
      </c>
      <c r="H104" s="37" t="s">
        <v>47</v>
      </c>
      <c r="I104" s="37" t="s">
        <v>24</v>
      </c>
      <c r="J104" s="37" t="s">
        <v>128</v>
      </c>
      <c r="K104" s="37" t="s">
        <v>49</v>
      </c>
      <c r="L104" s="37" t="s">
        <v>302</v>
      </c>
      <c r="M104" s="37">
        <v>0.39</v>
      </c>
      <c r="N104" s="37" t="s">
        <v>8</v>
      </c>
      <c r="O104" s="37" t="s">
        <v>87</v>
      </c>
      <c r="P104" s="37" t="s">
        <v>293</v>
      </c>
      <c r="Q104" s="37" t="s">
        <v>303</v>
      </c>
      <c r="R104" s="37">
        <v>44125</v>
      </c>
      <c r="S104" s="39">
        <v>42012</v>
      </c>
      <c r="T104" s="39">
        <v>42012</v>
      </c>
      <c r="U104" s="37">
        <v>10.959199999999999</v>
      </c>
      <c r="V104" s="37">
        <v>4</v>
      </c>
      <c r="W104" s="37">
        <v>16.07</v>
      </c>
      <c r="X104" s="37">
        <v>88156</v>
      </c>
      <c r="Y104" s="37" t="s">
        <v>3219</v>
      </c>
      <c r="Z104" s="37">
        <v>-5.6506634500083415</v>
      </c>
    </row>
    <row r="105" spans="1:26" customFormat="1" x14ac:dyDescent="0.2">
      <c r="A105" s="37">
        <v>2908</v>
      </c>
      <c r="B105" s="37" t="s">
        <v>301</v>
      </c>
      <c r="C105" s="37" t="s">
        <v>13</v>
      </c>
      <c r="D105" s="37">
        <v>0.03</v>
      </c>
      <c r="E105" s="37">
        <v>22.72</v>
      </c>
      <c r="F105" s="37">
        <v>8.99</v>
      </c>
      <c r="G105" s="37" t="s">
        <v>14</v>
      </c>
      <c r="H105" s="37" t="s">
        <v>47</v>
      </c>
      <c r="I105" s="37" t="s">
        <v>4</v>
      </c>
      <c r="J105" s="37" t="s">
        <v>102</v>
      </c>
      <c r="K105" s="37" t="s">
        <v>18</v>
      </c>
      <c r="L105" s="37" t="s">
        <v>304</v>
      </c>
      <c r="M105" s="37">
        <v>0.44</v>
      </c>
      <c r="N105" s="37" t="s">
        <v>8</v>
      </c>
      <c r="O105" s="37" t="s">
        <v>87</v>
      </c>
      <c r="P105" s="37" t="s">
        <v>293</v>
      </c>
      <c r="Q105" s="37" t="s">
        <v>303</v>
      </c>
      <c r="R105" s="37">
        <v>44125</v>
      </c>
      <c r="S105" s="39">
        <v>42012</v>
      </c>
      <c r="T105" s="39">
        <v>42012</v>
      </c>
      <c r="U105" s="37">
        <v>17.429400000000001</v>
      </c>
      <c r="V105" s="37">
        <v>1</v>
      </c>
      <c r="W105" s="37">
        <v>25.26</v>
      </c>
      <c r="X105" s="37">
        <v>88156</v>
      </c>
      <c r="Y105" s="37" t="s">
        <v>3219</v>
      </c>
      <c r="Z105" s="37">
        <v>348.32823232483349</v>
      </c>
    </row>
    <row r="106" spans="1:26" customFormat="1" x14ac:dyDescent="0.2">
      <c r="A106" s="37">
        <v>2508</v>
      </c>
      <c r="B106" s="37" t="s">
        <v>305</v>
      </c>
      <c r="C106" s="37" t="s">
        <v>23</v>
      </c>
      <c r="D106" s="37">
        <v>0.02</v>
      </c>
      <c r="E106" s="37">
        <v>5.81</v>
      </c>
      <c r="F106" s="37">
        <v>8.49</v>
      </c>
      <c r="G106" s="37" t="s">
        <v>14</v>
      </c>
      <c r="H106" s="37" t="s">
        <v>47</v>
      </c>
      <c r="I106" s="37" t="s">
        <v>24</v>
      </c>
      <c r="J106" s="37" t="s">
        <v>48</v>
      </c>
      <c r="K106" s="37" t="s">
        <v>49</v>
      </c>
      <c r="L106" s="37" t="s">
        <v>306</v>
      </c>
      <c r="M106" s="37">
        <v>0.39</v>
      </c>
      <c r="N106" s="37" t="s">
        <v>8</v>
      </c>
      <c r="O106" s="37" t="s">
        <v>87</v>
      </c>
      <c r="P106" s="37" t="s">
        <v>307</v>
      </c>
      <c r="Q106" s="37" t="s">
        <v>308</v>
      </c>
      <c r="R106" s="37">
        <v>4073</v>
      </c>
      <c r="S106" s="39">
        <v>42012</v>
      </c>
      <c r="T106" s="39">
        <v>42016</v>
      </c>
      <c r="U106" s="37">
        <v>-137.494</v>
      </c>
      <c r="V106" s="37">
        <v>7</v>
      </c>
      <c r="W106" s="37">
        <v>42.44</v>
      </c>
      <c r="X106" s="37">
        <v>87031</v>
      </c>
      <c r="Y106" s="37" t="s">
        <v>3219</v>
      </c>
      <c r="Z106" s="37">
        <v>170.18699533947066</v>
      </c>
    </row>
    <row r="107" spans="1:26" customFormat="1" x14ac:dyDescent="0.2">
      <c r="A107" s="37">
        <v>2099</v>
      </c>
      <c r="B107" s="37" t="s">
        <v>309</v>
      </c>
      <c r="C107" s="37" t="s">
        <v>46</v>
      </c>
      <c r="D107" s="37">
        <v>7.0000000000000007E-2</v>
      </c>
      <c r="E107" s="37">
        <v>14.56</v>
      </c>
      <c r="F107" s="37">
        <v>3.5</v>
      </c>
      <c r="G107" s="37" t="s">
        <v>14</v>
      </c>
      <c r="H107" s="37" t="s">
        <v>47</v>
      </c>
      <c r="I107" s="37" t="s">
        <v>24</v>
      </c>
      <c r="J107" s="37" t="s">
        <v>71</v>
      </c>
      <c r="K107" s="37" t="s">
        <v>49</v>
      </c>
      <c r="L107" s="37" t="s">
        <v>310</v>
      </c>
      <c r="M107" s="37">
        <v>0.57999999999999996</v>
      </c>
      <c r="N107" s="37" t="s">
        <v>8</v>
      </c>
      <c r="O107" s="37" t="s">
        <v>9</v>
      </c>
      <c r="P107" s="37" t="s">
        <v>247</v>
      </c>
      <c r="Q107" s="37" t="s">
        <v>311</v>
      </c>
      <c r="R107" s="37">
        <v>29577</v>
      </c>
      <c r="S107" s="39">
        <v>42012</v>
      </c>
      <c r="T107" s="39">
        <v>42013</v>
      </c>
      <c r="U107" s="37">
        <v>-45.527999999999999</v>
      </c>
      <c r="V107" s="37">
        <v>6</v>
      </c>
      <c r="W107" s="37">
        <v>84.59</v>
      </c>
      <c r="X107" s="37">
        <v>87888</v>
      </c>
      <c r="Y107" s="37" t="s">
        <v>3216</v>
      </c>
      <c r="Z107" s="37">
        <v>400.0013757980185</v>
      </c>
    </row>
    <row r="108" spans="1:26" customFormat="1" x14ac:dyDescent="0.2">
      <c r="A108" s="37">
        <v>806</v>
      </c>
      <c r="B108" s="37" t="s">
        <v>312</v>
      </c>
      <c r="C108" s="37" t="s">
        <v>1</v>
      </c>
      <c r="D108" s="37">
        <v>0.06</v>
      </c>
      <c r="E108" s="37">
        <v>179.99</v>
      </c>
      <c r="F108" s="37">
        <v>13.99</v>
      </c>
      <c r="G108" s="37" t="s">
        <v>63</v>
      </c>
      <c r="H108" s="37" t="s">
        <v>3</v>
      </c>
      <c r="I108" s="37" t="s">
        <v>16</v>
      </c>
      <c r="J108" s="37" t="s">
        <v>111</v>
      </c>
      <c r="K108" s="37" t="s">
        <v>120</v>
      </c>
      <c r="L108" s="37" t="s">
        <v>313</v>
      </c>
      <c r="M108" s="37">
        <v>0.56999999999999995</v>
      </c>
      <c r="N108" s="37" t="s">
        <v>8</v>
      </c>
      <c r="O108" s="37" t="s">
        <v>9</v>
      </c>
      <c r="P108" s="37" t="s">
        <v>99</v>
      </c>
      <c r="Q108" s="37" t="s">
        <v>104</v>
      </c>
      <c r="R108" s="37">
        <v>33132</v>
      </c>
      <c r="S108" s="39">
        <v>42013</v>
      </c>
      <c r="T108" s="39">
        <v>42015</v>
      </c>
      <c r="U108" s="37">
        <v>1220.03784</v>
      </c>
      <c r="V108" s="37">
        <v>54</v>
      </c>
      <c r="W108" s="37">
        <v>8332.91</v>
      </c>
      <c r="X108" s="37">
        <v>40547</v>
      </c>
      <c r="Y108" s="37" t="s">
        <v>3216</v>
      </c>
      <c r="Z108" s="37">
        <v>2469.8182808526781</v>
      </c>
    </row>
    <row r="109" spans="1:26" customFormat="1" x14ac:dyDescent="0.2">
      <c r="A109" s="37">
        <v>1527</v>
      </c>
      <c r="B109" s="37" t="s">
        <v>314</v>
      </c>
      <c r="C109" s="37" t="s">
        <v>1</v>
      </c>
      <c r="D109" s="37">
        <v>0.03</v>
      </c>
      <c r="E109" s="37">
        <v>30.98</v>
      </c>
      <c r="F109" s="37">
        <v>8.99</v>
      </c>
      <c r="G109" s="37" t="s">
        <v>63</v>
      </c>
      <c r="H109" s="37" t="s">
        <v>3</v>
      </c>
      <c r="I109" s="37" t="s">
        <v>24</v>
      </c>
      <c r="J109" s="37" t="s">
        <v>25</v>
      </c>
      <c r="K109" s="37" t="s">
        <v>18</v>
      </c>
      <c r="L109" s="37" t="s">
        <v>315</v>
      </c>
      <c r="M109" s="37">
        <v>0.57999999999999996</v>
      </c>
      <c r="N109" s="37" t="s">
        <v>8</v>
      </c>
      <c r="O109" s="37" t="s">
        <v>9</v>
      </c>
      <c r="P109" s="37" t="s">
        <v>140</v>
      </c>
      <c r="Q109" s="37" t="s">
        <v>316</v>
      </c>
      <c r="R109" s="37">
        <v>35601</v>
      </c>
      <c r="S109" s="39">
        <v>42013</v>
      </c>
      <c r="T109" s="39">
        <v>42015</v>
      </c>
      <c r="U109" s="37">
        <v>0.51</v>
      </c>
      <c r="V109" s="37">
        <v>5</v>
      </c>
      <c r="W109" s="37">
        <v>162.38999999999999</v>
      </c>
      <c r="X109" s="37">
        <v>86813</v>
      </c>
      <c r="Y109" s="37" t="s">
        <v>3216</v>
      </c>
      <c r="Z109" s="37">
        <v>644.05618800705122</v>
      </c>
    </row>
    <row r="110" spans="1:26" customFormat="1" x14ac:dyDescent="0.2">
      <c r="A110" s="37">
        <v>1528</v>
      </c>
      <c r="B110" s="37" t="s">
        <v>317</v>
      </c>
      <c r="C110" s="37" t="s">
        <v>1</v>
      </c>
      <c r="D110" s="37">
        <v>0.01</v>
      </c>
      <c r="E110" s="37">
        <v>525.98</v>
      </c>
      <c r="F110" s="37">
        <v>19.989999999999998</v>
      </c>
      <c r="G110" s="37" t="s">
        <v>14</v>
      </c>
      <c r="H110" s="37" t="s">
        <v>3</v>
      </c>
      <c r="I110" s="37" t="s">
        <v>24</v>
      </c>
      <c r="J110" s="37" t="s">
        <v>48</v>
      </c>
      <c r="K110" s="37" t="s">
        <v>49</v>
      </c>
      <c r="L110" s="37" t="s">
        <v>318</v>
      </c>
      <c r="M110" s="37">
        <v>0.37</v>
      </c>
      <c r="N110" s="37" t="s">
        <v>8</v>
      </c>
      <c r="O110" s="37" t="s">
        <v>9</v>
      </c>
      <c r="P110" s="37" t="s">
        <v>73</v>
      </c>
      <c r="Q110" s="37" t="s">
        <v>319</v>
      </c>
      <c r="R110" s="37">
        <v>27288</v>
      </c>
      <c r="S110" s="39">
        <v>42013</v>
      </c>
      <c r="T110" s="39">
        <v>42015</v>
      </c>
      <c r="U110" s="37">
        <v>-161.92400000000001</v>
      </c>
      <c r="V110" s="37">
        <v>9</v>
      </c>
      <c r="W110" s="37">
        <v>4920.8100000000004</v>
      </c>
      <c r="X110" s="37">
        <v>86813</v>
      </c>
      <c r="Y110" s="37" t="s">
        <v>3216</v>
      </c>
      <c r="Z110" s="37">
        <v>2253.5583636394863</v>
      </c>
    </row>
    <row r="111" spans="1:26" customFormat="1" x14ac:dyDescent="0.2">
      <c r="A111" s="37">
        <v>3017</v>
      </c>
      <c r="B111" s="37" t="s">
        <v>320</v>
      </c>
      <c r="C111" s="37" t="s">
        <v>1</v>
      </c>
      <c r="D111" s="37">
        <v>0.01</v>
      </c>
      <c r="E111" s="37">
        <v>5.58</v>
      </c>
      <c r="F111" s="37">
        <v>5.3</v>
      </c>
      <c r="G111" s="37" t="s">
        <v>14</v>
      </c>
      <c r="H111" s="37" t="s">
        <v>70</v>
      </c>
      <c r="I111" s="37" t="s">
        <v>24</v>
      </c>
      <c r="J111" s="37" t="s">
        <v>321</v>
      </c>
      <c r="K111" s="37" t="s">
        <v>49</v>
      </c>
      <c r="L111" s="37" t="s">
        <v>322</v>
      </c>
      <c r="M111" s="37">
        <v>0.35</v>
      </c>
      <c r="N111" s="37" t="s">
        <v>8</v>
      </c>
      <c r="O111" s="37" t="s">
        <v>35</v>
      </c>
      <c r="P111" s="37" t="s">
        <v>66</v>
      </c>
      <c r="Q111" s="37" t="s">
        <v>323</v>
      </c>
      <c r="R111" s="37">
        <v>92024</v>
      </c>
      <c r="S111" s="39">
        <v>42013</v>
      </c>
      <c r="T111" s="39">
        <v>42014</v>
      </c>
      <c r="U111" s="37">
        <v>-7.25</v>
      </c>
      <c r="V111" s="37">
        <v>1</v>
      </c>
      <c r="W111" s="37">
        <v>11.16</v>
      </c>
      <c r="X111" s="37">
        <v>89071</v>
      </c>
      <c r="Y111" s="37" t="s">
        <v>3218</v>
      </c>
      <c r="Z111" s="37">
        <v>367.8348761455207</v>
      </c>
    </row>
    <row r="112" spans="1:26" customFormat="1" x14ac:dyDescent="0.2">
      <c r="A112" s="37">
        <v>3017</v>
      </c>
      <c r="B112" s="37" t="s">
        <v>320</v>
      </c>
      <c r="C112" s="37" t="s">
        <v>1</v>
      </c>
      <c r="D112" s="37">
        <v>0.03</v>
      </c>
      <c r="E112" s="37">
        <v>3.98</v>
      </c>
      <c r="F112" s="37">
        <v>0.7</v>
      </c>
      <c r="G112" s="37" t="s">
        <v>14</v>
      </c>
      <c r="H112" s="37" t="s">
        <v>70</v>
      </c>
      <c r="I112" s="37" t="s">
        <v>24</v>
      </c>
      <c r="J112" s="37" t="s">
        <v>25</v>
      </c>
      <c r="K112" s="37" t="s">
        <v>26</v>
      </c>
      <c r="L112" s="37" t="s">
        <v>324</v>
      </c>
      <c r="M112" s="37">
        <v>0.52</v>
      </c>
      <c r="N112" s="37" t="s">
        <v>8</v>
      </c>
      <c r="O112" s="37" t="s">
        <v>35</v>
      </c>
      <c r="P112" s="37" t="s">
        <v>66</v>
      </c>
      <c r="Q112" s="37" t="s">
        <v>323</v>
      </c>
      <c r="R112" s="37">
        <v>92024</v>
      </c>
      <c r="S112" s="39">
        <v>42013</v>
      </c>
      <c r="T112" s="39">
        <v>42014</v>
      </c>
      <c r="U112" s="37">
        <v>31.201799999999999</v>
      </c>
      <c r="V112" s="37">
        <v>11</v>
      </c>
      <c r="W112" s="37">
        <v>45.22</v>
      </c>
      <c r="X112" s="37">
        <v>89071</v>
      </c>
      <c r="Y112" s="37" t="s">
        <v>3218</v>
      </c>
      <c r="Z112" s="37">
        <v>403.14091884642346</v>
      </c>
    </row>
    <row r="113" spans="1:26" customFormat="1" x14ac:dyDescent="0.2">
      <c r="A113" s="37">
        <v>833</v>
      </c>
      <c r="B113" s="37" t="s">
        <v>325</v>
      </c>
      <c r="C113" s="37" t="s">
        <v>13</v>
      </c>
      <c r="D113" s="37">
        <v>0</v>
      </c>
      <c r="E113" s="37">
        <v>11.66</v>
      </c>
      <c r="F113" s="37">
        <v>8.99</v>
      </c>
      <c r="G113" s="37" t="s">
        <v>63</v>
      </c>
      <c r="H113" s="37" t="s">
        <v>70</v>
      </c>
      <c r="I113" s="37" t="s">
        <v>24</v>
      </c>
      <c r="J113" s="37" t="s">
        <v>25</v>
      </c>
      <c r="K113" s="37" t="s">
        <v>18</v>
      </c>
      <c r="L113" s="37" t="s">
        <v>326</v>
      </c>
      <c r="M113" s="37">
        <v>0.59</v>
      </c>
      <c r="N113" s="37" t="s">
        <v>8</v>
      </c>
      <c r="O113" s="37" t="s">
        <v>35</v>
      </c>
      <c r="P113" s="37" t="s">
        <v>66</v>
      </c>
      <c r="Q113" s="37" t="s">
        <v>327</v>
      </c>
      <c r="R113" s="37">
        <v>95020</v>
      </c>
      <c r="S113" s="39">
        <v>42013</v>
      </c>
      <c r="T113" s="39">
        <v>42015</v>
      </c>
      <c r="U113" s="37">
        <v>-203.67</v>
      </c>
      <c r="V113" s="37">
        <v>11</v>
      </c>
      <c r="W113" s="37">
        <v>138.51</v>
      </c>
      <c r="X113" s="37">
        <v>89770</v>
      </c>
      <c r="Y113" s="37" t="s">
        <v>3218</v>
      </c>
      <c r="Z113" s="37">
        <v>119.11158141502838</v>
      </c>
    </row>
    <row r="114" spans="1:26" customFormat="1" x14ac:dyDescent="0.2">
      <c r="A114" s="37">
        <v>358</v>
      </c>
      <c r="B114" s="37" t="s">
        <v>328</v>
      </c>
      <c r="C114" s="37" t="s">
        <v>23</v>
      </c>
      <c r="D114" s="37">
        <v>0.04</v>
      </c>
      <c r="E114" s="37">
        <v>125.99</v>
      </c>
      <c r="F114" s="37">
        <v>8.99</v>
      </c>
      <c r="G114" s="37" t="s">
        <v>14</v>
      </c>
      <c r="H114" s="37" t="s">
        <v>70</v>
      </c>
      <c r="I114" s="37" t="s">
        <v>16</v>
      </c>
      <c r="J114" s="37" t="s">
        <v>111</v>
      </c>
      <c r="K114" s="37" t="s">
        <v>49</v>
      </c>
      <c r="L114" s="37" t="s">
        <v>329</v>
      </c>
      <c r="M114" s="37">
        <v>0.59</v>
      </c>
      <c r="N114" s="37" t="s">
        <v>8</v>
      </c>
      <c r="O114" s="37" t="s">
        <v>87</v>
      </c>
      <c r="P114" s="37" t="s">
        <v>296</v>
      </c>
      <c r="Q114" s="37" t="s">
        <v>330</v>
      </c>
      <c r="R114" s="37">
        <v>19406</v>
      </c>
      <c r="S114" s="39">
        <v>42013</v>
      </c>
      <c r="T114" s="39">
        <v>42020</v>
      </c>
      <c r="U114" s="37">
        <v>-627.82191999999998</v>
      </c>
      <c r="V114" s="37">
        <v>1</v>
      </c>
      <c r="W114" s="37">
        <v>107.95</v>
      </c>
      <c r="X114" s="37">
        <v>91130</v>
      </c>
      <c r="Y114" s="37" t="s">
        <v>3219</v>
      </c>
      <c r="Z114" s="37">
        <v>181.02418651344098</v>
      </c>
    </row>
    <row r="115" spans="1:26" customFormat="1" x14ac:dyDescent="0.2">
      <c r="A115" s="37">
        <v>2555</v>
      </c>
      <c r="B115" s="37" t="s">
        <v>331</v>
      </c>
      <c r="C115" s="37" t="s">
        <v>23</v>
      </c>
      <c r="D115" s="37">
        <v>0.1</v>
      </c>
      <c r="E115" s="37">
        <v>2.6</v>
      </c>
      <c r="F115" s="37">
        <v>2.4</v>
      </c>
      <c r="G115" s="37" t="s">
        <v>14</v>
      </c>
      <c r="H115" s="37" t="s">
        <v>47</v>
      </c>
      <c r="I115" s="37" t="s">
        <v>24</v>
      </c>
      <c r="J115" s="37" t="s">
        <v>25</v>
      </c>
      <c r="K115" s="37" t="s">
        <v>26</v>
      </c>
      <c r="L115" s="37" t="s">
        <v>332</v>
      </c>
      <c r="M115" s="37">
        <v>0.57999999999999996</v>
      </c>
      <c r="N115" s="37" t="s">
        <v>8</v>
      </c>
      <c r="O115" s="37" t="s">
        <v>28</v>
      </c>
      <c r="P115" s="37" t="s">
        <v>333</v>
      </c>
      <c r="Q115" s="37" t="s">
        <v>334</v>
      </c>
      <c r="R115" s="37">
        <v>53711</v>
      </c>
      <c r="S115" s="39">
        <v>42013</v>
      </c>
      <c r="T115" s="39">
        <v>42018</v>
      </c>
      <c r="U115" s="37">
        <v>-88.04</v>
      </c>
      <c r="V115" s="37">
        <v>12</v>
      </c>
      <c r="W115" s="37">
        <v>30.1</v>
      </c>
      <c r="X115" s="37">
        <v>86527</v>
      </c>
      <c r="Y115" s="37" t="s">
        <v>3217</v>
      </c>
      <c r="Z115" s="37">
        <v>147.5058797799679</v>
      </c>
    </row>
    <row r="116" spans="1:26" customFormat="1" x14ac:dyDescent="0.2">
      <c r="A116" s="37">
        <v>1745</v>
      </c>
      <c r="B116" s="37" t="s">
        <v>335</v>
      </c>
      <c r="C116" s="37" t="s">
        <v>46</v>
      </c>
      <c r="D116" s="37">
        <v>0.02</v>
      </c>
      <c r="E116" s="37">
        <v>4.13</v>
      </c>
      <c r="F116" s="37">
        <v>6.89</v>
      </c>
      <c r="G116" s="37" t="s">
        <v>14</v>
      </c>
      <c r="H116" s="37" t="s">
        <v>47</v>
      </c>
      <c r="I116" s="37" t="s">
        <v>24</v>
      </c>
      <c r="J116" s="37" t="s">
        <v>128</v>
      </c>
      <c r="K116" s="37" t="s">
        <v>49</v>
      </c>
      <c r="L116" s="37" t="s">
        <v>336</v>
      </c>
      <c r="M116" s="37">
        <v>0.39</v>
      </c>
      <c r="N116" s="37" t="s">
        <v>8</v>
      </c>
      <c r="O116" s="37" t="s">
        <v>9</v>
      </c>
      <c r="P116" s="37" t="s">
        <v>51</v>
      </c>
      <c r="Q116" s="37" t="s">
        <v>337</v>
      </c>
      <c r="R116" s="37">
        <v>30305</v>
      </c>
      <c r="S116" s="39">
        <v>42013</v>
      </c>
      <c r="T116" s="39">
        <v>42014</v>
      </c>
      <c r="U116" s="37">
        <v>-51.737000000000002</v>
      </c>
      <c r="V116" s="37">
        <v>9</v>
      </c>
      <c r="W116" s="37">
        <v>45.87</v>
      </c>
      <c r="X116" s="37">
        <v>18561</v>
      </c>
      <c r="Y116" s="37" t="s">
        <v>3216</v>
      </c>
      <c r="Z116" s="37">
        <v>329.77856960394081</v>
      </c>
    </row>
    <row r="117" spans="1:26" customFormat="1" x14ac:dyDescent="0.2">
      <c r="A117" s="37">
        <v>1749</v>
      </c>
      <c r="B117" s="37" t="s">
        <v>338</v>
      </c>
      <c r="C117" s="37" t="s">
        <v>46</v>
      </c>
      <c r="D117" s="37">
        <v>0.02</v>
      </c>
      <c r="E117" s="37">
        <v>4.13</v>
      </c>
      <c r="F117" s="37">
        <v>6.89</v>
      </c>
      <c r="G117" s="37" t="s">
        <v>14</v>
      </c>
      <c r="H117" s="37" t="s">
        <v>47</v>
      </c>
      <c r="I117" s="37" t="s">
        <v>24</v>
      </c>
      <c r="J117" s="37" t="s">
        <v>128</v>
      </c>
      <c r="K117" s="37" t="s">
        <v>49</v>
      </c>
      <c r="L117" s="37" t="s">
        <v>336</v>
      </c>
      <c r="M117" s="37">
        <v>0.39</v>
      </c>
      <c r="N117" s="37" t="s">
        <v>8</v>
      </c>
      <c r="O117" s="37" t="s">
        <v>28</v>
      </c>
      <c r="P117" s="37" t="s">
        <v>183</v>
      </c>
      <c r="Q117" s="37" t="s">
        <v>339</v>
      </c>
      <c r="R117" s="37">
        <v>73505</v>
      </c>
      <c r="S117" s="39">
        <v>42013</v>
      </c>
      <c r="T117" s="39">
        <v>42014</v>
      </c>
      <c r="U117" s="37">
        <v>-48.235999999999997</v>
      </c>
      <c r="V117" s="37">
        <v>2</v>
      </c>
      <c r="W117" s="37">
        <v>10.19</v>
      </c>
      <c r="X117" s="37">
        <v>87243</v>
      </c>
      <c r="Y117" s="37" t="s">
        <v>3217</v>
      </c>
      <c r="Z117" s="37">
        <v>333.36368365800149</v>
      </c>
    </row>
    <row r="118" spans="1:26" customFormat="1" x14ac:dyDescent="0.2">
      <c r="A118" s="37">
        <v>2164</v>
      </c>
      <c r="B118" s="37" t="s">
        <v>340</v>
      </c>
      <c r="C118" s="37" t="s">
        <v>46</v>
      </c>
      <c r="D118" s="37">
        <v>0.01</v>
      </c>
      <c r="E118" s="37">
        <v>5.38</v>
      </c>
      <c r="F118" s="37">
        <v>7.57</v>
      </c>
      <c r="G118" s="37" t="s">
        <v>14</v>
      </c>
      <c r="H118" s="37" t="s">
        <v>3</v>
      </c>
      <c r="I118" s="37" t="s">
        <v>24</v>
      </c>
      <c r="J118" s="37" t="s">
        <v>48</v>
      </c>
      <c r="K118" s="37" t="s">
        <v>49</v>
      </c>
      <c r="L118" s="37" t="s">
        <v>341</v>
      </c>
      <c r="M118" s="37">
        <v>0.36</v>
      </c>
      <c r="N118" s="37" t="s">
        <v>8</v>
      </c>
      <c r="O118" s="37" t="s">
        <v>35</v>
      </c>
      <c r="P118" s="37" t="s">
        <v>66</v>
      </c>
      <c r="Q118" s="37" t="s">
        <v>342</v>
      </c>
      <c r="R118" s="37">
        <v>91104</v>
      </c>
      <c r="S118" s="39">
        <v>42013</v>
      </c>
      <c r="T118" s="39">
        <v>42014</v>
      </c>
      <c r="U118" s="37">
        <v>-66.779579999999996</v>
      </c>
      <c r="V118" s="37">
        <v>3</v>
      </c>
      <c r="W118" s="37">
        <v>18.68</v>
      </c>
      <c r="X118" s="37">
        <v>88794</v>
      </c>
      <c r="Y118" s="37" t="s">
        <v>3218</v>
      </c>
      <c r="Z118" s="37">
        <v>279.28296489636205</v>
      </c>
    </row>
    <row r="119" spans="1:26" customFormat="1" x14ac:dyDescent="0.2">
      <c r="A119" s="37">
        <v>2164</v>
      </c>
      <c r="B119" s="37" t="s">
        <v>340</v>
      </c>
      <c r="C119" s="37" t="s">
        <v>46</v>
      </c>
      <c r="D119" s="37">
        <v>0.05</v>
      </c>
      <c r="E119" s="37">
        <v>3.28</v>
      </c>
      <c r="F119" s="37">
        <v>3.97</v>
      </c>
      <c r="G119" s="37" t="s">
        <v>14</v>
      </c>
      <c r="H119" s="37" t="s">
        <v>3</v>
      </c>
      <c r="I119" s="37" t="s">
        <v>24</v>
      </c>
      <c r="J119" s="37" t="s">
        <v>25</v>
      </c>
      <c r="K119" s="37" t="s">
        <v>26</v>
      </c>
      <c r="L119" s="37" t="s">
        <v>343</v>
      </c>
      <c r="M119" s="37">
        <v>0.56000000000000005</v>
      </c>
      <c r="N119" s="37" t="s">
        <v>8</v>
      </c>
      <c r="O119" s="37" t="s">
        <v>35</v>
      </c>
      <c r="P119" s="37" t="s">
        <v>66</v>
      </c>
      <c r="Q119" s="37" t="s">
        <v>342</v>
      </c>
      <c r="R119" s="37">
        <v>91104</v>
      </c>
      <c r="S119" s="39">
        <v>42013</v>
      </c>
      <c r="T119" s="39">
        <v>42013</v>
      </c>
      <c r="U119" s="37">
        <v>-144.9188</v>
      </c>
      <c r="V119" s="37">
        <v>11</v>
      </c>
      <c r="W119" s="37">
        <v>36.299999999999997</v>
      </c>
      <c r="X119" s="37">
        <v>88794</v>
      </c>
      <c r="Y119" s="37" t="s">
        <v>3218</v>
      </c>
      <c r="Z119" s="37">
        <v>232.98829917090916</v>
      </c>
    </row>
    <row r="120" spans="1:26" customFormat="1" x14ac:dyDescent="0.2">
      <c r="A120" s="37">
        <v>2165</v>
      </c>
      <c r="B120" s="37" t="s">
        <v>344</v>
      </c>
      <c r="C120" s="37" t="s">
        <v>46</v>
      </c>
      <c r="D120" s="37">
        <v>0.09</v>
      </c>
      <c r="E120" s="37">
        <v>2.78</v>
      </c>
      <c r="F120" s="37">
        <v>0.97</v>
      </c>
      <c r="G120" s="37" t="s">
        <v>14</v>
      </c>
      <c r="H120" s="37" t="s">
        <v>3</v>
      </c>
      <c r="I120" s="37" t="s">
        <v>24</v>
      </c>
      <c r="J120" s="37" t="s">
        <v>25</v>
      </c>
      <c r="K120" s="37" t="s">
        <v>26</v>
      </c>
      <c r="L120" s="37" t="s">
        <v>345</v>
      </c>
      <c r="M120" s="37">
        <v>0.59</v>
      </c>
      <c r="N120" s="37" t="s">
        <v>8</v>
      </c>
      <c r="O120" s="37" t="s">
        <v>87</v>
      </c>
      <c r="P120" s="37" t="s">
        <v>307</v>
      </c>
      <c r="Q120" s="37" t="s">
        <v>346</v>
      </c>
      <c r="R120" s="37">
        <v>4330</v>
      </c>
      <c r="S120" s="39">
        <v>42013</v>
      </c>
      <c r="T120" s="39">
        <v>42015</v>
      </c>
      <c r="U120" s="37">
        <v>-5.0716000000000001</v>
      </c>
      <c r="V120" s="37">
        <v>6</v>
      </c>
      <c r="W120" s="37">
        <v>16.03</v>
      </c>
      <c r="X120" s="37">
        <v>88794</v>
      </c>
      <c r="Y120" s="37" t="s">
        <v>3219</v>
      </c>
      <c r="Z120" s="37">
        <v>290.21276575019778</v>
      </c>
    </row>
    <row r="121" spans="1:26" customFormat="1" x14ac:dyDescent="0.2">
      <c r="A121" s="37">
        <v>3331</v>
      </c>
      <c r="B121" s="37" t="s">
        <v>204</v>
      </c>
      <c r="C121" s="37" t="s">
        <v>46</v>
      </c>
      <c r="D121" s="37">
        <v>0.02</v>
      </c>
      <c r="E121" s="37">
        <v>4</v>
      </c>
      <c r="F121" s="37">
        <v>1.3</v>
      </c>
      <c r="G121" s="37" t="s">
        <v>14</v>
      </c>
      <c r="H121" s="37" t="s">
        <v>70</v>
      </c>
      <c r="I121" s="37" t="s">
        <v>24</v>
      </c>
      <c r="J121" s="37" t="s">
        <v>64</v>
      </c>
      <c r="K121" s="37" t="s">
        <v>26</v>
      </c>
      <c r="L121" s="37" t="s">
        <v>347</v>
      </c>
      <c r="M121" s="37">
        <v>0.37</v>
      </c>
      <c r="N121" s="37" t="s">
        <v>8</v>
      </c>
      <c r="O121" s="37" t="s">
        <v>9</v>
      </c>
      <c r="P121" s="37" t="s">
        <v>99</v>
      </c>
      <c r="Q121" s="37" t="s">
        <v>206</v>
      </c>
      <c r="R121" s="37">
        <v>32174</v>
      </c>
      <c r="S121" s="39">
        <v>42013</v>
      </c>
      <c r="T121" s="39">
        <v>42013</v>
      </c>
      <c r="U121" s="37">
        <v>-23.295999999999999</v>
      </c>
      <c r="V121" s="37">
        <v>12</v>
      </c>
      <c r="W121" s="37">
        <v>50.71</v>
      </c>
      <c r="X121" s="37">
        <v>86284</v>
      </c>
      <c r="Y121" s="37" t="s">
        <v>3216</v>
      </c>
      <c r="Z121" s="37">
        <v>156.92883901715655</v>
      </c>
    </row>
    <row r="122" spans="1:26" customFormat="1" x14ac:dyDescent="0.2">
      <c r="A122" s="37">
        <v>894</v>
      </c>
      <c r="B122" s="37" t="s">
        <v>348</v>
      </c>
      <c r="C122" s="37" t="s">
        <v>1</v>
      </c>
      <c r="D122" s="37">
        <v>0.01</v>
      </c>
      <c r="E122" s="37">
        <v>8.34</v>
      </c>
      <c r="F122" s="37">
        <v>0.96</v>
      </c>
      <c r="G122" s="37" t="s">
        <v>14</v>
      </c>
      <c r="H122" s="37" t="s">
        <v>70</v>
      </c>
      <c r="I122" s="37" t="s">
        <v>4</v>
      </c>
      <c r="J122" s="37" t="s">
        <v>102</v>
      </c>
      <c r="K122" s="37" t="s">
        <v>26</v>
      </c>
      <c r="L122" s="37" t="s">
        <v>349</v>
      </c>
      <c r="M122" s="37">
        <v>0.43</v>
      </c>
      <c r="N122" s="37" t="s">
        <v>8</v>
      </c>
      <c r="O122" s="37" t="s">
        <v>87</v>
      </c>
      <c r="P122" s="37" t="s">
        <v>350</v>
      </c>
      <c r="Q122" s="37" t="s">
        <v>42</v>
      </c>
      <c r="R122" s="37">
        <v>20024</v>
      </c>
      <c r="S122" s="39">
        <v>42014</v>
      </c>
      <c r="T122" s="39">
        <v>42016</v>
      </c>
      <c r="U122" s="37">
        <v>29.332000000000001</v>
      </c>
      <c r="V122" s="37">
        <v>24</v>
      </c>
      <c r="W122" s="37">
        <v>199.12</v>
      </c>
      <c r="X122" s="37">
        <v>14596</v>
      </c>
      <c r="Y122" s="37" t="s">
        <v>3219</v>
      </c>
      <c r="Z122" s="37">
        <v>360.48330126029498</v>
      </c>
    </row>
    <row r="123" spans="1:26" customFormat="1" x14ac:dyDescent="0.2">
      <c r="A123" s="37">
        <v>894</v>
      </c>
      <c r="B123" s="37" t="s">
        <v>348</v>
      </c>
      <c r="C123" s="37" t="s">
        <v>1</v>
      </c>
      <c r="D123" s="37">
        <v>0.06</v>
      </c>
      <c r="E123" s="37">
        <v>3.28</v>
      </c>
      <c r="F123" s="37">
        <v>3.97</v>
      </c>
      <c r="G123" s="37" t="s">
        <v>14</v>
      </c>
      <c r="H123" s="37" t="s">
        <v>70</v>
      </c>
      <c r="I123" s="37" t="s">
        <v>24</v>
      </c>
      <c r="J123" s="37" t="s">
        <v>25</v>
      </c>
      <c r="K123" s="37" t="s">
        <v>26</v>
      </c>
      <c r="L123" s="37" t="s">
        <v>343</v>
      </c>
      <c r="M123" s="37">
        <v>0.56000000000000005</v>
      </c>
      <c r="N123" s="37" t="s">
        <v>8</v>
      </c>
      <c r="O123" s="37" t="s">
        <v>87</v>
      </c>
      <c r="P123" s="37" t="s">
        <v>350</v>
      </c>
      <c r="Q123" s="37" t="s">
        <v>42</v>
      </c>
      <c r="R123" s="37">
        <v>20024</v>
      </c>
      <c r="S123" s="39">
        <v>42014</v>
      </c>
      <c r="T123" s="39">
        <v>42015</v>
      </c>
      <c r="U123" s="37">
        <v>-86</v>
      </c>
      <c r="V123" s="37">
        <v>19</v>
      </c>
      <c r="W123" s="37">
        <v>63.14</v>
      </c>
      <c r="X123" s="37">
        <v>14596</v>
      </c>
      <c r="Y123" s="37" t="s">
        <v>3219</v>
      </c>
      <c r="Z123" s="37">
        <v>384.73288376709212</v>
      </c>
    </row>
    <row r="124" spans="1:26" customFormat="1" x14ac:dyDescent="0.2">
      <c r="A124" s="37">
        <v>896</v>
      </c>
      <c r="B124" s="37" t="s">
        <v>351</v>
      </c>
      <c r="C124" s="37" t="s">
        <v>1</v>
      </c>
      <c r="D124" s="37">
        <v>0.01</v>
      </c>
      <c r="E124" s="37">
        <v>8.34</v>
      </c>
      <c r="F124" s="37">
        <v>0.96</v>
      </c>
      <c r="G124" s="37" t="s">
        <v>14</v>
      </c>
      <c r="H124" s="37" t="s">
        <v>70</v>
      </c>
      <c r="I124" s="37" t="s">
        <v>4</v>
      </c>
      <c r="J124" s="37" t="s">
        <v>102</v>
      </c>
      <c r="K124" s="37" t="s">
        <v>26</v>
      </c>
      <c r="L124" s="37" t="s">
        <v>349</v>
      </c>
      <c r="M124" s="37">
        <v>0.43</v>
      </c>
      <c r="N124" s="37" t="s">
        <v>8</v>
      </c>
      <c r="O124" s="37" t="s">
        <v>28</v>
      </c>
      <c r="P124" s="37" t="s">
        <v>163</v>
      </c>
      <c r="Q124" s="37" t="s">
        <v>352</v>
      </c>
      <c r="R124" s="37">
        <v>76201</v>
      </c>
      <c r="S124" s="39">
        <v>42014</v>
      </c>
      <c r="T124" s="39">
        <v>42016</v>
      </c>
      <c r="U124" s="37">
        <v>34.348199999999999</v>
      </c>
      <c r="V124" s="37">
        <v>6</v>
      </c>
      <c r="W124" s="37">
        <v>49.78</v>
      </c>
      <c r="X124" s="37">
        <v>90166</v>
      </c>
      <c r="Y124" s="37" t="s">
        <v>3217</v>
      </c>
      <c r="Z124" s="37">
        <v>365.62001908890937</v>
      </c>
    </row>
    <row r="125" spans="1:26" customFormat="1" x14ac:dyDescent="0.2">
      <c r="A125" s="37">
        <v>896</v>
      </c>
      <c r="B125" s="37" t="s">
        <v>351</v>
      </c>
      <c r="C125" s="37" t="s">
        <v>1</v>
      </c>
      <c r="D125" s="37">
        <v>0.06</v>
      </c>
      <c r="E125" s="37">
        <v>3.28</v>
      </c>
      <c r="F125" s="37">
        <v>3.97</v>
      </c>
      <c r="G125" s="37" t="s">
        <v>14</v>
      </c>
      <c r="H125" s="37" t="s">
        <v>70</v>
      </c>
      <c r="I125" s="37" t="s">
        <v>24</v>
      </c>
      <c r="J125" s="37" t="s">
        <v>25</v>
      </c>
      <c r="K125" s="37" t="s">
        <v>26</v>
      </c>
      <c r="L125" s="37" t="s">
        <v>343</v>
      </c>
      <c r="M125" s="37">
        <v>0.56000000000000005</v>
      </c>
      <c r="N125" s="37" t="s">
        <v>8</v>
      </c>
      <c r="O125" s="37" t="s">
        <v>28</v>
      </c>
      <c r="P125" s="37" t="s">
        <v>163</v>
      </c>
      <c r="Q125" s="37" t="s">
        <v>352</v>
      </c>
      <c r="R125" s="37">
        <v>76201</v>
      </c>
      <c r="S125" s="39">
        <v>42014</v>
      </c>
      <c r="T125" s="39">
        <v>42015</v>
      </c>
      <c r="U125" s="37">
        <v>-66.650000000000006</v>
      </c>
      <c r="V125" s="37">
        <v>5</v>
      </c>
      <c r="W125" s="37">
        <v>16.62</v>
      </c>
      <c r="X125" s="37">
        <v>90166</v>
      </c>
      <c r="Y125" s="37" t="s">
        <v>3217</v>
      </c>
      <c r="Z125" s="37">
        <v>404.54778149519086</v>
      </c>
    </row>
    <row r="126" spans="1:26" customFormat="1" x14ac:dyDescent="0.2">
      <c r="A126" s="37">
        <v>1976</v>
      </c>
      <c r="B126" s="37" t="s">
        <v>353</v>
      </c>
      <c r="C126" s="37" t="s">
        <v>1</v>
      </c>
      <c r="D126" s="37">
        <v>0.05</v>
      </c>
      <c r="E126" s="37">
        <v>70.98</v>
      </c>
      <c r="F126" s="37">
        <v>46.74</v>
      </c>
      <c r="G126" s="37" t="s">
        <v>2</v>
      </c>
      <c r="H126" s="37" t="s">
        <v>15</v>
      </c>
      <c r="I126" s="37" t="s">
        <v>4</v>
      </c>
      <c r="J126" s="37" t="s">
        <v>93</v>
      </c>
      <c r="K126" s="37" t="s">
        <v>6</v>
      </c>
      <c r="L126" s="37" t="s">
        <v>354</v>
      </c>
      <c r="M126" s="37">
        <v>0.56000000000000005</v>
      </c>
      <c r="N126" s="37" t="s">
        <v>8</v>
      </c>
      <c r="O126" s="37" t="s">
        <v>28</v>
      </c>
      <c r="P126" s="37" t="s">
        <v>265</v>
      </c>
      <c r="Q126" s="37" t="s">
        <v>355</v>
      </c>
      <c r="R126" s="37">
        <v>48823</v>
      </c>
      <c r="S126" s="39">
        <v>42014</v>
      </c>
      <c r="T126" s="39">
        <v>42015</v>
      </c>
      <c r="U126" s="37">
        <v>-850.65239999999994</v>
      </c>
      <c r="V126" s="37">
        <v>8</v>
      </c>
      <c r="W126" s="37">
        <v>551.51</v>
      </c>
      <c r="X126" s="37">
        <v>89039</v>
      </c>
      <c r="Y126" s="37" t="s">
        <v>3217</v>
      </c>
      <c r="Z126" s="37">
        <v>1170.064970539122</v>
      </c>
    </row>
    <row r="127" spans="1:26" customFormat="1" x14ac:dyDescent="0.2">
      <c r="A127" s="37">
        <v>1976</v>
      </c>
      <c r="B127" s="37" t="s">
        <v>353</v>
      </c>
      <c r="C127" s="37" t="s">
        <v>1</v>
      </c>
      <c r="D127" s="37">
        <v>0.05</v>
      </c>
      <c r="E127" s="37">
        <v>11.55</v>
      </c>
      <c r="F127" s="37">
        <v>2.36</v>
      </c>
      <c r="G127" s="37" t="s">
        <v>14</v>
      </c>
      <c r="H127" s="37" t="s">
        <v>15</v>
      </c>
      <c r="I127" s="37" t="s">
        <v>24</v>
      </c>
      <c r="J127" s="37" t="s">
        <v>25</v>
      </c>
      <c r="K127" s="37" t="s">
        <v>26</v>
      </c>
      <c r="L127" s="37" t="s">
        <v>356</v>
      </c>
      <c r="M127" s="37">
        <v>0.55000000000000004</v>
      </c>
      <c r="N127" s="37" t="s">
        <v>8</v>
      </c>
      <c r="O127" s="37" t="s">
        <v>28</v>
      </c>
      <c r="P127" s="37" t="s">
        <v>265</v>
      </c>
      <c r="Q127" s="37" t="s">
        <v>355</v>
      </c>
      <c r="R127" s="37">
        <v>48823</v>
      </c>
      <c r="S127" s="39">
        <v>42014</v>
      </c>
      <c r="T127" s="39">
        <v>42016</v>
      </c>
      <c r="U127" s="37">
        <v>98.525099999999995</v>
      </c>
      <c r="V127" s="37">
        <v>12</v>
      </c>
      <c r="W127" s="37">
        <v>142.79</v>
      </c>
      <c r="X127" s="37">
        <v>89039</v>
      </c>
      <c r="Y127" s="37" t="s">
        <v>3217</v>
      </c>
      <c r="Z127" s="37">
        <v>524.46415904827973</v>
      </c>
    </row>
    <row r="128" spans="1:26" customFormat="1" x14ac:dyDescent="0.2">
      <c r="A128" s="37">
        <v>2418</v>
      </c>
      <c r="B128" s="37" t="s">
        <v>216</v>
      </c>
      <c r="C128" s="37" t="s">
        <v>13</v>
      </c>
      <c r="D128" s="37">
        <v>0.1</v>
      </c>
      <c r="E128" s="37">
        <v>599.99</v>
      </c>
      <c r="F128" s="37">
        <v>24.49</v>
      </c>
      <c r="G128" s="37" t="s">
        <v>14</v>
      </c>
      <c r="H128" s="37" t="s">
        <v>15</v>
      </c>
      <c r="I128" s="37" t="s">
        <v>16</v>
      </c>
      <c r="J128" s="37" t="s">
        <v>39</v>
      </c>
      <c r="K128" s="37" t="s">
        <v>40</v>
      </c>
      <c r="L128" s="37" t="s">
        <v>357</v>
      </c>
      <c r="M128" s="37">
        <v>0.5</v>
      </c>
      <c r="N128" s="37" t="s">
        <v>8</v>
      </c>
      <c r="O128" s="37" t="s">
        <v>9</v>
      </c>
      <c r="P128" s="37" t="s">
        <v>218</v>
      </c>
      <c r="Q128" s="37" t="s">
        <v>219</v>
      </c>
      <c r="R128" s="37">
        <v>23805</v>
      </c>
      <c r="S128" s="39">
        <v>42014</v>
      </c>
      <c r="T128" s="39">
        <v>42015</v>
      </c>
      <c r="U128" s="37">
        <v>-343.12599999999998</v>
      </c>
      <c r="V128" s="37">
        <v>11</v>
      </c>
      <c r="W128" s="37">
        <v>6355.69</v>
      </c>
      <c r="X128" s="37">
        <v>86753</v>
      </c>
      <c r="Y128" s="37" t="s">
        <v>3216</v>
      </c>
      <c r="Z128" s="37">
        <v>2160.4458057801653</v>
      </c>
    </row>
    <row r="129" spans="1:26" customFormat="1" x14ac:dyDescent="0.2">
      <c r="A129" s="37">
        <v>2418</v>
      </c>
      <c r="B129" s="37" t="s">
        <v>216</v>
      </c>
      <c r="C129" s="37" t="s">
        <v>13</v>
      </c>
      <c r="D129" s="37">
        <v>0.06</v>
      </c>
      <c r="E129" s="37">
        <v>2.78</v>
      </c>
      <c r="F129" s="37">
        <v>1.25</v>
      </c>
      <c r="G129" s="37" t="s">
        <v>14</v>
      </c>
      <c r="H129" s="37" t="s">
        <v>15</v>
      </c>
      <c r="I129" s="37" t="s">
        <v>24</v>
      </c>
      <c r="J129" s="37" t="s">
        <v>25</v>
      </c>
      <c r="K129" s="37" t="s">
        <v>26</v>
      </c>
      <c r="L129" s="37" t="s">
        <v>358</v>
      </c>
      <c r="M129" s="37">
        <v>0.59</v>
      </c>
      <c r="N129" s="37" t="s">
        <v>8</v>
      </c>
      <c r="O129" s="37" t="s">
        <v>9</v>
      </c>
      <c r="P129" s="37" t="s">
        <v>218</v>
      </c>
      <c r="Q129" s="37" t="s">
        <v>219</v>
      </c>
      <c r="R129" s="37">
        <v>23805</v>
      </c>
      <c r="S129" s="39">
        <v>42014</v>
      </c>
      <c r="T129" s="39">
        <v>42016</v>
      </c>
      <c r="U129" s="37">
        <v>66.36</v>
      </c>
      <c r="V129" s="37">
        <v>10</v>
      </c>
      <c r="W129" s="37">
        <v>28.09</v>
      </c>
      <c r="X129" s="37">
        <v>86753</v>
      </c>
      <c r="Y129" s="37" t="s">
        <v>3216</v>
      </c>
      <c r="Z129" s="37">
        <v>167.50792771954312</v>
      </c>
    </row>
    <row r="130" spans="1:26" customFormat="1" x14ac:dyDescent="0.2">
      <c r="A130" s="37">
        <v>2132</v>
      </c>
      <c r="B130" s="37" t="s">
        <v>359</v>
      </c>
      <c r="C130" s="37" t="s">
        <v>23</v>
      </c>
      <c r="D130" s="37">
        <v>0.05</v>
      </c>
      <c r="E130" s="37">
        <v>30.42</v>
      </c>
      <c r="F130" s="37">
        <v>8.65</v>
      </c>
      <c r="G130" s="37" t="s">
        <v>63</v>
      </c>
      <c r="H130" s="37" t="s">
        <v>47</v>
      </c>
      <c r="I130" s="37" t="s">
        <v>16</v>
      </c>
      <c r="J130" s="37" t="s">
        <v>17</v>
      </c>
      <c r="K130" s="37" t="s">
        <v>49</v>
      </c>
      <c r="L130" s="37" t="s">
        <v>360</v>
      </c>
      <c r="M130" s="37">
        <v>0.74</v>
      </c>
      <c r="N130" s="37" t="s">
        <v>8</v>
      </c>
      <c r="O130" s="37" t="s">
        <v>28</v>
      </c>
      <c r="P130" s="37" t="s">
        <v>56</v>
      </c>
      <c r="Q130" s="37" t="s">
        <v>361</v>
      </c>
      <c r="R130" s="37">
        <v>63042</v>
      </c>
      <c r="S130" s="39">
        <v>42014</v>
      </c>
      <c r="T130" s="39">
        <v>42018</v>
      </c>
      <c r="U130" s="37">
        <v>-191.2576</v>
      </c>
      <c r="V130" s="37">
        <v>11</v>
      </c>
      <c r="W130" s="37">
        <v>334.44</v>
      </c>
      <c r="X130" s="37">
        <v>90078</v>
      </c>
      <c r="Y130" s="37" t="s">
        <v>3217</v>
      </c>
      <c r="Z130" s="37">
        <v>385.53473215156521</v>
      </c>
    </row>
    <row r="131" spans="1:26" customFormat="1" x14ac:dyDescent="0.2">
      <c r="A131" s="37">
        <v>2346</v>
      </c>
      <c r="B131" s="37" t="s">
        <v>362</v>
      </c>
      <c r="C131" s="37" t="s">
        <v>23</v>
      </c>
      <c r="D131" s="37">
        <v>0.03</v>
      </c>
      <c r="E131" s="37">
        <v>297.64</v>
      </c>
      <c r="F131" s="37">
        <v>14.7</v>
      </c>
      <c r="G131" s="37" t="s">
        <v>2</v>
      </c>
      <c r="H131" s="37" t="s">
        <v>70</v>
      </c>
      <c r="I131" s="37" t="s">
        <v>16</v>
      </c>
      <c r="J131" s="37" t="s">
        <v>32</v>
      </c>
      <c r="K131" s="37" t="s">
        <v>33</v>
      </c>
      <c r="L131" s="37" t="s">
        <v>363</v>
      </c>
      <c r="M131" s="37">
        <v>0.56999999999999995</v>
      </c>
      <c r="N131" s="37" t="s">
        <v>8</v>
      </c>
      <c r="O131" s="37" t="s">
        <v>9</v>
      </c>
      <c r="P131" s="37" t="s">
        <v>364</v>
      </c>
      <c r="Q131" s="37" t="s">
        <v>365</v>
      </c>
      <c r="R131" s="37">
        <v>40258</v>
      </c>
      <c r="S131" s="39">
        <v>42014</v>
      </c>
      <c r="T131" s="39">
        <v>42019</v>
      </c>
      <c r="U131" s="37">
        <v>-48.972000000000001</v>
      </c>
      <c r="V131" s="37">
        <v>12</v>
      </c>
      <c r="W131" s="37">
        <v>3707.05</v>
      </c>
      <c r="X131" s="37">
        <v>89503</v>
      </c>
      <c r="Y131" s="37" t="s">
        <v>3216</v>
      </c>
      <c r="Z131" s="37">
        <v>1655.8287451884689</v>
      </c>
    </row>
    <row r="132" spans="1:26" customFormat="1" x14ac:dyDescent="0.2">
      <c r="A132" s="37">
        <v>2797</v>
      </c>
      <c r="B132" s="37" t="s">
        <v>366</v>
      </c>
      <c r="C132" s="37" t="s">
        <v>92</v>
      </c>
      <c r="D132" s="37">
        <v>0</v>
      </c>
      <c r="E132" s="37">
        <v>5.0199999999999996</v>
      </c>
      <c r="F132" s="37">
        <v>5.14</v>
      </c>
      <c r="G132" s="37" t="s">
        <v>14</v>
      </c>
      <c r="H132" s="37" t="s">
        <v>15</v>
      </c>
      <c r="I132" s="37" t="s">
        <v>16</v>
      </c>
      <c r="J132" s="37" t="s">
        <v>17</v>
      </c>
      <c r="K132" s="37" t="s">
        <v>18</v>
      </c>
      <c r="L132" s="37" t="s">
        <v>367</v>
      </c>
      <c r="M132" s="37">
        <v>0.79</v>
      </c>
      <c r="N132" s="37" t="s">
        <v>8</v>
      </c>
      <c r="O132" s="37" t="s">
        <v>87</v>
      </c>
      <c r="P132" s="37" t="s">
        <v>296</v>
      </c>
      <c r="Q132" s="37" t="s">
        <v>368</v>
      </c>
      <c r="R132" s="37">
        <v>15122</v>
      </c>
      <c r="S132" s="39">
        <v>42014</v>
      </c>
      <c r="T132" s="39">
        <v>42015</v>
      </c>
      <c r="U132" s="37">
        <v>-159.30279999999999</v>
      </c>
      <c r="V132" s="37">
        <v>8</v>
      </c>
      <c r="W132" s="37">
        <v>43.94</v>
      </c>
      <c r="X132" s="37">
        <v>87552</v>
      </c>
      <c r="Y132" s="37" t="s">
        <v>3219</v>
      </c>
      <c r="Z132" s="37">
        <v>272.0974687601701</v>
      </c>
    </row>
    <row r="133" spans="1:26" customFormat="1" x14ac:dyDescent="0.2">
      <c r="A133" s="37">
        <v>194</v>
      </c>
      <c r="B133" s="37" t="s">
        <v>369</v>
      </c>
      <c r="C133" s="37" t="s">
        <v>46</v>
      </c>
      <c r="D133" s="37">
        <v>0.02</v>
      </c>
      <c r="E133" s="37">
        <v>6.48</v>
      </c>
      <c r="F133" s="37">
        <v>9.17</v>
      </c>
      <c r="G133" s="37" t="s">
        <v>14</v>
      </c>
      <c r="H133" s="37" t="s">
        <v>70</v>
      </c>
      <c r="I133" s="37" t="s">
        <v>24</v>
      </c>
      <c r="J133" s="37" t="s">
        <v>64</v>
      </c>
      <c r="K133" s="37" t="s">
        <v>49</v>
      </c>
      <c r="L133" s="37" t="s">
        <v>370</v>
      </c>
      <c r="M133" s="37">
        <v>0.37</v>
      </c>
      <c r="N133" s="37" t="s">
        <v>8</v>
      </c>
      <c r="O133" s="37" t="s">
        <v>35</v>
      </c>
      <c r="P133" s="37" t="s">
        <v>122</v>
      </c>
      <c r="Q133" s="37" t="s">
        <v>371</v>
      </c>
      <c r="R133" s="37">
        <v>84043</v>
      </c>
      <c r="S133" s="39">
        <v>42014</v>
      </c>
      <c r="T133" s="39">
        <v>42015</v>
      </c>
      <c r="U133" s="37">
        <v>-105.68519999999999</v>
      </c>
      <c r="V133" s="37">
        <v>4</v>
      </c>
      <c r="W133" s="37">
        <v>28.2</v>
      </c>
      <c r="X133" s="37">
        <v>90431</v>
      </c>
      <c r="Y133" s="37" t="s">
        <v>3218</v>
      </c>
      <c r="Z133" s="37">
        <v>297.85210023962645</v>
      </c>
    </row>
    <row r="134" spans="1:26" customFormat="1" x14ac:dyDescent="0.2">
      <c r="A134" s="37">
        <v>947</v>
      </c>
      <c r="B134" s="37" t="s">
        <v>372</v>
      </c>
      <c r="C134" s="37" t="s">
        <v>1</v>
      </c>
      <c r="D134" s="37">
        <v>0.08</v>
      </c>
      <c r="E134" s="37">
        <v>14.2</v>
      </c>
      <c r="F134" s="37">
        <v>5.3</v>
      </c>
      <c r="G134" s="37" t="s">
        <v>63</v>
      </c>
      <c r="H134" s="37" t="s">
        <v>47</v>
      </c>
      <c r="I134" s="37" t="s">
        <v>4</v>
      </c>
      <c r="J134" s="37" t="s">
        <v>102</v>
      </c>
      <c r="K134" s="37" t="s">
        <v>26</v>
      </c>
      <c r="L134" s="37" t="s">
        <v>264</v>
      </c>
      <c r="M134" s="37">
        <v>0.46</v>
      </c>
      <c r="N134" s="37" t="s">
        <v>8</v>
      </c>
      <c r="O134" s="37" t="s">
        <v>87</v>
      </c>
      <c r="P134" s="37" t="s">
        <v>373</v>
      </c>
      <c r="Q134" s="37" t="s">
        <v>374</v>
      </c>
      <c r="R134" s="37">
        <v>7002</v>
      </c>
      <c r="S134" s="39">
        <v>42015</v>
      </c>
      <c r="T134" s="39">
        <v>42017</v>
      </c>
      <c r="U134" s="37">
        <v>27.23</v>
      </c>
      <c r="V134" s="37">
        <v>5</v>
      </c>
      <c r="W134" s="37">
        <v>72.11</v>
      </c>
      <c r="X134" s="37">
        <v>86565</v>
      </c>
      <c r="Y134" s="37" t="s">
        <v>3219</v>
      </c>
      <c r="Z134" s="37">
        <v>423.54598948551734</v>
      </c>
    </row>
    <row r="135" spans="1:26" customFormat="1" x14ac:dyDescent="0.2">
      <c r="A135" s="37">
        <v>166</v>
      </c>
      <c r="B135" s="37" t="s">
        <v>375</v>
      </c>
      <c r="C135" s="37" t="s">
        <v>23</v>
      </c>
      <c r="D135" s="37">
        <v>0.08</v>
      </c>
      <c r="E135" s="37">
        <v>399.98</v>
      </c>
      <c r="F135" s="37">
        <v>12.06</v>
      </c>
      <c r="G135" s="37" t="s">
        <v>2</v>
      </c>
      <c r="H135" s="37" t="s">
        <v>15</v>
      </c>
      <c r="I135" s="37" t="s">
        <v>16</v>
      </c>
      <c r="J135" s="37" t="s">
        <v>32</v>
      </c>
      <c r="K135" s="37" t="s">
        <v>6</v>
      </c>
      <c r="L135" s="37" t="s">
        <v>159</v>
      </c>
      <c r="M135" s="37">
        <v>0.56000000000000005</v>
      </c>
      <c r="N135" s="37" t="s">
        <v>8</v>
      </c>
      <c r="O135" s="37" t="s">
        <v>9</v>
      </c>
      <c r="P135" s="37" t="s">
        <v>376</v>
      </c>
      <c r="Q135" s="37" t="s">
        <v>377</v>
      </c>
      <c r="R135" s="37">
        <v>37087</v>
      </c>
      <c r="S135" s="39">
        <v>42015</v>
      </c>
      <c r="T135" s="39">
        <v>42022</v>
      </c>
      <c r="U135" s="37">
        <v>28.514099999999999</v>
      </c>
      <c r="V135" s="37">
        <v>5</v>
      </c>
      <c r="W135" s="37">
        <v>1839.91</v>
      </c>
      <c r="X135" s="37">
        <v>89426</v>
      </c>
      <c r="Y135" s="37" t="s">
        <v>3216</v>
      </c>
      <c r="Z135" s="37">
        <v>1912.5682998662028</v>
      </c>
    </row>
    <row r="136" spans="1:26" customFormat="1" x14ac:dyDescent="0.2">
      <c r="A136" s="37">
        <v>466</v>
      </c>
      <c r="B136" s="37" t="s">
        <v>378</v>
      </c>
      <c r="C136" s="37" t="s">
        <v>46</v>
      </c>
      <c r="D136" s="37">
        <v>0.08</v>
      </c>
      <c r="E136" s="37">
        <v>297.64</v>
      </c>
      <c r="F136" s="37">
        <v>14.7</v>
      </c>
      <c r="G136" s="37" t="s">
        <v>2</v>
      </c>
      <c r="H136" s="37" t="s">
        <v>3</v>
      </c>
      <c r="I136" s="37" t="s">
        <v>16</v>
      </c>
      <c r="J136" s="37" t="s">
        <v>32</v>
      </c>
      <c r="K136" s="37" t="s">
        <v>33</v>
      </c>
      <c r="L136" s="37" t="s">
        <v>363</v>
      </c>
      <c r="M136" s="37">
        <v>0.56999999999999995</v>
      </c>
      <c r="N136" s="37" t="s">
        <v>8</v>
      </c>
      <c r="O136" s="37" t="s">
        <v>87</v>
      </c>
      <c r="P136" s="37" t="s">
        <v>379</v>
      </c>
      <c r="Q136" s="37" t="s">
        <v>380</v>
      </c>
      <c r="R136" s="37">
        <v>2019</v>
      </c>
      <c r="S136" s="39">
        <v>42015</v>
      </c>
      <c r="T136" s="39">
        <v>42015</v>
      </c>
      <c r="U136" s="37">
        <v>496.79680000000002</v>
      </c>
      <c r="V136" s="37">
        <v>5</v>
      </c>
      <c r="W136" s="37">
        <v>1132.8399999999999</v>
      </c>
      <c r="X136" s="37">
        <v>88060</v>
      </c>
      <c r="Y136" s="37" t="s">
        <v>3219</v>
      </c>
      <c r="Z136" s="37">
        <v>2293.8923808856466</v>
      </c>
    </row>
    <row r="137" spans="1:26" customFormat="1" x14ac:dyDescent="0.2">
      <c r="A137" s="37">
        <v>467</v>
      </c>
      <c r="B137" s="37" t="s">
        <v>381</v>
      </c>
      <c r="C137" s="37" t="s">
        <v>46</v>
      </c>
      <c r="D137" s="37">
        <v>0.02</v>
      </c>
      <c r="E137" s="37">
        <v>12.99</v>
      </c>
      <c r="F137" s="37">
        <v>14.37</v>
      </c>
      <c r="G137" s="37" t="s">
        <v>14</v>
      </c>
      <c r="H137" s="37" t="s">
        <v>3</v>
      </c>
      <c r="I137" s="37" t="s">
        <v>4</v>
      </c>
      <c r="J137" s="37" t="s">
        <v>102</v>
      </c>
      <c r="K137" s="37" t="s">
        <v>40</v>
      </c>
      <c r="L137" s="37" t="s">
        <v>382</v>
      </c>
      <c r="M137" s="37">
        <v>0.73</v>
      </c>
      <c r="N137" s="37" t="s">
        <v>8</v>
      </c>
      <c r="O137" s="37" t="s">
        <v>87</v>
      </c>
      <c r="P137" s="37" t="s">
        <v>379</v>
      </c>
      <c r="Q137" s="37" t="s">
        <v>383</v>
      </c>
      <c r="R137" s="37">
        <v>1915</v>
      </c>
      <c r="S137" s="39">
        <v>42015</v>
      </c>
      <c r="T137" s="39">
        <v>42016</v>
      </c>
      <c r="U137" s="37">
        <v>-556.80960000000005</v>
      </c>
      <c r="V137" s="37">
        <v>11</v>
      </c>
      <c r="W137" s="37">
        <v>143.63</v>
      </c>
      <c r="X137" s="37">
        <v>88060</v>
      </c>
      <c r="Y137" s="37" t="s">
        <v>3219</v>
      </c>
      <c r="Z137" s="37">
        <v>290.20027320436628</v>
      </c>
    </row>
    <row r="138" spans="1:26" customFormat="1" x14ac:dyDescent="0.2">
      <c r="A138" s="37">
        <v>468</v>
      </c>
      <c r="B138" s="37" t="s">
        <v>384</v>
      </c>
      <c r="C138" s="37" t="s">
        <v>46</v>
      </c>
      <c r="D138" s="37">
        <v>0.06</v>
      </c>
      <c r="E138" s="37">
        <v>14.42</v>
      </c>
      <c r="F138" s="37">
        <v>6.75</v>
      </c>
      <c r="G138" s="37" t="s">
        <v>14</v>
      </c>
      <c r="H138" s="37" t="s">
        <v>3</v>
      </c>
      <c r="I138" s="37" t="s">
        <v>24</v>
      </c>
      <c r="J138" s="37" t="s">
        <v>71</v>
      </c>
      <c r="K138" s="37" t="s">
        <v>120</v>
      </c>
      <c r="L138" s="37" t="s">
        <v>385</v>
      </c>
      <c r="M138" s="37">
        <v>0.52</v>
      </c>
      <c r="N138" s="37" t="s">
        <v>8</v>
      </c>
      <c r="O138" s="37" t="s">
        <v>87</v>
      </c>
      <c r="P138" s="37" t="s">
        <v>379</v>
      </c>
      <c r="Q138" s="37" t="s">
        <v>386</v>
      </c>
      <c r="R138" s="37">
        <v>2341</v>
      </c>
      <c r="S138" s="39">
        <v>42015</v>
      </c>
      <c r="T138" s="39">
        <v>42016</v>
      </c>
      <c r="U138" s="37">
        <v>-27.738800000000001</v>
      </c>
      <c r="V138" s="37">
        <v>5</v>
      </c>
      <c r="W138" s="37">
        <v>73.040000000000006</v>
      </c>
      <c r="X138" s="37">
        <v>88060</v>
      </c>
      <c r="Y138" s="37" t="s">
        <v>3219</v>
      </c>
      <c r="Z138" s="37">
        <v>424.86884517083968</v>
      </c>
    </row>
    <row r="139" spans="1:26" customFormat="1" x14ac:dyDescent="0.2">
      <c r="A139" s="37">
        <v>469</v>
      </c>
      <c r="B139" s="37" t="s">
        <v>387</v>
      </c>
      <c r="C139" s="37" t="s">
        <v>46</v>
      </c>
      <c r="D139" s="37">
        <v>0.05</v>
      </c>
      <c r="E139" s="37">
        <v>4.1399999999999997</v>
      </c>
      <c r="F139" s="37">
        <v>6.6</v>
      </c>
      <c r="G139" s="37" t="s">
        <v>63</v>
      </c>
      <c r="H139" s="37" t="s">
        <v>3</v>
      </c>
      <c r="I139" s="37" t="s">
        <v>4</v>
      </c>
      <c r="J139" s="37" t="s">
        <v>102</v>
      </c>
      <c r="K139" s="37" t="s">
        <v>49</v>
      </c>
      <c r="L139" s="37" t="s">
        <v>388</v>
      </c>
      <c r="M139" s="37">
        <v>0.49</v>
      </c>
      <c r="N139" s="37" t="s">
        <v>8</v>
      </c>
      <c r="O139" s="37" t="s">
        <v>87</v>
      </c>
      <c r="P139" s="37" t="s">
        <v>373</v>
      </c>
      <c r="Q139" s="37" t="s">
        <v>389</v>
      </c>
      <c r="R139" s="37">
        <v>7506</v>
      </c>
      <c r="S139" s="39">
        <v>42015</v>
      </c>
      <c r="T139" s="39">
        <v>42017</v>
      </c>
      <c r="U139" s="37">
        <v>-128.68719999999999</v>
      </c>
      <c r="V139" s="37">
        <v>7</v>
      </c>
      <c r="W139" s="37">
        <v>33.35</v>
      </c>
      <c r="X139" s="37">
        <v>88060</v>
      </c>
      <c r="Y139" s="37" t="s">
        <v>3219</v>
      </c>
      <c r="Z139" s="37">
        <v>184.59712737344677</v>
      </c>
    </row>
    <row r="140" spans="1:26" customFormat="1" x14ac:dyDescent="0.2">
      <c r="A140" s="37">
        <v>470</v>
      </c>
      <c r="B140" s="37" t="s">
        <v>390</v>
      </c>
      <c r="C140" s="37" t="s">
        <v>46</v>
      </c>
      <c r="D140" s="37">
        <v>0.03</v>
      </c>
      <c r="E140" s="37">
        <v>11.34</v>
      </c>
      <c r="F140" s="37">
        <v>5.01</v>
      </c>
      <c r="G140" s="37" t="s">
        <v>14</v>
      </c>
      <c r="H140" s="37" t="s">
        <v>3</v>
      </c>
      <c r="I140" s="37" t="s">
        <v>24</v>
      </c>
      <c r="J140" s="37" t="s">
        <v>64</v>
      </c>
      <c r="K140" s="37" t="s">
        <v>49</v>
      </c>
      <c r="L140" s="37" t="s">
        <v>391</v>
      </c>
      <c r="M140" s="37">
        <v>0.36</v>
      </c>
      <c r="N140" s="37" t="s">
        <v>8</v>
      </c>
      <c r="O140" s="37" t="s">
        <v>87</v>
      </c>
      <c r="P140" s="37" t="s">
        <v>373</v>
      </c>
      <c r="Q140" s="37" t="s">
        <v>392</v>
      </c>
      <c r="R140" s="37">
        <v>8601</v>
      </c>
      <c r="S140" s="39">
        <v>42015</v>
      </c>
      <c r="T140" s="39">
        <v>42015</v>
      </c>
      <c r="U140" s="37">
        <v>23.2028</v>
      </c>
      <c r="V140" s="37">
        <v>5</v>
      </c>
      <c r="W140" s="37">
        <v>60.24</v>
      </c>
      <c r="X140" s="37">
        <v>88060</v>
      </c>
      <c r="Y140" s="37" t="s">
        <v>3219</v>
      </c>
      <c r="Z140" s="37">
        <v>306.12746158674116</v>
      </c>
    </row>
    <row r="141" spans="1:26" customFormat="1" x14ac:dyDescent="0.2">
      <c r="A141" s="37">
        <v>2776</v>
      </c>
      <c r="B141" s="37" t="s">
        <v>393</v>
      </c>
      <c r="C141" s="37" t="s">
        <v>1</v>
      </c>
      <c r="D141" s="37">
        <v>0.03</v>
      </c>
      <c r="E141" s="37">
        <v>350.98</v>
      </c>
      <c r="F141" s="37">
        <v>30</v>
      </c>
      <c r="G141" s="37" t="s">
        <v>2</v>
      </c>
      <c r="H141" s="37" t="s">
        <v>15</v>
      </c>
      <c r="I141" s="37" t="s">
        <v>4</v>
      </c>
      <c r="J141" s="37" t="s">
        <v>85</v>
      </c>
      <c r="K141" s="37" t="s">
        <v>33</v>
      </c>
      <c r="L141" s="37" t="s">
        <v>167</v>
      </c>
      <c r="M141" s="37">
        <v>0.61</v>
      </c>
      <c r="N141" s="37" t="s">
        <v>8</v>
      </c>
      <c r="O141" s="37" t="s">
        <v>87</v>
      </c>
      <c r="P141" s="37" t="s">
        <v>394</v>
      </c>
      <c r="Q141" s="37" t="s">
        <v>395</v>
      </c>
      <c r="R141" s="37">
        <v>20877</v>
      </c>
      <c r="S141" s="39">
        <v>42016</v>
      </c>
      <c r="T141" s="39">
        <v>42019</v>
      </c>
      <c r="U141" s="37">
        <v>2692.4421000000002</v>
      </c>
      <c r="V141" s="37">
        <v>11</v>
      </c>
      <c r="W141" s="37">
        <v>3902.09</v>
      </c>
      <c r="X141" s="37">
        <v>91228</v>
      </c>
      <c r="Y141" s="37" t="s">
        <v>3219</v>
      </c>
      <c r="Z141" s="37">
        <v>5267.667377783645</v>
      </c>
    </row>
    <row r="142" spans="1:26" customFormat="1" x14ac:dyDescent="0.2">
      <c r="A142" s="37">
        <v>2776</v>
      </c>
      <c r="B142" s="37" t="s">
        <v>393</v>
      </c>
      <c r="C142" s="37" t="s">
        <v>1</v>
      </c>
      <c r="D142" s="37">
        <v>0.04</v>
      </c>
      <c r="E142" s="37">
        <v>1.68</v>
      </c>
      <c r="F142" s="37">
        <v>1</v>
      </c>
      <c r="G142" s="37" t="s">
        <v>14</v>
      </c>
      <c r="H142" s="37" t="s">
        <v>15</v>
      </c>
      <c r="I142" s="37" t="s">
        <v>24</v>
      </c>
      <c r="J142" s="37" t="s">
        <v>25</v>
      </c>
      <c r="K142" s="37" t="s">
        <v>26</v>
      </c>
      <c r="L142" s="37" t="s">
        <v>396</v>
      </c>
      <c r="M142" s="37">
        <v>0.35</v>
      </c>
      <c r="N142" s="37" t="s">
        <v>8</v>
      </c>
      <c r="O142" s="37" t="s">
        <v>87</v>
      </c>
      <c r="P142" s="37" t="s">
        <v>394</v>
      </c>
      <c r="Q142" s="37" t="s">
        <v>395</v>
      </c>
      <c r="R142" s="37">
        <v>20877</v>
      </c>
      <c r="S142" s="39">
        <v>42016</v>
      </c>
      <c r="T142" s="39">
        <v>42018</v>
      </c>
      <c r="U142" s="37">
        <v>2.0672000000000001</v>
      </c>
      <c r="V142" s="37">
        <v>8</v>
      </c>
      <c r="W142" s="37">
        <v>14.18</v>
      </c>
      <c r="X142" s="37">
        <v>91228</v>
      </c>
      <c r="Y142" s="37" t="s">
        <v>3219</v>
      </c>
      <c r="Z142" s="37">
        <v>197.54645209007612</v>
      </c>
    </row>
    <row r="143" spans="1:26" customFormat="1" x14ac:dyDescent="0.2">
      <c r="A143" s="37">
        <v>120</v>
      </c>
      <c r="B143" s="37" t="s">
        <v>397</v>
      </c>
      <c r="C143" s="37" t="s">
        <v>13</v>
      </c>
      <c r="D143" s="37">
        <v>0.05</v>
      </c>
      <c r="E143" s="37">
        <v>6.3</v>
      </c>
      <c r="F143" s="37">
        <v>0.5</v>
      </c>
      <c r="G143" s="37" t="s">
        <v>14</v>
      </c>
      <c r="H143" s="37" t="s">
        <v>70</v>
      </c>
      <c r="I143" s="37" t="s">
        <v>24</v>
      </c>
      <c r="J143" s="37" t="s">
        <v>128</v>
      </c>
      <c r="K143" s="37" t="s">
        <v>49</v>
      </c>
      <c r="L143" s="37" t="s">
        <v>398</v>
      </c>
      <c r="M143" s="37">
        <v>0.39</v>
      </c>
      <c r="N143" s="37" t="s">
        <v>8</v>
      </c>
      <c r="O143" s="37" t="s">
        <v>35</v>
      </c>
      <c r="P143" s="37" t="s">
        <v>122</v>
      </c>
      <c r="Q143" s="37" t="s">
        <v>157</v>
      </c>
      <c r="R143" s="37">
        <v>84041</v>
      </c>
      <c r="S143" s="39">
        <v>42016</v>
      </c>
      <c r="T143" s="39">
        <v>42017</v>
      </c>
      <c r="U143" s="37">
        <v>41.296500000000002</v>
      </c>
      <c r="V143" s="37">
        <v>10</v>
      </c>
      <c r="W143" s="37">
        <v>59.85</v>
      </c>
      <c r="X143" s="37">
        <v>86520</v>
      </c>
      <c r="Y143" s="37" t="s">
        <v>3218</v>
      </c>
      <c r="Z143" s="37">
        <v>1.4488851666952769</v>
      </c>
    </row>
    <row r="144" spans="1:26" customFormat="1" x14ac:dyDescent="0.2">
      <c r="A144" s="37">
        <v>120</v>
      </c>
      <c r="B144" s="37" t="s">
        <v>397</v>
      </c>
      <c r="C144" s="37" t="s">
        <v>13</v>
      </c>
      <c r="D144" s="37">
        <v>0.09</v>
      </c>
      <c r="E144" s="37">
        <v>205.99</v>
      </c>
      <c r="F144" s="37">
        <v>3</v>
      </c>
      <c r="G144" s="37" t="s">
        <v>63</v>
      </c>
      <c r="H144" s="37" t="s">
        <v>70</v>
      </c>
      <c r="I144" s="37" t="s">
        <v>16</v>
      </c>
      <c r="J144" s="37" t="s">
        <v>111</v>
      </c>
      <c r="K144" s="37" t="s">
        <v>49</v>
      </c>
      <c r="L144" s="37" t="s">
        <v>399</v>
      </c>
      <c r="M144" s="37">
        <v>0.57999999999999996</v>
      </c>
      <c r="N144" s="37" t="s">
        <v>8</v>
      </c>
      <c r="O144" s="37" t="s">
        <v>35</v>
      </c>
      <c r="P144" s="37" t="s">
        <v>122</v>
      </c>
      <c r="Q144" s="37" t="s">
        <v>157</v>
      </c>
      <c r="R144" s="37">
        <v>84041</v>
      </c>
      <c r="S144" s="39">
        <v>42016</v>
      </c>
      <c r="T144" s="39">
        <v>42018</v>
      </c>
      <c r="U144" s="37">
        <v>1179.0237</v>
      </c>
      <c r="V144" s="37">
        <v>10</v>
      </c>
      <c r="W144" s="37">
        <v>1708.73</v>
      </c>
      <c r="X144" s="37">
        <v>86520</v>
      </c>
      <c r="Y144" s="37" t="s">
        <v>3218</v>
      </c>
      <c r="Z144" s="37">
        <v>1910.5484931607039</v>
      </c>
    </row>
    <row r="145" spans="1:26" customFormat="1" x14ac:dyDescent="0.2">
      <c r="A145" s="37">
        <v>898</v>
      </c>
      <c r="B145" s="37" t="s">
        <v>400</v>
      </c>
      <c r="C145" s="37" t="s">
        <v>13</v>
      </c>
      <c r="D145" s="37">
        <v>0.04</v>
      </c>
      <c r="E145" s="37">
        <v>90.97</v>
      </c>
      <c r="F145" s="37">
        <v>28</v>
      </c>
      <c r="G145" s="37" t="s">
        <v>2</v>
      </c>
      <c r="H145" s="37" t="s">
        <v>3</v>
      </c>
      <c r="I145" s="37" t="s">
        <v>16</v>
      </c>
      <c r="J145" s="37" t="s">
        <v>32</v>
      </c>
      <c r="K145" s="37" t="s">
        <v>33</v>
      </c>
      <c r="L145" s="37" t="s">
        <v>401</v>
      </c>
      <c r="M145" s="37">
        <v>0.38</v>
      </c>
      <c r="N145" s="37" t="s">
        <v>8</v>
      </c>
      <c r="O145" s="37" t="s">
        <v>87</v>
      </c>
      <c r="P145" s="37" t="s">
        <v>88</v>
      </c>
      <c r="Q145" s="37" t="s">
        <v>89</v>
      </c>
      <c r="R145" s="37">
        <v>10039</v>
      </c>
      <c r="S145" s="39">
        <v>42016</v>
      </c>
      <c r="T145" s="39">
        <v>42017</v>
      </c>
      <c r="U145" s="37">
        <v>-173.09520000000001</v>
      </c>
      <c r="V145" s="37">
        <v>6</v>
      </c>
      <c r="W145" s="37">
        <v>573.30999999999995</v>
      </c>
      <c r="X145" s="37">
        <v>33635</v>
      </c>
      <c r="Y145" s="37" t="s">
        <v>3219</v>
      </c>
      <c r="Z145" s="37">
        <v>992.96657913371155</v>
      </c>
    </row>
    <row r="146" spans="1:26" customFormat="1" x14ac:dyDescent="0.2">
      <c r="A146" s="37">
        <v>898</v>
      </c>
      <c r="B146" s="37" t="s">
        <v>400</v>
      </c>
      <c r="C146" s="37" t="s">
        <v>13</v>
      </c>
      <c r="D146" s="37">
        <v>7.0000000000000007E-2</v>
      </c>
      <c r="E146" s="37">
        <v>20.34</v>
      </c>
      <c r="F146" s="37">
        <v>35</v>
      </c>
      <c r="G146" s="37" t="s">
        <v>14</v>
      </c>
      <c r="H146" s="37" t="s">
        <v>3</v>
      </c>
      <c r="I146" s="37" t="s">
        <v>24</v>
      </c>
      <c r="J146" s="37" t="s">
        <v>54</v>
      </c>
      <c r="K146" s="37" t="s">
        <v>40</v>
      </c>
      <c r="L146" s="37" t="s">
        <v>236</v>
      </c>
      <c r="M146" s="37">
        <v>0.84</v>
      </c>
      <c r="N146" s="37" t="s">
        <v>8</v>
      </c>
      <c r="O146" s="37" t="s">
        <v>87</v>
      </c>
      <c r="P146" s="37" t="s">
        <v>88</v>
      </c>
      <c r="Q146" s="37" t="s">
        <v>89</v>
      </c>
      <c r="R146" s="37">
        <v>10039</v>
      </c>
      <c r="S146" s="39">
        <v>42016</v>
      </c>
      <c r="T146" s="39">
        <v>42017</v>
      </c>
      <c r="U146" s="37">
        <v>-96.16</v>
      </c>
      <c r="V146" s="37">
        <v>5</v>
      </c>
      <c r="W146" s="37">
        <v>140.22999999999999</v>
      </c>
      <c r="X146" s="37">
        <v>33635</v>
      </c>
      <c r="Y146" s="37" t="s">
        <v>3219</v>
      </c>
      <c r="Z146" s="37">
        <v>1210.0164487586919</v>
      </c>
    </row>
    <row r="147" spans="1:26" customFormat="1" x14ac:dyDescent="0.2">
      <c r="A147" s="37">
        <v>899</v>
      </c>
      <c r="B147" s="37" t="s">
        <v>402</v>
      </c>
      <c r="C147" s="37" t="s">
        <v>13</v>
      </c>
      <c r="D147" s="37">
        <v>0.04</v>
      </c>
      <c r="E147" s="37">
        <v>90.97</v>
      </c>
      <c r="F147" s="37">
        <v>28</v>
      </c>
      <c r="G147" s="37" t="s">
        <v>2</v>
      </c>
      <c r="H147" s="37" t="s">
        <v>3</v>
      </c>
      <c r="I147" s="37" t="s">
        <v>16</v>
      </c>
      <c r="J147" s="37" t="s">
        <v>32</v>
      </c>
      <c r="K147" s="37" t="s">
        <v>33</v>
      </c>
      <c r="L147" s="37" t="s">
        <v>401</v>
      </c>
      <c r="M147" s="37">
        <v>0.38</v>
      </c>
      <c r="N147" s="37" t="s">
        <v>8</v>
      </c>
      <c r="O147" s="37" t="s">
        <v>87</v>
      </c>
      <c r="P147" s="37" t="s">
        <v>296</v>
      </c>
      <c r="Q147" s="37" t="s">
        <v>403</v>
      </c>
      <c r="R147" s="37">
        <v>16602</v>
      </c>
      <c r="S147" s="39">
        <v>42016</v>
      </c>
      <c r="T147" s="39">
        <v>42017</v>
      </c>
      <c r="U147" s="37">
        <v>-173.09520000000001</v>
      </c>
      <c r="V147" s="37">
        <v>2</v>
      </c>
      <c r="W147" s="37">
        <v>191.1</v>
      </c>
      <c r="X147" s="37">
        <v>86263</v>
      </c>
      <c r="Y147" s="37" t="s">
        <v>3219</v>
      </c>
      <c r="Z147" s="37">
        <v>992.96657913371155</v>
      </c>
    </row>
    <row r="148" spans="1:26" customFormat="1" x14ac:dyDescent="0.2">
      <c r="A148" s="37">
        <v>899</v>
      </c>
      <c r="B148" s="37" t="s">
        <v>402</v>
      </c>
      <c r="C148" s="37" t="s">
        <v>13</v>
      </c>
      <c r="D148" s="37">
        <v>7.0000000000000007E-2</v>
      </c>
      <c r="E148" s="37">
        <v>20.34</v>
      </c>
      <c r="F148" s="37">
        <v>35</v>
      </c>
      <c r="G148" s="37" t="s">
        <v>14</v>
      </c>
      <c r="H148" s="37" t="s">
        <v>3</v>
      </c>
      <c r="I148" s="37" t="s">
        <v>24</v>
      </c>
      <c r="J148" s="37" t="s">
        <v>54</v>
      </c>
      <c r="K148" s="37" t="s">
        <v>40</v>
      </c>
      <c r="L148" s="37" t="s">
        <v>236</v>
      </c>
      <c r="M148" s="37">
        <v>0.84</v>
      </c>
      <c r="N148" s="37" t="s">
        <v>8</v>
      </c>
      <c r="O148" s="37" t="s">
        <v>87</v>
      </c>
      <c r="P148" s="37" t="s">
        <v>296</v>
      </c>
      <c r="Q148" s="37" t="s">
        <v>403</v>
      </c>
      <c r="R148" s="37">
        <v>16602</v>
      </c>
      <c r="S148" s="39">
        <v>42016</v>
      </c>
      <c r="T148" s="39">
        <v>42017</v>
      </c>
      <c r="U148" s="37">
        <v>-96.16</v>
      </c>
      <c r="V148" s="37">
        <v>1</v>
      </c>
      <c r="W148" s="37">
        <v>28.05</v>
      </c>
      <c r="X148" s="37">
        <v>86263</v>
      </c>
      <c r="Y148" s="37" t="s">
        <v>3219</v>
      </c>
      <c r="Z148" s="37">
        <v>1210.0164487586919</v>
      </c>
    </row>
    <row r="149" spans="1:26" customFormat="1" x14ac:dyDescent="0.2">
      <c r="A149" s="37">
        <v>1636</v>
      </c>
      <c r="B149" s="37" t="s">
        <v>404</v>
      </c>
      <c r="C149" s="37" t="s">
        <v>13</v>
      </c>
      <c r="D149" s="37">
        <v>0.04</v>
      </c>
      <c r="E149" s="37">
        <v>136.97999999999999</v>
      </c>
      <c r="F149" s="37">
        <v>24.49</v>
      </c>
      <c r="G149" s="37" t="s">
        <v>63</v>
      </c>
      <c r="H149" s="37" t="s">
        <v>47</v>
      </c>
      <c r="I149" s="37" t="s">
        <v>4</v>
      </c>
      <c r="J149" s="37" t="s">
        <v>102</v>
      </c>
      <c r="K149" s="37" t="s">
        <v>40</v>
      </c>
      <c r="L149" s="37" t="s">
        <v>405</v>
      </c>
      <c r="M149" s="37">
        <v>0.59</v>
      </c>
      <c r="N149" s="37" t="s">
        <v>8</v>
      </c>
      <c r="O149" s="37" t="s">
        <v>35</v>
      </c>
      <c r="P149" s="37" t="s">
        <v>66</v>
      </c>
      <c r="Q149" s="37" t="s">
        <v>406</v>
      </c>
      <c r="R149" s="37">
        <v>93905</v>
      </c>
      <c r="S149" s="39">
        <v>42016</v>
      </c>
      <c r="T149" s="39">
        <v>42018</v>
      </c>
      <c r="U149" s="37">
        <v>1127.5497</v>
      </c>
      <c r="V149" s="37">
        <v>12</v>
      </c>
      <c r="W149" s="37">
        <v>1634.13</v>
      </c>
      <c r="X149" s="37">
        <v>89706</v>
      </c>
      <c r="Y149" s="37" t="s">
        <v>3218</v>
      </c>
      <c r="Z149" s="37">
        <v>2307.3797718985361</v>
      </c>
    </row>
    <row r="150" spans="1:26" customFormat="1" x14ac:dyDescent="0.2">
      <c r="A150" s="37">
        <v>823</v>
      </c>
      <c r="B150" s="37" t="s">
        <v>407</v>
      </c>
      <c r="C150" s="37" t="s">
        <v>23</v>
      </c>
      <c r="D150" s="37">
        <v>0.04</v>
      </c>
      <c r="E150" s="37">
        <v>6.24</v>
      </c>
      <c r="F150" s="37">
        <v>5.22</v>
      </c>
      <c r="G150" s="37" t="s">
        <v>14</v>
      </c>
      <c r="H150" s="37" t="s">
        <v>3</v>
      </c>
      <c r="I150" s="37" t="s">
        <v>4</v>
      </c>
      <c r="J150" s="37" t="s">
        <v>102</v>
      </c>
      <c r="K150" s="37" t="s">
        <v>49</v>
      </c>
      <c r="L150" s="37" t="s">
        <v>408</v>
      </c>
      <c r="M150" s="37">
        <v>0.6</v>
      </c>
      <c r="N150" s="37" t="s">
        <v>8</v>
      </c>
      <c r="O150" s="37" t="s">
        <v>9</v>
      </c>
      <c r="P150" s="37" t="s">
        <v>376</v>
      </c>
      <c r="Q150" s="37" t="s">
        <v>409</v>
      </c>
      <c r="R150" s="37">
        <v>37167</v>
      </c>
      <c r="S150" s="39">
        <v>42016</v>
      </c>
      <c r="T150" s="39">
        <v>42021</v>
      </c>
      <c r="U150" s="37">
        <v>4.3808999999999996</v>
      </c>
      <c r="V150" s="37">
        <v>13</v>
      </c>
      <c r="W150" s="37">
        <v>80.23</v>
      </c>
      <c r="X150" s="37">
        <v>89257</v>
      </c>
      <c r="Y150" s="37" t="s">
        <v>3216</v>
      </c>
      <c r="Z150" s="37">
        <v>348.2932695578117</v>
      </c>
    </row>
    <row r="151" spans="1:26" customFormat="1" x14ac:dyDescent="0.2">
      <c r="A151" s="37">
        <v>824</v>
      </c>
      <c r="B151" s="37" t="s">
        <v>410</v>
      </c>
      <c r="C151" s="37" t="s">
        <v>23</v>
      </c>
      <c r="D151" s="37">
        <v>0.09</v>
      </c>
      <c r="E151" s="37">
        <v>260.98</v>
      </c>
      <c r="F151" s="37">
        <v>41.91</v>
      </c>
      <c r="G151" s="37" t="s">
        <v>2</v>
      </c>
      <c r="H151" s="37" t="s">
        <v>3</v>
      </c>
      <c r="I151" s="37" t="s">
        <v>4</v>
      </c>
      <c r="J151" s="37" t="s">
        <v>93</v>
      </c>
      <c r="K151" s="37" t="s">
        <v>6</v>
      </c>
      <c r="L151" s="37" t="s">
        <v>411</v>
      </c>
      <c r="M151" s="37">
        <v>0.59</v>
      </c>
      <c r="N151" s="37" t="s">
        <v>8</v>
      </c>
      <c r="O151" s="37" t="s">
        <v>9</v>
      </c>
      <c r="P151" s="37" t="s">
        <v>376</v>
      </c>
      <c r="Q151" s="37" t="s">
        <v>412</v>
      </c>
      <c r="R151" s="37">
        <v>37174</v>
      </c>
      <c r="S151" s="39">
        <v>42016</v>
      </c>
      <c r="T151" s="39">
        <v>42023</v>
      </c>
      <c r="U151" s="37">
        <v>-100.744</v>
      </c>
      <c r="V151" s="37">
        <v>8</v>
      </c>
      <c r="W151" s="37">
        <v>2044.9</v>
      </c>
      <c r="X151" s="37">
        <v>89257</v>
      </c>
      <c r="Y151" s="37" t="s">
        <v>3216</v>
      </c>
      <c r="Z151" s="37">
        <v>2207.9539943786704</v>
      </c>
    </row>
    <row r="152" spans="1:26" customFormat="1" x14ac:dyDescent="0.2">
      <c r="A152" s="37">
        <v>1424</v>
      </c>
      <c r="B152" s="37" t="s">
        <v>413</v>
      </c>
      <c r="C152" s="37" t="s">
        <v>23</v>
      </c>
      <c r="D152" s="37">
        <v>0.05</v>
      </c>
      <c r="E152" s="37">
        <v>350.99</v>
      </c>
      <c r="F152" s="37">
        <v>39</v>
      </c>
      <c r="G152" s="37" t="s">
        <v>2</v>
      </c>
      <c r="H152" s="37" t="s">
        <v>47</v>
      </c>
      <c r="I152" s="37" t="s">
        <v>4</v>
      </c>
      <c r="J152" s="37" t="s">
        <v>85</v>
      </c>
      <c r="K152" s="37" t="s">
        <v>33</v>
      </c>
      <c r="L152" s="37" t="s">
        <v>414</v>
      </c>
      <c r="M152" s="37">
        <v>0.55000000000000004</v>
      </c>
      <c r="N152" s="37" t="s">
        <v>8</v>
      </c>
      <c r="O152" s="37" t="s">
        <v>35</v>
      </c>
      <c r="P152" s="37" t="s">
        <v>36</v>
      </c>
      <c r="Q152" s="37" t="s">
        <v>415</v>
      </c>
      <c r="R152" s="37">
        <v>80112</v>
      </c>
      <c r="S152" s="39">
        <v>42016</v>
      </c>
      <c r="T152" s="39">
        <v>42018</v>
      </c>
      <c r="U152" s="37">
        <v>451.28039999999999</v>
      </c>
      <c r="V152" s="37">
        <v>3</v>
      </c>
      <c r="W152" s="37">
        <v>1020.08</v>
      </c>
      <c r="X152" s="37">
        <v>89448</v>
      </c>
      <c r="Y152" s="37" t="s">
        <v>3218</v>
      </c>
      <c r="Z152" s="37">
        <v>3007.4897357381979</v>
      </c>
    </row>
    <row r="153" spans="1:26" customFormat="1" x14ac:dyDescent="0.2">
      <c r="A153" s="37">
        <v>1424</v>
      </c>
      <c r="B153" s="37" t="s">
        <v>413</v>
      </c>
      <c r="C153" s="37" t="s">
        <v>23</v>
      </c>
      <c r="D153" s="37">
        <v>0</v>
      </c>
      <c r="E153" s="37">
        <v>8.74</v>
      </c>
      <c r="F153" s="37">
        <v>1.39</v>
      </c>
      <c r="G153" s="37" t="s">
        <v>14</v>
      </c>
      <c r="H153" s="37" t="s">
        <v>47</v>
      </c>
      <c r="I153" s="37" t="s">
        <v>24</v>
      </c>
      <c r="J153" s="37" t="s">
        <v>321</v>
      </c>
      <c r="K153" s="37" t="s">
        <v>49</v>
      </c>
      <c r="L153" s="37" t="s">
        <v>416</v>
      </c>
      <c r="M153" s="37">
        <v>0.38</v>
      </c>
      <c r="N153" s="37" t="s">
        <v>8</v>
      </c>
      <c r="O153" s="37" t="s">
        <v>35</v>
      </c>
      <c r="P153" s="37" t="s">
        <v>36</v>
      </c>
      <c r="Q153" s="37" t="s">
        <v>415</v>
      </c>
      <c r="R153" s="37">
        <v>80112</v>
      </c>
      <c r="S153" s="39">
        <v>42016</v>
      </c>
      <c r="T153" s="39">
        <v>42020</v>
      </c>
      <c r="U153" s="37">
        <v>44.988</v>
      </c>
      <c r="V153" s="37">
        <v>7</v>
      </c>
      <c r="W153" s="37">
        <v>65.2</v>
      </c>
      <c r="X153" s="37">
        <v>89448</v>
      </c>
      <c r="Y153" s="37" t="s">
        <v>3218</v>
      </c>
      <c r="Z153" s="37">
        <v>174.89905115678772</v>
      </c>
    </row>
    <row r="154" spans="1:26" customFormat="1" x14ac:dyDescent="0.2">
      <c r="A154" s="37">
        <v>1424</v>
      </c>
      <c r="B154" s="37" t="s">
        <v>413</v>
      </c>
      <c r="C154" s="37" t="s">
        <v>23</v>
      </c>
      <c r="D154" s="37">
        <v>0.02</v>
      </c>
      <c r="E154" s="37">
        <v>1.98</v>
      </c>
      <c r="F154" s="37">
        <v>0.7</v>
      </c>
      <c r="G154" s="37" t="s">
        <v>14</v>
      </c>
      <c r="H154" s="37" t="s">
        <v>47</v>
      </c>
      <c r="I154" s="37" t="s">
        <v>24</v>
      </c>
      <c r="J154" s="37" t="s">
        <v>152</v>
      </c>
      <c r="K154" s="37" t="s">
        <v>26</v>
      </c>
      <c r="L154" s="37" t="s">
        <v>417</v>
      </c>
      <c r="M154" s="37">
        <v>0.83</v>
      </c>
      <c r="N154" s="37" t="s">
        <v>8</v>
      </c>
      <c r="O154" s="37" t="s">
        <v>35</v>
      </c>
      <c r="P154" s="37" t="s">
        <v>36</v>
      </c>
      <c r="Q154" s="37" t="s">
        <v>415</v>
      </c>
      <c r="R154" s="37">
        <v>80112</v>
      </c>
      <c r="S154" s="39">
        <v>42016</v>
      </c>
      <c r="T154" s="39">
        <v>42020</v>
      </c>
      <c r="U154" s="37">
        <v>-20.732800000000001</v>
      </c>
      <c r="V154" s="37">
        <v>11</v>
      </c>
      <c r="W154" s="37">
        <v>22.59</v>
      </c>
      <c r="X154" s="37">
        <v>89448</v>
      </c>
      <c r="Y154" s="37" t="s">
        <v>3218</v>
      </c>
      <c r="Z154" s="37">
        <v>428.16380703714913</v>
      </c>
    </row>
    <row r="155" spans="1:26" customFormat="1" x14ac:dyDescent="0.2">
      <c r="A155" s="37">
        <v>2715</v>
      </c>
      <c r="B155" s="37" t="s">
        <v>418</v>
      </c>
      <c r="C155" s="37" t="s">
        <v>23</v>
      </c>
      <c r="D155" s="37">
        <v>0.01</v>
      </c>
      <c r="E155" s="37">
        <v>29.89</v>
      </c>
      <c r="F155" s="37">
        <v>1.99</v>
      </c>
      <c r="G155" s="37" t="s">
        <v>14</v>
      </c>
      <c r="H155" s="37" t="s">
        <v>70</v>
      </c>
      <c r="I155" s="37" t="s">
        <v>16</v>
      </c>
      <c r="J155" s="37" t="s">
        <v>17</v>
      </c>
      <c r="K155" s="37" t="s">
        <v>18</v>
      </c>
      <c r="L155" s="37" t="s">
        <v>419</v>
      </c>
      <c r="M155" s="37">
        <v>0.5</v>
      </c>
      <c r="N155" s="37" t="s">
        <v>8</v>
      </c>
      <c r="O155" s="37" t="s">
        <v>28</v>
      </c>
      <c r="P155" s="37" t="s">
        <v>265</v>
      </c>
      <c r="Q155" s="37" t="s">
        <v>420</v>
      </c>
      <c r="R155" s="37">
        <v>48911</v>
      </c>
      <c r="S155" s="39">
        <v>42016</v>
      </c>
      <c r="T155" s="39">
        <v>42020</v>
      </c>
      <c r="U155" s="37">
        <v>-74.64</v>
      </c>
      <c r="V155" s="37">
        <v>1</v>
      </c>
      <c r="W155" s="37">
        <v>31.96</v>
      </c>
      <c r="X155" s="37">
        <v>88702</v>
      </c>
      <c r="Y155" s="37" t="s">
        <v>3217</v>
      </c>
      <c r="Z155" s="37">
        <v>197.94173058508667</v>
      </c>
    </row>
    <row r="156" spans="1:26" customFormat="1" x14ac:dyDescent="0.2">
      <c r="A156" s="37">
        <v>2069</v>
      </c>
      <c r="B156" s="37" t="s">
        <v>421</v>
      </c>
      <c r="C156" s="37" t="s">
        <v>92</v>
      </c>
      <c r="D156" s="37">
        <v>0.1</v>
      </c>
      <c r="E156" s="37">
        <v>40.98</v>
      </c>
      <c r="F156" s="37">
        <v>6.5</v>
      </c>
      <c r="G156" s="37" t="s">
        <v>14</v>
      </c>
      <c r="H156" s="37" t="s">
        <v>15</v>
      </c>
      <c r="I156" s="37" t="s">
        <v>16</v>
      </c>
      <c r="J156" s="37" t="s">
        <v>17</v>
      </c>
      <c r="K156" s="37" t="s">
        <v>49</v>
      </c>
      <c r="L156" s="37" t="s">
        <v>422</v>
      </c>
      <c r="M156" s="37">
        <v>0.74</v>
      </c>
      <c r="N156" s="37" t="s">
        <v>8</v>
      </c>
      <c r="O156" s="37" t="s">
        <v>9</v>
      </c>
      <c r="P156" s="37" t="s">
        <v>364</v>
      </c>
      <c r="Q156" s="37" t="s">
        <v>423</v>
      </c>
      <c r="R156" s="37">
        <v>41075</v>
      </c>
      <c r="S156" s="39">
        <v>42016</v>
      </c>
      <c r="T156" s="39">
        <v>42018</v>
      </c>
      <c r="U156" s="37">
        <v>66.852000000000004</v>
      </c>
      <c r="V156" s="37">
        <v>3</v>
      </c>
      <c r="W156" s="37">
        <v>120.34</v>
      </c>
      <c r="X156" s="37">
        <v>88554</v>
      </c>
      <c r="Y156" s="37" t="s">
        <v>3216</v>
      </c>
      <c r="Z156" s="37">
        <v>546.30122106644353</v>
      </c>
    </row>
    <row r="157" spans="1:26" customFormat="1" x14ac:dyDescent="0.2">
      <c r="A157" s="37">
        <v>750</v>
      </c>
      <c r="B157" s="37" t="s">
        <v>424</v>
      </c>
      <c r="C157" s="37" t="s">
        <v>46</v>
      </c>
      <c r="D157" s="37">
        <v>0.09</v>
      </c>
      <c r="E157" s="37">
        <v>27.75</v>
      </c>
      <c r="F157" s="37">
        <v>19.989999999999998</v>
      </c>
      <c r="G157" s="37" t="s">
        <v>14</v>
      </c>
      <c r="H157" s="37" t="s">
        <v>70</v>
      </c>
      <c r="I157" s="37" t="s">
        <v>24</v>
      </c>
      <c r="J157" s="37" t="s">
        <v>54</v>
      </c>
      <c r="K157" s="37" t="s">
        <v>49</v>
      </c>
      <c r="L157" s="37" t="s">
        <v>425</v>
      </c>
      <c r="M157" s="37">
        <v>0.67</v>
      </c>
      <c r="N157" s="37" t="s">
        <v>8</v>
      </c>
      <c r="O157" s="37" t="s">
        <v>9</v>
      </c>
      <c r="P157" s="37" t="s">
        <v>364</v>
      </c>
      <c r="Q157" s="37" t="s">
        <v>426</v>
      </c>
      <c r="R157" s="37">
        <v>41042</v>
      </c>
      <c r="S157" s="39">
        <v>42016</v>
      </c>
      <c r="T157" s="39">
        <v>42017</v>
      </c>
      <c r="U157" s="37">
        <v>-224.64400000000001</v>
      </c>
      <c r="V157" s="37">
        <v>10</v>
      </c>
      <c r="W157" s="37">
        <v>257.52</v>
      </c>
      <c r="X157" s="37">
        <v>91200</v>
      </c>
      <c r="Y157" s="37" t="s">
        <v>3216</v>
      </c>
      <c r="Z157" s="37">
        <v>744.83202361248516</v>
      </c>
    </row>
    <row r="158" spans="1:26" customFormat="1" x14ac:dyDescent="0.2">
      <c r="A158" s="37">
        <v>2489</v>
      </c>
      <c r="B158" s="37" t="s">
        <v>427</v>
      </c>
      <c r="C158" s="37" t="s">
        <v>46</v>
      </c>
      <c r="D158" s="37">
        <v>7.0000000000000007E-2</v>
      </c>
      <c r="E158" s="37">
        <v>65.989999999999995</v>
      </c>
      <c r="F158" s="37">
        <v>8.8000000000000007</v>
      </c>
      <c r="G158" s="37" t="s">
        <v>14</v>
      </c>
      <c r="H158" s="37" t="s">
        <v>47</v>
      </c>
      <c r="I158" s="37" t="s">
        <v>16</v>
      </c>
      <c r="J158" s="37" t="s">
        <v>111</v>
      </c>
      <c r="K158" s="37" t="s">
        <v>49</v>
      </c>
      <c r="L158" s="37" t="s">
        <v>428</v>
      </c>
      <c r="M158" s="37">
        <v>0.57999999999999996</v>
      </c>
      <c r="N158" s="37" t="s">
        <v>8</v>
      </c>
      <c r="O158" s="37" t="s">
        <v>35</v>
      </c>
      <c r="P158" s="37" t="s">
        <v>66</v>
      </c>
      <c r="Q158" s="37" t="s">
        <v>429</v>
      </c>
      <c r="R158" s="37">
        <v>94521</v>
      </c>
      <c r="S158" s="39">
        <v>42016</v>
      </c>
      <c r="T158" s="39">
        <v>42016</v>
      </c>
      <c r="U158" s="37">
        <v>109.836</v>
      </c>
      <c r="V158" s="37">
        <v>9</v>
      </c>
      <c r="W158" s="37">
        <v>471.66</v>
      </c>
      <c r="X158" s="37">
        <v>86886</v>
      </c>
      <c r="Y158" s="37" t="s">
        <v>3218</v>
      </c>
      <c r="Z158" s="37">
        <v>866.7258581093555</v>
      </c>
    </row>
    <row r="159" spans="1:26" customFormat="1" x14ac:dyDescent="0.2">
      <c r="A159" s="37">
        <v>2490</v>
      </c>
      <c r="B159" s="37" t="s">
        <v>430</v>
      </c>
      <c r="C159" s="37" t="s">
        <v>46</v>
      </c>
      <c r="D159" s="37">
        <v>0</v>
      </c>
      <c r="E159" s="37">
        <v>10.01</v>
      </c>
      <c r="F159" s="37">
        <v>1.99</v>
      </c>
      <c r="G159" s="37" t="s">
        <v>63</v>
      </c>
      <c r="H159" s="37" t="s">
        <v>47</v>
      </c>
      <c r="I159" s="37" t="s">
        <v>16</v>
      </c>
      <c r="J159" s="37" t="s">
        <v>17</v>
      </c>
      <c r="K159" s="37" t="s">
        <v>18</v>
      </c>
      <c r="L159" s="37" t="s">
        <v>431</v>
      </c>
      <c r="M159" s="37">
        <v>0.41</v>
      </c>
      <c r="N159" s="37" t="s">
        <v>8</v>
      </c>
      <c r="O159" s="37" t="s">
        <v>35</v>
      </c>
      <c r="P159" s="37" t="s">
        <v>66</v>
      </c>
      <c r="Q159" s="37" t="s">
        <v>432</v>
      </c>
      <c r="R159" s="37">
        <v>92627</v>
      </c>
      <c r="S159" s="39">
        <v>42016</v>
      </c>
      <c r="T159" s="39">
        <v>42018</v>
      </c>
      <c r="U159" s="37">
        <v>82.703400000000002</v>
      </c>
      <c r="V159" s="37">
        <v>11</v>
      </c>
      <c r="W159" s="37">
        <v>119.86</v>
      </c>
      <c r="X159" s="37">
        <v>86886</v>
      </c>
      <c r="Y159" s="37" t="s">
        <v>3218</v>
      </c>
      <c r="Z159" s="37">
        <v>298.06384859984257</v>
      </c>
    </row>
    <row r="160" spans="1:26" customFormat="1" x14ac:dyDescent="0.2">
      <c r="A160" s="37">
        <v>2491</v>
      </c>
      <c r="B160" s="37" t="s">
        <v>433</v>
      </c>
      <c r="C160" s="37" t="s">
        <v>46</v>
      </c>
      <c r="D160" s="37">
        <v>7.0000000000000007E-2</v>
      </c>
      <c r="E160" s="37">
        <v>65.989999999999995</v>
      </c>
      <c r="F160" s="37">
        <v>8.8000000000000007</v>
      </c>
      <c r="G160" s="37" t="s">
        <v>14</v>
      </c>
      <c r="H160" s="37" t="s">
        <v>47</v>
      </c>
      <c r="I160" s="37" t="s">
        <v>16</v>
      </c>
      <c r="J160" s="37" t="s">
        <v>111</v>
      </c>
      <c r="K160" s="37" t="s">
        <v>49</v>
      </c>
      <c r="L160" s="37" t="s">
        <v>428</v>
      </c>
      <c r="M160" s="37">
        <v>0.57999999999999996</v>
      </c>
      <c r="N160" s="37" t="s">
        <v>8</v>
      </c>
      <c r="O160" s="37" t="s">
        <v>35</v>
      </c>
      <c r="P160" s="37" t="s">
        <v>66</v>
      </c>
      <c r="Q160" s="37" t="s">
        <v>76</v>
      </c>
      <c r="R160" s="37">
        <v>90045</v>
      </c>
      <c r="S160" s="39">
        <v>42016</v>
      </c>
      <c r="T160" s="39">
        <v>42016</v>
      </c>
      <c r="U160" s="37">
        <v>109.836</v>
      </c>
      <c r="V160" s="37">
        <v>37</v>
      </c>
      <c r="W160" s="37">
        <v>1939.03</v>
      </c>
      <c r="X160" s="37">
        <v>23877</v>
      </c>
      <c r="Y160" s="37" t="s">
        <v>3218</v>
      </c>
      <c r="Z160" s="37">
        <v>866.7258581093555</v>
      </c>
    </row>
    <row r="161" spans="1:26" customFormat="1" x14ac:dyDescent="0.2">
      <c r="A161" s="37">
        <v>2491</v>
      </c>
      <c r="B161" s="37" t="s">
        <v>433</v>
      </c>
      <c r="C161" s="37" t="s">
        <v>46</v>
      </c>
      <c r="D161" s="37">
        <v>0</v>
      </c>
      <c r="E161" s="37">
        <v>10.01</v>
      </c>
      <c r="F161" s="37">
        <v>1.99</v>
      </c>
      <c r="G161" s="37" t="s">
        <v>63</v>
      </c>
      <c r="H161" s="37" t="s">
        <v>47</v>
      </c>
      <c r="I161" s="37" t="s">
        <v>16</v>
      </c>
      <c r="J161" s="37" t="s">
        <v>17</v>
      </c>
      <c r="K161" s="37" t="s">
        <v>18</v>
      </c>
      <c r="L161" s="37" t="s">
        <v>431</v>
      </c>
      <c r="M161" s="37">
        <v>0.41</v>
      </c>
      <c r="N161" s="37" t="s">
        <v>8</v>
      </c>
      <c r="O161" s="37" t="s">
        <v>35</v>
      </c>
      <c r="P161" s="37" t="s">
        <v>66</v>
      </c>
      <c r="Q161" s="37" t="s">
        <v>76</v>
      </c>
      <c r="R161" s="37">
        <v>90045</v>
      </c>
      <c r="S161" s="39">
        <v>42016</v>
      </c>
      <c r="T161" s="39">
        <v>42018</v>
      </c>
      <c r="U161" s="37">
        <v>128.03</v>
      </c>
      <c r="V161" s="37">
        <v>42</v>
      </c>
      <c r="W161" s="37">
        <v>457.63</v>
      </c>
      <c r="X161" s="37">
        <v>23877</v>
      </c>
      <c r="Y161" s="37" t="s">
        <v>3218</v>
      </c>
      <c r="Z161" s="37">
        <v>344.47945290797907</v>
      </c>
    </row>
    <row r="162" spans="1:26" customFormat="1" x14ac:dyDescent="0.2">
      <c r="A162" s="37">
        <v>2338</v>
      </c>
      <c r="B162" s="37" t="s">
        <v>434</v>
      </c>
      <c r="C162" s="37" t="s">
        <v>1</v>
      </c>
      <c r="D162" s="37">
        <v>0.06</v>
      </c>
      <c r="E162" s="37">
        <v>2.08</v>
      </c>
      <c r="F162" s="37">
        <v>5.33</v>
      </c>
      <c r="G162" s="37" t="s">
        <v>14</v>
      </c>
      <c r="H162" s="37" t="s">
        <v>47</v>
      </c>
      <c r="I162" s="37" t="s">
        <v>4</v>
      </c>
      <c r="J162" s="37" t="s">
        <v>102</v>
      </c>
      <c r="K162" s="37" t="s">
        <v>49</v>
      </c>
      <c r="L162" s="37" t="s">
        <v>435</v>
      </c>
      <c r="M162" s="37">
        <v>0.43</v>
      </c>
      <c r="N162" s="37" t="s">
        <v>8</v>
      </c>
      <c r="O162" s="37" t="s">
        <v>87</v>
      </c>
      <c r="P162" s="37" t="s">
        <v>394</v>
      </c>
      <c r="Q162" s="37" t="s">
        <v>436</v>
      </c>
      <c r="R162" s="37">
        <v>20740</v>
      </c>
      <c r="S162" s="39">
        <v>42017</v>
      </c>
      <c r="T162" s="39">
        <v>42017</v>
      </c>
      <c r="U162" s="37">
        <v>-82.559200000000004</v>
      </c>
      <c r="V162" s="37">
        <v>4</v>
      </c>
      <c r="W162" s="37">
        <v>9.23</v>
      </c>
      <c r="X162" s="37">
        <v>91480</v>
      </c>
      <c r="Y162" s="37" t="s">
        <v>3219</v>
      </c>
      <c r="Z162" s="37">
        <v>344.47126476445203</v>
      </c>
    </row>
    <row r="163" spans="1:26" customFormat="1" x14ac:dyDescent="0.2">
      <c r="A163" s="37">
        <v>510</v>
      </c>
      <c r="B163" s="37" t="s">
        <v>437</v>
      </c>
      <c r="C163" s="37" t="s">
        <v>23</v>
      </c>
      <c r="D163" s="37">
        <v>0.02</v>
      </c>
      <c r="E163" s="37">
        <v>48.04</v>
      </c>
      <c r="F163" s="37">
        <v>5.09</v>
      </c>
      <c r="G163" s="37" t="s">
        <v>14</v>
      </c>
      <c r="H163" s="37" t="s">
        <v>70</v>
      </c>
      <c r="I163" s="37" t="s">
        <v>24</v>
      </c>
      <c r="J163" s="37" t="s">
        <v>64</v>
      </c>
      <c r="K163" s="37" t="s">
        <v>49</v>
      </c>
      <c r="L163" s="37" t="s">
        <v>438</v>
      </c>
      <c r="M163" s="37">
        <v>0.37</v>
      </c>
      <c r="N163" s="37" t="s">
        <v>8</v>
      </c>
      <c r="O163" s="37" t="s">
        <v>35</v>
      </c>
      <c r="P163" s="37" t="s">
        <v>66</v>
      </c>
      <c r="Q163" s="37" t="s">
        <v>439</v>
      </c>
      <c r="R163" s="37">
        <v>95336</v>
      </c>
      <c r="S163" s="39">
        <v>42017</v>
      </c>
      <c r="T163" s="39">
        <v>42017</v>
      </c>
      <c r="U163" s="37">
        <v>105.2526</v>
      </c>
      <c r="V163" s="37">
        <v>3</v>
      </c>
      <c r="W163" s="37">
        <v>152.54</v>
      </c>
      <c r="X163" s="37">
        <v>90058</v>
      </c>
      <c r="Y163" s="37" t="s">
        <v>3218</v>
      </c>
      <c r="Z163" s="37">
        <v>410.04319569979964</v>
      </c>
    </row>
    <row r="164" spans="1:26" customFormat="1" x14ac:dyDescent="0.2">
      <c r="A164" s="37">
        <v>570</v>
      </c>
      <c r="B164" s="37" t="s">
        <v>440</v>
      </c>
      <c r="C164" s="37" t="s">
        <v>23</v>
      </c>
      <c r="D164" s="37">
        <v>0.06</v>
      </c>
      <c r="E164" s="37">
        <v>7.99</v>
      </c>
      <c r="F164" s="37">
        <v>5.03</v>
      </c>
      <c r="G164" s="37" t="s">
        <v>14</v>
      </c>
      <c r="H164" s="37" t="s">
        <v>15</v>
      </c>
      <c r="I164" s="37" t="s">
        <v>16</v>
      </c>
      <c r="J164" s="37" t="s">
        <v>111</v>
      </c>
      <c r="K164" s="37" t="s">
        <v>120</v>
      </c>
      <c r="L164" s="37" t="s">
        <v>441</v>
      </c>
      <c r="M164" s="37">
        <v>0.6</v>
      </c>
      <c r="N164" s="37" t="s">
        <v>8</v>
      </c>
      <c r="O164" s="37" t="s">
        <v>35</v>
      </c>
      <c r="P164" s="37" t="s">
        <v>272</v>
      </c>
      <c r="Q164" s="37" t="s">
        <v>442</v>
      </c>
      <c r="R164" s="37">
        <v>89015</v>
      </c>
      <c r="S164" s="39">
        <v>42017</v>
      </c>
      <c r="T164" s="39">
        <v>42017</v>
      </c>
      <c r="U164" s="37">
        <v>-122.133</v>
      </c>
      <c r="V164" s="37">
        <v>10</v>
      </c>
      <c r="W164" s="37">
        <v>65.739999999999995</v>
      </c>
      <c r="X164" s="37">
        <v>88881</v>
      </c>
      <c r="Y164" s="37" t="s">
        <v>3218</v>
      </c>
      <c r="Z164" s="37">
        <v>185.8554408109143</v>
      </c>
    </row>
    <row r="165" spans="1:26" customFormat="1" x14ac:dyDescent="0.2">
      <c r="A165" s="37">
        <v>576</v>
      </c>
      <c r="B165" s="37" t="s">
        <v>443</v>
      </c>
      <c r="C165" s="37" t="s">
        <v>23</v>
      </c>
      <c r="D165" s="37">
        <v>0.06</v>
      </c>
      <c r="E165" s="37">
        <v>4.4800000000000004</v>
      </c>
      <c r="F165" s="37">
        <v>49</v>
      </c>
      <c r="G165" s="37" t="s">
        <v>14</v>
      </c>
      <c r="H165" s="37" t="s">
        <v>70</v>
      </c>
      <c r="I165" s="37" t="s">
        <v>24</v>
      </c>
      <c r="J165" s="37" t="s">
        <v>71</v>
      </c>
      <c r="K165" s="37" t="s">
        <v>40</v>
      </c>
      <c r="L165" s="37" t="s">
        <v>444</v>
      </c>
      <c r="M165" s="37">
        <v>0.6</v>
      </c>
      <c r="N165" s="37" t="s">
        <v>8</v>
      </c>
      <c r="O165" s="37" t="s">
        <v>35</v>
      </c>
      <c r="P165" s="37" t="s">
        <v>66</v>
      </c>
      <c r="Q165" s="37" t="s">
        <v>445</v>
      </c>
      <c r="R165" s="37">
        <v>91767</v>
      </c>
      <c r="S165" s="39">
        <v>42017</v>
      </c>
      <c r="T165" s="39">
        <v>42021</v>
      </c>
      <c r="U165" s="37">
        <v>-566</v>
      </c>
      <c r="V165" s="37">
        <v>4</v>
      </c>
      <c r="W165" s="37">
        <v>32.6</v>
      </c>
      <c r="X165" s="37">
        <v>88645</v>
      </c>
      <c r="Y165" s="37" t="s">
        <v>3218</v>
      </c>
      <c r="Z165" s="37">
        <v>964.56451293494376</v>
      </c>
    </row>
    <row r="166" spans="1:26" customFormat="1" x14ac:dyDescent="0.2">
      <c r="A166" s="37">
        <v>2369</v>
      </c>
      <c r="B166" s="37" t="s">
        <v>446</v>
      </c>
      <c r="C166" s="37" t="s">
        <v>23</v>
      </c>
      <c r="D166" s="37">
        <v>7.0000000000000007E-2</v>
      </c>
      <c r="E166" s="37">
        <v>5.98</v>
      </c>
      <c r="F166" s="37">
        <v>5.79</v>
      </c>
      <c r="G166" s="37" t="s">
        <v>14</v>
      </c>
      <c r="H166" s="37" t="s">
        <v>15</v>
      </c>
      <c r="I166" s="37" t="s">
        <v>24</v>
      </c>
      <c r="J166" s="37" t="s">
        <v>64</v>
      </c>
      <c r="K166" s="37" t="s">
        <v>49</v>
      </c>
      <c r="L166" s="37" t="s">
        <v>447</v>
      </c>
      <c r="M166" s="37">
        <v>0.36</v>
      </c>
      <c r="N166" s="37" t="s">
        <v>8</v>
      </c>
      <c r="O166" s="37" t="s">
        <v>9</v>
      </c>
      <c r="P166" s="37" t="s">
        <v>99</v>
      </c>
      <c r="Q166" s="37" t="s">
        <v>448</v>
      </c>
      <c r="R166" s="37">
        <v>33024</v>
      </c>
      <c r="S166" s="39">
        <v>42017</v>
      </c>
      <c r="T166" s="39">
        <v>42019</v>
      </c>
      <c r="U166" s="37">
        <v>-41.972700000000003</v>
      </c>
      <c r="V166" s="37">
        <v>13</v>
      </c>
      <c r="W166" s="37">
        <v>77.42</v>
      </c>
      <c r="X166" s="37">
        <v>90408</v>
      </c>
      <c r="Y166" s="37" t="s">
        <v>3216</v>
      </c>
      <c r="Z166" s="37">
        <v>76.557352750034312</v>
      </c>
    </row>
    <row r="167" spans="1:26" customFormat="1" x14ac:dyDescent="0.2">
      <c r="A167" s="37">
        <v>3340</v>
      </c>
      <c r="B167" s="37" t="s">
        <v>449</v>
      </c>
      <c r="C167" s="37" t="s">
        <v>92</v>
      </c>
      <c r="D167" s="37">
        <v>0.08</v>
      </c>
      <c r="E167" s="37">
        <v>125.99</v>
      </c>
      <c r="F167" s="37">
        <v>4.2</v>
      </c>
      <c r="G167" s="37" t="s">
        <v>14</v>
      </c>
      <c r="H167" s="37" t="s">
        <v>15</v>
      </c>
      <c r="I167" s="37" t="s">
        <v>16</v>
      </c>
      <c r="J167" s="37" t="s">
        <v>111</v>
      </c>
      <c r="K167" s="37" t="s">
        <v>49</v>
      </c>
      <c r="L167" s="37" t="s">
        <v>450</v>
      </c>
      <c r="M167" s="37">
        <v>0.56999999999999995</v>
      </c>
      <c r="N167" s="37" t="s">
        <v>8</v>
      </c>
      <c r="O167" s="37" t="s">
        <v>35</v>
      </c>
      <c r="P167" s="37" t="s">
        <v>115</v>
      </c>
      <c r="Q167" s="37" t="s">
        <v>451</v>
      </c>
      <c r="R167" s="37">
        <v>97060</v>
      </c>
      <c r="S167" s="39">
        <v>42017</v>
      </c>
      <c r="T167" s="39">
        <v>42018</v>
      </c>
      <c r="U167" s="37">
        <v>989.81190000000004</v>
      </c>
      <c r="V167" s="37">
        <v>14</v>
      </c>
      <c r="W167" s="37">
        <v>1434.51</v>
      </c>
      <c r="X167" s="37">
        <v>85980</v>
      </c>
      <c r="Y167" s="37" t="s">
        <v>3218</v>
      </c>
      <c r="Z167" s="37">
        <v>1566.1321846151545</v>
      </c>
    </row>
    <row r="168" spans="1:26" customFormat="1" x14ac:dyDescent="0.2">
      <c r="A168" s="37">
        <v>772</v>
      </c>
      <c r="B168" s="37" t="s">
        <v>452</v>
      </c>
      <c r="C168" s="37" t="s">
        <v>1</v>
      </c>
      <c r="D168" s="37">
        <v>0.08</v>
      </c>
      <c r="E168" s="37">
        <v>7.77</v>
      </c>
      <c r="F168" s="37">
        <v>9.23</v>
      </c>
      <c r="G168" s="37" t="s">
        <v>14</v>
      </c>
      <c r="H168" s="37" t="s">
        <v>3</v>
      </c>
      <c r="I168" s="37" t="s">
        <v>24</v>
      </c>
      <c r="J168" s="37" t="s">
        <v>71</v>
      </c>
      <c r="K168" s="37" t="s">
        <v>49</v>
      </c>
      <c r="L168" s="37" t="s">
        <v>453</v>
      </c>
      <c r="M168" s="37">
        <v>0.57999999999999996</v>
      </c>
      <c r="N168" s="37" t="s">
        <v>8</v>
      </c>
      <c r="O168" s="37" t="s">
        <v>87</v>
      </c>
      <c r="P168" s="37" t="s">
        <v>296</v>
      </c>
      <c r="Q168" s="37" t="s">
        <v>454</v>
      </c>
      <c r="R168" s="37">
        <v>18103</v>
      </c>
      <c r="S168" s="39">
        <v>42018</v>
      </c>
      <c r="T168" s="39">
        <v>42020</v>
      </c>
      <c r="U168" s="37">
        <v>-209.25</v>
      </c>
      <c r="V168" s="37">
        <v>7</v>
      </c>
      <c r="W168" s="37">
        <v>56.44</v>
      </c>
      <c r="X168" s="37">
        <v>88666</v>
      </c>
      <c r="Y168" s="37" t="s">
        <v>3219</v>
      </c>
      <c r="Z168" s="37">
        <v>412.34293005952338</v>
      </c>
    </row>
    <row r="169" spans="1:26" customFormat="1" x14ac:dyDescent="0.2">
      <c r="A169" s="37">
        <v>772</v>
      </c>
      <c r="B169" s="37" t="s">
        <v>452</v>
      </c>
      <c r="C169" s="37" t="s">
        <v>1</v>
      </c>
      <c r="D169" s="37">
        <v>0.1</v>
      </c>
      <c r="E169" s="37">
        <v>18.97</v>
      </c>
      <c r="F169" s="37">
        <v>9.5399999999999991</v>
      </c>
      <c r="G169" s="37" t="s">
        <v>63</v>
      </c>
      <c r="H169" s="37" t="s">
        <v>3</v>
      </c>
      <c r="I169" s="37" t="s">
        <v>24</v>
      </c>
      <c r="J169" s="37" t="s">
        <v>64</v>
      </c>
      <c r="K169" s="37" t="s">
        <v>49</v>
      </c>
      <c r="L169" s="37" t="s">
        <v>455</v>
      </c>
      <c r="M169" s="37">
        <v>0.37</v>
      </c>
      <c r="N169" s="37" t="s">
        <v>8</v>
      </c>
      <c r="O169" s="37" t="s">
        <v>87</v>
      </c>
      <c r="P169" s="37" t="s">
        <v>296</v>
      </c>
      <c r="Q169" s="37" t="s">
        <v>454</v>
      </c>
      <c r="R169" s="37">
        <v>18103</v>
      </c>
      <c r="S169" s="39">
        <v>42018</v>
      </c>
      <c r="T169" s="39">
        <v>42020</v>
      </c>
      <c r="U169" s="37">
        <v>-9.1636000000000006</v>
      </c>
      <c r="V169" s="37">
        <v>3</v>
      </c>
      <c r="W169" s="37">
        <v>56.73</v>
      </c>
      <c r="X169" s="37">
        <v>88666</v>
      </c>
      <c r="Y169" s="37" t="s">
        <v>3219</v>
      </c>
      <c r="Z169" s="37">
        <v>390.91503861105195</v>
      </c>
    </row>
    <row r="170" spans="1:26" customFormat="1" x14ac:dyDescent="0.2">
      <c r="A170" s="37">
        <v>1636</v>
      </c>
      <c r="B170" s="37" t="s">
        <v>404</v>
      </c>
      <c r="C170" s="37" t="s">
        <v>1</v>
      </c>
      <c r="D170" s="37">
        <v>0.08</v>
      </c>
      <c r="E170" s="37">
        <v>115.99</v>
      </c>
      <c r="F170" s="37">
        <v>56.14</v>
      </c>
      <c r="G170" s="37" t="s">
        <v>2</v>
      </c>
      <c r="H170" s="37" t="s">
        <v>47</v>
      </c>
      <c r="I170" s="37" t="s">
        <v>16</v>
      </c>
      <c r="J170" s="37" t="s">
        <v>32</v>
      </c>
      <c r="K170" s="37" t="s">
        <v>33</v>
      </c>
      <c r="L170" s="37" t="s">
        <v>456</v>
      </c>
      <c r="M170" s="37">
        <v>0.4</v>
      </c>
      <c r="N170" s="37" t="s">
        <v>8</v>
      </c>
      <c r="O170" s="37" t="s">
        <v>35</v>
      </c>
      <c r="P170" s="37" t="s">
        <v>66</v>
      </c>
      <c r="Q170" s="37" t="s">
        <v>406</v>
      </c>
      <c r="R170" s="37">
        <v>93905</v>
      </c>
      <c r="S170" s="39">
        <v>42018</v>
      </c>
      <c r="T170" s="39">
        <v>42020</v>
      </c>
      <c r="U170" s="37">
        <v>-272.860884</v>
      </c>
      <c r="V170" s="37">
        <v>5</v>
      </c>
      <c r="W170" s="37">
        <v>562.92999999999995</v>
      </c>
      <c r="X170" s="37">
        <v>89704</v>
      </c>
      <c r="Y170" s="37" t="s">
        <v>3218</v>
      </c>
      <c r="Z170" s="37">
        <v>2069.1326947082653</v>
      </c>
    </row>
    <row r="171" spans="1:26" customFormat="1" x14ac:dyDescent="0.2">
      <c r="A171" s="37">
        <v>1636</v>
      </c>
      <c r="B171" s="37" t="s">
        <v>404</v>
      </c>
      <c r="C171" s="37" t="s">
        <v>1</v>
      </c>
      <c r="D171" s="37">
        <v>0.08</v>
      </c>
      <c r="E171" s="37">
        <v>4.28</v>
      </c>
      <c r="F171" s="37">
        <v>0.94</v>
      </c>
      <c r="G171" s="37" t="s">
        <v>14</v>
      </c>
      <c r="H171" s="37" t="s">
        <v>47</v>
      </c>
      <c r="I171" s="37" t="s">
        <v>24</v>
      </c>
      <c r="J171" s="37" t="s">
        <v>25</v>
      </c>
      <c r="K171" s="37" t="s">
        <v>26</v>
      </c>
      <c r="L171" s="37" t="s">
        <v>457</v>
      </c>
      <c r="M171" s="37">
        <v>0.56000000000000005</v>
      </c>
      <c r="N171" s="37" t="s">
        <v>8</v>
      </c>
      <c r="O171" s="37" t="s">
        <v>35</v>
      </c>
      <c r="P171" s="37" t="s">
        <v>66</v>
      </c>
      <c r="Q171" s="37" t="s">
        <v>406</v>
      </c>
      <c r="R171" s="37">
        <v>93905</v>
      </c>
      <c r="S171" s="39">
        <v>42018</v>
      </c>
      <c r="T171" s="39">
        <v>42021</v>
      </c>
      <c r="U171" s="37">
        <v>10.5792</v>
      </c>
      <c r="V171" s="37">
        <v>7</v>
      </c>
      <c r="W171" s="37">
        <v>29.18</v>
      </c>
      <c r="X171" s="37">
        <v>89704</v>
      </c>
      <c r="Y171" s="37" t="s">
        <v>3218</v>
      </c>
      <c r="Z171" s="37">
        <v>420.24076771028791</v>
      </c>
    </row>
    <row r="172" spans="1:26" customFormat="1" x14ac:dyDescent="0.2">
      <c r="A172" s="37">
        <v>463</v>
      </c>
      <c r="B172" s="37" t="s">
        <v>458</v>
      </c>
      <c r="C172" s="37" t="s">
        <v>23</v>
      </c>
      <c r="D172" s="37">
        <v>7.0000000000000007E-2</v>
      </c>
      <c r="E172" s="37">
        <v>165.2</v>
      </c>
      <c r="F172" s="37">
        <v>19.989999999999998</v>
      </c>
      <c r="G172" s="37" t="s">
        <v>14</v>
      </c>
      <c r="H172" s="37" t="s">
        <v>3</v>
      </c>
      <c r="I172" s="37" t="s">
        <v>24</v>
      </c>
      <c r="J172" s="37" t="s">
        <v>54</v>
      </c>
      <c r="K172" s="37" t="s">
        <v>49</v>
      </c>
      <c r="L172" s="37" t="s">
        <v>459</v>
      </c>
      <c r="M172" s="37">
        <v>0.59</v>
      </c>
      <c r="N172" s="37" t="s">
        <v>8</v>
      </c>
      <c r="O172" s="37" t="s">
        <v>35</v>
      </c>
      <c r="P172" s="37" t="s">
        <v>66</v>
      </c>
      <c r="Q172" s="37" t="s">
        <v>460</v>
      </c>
      <c r="R172" s="37">
        <v>90069</v>
      </c>
      <c r="S172" s="39">
        <v>42018</v>
      </c>
      <c r="T172" s="39">
        <v>42020</v>
      </c>
      <c r="U172" s="37">
        <v>521.69000000000005</v>
      </c>
      <c r="V172" s="37">
        <v>7</v>
      </c>
      <c r="W172" s="37">
        <v>1081.54</v>
      </c>
      <c r="X172" s="37">
        <v>88061</v>
      </c>
      <c r="Y172" s="37" t="s">
        <v>3218</v>
      </c>
      <c r="Z172" s="37">
        <v>1756.1768085503829</v>
      </c>
    </row>
    <row r="173" spans="1:26" customFormat="1" x14ac:dyDescent="0.2">
      <c r="A173" s="37">
        <v>3064</v>
      </c>
      <c r="B173" s="37" t="s">
        <v>461</v>
      </c>
      <c r="C173" s="37" t="s">
        <v>23</v>
      </c>
      <c r="D173" s="37">
        <v>0.03</v>
      </c>
      <c r="E173" s="37">
        <v>6.45</v>
      </c>
      <c r="F173" s="37">
        <v>1.34</v>
      </c>
      <c r="G173" s="37" t="s">
        <v>14</v>
      </c>
      <c r="H173" s="37" t="s">
        <v>15</v>
      </c>
      <c r="I173" s="37" t="s">
        <v>24</v>
      </c>
      <c r="J173" s="37" t="s">
        <v>64</v>
      </c>
      <c r="K173" s="37" t="s">
        <v>26</v>
      </c>
      <c r="L173" s="37" t="s">
        <v>462</v>
      </c>
      <c r="M173" s="37">
        <v>0.36</v>
      </c>
      <c r="N173" s="37" t="s">
        <v>8</v>
      </c>
      <c r="O173" s="37" t="s">
        <v>35</v>
      </c>
      <c r="P173" s="37" t="s">
        <v>42</v>
      </c>
      <c r="Q173" s="37" t="s">
        <v>463</v>
      </c>
      <c r="R173" s="37">
        <v>98503</v>
      </c>
      <c r="S173" s="39">
        <v>42018</v>
      </c>
      <c r="T173" s="39">
        <v>42023</v>
      </c>
      <c r="U173" s="37">
        <v>39.129899999999999</v>
      </c>
      <c r="V173" s="37">
        <v>9</v>
      </c>
      <c r="W173" s="37">
        <v>56.71</v>
      </c>
      <c r="X173" s="37">
        <v>88448</v>
      </c>
      <c r="Y173" s="37" t="s">
        <v>3218</v>
      </c>
      <c r="Z173" s="37">
        <v>64.519564533803333</v>
      </c>
    </row>
    <row r="174" spans="1:26" customFormat="1" x14ac:dyDescent="0.2">
      <c r="A174" s="37">
        <v>3148</v>
      </c>
      <c r="B174" s="37" t="s">
        <v>464</v>
      </c>
      <c r="C174" s="37" t="s">
        <v>92</v>
      </c>
      <c r="D174" s="37">
        <v>0.06</v>
      </c>
      <c r="E174" s="37">
        <v>19.989999999999998</v>
      </c>
      <c r="F174" s="37">
        <v>11.17</v>
      </c>
      <c r="G174" s="37" t="s">
        <v>14</v>
      </c>
      <c r="H174" s="37" t="s">
        <v>70</v>
      </c>
      <c r="I174" s="37" t="s">
        <v>4</v>
      </c>
      <c r="J174" s="37" t="s">
        <v>102</v>
      </c>
      <c r="K174" s="37" t="s">
        <v>40</v>
      </c>
      <c r="L174" s="37" t="s">
        <v>465</v>
      </c>
      <c r="M174" s="37">
        <v>0.6</v>
      </c>
      <c r="N174" s="37" t="s">
        <v>8</v>
      </c>
      <c r="O174" s="37" t="s">
        <v>35</v>
      </c>
      <c r="P174" s="37" t="s">
        <v>466</v>
      </c>
      <c r="Q174" s="37" t="s">
        <v>467</v>
      </c>
      <c r="R174" s="37">
        <v>83854</v>
      </c>
      <c r="S174" s="39">
        <v>42018</v>
      </c>
      <c r="T174" s="39">
        <v>42018</v>
      </c>
      <c r="U174" s="37">
        <v>-66.823599999999999</v>
      </c>
      <c r="V174" s="37">
        <v>7</v>
      </c>
      <c r="W174" s="37">
        <v>139.49</v>
      </c>
      <c r="X174" s="37">
        <v>89716</v>
      </c>
      <c r="Y174" s="37" t="s">
        <v>3218</v>
      </c>
      <c r="Z174" s="37">
        <v>411.7279098411401</v>
      </c>
    </row>
    <row r="175" spans="1:26" customFormat="1" x14ac:dyDescent="0.2">
      <c r="A175" s="37">
        <v>3149</v>
      </c>
      <c r="B175" s="37" t="s">
        <v>468</v>
      </c>
      <c r="C175" s="37" t="s">
        <v>92</v>
      </c>
      <c r="D175" s="37">
        <v>0.06</v>
      </c>
      <c r="E175" s="37">
        <v>320.98</v>
      </c>
      <c r="F175" s="37">
        <v>58.95</v>
      </c>
      <c r="G175" s="37" t="s">
        <v>2</v>
      </c>
      <c r="H175" s="37" t="s">
        <v>70</v>
      </c>
      <c r="I175" s="37" t="s">
        <v>4</v>
      </c>
      <c r="J175" s="37" t="s">
        <v>85</v>
      </c>
      <c r="K175" s="37" t="s">
        <v>33</v>
      </c>
      <c r="L175" s="37" t="s">
        <v>469</v>
      </c>
      <c r="M175" s="37">
        <v>0.56999999999999995</v>
      </c>
      <c r="N175" s="37" t="s">
        <v>8</v>
      </c>
      <c r="O175" s="37" t="s">
        <v>35</v>
      </c>
      <c r="P175" s="37" t="s">
        <v>466</v>
      </c>
      <c r="Q175" s="37" t="s">
        <v>470</v>
      </c>
      <c r="R175" s="37">
        <v>83440</v>
      </c>
      <c r="S175" s="39">
        <v>42018</v>
      </c>
      <c r="T175" s="39">
        <v>42020</v>
      </c>
      <c r="U175" s="37">
        <v>971.62199999999996</v>
      </c>
      <c r="V175" s="37">
        <v>6</v>
      </c>
      <c r="W175" s="37">
        <v>1952.43</v>
      </c>
      <c r="X175" s="37">
        <v>89716</v>
      </c>
      <c r="Y175" s="37" t="s">
        <v>3218</v>
      </c>
      <c r="Z175" s="37">
        <v>3910.2822185144205</v>
      </c>
    </row>
    <row r="176" spans="1:26" customFormat="1" x14ac:dyDescent="0.2">
      <c r="A176" s="37">
        <v>2820</v>
      </c>
      <c r="B176" s="37" t="s">
        <v>471</v>
      </c>
      <c r="C176" s="37" t="s">
        <v>46</v>
      </c>
      <c r="D176" s="37">
        <v>0.1</v>
      </c>
      <c r="E176" s="37">
        <v>22.01</v>
      </c>
      <c r="F176" s="37">
        <v>5.53</v>
      </c>
      <c r="G176" s="37" t="s">
        <v>14</v>
      </c>
      <c r="H176" s="37" t="s">
        <v>47</v>
      </c>
      <c r="I176" s="37" t="s">
        <v>24</v>
      </c>
      <c r="J176" s="37" t="s">
        <v>25</v>
      </c>
      <c r="K176" s="37" t="s">
        <v>18</v>
      </c>
      <c r="L176" s="37" t="s">
        <v>472</v>
      </c>
      <c r="M176" s="37">
        <v>0.59</v>
      </c>
      <c r="N176" s="37" t="s">
        <v>8</v>
      </c>
      <c r="O176" s="37" t="s">
        <v>28</v>
      </c>
      <c r="P176" s="37" t="s">
        <v>56</v>
      </c>
      <c r="Q176" s="37" t="s">
        <v>473</v>
      </c>
      <c r="R176" s="37">
        <v>63129</v>
      </c>
      <c r="S176" s="39">
        <v>42018</v>
      </c>
      <c r="T176" s="39">
        <v>42019</v>
      </c>
      <c r="U176" s="37">
        <v>31.59</v>
      </c>
      <c r="V176" s="37">
        <v>14</v>
      </c>
      <c r="W176" s="37">
        <v>281.75</v>
      </c>
      <c r="X176" s="37">
        <v>87900</v>
      </c>
      <c r="Y176" s="37" t="s">
        <v>3217</v>
      </c>
      <c r="Z176" s="37">
        <v>546.90889159260598</v>
      </c>
    </row>
    <row r="177" spans="1:26" customFormat="1" x14ac:dyDescent="0.2">
      <c r="A177" s="37">
        <v>3225</v>
      </c>
      <c r="B177" s="37" t="s">
        <v>474</v>
      </c>
      <c r="C177" s="37" t="s">
        <v>46</v>
      </c>
      <c r="D177" s="37">
        <v>0.1</v>
      </c>
      <c r="E177" s="37">
        <v>208.16</v>
      </c>
      <c r="F177" s="37">
        <v>68.02</v>
      </c>
      <c r="G177" s="37" t="s">
        <v>2</v>
      </c>
      <c r="H177" s="37" t="s">
        <v>3</v>
      </c>
      <c r="I177" s="37" t="s">
        <v>24</v>
      </c>
      <c r="J177" s="37" t="s">
        <v>71</v>
      </c>
      <c r="K177" s="37" t="s">
        <v>33</v>
      </c>
      <c r="L177" s="37" t="s">
        <v>475</v>
      </c>
      <c r="M177" s="37">
        <v>0.57999999999999996</v>
      </c>
      <c r="N177" s="37" t="s">
        <v>8</v>
      </c>
      <c r="O177" s="37" t="s">
        <v>9</v>
      </c>
      <c r="P177" s="37" t="s">
        <v>376</v>
      </c>
      <c r="Q177" s="37" t="s">
        <v>476</v>
      </c>
      <c r="R177" s="37">
        <v>38138</v>
      </c>
      <c r="S177" s="39">
        <v>42018</v>
      </c>
      <c r="T177" s="39">
        <v>42018</v>
      </c>
      <c r="U177" s="37">
        <v>-137.52199999999999</v>
      </c>
      <c r="V177" s="37">
        <v>4</v>
      </c>
      <c r="W177" s="37">
        <v>768.81</v>
      </c>
      <c r="X177" s="37">
        <v>86507</v>
      </c>
      <c r="Y177" s="37" t="s">
        <v>3216</v>
      </c>
      <c r="Z177" s="37">
        <v>2832.8020010843979</v>
      </c>
    </row>
    <row r="178" spans="1:26" customFormat="1" x14ac:dyDescent="0.2">
      <c r="A178" s="37">
        <v>3226</v>
      </c>
      <c r="B178" s="37" t="s">
        <v>477</v>
      </c>
      <c r="C178" s="37" t="s">
        <v>46</v>
      </c>
      <c r="D178" s="37">
        <v>7.0000000000000007E-2</v>
      </c>
      <c r="E178" s="37">
        <v>90.48</v>
      </c>
      <c r="F178" s="37">
        <v>19.989999999999998</v>
      </c>
      <c r="G178" s="37" t="s">
        <v>14</v>
      </c>
      <c r="H178" s="37" t="s">
        <v>3</v>
      </c>
      <c r="I178" s="37" t="s">
        <v>24</v>
      </c>
      <c r="J178" s="37" t="s">
        <v>321</v>
      </c>
      <c r="K178" s="37" t="s">
        <v>49</v>
      </c>
      <c r="L178" s="37" t="s">
        <v>478</v>
      </c>
      <c r="M178" s="37">
        <v>0.4</v>
      </c>
      <c r="N178" s="37" t="s">
        <v>8</v>
      </c>
      <c r="O178" s="37" t="s">
        <v>9</v>
      </c>
      <c r="P178" s="37" t="s">
        <v>376</v>
      </c>
      <c r="Q178" s="37" t="s">
        <v>479</v>
      </c>
      <c r="R178" s="37">
        <v>37075</v>
      </c>
      <c r="S178" s="39">
        <v>42018</v>
      </c>
      <c r="T178" s="39">
        <v>42019</v>
      </c>
      <c r="U178" s="37">
        <v>-11.816000000000001</v>
      </c>
      <c r="V178" s="37">
        <v>2</v>
      </c>
      <c r="W178" s="37">
        <v>183.39</v>
      </c>
      <c r="X178" s="37">
        <v>86507</v>
      </c>
      <c r="Y178" s="37" t="s">
        <v>3216</v>
      </c>
      <c r="Z178" s="37">
        <v>939.07801408334797</v>
      </c>
    </row>
    <row r="179" spans="1:26" customFormat="1" x14ac:dyDescent="0.2">
      <c r="A179" s="37">
        <v>3226</v>
      </c>
      <c r="B179" s="37" t="s">
        <v>477</v>
      </c>
      <c r="C179" s="37" t="s">
        <v>46</v>
      </c>
      <c r="D179" s="37">
        <v>0.01</v>
      </c>
      <c r="E179" s="37">
        <v>9.48</v>
      </c>
      <c r="F179" s="37">
        <v>7.29</v>
      </c>
      <c r="G179" s="37" t="s">
        <v>63</v>
      </c>
      <c r="H179" s="37" t="s">
        <v>3</v>
      </c>
      <c r="I179" s="37" t="s">
        <v>4</v>
      </c>
      <c r="J179" s="37" t="s">
        <v>102</v>
      </c>
      <c r="K179" s="37" t="s">
        <v>18</v>
      </c>
      <c r="L179" s="37" t="s">
        <v>480</v>
      </c>
      <c r="M179" s="37">
        <v>0.45</v>
      </c>
      <c r="N179" s="37" t="s">
        <v>8</v>
      </c>
      <c r="O179" s="37" t="s">
        <v>9</v>
      </c>
      <c r="P179" s="37" t="s">
        <v>376</v>
      </c>
      <c r="Q179" s="37" t="s">
        <v>479</v>
      </c>
      <c r="R179" s="37">
        <v>37075</v>
      </c>
      <c r="S179" s="39">
        <v>42018</v>
      </c>
      <c r="T179" s="39">
        <v>42020</v>
      </c>
      <c r="U179" s="37">
        <v>238.93379999999999</v>
      </c>
      <c r="V179" s="37">
        <v>1</v>
      </c>
      <c r="W179" s="37">
        <v>12.9</v>
      </c>
      <c r="X179" s="37">
        <v>86507</v>
      </c>
      <c r="Y179" s="37" t="s">
        <v>3216</v>
      </c>
      <c r="Z179" s="37">
        <v>590.0389950061367</v>
      </c>
    </row>
    <row r="180" spans="1:26" customFormat="1" x14ac:dyDescent="0.2">
      <c r="A180" s="37">
        <v>3226</v>
      </c>
      <c r="B180" s="37" t="s">
        <v>477</v>
      </c>
      <c r="C180" s="37" t="s">
        <v>46</v>
      </c>
      <c r="D180" s="37">
        <v>0.02</v>
      </c>
      <c r="E180" s="37">
        <v>4.28</v>
      </c>
      <c r="F180" s="37">
        <v>0.94</v>
      </c>
      <c r="G180" s="37" t="s">
        <v>14</v>
      </c>
      <c r="H180" s="37" t="s">
        <v>3</v>
      </c>
      <c r="I180" s="37" t="s">
        <v>24</v>
      </c>
      <c r="J180" s="37" t="s">
        <v>25</v>
      </c>
      <c r="K180" s="37" t="s">
        <v>26</v>
      </c>
      <c r="L180" s="37" t="s">
        <v>457</v>
      </c>
      <c r="M180" s="37">
        <v>0.56000000000000005</v>
      </c>
      <c r="N180" s="37" t="s">
        <v>8</v>
      </c>
      <c r="O180" s="37" t="s">
        <v>9</v>
      </c>
      <c r="P180" s="37" t="s">
        <v>376</v>
      </c>
      <c r="Q180" s="37" t="s">
        <v>479</v>
      </c>
      <c r="R180" s="37">
        <v>37075</v>
      </c>
      <c r="S180" s="39">
        <v>42018</v>
      </c>
      <c r="T180" s="39">
        <v>42019</v>
      </c>
      <c r="U180" s="37">
        <v>-105.126</v>
      </c>
      <c r="V180" s="37">
        <v>4</v>
      </c>
      <c r="W180" s="37">
        <v>17.89</v>
      </c>
      <c r="X180" s="37">
        <v>86507</v>
      </c>
      <c r="Y180" s="37" t="s">
        <v>3216</v>
      </c>
      <c r="Z180" s="37">
        <v>212.94827717284537</v>
      </c>
    </row>
    <row r="181" spans="1:26" customFormat="1" x14ac:dyDescent="0.2">
      <c r="A181" s="37">
        <v>152</v>
      </c>
      <c r="B181" s="37" t="s">
        <v>481</v>
      </c>
      <c r="C181" s="37" t="s">
        <v>1</v>
      </c>
      <c r="D181" s="37">
        <v>0.09</v>
      </c>
      <c r="E181" s="37">
        <v>2.88</v>
      </c>
      <c r="F181" s="37">
        <v>0.7</v>
      </c>
      <c r="G181" s="37" t="s">
        <v>14</v>
      </c>
      <c r="H181" s="37" t="s">
        <v>15</v>
      </c>
      <c r="I181" s="37" t="s">
        <v>24</v>
      </c>
      <c r="J181" s="37" t="s">
        <v>25</v>
      </c>
      <c r="K181" s="37" t="s">
        <v>26</v>
      </c>
      <c r="L181" s="37" t="s">
        <v>482</v>
      </c>
      <c r="M181" s="37">
        <v>0.56000000000000005</v>
      </c>
      <c r="N181" s="37" t="s">
        <v>8</v>
      </c>
      <c r="O181" s="37" t="s">
        <v>9</v>
      </c>
      <c r="P181" s="37" t="s">
        <v>376</v>
      </c>
      <c r="Q181" s="37" t="s">
        <v>483</v>
      </c>
      <c r="R181" s="37">
        <v>37918</v>
      </c>
      <c r="S181" s="39">
        <v>42019</v>
      </c>
      <c r="T181" s="39">
        <v>42020</v>
      </c>
      <c r="U181" s="37">
        <v>-172.71799999999999</v>
      </c>
      <c r="V181" s="37">
        <v>2</v>
      </c>
      <c r="W181" s="37">
        <v>5.5</v>
      </c>
      <c r="X181" s="37">
        <v>89520</v>
      </c>
      <c r="Y181" s="37" t="s">
        <v>3216</v>
      </c>
      <c r="Z181" s="37">
        <v>155.5365846866593</v>
      </c>
    </row>
    <row r="182" spans="1:26" customFormat="1" x14ac:dyDescent="0.2">
      <c r="A182" s="37">
        <v>2791</v>
      </c>
      <c r="B182" s="37" t="s">
        <v>484</v>
      </c>
      <c r="C182" s="37" t="s">
        <v>1</v>
      </c>
      <c r="D182" s="37">
        <v>0.09</v>
      </c>
      <c r="E182" s="37">
        <v>2.88</v>
      </c>
      <c r="F182" s="37">
        <v>0.7</v>
      </c>
      <c r="G182" s="37" t="s">
        <v>14</v>
      </c>
      <c r="H182" s="37" t="s">
        <v>70</v>
      </c>
      <c r="I182" s="37" t="s">
        <v>24</v>
      </c>
      <c r="J182" s="37" t="s">
        <v>25</v>
      </c>
      <c r="K182" s="37" t="s">
        <v>26</v>
      </c>
      <c r="L182" s="37" t="s">
        <v>485</v>
      </c>
      <c r="M182" s="37">
        <v>0.56000000000000005</v>
      </c>
      <c r="N182" s="37" t="s">
        <v>8</v>
      </c>
      <c r="O182" s="37" t="s">
        <v>28</v>
      </c>
      <c r="P182" s="37" t="s">
        <v>265</v>
      </c>
      <c r="Q182" s="37" t="s">
        <v>486</v>
      </c>
      <c r="R182" s="37">
        <v>48071</v>
      </c>
      <c r="S182" s="39">
        <v>42019</v>
      </c>
      <c r="T182" s="39">
        <v>42019</v>
      </c>
      <c r="U182" s="37">
        <v>4.8499999999999996</v>
      </c>
      <c r="V182" s="37">
        <v>7</v>
      </c>
      <c r="W182" s="37">
        <v>19.29</v>
      </c>
      <c r="X182" s="37">
        <v>88758</v>
      </c>
      <c r="Y182" s="37" t="s">
        <v>3217</v>
      </c>
      <c r="Z182" s="37">
        <v>366.30652476131468</v>
      </c>
    </row>
    <row r="183" spans="1:26" customFormat="1" x14ac:dyDescent="0.2">
      <c r="A183" s="37">
        <v>428</v>
      </c>
      <c r="B183" s="37" t="s">
        <v>487</v>
      </c>
      <c r="C183" s="37" t="s">
        <v>13</v>
      </c>
      <c r="D183" s="37">
        <v>0.02</v>
      </c>
      <c r="E183" s="37">
        <v>15.28</v>
      </c>
      <c r="F183" s="37">
        <v>1.99</v>
      </c>
      <c r="G183" s="37" t="s">
        <v>14</v>
      </c>
      <c r="H183" s="37" t="s">
        <v>70</v>
      </c>
      <c r="I183" s="37" t="s">
        <v>16</v>
      </c>
      <c r="J183" s="37" t="s">
        <v>17</v>
      </c>
      <c r="K183" s="37" t="s">
        <v>18</v>
      </c>
      <c r="L183" s="37" t="s">
        <v>488</v>
      </c>
      <c r="M183" s="37">
        <v>0.42</v>
      </c>
      <c r="N183" s="37" t="s">
        <v>8</v>
      </c>
      <c r="O183" s="37" t="s">
        <v>35</v>
      </c>
      <c r="P183" s="37" t="s">
        <v>272</v>
      </c>
      <c r="Q183" s="37" t="s">
        <v>489</v>
      </c>
      <c r="R183" s="37">
        <v>89701</v>
      </c>
      <c r="S183" s="39">
        <v>42019</v>
      </c>
      <c r="T183" s="39">
        <v>42020</v>
      </c>
      <c r="U183" s="37">
        <v>163.1574</v>
      </c>
      <c r="V183" s="37">
        <v>15</v>
      </c>
      <c r="W183" s="37">
        <v>236.46</v>
      </c>
      <c r="X183" s="37">
        <v>88479</v>
      </c>
      <c r="Y183" s="37" t="s">
        <v>3218</v>
      </c>
      <c r="Z183" s="37">
        <v>240.31680552460736</v>
      </c>
    </row>
    <row r="184" spans="1:26" customFormat="1" x14ac:dyDescent="0.2">
      <c r="A184" s="37">
        <v>428</v>
      </c>
      <c r="B184" s="37" t="s">
        <v>487</v>
      </c>
      <c r="C184" s="37" t="s">
        <v>13</v>
      </c>
      <c r="D184" s="37">
        <v>0</v>
      </c>
      <c r="E184" s="37">
        <v>85.99</v>
      </c>
      <c r="F184" s="37">
        <v>3.3</v>
      </c>
      <c r="G184" s="37" t="s">
        <v>14</v>
      </c>
      <c r="H184" s="37" t="s">
        <v>70</v>
      </c>
      <c r="I184" s="37" t="s">
        <v>16</v>
      </c>
      <c r="J184" s="37" t="s">
        <v>111</v>
      </c>
      <c r="K184" s="37" t="s">
        <v>18</v>
      </c>
      <c r="L184" s="37" t="s">
        <v>490</v>
      </c>
      <c r="M184" s="37">
        <v>0.37</v>
      </c>
      <c r="N184" s="37" t="s">
        <v>8</v>
      </c>
      <c r="O184" s="37" t="s">
        <v>35</v>
      </c>
      <c r="P184" s="37" t="s">
        <v>272</v>
      </c>
      <c r="Q184" s="37" t="s">
        <v>489</v>
      </c>
      <c r="R184" s="37">
        <v>89701</v>
      </c>
      <c r="S184" s="39">
        <v>42019</v>
      </c>
      <c r="T184" s="39">
        <v>42020</v>
      </c>
      <c r="U184" s="37">
        <v>-302.22500000000002</v>
      </c>
      <c r="V184" s="37">
        <v>1</v>
      </c>
      <c r="W184" s="37">
        <v>73.819999999999993</v>
      </c>
      <c r="X184" s="37">
        <v>88479</v>
      </c>
      <c r="Y184" s="37" t="s">
        <v>3218</v>
      </c>
      <c r="Z184" s="37">
        <v>-6.8347692195462457</v>
      </c>
    </row>
    <row r="185" spans="1:26" customFormat="1" x14ac:dyDescent="0.2">
      <c r="A185" s="37">
        <v>1212</v>
      </c>
      <c r="B185" s="37" t="s">
        <v>491</v>
      </c>
      <c r="C185" s="37" t="s">
        <v>13</v>
      </c>
      <c r="D185" s="37">
        <v>0.08</v>
      </c>
      <c r="E185" s="37">
        <v>4.91</v>
      </c>
      <c r="F185" s="37">
        <v>4.97</v>
      </c>
      <c r="G185" s="37" t="s">
        <v>14</v>
      </c>
      <c r="H185" s="37" t="s">
        <v>70</v>
      </c>
      <c r="I185" s="37" t="s">
        <v>24</v>
      </c>
      <c r="J185" s="37" t="s">
        <v>48</v>
      </c>
      <c r="K185" s="37" t="s">
        <v>49</v>
      </c>
      <c r="L185" s="37" t="s">
        <v>492</v>
      </c>
      <c r="M185" s="37">
        <v>0.38</v>
      </c>
      <c r="N185" s="37" t="s">
        <v>8</v>
      </c>
      <c r="O185" s="37" t="s">
        <v>28</v>
      </c>
      <c r="P185" s="37" t="s">
        <v>29</v>
      </c>
      <c r="Q185" s="37" t="s">
        <v>493</v>
      </c>
      <c r="R185" s="37">
        <v>46404</v>
      </c>
      <c r="S185" s="39">
        <v>42019</v>
      </c>
      <c r="T185" s="39">
        <v>42020</v>
      </c>
      <c r="U185" s="37">
        <v>-99.762500000000003</v>
      </c>
      <c r="V185" s="37">
        <v>12</v>
      </c>
      <c r="W185" s="37">
        <v>58.95</v>
      </c>
      <c r="X185" s="37">
        <v>88600</v>
      </c>
      <c r="Y185" s="37" t="s">
        <v>3217</v>
      </c>
      <c r="Z185" s="37">
        <v>-51.943406652669466</v>
      </c>
    </row>
    <row r="186" spans="1:26" customFormat="1" x14ac:dyDescent="0.2">
      <c r="A186" s="37">
        <v>1212</v>
      </c>
      <c r="B186" s="37" t="s">
        <v>491</v>
      </c>
      <c r="C186" s="37" t="s">
        <v>13</v>
      </c>
      <c r="D186" s="37">
        <v>0.01</v>
      </c>
      <c r="E186" s="37">
        <v>3174.835</v>
      </c>
      <c r="F186" s="37">
        <v>24.49</v>
      </c>
      <c r="G186" s="37" t="s">
        <v>14</v>
      </c>
      <c r="H186" s="37" t="s">
        <v>70</v>
      </c>
      <c r="I186" s="37" t="s">
        <v>16</v>
      </c>
      <c r="J186" s="37" t="s">
        <v>39</v>
      </c>
      <c r="K186" s="37" t="s">
        <v>40</v>
      </c>
      <c r="L186" s="37" t="s">
        <v>494</v>
      </c>
      <c r="M186" s="37">
        <v>0.37</v>
      </c>
      <c r="N186" s="37" t="s">
        <v>8</v>
      </c>
      <c r="O186" s="37" t="s">
        <v>28</v>
      </c>
      <c r="P186" s="37" t="s">
        <v>29</v>
      </c>
      <c r="Q186" s="37" t="s">
        <v>493</v>
      </c>
      <c r="R186" s="37">
        <v>46404</v>
      </c>
      <c r="S186" s="39">
        <v>42019</v>
      </c>
      <c r="T186" s="39">
        <v>42020</v>
      </c>
      <c r="U186" s="37">
        <v>-3061.82</v>
      </c>
      <c r="V186" s="37">
        <v>1</v>
      </c>
      <c r="W186" s="37">
        <v>3672.89</v>
      </c>
      <c r="X186" s="37">
        <v>88600</v>
      </c>
      <c r="Y186" s="37" t="s">
        <v>3217</v>
      </c>
      <c r="Z186" s="37">
        <v>8442.9997953103266</v>
      </c>
    </row>
    <row r="187" spans="1:26" customFormat="1" x14ac:dyDescent="0.2">
      <c r="A187" s="37">
        <v>1213</v>
      </c>
      <c r="B187" s="37" t="s">
        <v>495</v>
      </c>
      <c r="C187" s="37" t="s">
        <v>13</v>
      </c>
      <c r="D187" s="37">
        <v>0.03</v>
      </c>
      <c r="E187" s="37">
        <v>5.84</v>
      </c>
      <c r="F187" s="37">
        <v>1.2</v>
      </c>
      <c r="G187" s="37" t="s">
        <v>14</v>
      </c>
      <c r="H187" s="37" t="s">
        <v>70</v>
      </c>
      <c r="I187" s="37" t="s">
        <v>24</v>
      </c>
      <c r="J187" s="37" t="s">
        <v>25</v>
      </c>
      <c r="K187" s="37" t="s">
        <v>26</v>
      </c>
      <c r="L187" s="37" t="s">
        <v>44</v>
      </c>
      <c r="M187" s="37">
        <v>0.55000000000000004</v>
      </c>
      <c r="N187" s="37" t="s">
        <v>8</v>
      </c>
      <c r="O187" s="37" t="s">
        <v>28</v>
      </c>
      <c r="P187" s="37" t="s">
        <v>29</v>
      </c>
      <c r="Q187" s="37" t="s">
        <v>496</v>
      </c>
      <c r="R187" s="37">
        <v>46530</v>
      </c>
      <c r="S187" s="39">
        <v>42019</v>
      </c>
      <c r="T187" s="39">
        <v>42021</v>
      </c>
      <c r="U187" s="37">
        <v>-0.01</v>
      </c>
      <c r="V187" s="37">
        <v>2</v>
      </c>
      <c r="W187" s="37">
        <v>11.74</v>
      </c>
      <c r="X187" s="37">
        <v>88600</v>
      </c>
      <c r="Y187" s="37" t="s">
        <v>3217</v>
      </c>
      <c r="Z187" s="37">
        <v>123.26244387021544</v>
      </c>
    </row>
    <row r="188" spans="1:26" customFormat="1" x14ac:dyDescent="0.2">
      <c r="A188" s="37">
        <v>1632</v>
      </c>
      <c r="B188" s="37" t="s">
        <v>497</v>
      </c>
      <c r="C188" s="37" t="s">
        <v>13</v>
      </c>
      <c r="D188" s="37">
        <v>0.08</v>
      </c>
      <c r="E188" s="37">
        <v>8.09</v>
      </c>
      <c r="F188" s="37">
        <v>7.96</v>
      </c>
      <c r="G188" s="37" t="s">
        <v>63</v>
      </c>
      <c r="H188" s="37" t="s">
        <v>47</v>
      </c>
      <c r="I188" s="37" t="s">
        <v>4</v>
      </c>
      <c r="J188" s="37" t="s">
        <v>102</v>
      </c>
      <c r="K188" s="37" t="s">
        <v>49</v>
      </c>
      <c r="L188" s="37" t="s">
        <v>498</v>
      </c>
      <c r="M188" s="37">
        <v>0.49</v>
      </c>
      <c r="N188" s="37" t="s">
        <v>8</v>
      </c>
      <c r="O188" s="37" t="s">
        <v>9</v>
      </c>
      <c r="P188" s="37" t="s">
        <v>10</v>
      </c>
      <c r="Q188" s="37" t="s">
        <v>499</v>
      </c>
      <c r="R188" s="37">
        <v>39401</v>
      </c>
      <c r="S188" s="39">
        <v>42019</v>
      </c>
      <c r="T188" s="39">
        <v>42020</v>
      </c>
      <c r="U188" s="37">
        <v>15.984</v>
      </c>
      <c r="V188" s="37">
        <v>6</v>
      </c>
      <c r="W188" s="37">
        <v>48.25</v>
      </c>
      <c r="X188" s="37">
        <v>90530</v>
      </c>
      <c r="Y188" s="37" t="s">
        <v>3216</v>
      </c>
      <c r="Z188" s="37">
        <v>198.84258312778206</v>
      </c>
    </row>
    <row r="189" spans="1:26" customFormat="1" x14ac:dyDescent="0.2">
      <c r="A189" s="37">
        <v>3035</v>
      </c>
      <c r="B189" s="37" t="s">
        <v>500</v>
      </c>
      <c r="C189" s="37" t="s">
        <v>23</v>
      </c>
      <c r="D189" s="37">
        <v>0.01</v>
      </c>
      <c r="E189" s="37">
        <v>4.9800000000000004</v>
      </c>
      <c r="F189" s="37">
        <v>4.75</v>
      </c>
      <c r="G189" s="37" t="s">
        <v>14</v>
      </c>
      <c r="H189" s="37" t="s">
        <v>47</v>
      </c>
      <c r="I189" s="37" t="s">
        <v>24</v>
      </c>
      <c r="J189" s="37" t="s">
        <v>64</v>
      </c>
      <c r="K189" s="37" t="s">
        <v>49</v>
      </c>
      <c r="L189" s="37" t="s">
        <v>501</v>
      </c>
      <c r="M189" s="37">
        <v>0.36</v>
      </c>
      <c r="N189" s="37" t="s">
        <v>8</v>
      </c>
      <c r="O189" s="37" t="s">
        <v>28</v>
      </c>
      <c r="P189" s="37" t="s">
        <v>79</v>
      </c>
      <c r="Q189" s="37" t="s">
        <v>502</v>
      </c>
      <c r="R189" s="37">
        <v>60148</v>
      </c>
      <c r="S189" s="39">
        <v>42019</v>
      </c>
      <c r="T189" s="39">
        <v>42024</v>
      </c>
      <c r="U189" s="37">
        <v>-75.900400000000005</v>
      </c>
      <c r="V189" s="37">
        <v>10</v>
      </c>
      <c r="W189" s="37">
        <v>52.93</v>
      </c>
      <c r="X189" s="37">
        <v>89128</v>
      </c>
      <c r="Y189" s="37" t="s">
        <v>3217</v>
      </c>
      <c r="Z189" s="37">
        <v>108.96161287686513</v>
      </c>
    </row>
    <row r="190" spans="1:26" customFormat="1" x14ac:dyDescent="0.2">
      <c r="A190" s="37">
        <v>3035</v>
      </c>
      <c r="B190" s="37" t="s">
        <v>500</v>
      </c>
      <c r="C190" s="37" t="s">
        <v>23</v>
      </c>
      <c r="D190" s="37">
        <v>0.04</v>
      </c>
      <c r="E190" s="37">
        <v>6.35</v>
      </c>
      <c r="F190" s="37">
        <v>1.02</v>
      </c>
      <c r="G190" s="37" t="s">
        <v>14</v>
      </c>
      <c r="H190" s="37" t="s">
        <v>47</v>
      </c>
      <c r="I190" s="37" t="s">
        <v>24</v>
      </c>
      <c r="J190" s="37" t="s">
        <v>64</v>
      </c>
      <c r="K190" s="37" t="s">
        <v>26</v>
      </c>
      <c r="L190" s="37" t="s">
        <v>503</v>
      </c>
      <c r="M190" s="37">
        <v>0.39</v>
      </c>
      <c r="N190" s="37" t="s">
        <v>8</v>
      </c>
      <c r="O190" s="37" t="s">
        <v>28</v>
      </c>
      <c r="P190" s="37" t="s">
        <v>79</v>
      </c>
      <c r="Q190" s="37" t="s">
        <v>502</v>
      </c>
      <c r="R190" s="37">
        <v>60148</v>
      </c>
      <c r="S190" s="39">
        <v>42019</v>
      </c>
      <c r="T190" s="39">
        <v>42024</v>
      </c>
      <c r="U190" s="37">
        <v>52.170900000000003</v>
      </c>
      <c r="V190" s="37">
        <v>12</v>
      </c>
      <c r="W190" s="37">
        <v>75.61</v>
      </c>
      <c r="X190" s="37">
        <v>89128</v>
      </c>
      <c r="Y190" s="37" t="s">
        <v>3217</v>
      </c>
      <c r="Z190" s="37">
        <v>146.41796049027388</v>
      </c>
    </row>
    <row r="191" spans="1:26" customFormat="1" x14ac:dyDescent="0.2">
      <c r="A191" s="37">
        <v>145</v>
      </c>
      <c r="B191" s="37" t="s">
        <v>504</v>
      </c>
      <c r="C191" s="37" t="s">
        <v>92</v>
      </c>
      <c r="D191" s="37">
        <v>0.06</v>
      </c>
      <c r="E191" s="37">
        <v>7.04</v>
      </c>
      <c r="F191" s="37">
        <v>2.17</v>
      </c>
      <c r="G191" s="37" t="s">
        <v>14</v>
      </c>
      <c r="H191" s="37" t="s">
        <v>3</v>
      </c>
      <c r="I191" s="37" t="s">
        <v>24</v>
      </c>
      <c r="J191" s="37" t="s">
        <v>64</v>
      </c>
      <c r="K191" s="37" t="s">
        <v>26</v>
      </c>
      <c r="L191" s="37" t="s">
        <v>505</v>
      </c>
      <c r="M191" s="37">
        <v>0.38</v>
      </c>
      <c r="N191" s="37" t="s">
        <v>8</v>
      </c>
      <c r="O191" s="37" t="s">
        <v>87</v>
      </c>
      <c r="P191" s="37" t="s">
        <v>296</v>
      </c>
      <c r="Q191" s="37" t="s">
        <v>506</v>
      </c>
      <c r="R191" s="37">
        <v>15122</v>
      </c>
      <c r="S191" s="39">
        <v>42019</v>
      </c>
      <c r="T191" s="39">
        <v>42021</v>
      </c>
      <c r="U191" s="37">
        <v>2.4851999999999999</v>
      </c>
      <c r="V191" s="37">
        <v>2</v>
      </c>
      <c r="W191" s="37">
        <v>14.65</v>
      </c>
      <c r="X191" s="37">
        <v>91086</v>
      </c>
      <c r="Y191" s="37" t="s">
        <v>3219</v>
      </c>
      <c r="Z191" s="37">
        <v>1.4761278605897097</v>
      </c>
    </row>
    <row r="192" spans="1:26" customFormat="1" x14ac:dyDescent="0.2">
      <c r="A192" s="37">
        <v>1402</v>
      </c>
      <c r="B192" s="37" t="s">
        <v>507</v>
      </c>
      <c r="C192" s="37" t="s">
        <v>46</v>
      </c>
      <c r="D192" s="37">
        <v>0</v>
      </c>
      <c r="E192" s="37">
        <v>8.6</v>
      </c>
      <c r="F192" s="37">
        <v>6.19</v>
      </c>
      <c r="G192" s="37" t="s">
        <v>14</v>
      </c>
      <c r="H192" s="37" t="s">
        <v>70</v>
      </c>
      <c r="I192" s="37" t="s">
        <v>24</v>
      </c>
      <c r="J192" s="37" t="s">
        <v>48</v>
      </c>
      <c r="K192" s="37" t="s">
        <v>49</v>
      </c>
      <c r="L192" s="37" t="s">
        <v>508</v>
      </c>
      <c r="M192" s="37">
        <v>0.38</v>
      </c>
      <c r="N192" s="37" t="s">
        <v>8</v>
      </c>
      <c r="O192" s="37" t="s">
        <v>28</v>
      </c>
      <c r="P192" s="37" t="s">
        <v>79</v>
      </c>
      <c r="Q192" s="37" t="s">
        <v>509</v>
      </c>
      <c r="R192" s="37">
        <v>60653</v>
      </c>
      <c r="S192" s="39">
        <v>42019</v>
      </c>
      <c r="T192" s="39">
        <v>42019</v>
      </c>
      <c r="U192" s="37">
        <v>-42.8536</v>
      </c>
      <c r="V192" s="37">
        <v>48</v>
      </c>
      <c r="W192" s="37">
        <v>447.89</v>
      </c>
      <c r="X192" s="37">
        <v>37729</v>
      </c>
      <c r="Y192" s="37" t="s">
        <v>3217</v>
      </c>
      <c r="Z192" s="37">
        <v>307.998975543955</v>
      </c>
    </row>
    <row r="193" spans="1:26" customFormat="1" x14ac:dyDescent="0.2">
      <c r="A193" s="37">
        <v>1405</v>
      </c>
      <c r="B193" s="37" t="s">
        <v>510</v>
      </c>
      <c r="C193" s="37" t="s">
        <v>46</v>
      </c>
      <c r="D193" s="37">
        <v>0</v>
      </c>
      <c r="E193" s="37">
        <v>8.6</v>
      </c>
      <c r="F193" s="37">
        <v>6.19</v>
      </c>
      <c r="G193" s="37" t="s">
        <v>14</v>
      </c>
      <c r="H193" s="37" t="s">
        <v>70</v>
      </c>
      <c r="I193" s="37" t="s">
        <v>24</v>
      </c>
      <c r="J193" s="37" t="s">
        <v>48</v>
      </c>
      <c r="K193" s="37" t="s">
        <v>49</v>
      </c>
      <c r="L193" s="37" t="s">
        <v>508</v>
      </c>
      <c r="M193" s="37">
        <v>0.38</v>
      </c>
      <c r="N193" s="37" t="s">
        <v>8</v>
      </c>
      <c r="O193" s="37" t="s">
        <v>28</v>
      </c>
      <c r="P193" s="37" t="s">
        <v>265</v>
      </c>
      <c r="Q193" s="37" t="s">
        <v>511</v>
      </c>
      <c r="R193" s="37">
        <v>49017</v>
      </c>
      <c r="S193" s="39">
        <v>42019</v>
      </c>
      <c r="T193" s="39">
        <v>42019</v>
      </c>
      <c r="U193" s="37">
        <v>-33.211539999999999</v>
      </c>
      <c r="V193" s="37">
        <v>12</v>
      </c>
      <c r="W193" s="37">
        <v>111.97</v>
      </c>
      <c r="X193" s="37">
        <v>86144</v>
      </c>
      <c r="Y193" s="37" t="s">
        <v>3217</v>
      </c>
      <c r="Z193" s="37">
        <v>317.87269300070909</v>
      </c>
    </row>
    <row r="194" spans="1:26" customFormat="1" x14ac:dyDescent="0.2">
      <c r="A194" s="37">
        <v>288</v>
      </c>
      <c r="B194" s="37" t="s">
        <v>512</v>
      </c>
      <c r="C194" s="37" t="s">
        <v>1</v>
      </c>
      <c r="D194" s="37">
        <v>0.09</v>
      </c>
      <c r="E194" s="37">
        <v>28.48</v>
      </c>
      <c r="F194" s="37">
        <v>1.99</v>
      </c>
      <c r="G194" s="37" t="s">
        <v>14</v>
      </c>
      <c r="H194" s="37" t="s">
        <v>3</v>
      </c>
      <c r="I194" s="37" t="s">
        <v>16</v>
      </c>
      <c r="J194" s="37" t="s">
        <v>17</v>
      </c>
      <c r="K194" s="37" t="s">
        <v>18</v>
      </c>
      <c r="L194" s="37" t="s">
        <v>188</v>
      </c>
      <c r="M194" s="37">
        <v>0.4</v>
      </c>
      <c r="N194" s="37" t="s">
        <v>8</v>
      </c>
      <c r="O194" s="37" t="s">
        <v>28</v>
      </c>
      <c r="P194" s="37" t="s">
        <v>513</v>
      </c>
      <c r="Q194" s="37" t="s">
        <v>514</v>
      </c>
      <c r="R194" s="37">
        <v>67212</v>
      </c>
      <c r="S194" s="39">
        <v>42020</v>
      </c>
      <c r="T194" s="39">
        <v>42023</v>
      </c>
      <c r="U194" s="37">
        <v>132.68700000000001</v>
      </c>
      <c r="V194" s="37">
        <v>7</v>
      </c>
      <c r="W194" s="37">
        <v>192.3</v>
      </c>
      <c r="X194" s="37">
        <v>89762</v>
      </c>
      <c r="Y194" s="37" t="s">
        <v>3217</v>
      </c>
      <c r="Z194" s="37">
        <v>471.05293713357833</v>
      </c>
    </row>
    <row r="195" spans="1:26" customFormat="1" x14ac:dyDescent="0.2">
      <c r="A195" s="37">
        <v>288</v>
      </c>
      <c r="B195" s="37" t="s">
        <v>512</v>
      </c>
      <c r="C195" s="37" t="s">
        <v>1</v>
      </c>
      <c r="D195" s="37">
        <v>0.08</v>
      </c>
      <c r="E195" s="37">
        <v>65.989999999999995</v>
      </c>
      <c r="F195" s="37">
        <v>4.99</v>
      </c>
      <c r="G195" s="37" t="s">
        <v>63</v>
      </c>
      <c r="H195" s="37" t="s">
        <v>3</v>
      </c>
      <c r="I195" s="37" t="s">
        <v>16</v>
      </c>
      <c r="J195" s="37" t="s">
        <v>111</v>
      </c>
      <c r="K195" s="37" t="s">
        <v>49</v>
      </c>
      <c r="L195" s="37" t="s">
        <v>515</v>
      </c>
      <c r="M195" s="37">
        <v>0.57999999999999996</v>
      </c>
      <c r="N195" s="37" t="s">
        <v>8</v>
      </c>
      <c r="O195" s="37" t="s">
        <v>28</v>
      </c>
      <c r="P195" s="37" t="s">
        <v>513</v>
      </c>
      <c r="Q195" s="37" t="s">
        <v>514</v>
      </c>
      <c r="R195" s="37">
        <v>67212</v>
      </c>
      <c r="S195" s="39">
        <v>42020</v>
      </c>
      <c r="T195" s="39">
        <v>42022</v>
      </c>
      <c r="U195" s="37">
        <v>496.89</v>
      </c>
      <c r="V195" s="37">
        <v>14</v>
      </c>
      <c r="W195" s="37">
        <v>748.1</v>
      </c>
      <c r="X195" s="37">
        <v>89762</v>
      </c>
      <c r="Y195" s="37" t="s">
        <v>3217</v>
      </c>
      <c r="Z195" s="37">
        <v>1118.4552280936891</v>
      </c>
    </row>
    <row r="196" spans="1:26" customFormat="1" x14ac:dyDescent="0.2">
      <c r="A196" s="37">
        <v>1603</v>
      </c>
      <c r="B196" s="37" t="s">
        <v>516</v>
      </c>
      <c r="C196" s="37" t="s">
        <v>1</v>
      </c>
      <c r="D196" s="37">
        <v>0.09</v>
      </c>
      <c r="E196" s="37">
        <v>2.1800000000000002</v>
      </c>
      <c r="F196" s="37">
        <v>0.78</v>
      </c>
      <c r="G196" s="37" t="s">
        <v>14</v>
      </c>
      <c r="H196" s="37" t="s">
        <v>3</v>
      </c>
      <c r="I196" s="37" t="s">
        <v>24</v>
      </c>
      <c r="J196" s="37" t="s">
        <v>152</v>
      </c>
      <c r="K196" s="37" t="s">
        <v>26</v>
      </c>
      <c r="L196" s="37" t="s">
        <v>517</v>
      </c>
      <c r="M196" s="37">
        <v>0.52</v>
      </c>
      <c r="N196" s="37" t="s">
        <v>8</v>
      </c>
      <c r="O196" s="37" t="s">
        <v>87</v>
      </c>
      <c r="P196" s="37" t="s">
        <v>88</v>
      </c>
      <c r="Q196" s="37" t="s">
        <v>518</v>
      </c>
      <c r="R196" s="37">
        <v>11598</v>
      </c>
      <c r="S196" s="39">
        <v>42020</v>
      </c>
      <c r="T196" s="39">
        <v>42022</v>
      </c>
      <c r="U196" s="37">
        <v>2.4548000000000001</v>
      </c>
      <c r="V196" s="37">
        <v>9</v>
      </c>
      <c r="W196" s="37">
        <v>19.12</v>
      </c>
      <c r="X196" s="37">
        <v>89679</v>
      </c>
      <c r="Y196" s="37" t="s">
        <v>3219</v>
      </c>
      <c r="Z196" s="37">
        <v>321.58775235465248</v>
      </c>
    </row>
    <row r="197" spans="1:26" customFormat="1" x14ac:dyDescent="0.2">
      <c r="A197" s="37">
        <v>1603</v>
      </c>
      <c r="B197" s="37" t="s">
        <v>516</v>
      </c>
      <c r="C197" s="37" t="s">
        <v>1</v>
      </c>
      <c r="D197" s="37">
        <v>0.05</v>
      </c>
      <c r="E197" s="37">
        <v>179.29</v>
      </c>
      <c r="F197" s="37">
        <v>29.21</v>
      </c>
      <c r="G197" s="37" t="s">
        <v>2</v>
      </c>
      <c r="H197" s="37" t="s">
        <v>3</v>
      </c>
      <c r="I197" s="37" t="s">
        <v>4</v>
      </c>
      <c r="J197" s="37" t="s">
        <v>5</v>
      </c>
      <c r="K197" s="37" t="s">
        <v>6</v>
      </c>
      <c r="L197" s="37" t="s">
        <v>519</v>
      </c>
      <c r="M197" s="37">
        <v>0.76</v>
      </c>
      <c r="N197" s="37" t="s">
        <v>8</v>
      </c>
      <c r="O197" s="37" t="s">
        <v>87</v>
      </c>
      <c r="P197" s="37" t="s">
        <v>88</v>
      </c>
      <c r="Q197" s="37" t="s">
        <v>518</v>
      </c>
      <c r="R197" s="37">
        <v>11598</v>
      </c>
      <c r="S197" s="39">
        <v>42020</v>
      </c>
      <c r="T197" s="39">
        <v>42022</v>
      </c>
      <c r="U197" s="37">
        <v>-537.27977731999999</v>
      </c>
      <c r="V197" s="37">
        <v>1</v>
      </c>
      <c r="W197" s="37">
        <v>186.64</v>
      </c>
      <c r="X197" s="37">
        <v>89679</v>
      </c>
      <c r="Y197" s="37" t="s">
        <v>3219</v>
      </c>
      <c r="Z197" s="37">
        <v>1531.9390440353855</v>
      </c>
    </row>
    <row r="198" spans="1:26" customFormat="1" x14ac:dyDescent="0.2">
      <c r="A198" s="37">
        <v>2924</v>
      </c>
      <c r="B198" s="37" t="s">
        <v>520</v>
      </c>
      <c r="C198" s="37" t="s">
        <v>1</v>
      </c>
      <c r="D198" s="37">
        <v>0.02</v>
      </c>
      <c r="E198" s="37">
        <v>110.98</v>
      </c>
      <c r="F198" s="37">
        <v>13.99</v>
      </c>
      <c r="G198" s="37" t="s">
        <v>14</v>
      </c>
      <c r="H198" s="37" t="s">
        <v>15</v>
      </c>
      <c r="I198" s="37" t="s">
        <v>4</v>
      </c>
      <c r="J198" s="37" t="s">
        <v>102</v>
      </c>
      <c r="K198" s="37" t="s">
        <v>120</v>
      </c>
      <c r="L198" s="37" t="s">
        <v>521</v>
      </c>
      <c r="M198" s="37">
        <v>0.69</v>
      </c>
      <c r="N198" s="37" t="s">
        <v>8</v>
      </c>
      <c r="O198" s="37" t="s">
        <v>87</v>
      </c>
      <c r="P198" s="37" t="s">
        <v>394</v>
      </c>
      <c r="Q198" s="37" t="s">
        <v>522</v>
      </c>
      <c r="R198" s="37">
        <v>20707</v>
      </c>
      <c r="S198" s="39">
        <v>42020</v>
      </c>
      <c r="T198" s="39">
        <v>42022</v>
      </c>
      <c r="U198" s="37">
        <v>-106.3424</v>
      </c>
      <c r="V198" s="37">
        <v>2</v>
      </c>
      <c r="W198" s="37">
        <v>226.53</v>
      </c>
      <c r="X198" s="37">
        <v>86591</v>
      </c>
      <c r="Y198" s="37" t="s">
        <v>3219</v>
      </c>
      <c r="Z198" s="37">
        <v>1083.8427106726162</v>
      </c>
    </row>
    <row r="199" spans="1:26" customFormat="1" x14ac:dyDescent="0.2">
      <c r="A199" s="37">
        <v>2924</v>
      </c>
      <c r="B199" s="37" t="s">
        <v>520</v>
      </c>
      <c r="C199" s="37" t="s">
        <v>1</v>
      </c>
      <c r="D199" s="37">
        <v>0.01</v>
      </c>
      <c r="E199" s="37">
        <v>8.01</v>
      </c>
      <c r="F199" s="37">
        <v>2.87</v>
      </c>
      <c r="G199" s="37" t="s">
        <v>14</v>
      </c>
      <c r="H199" s="37" t="s">
        <v>15</v>
      </c>
      <c r="I199" s="37" t="s">
        <v>24</v>
      </c>
      <c r="J199" s="37" t="s">
        <v>64</v>
      </c>
      <c r="K199" s="37" t="s">
        <v>26</v>
      </c>
      <c r="L199" s="37" t="s">
        <v>523</v>
      </c>
      <c r="M199" s="37">
        <v>0.4</v>
      </c>
      <c r="N199" s="37" t="s">
        <v>8</v>
      </c>
      <c r="O199" s="37" t="s">
        <v>87</v>
      </c>
      <c r="P199" s="37" t="s">
        <v>394</v>
      </c>
      <c r="Q199" s="37" t="s">
        <v>522</v>
      </c>
      <c r="R199" s="37">
        <v>20707</v>
      </c>
      <c r="S199" s="39">
        <v>42020</v>
      </c>
      <c r="T199" s="39">
        <v>42022</v>
      </c>
      <c r="U199" s="37">
        <v>44.976799999999997</v>
      </c>
      <c r="V199" s="37">
        <v>8</v>
      </c>
      <c r="W199" s="37">
        <v>68.650000000000006</v>
      </c>
      <c r="X199" s="37">
        <v>86591</v>
      </c>
      <c r="Y199" s="37" t="s">
        <v>3219</v>
      </c>
      <c r="Z199" s="37">
        <v>374.38992350967374</v>
      </c>
    </row>
    <row r="200" spans="1:26" customFormat="1" x14ac:dyDescent="0.2">
      <c r="A200" s="37">
        <v>202</v>
      </c>
      <c r="B200" s="37" t="s">
        <v>524</v>
      </c>
      <c r="C200" s="37" t="s">
        <v>13</v>
      </c>
      <c r="D200" s="37">
        <v>0.03</v>
      </c>
      <c r="E200" s="37">
        <v>7.37</v>
      </c>
      <c r="F200" s="37">
        <v>5.53</v>
      </c>
      <c r="G200" s="37" t="s">
        <v>14</v>
      </c>
      <c r="H200" s="37" t="s">
        <v>70</v>
      </c>
      <c r="I200" s="37" t="s">
        <v>16</v>
      </c>
      <c r="J200" s="37" t="s">
        <v>17</v>
      </c>
      <c r="K200" s="37" t="s">
        <v>18</v>
      </c>
      <c r="L200" s="37" t="s">
        <v>525</v>
      </c>
      <c r="M200" s="37">
        <v>0.69</v>
      </c>
      <c r="N200" s="37" t="s">
        <v>8</v>
      </c>
      <c r="O200" s="37" t="s">
        <v>28</v>
      </c>
      <c r="P200" s="37" t="s">
        <v>183</v>
      </c>
      <c r="Q200" s="37" t="s">
        <v>526</v>
      </c>
      <c r="R200" s="37">
        <v>74006</v>
      </c>
      <c r="S200" s="39">
        <v>42020</v>
      </c>
      <c r="T200" s="39">
        <v>42022</v>
      </c>
      <c r="U200" s="37">
        <v>-133.69999999999999</v>
      </c>
      <c r="V200" s="37">
        <v>11</v>
      </c>
      <c r="W200" s="37">
        <v>85.79</v>
      </c>
      <c r="X200" s="37">
        <v>88972</v>
      </c>
      <c r="Y200" s="37" t="s">
        <v>3217</v>
      </c>
      <c r="Z200" s="37">
        <v>227.1983088961513</v>
      </c>
    </row>
    <row r="201" spans="1:26" customFormat="1" x14ac:dyDescent="0.2">
      <c r="A201" s="37">
        <v>665</v>
      </c>
      <c r="B201" s="37" t="s">
        <v>527</v>
      </c>
      <c r="C201" s="37" t="s">
        <v>23</v>
      </c>
      <c r="D201" s="37">
        <v>0.04</v>
      </c>
      <c r="E201" s="37">
        <v>22.72</v>
      </c>
      <c r="F201" s="37">
        <v>8.99</v>
      </c>
      <c r="G201" s="37" t="s">
        <v>14</v>
      </c>
      <c r="H201" s="37" t="s">
        <v>70</v>
      </c>
      <c r="I201" s="37" t="s">
        <v>4</v>
      </c>
      <c r="J201" s="37" t="s">
        <v>102</v>
      </c>
      <c r="K201" s="37" t="s">
        <v>18</v>
      </c>
      <c r="L201" s="37" t="s">
        <v>304</v>
      </c>
      <c r="M201" s="37">
        <v>0.44</v>
      </c>
      <c r="N201" s="37" t="s">
        <v>8</v>
      </c>
      <c r="O201" s="37" t="s">
        <v>9</v>
      </c>
      <c r="P201" s="37" t="s">
        <v>376</v>
      </c>
      <c r="Q201" s="37" t="s">
        <v>528</v>
      </c>
      <c r="R201" s="37">
        <v>37130</v>
      </c>
      <c r="S201" s="39">
        <v>42020</v>
      </c>
      <c r="T201" s="39">
        <v>42024</v>
      </c>
      <c r="U201" s="37">
        <v>-678.49599999999998</v>
      </c>
      <c r="V201" s="37">
        <v>9</v>
      </c>
      <c r="W201" s="37">
        <v>202.41</v>
      </c>
      <c r="X201" s="37">
        <v>88677</v>
      </c>
      <c r="Y201" s="37" t="s">
        <v>3216</v>
      </c>
      <c r="Z201" s="37">
        <v>-319.10799859309259</v>
      </c>
    </row>
    <row r="202" spans="1:26" customFormat="1" x14ac:dyDescent="0.2">
      <c r="A202" s="37">
        <v>667</v>
      </c>
      <c r="B202" s="37" t="s">
        <v>529</v>
      </c>
      <c r="C202" s="37" t="s">
        <v>23</v>
      </c>
      <c r="D202" s="37">
        <v>0.04</v>
      </c>
      <c r="E202" s="37">
        <v>22.72</v>
      </c>
      <c r="F202" s="37">
        <v>8.99</v>
      </c>
      <c r="G202" s="37" t="s">
        <v>14</v>
      </c>
      <c r="H202" s="37" t="s">
        <v>70</v>
      </c>
      <c r="I202" s="37" t="s">
        <v>4</v>
      </c>
      <c r="J202" s="37" t="s">
        <v>102</v>
      </c>
      <c r="K202" s="37" t="s">
        <v>18</v>
      </c>
      <c r="L202" s="37" t="s">
        <v>304</v>
      </c>
      <c r="M202" s="37">
        <v>0.44</v>
      </c>
      <c r="N202" s="37" t="s">
        <v>8</v>
      </c>
      <c r="O202" s="37" t="s">
        <v>28</v>
      </c>
      <c r="P202" s="37" t="s">
        <v>163</v>
      </c>
      <c r="Q202" s="37" t="s">
        <v>530</v>
      </c>
      <c r="R202" s="37">
        <v>75203</v>
      </c>
      <c r="S202" s="39">
        <v>42020</v>
      </c>
      <c r="T202" s="39">
        <v>42024</v>
      </c>
      <c r="U202" s="37">
        <v>70.028000000000006</v>
      </c>
      <c r="V202" s="37">
        <v>37</v>
      </c>
      <c r="W202" s="37">
        <v>832.14</v>
      </c>
      <c r="X202" s="37">
        <v>22147</v>
      </c>
      <c r="Y202" s="37" t="s">
        <v>3217</v>
      </c>
      <c r="Z202" s="37">
        <v>447.39983122744388</v>
      </c>
    </row>
    <row r="203" spans="1:26" customFormat="1" x14ac:dyDescent="0.2">
      <c r="A203" s="37">
        <v>3385</v>
      </c>
      <c r="B203" s="37" t="s">
        <v>531</v>
      </c>
      <c r="C203" s="37" t="s">
        <v>23</v>
      </c>
      <c r="D203" s="37">
        <v>0.04</v>
      </c>
      <c r="E203" s="37">
        <v>2.98</v>
      </c>
      <c r="F203" s="37">
        <v>2.0299999999999998</v>
      </c>
      <c r="G203" s="37" t="s">
        <v>63</v>
      </c>
      <c r="H203" s="37" t="s">
        <v>70</v>
      </c>
      <c r="I203" s="37" t="s">
        <v>24</v>
      </c>
      <c r="J203" s="37" t="s">
        <v>25</v>
      </c>
      <c r="K203" s="37" t="s">
        <v>26</v>
      </c>
      <c r="L203" s="37" t="s">
        <v>532</v>
      </c>
      <c r="M203" s="37">
        <v>0.56999999999999995</v>
      </c>
      <c r="N203" s="37" t="s">
        <v>8</v>
      </c>
      <c r="O203" s="37" t="s">
        <v>87</v>
      </c>
      <c r="P203" s="37" t="s">
        <v>293</v>
      </c>
      <c r="Q203" s="37" t="s">
        <v>533</v>
      </c>
      <c r="R203" s="37">
        <v>44512</v>
      </c>
      <c r="S203" s="39">
        <v>42020</v>
      </c>
      <c r="T203" s="39">
        <v>42020</v>
      </c>
      <c r="U203" s="37">
        <v>-22.01</v>
      </c>
      <c r="V203" s="37">
        <v>5</v>
      </c>
      <c r="W203" s="37">
        <v>15.7</v>
      </c>
      <c r="X203" s="37">
        <v>88745</v>
      </c>
      <c r="Y203" s="37" t="s">
        <v>3219</v>
      </c>
      <c r="Z203" s="37">
        <v>124.76984025557201</v>
      </c>
    </row>
    <row r="204" spans="1:26" customFormat="1" x14ac:dyDescent="0.2">
      <c r="A204" s="37">
        <v>3385</v>
      </c>
      <c r="B204" s="37" t="s">
        <v>531</v>
      </c>
      <c r="C204" s="37" t="s">
        <v>23</v>
      </c>
      <c r="D204" s="37">
        <v>0.01</v>
      </c>
      <c r="E204" s="37">
        <v>125.99</v>
      </c>
      <c r="F204" s="37">
        <v>8.99</v>
      </c>
      <c r="G204" s="37" t="s">
        <v>14</v>
      </c>
      <c r="H204" s="37" t="s">
        <v>70</v>
      </c>
      <c r="I204" s="37" t="s">
        <v>16</v>
      </c>
      <c r="J204" s="37" t="s">
        <v>111</v>
      </c>
      <c r="K204" s="37" t="s">
        <v>49</v>
      </c>
      <c r="L204" s="37" t="s">
        <v>329</v>
      </c>
      <c r="M204" s="37">
        <v>0.59</v>
      </c>
      <c r="N204" s="37" t="s">
        <v>8</v>
      </c>
      <c r="O204" s="37" t="s">
        <v>87</v>
      </c>
      <c r="P204" s="37" t="s">
        <v>293</v>
      </c>
      <c r="Q204" s="37" t="s">
        <v>533</v>
      </c>
      <c r="R204" s="37">
        <v>44512</v>
      </c>
      <c r="S204" s="39">
        <v>42020</v>
      </c>
      <c r="T204" s="39">
        <v>42025</v>
      </c>
      <c r="U204" s="37">
        <v>426.46032000000002</v>
      </c>
      <c r="V204" s="37">
        <v>6</v>
      </c>
      <c r="W204" s="37">
        <v>680.65</v>
      </c>
      <c r="X204" s="37">
        <v>88745</v>
      </c>
      <c r="Y204" s="37" t="s">
        <v>3219</v>
      </c>
      <c r="Z204" s="37">
        <v>1280.4614861557002</v>
      </c>
    </row>
    <row r="205" spans="1:26" customFormat="1" x14ac:dyDescent="0.2">
      <c r="A205" s="37">
        <v>1697</v>
      </c>
      <c r="B205" s="37" t="s">
        <v>534</v>
      </c>
      <c r="C205" s="37" t="s">
        <v>92</v>
      </c>
      <c r="D205" s="37">
        <v>0</v>
      </c>
      <c r="E205" s="37">
        <v>13.43</v>
      </c>
      <c r="F205" s="37">
        <v>5.5</v>
      </c>
      <c r="G205" s="37" t="s">
        <v>14</v>
      </c>
      <c r="H205" s="37" t="s">
        <v>47</v>
      </c>
      <c r="I205" s="37" t="s">
        <v>24</v>
      </c>
      <c r="J205" s="37" t="s">
        <v>54</v>
      </c>
      <c r="K205" s="37" t="s">
        <v>49</v>
      </c>
      <c r="L205" s="37" t="s">
        <v>535</v>
      </c>
      <c r="M205" s="37">
        <v>0.56999999999999995</v>
      </c>
      <c r="N205" s="37" t="s">
        <v>8</v>
      </c>
      <c r="O205" s="37" t="s">
        <v>9</v>
      </c>
      <c r="P205" s="37" t="s">
        <v>20</v>
      </c>
      <c r="Q205" s="37" t="s">
        <v>536</v>
      </c>
      <c r="R205" s="37">
        <v>71901</v>
      </c>
      <c r="S205" s="39">
        <v>42020</v>
      </c>
      <c r="T205" s="39">
        <v>42021</v>
      </c>
      <c r="U205" s="37">
        <v>-253.77799999999999</v>
      </c>
      <c r="V205" s="37">
        <v>9</v>
      </c>
      <c r="W205" s="37">
        <v>129.54</v>
      </c>
      <c r="X205" s="37">
        <v>86338</v>
      </c>
      <c r="Y205" s="37" t="s">
        <v>3216</v>
      </c>
      <c r="Z205" s="37">
        <v>88.167012375616878</v>
      </c>
    </row>
    <row r="206" spans="1:26" customFormat="1" x14ac:dyDescent="0.2">
      <c r="A206" s="37">
        <v>3133</v>
      </c>
      <c r="B206" s="37" t="s">
        <v>537</v>
      </c>
      <c r="C206" s="37" t="s">
        <v>92</v>
      </c>
      <c r="D206" s="37">
        <v>0.1</v>
      </c>
      <c r="E206" s="37">
        <v>5.81</v>
      </c>
      <c r="F206" s="37">
        <v>8.49</v>
      </c>
      <c r="G206" s="37" t="s">
        <v>14</v>
      </c>
      <c r="H206" s="37" t="s">
        <v>70</v>
      </c>
      <c r="I206" s="37" t="s">
        <v>24</v>
      </c>
      <c r="J206" s="37" t="s">
        <v>48</v>
      </c>
      <c r="K206" s="37" t="s">
        <v>49</v>
      </c>
      <c r="L206" s="37" t="s">
        <v>306</v>
      </c>
      <c r="M206" s="37">
        <v>0.39</v>
      </c>
      <c r="N206" s="37" t="s">
        <v>8</v>
      </c>
      <c r="O206" s="37" t="s">
        <v>28</v>
      </c>
      <c r="P206" s="37" t="s">
        <v>79</v>
      </c>
      <c r="Q206" s="37" t="s">
        <v>538</v>
      </c>
      <c r="R206" s="37">
        <v>60540</v>
      </c>
      <c r="S206" s="39">
        <v>42020</v>
      </c>
      <c r="T206" s="39">
        <v>42021</v>
      </c>
      <c r="U206" s="37">
        <v>-350.43950000000001</v>
      </c>
      <c r="V206" s="37">
        <v>12</v>
      </c>
      <c r="W206" s="37">
        <v>64.959999999999994</v>
      </c>
      <c r="X206" s="37">
        <v>86789</v>
      </c>
      <c r="Y206" s="37" t="s">
        <v>3217</v>
      </c>
      <c r="Z206" s="37">
        <v>-198.18610963180129</v>
      </c>
    </row>
    <row r="207" spans="1:26" customFormat="1" x14ac:dyDescent="0.2">
      <c r="A207" s="37">
        <v>3133</v>
      </c>
      <c r="B207" s="37" t="s">
        <v>537</v>
      </c>
      <c r="C207" s="37" t="s">
        <v>92</v>
      </c>
      <c r="D207" s="37">
        <v>0.03</v>
      </c>
      <c r="E207" s="37">
        <v>1.81</v>
      </c>
      <c r="F207" s="37">
        <v>0.75</v>
      </c>
      <c r="G207" s="37" t="s">
        <v>14</v>
      </c>
      <c r="H207" s="37" t="s">
        <v>70</v>
      </c>
      <c r="I207" s="37" t="s">
        <v>24</v>
      </c>
      <c r="J207" s="37" t="s">
        <v>152</v>
      </c>
      <c r="K207" s="37" t="s">
        <v>26</v>
      </c>
      <c r="L207" s="37" t="s">
        <v>539</v>
      </c>
      <c r="M207" s="37">
        <v>0.52</v>
      </c>
      <c r="N207" s="37" t="s">
        <v>8</v>
      </c>
      <c r="O207" s="37" t="s">
        <v>28</v>
      </c>
      <c r="P207" s="37" t="s">
        <v>79</v>
      </c>
      <c r="Q207" s="37" t="s">
        <v>538</v>
      </c>
      <c r="R207" s="37">
        <v>60540</v>
      </c>
      <c r="S207" s="39">
        <v>42020</v>
      </c>
      <c r="T207" s="39">
        <v>42021</v>
      </c>
      <c r="U207" s="37">
        <v>4.2027999999999999</v>
      </c>
      <c r="V207" s="37">
        <v>10</v>
      </c>
      <c r="W207" s="37">
        <v>19.14</v>
      </c>
      <c r="X207" s="37">
        <v>86789</v>
      </c>
      <c r="Y207" s="37" t="s">
        <v>3217</v>
      </c>
      <c r="Z207" s="37">
        <v>92.828120378403696</v>
      </c>
    </row>
    <row r="208" spans="1:26" customFormat="1" x14ac:dyDescent="0.2">
      <c r="A208" s="37">
        <v>3036</v>
      </c>
      <c r="B208" s="37" t="s">
        <v>540</v>
      </c>
      <c r="C208" s="37" t="s">
        <v>46</v>
      </c>
      <c r="D208" s="37">
        <v>0.02</v>
      </c>
      <c r="E208" s="37">
        <v>12.99</v>
      </c>
      <c r="F208" s="37">
        <v>14.37</v>
      </c>
      <c r="G208" s="37" t="s">
        <v>14</v>
      </c>
      <c r="H208" s="37" t="s">
        <v>47</v>
      </c>
      <c r="I208" s="37" t="s">
        <v>4</v>
      </c>
      <c r="J208" s="37" t="s">
        <v>102</v>
      </c>
      <c r="K208" s="37" t="s">
        <v>40</v>
      </c>
      <c r="L208" s="37" t="s">
        <v>382</v>
      </c>
      <c r="M208" s="37">
        <v>0.73</v>
      </c>
      <c r="N208" s="37" t="s">
        <v>8</v>
      </c>
      <c r="O208" s="37" t="s">
        <v>28</v>
      </c>
      <c r="P208" s="37" t="s">
        <v>541</v>
      </c>
      <c r="Q208" s="37" t="s">
        <v>542</v>
      </c>
      <c r="R208" s="37">
        <v>58554</v>
      </c>
      <c r="S208" s="39">
        <v>42020</v>
      </c>
      <c r="T208" s="39">
        <v>42022</v>
      </c>
      <c r="U208" s="37">
        <v>-159.86000000000001</v>
      </c>
      <c r="V208" s="37">
        <v>5</v>
      </c>
      <c r="W208" s="37">
        <v>67.64</v>
      </c>
      <c r="X208" s="37">
        <v>89129</v>
      </c>
      <c r="Y208" s="37" t="s">
        <v>3217</v>
      </c>
      <c r="Z208" s="37">
        <v>736.16258725523426</v>
      </c>
    </row>
    <row r="209" spans="1:26" customFormat="1" x14ac:dyDescent="0.2">
      <c r="A209" s="37">
        <v>3036</v>
      </c>
      <c r="B209" s="37" t="s">
        <v>540</v>
      </c>
      <c r="C209" s="37" t="s">
        <v>46</v>
      </c>
      <c r="D209" s="37">
        <v>0.05</v>
      </c>
      <c r="E209" s="37">
        <v>35.44</v>
      </c>
      <c r="F209" s="37">
        <v>7.5</v>
      </c>
      <c r="G209" s="37" t="s">
        <v>14</v>
      </c>
      <c r="H209" s="37" t="s">
        <v>47</v>
      </c>
      <c r="I209" s="37" t="s">
        <v>24</v>
      </c>
      <c r="J209" s="37" t="s">
        <v>64</v>
      </c>
      <c r="K209" s="37" t="s">
        <v>49</v>
      </c>
      <c r="L209" s="37" t="s">
        <v>543</v>
      </c>
      <c r="M209" s="37">
        <v>0.38</v>
      </c>
      <c r="N209" s="37" t="s">
        <v>8</v>
      </c>
      <c r="O209" s="37" t="s">
        <v>28</v>
      </c>
      <c r="P209" s="37" t="s">
        <v>541</v>
      </c>
      <c r="Q209" s="37" t="s">
        <v>542</v>
      </c>
      <c r="R209" s="37">
        <v>58554</v>
      </c>
      <c r="S209" s="39">
        <v>42020</v>
      </c>
      <c r="T209" s="39">
        <v>42022</v>
      </c>
      <c r="U209" s="37">
        <v>165.88980000000001</v>
      </c>
      <c r="V209" s="37">
        <v>7</v>
      </c>
      <c r="W209" s="37">
        <v>240.42</v>
      </c>
      <c r="X209" s="37">
        <v>89129</v>
      </c>
      <c r="Y209" s="37" t="s">
        <v>3217</v>
      </c>
      <c r="Z209" s="37">
        <v>639.456733311726</v>
      </c>
    </row>
    <row r="210" spans="1:26" customFormat="1" x14ac:dyDescent="0.2">
      <c r="A210" s="37">
        <v>3036</v>
      </c>
      <c r="B210" s="37" t="s">
        <v>540</v>
      </c>
      <c r="C210" s="37" t="s">
        <v>46</v>
      </c>
      <c r="D210" s="37">
        <v>0.02</v>
      </c>
      <c r="E210" s="37">
        <v>12.98</v>
      </c>
      <c r="F210" s="37">
        <v>3.14</v>
      </c>
      <c r="G210" s="37" t="s">
        <v>14</v>
      </c>
      <c r="H210" s="37" t="s">
        <v>47</v>
      </c>
      <c r="I210" s="37" t="s">
        <v>24</v>
      </c>
      <c r="J210" s="37" t="s">
        <v>544</v>
      </c>
      <c r="K210" s="37" t="s">
        <v>18</v>
      </c>
      <c r="L210" s="37" t="s">
        <v>545</v>
      </c>
      <c r="M210" s="37">
        <v>0.6</v>
      </c>
      <c r="N210" s="37" t="s">
        <v>8</v>
      </c>
      <c r="O210" s="37" t="s">
        <v>28</v>
      </c>
      <c r="P210" s="37" t="s">
        <v>541</v>
      </c>
      <c r="Q210" s="37" t="s">
        <v>542</v>
      </c>
      <c r="R210" s="37">
        <v>58554</v>
      </c>
      <c r="S210" s="39">
        <v>42020</v>
      </c>
      <c r="T210" s="39">
        <v>42023</v>
      </c>
      <c r="U210" s="37">
        <v>75.010000000000005</v>
      </c>
      <c r="V210" s="37">
        <v>14</v>
      </c>
      <c r="W210" s="37">
        <v>184.4</v>
      </c>
      <c r="X210" s="37">
        <v>89129</v>
      </c>
      <c r="Y210" s="37" t="s">
        <v>3217</v>
      </c>
      <c r="Z210" s="37">
        <v>558.20042931662135</v>
      </c>
    </row>
    <row r="211" spans="1:26" customFormat="1" x14ac:dyDescent="0.2">
      <c r="A211" s="37">
        <v>592</v>
      </c>
      <c r="B211" s="37" t="s">
        <v>546</v>
      </c>
      <c r="C211" s="37" t="s">
        <v>1</v>
      </c>
      <c r="D211" s="37">
        <v>0.08</v>
      </c>
      <c r="E211" s="37">
        <v>30.53</v>
      </c>
      <c r="F211" s="37">
        <v>19.989999999999998</v>
      </c>
      <c r="G211" s="37" t="s">
        <v>14</v>
      </c>
      <c r="H211" s="37" t="s">
        <v>3</v>
      </c>
      <c r="I211" s="37" t="s">
        <v>24</v>
      </c>
      <c r="J211" s="37" t="s">
        <v>128</v>
      </c>
      <c r="K211" s="37" t="s">
        <v>49</v>
      </c>
      <c r="L211" s="37" t="s">
        <v>547</v>
      </c>
      <c r="M211" s="37">
        <v>0.39</v>
      </c>
      <c r="N211" s="37" t="s">
        <v>8</v>
      </c>
      <c r="O211" s="37" t="s">
        <v>28</v>
      </c>
      <c r="P211" s="37" t="s">
        <v>79</v>
      </c>
      <c r="Q211" s="37" t="s">
        <v>548</v>
      </c>
      <c r="R211" s="37">
        <v>60091</v>
      </c>
      <c r="S211" s="39">
        <v>42021</v>
      </c>
      <c r="T211" s="39">
        <v>42021</v>
      </c>
      <c r="U211" s="37">
        <v>-239.8656</v>
      </c>
      <c r="V211" s="37">
        <v>10</v>
      </c>
      <c r="W211" s="37">
        <v>285.87</v>
      </c>
      <c r="X211" s="37">
        <v>86307</v>
      </c>
      <c r="Y211" s="37" t="s">
        <v>3217</v>
      </c>
      <c r="Z211" s="37">
        <v>591.77726365545675</v>
      </c>
    </row>
    <row r="212" spans="1:26" customFormat="1" x14ac:dyDescent="0.2">
      <c r="A212" s="37">
        <v>593</v>
      </c>
      <c r="B212" s="37" t="s">
        <v>549</v>
      </c>
      <c r="C212" s="37" t="s">
        <v>1</v>
      </c>
      <c r="D212" s="37">
        <v>0.01</v>
      </c>
      <c r="E212" s="37">
        <v>1.68</v>
      </c>
      <c r="F212" s="37">
        <v>1.57</v>
      </c>
      <c r="G212" s="37" t="s">
        <v>14</v>
      </c>
      <c r="H212" s="37" t="s">
        <v>3</v>
      </c>
      <c r="I212" s="37" t="s">
        <v>24</v>
      </c>
      <c r="J212" s="37" t="s">
        <v>25</v>
      </c>
      <c r="K212" s="37" t="s">
        <v>26</v>
      </c>
      <c r="L212" s="37" t="s">
        <v>550</v>
      </c>
      <c r="M212" s="37">
        <v>0.59</v>
      </c>
      <c r="N212" s="37" t="s">
        <v>8</v>
      </c>
      <c r="O212" s="37" t="s">
        <v>28</v>
      </c>
      <c r="P212" s="37" t="s">
        <v>79</v>
      </c>
      <c r="Q212" s="37" t="s">
        <v>551</v>
      </c>
      <c r="R212" s="37">
        <v>60517</v>
      </c>
      <c r="S212" s="39">
        <v>42021</v>
      </c>
      <c r="T212" s="39">
        <v>42023</v>
      </c>
      <c r="U212" s="37">
        <v>-53.444000000000003</v>
      </c>
      <c r="V212" s="37">
        <v>12</v>
      </c>
      <c r="W212" s="37">
        <v>20.37</v>
      </c>
      <c r="X212" s="37">
        <v>86307</v>
      </c>
      <c r="Y212" s="37" t="s">
        <v>3217</v>
      </c>
      <c r="Z212" s="37">
        <v>395.6644212285874</v>
      </c>
    </row>
    <row r="213" spans="1:26" customFormat="1" x14ac:dyDescent="0.2">
      <c r="A213" s="37">
        <v>1531</v>
      </c>
      <c r="B213" s="37" t="s">
        <v>552</v>
      </c>
      <c r="C213" s="37" t="s">
        <v>1</v>
      </c>
      <c r="D213" s="37">
        <v>7.0000000000000007E-2</v>
      </c>
      <c r="E213" s="37">
        <v>4.91</v>
      </c>
      <c r="F213" s="37">
        <v>0.5</v>
      </c>
      <c r="G213" s="37" t="s">
        <v>14</v>
      </c>
      <c r="H213" s="37" t="s">
        <v>15</v>
      </c>
      <c r="I213" s="37" t="s">
        <v>24</v>
      </c>
      <c r="J213" s="37" t="s">
        <v>128</v>
      </c>
      <c r="K213" s="37" t="s">
        <v>49</v>
      </c>
      <c r="L213" s="37" t="s">
        <v>553</v>
      </c>
      <c r="M213" s="37">
        <v>0.36</v>
      </c>
      <c r="N213" s="37" t="s">
        <v>8</v>
      </c>
      <c r="O213" s="37" t="s">
        <v>9</v>
      </c>
      <c r="P213" s="37" t="s">
        <v>99</v>
      </c>
      <c r="Q213" s="37" t="s">
        <v>554</v>
      </c>
      <c r="R213" s="37">
        <v>32137</v>
      </c>
      <c r="S213" s="39">
        <v>42021</v>
      </c>
      <c r="T213" s="39">
        <v>42022</v>
      </c>
      <c r="U213" s="37">
        <v>-157.696</v>
      </c>
      <c r="V213" s="37">
        <v>6</v>
      </c>
      <c r="W213" s="37">
        <v>28.22</v>
      </c>
      <c r="X213" s="37">
        <v>88852</v>
      </c>
      <c r="Y213" s="37" t="s">
        <v>3216</v>
      </c>
      <c r="Z213" s="37">
        <v>18.731981854721177</v>
      </c>
    </row>
    <row r="214" spans="1:26" customFormat="1" x14ac:dyDescent="0.2">
      <c r="A214" s="37">
        <v>210</v>
      </c>
      <c r="B214" s="37" t="s">
        <v>555</v>
      </c>
      <c r="C214" s="37" t="s">
        <v>23</v>
      </c>
      <c r="D214" s="37">
        <v>0.05</v>
      </c>
      <c r="E214" s="37">
        <v>1.86</v>
      </c>
      <c r="F214" s="37">
        <v>2.58</v>
      </c>
      <c r="G214" s="37" t="s">
        <v>14</v>
      </c>
      <c r="H214" s="37" t="s">
        <v>47</v>
      </c>
      <c r="I214" s="37" t="s">
        <v>24</v>
      </c>
      <c r="J214" s="37" t="s">
        <v>152</v>
      </c>
      <c r="K214" s="37" t="s">
        <v>26</v>
      </c>
      <c r="L214" s="37" t="s">
        <v>556</v>
      </c>
      <c r="M214" s="37">
        <v>0.82</v>
      </c>
      <c r="N214" s="37" t="s">
        <v>8</v>
      </c>
      <c r="O214" s="37" t="s">
        <v>87</v>
      </c>
      <c r="P214" s="37" t="s">
        <v>88</v>
      </c>
      <c r="Q214" s="37" t="s">
        <v>557</v>
      </c>
      <c r="R214" s="37">
        <v>12180</v>
      </c>
      <c r="S214" s="39">
        <v>42021</v>
      </c>
      <c r="T214" s="39">
        <v>42025</v>
      </c>
      <c r="U214" s="37">
        <v>-66.62</v>
      </c>
      <c r="V214" s="37">
        <v>9</v>
      </c>
      <c r="W214" s="37">
        <v>17.61</v>
      </c>
      <c r="X214" s="37">
        <v>85965</v>
      </c>
      <c r="Y214" s="37" t="s">
        <v>3219</v>
      </c>
      <c r="Z214" s="37">
        <v>404.62311571530608</v>
      </c>
    </row>
    <row r="215" spans="1:26" customFormat="1" x14ac:dyDescent="0.2">
      <c r="A215" s="37">
        <v>366</v>
      </c>
      <c r="B215" s="37" t="s">
        <v>558</v>
      </c>
      <c r="C215" s="37" t="s">
        <v>92</v>
      </c>
      <c r="D215" s="37">
        <v>0.05</v>
      </c>
      <c r="E215" s="37">
        <v>328.14</v>
      </c>
      <c r="F215" s="37">
        <v>91.05</v>
      </c>
      <c r="G215" s="37" t="s">
        <v>2</v>
      </c>
      <c r="H215" s="37" t="s">
        <v>3</v>
      </c>
      <c r="I215" s="37" t="s">
        <v>24</v>
      </c>
      <c r="J215" s="37" t="s">
        <v>71</v>
      </c>
      <c r="K215" s="37" t="s">
        <v>33</v>
      </c>
      <c r="L215" s="37" t="s">
        <v>559</v>
      </c>
      <c r="M215" s="37">
        <v>0.56999999999999995</v>
      </c>
      <c r="N215" s="37" t="s">
        <v>8</v>
      </c>
      <c r="O215" s="37" t="s">
        <v>87</v>
      </c>
      <c r="P215" s="37" t="s">
        <v>560</v>
      </c>
      <c r="Q215" s="37" t="s">
        <v>561</v>
      </c>
      <c r="R215" s="37">
        <v>2910</v>
      </c>
      <c r="S215" s="39">
        <v>42021</v>
      </c>
      <c r="T215" s="39">
        <v>42023</v>
      </c>
      <c r="U215" s="37">
        <v>411.5172</v>
      </c>
      <c r="V215" s="37">
        <v>6</v>
      </c>
      <c r="W215" s="37">
        <v>1967.98</v>
      </c>
      <c r="X215" s="37">
        <v>87347</v>
      </c>
      <c r="Y215" s="37" t="s">
        <v>3219</v>
      </c>
      <c r="Z215" s="37">
        <v>4243.9488034184078</v>
      </c>
    </row>
    <row r="216" spans="1:26" customFormat="1" x14ac:dyDescent="0.2">
      <c r="A216" s="37">
        <v>744</v>
      </c>
      <c r="B216" s="37" t="s">
        <v>562</v>
      </c>
      <c r="C216" s="37" t="s">
        <v>92</v>
      </c>
      <c r="D216" s="37">
        <v>0.03</v>
      </c>
      <c r="E216" s="37">
        <v>119.99</v>
      </c>
      <c r="F216" s="37">
        <v>56.14</v>
      </c>
      <c r="G216" s="37" t="s">
        <v>2</v>
      </c>
      <c r="H216" s="37" t="s">
        <v>15</v>
      </c>
      <c r="I216" s="37" t="s">
        <v>16</v>
      </c>
      <c r="J216" s="37" t="s">
        <v>32</v>
      </c>
      <c r="K216" s="37" t="s">
        <v>6</v>
      </c>
      <c r="L216" s="37" t="s">
        <v>563</v>
      </c>
      <c r="M216" s="37">
        <v>0.39</v>
      </c>
      <c r="N216" s="37" t="s">
        <v>8</v>
      </c>
      <c r="O216" s="37" t="s">
        <v>35</v>
      </c>
      <c r="P216" s="37" t="s">
        <v>564</v>
      </c>
      <c r="Q216" s="37" t="s">
        <v>565</v>
      </c>
      <c r="R216" s="37">
        <v>85737</v>
      </c>
      <c r="S216" s="39">
        <v>42021</v>
      </c>
      <c r="T216" s="39">
        <v>42023</v>
      </c>
      <c r="U216" s="37">
        <v>1400.1</v>
      </c>
      <c r="V216" s="37">
        <v>13</v>
      </c>
      <c r="W216" s="37">
        <v>1545.58</v>
      </c>
      <c r="X216" s="37">
        <v>87726</v>
      </c>
      <c r="Y216" s="37" t="s">
        <v>3218</v>
      </c>
      <c r="Z216" s="37">
        <v>3482.927519761382</v>
      </c>
    </row>
    <row r="217" spans="1:26" customFormat="1" x14ac:dyDescent="0.2">
      <c r="A217" s="37">
        <v>745</v>
      </c>
      <c r="B217" s="37" t="s">
        <v>566</v>
      </c>
      <c r="C217" s="37" t="s">
        <v>92</v>
      </c>
      <c r="D217" s="37">
        <v>0.05</v>
      </c>
      <c r="E217" s="37">
        <v>115.79</v>
      </c>
      <c r="F217" s="37">
        <v>1.99</v>
      </c>
      <c r="G217" s="37" t="s">
        <v>14</v>
      </c>
      <c r="H217" s="37" t="s">
        <v>15</v>
      </c>
      <c r="I217" s="37" t="s">
        <v>16</v>
      </c>
      <c r="J217" s="37" t="s">
        <v>17</v>
      </c>
      <c r="K217" s="37" t="s">
        <v>18</v>
      </c>
      <c r="L217" s="37" t="s">
        <v>567</v>
      </c>
      <c r="M217" s="37">
        <v>0.49</v>
      </c>
      <c r="N217" s="37" t="s">
        <v>8</v>
      </c>
      <c r="O217" s="37" t="s">
        <v>35</v>
      </c>
      <c r="P217" s="37" t="s">
        <v>564</v>
      </c>
      <c r="Q217" s="37" t="s">
        <v>568</v>
      </c>
      <c r="R217" s="37">
        <v>85345</v>
      </c>
      <c r="S217" s="39">
        <v>42021</v>
      </c>
      <c r="T217" s="39">
        <v>42023</v>
      </c>
      <c r="U217" s="37">
        <v>67.599999999999994</v>
      </c>
      <c r="V217" s="37">
        <v>3</v>
      </c>
      <c r="W217" s="37">
        <v>353.1</v>
      </c>
      <c r="X217" s="37">
        <v>87726</v>
      </c>
      <c r="Y217" s="37" t="s">
        <v>3218</v>
      </c>
      <c r="Z217" s="37">
        <v>482.05259188749011</v>
      </c>
    </row>
    <row r="218" spans="1:26" customFormat="1" x14ac:dyDescent="0.2">
      <c r="A218" s="37">
        <v>1702</v>
      </c>
      <c r="B218" s="37" t="s">
        <v>569</v>
      </c>
      <c r="C218" s="37" t="s">
        <v>92</v>
      </c>
      <c r="D218" s="37">
        <v>0.05</v>
      </c>
      <c r="E218" s="37">
        <v>14.81</v>
      </c>
      <c r="F218" s="37">
        <v>13.32</v>
      </c>
      <c r="G218" s="37" t="s">
        <v>14</v>
      </c>
      <c r="H218" s="37" t="s">
        <v>47</v>
      </c>
      <c r="I218" s="37" t="s">
        <v>24</v>
      </c>
      <c r="J218" s="37" t="s">
        <v>71</v>
      </c>
      <c r="K218" s="37" t="s">
        <v>49</v>
      </c>
      <c r="L218" s="37" t="s">
        <v>570</v>
      </c>
      <c r="M218" s="37">
        <v>0.43</v>
      </c>
      <c r="N218" s="37" t="s">
        <v>8</v>
      </c>
      <c r="O218" s="37" t="s">
        <v>9</v>
      </c>
      <c r="P218" s="37" t="s">
        <v>10</v>
      </c>
      <c r="Q218" s="37" t="s">
        <v>571</v>
      </c>
      <c r="R218" s="37">
        <v>39301</v>
      </c>
      <c r="S218" s="39">
        <v>42021</v>
      </c>
      <c r="T218" s="39">
        <v>42024</v>
      </c>
      <c r="U218" s="37">
        <v>-220.05199999999999</v>
      </c>
      <c r="V218" s="37">
        <v>3</v>
      </c>
      <c r="W218" s="37">
        <v>45.28</v>
      </c>
      <c r="X218" s="37">
        <v>90473</v>
      </c>
      <c r="Y218" s="37" t="s">
        <v>3216</v>
      </c>
      <c r="Z218" s="37">
        <v>193.75907837296262</v>
      </c>
    </row>
    <row r="219" spans="1:26" customFormat="1" x14ac:dyDescent="0.2">
      <c r="A219" s="37">
        <v>1702</v>
      </c>
      <c r="B219" s="37" t="s">
        <v>569</v>
      </c>
      <c r="C219" s="37" t="s">
        <v>92</v>
      </c>
      <c r="D219" s="37">
        <v>0.05</v>
      </c>
      <c r="E219" s="37">
        <v>4.2</v>
      </c>
      <c r="F219" s="37">
        <v>2.2599999999999998</v>
      </c>
      <c r="G219" s="37" t="s">
        <v>63</v>
      </c>
      <c r="H219" s="37" t="s">
        <v>47</v>
      </c>
      <c r="I219" s="37" t="s">
        <v>24</v>
      </c>
      <c r="J219" s="37" t="s">
        <v>64</v>
      </c>
      <c r="K219" s="37" t="s">
        <v>26</v>
      </c>
      <c r="L219" s="37" t="s">
        <v>572</v>
      </c>
      <c r="M219" s="37">
        <v>0.36</v>
      </c>
      <c r="N219" s="37" t="s">
        <v>8</v>
      </c>
      <c r="O219" s="37" t="s">
        <v>9</v>
      </c>
      <c r="P219" s="37" t="s">
        <v>10</v>
      </c>
      <c r="Q219" s="37" t="s">
        <v>571</v>
      </c>
      <c r="R219" s="37">
        <v>39301</v>
      </c>
      <c r="S219" s="39">
        <v>42021</v>
      </c>
      <c r="T219" s="39">
        <v>42023</v>
      </c>
      <c r="U219" s="37">
        <v>20.393370000000001</v>
      </c>
      <c r="V219" s="37">
        <v>3</v>
      </c>
      <c r="W219" s="37">
        <v>13.57</v>
      </c>
      <c r="X219" s="37">
        <v>90473</v>
      </c>
      <c r="Y219" s="37" t="s">
        <v>3216</v>
      </c>
      <c r="Z219" s="37">
        <v>-39.351583904030932</v>
      </c>
    </row>
    <row r="220" spans="1:26" customFormat="1" x14ac:dyDescent="0.2">
      <c r="A220" s="37">
        <v>1708</v>
      </c>
      <c r="B220" s="37" t="s">
        <v>573</v>
      </c>
      <c r="C220" s="37" t="s">
        <v>92</v>
      </c>
      <c r="D220" s="37">
        <v>0.05</v>
      </c>
      <c r="E220" s="37">
        <v>5.68</v>
      </c>
      <c r="F220" s="37">
        <v>1.39</v>
      </c>
      <c r="G220" s="37" t="s">
        <v>14</v>
      </c>
      <c r="H220" s="37" t="s">
        <v>3</v>
      </c>
      <c r="I220" s="37" t="s">
        <v>24</v>
      </c>
      <c r="J220" s="37" t="s">
        <v>321</v>
      </c>
      <c r="K220" s="37" t="s">
        <v>49</v>
      </c>
      <c r="L220" s="37" t="s">
        <v>574</v>
      </c>
      <c r="M220" s="37">
        <v>0.38</v>
      </c>
      <c r="N220" s="37" t="s">
        <v>8</v>
      </c>
      <c r="O220" s="37" t="s">
        <v>87</v>
      </c>
      <c r="P220" s="37" t="s">
        <v>293</v>
      </c>
      <c r="Q220" s="37" t="s">
        <v>575</v>
      </c>
      <c r="R220" s="37">
        <v>44118</v>
      </c>
      <c r="S220" s="39">
        <v>42021</v>
      </c>
      <c r="T220" s="39">
        <v>42022</v>
      </c>
      <c r="U220" s="37">
        <v>38.281199999999998</v>
      </c>
      <c r="V220" s="37">
        <v>10</v>
      </c>
      <c r="W220" s="37">
        <v>55.48</v>
      </c>
      <c r="X220" s="37">
        <v>88781</v>
      </c>
      <c r="Y220" s="37" t="s">
        <v>3219</v>
      </c>
      <c r="Z220" s="37">
        <v>18.920733718778063</v>
      </c>
    </row>
    <row r="221" spans="1:26" customFormat="1" x14ac:dyDescent="0.2">
      <c r="A221" s="37">
        <v>1719</v>
      </c>
      <c r="B221" s="37" t="s">
        <v>576</v>
      </c>
      <c r="C221" s="37" t="s">
        <v>92</v>
      </c>
      <c r="D221" s="37">
        <v>0.06</v>
      </c>
      <c r="E221" s="37">
        <v>16.48</v>
      </c>
      <c r="F221" s="37">
        <v>1.99</v>
      </c>
      <c r="G221" s="37" t="s">
        <v>14</v>
      </c>
      <c r="H221" s="37" t="s">
        <v>70</v>
      </c>
      <c r="I221" s="37" t="s">
        <v>16</v>
      </c>
      <c r="J221" s="37" t="s">
        <v>17</v>
      </c>
      <c r="K221" s="37" t="s">
        <v>18</v>
      </c>
      <c r="L221" s="37" t="s">
        <v>577</v>
      </c>
      <c r="M221" s="37">
        <v>0.42</v>
      </c>
      <c r="N221" s="37" t="s">
        <v>8</v>
      </c>
      <c r="O221" s="37" t="s">
        <v>9</v>
      </c>
      <c r="P221" s="37" t="s">
        <v>140</v>
      </c>
      <c r="Q221" s="37" t="s">
        <v>578</v>
      </c>
      <c r="R221" s="37">
        <v>35473</v>
      </c>
      <c r="S221" s="39">
        <v>42021</v>
      </c>
      <c r="T221" s="39">
        <v>42023</v>
      </c>
      <c r="U221" s="37">
        <v>-144.59200000000001</v>
      </c>
      <c r="V221" s="37">
        <v>8</v>
      </c>
      <c r="W221" s="37">
        <v>128.13</v>
      </c>
      <c r="X221" s="37">
        <v>90786</v>
      </c>
      <c r="Y221" s="37" t="s">
        <v>3216</v>
      </c>
      <c r="Z221" s="37">
        <v>-82.248661892475468</v>
      </c>
    </row>
    <row r="222" spans="1:26" customFormat="1" x14ac:dyDescent="0.2">
      <c r="A222" s="37">
        <v>1873</v>
      </c>
      <c r="B222" s="37" t="s">
        <v>579</v>
      </c>
      <c r="C222" s="37" t="s">
        <v>92</v>
      </c>
      <c r="D222" s="37">
        <v>0.03</v>
      </c>
      <c r="E222" s="37">
        <v>90.48</v>
      </c>
      <c r="F222" s="37">
        <v>19.989999999999998</v>
      </c>
      <c r="G222" s="37" t="s">
        <v>14</v>
      </c>
      <c r="H222" s="37" t="s">
        <v>70</v>
      </c>
      <c r="I222" s="37" t="s">
        <v>24</v>
      </c>
      <c r="J222" s="37" t="s">
        <v>321</v>
      </c>
      <c r="K222" s="37" t="s">
        <v>49</v>
      </c>
      <c r="L222" s="37" t="s">
        <v>478</v>
      </c>
      <c r="M222" s="37">
        <v>0.4</v>
      </c>
      <c r="N222" s="37" t="s">
        <v>8</v>
      </c>
      <c r="O222" s="37" t="s">
        <v>9</v>
      </c>
      <c r="P222" s="37" t="s">
        <v>99</v>
      </c>
      <c r="Q222" s="37" t="s">
        <v>580</v>
      </c>
      <c r="R222" s="37">
        <v>33403</v>
      </c>
      <c r="S222" s="39">
        <v>42021</v>
      </c>
      <c r="T222" s="39">
        <v>42023</v>
      </c>
      <c r="U222" s="37">
        <v>15.353999999999999</v>
      </c>
      <c r="V222" s="37">
        <v>1</v>
      </c>
      <c r="W222" s="37">
        <v>99.69</v>
      </c>
      <c r="X222" s="37">
        <v>90099</v>
      </c>
      <c r="Y222" s="37" t="s">
        <v>3216</v>
      </c>
      <c r="Z222" s="37">
        <v>814.10485201657104</v>
      </c>
    </row>
    <row r="223" spans="1:26" customFormat="1" x14ac:dyDescent="0.2">
      <c r="A223" s="37">
        <v>1873</v>
      </c>
      <c r="B223" s="37" t="s">
        <v>579</v>
      </c>
      <c r="C223" s="37" t="s">
        <v>92</v>
      </c>
      <c r="D223" s="37">
        <v>0.06</v>
      </c>
      <c r="E223" s="37">
        <v>22.84</v>
      </c>
      <c r="F223" s="37">
        <v>8.18</v>
      </c>
      <c r="G223" s="37" t="s">
        <v>14</v>
      </c>
      <c r="H223" s="37" t="s">
        <v>70</v>
      </c>
      <c r="I223" s="37" t="s">
        <v>24</v>
      </c>
      <c r="J223" s="37" t="s">
        <v>64</v>
      </c>
      <c r="K223" s="37" t="s">
        <v>49</v>
      </c>
      <c r="L223" s="37" t="s">
        <v>581</v>
      </c>
      <c r="M223" s="37">
        <v>0.39</v>
      </c>
      <c r="N223" s="37" t="s">
        <v>8</v>
      </c>
      <c r="O223" s="37" t="s">
        <v>9</v>
      </c>
      <c r="P223" s="37" t="s">
        <v>99</v>
      </c>
      <c r="Q223" s="37" t="s">
        <v>580</v>
      </c>
      <c r="R223" s="37">
        <v>33403</v>
      </c>
      <c r="S223" s="39">
        <v>42021</v>
      </c>
      <c r="T223" s="39">
        <v>42021</v>
      </c>
      <c r="U223" s="37">
        <v>-357.92399999999998</v>
      </c>
      <c r="V223" s="37">
        <v>7</v>
      </c>
      <c r="W223" s="37">
        <v>152.49</v>
      </c>
      <c r="X223" s="37">
        <v>90099</v>
      </c>
      <c r="Y223" s="37" t="s">
        <v>3216</v>
      </c>
      <c r="Z223" s="37">
        <v>-134.62709036786245</v>
      </c>
    </row>
    <row r="224" spans="1:26" customFormat="1" x14ac:dyDescent="0.2">
      <c r="A224" s="37">
        <v>2579</v>
      </c>
      <c r="B224" s="37" t="s">
        <v>138</v>
      </c>
      <c r="C224" s="37" t="s">
        <v>92</v>
      </c>
      <c r="D224" s="37">
        <v>7.0000000000000007E-2</v>
      </c>
      <c r="E224" s="37">
        <v>1.76</v>
      </c>
      <c r="F224" s="37">
        <v>4.8600000000000003</v>
      </c>
      <c r="G224" s="37" t="s">
        <v>14</v>
      </c>
      <c r="H224" s="37" t="s">
        <v>47</v>
      </c>
      <c r="I224" s="37" t="s">
        <v>4</v>
      </c>
      <c r="J224" s="37" t="s">
        <v>102</v>
      </c>
      <c r="K224" s="37" t="s">
        <v>49</v>
      </c>
      <c r="L224" s="37" t="s">
        <v>582</v>
      </c>
      <c r="M224" s="37">
        <v>0.41</v>
      </c>
      <c r="N224" s="37" t="s">
        <v>8</v>
      </c>
      <c r="O224" s="37" t="s">
        <v>9</v>
      </c>
      <c r="P224" s="37" t="s">
        <v>140</v>
      </c>
      <c r="Q224" s="37" t="s">
        <v>141</v>
      </c>
      <c r="R224" s="37">
        <v>36869</v>
      </c>
      <c r="S224" s="39">
        <v>42021</v>
      </c>
      <c r="T224" s="39">
        <v>42021</v>
      </c>
      <c r="U224" s="37">
        <v>0.58799999999999997</v>
      </c>
      <c r="V224" s="37">
        <v>15</v>
      </c>
      <c r="W224" s="37">
        <v>26.01</v>
      </c>
      <c r="X224" s="37">
        <v>88297</v>
      </c>
      <c r="Y224" s="37" t="s">
        <v>3216</v>
      </c>
      <c r="Z224" s="37">
        <v>115.14285737436467</v>
      </c>
    </row>
    <row r="225" spans="1:26" customFormat="1" x14ac:dyDescent="0.2">
      <c r="A225" s="37">
        <v>2618</v>
      </c>
      <c r="B225" s="37" t="s">
        <v>583</v>
      </c>
      <c r="C225" s="37" t="s">
        <v>92</v>
      </c>
      <c r="D225" s="37">
        <v>0.1</v>
      </c>
      <c r="E225" s="37">
        <v>7.64</v>
      </c>
      <c r="F225" s="37">
        <v>1.39</v>
      </c>
      <c r="G225" s="37" t="s">
        <v>14</v>
      </c>
      <c r="H225" s="37" t="s">
        <v>70</v>
      </c>
      <c r="I225" s="37" t="s">
        <v>24</v>
      </c>
      <c r="J225" s="37" t="s">
        <v>321</v>
      </c>
      <c r="K225" s="37" t="s">
        <v>49</v>
      </c>
      <c r="L225" s="37" t="s">
        <v>584</v>
      </c>
      <c r="M225" s="37">
        <v>0.36</v>
      </c>
      <c r="N225" s="37" t="s">
        <v>8</v>
      </c>
      <c r="O225" s="37" t="s">
        <v>87</v>
      </c>
      <c r="P225" s="37" t="s">
        <v>88</v>
      </c>
      <c r="Q225" s="37" t="s">
        <v>89</v>
      </c>
      <c r="R225" s="37">
        <v>10004</v>
      </c>
      <c r="S225" s="39">
        <v>42021</v>
      </c>
      <c r="T225" s="39">
        <v>42023</v>
      </c>
      <c r="U225" s="37">
        <v>16.12</v>
      </c>
      <c r="V225" s="37">
        <v>18</v>
      </c>
      <c r="W225" s="37">
        <v>130.11000000000001</v>
      </c>
      <c r="X225" s="37">
        <v>46884</v>
      </c>
      <c r="Y225" s="37" t="s">
        <v>3219</v>
      </c>
      <c r="Z225" s="37">
        <v>-38.260907499447868</v>
      </c>
    </row>
    <row r="226" spans="1:26" customFormat="1" x14ac:dyDescent="0.2">
      <c r="A226" s="37">
        <v>2618</v>
      </c>
      <c r="B226" s="37" t="s">
        <v>583</v>
      </c>
      <c r="C226" s="37" t="s">
        <v>92</v>
      </c>
      <c r="D226" s="37">
        <v>0</v>
      </c>
      <c r="E226" s="37">
        <v>125.99</v>
      </c>
      <c r="F226" s="37">
        <v>2.5</v>
      </c>
      <c r="G226" s="37" t="s">
        <v>14</v>
      </c>
      <c r="H226" s="37" t="s">
        <v>70</v>
      </c>
      <c r="I226" s="37" t="s">
        <v>16</v>
      </c>
      <c r="J226" s="37" t="s">
        <v>111</v>
      </c>
      <c r="K226" s="37" t="s">
        <v>49</v>
      </c>
      <c r="L226" s="37" t="s">
        <v>585</v>
      </c>
      <c r="M226" s="37">
        <v>0.59</v>
      </c>
      <c r="N226" s="37" t="s">
        <v>8</v>
      </c>
      <c r="O226" s="37" t="s">
        <v>87</v>
      </c>
      <c r="P226" s="37" t="s">
        <v>88</v>
      </c>
      <c r="Q226" s="37" t="s">
        <v>89</v>
      </c>
      <c r="R226" s="37">
        <v>10004</v>
      </c>
      <c r="S226" s="39">
        <v>42021</v>
      </c>
      <c r="T226" s="39">
        <v>42023</v>
      </c>
      <c r="U226" s="37">
        <v>-815.9008</v>
      </c>
      <c r="V226" s="37">
        <v>3</v>
      </c>
      <c r="W226" s="37">
        <v>337.34</v>
      </c>
      <c r="X226" s="37">
        <v>46884</v>
      </c>
      <c r="Y226" s="37" t="s">
        <v>3219</v>
      </c>
      <c r="Z226" s="37">
        <v>-231.52442355084975</v>
      </c>
    </row>
    <row r="227" spans="1:26" customFormat="1" x14ac:dyDescent="0.2">
      <c r="A227" s="37">
        <v>2618</v>
      </c>
      <c r="B227" s="37" t="s">
        <v>583</v>
      </c>
      <c r="C227" s="37" t="s">
        <v>92</v>
      </c>
      <c r="D227" s="37">
        <v>0.1</v>
      </c>
      <c r="E227" s="37">
        <v>11.55</v>
      </c>
      <c r="F227" s="37">
        <v>2.36</v>
      </c>
      <c r="G227" s="37" t="s">
        <v>14</v>
      </c>
      <c r="H227" s="37" t="s">
        <v>70</v>
      </c>
      <c r="I227" s="37" t="s">
        <v>24</v>
      </c>
      <c r="J227" s="37" t="s">
        <v>25</v>
      </c>
      <c r="K227" s="37" t="s">
        <v>26</v>
      </c>
      <c r="L227" s="37" t="s">
        <v>356</v>
      </c>
      <c r="M227" s="37">
        <v>0.55000000000000004</v>
      </c>
      <c r="N227" s="37" t="s">
        <v>8</v>
      </c>
      <c r="O227" s="37" t="s">
        <v>87</v>
      </c>
      <c r="P227" s="37" t="s">
        <v>88</v>
      </c>
      <c r="Q227" s="37" t="s">
        <v>89</v>
      </c>
      <c r="R227" s="37">
        <v>10004</v>
      </c>
      <c r="S227" s="39">
        <v>42021</v>
      </c>
      <c r="T227" s="39">
        <v>42022</v>
      </c>
      <c r="U227" s="37">
        <v>15.808</v>
      </c>
      <c r="V227" s="37">
        <v>25</v>
      </c>
      <c r="W227" s="37">
        <v>280.43</v>
      </c>
      <c r="X227" s="37">
        <v>46884</v>
      </c>
      <c r="Y227" s="37" t="s">
        <v>3219</v>
      </c>
      <c r="Z227" s="37">
        <v>158.40541199067516</v>
      </c>
    </row>
    <row r="228" spans="1:26" customFormat="1" x14ac:dyDescent="0.2">
      <c r="A228" s="37">
        <v>2628</v>
      </c>
      <c r="B228" s="37" t="s">
        <v>586</v>
      </c>
      <c r="C228" s="37" t="s">
        <v>92</v>
      </c>
      <c r="D228" s="37">
        <v>0.02</v>
      </c>
      <c r="E228" s="37">
        <v>30.53</v>
      </c>
      <c r="F228" s="37">
        <v>19.989999999999998</v>
      </c>
      <c r="G228" s="37" t="s">
        <v>63</v>
      </c>
      <c r="H228" s="37" t="s">
        <v>70</v>
      </c>
      <c r="I228" s="37" t="s">
        <v>24</v>
      </c>
      <c r="J228" s="37" t="s">
        <v>128</v>
      </c>
      <c r="K228" s="37" t="s">
        <v>49</v>
      </c>
      <c r="L228" s="37" t="s">
        <v>547</v>
      </c>
      <c r="M228" s="37">
        <v>0.39</v>
      </c>
      <c r="N228" s="37" t="s">
        <v>8</v>
      </c>
      <c r="O228" s="37" t="s">
        <v>28</v>
      </c>
      <c r="P228" s="37" t="s">
        <v>183</v>
      </c>
      <c r="Q228" s="37" t="s">
        <v>587</v>
      </c>
      <c r="R228" s="37">
        <v>73160</v>
      </c>
      <c r="S228" s="39">
        <v>42021</v>
      </c>
      <c r="T228" s="39">
        <v>42023</v>
      </c>
      <c r="U228" s="37">
        <v>-54.63</v>
      </c>
      <c r="V228" s="37">
        <v>14</v>
      </c>
      <c r="W228" s="37">
        <v>448.47</v>
      </c>
      <c r="X228" s="37">
        <v>85916</v>
      </c>
      <c r="Y228" s="37" t="s">
        <v>3217</v>
      </c>
      <c r="Z228" s="37">
        <v>470.68622334484803</v>
      </c>
    </row>
    <row r="229" spans="1:26" customFormat="1" x14ac:dyDescent="0.2">
      <c r="A229" s="37">
        <v>526</v>
      </c>
      <c r="B229" s="37" t="s">
        <v>588</v>
      </c>
      <c r="C229" s="37" t="s">
        <v>46</v>
      </c>
      <c r="D229" s="37">
        <v>0</v>
      </c>
      <c r="E229" s="37">
        <v>1.88</v>
      </c>
      <c r="F229" s="37">
        <v>1.49</v>
      </c>
      <c r="G229" s="37" t="s">
        <v>14</v>
      </c>
      <c r="H229" s="37" t="s">
        <v>47</v>
      </c>
      <c r="I229" s="37" t="s">
        <v>24</v>
      </c>
      <c r="J229" s="37" t="s">
        <v>48</v>
      </c>
      <c r="K229" s="37" t="s">
        <v>49</v>
      </c>
      <c r="L229" s="37" t="s">
        <v>589</v>
      </c>
      <c r="M229" s="37">
        <v>0.37</v>
      </c>
      <c r="N229" s="37" t="s">
        <v>8</v>
      </c>
      <c r="O229" s="37" t="s">
        <v>35</v>
      </c>
      <c r="P229" s="37" t="s">
        <v>564</v>
      </c>
      <c r="Q229" s="37" t="s">
        <v>590</v>
      </c>
      <c r="R229" s="37">
        <v>85204</v>
      </c>
      <c r="S229" s="39">
        <v>42021</v>
      </c>
      <c r="T229" s="39">
        <v>42022</v>
      </c>
      <c r="U229" s="37">
        <v>-15.5595</v>
      </c>
      <c r="V229" s="37">
        <v>13</v>
      </c>
      <c r="W229" s="37">
        <v>25.39</v>
      </c>
      <c r="X229" s="37">
        <v>90027</v>
      </c>
      <c r="Y229" s="37" t="s">
        <v>3218</v>
      </c>
      <c r="Z229" s="37">
        <v>207.1162525135689</v>
      </c>
    </row>
    <row r="230" spans="1:26" customFormat="1" x14ac:dyDescent="0.2">
      <c r="A230" s="37">
        <v>526</v>
      </c>
      <c r="B230" s="37" t="s">
        <v>588</v>
      </c>
      <c r="C230" s="37" t="s">
        <v>46</v>
      </c>
      <c r="D230" s="37">
        <v>0.06</v>
      </c>
      <c r="E230" s="37">
        <v>5.78</v>
      </c>
      <c r="F230" s="37">
        <v>5.67</v>
      </c>
      <c r="G230" s="37" t="s">
        <v>14</v>
      </c>
      <c r="H230" s="37" t="s">
        <v>47</v>
      </c>
      <c r="I230" s="37" t="s">
        <v>24</v>
      </c>
      <c r="J230" s="37" t="s">
        <v>64</v>
      </c>
      <c r="K230" s="37" t="s">
        <v>49</v>
      </c>
      <c r="L230" s="37" t="s">
        <v>591</v>
      </c>
      <c r="M230" s="37">
        <v>0.36</v>
      </c>
      <c r="N230" s="37" t="s">
        <v>8</v>
      </c>
      <c r="O230" s="37" t="s">
        <v>35</v>
      </c>
      <c r="P230" s="37" t="s">
        <v>564</v>
      </c>
      <c r="Q230" s="37" t="s">
        <v>590</v>
      </c>
      <c r="R230" s="37">
        <v>85204</v>
      </c>
      <c r="S230" s="39">
        <v>42021</v>
      </c>
      <c r="T230" s="39">
        <v>42022</v>
      </c>
      <c r="U230" s="37">
        <v>-108.19</v>
      </c>
      <c r="V230" s="37">
        <v>15</v>
      </c>
      <c r="W230" s="37">
        <v>87.27</v>
      </c>
      <c r="X230" s="37">
        <v>90027</v>
      </c>
      <c r="Y230" s="37" t="s">
        <v>3218</v>
      </c>
      <c r="Z230" s="37">
        <v>192.04991200416694</v>
      </c>
    </row>
    <row r="231" spans="1:26" customFormat="1" x14ac:dyDescent="0.2">
      <c r="A231" s="37">
        <v>2059</v>
      </c>
      <c r="B231" s="37" t="s">
        <v>592</v>
      </c>
      <c r="C231" s="37" t="s">
        <v>46</v>
      </c>
      <c r="D231" s="37">
        <v>0.09</v>
      </c>
      <c r="E231" s="37">
        <v>28.48</v>
      </c>
      <c r="F231" s="37">
        <v>1.99</v>
      </c>
      <c r="G231" s="37" t="s">
        <v>14</v>
      </c>
      <c r="H231" s="37" t="s">
        <v>70</v>
      </c>
      <c r="I231" s="37" t="s">
        <v>16</v>
      </c>
      <c r="J231" s="37" t="s">
        <v>17</v>
      </c>
      <c r="K231" s="37" t="s">
        <v>18</v>
      </c>
      <c r="L231" s="37" t="s">
        <v>188</v>
      </c>
      <c r="M231" s="37">
        <v>0.4</v>
      </c>
      <c r="N231" s="37" t="s">
        <v>8</v>
      </c>
      <c r="O231" s="37" t="s">
        <v>9</v>
      </c>
      <c r="P231" s="37" t="s">
        <v>73</v>
      </c>
      <c r="Q231" s="37" t="s">
        <v>593</v>
      </c>
      <c r="R231" s="37">
        <v>27260</v>
      </c>
      <c r="S231" s="39">
        <v>42021</v>
      </c>
      <c r="T231" s="39">
        <v>42022</v>
      </c>
      <c r="U231" s="37">
        <v>-1250.7460000000001</v>
      </c>
      <c r="V231" s="37">
        <v>13</v>
      </c>
      <c r="W231" s="37">
        <v>336.92</v>
      </c>
      <c r="X231" s="37">
        <v>88039</v>
      </c>
      <c r="Y231" s="37" t="s">
        <v>3216</v>
      </c>
      <c r="Z231" s="37">
        <v>-1025.563454768208</v>
      </c>
    </row>
    <row r="232" spans="1:26" customFormat="1" x14ac:dyDescent="0.2">
      <c r="A232" s="37">
        <v>2725</v>
      </c>
      <c r="B232" s="37" t="s">
        <v>594</v>
      </c>
      <c r="C232" s="37" t="s">
        <v>46</v>
      </c>
      <c r="D232" s="37">
        <v>0.05</v>
      </c>
      <c r="E232" s="37">
        <v>28.15</v>
      </c>
      <c r="F232" s="37">
        <v>6.17</v>
      </c>
      <c r="G232" s="37" t="s">
        <v>14</v>
      </c>
      <c r="H232" s="37" t="s">
        <v>47</v>
      </c>
      <c r="I232" s="37" t="s">
        <v>24</v>
      </c>
      <c r="J232" s="37" t="s">
        <v>25</v>
      </c>
      <c r="K232" s="37" t="s">
        <v>18</v>
      </c>
      <c r="L232" s="37" t="s">
        <v>595</v>
      </c>
      <c r="M232" s="37">
        <v>0.55000000000000004</v>
      </c>
      <c r="N232" s="37" t="s">
        <v>8</v>
      </c>
      <c r="O232" s="37" t="s">
        <v>9</v>
      </c>
      <c r="P232" s="37" t="s">
        <v>376</v>
      </c>
      <c r="Q232" s="37" t="s">
        <v>596</v>
      </c>
      <c r="R232" s="37">
        <v>37042</v>
      </c>
      <c r="S232" s="39">
        <v>42021</v>
      </c>
      <c r="T232" s="39">
        <v>42022</v>
      </c>
      <c r="U232" s="37">
        <v>-66.248000000000005</v>
      </c>
      <c r="V232" s="37">
        <v>10</v>
      </c>
      <c r="W232" s="37">
        <v>282.38</v>
      </c>
      <c r="X232" s="37">
        <v>88958</v>
      </c>
      <c r="Y232" s="37" t="s">
        <v>3216</v>
      </c>
      <c r="Z232" s="37">
        <v>483.44173281315307</v>
      </c>
    </row>
    <row r="233" spans="1:26" customFormat="1" x14ac:dyDescent="0.2">
      <c r="A233" s="37">
        <v>2443</v>
      </c>
      <c r="B233" s="37" t="s">
        <v>597</v>
      </c>
      <c r="C233" s="37" t="s">
        <v>13</v>
      </c>
      <c r="D233" s="37">
        <v>0.05</v>
      </c>
      <c r="E233" s="37">
        <v>58.1</v>
      </c>
      <c r="F233" s="37">
        <v>1.49</v>
      </c>
      <c r="G233" s="37" t="s">
        <v>14</v>
      </c>
      <c r="H233" s="37" t="s">
        <v>70</v>
      </c>
      <c r="I233" s="37" t="s">
        <v>24</v>
      </c>
      <c r="J233" s="37" t="s">
        <v>48</v>
      </c>
      <c r="K233" s="37" t="s">
        <v>49</v>
      </c>
      <c r="L233" s="37" t="s">
        <v>598</v>
      </c>
      <c r="M233" s="37">
        <v>0.38</v>
      </c>
      <c r="N233" s="37" t="s">
        <v>8</v>
      </c>
      <c r="O233" s="37" t="s">
        <v>9</v>
      </c>
      <c r="P233" s="37" t="s">
        <v>99</v>
      </c>
      <c r="Q233" s="37" t="s">
        <v>104</v>
      </c>
      <c r="R233" s="37">
        <v>33142</v>
      </c>
      <c r="S233" s="39">
        <v>42022</v>
      </c>
      <c r="T233" s="39">
        <v>42022</v>
      </c>
      <c r="U233" s="37">
        <v>1633.9860000000001</v>
      </c>
      <c r="V233" s="37">
        <v>13</v>
      </c>
      <c r="W233" s="37">
        <v>739.06</v>
      </c>
      <c r="X233" s="37">
        <v>89299</v>
      </c>
      <c r="Y233" s="37" t="s">
        <v>3216</v>
      </c>
      <c r="Z233" s="37">
        <v>1813.7535099468278</v>
      </c>
    </row>
    <row r="234" spans="1:26" customFormat="1" x14ac:dyDescent="0.2">
      <c r="A234" s="37">
        <v>1971</v>
      </c>
      <c r="B234" s="37" t="s">
        <v>599</v>
      </c>
      <c r="C234" s="37" t="s">
        <v>92</v>
      </c>
      <c r="D234" s="37">
        <v>0.02</v>
      </c>
      <c r="E234" s="37">
        <v>11.58</v>
      </c>
      <c r="F234" s="37">
        <v>5.72</v>
      </c>
      <c r="G234" s="37" t="s">
        <v>14</v>
      </c>
      <c r="H234" s="37" t="s">
        <v>70</v>
      </c>
      <c r="I234" s="37" t="s">
        <v>24</v>
      </c>
      <c r="J234" s="37" t="s">
        <v>321</v>
      </c>
      <c r="K234" s="37" t="s">
        <v>49</v>
      </c>
      <c r="L234" s="37" t="s">
        <v>600</v>
      </c>
      <c r="M234" s="37">
        <v>0.35</v>
      </c>
      <c r="N234" s="37" t="s">
        <v>8</v>
      </c>
      <c r="O234" s="37" t="s">
        <v>9</v>
      </c>
      <c r="P234" s="37" t="s">
        <v>10</v>
      </c>
      <c r="Q234" s="37" t="s">
        <v>601</v>
      </c>
      <c r="R234" s="37">
        <v>38801</v>
      </c>
      <c r="S234" s="39">
        <v>42022</v>
      </c>
      <c r="T234" s="39">
        <v>42023</v>
      </c>
      <c r="U234" s="37">
        <v>-259.75599999999997</v>
      </c>
      <c r="V234" s="37">
        <v>3</v>
      </c>
      <c r="W234" s="37">
        <v>35.479999999999997</v>
      </c>
      <c r="X234" s="37">
        <v>91550</v>
      </c>
      <c r="Y234" s="37" t="s">
        <v>3216</v>
      </c>
      <c r="Z234" s="37">
        <v>-144.18667765394264</v>
      </c>
    </row>
    <row r="235" spans="1:26" customFormat="1" x14ac:dyDescent="0.2">
      <c r="A235" s="37">
        <v>1972</v>
      </c>
      <c r="B235" s="37" t="s">
        <v>602</v>
      </c>
      <c r="C235" s="37" t="s">
        <v>92</v>
      </c>
      <c r="D235" s="37">
        <v>0.05</v>
      </c>
      <c r="E235" s="37">
        <v>350.99</v>
      </c>
      <c r="F235" s="37">
        <v>39</v>
      </c>
      <c r="G235" s="37" t="s">
        <v>2</v>
      </c>
      <c r="H235" s="37" t="s">
        <v>70</v>
      </c>
      <c r="I235" s="37" t="s">
        <v>4</v>
      </c>
      <c r="J235" s="37" t="s">
        <v>85</v>
      </c>
      <c r="K235" s="37" t="s">
        <v>33</v>
      </c>
      <c r="L235" s="37" t="s">
        <v>414</v>
      </c>
      <c r="M235" s="37">
        <v>0.55000000000000004</v>
      </c>
      <c r="N235" s="37" t="s">
        <v>8</v>
      </c>
      <c r="O235" s="37" t="s">
        <v>87</v>
      </c>
      <c r="P235" s="37" t="s">
        <v>296</v>
      </c>
      <c r="Q235" s="37" t="s">
        <v>603</v>
      </c>
      <c r="R235" s="37">
        <v>19090</v>
      </c>
      <c r="S235" s="39">
        <v>42022</v>
      </c>
      <c r="T235" s="39">
        <v>42024</v>
      </c>
      <c r="U235" s="37">
        <v>1469.7275999999999</v>
      </c>
      <c r="V235" s="37">
        <v>6</v>
      </c>
      <c r="W235" s="37">
        <v>2130.04</v>
      </c>
      <c r="X235" s="37">
        <v>91550</v>
      </c>
      <c r="Y235" s="37" t="s">
        <v>3219</v>
      </c>
      <c r="Z235" s="37">
        <v>3952.961542537761</v>
      </c>
    </row>
    <row r="236" spans="1:26" customFormat="1" x14ac:dyDescent="0.2">
      <c r="A236" s="37">
        <v>1972</v>
      </c>
      <c r="B236" s="37" t="s">
        <v>602</v>
      </c>
      <c r="C236" s="37" t="s">
        <v>92</v>
      </c>
      <c r="D236" s="37">
        <v>0.04</v>
      </c>
      <c r="E236" s="37">
        <v>15.99</v>
      </c>
      <c r="F236" s="37">
        <v>9.4</v>
      </c>
      <c r="G236" s="37" t="s">
        <v>63</v>
      </c>
      <c r="H236" s="37" t="s">
        <v>70</v>
      </c>
      <c r="I236" s="37" t="s">
        <v>16</v>
      </c>
      <c r="J236" s="37" t="s">
        <v>32</v>
      </c>
      <c r="K236" s="37" t="s">
        <v>49</v>
      </c>
      <c r="L236" s="37" t="s">
        <v>604</v>
      </c>
      <c r="M236" s="37">
        <v>0.49</v>
      </c>
      <c r="N236" s="37" t="s">
        <v>8</v>
      </c>
      <c r="O236" s="37" t="s">
        <v>87</v>
      </c>
      <c r="P236" s="37" t="s">
        <v>296</v>
      </c>
      <c r="Q236" s="37" t="s">
        <v>603</v>
      </c>
      <c r="R236" s="37">
        <v>19090</v>
      </c>
      <c r="S236" s="39">
        <v>42022</v>
      </c>
      <c r="T236" s="39">
        <v>42024</v>
      </c>
      <c r="U236" s="37">
        <v>-83.553060000000002</v>
      </c>
      <c r="V236" s="37">
        <v>5</v>
      </c>
      <c r="W236" s="37">
        <v>82.8</v>
      </c>
      <c r="X236" s="37">
        <v>91550</v>
      </c>
      <c r="Y236" s="37" t="s">
        <v>3219</v>
      </c>
      <c r="Z236" s="37">
        <v>172.71283658841597</v>
      </c>
    </row>
    <row r="237" spans="1:26" customFormat="1" x14ac:dyDescent="0.2">
      <c r="A237" s="37">
        <v>657</v>
      </c>
      <c r="B237" s="37" t="s">
        <v>605</v>
      </c>
      <c r="C237" s="37" t="s">
        <v>1</v>
      </c>
      <c r="D237" s="37">
        <v>0.1</v>
      </c>
      <c r="E237" s="37">
        <v>18.97</v>
      </c>
      <c r="F237" s="37">
        <v>9.0299999999999994</v>
      </c>
      <c r="G237" s="37" t="s">
        <v>14</v>
      </c>
      <c r="H237" s="37" t="s">
        <v>15</v>
      </c>
      <c r="I237" s="37" t="s">
        <v>24</v>
      </c>
      <c r="J237" s="37" t="s">
        <v>64</v>
      </c>
      <c r="K237" s="37" t="s">
        <v>49</v>
      </c>
      <c r="L237" s="37" t="s">
        <v>606</v>
      </c>
      <c r="M237" s="37">
        <v>0.37</v>
      </c>
      <c r="N237" s="37" t="s">
        <v>8</v>
      </c>
      <c r="O237" s="37" t="s">
        <v>87</v>
      </c>
      <c r="P237" s="37" t="s">
        <v>379</v>
      </c>
      <c r="Q237" s="37" t="s">
        <v>607</v>
      </c>
      <c r="R237" s="37">
        <v>1540</v>
      </c>
      <c r="S237" s="39">
        <v>42023</v>
      </c>
      <c r="T237" s="39">
        <v>42025</v>
      </c>
      <c r="U237" s="37">
        <v>-24.204799999999999</v>
      </c>
      <c r="V237" s="37">
        <v>1</v>
      </c>
      <c r="W237" s="37">
        <v>19.73</v>
      </c>
      <c r="X237" s="37">
        <v>91212</v>
      </c>
      <c r="Y237" s="37" t="s">
        <v>3219</v>
      </c>
      <c r="Z237" s="37">
        <v>423.73313823451724</v>
      </c>
    </row>
    <row r="238" spans="1:26" customFormat="1" x14ac:dyDescent="0.2">
      <c r="A238" s="37">
        <v>659</v>
      </c>
      <c r="B238" s="37" t="s">
        <v>608</v>
      </c>
      <c r="C238" s="37" t="s">
        <v>1</v>
      </c>
      <c r="D238" s="37">
        <v>0</v>
      </c>
      <c r="E238" s="37">
        <v>119.99</v>
      </c>
      <c r="F238" s="37">
        <v>56.14</v>
      </c>
      <c r="G238" s="37" t="s">
        <v>2</v>
      </c>
      <c r="H238" s="37" t="s">
        <v>15</v>
      </c>
      <c r="I238" s="37" t="s">
        <v>16</v>
      </c>
      <c r="J238" s="37" t="s">
        <v>32</v>
      </c>
      <c r="K238" s="37" t="s">
        <v>6</v>
      </c>
      <c r="L238" s="37" t="s">
        <v>563</v>
      </c>
      <c r="M238" s="37">
        <v>0.39</v>
      </c>
      <c r="N238" s="37" t="s">
        <v>8</v>
      </c>
      <c r="O238" s="37" t="s">
        <v>87</v>
      </c>
      <c r="P238" s="37" t="s">
        <v>609</v>
      </c>
      <c r="Q238" s="37" t="s">
        <v>610</v>
      </c>
      <c r="R238" s="37">
        <v>5403</v>
      </c>
      <c r="S238" s="39">
        <v>42023</v>
      </c>
      <c r="T238" s="39">
        <v>42024</v>
      </c>
      <c r="U238" s="37">
        <v>-126.05777999999999</v>
      </c>
      <c r="V238" s="37">
        <v>5</v>
      </c>
      <c r="W238" s="37">
        <v>615.54</v>
      </c>
      <c r="X238" s="37">
        <v>91212</v>
      </c>
      <c r="Y238" s="37" t="s">
        <v>3219</v>
      </c>
      <c r="Z238" s="37">
        <v>2217.1759680525706</v>
      </c>
    </row>
    <row r="239" spans="1:26" customFormat="1" x14ac:dyDescent="0.2">
      <c r="A239" s="37">
        <v>3095</v>
      </c>
      <c r="B239" s="37" t="s">
        <v>611</v>
      </c>
      <c r="C239" s="37" t="s">
        <v>1</v>
      </c>
      <c r="D239" s="37">
        <v>0.09</v>
      </c>
      <c r="E239" s="37">
        <v>207.48</v>
      </c>
      <c r="F239" s="37">
        <v>0.99</v>
      </c>
      <c r="G239" s="37" t="s">
        <v>14</v>
      </c>
      <c r="H239" s="37" t="s">
        <v>15</v>
      </c>
      <c r="I239" s="37" t="s">
        <v>24</v>
      </c>
      <c r="J239" s="37" t="s">
        <v>71</v>
      </c>
      <c r="K239" s="37" t="s">
        <v>49</v>
      </c>
      <c r="L239" s="37" t="s">
        <v>612</v>
      </c>
      <c r="M239" s="37">
        <v>0.55000000000000004</v>
      </c>
      <c r="N239" s="37" t="s">
        <v>8</v>
      </c>
      <c r="O239" s="37" t="s">
        <v>87</v>
      </c>
      <c r="P239" s="37" t="s">
        <v>293</v>
      </c>
      <c r="Q239" s="37" t="s">
        <v>613</v>
      </c>
      <c r="R239" s="37">
        <v>45011</v>
      </c>
      <c r="S239" s="39">
        <v>42023</v>
      </c>
      <c r="T239" s="39">
        <v>42025</v>
      </c>
      <c r="U239" s="37">
        <v>683.9556</v>
      </c>
      <c r="V239" s="37">
        <v>5</v>
      </c>
      <c r="W239" s="37">
        <v>991.24</v>
      </c>
      <c r="X239" s="37">
        <v>86220</v>
      </c>
      <c r="Y239" s="37" t="s">
        <v>3219</v>
      </c>
      <c r="Z239" s="37">
        <v>1673.5436857428108</v>
      </c>
    </row>
    <row r="240" spans="1:26" customFormat="1" x14ac:dyDescent="0.2">
      <c r="A240" s="37">
        <v>259</v>
      </c>
      <c r="B240" s="37" t="s">
        <v>614</v>
      </c>
      <c r="C240" s="37" t="s">
        <v>23</v>
      </c>
      <c r="D240" s="37">
        <v>0.09</v>
      </c>
      <c r="E240" s="37">
        <v>2.88</v>
      </c>
      <c r="F240" s="37">
        <v>0.7</v>
      </c>
      <c r="G240" s="37" t="s">
        <v>14</v>
      </c>
      <c r="H240" s="37" t="s">
        <v>15</v>
      </c>
      <c r="I240" s="37" t="s">
        <v>24</v>
      </c>
      <c r="J240" s="37" t="s">
        <v>25</v>
      </c>
      <c r="K240" s="37" t="s">
        <v>26</v>
      </c>
      <c r="L240" s="37" t="s">
        <v>615</v>
      </c>
      <c r="M240" s="37">
        <v>0.56000000000000005</v>
      </c>
      <c r="N240" s="37" t="s">
        <v>8</v>
      </c>
      <c r="O240" s="37" t="s">
        <v>35</v>
      </c>
      <c r="P240" s="37" t="s">
        <v>616</v>
      </c>
      <c r="Q240" s="37" t="s">
        <v>617</v>
      </c>
      <c r="R240" s="37">
        <v>87505</v>
      </c>
      <c r="S240" s="39">
        <v>42023</v>
      </c>
      <c r="T240" s="39">
        <v>42023</v>
      </c>
      <c r="U240" s="37">
        <v>5.7531999999999996</v>
      </c>
      <c r="V240" s="37">
        <v>10</v>
      </c>
      <c r="W240" s="37">
        <v>26.38</v>
      </c>
      <c r="X240" s="37">
        <v>85857</v>
      </c>
      <c r="Y240" s="37" t="s">
        <v>3218</v>
      </c>
      <c r="Z240" s="37">
        <v>128.05278584067906</v>
      </c>
    </row>
    <row r="241" spans="1:26" customFormat="1" x14ac:dyDescent="0.2">
      <c r="A241" s="37">
        <v>3155</v>
      </c>
      <c r="B241" s="37" t="s">
        <v>618</v>
      </c>
      <c r="C241" s="37" t="s">
        <v>1</v>
      </c>
      <c r="D241" s="37">
        <v>0.02</v>
      </c>
      <c r="E241" s="37">
        <v>60.22</v>
      </c>
      <c r="F241" s="37">
        <v>3.5</v>
      </c>
      <c r="G241" s="37" t="s">
        <v>14</v>
      </c>
      <c r="H241" s="37" t="s">
        <v>70</v>
      </c>
      <c r="I241" s="37" t="s">
        <v>24</v>
      </c>
      <c r="J241" s="37" t="s">
        <v>71</v>
      </c>
      <c r="K241" s="37" t="s">
        <v>49</v>
      </c>
      <c r="L241" s="37" t="s">
        <v>619</v>
      </c>
      <c r="M241" s="37">
        <v>0.56999999999999995</v>
      </c>
      <c r="N241" s="37" t="s">
        <v>8</v>
      </c>
      <c r="O241" s="37" t="s">
        <v>9</v>
      </c>
      <c r="P241" s="37" t="s">
        <v>99</v>
      </c>
      <c r="Q241" s="37" t="s">
        <v>308</v>
      </c>
      <c r="R241" s="37">
        <v>32771</v>
      </c>
      <c r="S241" s="39">
        <v>42024</v>
      </c>
      <c r="T241" s="39">
        <v>42025</v>
      </c>
      <c r="U241" s="37">
        <v>-193.91399999999999</v>
      </c>
      <c r="V241" s="37">
        <v>9</v>
      </c>
      <c r="W241" s="37">
        <v>541.76</v>
      </c>
      <c r="X241" s="37">
        <v>86898</v>
      </c>
      <c r="Y241" s="37" t="s">
        <v>3216</v>
      </c>
      <c r="Z241" s="37">
        <v>474.38409332687189</v>
      </c>
    </row>
    <row r="242" spans="1:26" customFormat="1" x14ac:dyDescent="0.2">
      <c r="A242" s="37">
        <v>32</v>
      </c>
      <c r="B242" s="37" t="s">
        <v>620</v>
      </c>
      <c r="C242" s="37" t="s">
        <v>92</v>
      </c>
      <c r="D242" s="37">
        <v>0.09</v>
      </c>
      <c r="E242" s="37">
        <v>125.99</v>
      </c>
      <c r="F242" s="37">
        <v>7.69</v>
      </c>
      <c r="G242" s="37" t="s">
        <v>63</v>
      </c>
      <c r="H242" s="37" t="s">
        <v>70</v>
      </c>
      <c r="I242" s="37" t="s">
        <v>16</v>
      </c>
      <c r="J242" s="37" t="s">
        <v>111</v>
      </c>
      <c r="K242" s="37" t="s">
        <v>49</v>
      </c>
      <c r="L242" s="37" t="s">
        <v>621</v>
      </c>
      <c r="M242" s="37">
        <v>0.59</v>
      </c>
      <c r="N242" s="37" t="s">
        <v>8</v>
      </c>
      <c r="O242" s="37" t="s">
        <v>35</v>
      </c>
      <c r="P242" s="37" t="s">
        <v>115</v>
      </c>
      <c r="Q242" s="37" t="s">
        <v>622</v>
      </c>
      <c r="R242" s="37">
        <v>97526</v>
      </c>
      <c r="S242" s="39">
        <v>42024</v>
      </c>
      <c r="T242" s="39">
        <v>42026</v>
      </c>
      <c r="U242" s="37">
        <v>209.99700000000001</v>
      </c>
      <c r="V242" s="37">
        <v>8</v>
      </c>
      <c r="W242" s="37">
        <v>783.55</v>
      </c>
      <c r="X242" s="37">
        <v>89202</v>
      </c>
      <c r="Y242" s="37" t="s">
        <v>3218</v>
      </c>
      <c r="Z242" s="37">
        <v>820.77812566183502</v>
      </c>
    </row>
    <row r="243" spans="1:26" customFormat="1" x14ac:dyDescent="0.2">
      <c r="A243" s="37">
        <v>493</v>
      </c>
      <c r="B243" s="37" t="s">
        <v>623</v>
      </c>
      <c r="C243" s="37" t="s">
        <v>46</v>
      </c>
      <c r="D243" s="37">
        <v>0.02</v>
      </c>
      <c r="E243" s="37">
        <v>6.48</v>
      </c>
      <c r="F243" s="37">
        <v>6.6</v>
      </c>
      <c r="G243" s="37" t="s">
        <v>14</v>
      </c>
      <c r="H243" s="37" t="s">
        <v>15</v>
      </c>
      <c r="I243" s="37" t="s">
        <v>24</v>
      </c>
      <c r="J243" s="37" t="s">
        <v>64</v>
      </c>
      <c r="K243" s="37" t="s">
        <v>49</v>
      </c>
      <c r="L243" s="37" t="s">
        <v>624</v>
      </c>
      <c r="M243" s="37">
        <v>0.37</v>
      </c>
      <c r="N243" s="37" t="s">
        <v>8</v>
      </c>
      <c r="O243" s="37" t="s">
        <v>35</v>
      </c>
      <c r="P243" s="37" t="s">
        <v>42</v>
      </c>
      <c r="Q243" s="37" t="s">
        <v>625</v>
      </c>
      <c r="R243" s="37">
        <v>98158</v>
      </c>
      <c r="S243" s="39">
        <v>42024</v>
      </c>
      <c r="T243" s="39">
        <v>42026</v>
      </c>
      <c r="U243" s="37">
        <v>-92.05</v>
      </c>
      <c r="V243" s="37">
        <v>10</v>
      </c>
      <c r="W243" s="37">
        <v>66.709999999999994</v>
      </c>
      <c r="X243" s="37">
        <v>88906</v>
      </c>
      <c r="Y243" s="37" t="s">
        <v>3218</v>
      </c>
      <c r="Z243" s="37">
        <v>211.846038309866</v>
      </c>
    </row>
    <row r="244" spans="1:26" customFormat="1" x14ac:dyDescent="0.2">
      <c r="A244" s="37">
        <v>493</v>
      </c>
      <c r="B244" s="37" t="s">
        <v>623</v>
      </c>
      <c r="C244" s="37" t="s">
        <v>46</v>
      </c>
      <c r="D244" s="37">
        <v>0.04</v>
      </c>
      <c r="E244" s="37">
        <v>17.149999999999999</v>
      </c>
      <c r="F244" s="37">
        <v>4.96</v>
      </c>
      <c r="G244" s="37" t="s">
        <v>14</v>
      </c>
      <c r="H244" s="37" t="s">
        <v>15</v>
      </c>
      <c r="I244" s="37" t="s">
        <v>24</v>
      </c>
      <c r="J244" s="37" t="s">
        <v>54</v>
      </c>
      <c r="K244" s="37" t="s">
        <v>49</v>
      </c>
      <c r="L244" s="37" t="s">
        <v>626</v>
      </c>
      <c r="M244" s="37">
        <v>0.57999999999999996</v>
      </c>
      <c r="N244" s="37" t="s">
        <v>8</v>
      </c>
      <c r="O244" s="37" t="s">
        <v>35</v>
      </c>
      <c r="P244" s="37" t="s">
        <v>42</v>
      </c>
      <c r="Q244" s="37" t="s">
        <v>625</v>
      </c>
      <c r="R244" s="37">
        <v>98158</v>
      </c>
      <c r="S244" s="39">
        <v>42024</v>
      </c>
      <c r="T244" s="39">
        <v>42025</v>
      </c>
      <c r="U244" s="37">
        <v>6.11</v>
      </c>
      <c r="V244" s="37">
        <v>5</v>
      </c>
      <c r="W244" s="37">
        <v>87.16</v>
      </c>
      <c r="X244" s="37">
        <v>88906</v>
      </c>
      <c r="Y244" s="37" t="s">
        <v>3218</v>
      </c>
      <c r="Z244" s="37">
        <v>461.79869425248006</v>
      </c>
    </row>
    <row r="245" spans="1:26" customFormat="1" x14ac:dyDescent="0.2">
      <c r="A245" s="37">
        <v>524</v>
      </c>
      <c r="B245" s="37" t="s">
        <v>627</v>
      </c>
      <c r="C245" s="37" t="s">
        <v>46</v>
      </c>
      <c r="D245" s="37">
        <v>0.03</v>
      </c>
      <c r="E245" s="37">
        <v>1270.99</v>
      </c>
      <c r="F245" s="37">
        <v>19.989999999999998</v>
      </c>
      <c r="G245" s="37" t="s">
        <v>14</v>
      </c>
      <c r="H245" s="37" t="s">
        <v>15</v>
      </c>
      <c r="I245" s="37" t="s">
        <v>24</v>
      </c>
      <c r="J245" s="37" t="s">
        <v>48</v>
      </c>
      <c r="K245" s="37" t="s">
        <v>49</v>
      </c>
      <c r="L245" s="37" t="s">
        <v>628</v>
      </c>
      <c r="M245" s="37">
        <v>0.35</v>
      </c>
      <c r="N245" s="37" t="s">
        <v>8</v>
      </c>
      <c r="O245" s="37" t="s">
        <v>9</v>
      </c>
      <c r="P245" s="37" t="s">
        <v>376</v>
      </c>
      <c r="Q245" s="37" t="s">
        <v>629</v>
      </c>
      <c r="R245" s="37">
        <v>37922</v>
      </c>
      <c r="S245" s="39">
        <v>42024</v>
      </c>
      <c r="T245" s="39">
        <v>42026</v>
      </c>
      <c r="U245" s="37">
        <v>363.55200000000002</v>
      </c>
      <c r="V245" s="37">
        <v>2</v>
      </c>
      <c r="W245" s="37">
        <v>2589.0100000000002</v>
      </c>
      <c r="X245" s="37">
        <v>91127</v>
      </c>
      <c r="Y245" s="37" t="s">
        <v>3216</v>
      </c>
      <c r="Z245" s="37">
        <v>4987.1848463347033</v>
      </c>
    </row>
    <row r="246" spans="1:26" customFormat="1" x14ac:dyDescent="0.2">
      <c r="A246" s="37">
        <v>524</v>
      </c>
      <c r="B246" s="37" t="s">
        <v>627</v>
      </c>
      <c r="C246" s="37" t="s">
        <v>46</v>
      </c>
      <c r="D246" s="37">
        <v>7.0000000000000007E-2</v>
      </c>
      <c r="E246" s="37">
        <v>2036.48</v>
      </c>
      <c r="F246" s="37">
        <v>14.7</v>
      </c>
      <c r="G246" s="37" t="s">
        <v>2</v>
      </c>
      <c r="H246" s="37" t="s">
        <v>15</v>
      </c>
      <c r="I246" s="37" t="s">
        <v>16</v>
      </c>
      <c r="J246" s="37" t="s">
        <v>32</v>
      </c>
      <c r="K246" s="37" t="s">
        <v>33</v>
      </c>
      <c r="L246" s="37" t="s">
        <v>34</v>
      </c>
      <c r="M246" s="37">
        <v>0.55000000000000004</v>
      </c>
      <c r="N246" s="37" t="s">
        <v>8</v>
      </c>
      <c r="O246" s="37" t="s">
        <v>9</v>
      </c>
      <c r="P246" s="37" t="s">
        <v>376</v>
      </c>
      <c r="Q246" s="37" t="s">
        <v>629</v>
      </c>
      <c r="R246" s="37">
        <v>37922</v>
      </c>
      <c r="S246" s="39">
        <v>42024</v>
      </c>
      <c r="T246" s="39">
        <v>42026</v>
      </c>
      <c r="U246" s="37">
        <v>-11.536</v>
      </c>
      <c r="V246" s="37">
        <v>1</v>
      </c>
      <c r="W246" s="37">
        <v>1893.93</v>
      </c>
      <c r="X246" s="37">
        <v>91127</v>
      </c>
      <c r="Y246" s="37" t="s">
        <v>3216</v>
      </c>
      <c r="Z246" s="37">
        <v>7191.5231438857018</v>
      </c>
    </row>
    <row r="247" spans="1:26" customFormat="1" x14ac:dyDescent="0.2">
      <c r="A247" s="37">
        <v>549</v>
      </c>
      <c r="B247" s="37" t="s">
        <v>630</v>
      </c>
      <c r="C247" s="37" t="s">
        <v>46</v>
      </c>
      <c r="D247" s="37">
        <v>0.02</v>
      </c>
      <c r="E247" s="37">
        <v>7.1</v>
      </c>
      <c r="F247" s="37">
        <v>6.05</v>
      </c>
      <c r="G247" s="37" t="s">
        <v>14</v>
      </c>
      <c r="H247" s="37" t="s">
        <v>70</v>
      </c>
      <c r="I247" s="37" t="s">
        <v>24</v>
      </c>
      <c r="J247" s="37" t="s">
        <v>48</v>
      </c>
      <c r="K247" s="37" t="s">
        <v>49</v>
      </c>
      <c r="L247" s="37" t="s">
        <v>227</v>
      </c>
      <c r="M247" s="37">
        <v>0.39</v>
      </c>
      <c r="N247" s="37" t="s">
        <v>8</v>
      </c>
      <c r="O247" s="37" t="s">
        <v>35</v>
      </c>
      <c r="P247" s="37" t="s">
        <v>616</v>
      </c>
      <c r="Q247" s="37" t="s">
        <v>171</v>
      </c>
      <c r="R247" s="37">
        <v>88201</v>
      </c>
      <c r="S247" s="39">
        <v>42024</v>
      </c>
      <c r="T247" s="39">
        <v>42024</v>
      </c>
      <c r="U247" s="37">
        <v>-66.378</v>
      </c>
      <c r="V247" s="37">
        <v>9</v>
      </c>
      <c r="W247" s="37">
        <v>66.319999999999993</v>
      </c>
      <c r="X247" s="37">
        <v>90908</v>
      </c>
      <c r="Y247" s="37" t="s">
        <v>3218</v>
      </c>
      <c r="Z247" s="37">
        <v>270.43517361832698</v>
      </c>
    </row>
    <row r="248" spans="1:26" customFormat="1" x14ac:dyDescent="0.2">
      <c r="A248" s="37">
        <v>2464</v>
      </c>
      <c r="B248" s="37" t="s">
        <v>631</v>
      </c>
      <c r="C248" s="37" t="s">
        <v>46</v>
      </c>
      <c r="D248" s="37">
        <v>0.05</v>
      </c>
      <c r="E248" s="37">
        <v>6.28</v>
      </c>
      <c r="F248" s="37">
        <v>5.36</v>
      </c>
      <c r="G248" s="37" t="s">
        <v>14</v>
      </c>
      <c r="H248" s="37" t="s">
        <v>15</v>
      </c>
      <c r="I248" s="37" t="s">
        <v>24</v>
      </c>
      <c r="J248" s="37" t="s">
        <v>48</v>
      </c>
      <c r="K248" s="37" t="s">
        <v>49</v>
      </c>
      <c r="L248" s="37" t="s">
        <v>632</v>
      </c>
      <c r="M248" s="37">
        <v>0.4</v>
      </c>
      <c r="N248" s="37" t="s">
        <v>8</v>
      </c>
      <c r="O248" s="37" t="s">
        <v>9</v>
      </c>
      <c r="P248" s="37" t="s">
        <v>144</v>
      </c>
      <c r="Q248" s="37" t="s">
        <v>633</v>
      </c>
      <c r="R248" s="37">
        <v>71111</v>
      </c>
      <c r="S248" s="39">
        <v>42024</v>
      </c>
      <c r="T248" s="39">
        <v>42027</v>
      </c>
      <c r="U248" s="37">
        <v>1.278</v>
      </c>
      <c r="V248" s="37">
        <v>6</v>
      </c>
      <c r="W248" s="37">
        <v>38.04</v>
      </c>
      <c r="X248" s="37">
        <v>88714</v>
      </c>
      <c r="Y248" s="37" t="s">
        <v>3216</v>
      </c>
      <c r="Z248" s="37">
        <v>277.62723660300861</v>
      </c>
    </row>
    <row r="249" spans="1:26" customFormat="1" x14ac:dyDescent="0.2">
      <c r="A249" s="37">
        <v>2464</v>
      </c>
      <c r="B249" s="37" t="s">
        <v>631</v>
      </c>
      <c r="C249" s="37" t="s">
        <v>46</v>
      </c>
      <c r="D249" s="37">
        <v>0.04</v>
      </c>
      <c r="E249" s="37">
        <v>3.08</v>
      </c>
      <c r="F249" s="37">
        <v>0.99</v>
      </c>
      <c r="G249" s="37" t="s">
        <v>14</v>
      </c>
      <c r="H249" s="37" t="s">
        <v>15</v>
      </c>
      <c r="I249" s="37" t="s">
        <v>24</v>
      </c>
      <c r="J249" s="37" t="s">
        <v>128</v>
      </c>
      <c r="K249" s="37" t="s">
        <v>49</v>
      </c>
      <c r="L249" s="37" t="s">
        <v>634</v>
      </c>
      <c r="M249" s="37">
        <v>0.37</v>
      </c>
      <c r="N249" s="37" t="s">
        <v>8</v>
      </c>
      <c r="O249" s="37" t="s">
        <v>9</v>
      </c>
      <c r="P249" s="37" t="s">
        <v>144</v>
      </c>
      <c r="Q249" s="37" t="s">
        <v>633</v>
      </c>
      <c r="R249" s="37">
        <v>71111</v>
      </c>
      <c r="S249" s="39">
        <v>42024</v>
      </c>
      <c r="T249" s="39">
        <v>42025</v>
      </c>
      <c r="U249" s="37">
        <v>424.29</v>
      </c>
      <c r="V249" s="37">
        <v>14</v>
      </c>
      <c r="W249" s="37">
        <v>42.53</v>
      </c>
      <c r="X249" s="37">
        <v>88714</v>
      </c>
      <c r="Y249" s="37" t="s">
        <v>3216</v>
      </c>
      <c r="Z249" s="37">
        <v>561.66517871251892</v>
      </c>
    </row>
    <row r="250" spans="1:26" customFormat="1" x14ac:dyDescent="0.2">
      <c r="A250" s="37">
        <v>1473</v>
      </c>
      <c r="B250" s="37" t="s">
        <v>635</v>
      </c>
      <c r="C250" s="37" t="s">
        <v>1</v>
      </c>
      <c r="D250" s="37">
        <v>0.04</v>
      </c>
      <c r="E250" s="37">
        <v>9.7799999999999994</v>
      </c>
      <c r="F250" s="37">
        <v>1.99</v>
      </c>
      <c r="G250" s="37" t="s">
        <v>63</v>
      </c>
      <c r="H250" s="37" t="s">
        <v>47</v>
      </c>
      <c r="I250" s="37" t="s">
        <v>16</v>
      </c>
      <c r="J250" s="37" t="s">
        <v>17</v>
      </c>
      <c r="K250" s="37" t="s">
        <v>18</v>
      </c>
      <c r="L250" s="37" t="s">
        <v>636</v>
      </c>
      <c r="M250" s="37">
        <v>0.43</v>
      </c>
      <c r="N250" s="37" t="s">
        <v>8</v>
      </c>
      <c r="O250" s="37" t="s">
        <v>87</v>
      </c>
      <c r="P250" s="37" t="s">
        <v>293</v>
      </c>
      <c r="Q250" s="37" t="s">
        <v>637</v>
      </c>
      <c r="R250" s="37">
        <v>44691</v>
      </c>
      <c r="S250" s="39">
        <v>42025</v>
      </c>
      <c r="T250" s="39">
        <v>42026</v>
      </c>
      <c r="U250" s="37">
        <v>61.292700000000004</v>
      </c>
      <c r="V250" s="37">
        <v>9</v>
      </c>
      <c r="W250" s="37">
        <v>88.83</v>
      </c>
      <c r="X250" s="37">
        <v>87076</v>
      </c>
      <c r="Y250" s="37" t="s">
        <v>3219</v>
      </c>
      <c r="Z250" s="37">
        <v>354.5902424784407</v>
      </c>
    </row>
    <row r="251" spans="1:26" customFormat="1" x14ac:dyDescent="0.2">
      <c r="A251" s="37">
        <v>1788</v>
      </c>
      <c r="B251" s="37" t="s">
        <v>638</v>
      </c>
      <c r="C251" s="37" t="s">
        <v>1</v>
      </c>
      <c r="D251" s="37">
        <v>0.04</v>
      </c>
      <c r="E251" s="37">
        <v>205.99</v>
      </c>
      <c r="F251" s="37">
        <v>8.99</v>
      </c>
      <c r="G251" s="37" t="s">
        <v>14</v>
      </c>
      <c r="H251" s="37" t="s">
        <v>15</v>
      </c>
      <c r="I251" s="37" t="s">
        <v>16</v>
      </c>
      <c r="J251" s="37" t="s">
        <v>111</v>
      </c>
      <c r="K251" s="37" t="s">
        <v>49</v>
      </c>
      <c r="L251" s="37" t="s">
        <v>639</v>
      </c>
      <c r="M251" s="37">
        <v>0.56000000000000005</v>
      </c>
      <c r="N251" s="37" t="s">
        <v>8</v>
      </c>
      <c r="O251" s="37" t="s">
        <v>9</v>
      </c>
      <c r="P251" s="37" t="s">
        <v>51</v>
      </c>
      <c r="Q251" s="37" t="s">
        <v>640</v>
      </c>
      <c r="R251" s="37">
        <v>30188</v>
      </c>
      <c r="S251" s="39">
        <v>42025</v>
      </c>
      <c r="T251" s="39">
        <v>42026</v>
      </c>
      <c r="U251" s="37">
        <v>960.98400000000004</v>
      </c>
      <c r="V251" s="37">
        <v>6</v>
      </c>
      <c r="W251" s="37">
        <v>1008.53</v>
      </c>
      <c r="X251" s="37">
        <v>88256</v>
      </c>
      <c r="Y251" s="37" t="s">
        <v>3216</v>
      </c>
      <c r="Z251" s="37">
        <v>2215.0280062024553</v>
      </c>
    </row>
    <row r="252" spans="1:26" customFormat="1" x14ac:dyDescent="0.2">
      <c r="A252" s="37">
        <v>263</v>
      </c>
      <c r="B252" s="37" t="s">
        <v>641</v>
      </c>
      <c r="C252" s="37" t="s">
        <v>13</v>
      </c>
      <c r="D252" s="37">
        <v>0.05</v>
      </c>
      <c r="E252" s="37">
        <v>31.76</v>
      </c>
      <c r="F252" s="37">
        <v>45.51</v>
      </c>
      <c r="G252" s="37" t="s">
        <v>2</v>
      </c>
      <c r="H252" s="37" t="s">
        <v>3</v>
      </c>
      <c r="I252" s="37" t="s">
        <v>4</v>
      </c>
      <c r="J252" s="37" t="s">
        <v>5</v>
      </c>
      <c r="K252" s="37" t="s">
        <v>6</v>
      </c>
      <c r="L252" s="37" t="s">
        <v>642</v>
      </c>
      <c r="M252" s="37">
        <v>0.65</v>
      </c>
      <c r="N252" s="37" t="s">
        <v>8</v>
      </c>
      <c r="O252" s="37" t="s">
        <v>87</v>
      </c>
      <c r="P252" s="37" t="s">
        <v>293</v>
      </c>
      <c r="Q252" s="37" t="s">
        <v>643</v>
      </c>
      <c r="R252" s="37">
        <v>44106</v>
      </c>
      <c r="S252" s="39">
        <v>42025</v>
      </c>
      <c r="T252" s="39">
        <v>42027</v>
      </c>
      <c r="U252" s="37">
        <v>-2177.9860960000001</v>
      </c>
      <c r="V252" s="37">
        <v>9</v>
      </c>
      <c r="W252" s="37">
        <v>304.33999999999997</v>
      </c>
      <c r="X252" s="37">
        <v>86297</v>
      </c>
      <c r="Y252" s="37" t="s">
        <v>3219</v>
      </c>
      <c r="Z252" s="37">
        <v>-543.83240953915083</v>
      </c>
    </row>
    <row r="253" spans="1:26" customFormat="1" x14ac:dyDescent="0.2">
      <c r="A253" s="37">
        <v>2423</v>
      </c>
      <c r="B253" s="37" t="s">
        <v>644</v>
      </c>
      <c r="C253" s="37" t="s">
        <v>23</v>
      </c>
      <c r="D253" s="37">
        <v>0.04</v>
      </c>
      <c r="E253" s="37">
        <v>100.98</v>
      </c>
      <c r="F253" s="37">
        <v>7.18</v>
      </c>
      <c r="G253" s="37" t="s">
        <v>14</v>
      </c>
      <c r="H253" s="37" t="s">
        <v>47</v>
      </c>
      <c r="I253" s="37" t="s">
        <v>16</v>
      </c>
      <c r="J253" s="37" t="s">
        <v>17</v>
      </c>
      <c r="K253" s="37" t="s">
        <v>49</v>
      </c>
      <c r="L253" s="37" t="s">
        <v>645</v>
      </c>
      <c r="M253" s="37">
        <v>0.4</v>
      </c>
      <c r="N253" s="37" t="s">
        <v>8</v>
      </c>
      <c r="O253" s="37" t="s">
        <v>28</v>
      </c>
      <c r="P253" s="37" t="s">
        <v>163</v>
      </c>
      <c r="Q253" s="37" t="s">
        <v>646</v>
      </c>
      <c r="R253" s="37">
        <v>76053</v>
      </c>
      <c r="S253" s="39">
        <v>42025</v>
      </c>
      <c r="T253" s="39">
        <v>42030</v>
      </c>
      <c r="U253" s="37">
        <v>269.94</v>
      </c>
      <c r="V253" s="37">
        <v>4</v>
      </c>
      <c r="W253" s="37">
        <v>414.91</v>
      </c>
      <c r="X253" s="37">
        <v>89054</v>
      </c>
      <c r="Y253" s="37" t="s">
        <v>3217</v>
      </c>
      <c r="Z253" s="37">
        <v>844.48173169386359</v>
      </c>
    </row>
    <row r="254" spans="1:26" customFormat="1" x14ac:dyDescent="0.2">
      <c r="A254" s="37">
        <v>2882</v>
      </c>
      <c r="B254" s="37" t="s">
        <v>647</v>
      </c>
      <c r="C254" s="37" t="s">
        <v>23</v>
      </c>
      <c r="D254" s="37">
        <v>0.02</v>
      </c>
      <c r="E254" s="37">
        <v>43.98</v>
      </c>
      <c r="F254" s="37">
        <v>1.99</v>
      </c>
      <c r="G254" s="37" t="s">
        <v>14</v>
      </c>
      <c r="H254" s="37" t="s">
        <v>15</v>
      </c>
      <c r="I254" s="37" t="s">
        <v>16</v>
      </c>
      <c r="J254" s="37" t="s">
        <v>17</v>
      </c>
      <c r="K254" s="37" t="s">
        <v>18</v>
      </c>
      <c r="L254" s="37" t="s">
        <v>648</v>
      </c>
      <c r="M254" s="37">
        <v>0.44</v>
      </c>
      <c r="N254" s="37" t="s">
        <v>8</v>
      </c>
      <c r="O254" s="37" t="s">
        <v>9</v>
      </c>
      <c r="P254" s="37" t="s">
        <v>73</v>
      </c>
      <c r="Q254" s="37" t="s">
        <v>649</v>
      </c>
      <c r="R254" s="37">
        <v>28206</v>
      </c>
      <c r="S254" s="39">
        <v>42025</v>
      </c>
      <c r="T254" s="39">
        <v>42029</v>
      </c>
      <c r="U254" s="37">
        <v>333.76049999999998</v>
      </c>
      <c r="V254" s="37">
        <v>40</v>
      </c>
      <c r="W254" s="37">
        <v>1724.01</v>
      </c>
      <c r="X254" s="37">
        <v>50917</v>
      </c>
      <c r="Y254" s="37" t="s">
        <v>3216</v>
      </c>
      <c r="Z254" s="37">
        <v>574.88563027663315</v>
      </c>
    </row>
    <row r="255" spans="1:26" customFormat="1" x14ac:dyDescent="0.2">
      <c r="A255" s="37">
        <v>1402</v>
      </c>
      <c r="B255" s="37" t="s">
        <v>507</v>
      </c>
      <c r="C255" s="37" t="s">
        <v>92</v>
      </c>
      <c r="D255" s="37">
        <v>0.04</v>
      </c>
      <c r="E255" s="37">
        <v>30.73</v>
      </c>
      <c r="F255" s="37">
        <v>4</v>
      </c>
      <c r="G255" s="37" t="s">
        <v>14</v>
      </c>
      <c r="H255" s="37" t="s">
        <v>47</v>
      </c>
      <c r="I255" s="37" t="s">
        <v>16</v>
      </c>
      <c r="J255" s="37" t="s">
        <v>17</v>
      </c>
      <c r="K255" s="37" t="s">
        <v>49</v>
      </c>
      <c r="L255" s="37" t="s">
        <v>650</v>
      </c>
      <c r="M255" s="37">
        <v>0.75</v>
      </c>
      <c r="N255" s="37" t="s">
        <v>8</v>
      </c>
      <c r="O255" s="37" t="s">
        <v>28</v>
      </c>
      <c r="P255" s="37" t="s">
        <v>79</v>
      </c>
      <c r="Q255" s="37" t="s">
        <v>509</v>
      </c>
      <c r="R255" s="37">
        <v>60653</v>
      </c>
      <c r="S255" s="39">
        <v>42025</v>
      </c>
      <c r="T255" s="39">
        <v>42026</v>
      </c>
      <c r="U255" s="37">
        <v>-20.79</v>
      </c>
      <c r="V255" s="37">
        <v>48</v>
      </c>
      <c r="W255" s="37">
        <v>1420.84</v>
      </c>
      <c r="X255" s="37">
        <v>43079</v>
      </c>
      <c r="Y255" s="37" t="s">
        <v>3217</v>
      </c>
      <c r="Z255" s="37">
        <v>462.6771768678359</v>
      </c>
    </row>
    <row r="256" spans="1:26" customFormat="1" x14ac:dyDescent="0.2">
      <c r="A256" s="37">
        <v>1405</v>
      </c>
      <c r="B256" s="37" t="s">
        <v>510</v>
      </c>
      <c r="C256" s="37" t="s">
        <v>92</v>
      </c>
      <c r="D256" s="37">
        <v>0.04</v>
      </c>
      <c r="E256" s="37">
        <v>30.73</v>
      </c>
      <c r="F256" s="37">
        <v>4</v>
      </c>
      <c r="G256" s="37" t="s">
        <v>14</v>
      </c>
      <c r="H256" s="37" t="s">
        <v>47</v>
      </c>
      <c r="I256" s="37" t="s">
        <v>16</v>
      </c>
      <c r="J256" s="37" t="s">
        <v>17</v>
      </c>
      <c r="K256" s="37" t="s">
        <v>49</v>
      </c>
      <c r="L256" s="37" t="s">
        <v>650</v>
      </c>
      <c r="M256" s="37">
        <v>0.75</v>
      </c>
      <c r="N256" s="37" t="s">
        <v>8</v>
      </c>
      <c r="O256" s="37" t="s">
        <v>28</v>
      </c>
      <c r="P256" s="37" t="s">
        <v>265</v>
      </c>
      <c r="Q256" s="37" t="s">
        <v>511</v>
      </c>
      <c r="R256" s="37">
        <v>49017</v>
      </c>
      <c r="S256" s="39">
        <v>42025</v>
      </c>
      <c r="T256" s="39">
        <v>42026</v>
      </c>
      <c r="U256" s="37">
        <v>-20.79</v>
      </c>
      <c r="V256" s="37">
        <v>12</v>
      </c>
      <c r="W256" s="37">
        <v>355.21</v>
      </c>
      <c r="X256" s="37">
        <v>86145</v>
      </c>
      <c r="Y256" s="37" t="s">
        <v>3217</v>
      </c>
      <c r="Z256" s="37">
        <v>462.6771768678359</v>
      </c>
    </row>
    <row r="257" spans="1:26" customFormat="1" x14ac:dyDescent="0.2">
      <c r="A257" s="37">
        <v>2796</v>
      </c>
      <c r="B257" s="37" t="s">
        <v>651</v>
      </c>
      <c r="C257" s="37" t="s">
        <v>92</v>
      </c>
      <c r="D257" s="37">
        <v>0.02</v>
      </c>
      <c r="E257" s="37">
        <v>30.44</v>
      </c>
      <c r="F257" s="37">
        <v>1.49</v>
      </c>
      <c r="G257" s="37" t="s">
        <v>14</v>
      </c>
      <c r="H257" s="37" t="s">
        <v>70</v>
      </c>
      <c r="I257" s="37" t="s">
        <v>24</v>
      </c>
      <c r="J257" s="37" t="s">
        <v>48</v>
      </c>
      <c r="K257" s="37" t="s">
        <v>49</v>
      </c>
      <c r="L257" s="37" t="s">
        <v>652</v>
      </c>
      <c r="M257" s="37">
        <v>0.37</v>
      </c>
      <c r="N257" s="37" t="s">
        <v>8</v>
      </c>
      <c r="O257" s="37" t="s">
        <v>28</v>
      </c>
      <c r="P257" s="37" t="s">
        <v>189</v>
      </c>
      <c r="Q257" s="37" t="s">
        <v>653</v>
      </c>
      <c r="R257" s="37">
        <v>51106</v>
      </c>
      <c r="S257" s="39">
        <v>42025</v>
      </c>
      <c r="T257" s="39">
        <v>42027</v>
      </c>
      <c r="U257" s="37">
        <v>266.76089999999999</v>
      </c>
      <c r="V257" s="37">
        <v>12</v>
      </c>
      <c r="W257" s="37">
        <v>386.61</v>
      </c>
      <c r="X257" s="37">
        <v>87553</v>
      </c>
      <c r="Y257" s="37" t="s">
        <v>3217</v>
      </c>
      <c r="Z257" s="37">
        <v>353.78111060385868</v>
      </c>
    </row>
    <row r="258" spans="1:26" customFormat="1" x14ac:dyDescent="0.2">
      <c r="A258" s="37">
        <v>2797</v>
      </c>
      <c r="B258" s="37" t="s">
        <v>366</v>
      </c>
      <c r="C258" s="37" t="s">
        <v>92</v>
      </c>
      <c r="D258" s="37">
        <v>0.02</v>
      </c>
      <c r="E258" s="37">
        <v>4.91</v>
      </c>
      <c r="F258" s="37">
        <v>0.5</v>
      </c>
      <c r="G258" s="37" t="s">
        <v>14</v>
      </c>
      <c r="H258" s="37" t="s">
        <v>70</v>
      </c>
      <c r="I258" s="37" t="s">
        <v>24</v>
      </c>
      <c r="J258" s="37" t="s">
        <v>128</v>
      </c>
      <c r="K258" s="37" t="s">
        <v>49</v>
      </c>
      <c r="L258" s="37" t="s">
        <v>553</v>
      </c>
      <c r="M258" s="37">
        <v>0.36</v>
      </c>
      <c r="N258" s="37" t="s">
        <v>8</v>
      </c>
      <c r="O258" s="37" t="s">
        <v>87</v>
      </c>
      <c r="P258" s="37" t="s">
        <v>296</v>
      </c>
      <c r="Q258" s="37" t="s">
        <v>368</v>
      </c>
      <c r="R258" s="37">
        <v>15122</v>
      </c>
      <c r="S258" s="39">
        <v>42025</v>
      </c>
      <c r="T258" s="39">
        <v>42026</v>
      </c>
      <c r="U258" s="37">
        <v>29.883900000000001</v>
      </c>
      <c r="V258" s="37">
        <v>9</v>
      </c>
      <c r="W258" s="37">
        <v>43.31</v>
      </c>
      <c r="X258" s="37">
        <v>87553</v>
      </c>
      <c r="Y258" s="37" t="s">
        <v>3219</v>
      </c>
      <c r="Z258" s="37">
        <v>-4.4517937488901254</v>
      </c>
    </row>
    <row r="259" spans="1:26" customFormat="1" x14ac:dyDescent="0.2">
      <c r="A259" s="37">
        <v>2855</v>
      </c>
      <c r="B259" s="37" t="s">
        <v>654</v>
      </c>
      <c r="C259" s="37" t="s">
        <v>92</v>
      </c>
      <c r="D259" s="37">
        <v>0.08</v>
      </c>
      <c r="E259" s="37">
        <v>7.84</v>
      </c>
      <c r="F259" s="37">
        <v>4.71</v>
      </c>
      <c r="G259" s="37" t="s">
        <v>14</v>
      </c>
      <c r="H259" s="37" t="s">
        <v>70</v>
      </c>
      <c r="I259" s="37" t="s">
        <v>24</v>
      </c>
      <c r="J259" s="37" t="s">
        <v>48</v>
      </c>
      <c r="K259" s="37" t="s">
        <v>49</v>
      </c>
      <c r="L259" s="37" t="s">
        <v>655</v>
      </c>
      <c r="M259" s="37">
        <v>0.35</v>
      </c>
      <c r="N259" s="37" t="s">
        <v>8</v>
      </c>
      <c r="O259" s="37" t="s">
        <v>35</v>
      </c>
      <c r="P259" s="37" t="s">
        <v>42</v>
      </c>
      <c r="Q259" s="37" t="s">
        <v>656</v>
      </c>
      <c r="R259" s="37">
        <v>98198</v>
      </c>
      <c r="S259" s="39">
        <v>42025</v>
      </c>
      <c r="T259" s="39">
        <v>42026</v>
      </c>
      <c r="U259" s="37">
        <v>-12.87678</v>
      </c>
      <c r="V259" s="37">
        <v>10</v>
      </c>
      <c r="W259" s="37">
        <v>76.16</v>
      </c>
      <c r="X259" s="37">
        <v>87316</v>
      </c>
      <c r="Y259" s="37" t="s">
        <v>3218</v>
      </c>
      <c r="Z259" s="37">
        <v>29.339844213750666</v>
      </c>
    </row>
    <row r="260" spans="1:26" customFormat="1" x14ac:dyDescent="0.2">
      <c r="A260" s="37">
        <v>2855</v>
      </c>
      <c r="B260" s="37" t="s">
        <v>654</v>
      </c>
      <c r="C260" s="37" t="s">
        <v>92</v>
      </c>
      <c r="D260" s="37">
        <v>0.03</v>
      </c>
      <c r="E260" s="37">
        <v>105.34</v>
      </c>
      <c r="F260" s="37">
        <v>24.49</v>
      </c>
      <c r="G260" s="37" t="s">
        <v>14</v>
      </c>
      <c r="H260" s="37" t="s">
        <v>70</v>
      </c>
      <c r="I260" s="37" t="s">
        <v>4</v>
      </c>
      <c r="J260" s="37" t="s">
        <v>102</v>
      </c>
      <c r="K260" s="37" t="s">
        <v>40</v>
      </c>
      <c r="L260" s="37" t="s">
        <v>657</v>
      </c>
      <c r="M260" s="37">
        <v>0.61</v>
      </c>
      <c r="N260" s="37" t="s">
        <v>8</v>
      </c>
      <c r="O260" s="37" t="s">
        <v>35</v>
      </c>
      <c r="P260" s="37" t="s">
        <v>42</v>
      </c>
      <c r="Q260" s="37" t="s">
        <v>656</v>
      </c>
      <c r="R260" s="37">
        <v>98198</v>
      </c>
      <c r="S260" s="39">
        <v>42025</v>
      </c>
      <c r="T260" s="39">
        <v>42026</v>
      </c>
      <c r="U260" s="37">
        <v>618.13080000000002</v>
      </c>
      <c r="V260" s="37">
        <v>10</v>
      </c>
      <c r="W260" s="37">
        <v>1038.1400000000001</v>
      </c>
      <c r="X260" s="37">
        <v>87316</v>
      </c>
      <c r="Y260" s="37" t="s">
        <v>3218</v>
      </c>
      <c r="Z260" s="37">
        <v>1776.8484538135381</v>
      </c>
    </row>
    <row r="261" spans="1:26" customFormat="1" x14ac:dyDescent="0.2">
      <c r="A261" s="37">
        <v>584</v>
      </c>
      <c r="B261" s="37" t="s">
        <v>658</v>
      </c>
      <c r="C261" s="37" t="s">
        <v>46</v>
      </c>
      <c r="D261" s="37">
        <v>0.04</v>
      </c>
      <c r="E261" s="37">
        <v>15.51</v>
      </c>
      <c r="F261" s="37">
        <v>17.78</v>
      </c>
      <c r="G261" s="37" t="s">
        <v>14</v>
      </c>
      <c r="H261" s="37" t="s">
        <v>70</v>
      </c>
      <c r="I261" s="37" t="s">
        <v>24</v>
      </c>
      <c r="J261" s="37" t="s">
        <v>54</v>
      </c>
      <c r="K261" s="37" t="s">
        <v>49</v>
      </c>
      <c r="L261" s="37" t="s">
        <v>234</v>
      </c>
      <c r="M261" s="37">
        <v>0.59</v>
      </c>
      <c r="N261" s="37" t="s">
        <v>8</v>
      </c>
      <c r="O261" s="37" t="s">
        <v>87</v>
      </c>
      <c r="P261" s="37" t="s">
        <v>379</v>
      </c>
      <c r="Q261" s="37" t="s">
        <v>659</v>
      </c>
      <c r="R261" s="37">
        <v>1801</v>
      </c>
      <c r="S261" s="39">
        <v>42025</v>
      </c>
      <c r="T261" s="39">
        <v>42027</v>
      </c>
      <c r="U261" s="37">
        <v>-266.22000000000003</v>
      </c>
      <c r="V261" s="37">
        <v>7</v>
      </c>
      <c r="W261" s="37">
        <v>116.93</v>
      </c>
      <c r="X261" s="37">
        <v>88646</v>
      </c>
      <c r="Y261" s="37" t="s">
        <v>3219</v>
      </c>
      <c r="Z261" s="37">
        <v>569.37134447061112</v>
      </c>
    </row>
    <row r="262" spans="1:26" customFormat="1" x14ac:dyDescent="0.2">
      <c r="A262" s="37">
        <v>1709</v>
      </c>
      <c r="B262" s="37" t="s">
        <v>660</v>
      </c>
      <c r="C262" s="37" t="s">
        <v>46</v>
      </c>
      <c r="D262" s="37">
        <v>0.01</v>
      </c>
      <c r="E262" s="37">
        <v>14.28</v>
      </c>
      <c r="F262" s="37">
        <v>2.99</v>
      </c>
      <c r="G262" s="37" t="s">
        <v>14</v>
      </c>
      <c r="H262" s="37" t="s">
        <v>15</v>
      </c>
      <c r="I262" s="37" t="s">
        <v>24</v>
      </c>
      <c r="J262" s="37" t="s">
        <v>48</v>
      </c>
      <c r="K262" s="37" t="s">
        <v>49</v>
      </c>
      <c r="L262" s="37" t="s">
        <v>661</v>
      </c>
      <c r="M262" s="37">
        <v>0.39</v>
      </c>
      <c r="N262" s="37" t="s">
        <v>8</v>
      </c>
      <c r="O262" s="37" t="s">
        <v>87</v>
      </c>
      <c r="P262" s="37" t="s">
        <v>296</v>
      </c>
      <c r="Q262" s="37" t="s">
        <v>662</v>
      </c>
      <c r="R262" s="37">
        <v>19464</v>
      </c>
      <c r="S262" s="39">
        <v>42025</v>
      </c>
      <c r="T262" s="39">
        <v>42026</v>
      </c>
      <c r="U262" s="37">
        <v>21.003499999999999</v>
      </c>
      <c r="V262" s="37">
        <v>2</v>
      </c>
      <c r="W262" s="37">
        <v>30.44</v>
      </c>
      <c r="X262" s="37">
        <v>88782</v>
      </c>
      <c r="Y262" s="37" t="s">
        <v>3219</v>
      </c>
      <c r="Z262" s="37">
        <v>275.50853060699791</v>
      </c>
    </row>
    <row r="263" spans="1:26" customFormat="1" x14ac:dyDescent="0.2">
      <c r="A263" s="37">
        <v>1727</v>
      </c>
      <c r="B263" s="37" t="s">
        <v>663</v>
      </c>
      <c r="C263" s="37" t="s">
        <v>46</v>
      </c>
      <c r="D263" s="37">
        <v>0.1</v>
      </c>
      <c r="E263" s="37">
        <v>14.98</v>
      </c>
      <c r="F263" s="37">
        <v>7.69</v>
      </c>
      <c r="G263" s="37" t="s">
        <v>63</v>
      </c>
      <c r="H263" s="37" t="s">
        <v>3</v>
      </c>
      <c r="I263" s="37" t="s">
        <v>24</v>
      </c>
      <c r="J263" s="37" t="s">
        <v>54</v>
      </c>
      <c r="K263" s="37" t="s">
        <v>49</v>
      </c>
      <c r="L263" s="37" t="s">
        <v>664</v>
      </c>
      <c r="M263" s="37">
        <v>0.56999999999999995</v>
      </c>
      <c r="N263" s="37" t="s">
        <v>8</v>
      </c>
      <c r="O263" s="37" t="s">
        <v>87</v>
      </c>
      <c r="P263" s="37" t="s">
        <v>293</v>
      </c>
      <c r="Q263" s="37" t="s">
        <v>665</v>
      </c>
      <c r="R263" s="37">
        <v>44240</v>
      </c>
      <c r="S263" s="39">
        <v>42025</v>
      </c>
      <c r="T263" s="39">
        <v>42027</v>
      </c>
      <c r="U263" s="37">
        <v>-76.900000000000006</v>
      </c>
      <c r="V263" s="37">
        <v>8</v>
      </c>
      <c r="W263" s="37">
        <v>114.81</v>
      </c>
      <c r="X263" s="37">
        <v>87194</v>
      </c>
      <c r="Y263" s="37" t="s">
        <v>3219</v>
      </c>
      <c r="Z263" s="37">
        <v>335.17182564304778</v>
      </c>
    </row>
    <row r="264" spans="1:26" customFormat="1" x14ac:dyDescent="0.2">
      <c r="A264" s="37">
        <v>1928</v>
      </c>
      <c r="B264" s="37" t="s">
        <v>666</v>
      </c>
      <c r="C264" s="37" t="s">
        <v>46</v>
      </c>
      <c r="D264" s="37">
        <v>0.1</v>
      </c>
      <c r="E264" s="37">
        <v>1889.99</v>
      </c>
      <c r="F264" s="37">
        <v>19.989999999999998</v>
      </c>
      <c r="G264" s="37" t="s">
        <v>14</v>
      </c>
      <c r="H264" s="37" t="s">
        <v>47</v>
      </c>
      <c r="I264" s="37" t="s">
        <v>24</v>
      </c>
      <c r="J264" s="37" t="s">
        <v>48</v>
      </c>
      <c r="K264" s="37" t="s">
        <v>49</v>
      </c>
      <c r="L264" s="37" t="s">
        <v>667</v>
      </c>
      <c r="M264" s="37">
        <v>0.36</v>
      </c>
      <c r="N264" s="37" t="s">
        <v>8</v>
      </c>
      <c r="O264" s="37" t="s">
        <v>9</v>
      </c>
      <c r="P264" s="37" t="s">
        <v>247</v>
      </c>
      <c r="Q264" s="37" t="s">
        <v>668</v>
      </c>
      <c r="R264" s="37">
        <v>29651</v>
      </c>
      <c r="S264" s="39">
        <v>42025</v>
      </c>
      <c r="T264" s="39">
        <v>42025</v>
      </c>
      <c r="U264" s="37">
        <v>-42.545999999999999</v>
      </c>
      <c r="V264" s="37">
        <v>1</v>
      </c>
      <c r="W264" s="37">
        <v>1786.04</v>
      </c>
      <c r="X264" s="37">
        <v>88580</v>
      </c>
      <c r="Y264" s="37" t="s">
        <v>3216</v>
      </c>
      <c r="Z264" s="37">
        <v>6532.1937170074434</v>
      </c>
    </row>
    <row r="265" spans="1:26" customFormat="1" x14ac:dyDescent="0.2">
      <c r="A265" s="37">
        <v>1989</v>
      </c>
      <c r="B265" s="37" t="s">
        <v>669</v>
      </c>
      <c r="C265" s="37" t="s">
        <v>46</v>
      </c>
      <c r="D265" s="37">
        <v>0.04</v>
      </c>
      <c r="E265" s="37">
        <v>355.98</v>
      </c>
      <c r="F265" s="37">
        <v>58.92</v>
      </c>
      <c r="G265" s="37" t="s">
        <v>2</v>
      </c>
      <c r="H265" s="37" t="s">
        <v>47</v>
      </c>
      <c r="I265" s="37" t="s">
        <v>4</v>
      </c>
      <c r="J265" s="37" t="s">
        <v>85</v>
      </c>
      <c r="K265" s="37" t="s">
        <v>33</v>
      </c>
      <c r="L265" s="37" t="s">
        <v>670</v>
      </c>
      <c r="M265" s="37">
        <v>0.64</v>
      </c>
      <c r="N265" s="37" t="s">
        <v>8</v>
      </c>
      <c r="O265" s="37" t="s">
        <v>35</v>
      </c>
      <c r="P265" s="37" t="s">
        <v>122</v>
      </c>
      <c r="Q265" s="37" t="s">
        <v>671</v>
      </c>
      <c r="R265" s="37">
        <v>84117</v>
      </c>
      <c r="S265" s="39">
        <v>42025</v>
      </c>
      <c r="T265" s="39">
        <v>42026</v>
      </c>
      <c r="U265" s="37">
        <v>882.93</v>
      </c>
      <c r="V265" s="37">
        <v>8</v>
      </c>
      <c r="W265" s="37">
        <v>2748.21</v>
      </c>
      <c r="X265" s="37">
        <v>90000</v>
      </c>
      <c r="Y265" s="37" t="s">
        <v>3218</v>
      </c>
      <c r="Z265" s="37">
        <v>4218.3961538158619</v>
      </c>
    </row>
    <row r="266" spans="1:26" customFormat="1" x14ac:dyDescent="0.2">
      <c r="A266" s="37">
        <v>1989</v>
      </c>
      <c r="B266" s="37" t="s">
        <v>669</v>
      </c>
      <c r="C266" s="37" t="s">
        <v>46</v>
      </c>
      <c r="D266" s="37">
        <v>0.09</v>
      </c>
      <c r="E266" s="37">
        <v>19.98</v>
      </c>
      <c r="F266" s="37">
        <v>8.68</v>
      </c>
      <c r="G266" s="37" t="s">
        <v>14</v>
      </c>
      <c r="H266" s="37" t="s">
        <v>47</v>
      </c>
      <c r="I266" s="37" t="s">
        <v>24</v>
      </c>
      <c r="J266" s="37" t="s">
        <v>64</v>
      </c>
      <c r="K266" s="37" t="s">
        <v>49</v>
      </c>
      <c r="L266" s="37" t="s">
        <v>672</v>
      </c>
      <c r="M266" s="37">
        <v>0.37</v>
      </c>
      <c r="N266" s="37" t="s">
        <v>8</v>
      </c>
      <c r="O266" s="37" t="s">
        <v>35</v>
      </c>
      <c r="P266" s="37" t="s">
        <v>122</v>
      </c>
      <c r="Q266" s="37" t="s">
        <v>671</v>
      </c>
      <c r="R266" s="37">
        <v>84117</v>
      </c>
      <c r="S266" s="39">
        <v>42025</v>
      </c>
      <c r="T266" s="39">
        <v>42026</v>
      </c>
      <c r="U266" s="37">
        <v>6.6803999999999997</v>
      </c>
      <c r="V266" s="37">
        <v>5</v>
      </c>
      <c r="W266" s="37">
        <v>93.19</v>
      </c>
      <c r="X266" s="37">
        <v>90000</v>
      </c>
      <c r="Y266" s="37" t="s">
        <v>3218</v>
      </c>
      <c r="Z266" s="37">
        <v>425.85234995202899</v>
      </c>
    </row>
    <row r="267" spans="1:26" customFormat="1" x14ac:dyDescent="0.2">
      <c r="A267" s="37">
        <v>3229</v>
      </c>
      <c r="B267" s="37" t="s">
        <v>673</v>
      </c>
      <c r="C267" s="37" t="s">
        <v>46</v>
      </c>
      <c r="D267" s="37">
        <v>0.01</v>
      </c>
      <c r="E267" s="37">
        <v>24.95</v>
      </c>
      <c r="F267" s="37">
        <v>2.99</v>
      </c>
      <c r="G267" s="37" t="s">
        <v>14</v>
      </c>
      <c r="H267" s="37" t="s">
        <v>3</v>
      </c>
      <c r="I267" s="37" t="s">
        <v>24</v>
      </c>
      <c r="J267" s="37" t="s">
        <v>48</v>
      </c>
      <c r="K267" s="37" t="s">
        <v>49</v>
      </c>
      <c r="L267" s="37" t="s">
        <v>674</v>
      </c>
      <c r="M267" s="37">
        <v>0.39</v>
      </c>
      <c r="N267" s="37" t="s">
        <v>8</v>
      </c>
      <c r="O267" s="37" t="s">
        <v>28</v>
      </c>
      <c r="P267" s="37" t="s">
        <v>333</v>
      </c>
      <c r="Q267" s="37" t="s">
        <v>675</v>
      </c>
      <c r="R267" s="37">
        <v>54880</v>
      </c>
      <c r="S267" s="39">
        <v>42025</v>
      </c>
      <c r="T267" s="39">
        <v>42026</v>
      </c>
      <c r="U267" s="37">
        <v>261.38580000000002</v>
      </c>
      <c r="V267" s="37">
        <v>15</v>
      </c>
      <c r="W267" s="37">
        <v>378.82</v>
      </c>
      <c r="X267" s="37">
        <v>87435</v>
      </c>
      <c r="Y267" s="37" t="s">
        <v>3217</v>
      </c>
      <c r="Z267" s="37">
        <v>574.99631713945087</v>
      </c>
    </row>
    <row r="268" spans="1:26" customFormat="1" x14ac:dyDescent="0.2">
      <c r="A268" s="37">
        <v>3230</v>
      </c>
      <c r="B268" s="37" t="s">
        <v>676</v>
      </c>
      <c r="C268" s="37" t="s">
        <v>46</v>
      </c>
      <c r="D268" s="37">
        <v>0</v>
      </c>
      <c r="E268" s="37">
        <v>15.98</v>
      </c>
      <c r="F268" s="37">
        <v>8.99</v>
      </c>
      <c r="G268" s="37" t="s">
        <v>14</v>
      </c>
      <c r="H268" s="37" t="s">
        <v>3</v>
      </c>
      <c r="I268" s="37" t="s">
        <v>16</v>
      </c>
      <c r="J268" s="37" t="s">
        <v>17</v>
      </c>
      <c r="K268" s="37" t="s">
        <v>18</v>
      </c>
      <c r="L268" s="37" t="s">
        <v>677</v>
      </c>
      <c r="M268" s="37">
        <v>0.64</v>
      </c>
      <c r="N268" s="37" t="s">
        <v>8</v>
      </c>
      <c r="O268" s="37" t="s">
        <v>28</v>
      </c>
      <c r="P268" s="37" t="s">
        <v>333</v>
      </c>
      <c r="Q268" s="37" t="s">
        <v>678</v>
      </c>
      <c r="R268" s="37">
        <v>53186</v>
      </c>
      <c r="S268" s="39">
        <v>42025</v>
      </c>
      <c r="T268" s="39">
        <v>42027</v>
      </c>
      <c r="U268" s="37">
        <v>-135.46</v>
      </c>
      <c r="V268" s="37">
        <v>9</v>
      </c>
      <c r="W268" s="37">
        <v>152.18</v>
      </c>
      <c r="X268" s="37">
        <v>87435</v>
      </c>
      <c r="Y268" s="37" t="s">
        <v>3217</v>
      </c>
      <c r="Z268" s="37">
        <v>520.75185060484273</v>
      </c>
    </row>
    <row r="269" spans="1:26" customFormat="1" x14ac:dyDescent="0.2">
      <c r="A269" s="37">
        <v>151</v>
      </c>
      <c r="B269" s="37" t="s">
        <v>679</v>
      </c>
      <c r="C269" s="37" t="s">
        <v>1</v>
      </c>
      <c r="D269" s="37">
        <v>0.09</v>
      </c>
      <c r="E269" s="37">
        <v>32.979999999999997</v>
      </c>
      <c r="F269" s="37">
        <v>5.5</v>
      </c>
      <c r="G269" s="37" t="s">
        <v>14</v>
      </c>
      <c r="H269" s="37" t="s">
        <v>47</v>
      </c>
      <c r="I269" s="37" t="s">
        <v>16</v>
      </c>
      <c r="J269" s="37" t="s">
        <v>17</v>
      </c>
      <c r="K269" s="37" t="s">
        <v>49</v>
      </c>
      <c r="L269" s="37" t="s">
        <v>680</v>
      </c>
      <c r="M269" s="37">
        <v>0.75</v>
      </c>
      <c r="N269" s="37" t="s">
        <v>8</v>
      </c>
      <c r="O269" s="37" t="s">
        <v>9</v>
      </c>
      <c r="P269" s="37" t="s">
        <v>376</v>
      </c>
      <c r="Q269" s="37" t="s">
        <v>681</v>
      </c>
      <c r="R269" s="37">
        <v>37664</v>
      </c>
      <c r="S269" s="39">
        <v>42026</v>
      </c>
      <c r="T269" s="39">
        <v>42027</v>
      </c>
      <c r="U269" s="37">
        <v>-20.257999999999999</v>
      </c>
      <c r="V269" s="37">
        <v>2</v>
      </c>
      <c r="W269" s="37">
        <v>62.46</v>
      </c>
      <c r="X269" s="37">
        <v>89521</v>
      </c>
      <c r="Y269" s="37" t="s">
        <v>3216</v>
      </c>
      <c r="Z269" s="37">
        <v>755.93678007867038</v>
      </c>
    </row>
    <row r="270" spans="1:26" customFormat="1" x14ac:dyDescent="0.2">
      <c r="A270" s="37">
        <v>1438</v>
      </c>
      <c r="B270" s="37" t="s">
        <v>682</v>
      </c>
      <c r="C270" s="37" t="s">
        <v>1</v>
      </c>
      <c r="D270" s="37">
        <v>0.01</v>
      </c>
      <c r="E270" s="37">
        <v>80.98</v>
      </c>
      <c r="F270" s="37">
        <v>35</v>
      </c>
      <c r="G270" s="37" t="s">
        <v>14</v>
      </c>
      <c r="H270" s="37" t="s">
        <v>70</v>
      </c>
      <c r="I270" s="37" t="s">
        <v>24</v>
      </c>
      <c r="J270" s="37" t="s">
        <v>54</v>
      </c>
      <c r="K270" s="37" t="s">
        <v>40</v>
      </c>
      <c r="L270" s="37" t="s">
        <v>683</v>
      </c>
      <c r="M270" s="37">
        <v>0.83</v>
      </c>
      <c r="N270" s="37" t="s">
        <v>8</v>
      </c>
      <c r="O270" s="37" t="s">
        <v>87</v>
      </c>
      <c r="P270" s="37" t="s">
        <v>293</v>
      </c>
      <c r="Q270" s="37" t="s">
        <v>684</v>
      </c>
      <c r="R270" s="37">
        <v>44035</v>
      </c>
      <c r="S270" s="39">
        <v>42026</v>
      </c>
      <c r="T270" s="39">
        <v>42028</v>
      </c>
      <c r="U270" s="37">
        <v>-409.37360000000001</v>
      </c>
      <c r="V270" s="37">
        <v>3</v>
      </c>
      <c r="W270" s="37">
        <v>267.83</v>
      </c>
      <c r="X270" s="37">
        <v>90120</v>
      </c>
      <c r="Y270" s="37" t="s">
        <v>3219</v>
      </c>
      <c r="Z270" s="37">
        <v>1412.1482100283292</v>
      </c>
    </row>
    <row r="271" spans="1:26" customFormat="1" x14ac:dyDescent="0.2">
      <c r="A271" s="37">
        <v>1959</v>
      </c>
      <c r="B271" s="37" t="s">
        <v>685</v>
      </c>
      <c r="C271" s="37" t="s">
        <v>1</v>
      </c>
      <c r="D271" s="37">
        <v>0</v>
      </c>
      <c r="E271" s="37">
        <v>20.28</v>
      </c>
      <c r="F271" s="37">
        <v>14.39</v>
      </c>
      <c r="G271" s="37" t="s">
        <v>14</v>
      </c>
      <c r="H271" s="37" t="s">
        <v>70</v>
      </c>
      <c r="I271" s="37" t="s">
        <v>4</v>
      </c>
      <c r="J271" s="37" t="s">
        <v>102</v>
      </c>
      <c r="K271" s="37" t="s">
        <v>49</v>
      </c>
      <c r="L271" s="37" t="s">
        <v>686</v>
      </c>
      <c r="M271" s="37">
        <v>0.47</v>
      </c>
      <c r="N271" s="37" t="s">
        <v>8</v>
      </c>
      <c r="O271" s="37" t="s">
        <v>9</v>
      </c>
      <c r="P271" s="37" t="s">
        <v>99</v>
      </c>
      <c r="Q271" s="37" t="s">
        <v>104</v>
      </c>
      <c r="R271" s="37">
        <v>33916</v>
      </c>
      <c r="S271" s="39">
        <v>42026</v>
      </c>
      <c r="T271" s="39">
        <v>42026</v>
      </c>
      <c r="U271" s="37">
        <v>-66.247299999999996</v>
      </c>
      <c r="V271" s="37">
        <v>9</v>
      </c>
      <c r="W271" s="37">
        <v>206.04</v>
      </c>
      <c r="X271" s="37">
        <v>28225</v>
      </c>
      <c r="Y271" s="37" t="s">
        <v>3216</v>
      </c>
      <c r="Z271" s="37">
        <v>711.06990426002915</v>
      </c>
    </row>
    <row r="272" spans="1:26" customFormat="1" x14ac:dyDescent="0.2">
      <c r="A272" s="37">
        <v>1764</v>
      </c>
      <c r="B272" s="37" t="s">
        <v>687</v>
      </c>
      <c r="C272" s="37" t="s">
        <v>13</v>
      </c>
      <c r="D272" s="37">
        <v>0</v>
      </c>
      <c r="E272" s="37">
        <v>115.99</v>
      </c>
      <c r="F272" s="37">
        <v>5.92</v>
      </c>
      <c r="G272" s="37" t="s">
        <v>14</v>
      </c>
      <c r="H272" s="37" t="s">
        <v>15</v>
      </c>
      <c r="I272" s="37" t="s">
        <v>16</v>
      </c>
      <c r="J272" s="37" t="s">
        <v>111</v>
      </c>
      <c r="K272" s="37" t="s">
        <v>49</v>
      </c>
      <c r="L272" s="37" t="s">
        <v>688</v>
      </c>
      <c r="M272" s="37">
        <v>0.57999999999999996</v>
      </c>
      <c r="N272" s="37" t="s">
        <v>8</v>
      </c>
      <c r="O272" s="37" t="s">
        <v>9</v>
      </c>
      <c r="P272" s="37" t="s">
        <v>99</v>
      </c>
      <c r="Q272" s="37" t="s">
        <v>689</v>
      </c>
      <c r="R272" s="37">
        <v>34698</v>
      </c>
      <c r="S272" s="39">
        <v>42026</v>
      </c>
      <c r="T272" s="39">
        <v>42026</v>
      </c>
      <c r="U272" s="37">
        <v>-16.771999999999998</v>
      </c>
      <c r="V272" s="37">
        <v>11</v>
      </c>
      <c r="W272" s="37">
        <v>1160.42</v>
      </c>
      <c r="X272" s="37">
        <v>89775</v>
      </c>
      <c r="Y272" s="37" t="s">
        <v>3216</v>
      </c>
      <c r="Z272" s="37">
        <v>597.49966826690081</v>
      </c>
    </row>
    <row r="273" spans="1:26" customFormat="1" x14ac:dyDescent="0.2">
      <c r="A273" s="37">
        <v>2456</v>
      </c>
      <c r="B273" s="37" t="s">
        <v>690</v>
      </c>
      <c r="C273" s="37" t="s">
        <v>13</v>
      </c>
      <c r="D273" s="37">
        <v>7.0000000000000007E-2</v>
      </c>
      <c r="E273" s="37">
        <v>179.99</v>
      </c>
      <c r="F273" s="37">
        <v>19.989999999999998</v>
      </c>
      <c r="G273" s="37" t="s">
        <v>14</v>
      </c>
      <c r="H273" s="37" t="s">
        <v>47</v>
      </c>
      <c r="I273" s="37" t="s">
        <v>16</v>
      </c>
      <c r="J273" s="37" t="s">
        <v>17</v>
      </c>
      <c r="K273" s="37" t="s">
        <v>49</v>
      </c>
      <c r="L273" s="37" t="s">
        <v>691</v>
      </c>
      <c r="M273" s="37">
        <v>0.48</v>
      </c>
      <c r="N273" s="37" t="s">
        <v>8</v>
      </c>
      <c r="O273" s="37" t="s">
        <v>9</v>
      </c>
      <c r="P273" s="37" t="s">
        <v>140</v>
      </c>
      <c r="Q273" s="37" t="s">
        <v>692</v>
      </c>
      <c r="R273" s="37">
        <v>36608</v>
      </c>
      <c r="S273" s="39">
        <v>42026</v>
      </c>
      <c r="T273" s="39">
        <v>42027</v>
      </c>
      <c r="U273" s="37">
        <v>733.28219999999999</v>
      </c>
      <c r="V273" s="37">
        <v>7</v>
      </c>
      <c r="W273" s="37">
        <v>1188.6300000000001</v>
      </c>
      <c r="X273" s="37">
        <v>89218</v>
      </c>
      <c r="Y273" s="37" t="s">
        <v>3216</v>
      </c>
      <c r="Z273" s="37">
        <v>1884.9810335509128</v>
      </c>
    </row>
    <row r="274" spans="1:26" customFormat="1" x14ac:dyDescent="0.2">
      <c r="A274" s="37">
        <v>2456</v>
      </c>
      <c r="B274" s="37" t="s">
        <v>690</v>
      </c>
      <c r="C274" s="37" t="s">
        <v>13</v>
      </c>
      <c r="D274" s="37">
        <v>0.02</v>
      </c>
      <c r="E274" s="37">
        <v>92.23</v>
      </c>
      <c r="F274" s="37">
        <v>39.61</v>
      </c>
      <c r="G274" s="37" t="s">
        <v>63</v>
      </c>
      <c r="H274" s="37" t="s">
        <v>47</v>
      </c>
      <c r="I274" s="37" t="s">
        <v>4</v>
      </c>
      <c r="J274" s="37" t="s">
        <v>102</v>
      </c>
      <c r="K274" s="37" t="s">
        <v>120</v>
      </c>
      <c r="L274" s="37" t="s">
        <v>693</v>
      </c>
      <c r="M274" s="37">
        <v>0.67</v>
      </c>
      <c r="N274" s="37" t="s">
        <v>8</v>
      </c>
      <c r="O274" s="37" t="s">
        <v>9</v>
      </c>
      <c r="P274" s="37" t="s">
        <v>140</v>
      </c>
      <c r="Q274" s="37" t="s">
        <v>692</v>
      </c>
      <c r="R274" s="37">
        <v>36608</v>
      </c>
      <c r="S274" s="39">
        <v>42026</v>
      </c>
      <c r="T274" s="39">
        <v>42027</v>
      </c>
      <c r="U274" s="37">
        <v>-905.99040000000002</v>
      </c>
      <c r="V274" s="37">
        <v>11</v>
      </c>
      <c r="W274" s="37">
        <v>1009.93</v>
      </c>
      <c r="X274" s="37">
        <v>89218</v>
      </c>
      <c r="Y274" s="37" t="s">
        <v>3216</v>
      </c>
      <c r="Z274" s="37">
        <v>582.3911788575557</v>
      </c>
    </row>
    <row r="275" spans="1:26" customFormat="1" x14ac:dyDescent="0.2">
      <c r="A275" s="37">
        <v>2457</v>
      </c>
      <c r="B275" s="37" t="s">
        <v>694</v>
      </c>
      <c r="C275" s="37" t="s">
        <v>13</v>
      </c>
      <c r="D275" s="37">
        <v>0.02</v>
      </c>
      <c r="E275" s="37">
        <v>15.22</v>
      </c>
      <c r="F275" s="37">
        <v>9.73</v>
      </c>
      <c r="G275" s="37" t="s">
        <v>14</v>
      </c>
      <c r="H275" s="37" t="s">
        <v>47</v>
      </c>
      <c r="I275" s="37" t="s">
        <v>24</v>
      </c>
      <c r="J275" s="37" t="s">
        <v>48</v>
      </c>
      <c r="K275" s="37" t="s">
        <v>49</v>
      </c>
      <c r="L275" s="37" t="s">
        <v>695</v>
      </c>
      <c r="M275" s="37">
        <v>0.36</v>
      </c>
      <c r="N275" s="37" t="s">
        <v>8</v>
      </c>
      <c r="O275" s="37" t="s">
        <v>28</v>
      </c>
      <c r="P275" s="37" t="s">
        <v>60</v>
      </c>
      <c r="Q275" s="37" t="s">
        <v>696</v>
      </c>
      <c r="R275" s="37">
        <v>55014</v>
      </c>
      <c r="S275" s="39">
        <v>42026</v>
      </c>
      <c r="T275" s="39">
        <v>42026</v>
      </c>
      <c r="U275" s="37">
        <v>-21.63242</v>
      </c>
      <c r="V275" s="37">
        <v>9</v>
      </c>
      <c r="W275" s="37">
        <v>140.69999999999999</v>
      </c>
      <c r="X275" s="37">
        <v>89218</v>
      </c>
      <c r="Y275" s="37" t="s">
        <v>3217</v>
      </c>
      <c r="Z275" s="37">
        <v>245.39590219157134</v>
      </c>
    </row>
    <row r="276" spans="1:26" customFormat="1" x14ac:dyDescent="0.2">
      <c r="A276" s="37">
        <v>2209</v>
      </c>
      <c r="B276" s="37" t="s">
        <v>697</v>
      </c>
      <c r="C276" s="37" t="s">
        <v>23</v>
      </c>
      <c r="D276" s="37">
        <v>0.06</v>
      </c>
      <c r="E276" s="37">
        <v>6.98</v>
      </c>
      <c r="F276" s="37">
        <v>1.6</v>
      </c>
      <c r="G276" s="37" t="s">
        <v>14</v>
      </c>
      <c r="H276" s="37" t="s">
        <v>47</v>
      </c>
      <c r="I276" s="37" t="s">
        <v>24</v>
      </c>
      <c r="J276" s="37" t="s">
        <v>64</v>
      </c>
      <c r="K276" s="37" t="s">
        <v>26</v>
      </c>
      <c r="L276" s="37" t="s">
        <v>698</v>
      </c>
      <c r="M276" s="37">
        <v>0.38</v>
      </c>
      <c r="N276" s="37" t="s">
        <v>8</v>
      </c>
      <c r="O276" s="37" t="s">
        <v>9</v>
      </c>
      <c r="P276" s="37" t="s">
        <v>51</v>
      </c>
      <c r="Q276" s="37" t="s">
        <v>436</v>
      </c>
      <c r="R276" s="37">
        <v>30337</v>
      </c>
      <c r="S276" s="39">
        <v>42026</v>
      </c>
      <c r="T276" s="39">
        <v>42033</v>
      </c>
      <c r="U276" s="37">
        <v>-98.055999999999997</v>
      </c>
      <c r="V276" s="37">
        <v>12</v>
      </c>
      <c r="W276" s="37">
        <v>83.93</v>
      </c>
      <c r="X276" s="37">
        <v>88030</v>
      </c>
      <c r="Y276" s="37" t="s">
        <v>3216</v>
      </c>
      <c r="Z276" s="37">
        <v>-10.942145325588474</v>
      </c>
    </row>
    <row r="277" spans="1:26" customFormat="1" x14ac:dyDescent="0.2">
      <c r="A277" s="37">
        <v>2896</v>
      </c>
      <c r="B277" s="37" t="s">
        <v>699</v>
      </c>
      <c r="C277" s="37" t="s">
        <v>23</v>
      </c>
      <c r="D277" s="37">
        <v>0.02</v>
      </c>
      <c r="E277" s="37">
        <v>880.98</v>
      </c>
      <c r="F277" s="37">
        <v>44.55</v>
      </c>
      <c r="G277" s="37" t="s">
        <v>2</v>
      </c>
      <c r="H277" s="37" t="s">
        <v>47</v>
      </c>
      <c r="I277" s="37" t="s">
        <v>4</v>
      </c>
      <c r="J277" s="37" t="s">
        <v>93</v>
      </c>
      <c r="K277" s="37" t="s">
        <v>6</v>
      </c>
      <c r="L277" s="37" t="s">
        <v>214</v>
      </c>
      <c r="M277" s="37">
        <v>0.62</v>
      </c>
      <c r="N277" s="37" t="s">
        <v>8</v>
      </c>
      <c r="O277" s="37" t="s">
        <v>28</v>
      </c>
      <c r="P277" s="37" t="s">
        <v>60</v>
      </c>
      <c r="Q277" s="37" t="s">
        <v>700</v>
      </c>
      <c r="R277" s="37">
        <v>56001</v>
      </c>
      <c r="S277" s="39">
        <v>42026</v>
      </c>
      <c r="T277" s="39">
        <v>42030</v>
      </c>
      <c r="U277" s="37">
        <v>4861.0637999999999</v>
      </c>
      <c r="V277" s="37">
        <v>8</v>
      </c>
      <c r="W277" s="37">
        <v>7045.02</v>
      </c>
      <c r="X277" s="37">
        <v>86925</v>
      </c>
      <c r="Y277" s="37" t="s">
        <v>3217</v>
      </c>
      <c r="Z277" s="37">
        <v>9415.1795060652566</v>
      </c>
    </row>
    <row r="278" spans="1:26" customFormat="1" x14ac:dyDescent="0.2">
      <c r="A278" s="37">
        <v>2422</v>
      </c>
      <c r="B278" s="37" t="s">
        <v>701</v>
      </c>
      <c r="C278" s="37" t="s">
        <v>92</v>
      </c>
      <c r="D278" s="37">
        <v>0.09</v>
      </c>
      <c r="E278" s="37">
        <v>3.89</v>
      </c>
      <c r="F278" s="37">
        <v>7.01</v>
      </c>
      <c r="G278" s="37" t="s">
        <v>63</v>
      </c>
      <c r="H278" s="37" t="s">
        <v>47</v>
      </c>
      <c r="I278" s="37" t="s">
        <v>24</v>
      </c>
      <c r="J278" s="37" t="s">
        <v>48</v>
      </c>
      <c r="K278" s="37" t="s">
        <v>49</v>
      </c>
      <c r="L278" s="37" t="s">
        <v>702</v>
      </c>
      <c r="M278" s="37">
        <v>0.37</v>
      </c>
      <c r="N278" s="37" t="s">
        <v>8</v>
      </c>
      <c r="O278" s="37" t="s">
        <v>28</v>
      </c>
      <c r="P278" s="37" t="s">
        <v>163</v>
      </c>
      <c r="Q278" s="37" t="s">
        <v>703</v>
      </c>
      <c r="R278" s="37">
        <v>77340</v>
      </c>
      <c r="S278" s="39">
        <v>42026</v>
      </c>
      <c r="T278" s="39">
        <v>42028</v>
      </c>
      <c r="U278" s="37">
        <v>-154.30699999999999</v>
      </c>
      <c r="V278" s="37">
        <v>10</v>
      </c>
      <c r="W278" s="37">
        <v>42.56</v>
      </c>
      <c r="X278" s="37">
        <v>89055</v>
      </c>
      <c r="Y278" s="37" t="s">
        <v>3217</v>
      </c>
      <c r="Z278" s="37">
        <v>-106.05536946357122</v>
      </c>
    </row>
    <row r="279" spans="1:26" customFormat="1" x14ac:dyDescent="0.2">
      <c r="A279" s="37">
        <v>2873</v>
      </c>
      <c r="B279" s="37" t="s">
        <v>704</v>
      </c>
      <c r="C279" s="37" t="s">
        <v>92</v>
      </c>
      <c r="D279" s="37">
        <v>7.0000000000000007E-2</v>
      </c>
      <c r="E279" s="37">
        <v>2.89</v>
      </c>
      <c r="F279" s="37">
        <v>0.5</v>
      </c>
      <c r="G279" s="37" t="s">
        <v>14</v>
      </c>
      <c r="H279" s="37" t="s">
        <v>3</v>
      </c>
      <c r="I279" s="37" t="s">
        <v>24</v>
      </c>
      <c r="J279" s="37" t="s">
        <v>128</v>
      </c>
      <c r="K279" s="37" t="s">
        <v>49</v>
      </c>
      <c r="L279" s="37" t="s">
        <v>705</v>
      </c>
      <c r="M279" s="37">
        <v>0.38</v>
      </c>
      <c r="N279" s="37" t="s">
        <v>8</v>
      </c>
      <c r="O279" s="37" t="s">
        <v>9</v>
      </c>
      <c r="P279" s="37" t="s">
        <v>99</v>
      </c>
      <c r="Q279" s="37" t="s">
        <v>706</v>
      </c>
      <c r="R279" s="37">
        <v>33012</v>
      </c>
      <c r="S279" s="39">
        <v>42026</v>
      </c>
      <c r="T279" s="39">
        <v>42028</v>
      </c>
      <c r="U279" s="37">
        <v>441.59399999999999</v>
      </c>
      <c r="V279" s="37">
        <v>12</v>
      </c>
      <c r="W279" s="37">
        <v>33.020000000000003</v>
      </c>
      <c r="X279" s="37">
        <v>89872</v>
      </c>
      <c r="Y279" s="37" t="s">
        <v>3216</v>
      </c>
      <c r="Z279" s="37">
        <v>385.36605988794844</v>
      </c>
    </row>
    <row r="280" spans="1:26" customFormat="1" x14ac:dyDescent="0.2">
      <c r="A280" s="37">
        <v>2873</v>
      </c>
      <c r="B280" s="37" t="s">
        <v>704</v>
      </c>
      <c r="C280" s="37" t="s">
        <v>92</v>
      </c>
      <c r="D280" s="37">
        <v>0</v>
      </c>
      <c r="E280" s="37">
        <v>217.85</v>
      </c>
      <c r="F280" s="37">
        <v>29.1</v>
      </c>
      <c r="G280" s="37" t="s">
        <v>2</v>
      </c>
      <c r="H280" s="37" t="s">
        <v>3</v>
      </c>
      <c r="I280" s="37" t="s">
        <v>4</v>
      </c>
      <c r="J280" s="37" t="s">
        <v>5</v>
      </c>
      <c r="K280" s="37" t="s">
        <v>6</v>
      </c>
      <c r="L280" s="37" t="s">
        <v>707</v>
      </c>
      <c r="M280" s="37">
        <v>0.68</v>
      </c>
      <c r="N280" s="37" t="s">
        <v>8</v>
      </c>
      <c r="O280" s="37" t="s">
        <v>9</v>
      </c>
      <c r="P280" s="37" t="s">
        <v>99</v>
      </c>
      <c r="Q280" s="37" t="s">
        <v>706</v>
      </c>
      <c r="R280" s="37">
        <v>33012</v>
      </c>
      <c r="S280" s="39">
        <v>42026</v>
      </c>
      <c r="T280" s="39">
        <v>42027</v>
      </c>
      <c r="U280" s="37">
        <v>394.17</v>
      </c>
      <c r="V280" s="37">
        <v>10</v>
      </c>
      <c r="W280" s="37">
        <v>2273.1</v>
      </c>
      <c r="X280" s="37">
        <v>89872</v>
      </c>
      <c r="Y280" s="37" t="s">
        <v>3216</v>
      </c>
      <c r="Z280" s="37">
        <v>2292.8416303106505</v>
      </c>
    </row>
    <row r="281" spans="1:26" customFormat="1" x14ac:dyDescent="0.2">
      <c r="A281" s="37">
        <v>3350</v>
      </c>
      <c r="B281" s="37" t="s">
        <v>708</v>
      </c>
      <c r="C281" s="37" t="s">
        <v>92</v>
      </c>
      <c r="D281" s="37">
        <v>0.01</v>
      </c>
      <c r="E281" s="37">
        <v>73.98</v>
      </c>
      <c r="F281" s="37">
        <v>12.14</v>
      </c>
      <c r="G281" s="37" t="s">
        <v>14</v>
      </c>
      <c r="H281" s="37" t="s">
        <v>3</v>
      </c>
      <c r="I281" s="37" t="s">
        <v>16</v>
      </c>
      <c r="J281" s="37" t="s">
        <v>17</v>
      </c>
      <c r="K281" s="37" t="s">
        <v>49</v>
      </c>
      <c r="L281" s="37" t="s">
        <v>709</v>
      </c>
      <c r="M281" s="37">
        <v>0.67</v>
      </c>
      <c r="N281" s="37" t="s">
        <v>8</v>
      </c>
      <c r="O281" s="37" t="s">
        <v>35</v>
      </c>
      <c r="P281" s="37" t="s">
        <v>42</v>
      </c>
      <c r="Q281" s="37" t="s">
        <v>710</v>
      </c>
      <c r="R281" s="37">
        <v>98444</v>
      </c>
      <c r="S281" s="39">
        <v>42027</v>
      </c>
      <c r="T281" s="39">
        <v>42029</v>
      </c>
      <c r="U281" s="37">
        <v>-29.0656</v>
      </c>
      <c r="V281" s="37">
        <v>5</v>
      </c>
      <c r="W281" s="37">
        <v>384.22</v>
      </c>
      <c r="X281" s="37">
        <v>91296</v>
      </c>
      <c r="Y281" s="37" t="s">
        <v>3218</v>
      </c>
      <c r="Z281" s="37">
        <v>728.55160814320118</v>
      </c>
    </row>
    <row r="282" spans="1:26" customFormat="1" x14ac:dyDescent="0.2">
      <c r="A282" s="37">
        <v>1692</v>
      </c>
      <c r="B282" s="37" t="s">
        <v>711</v>
      </c>
      <c r="C282" s="37" t="s">
        <v>46</v>
      </c>
      <c r="D282" s="37">
        <v>0</v>
      </c>
      <c r="E282" s="37">
        <v>6.84</v>
      </c>
      <c r="F282" s="37">
        <v>8.3699999999999992</v>
      </c>
      <c r="G282" s="37" t="s">
        <v>14</v>
      </c>
      <c r="H282" s="37" t="s">
        <v>15</v>
      </c>
      <c r="I282" s="37" t="s">
        <v>24</v>
      </c>
      <c r="J282" s="37" t="s">
        <v>544</v>
      </c>
      <c r="K282" s="37" t="s">
        <v>18</v>
      </c>
      <c r="L282" s="37" t="s">
        <v>712</v>
      </c>
      <c r="M282" s="37">
        <v>0.57999999999999996</v>
      </c>
      <c r="N282" s="37" t="s">
        <v>8</v>
      </c>
      <c r="O282" s="37" t="s">
        <v>28</v>
      </c>
      <c r="P282" s="37" t="s">
        <v>513</v>
      </c>
      <c r="Q282" s="37" t="s">
        <v>713</v>
      </c>
      <c r="R282" s="37">
        <v>67114</v>
      </c>
      <c r="S282" s="39">
        <v>42027</v>
      </c>
      <c r="T282" s="39">
        <v>42028</v>
      </c>
      <c r="U282" s="37">
        <v>-123.1816</v>
      </c>
      <c r="V282" s="37">
        <v>5</v>
      </c>
      <c r="W282" s="37">
        <v>37.89</v>
      </c>
      <c r="X282" s="37">
        <v>90189</v>
      </c>
      <c r="Y282" s="37" t="s">
        <v>3217</v>
      </c>
      <c r="Z282" s="37">
        <v>417.7814527726967</v>
      </c>
    </row>
    <row r="283" spans="1:26" customFormat="1" x14ac:dyDescent="0.2">
      <c r="A283" s="37">
        <v>1693</v>
      </c>
      <c r="B283" s="37" t="s">
        <v>714</v>
      </c>
      <c r="C283" s="37" t="s">
        <v>46</v>
      </c>
      <c r="D283" s="37">
        <v>7.0000000000000007E-2</v>
      </c>
      <c r="E283" s="37">
        <v>30.98</v>
      </c>
      <c r="F283" s="37">
        <v>5.76</v>
      </c>
      <c r="G283" s="37" t="s">
        <v>14</v>
      </c>
      <c r="H283" s="37" t="s">
        <v>15</v>
      </c>
      <c r="I283" s="37" t="s">
        <v>24</v>
      </c>
      <c r="J283" s="37" t="s">
        <v>64</v>
      </c>
      <c r="K283" s="37" t="s">
        <v>49</v>
      </c>
      <c r="L283" s="37" t="s">
        <v>715</v>
      </c>
      <c r="M283" s="37">
        <v>0.4</v>
      </c>
      <c r="N283" s="37" t="s">
        <v>8</v>
      </c>
      <c r="O283" s="37" t="s">
        <v>9</v>
      </c>
      <c r="P283" s="37" t="s">
        <v>218</v>
      </c>
      <c r="Q283" s="37" t="s">
        <v>716</v>
      </c>
      <c r="R283" s="37">
        <v>20190</v>
      </c>
      <c r="S283" s="39">
        <v>42027</v>
      </c>
      <c r="T283" s="39">
        <v>42029</v>
      </c>
      <c r="U283" s="37">
        <v>-28.797999999999998</v>
      </c>
      <c r="V283" s="37">
        <v>11</v>
      </c>
      <c r="W283" s="37">
        <v>343.79</v>
      </c>
      <c r="X283" s="37">
        <v>90189</v>
      </c>
      <c r="Y283" s="37" t="s">
        <v>3216</v>
      </c>
      <c r="Z283" s="37">
        <v>322.05703614789456</v>
      </c>
    </row>
    <row r="284" spans="1:26" customFormat="1" x14ac:dyDescent="0.2">
      <c r="A284" s="37">
        <v>604</v>
      </c>
      <c r="B284" s="37" t="s">
        <v>717</v>
      </c>
      <c r="C284" s="37" t="s">
        <v>1</v>
      </c>
      <c r="D284" s="37">
        <v>0.03</v>
      </c>
      <c r="E284" s="37">
        <v>1.88</v>
      </c>
      <c r="F284" s="37">
        <v>1.49</v>
      </c>
      <c r="G284" s="37" t="s">
        <v>14</v>
      </c>
      <c r="H284" s="37" t="s">
        <v>47</v>
      </c>
      <c r="I284" s="37" t="s">
        <v>24</v>
      </c>
      <c r="J284" s="37" t="s">
        <v>48</v>
      </c>
      <c r="K284" s="37" t="s">
        <v>49</v>
      </c>
      <c r="L284" s="37" t="s">
        <v>589</v>
      </c>
      <c r="M284" s="37">
        <v>0.37</v>
      </c>
      <c r="N284" s="37" t="s">
        <v>8</v>
      </c>
      <c r="O284" s="37" t="s">
        <v>35</v>
      </c>
      <c r="P284" s="37" t="s">
        <v>66</v>
      </c>
      <c r="Q284" s="37" t="s">
        <v>76</v>
      </c>
      <c r="R284" s="37">
        <v>90045</v>
      </c>
      <c r="S284" s="39">
        <v>42028</v>
      </c>
      <c r="T284" s="39">
        <v>42029</v>
      </c>
      <c r="U284" s="37">
        <v>-15.099500000000001</v>
      </c>
      <c r="V284" s="37">
        <v>52</v>
      </c>
      <c r="W284" s="37">
        <v>102.32</v>
      </c>
      <c r="X284" s="37">
        <v>34882</v>
      </c>
      <c r="Y284" s="37" t="s">
        <v>3218</v>
      </c>
      <c r="Z284" s="37">
        <v>276.74414793979605</v>
      </c>
    </row>
    <row r="285" spans="1:26" customFormat="1" x14ac:dyDescent="0.2">
      <c r="A285" s="37">
        <v>830</v>
      </c>
      <c r="B285" s="37" t="s">
        <v>718</v>
      </c>
      <c r="C285" s="37" t="s">
        <v>13</v>
      </c>
      <c r="D285" s="37">
        <v>0.01</v>
      </c>
      <c r="E285" s="37">
        <v>14.42</v>
      </c>
      <c r="F285" s="37">
        <v>6.75</v>
      </c>
      <c r="G285" s="37" t="s">
        <v>14</v>
      </c>
      <c r="H285" s="37" t="s">
        <v>70</v>
      </c>
      <c r="I285" s="37" t="s">
        <v>24</v>
      </c>
      <c r="J285" s="37" t="s">
        <v>71</v>
      </c>
      <c r="K285" s="37" t="s">
        <v>120</v>
      </c>
      <c r="L285" s="37" t="s">
        <v>385</v>
      </c>
      <c r="M285" s="37">
        <v>0.52</v>
      </c>
      <c r="N285" s="37" t="s">
        <v>8</v>
      </c>
      <c r="O285" s="37" t="s">
        <v>35</v>
      </c>
      <c r="P285" s="37" t="s">
        <v>36</v>
      </c>
      <c r="Q285" s="37" t="s">
        <v>719</v>
      </c>
      <c r="R285" s="37">
        <v>80033</v>
      </c>
      <c r="S285" s="39">
        <v>42028</v>
      </c>
      <c r="T285" s="39">
        <v>42028</v>
      </c>
      <c r="U285" s="37">
        <v>-13.826000000000001</v>
      </c>
      <c r="V285" s="37">
        <v>6</v>
      </c>
      <c r="W285" s="37">
        <v>89.91</v>
      </c>
      <c r="X285" s="37">
        <v>90270</v>
      </c>
      <c r="Y285" s="37" t="s">
        <v>3218</v>
      </c>
      <c r="Z285" s="37">
        <v>277.67677855397937</v>
      </c>
    </row>
    <row r="286" spans="1:26" customFormat="1" x14ac:dyDescent="0.2">
      <c r="A286" s="37">
        <v>997</v>
      </c>
      <c r="B286" s="37" t="s">
        <v>720</v>
      </c>
      <c r="C286" s="37" t="s">
        <v>23</v>
      </c>
      <c r="D286" s="37">
        <v>0.08</v>
      </c>
      <c r="E286" s="37">
        <v>67.84</v>
      </c>
      <c r="F286" s="37">
        <v>0.99</v>
      </c>
      <c r="G286" s="37" t="s">
        <v>14</v>
      </c>
      <c r="H286" s="37" t="s">
        <v>3</v>
      </c>
      <c r="I286" s="37" t="s">
        <v>24</v>
      </c>
      <c r="J286" s="37" t="s">
        <v>71</v>
      </c>
      <c r="K286" s="37" t="s">
        <v>49</v>
      </c>
      <c r="L286" s="37" t="s">
        <v>721</v>
      </c>
      <c r="M286" s="37">
        <v>0.57999999999999996</v>
      </c>
      <c r="N286" s="37" t="s">
        <v>8</v>
      </c>
      <c r="O286" s="37" t="s">
        <v>87</v>
      </c>
      <c r="P286" s="37" t="s">
        <v>373</v>
      </c>
      <c r="Q286" s="37" t="s">
        <v>374</v>
      </c>
      <c r="R286" s="37">
        <v>7002</v>
      </c>
      <c r="S286" s="39">
        <v>42028</v>
      </c>
      <c r="T286" s="39">
        <v>42033</v>
      </c>
      <c r="U286" s="37">
        <v>-23.634399999999999</v>
      </c>
      <c r="V286" s="37">
        <v>1</v>
      </c>
      <c r="W286" s="37">
        <v>63.66</v>
      </c>
      <c r="X286" s="37">
        <v>89431</v>
      </c>
      <c r="Y286" s="37" t="s">
        <v>3219</v>
      </c>
      <c r="Z286" s="37">
        <v>352.6368353481343</v>
      </c>
    </row>
    <row r="287" spans="1:26" customFormat="1" x14ac:dyDescent="0.2">
      <c r="A287" s="37">
        <v>1281</v>
      </c>
      <c r="B287" s="37" t="s">
        <v>722</v>
      </c>
      <c r="C287" s="37" t="s">
        <v>23</v>
      </c>
      <c r="D287" s="37">
        <v>0.03</v>
      </c>
      <c r="E287" s="37">
        <v>199.99</v>
      </c>
      <c r="F287" s="37">
        <v>24.49</v>
      </c>
      <c r="G287" s="37" t="s">
        <v>63</v>
      </c>
      <c r="H287" s="37" t="s">
        <v>3</v>
      </c>
      <c r="I287" s="37" t="s">
        <v>16</v>
      </c>
      <c r="J287" s="37" t="s">
        <v>39</v>
      </c>
      <c r="K287" s="37" t="s">
        <v>40</v>
      </c>
      <c r="L287" s="37" t="s">
        <v>723</v>
      </c>
      <c r="M287" s="37">
        <v>0.46</v>
      </c>
      <c r="N287" s="37" t="s">
        <v>8</v>
      </c>
      <c r="O287" s="37" t="s">
        <v>28</v>
      </c>
      <c r="P287" s="37" t="s">
        <v>29</v>
      </c>
      <c r="Q287" s="37" t="s">
        <v>724</v>
      </c>
      <c r="R287" s="37">
        <v>47591</v>
      </c>
      <c r="S287" s="39">
        <v>42028</v>
      </c>
      <c r="T287" s="39">
        <v>42030</v>
      </c>
      <c r="U287" s="37">
        <v>727.73609999999996</v>
      </c>
      <c r="V287" s="37">
        <v>5</v>
      </c>
      <c r="W287" s="37">
        <v>1054.69</v>
      </c>
      <c r="X287" s="37">
        <v>89112</v>
      </c>
      <c r="Y287" s="37" t="s">
        <v>3217</v>
      </c>
      <c r="Z287" s="37">
        <v>2036.7173150631754</v>
      </c>
    </row>
    <row r="288" spans="1:26" customFormat="1" x14ac:dyDescent="0.2">
      <c r="A288" s="37">
        <v>1282</v>
      </c>
      <c r="B288" s="37" t="s">
        <v>725</v>
      </c>
      <c r="C288" s="37" t="s">
        <v>23</v>
      </c>
      <c r="D288" s="37">
        <v>0.03</v>
      </c>
      <c r="E288" s="37">
        <v>199.99</v>
      </c>
      <c r="F288" s="37">
        <v>24.49</v>
      </c>
      <c r="G288" s="37" t="s">
        <v>63</v>
      </c>
      <c r="H288" s="37" t="s">
        <v>3</v>
      </c>
      <c r="I288" s="37" t="s">
        <v>16</v>
      </c>
      <c r="J288" s="37" t="s">
        <v>39</v>
      </c>
      <c r="K288" s="37" t="s">
        <v>40</v>
      </c>
      <c r="L288" s="37" t="s">
        <v>723</v>
      </c>
      <c r="M288" s="37">
        <v>0.46</v>
      </c>
      <c r="N288" s="37" t="s">
        <v>8</v>
      </c>
      <c r="O288" s="37" t="s">
        <v>87</v>
      </c>
      <c r="P288" s="37" t="s">
        <v>296</v>
      </c>
      <c r="Q288" s="37" t="s">
        <v>297</v>
      </c>
      <c r="R288" s="37">
        <v>19134</v>
      </c>
      <c r="S288" s="39">
        <v>42028</v>
      </c>
      <c r="T288" s="39">
        <v>42030</v>
      </c>
      <c r="U288" s="37">
        <v>393.42</v>
      </c>
      <c r="V288" s="37">
        <v>21</v>
      </c>
      <c r="W288" s="37">
        <v>4429.6899999999996</v>
      </c>
      <c r="X288" s="37">
        <v>29319</v>
      </c>
      <c r="Y288" s="37" t="s">
        <v>3219</v>
      </c>
      <c r="Z288" s="37">
        <v>1694.3690292566207</v>
      </c>
    </row>
    <row r="289" spans="1:26" customFormat="1" x14ac:dyDescent="0.2">
      <c r="A289" s="37">
        <v>1690</v>
      </c>
      <c r="B289" s="37" t="s">
        <v>726</v>
      </c>
      <c r="C289" s="37" t="s">
        <v>23</v>
      </c>
      <c r="D289" s="37">
        <v>0.05</v>
      </c>
      <c r="E289" s="37">
        <v>115.99</v>
      </c>
      <c r="F289" s="37">
        <v>5.26</v>
      </c>
      <c r="G289" s="37" t="s">
        <v>14</v>
      </c>
      <c r="H289" s="37" t="s">
        <v>70</v>
      </c>
      <c r="I289" s="37" t="s">
        <v>16</v>
      </c>
      <c r="J289" s="37" t="s">
        <v>111</v>
      </c>
      <c r="K289" s="37" t="s">
        <v>49</v>
      </c>
      <c r="L289" s="37" t="s">
        <v>727</v>
      </c>
      <c r="M289" s="37">
        <v>0.56999999999999995</v>
      </c>
      <c r="N289" s="37" t="s">
        <v>8</v>
      </c>
      <c r="O289" s="37" t="s">
        <v>87</v>
      </c>
      <c r="P289" s="37" t="s">
        <v>296</v>
      </c>
      <c r="Q289" s="37" t="s">
        <v>728</v>
      </c>
      <c r="R289" s="37">
        <v>17112</v>
      </c>
      <c r="S289" s="39">
        <v>42028</v>
      </c>
      <c r="T289" s="39">
        <v>42032</v>
      </c>
      <c r="U289" s="37">
        <v>616.53570000000002</v>
      </c>
      <c r="V289" s="37">
        <v>9</v>
      </c>
      <c r="W289" s="37">
        <v>893.53</v>
      </c>
      <c r="X289" s="37">
        <v>91076</v>
      </c>
      <c r="Y289" s="37" t="s">
        <v>3219</v>
      </c>
      <c r="Z289" s="37">
        <v>1297.6198177355582</v>
      </c>
    </row>
    <row r="290" spans="1:26" customFormat="1" x14ac:dyDescent="0.2">
      <c r="A290" s="37">
        <v>2613</v>
      </c>
      <c r="B290" s="37" t="s">
        <v>729</v>
      </c>
      <c r="C290" s="37" t="s">
        <v>23</v>
      </c>
      <c r="D290" s="37">
        <v>0.02</v>
      </c>
      <c r="E290" s="37">
        <v>50.98</v>
      </c>
      <c r="F290" s="37">
        <v>13.66</v>
      </c>
      <c r="G290" s="37" t="s">
        <v>63</v>
      </c>
      <c r="H290" s="37" t="s">
        <v>70</v>
      </c>
      <c r="I290" s="37" t="s">
        <v>24</v>
      </c>
      <c r="J290" s="37" t="s">
        <v>71</v>
      </c>
      <c r="K290" s="37" t="s">
        <v>49</v>
      </c>
      <c r="L290" s="37" t="s">
        <v>730</v>
      </c>
      <c r="M290" s="37">
        <v>0.57999999999999996</v>
      </c>
      <c r="N290" s="37" t="s">
        <v>8</v>
      </c>
      <c r="O290" s="37" t="s">
        <v>87</v>
      </c>
      <c r="P290" s="37" t="s">
        <v>373</v>
      </c>
      <c r="Q290" s="37" t="s">
        <v>731</v>
      </c>
      <c r="R290" s="37">
        <v>8863</v>
      </c>
      <c r="S290" s="39">
        <v>42028</v>
      </c>
      <c r="T290" s="39">
        <v>42028</v>
      </c>
      <c r="U290" s="37">
        <v>-25.76</v>
      </c>
      <c r="V290" s="37">
        <v>1</v>
      </c>
      <c r="W290" s="37">
        <v>68.45</v>
      </c>
      <c r="X290" s="37">
        <v>86119</v>
      </c>
      <c r="Y290" s="37" t="s">
        <v>3219</v>
      </c>
      <c r="Z290" s="37">
        <v>614.29637262724987</v>
      </c>
    </row>
    <row r="291" spans="1:26" customFormat="1" x14ac:dyDescent="0.2">
      <c r="A291" s="37">
        <v>3089</v>
      </c>
      <c r="B291" s="37" t="s">
        <v>732</v>
      </c>
      <c r="C291" s="37" t="s">
        <v>23</v>
      </c>
      <c r="D291" s="37">
        <v>7.0000000000000007E-2</v>
      </c>
      <c r="E291" s="37">
        <v>49.43</v>
      </c>
      <c r="F291" s="37">
        <v>19.989999999999998</v>
      </c>
      <c r="G291" s="37" t="s">
        <v>14</v>
      </c>
      <c r="H291" s="37" t="s">
        <v>70</v>
      </c>
      <c r="I291" s="37" t="s">
        <v>24</v>
      </c>
      <c r="J291" s="37" t="s">
        <v>71</v>
      </c>
      <c r="K291" s="37" t="s">
        <v>49</v>
      </c>
      <c r="L291" s="37" t="s">
        <v>733</v>
      </c>
      <c r="M291" s="37">
        <v>0.56999999999999995</v>
      </c>
      <c r="N291" s="37" t="s">
        <v>8</v>
      </c>
      <c r="O291" s="37" t="s">
        <v>28</v>
      </c>
      <c r="P291" s="37" t="s">
        <v>513</v>
      </c>
      <c r="Q291" s="37" t="s">
        <v>734</v>
      </c>
      <c r="R291" s="37">
        <v>66209</v>
      </c>
      <c r="S291" s="39">
        <v>42028</v>
      </c>
      <c r="T291" s="39">
        <v>42033</v>
      </c>
      <c r="U291" s="37">
        <v>-122.77</v>
      </c>
      <c r="V291" s="37">
        <v>6</v>
      </c>
      <c r="W291" s="37">
        <v>281.82</v>
      </c>
      <c r="X291" s="37">
        <v>91219</v>
      </c>
      <c r="Y291" s="37" t="s">
        <v>3217</v>
      </c>
      <c r="Z291" s="37">
        <v>725.91837124937729</v>
      </c>
    </row>
    <row r="292" spans="1:26" customFormat="1" x14ac:dyDescent="0.2">
      <c r="A292" s="37">
        <v>2283</v>
      </c>
      <c r="B292" s="37" t="s">
        <v>735</v>
      </c>
      <c r="C292" s="37" t="s">
        <v>92</v>
      </c>
      <c r="D292" s="37">
        <v>0.01</v>
      </c>
      <c r="E292" s="37">
        <v>11.7</v>
      </c>
      <c r="F292" s="37">
        <v>6.96</v>
      </c>
      <c r="G292" s="37" t="s">
        <v>14</v>
      </c>
      <c r="H292" s="37" t="s">
        <v>47</v>
      </c>
      <c r="I292" s="37" t="s">
        <v>24</v>
      </c>
      <c r="J292" s="37" t="s">
        <v>71</v>
      </c>
      <c r="K292" s="37" t="s">
        <v>120</v>
      </c>
      <c r="L292" s="37" t="s">
        <v>736</v>
      </c>
      <c r="M292" s="37">
        <v>0.5</v>
      </c>
      <c r="N292" s="37" t="s">
        <v>8</v>
      </c>
      <c r="O292" s="37" t="s">
        <v>28</v>
      </c>
      <c r="P292" s="37" t="s">
        <v>333</v>
      </c>
      <c r="Q292" s="37" t="s">
        <v>737</v>
      </c>
      <c r="R292" s="37">
        <v>53132</v>
      </c>
      <c r="S292" s="39">
        <v>42028</v>
      </c>
      <c r="T292" s="39">
        <v>42030</v>
      </c>
      <c r="U292" s="37">
        <v>-28.954000000000001</v>
      </c>
      <c r="V292" s="37">
        <v>6</v>
      </c>
      <c r="W292" s="37">
        <v>76.87</v>
      </c>
      <c r="X292" s="37">
        <v>85947</v>
      </c>
      <c r="Y292" s="37" t="s">
        <v>3217</v>
      </c>
      <c r="Z292" s="37">
        <v>288.53436184568341</v>
      </c>
    </row>
    <row r="293" spans="1:26" customFormat="1" x14ac:dyDescent="0.2">
      <c r="A293" s="37">
        <v>275</v>
      </c>
      <c r="B293" s="37" t="s">
        <v>738</v>
      </c>
      <c r="C293" s="37" t="s">
        <v>46</v>
      </c>
      <c r="D293" s="37">
        <v>0.09</v>
      </c>
      <c r="E293" s="37">
        <v>15.28</v>
      </c>
      <c r="F293" s="37">
        <v>10.91</v>
      </c>
      <c r="G293" s="37" t="s">
        <v>14</v>
      </c>
      <c r="H293" s="37" t="s">
        <v>70</v>
      </c>
      <c r="I293" s="37" t="s">
        <v>24</v>
      </c>
      <c r="J293" s="37" t="s">
        <v>48</v>
      </c>
      <c r="K293" s="37" t="s">
        <v>49</v>
      </c>
      <c r="L293" s="37" t="s">
        <v>739</v>
      </c>
      <c r="M293" s="37">
        <v>0.36</v>
      </c>
      <c r="N293" s="37" t="s">
        <v>8</v>
      </c>
      <c r="O293" s="37" t="s">
        <v>87</v>
      </c>
      <c r="P293" s="37" t="s">
        <v>224</v>
      </c>
      <c r="Q293" s="37" t="s">
        <v>740</v>
      </c>
      <c r="R293" s="37">
        <v>6824</v>
      </c>
      <c r="S293" s="39">
        <v>42028</v>
      </c>
      <c r="T293" s="39">
        <v>42029</v>
      </c>
      <c r="U293" s="37">
        <v>-51.75</v>
      </c>
      <c r="V293" s="37">
        <v>4</v>
      </c>
      <c r="W293" s="37">
        <v>61.52</v>
      </c>
      <c r="X293" s="37">
        <v>89292</v>
      </c>
      <c r="Y293" s="37" t="s">
        <v>3219</v>
      </c>
      <c r="Z293" s="37">
        <v>374.17697591032487</v>
      </c>
    </row>
    <row r="294" spans="1:26" customFormat="1" x14ac:dyDescent="0.2">
      <c r="A294" s="37">
        <v>1653</v>
      </c>
      <c r="B294" s="37" t="s">
        <v>741</v>
      </c>
      <c r="C294" s="37" t="s">
        <v>46</v>
      </c>
      <c r="D294" s="37">
        <v>0</v>
      </c>
      <c r="E294" s="37">
        <v>101.41</v>
      </c>
      <c r="F294" s="37">
        <v>35</v>
      </c>
      <c r="G294" s="37" t="s">
        <v>63</v>
      </c>
      <c r="H294" s="37" t="s">
        <v>70</v>
      </c>
      <c r="I294" s="37" t="s">
        <v>24</v>
      </c>
      <c r="J294" s="37" t="s">
        <v>54</v>
      </c>
      <c r="K294" s="37" t="s">
        <v>40</v>
      </c>
      <c r="L294" s="37" t="s">
        <v>742</v>
      </c>
      <c r="M294" s="37">
        <v>0.82</v>
      </c>
      <c r="N294" s="37" t="s">
        <v>8</v>
      </c>
      <c r="O294" s="37" t="s">
        <v>35</v>
      </c>
      <c r="P294" s="37" t="s">
        <v>66</v>
      </c>
      <c r="Q294" s="37" t="s">
        <v>743</v>
      </c>
      <c r="R294" s="37">
        <v>91360</v>
      </c>
      <c r="S294" s="39">
        <v>42028</v>
      </c>
      <c r="T294" s="39">
        <v>42029</v>
      </c>
      <c r="U294" s="37">
        <v>-457.73</v>
      </c>
      <c r="V294" s="37">
        <v>10</v>
      </c>
      <c r="W294" s="37">
        <v>1104.32</v>
      </c>
      <c r="X294" s="37">
        <v>89885</v>
      </c>
      <c r="Y294" s="37" t="s">
        <v>3218</v>
      </c>
      <c r="Z294" s="37">
        <v>1253.7394438857991</v>
      </c>
    </row>
    <row r="295" spans="1:26" customFormat="1" x14ac:dyDescent="0.2">
      <c r="A295" s="37">
        <v>1653</v>
      </c>
      <c r="B295" s="37" t="s">
        <v>741</v>
      </c>
      <c r="C295" s="37" t="s">
        <v>46</v>
      </c>
      <c r="D295" s="37">
        <v>0.1</v>
      </c>
      <c r="E295" s="37">
        <v>95.99</v>
      </c>
      <c r="F295" s="37">
        <v>4.9000000000000004</v>
      </c>
      <c r="G295" s="37" t="s">
        <v>14</v>
      </c>
      <c r="H295" s="37" t="s">
        <v>70</v>
      </c>
      <c r="I295" s="37" t="s">
        <v>16</v>
      </c>
      <c r="J295" s="37" t="s">
        <v>111</v>
      </c>
      <c r="K295" s="37" t="s">
        <v>49</v>
      </c>
      <c r="L295" s="37" t="s">
        <v>744</v>
      </c>
      <c r="M295" s="37">
        <v>0.56000000000000005</v>
      </c>
      <c r="N295" s="37" t="s">
        <v>8</v>
      </c>
      <c r="O295" s="37" t="s">
        <v>35</v>
      </c>
      <c r="P295" s="37" t="s">
        <v>66</v>
      </c>
      <c r="Q295" s="37" t="s">
        <v>743</v>
      </c>
      <c r="R295" s="37">
        <v>91360</v>
      </c>
      <c r="S295" s="39">
        <v>42028</v>
      </c>
      <c r="T295" s="39">
        <v>42029</v>
      </c>
      <c r="U295" s="37">
        <v>-268.66399999999999</v>
      </c>
      <c r="V295" s="37">
        <v>2</v>
      </c>
      <c r="W295" s="37">
        <v>149.80000000000001</v>
      </c>
      <c r="X295" s="37">
        <v>89885</v>
      </c>
      <c r="Y295" s="37" t="s">
        <v>3218</v>
      </c>
      <c r="Z295" s="37">
        <v>398.4459827807006</v>
      </c>
    </row>
    <row r="296" spans="1:26" customFormat="1" x14ac:dyDescent="0.2">
      <c r="A296" s="37">
        <v>1389</v>
      </c>
      <c r="B296" s="37" t="s">
        <v>745</v>
      </c>
      <c r="C296" s="37" t="s">
        <v>1</v>
      </c>
      <c r="D296" s="37">
        <v>0.06</v>
      </c>
      <c r="E296" s="37">
        <v>1.74</v>
      </c>
      <c r="F296" s="37">
        <v>4.08</v>
      </c>
      <c r="G296" s="37" t="s">
        <v>14</v>
      </c>
      <c r="H296" s="37" t="s">
        <v>70</v>
      </c>
      <c r="I296" s="37" t="s">
        <v>4</v>
      </c>
      <c r="J296" s="37" t="s">
        <v>102</v>
      </c>
      <c r="K296" s="37" t="s">
        <v>18</v>
      </c>
      <c r="L296" s="37" t="s">
        <v>746</v>
      </c>
      <c r="M296" s="37">
        <v>0.53</v>
      </c>
      <c r="N296" s="37" t="s">
        <v>8</v>
      </c>
      <c r="O296" s="37" t="s">
        <v>35</v>
      </c>
      <c r="P296" s="37" t="s">
        <v>66</v>
      </c>
      <c r="Q296" s="37" t="s">
        <v>747</v>
      </c>
      <c r="R296" s="37">
        <v>94025</v>
      </c>
      <c r="S296" s="39">
        <v>42029</v>
      </c>
      <c r="T296" s="39">
        <v>42030</v>
      </c>
      <c r="U296" s="37">
        <v>-11.0732</v>
      </c>
      <c r="V296" s="37">
        <v>1</v>
      </c>
      <c r="W296" s="37">
        <v>2.77</v>
      </c>
      <c r="X296" s="37">
        <v>88726</v>
      </c>
      <c r="Y296" s="37" t="s">
        <v>3218</v>
      </c>
      <c r="Z296" s="37">
        <v>434.73957587378635</v>
      </c>
    </row>
    <row r="297" spans="1:26" customFormat="1" x14ac:dyDescent="0.2">
      <c r="A297" s="37">
        <v>156</v>
      </c>
      <c r="B297" s="37" t="s">
        <v>748</v>
      </c>
      <c r="C297" s="37" t="s">
        <v>13</v>
      </c>
      <c r="D297" s="37">
        <v>0.03</v>
      </c>
      <c r="E297" s="37">
        <v>10.89</v>
      </c>
      <c r="F297" s="37">
        <v>4.5</v>
      </c>
      <c r="G297" s="37" t="s">
        <v>14</v>
      </c>
      <c r="H297" s="37" t="s">
        <v>70</v>
      </c>
      <c r="I297" s="37" t="s">
        <v>24</v>
      </c>
      <c r="J297" s="37" t="s">
        <v>71</v>
      </c>
      <c r="K297" s="37" t="s">
        <v>49</v>
      </c>
      <c r="L297" s="37" t="s">
        <v>749</v>
      </c>
      <c r="M297" s="37">
        <v>0.59</v>
      </c>
      <c r="N297" s="37" t="s">
        <v>8</v>
      </c>
      <c r="O297" s="37" t="s">
        <v>35</v>
      </c>
      <c r="P297" s="37" t="s">
        <v>36</v>
      </c>
      <c r="Q297" s="37" t="s">
        <v>37</v>
      </c>
      <c r="R297" s="37">
        <v>80525</v>
      </c>
      <c r="S297" s="39">
        <v>42029</v>
      </c>
      <c r="T297" s="39">
        <v>42030</v>
      </c>
      <c r="U297" s="37">
        <v>-18.64</v>
      </c>
      <c r="V297" s="37">
        <v>3</v>
      </c>
      <c r="W297" s="37">
        <v>33.82</v>
      </c>
      <c r="X297" s="37">
        <v>87672</v>
      </c>
      <c r="Y297" s="37" t="s">
        <v>3218</v>
      </c>
      <c r="Z297" s="37">
        <v>244.46457476997452</v>
      </c>
    </row>
    <row r="298" spans="1:26" customFormat="1" x14ac:dyDescent="0.2">
      <c r="A298" s="37">
        <v>1997</v>
      </c>
      <c r="B298" s="37" t="s">
        <v>750</v>
      </c>
      <c r="C298" s="37" t="s">
        <v>46</v>
      </c>
      <c r="D298" s="37">
        <v>0.1</v>
      </c>
      <c r="E298" s="37">
        <v>125.99</v>
      </c>
      <c r="F298" s="37">
        <v>8.99</v>
      </c>
      <c r="G298" s="37" t="s">
        <v>14</v>
      </c>
      <c r="H298" s="37" t="s">
        <v>15</v>
      </c>
      <c r="I298" s="37" t="s">
        <v>16</v>
      </c>
      <c r="J298" s="37" t="s">
        <v>111</v>
      </c>
      <c r="K298" s="37" t="s">
        <v>49</v>
      </c>
      <c r="L298" s="37" t="s">
        <v>751</v>
      </c>
      <c r="M298" s="37">
        <v>0.56999999999999995</v>
      </c>
      <c r="N298" s="37" t="s">
        <v>8</v>
      </c>
      <c r="O298" s="37" t="s">
        <v>9</v>
      </c>
      <c r="P298" s="37" t="s">
        <v>247</v>
      </c>
      <c r="Q298" s="37" t="s">
        <v>248</v>
      </c>
      <c r="R298" s="37">
        <v>29915</v>
      </c>
      <c r="S298" s="39">
        <v>42029</v>
      </c>
      <c r="T298" s="39">
        <v>42032</v>
      </c>
      <c r="U298" s="37">
        <v>17.652000000000001</v>
      </c>
      <c r="V298" s="37">
        <v>4</v>
      </c>
      <c r="W298" s="37">
        <v>408.66</v>
      </c>
      <c r="X298" s="37">
        <v>90333</v>
      </c>
      <c r="Y298" s="37" t="s">
        <v>3216</v>
      </c>
      <c r="Z298" s="37">
        <v>878.05721889641188</v>
      </c>
    </row>
    <row r="299" spans="1:26" customFormat="1" x14ac:dyDescent="0.2">
      <c r="A299" s="37">
        <v>1360</v>
      </c>
      <c r="B299" s="37" t="s">
        <v>752</v>
      </c>
      <c r="C299" s="37" t="s">
        <v>13</v>
      </c>
      <c r="D299" s="37">
        <v>0.03</v>
      </c>
      <c r="E299" s="37">
        <v>14.34</v>
      </c>
      <c r="F299" s="37">
        <v>5</v>
      </c>
      <c r="G299" s="37" t="s">
        <v>14</v>
      </c>
      <c r="H299" s="37" t="s">
        <v>15</v>
      </c>
      <c r="I299" s="37" t="s">
        <v>4</v>
      </c>
      <c r="J299" s="37" t="s">
        <v>102</v>
      </c>
      <c r="K299" s="37" t="s">
        <v>18</v>
      </c>
      <c r="L299" s="37" t="s">
        <v>753</v>
      </c>
      <c r="M299" s="37">
        <v>0.49</v>
      </c>
      <c r="N299" s="37" t="s">
        <v>8</v>
      </c>
      <c r="O299" s="37" t="s">
        <v>28</v>
      </c>
      <c r="P299" s="37" t="s">
        <v>189</v>
      </c>
      <c r="Q299" s="37" t="s">
        <v>754</v>
      </c>
      <c r="R299" s="37">
        <v>52761</v>
      </c>
      <c r="S299" s="39">
        <v>42030</v>
      </c>
      <c r="T299" s="39">
        <v>42031</v>
      </c>
      <c r="U299" s="37">
        <v>82.310100000000006</v>
      </c>
      <c r="V299" s="37">
        <v>8</v>
      </c>
      <c r="W299" s="37">
        <v>119.29</v>
      </c>
      <c r="X299" s="37">
        <v>89595</v>
      </c>
      <c r="Y299" s="37" t="s">
        <v>3217</v>
      </c>
      <c r="Z299" s="37">
        <v>260.41507518215525</v>
      </c>
    </row>
    <row r="300" spans="1:26" customFormat="1" x14ac:dyDescent="0.2">
      <c r="A300" s="37">
        <v>1361</v>
      </c>
      <c r="B300" s="37" t="s">
        <v>755</v>
      </c>
      <c r="C300" s="37" t="s">
        <v>13</v>
      </c>
      <c r="D300" s="37">
        <v>0.01</v>
      </c>
      <c r="E300" s="37">
        <v>2.89</v>
      </c>
      <c r="F300" s="37">
        <v>0.5</v>
      </c>
      <c r="G300" s="37" t="s">
        <v>14</v>
      </c>
      <c r="H300" s="37" t="s">
        <v>15</v>
      </c>
      <c r="I300" s="37" t="s">
        <v>24</v>
      </c>
      <c r="J300" s="37" t="s">
        <v>128</v>
      </c>
      <c r="K300" s="37" t="s">
        <v>49</v>
      </c>
      <c r="L300" s="37" t="s">
        <v>705</v>
      </c>
      <c r="M300" s="37">
        <v>0.38</v>
      </c>
      <c r="N300" s="37" t="s">
        <v>8</v>
      </c>
      <c r="O300" s="37" t="s">
        <v>28</v>
      </c>
      <c r="P300" s="37" t="s">
        <v>265</v>
      </c>
      <c r="Q300" s="37" t="s">
        <v>756</v>
      </c>
      <c r="R300" s="37">
        <v>48101</v>
      </c>
      <c r="S300" s="39">
        <v>42030</v>
      </c>
      <c r="T300" s="39">
        <v>42032</v>
      </c>
      <c r="U300" s="37">
        <v>1.2236</v>
      </c>
      <c r="V300" s="37">
        <v>1</v>
      </c>
      <c r="W300" s="37">
        <v>3.08</v>
      </c>
      <c r="X300" s="37">
        <v>89595</v>
      </c>
      <c r="Y300" s="37" t="s">
        <v>3217</v>
      </c>
      <c r="Z300" s="37">
        <v>-61.084946932130144</v>
      </c>
    </row>
    <row r="301" spans="1:26" customFormat="1" x14ac:dyDescent="0.2">
      <c r="A301" s="37">
        <v>3154</v>
      </c>
      <c r="B301" s="37" t="s">
        <v>757</v>
      </c>
      <c r="C301" s="37" t="s">
        <v>13</v>
      </c>
      <c r="D301" s="37">
        <v>0.08</v>
      </c>
      <c r="E301" s="37">
        <v>150.97999999999999</v>
      </c>
      <c r="F301" s="37">
        <v>13.99</v>
      </c>
      <c r="G301" s="37" t="s">
        <v>63</v>
      </c>
      <c r="H301" s="37" t="s">
        <v>70</v>
      </c>
      <c r="I301" s="37" t="s">
        <v>16</v>
      </c>
      <c r="J301" s="37" t="s">
        <v>32</v>
      </c>
      <c r="K301" s="37" t="s">
        <v>120</v>
      </c>
      <c r="L301" s="37" t="s">
        <v>758</v>
      </c>
      <c r="M301" s="37">
        <v>0.38</v>
      </c>
      <c r="N301" s="37" t="s">
        <v>8</v>
      </c>
      <c r="O301" s="37" t="s">
        <v>9</v>
      </c>
      <c r="P301" s="37" t="s">
        <v>99</v>
      </c>
      <c r="Q301" s="37" t="s">
        <v>759</v>
      </c>
      <c r="R301" s="37">
        <v>33710</v>
      </c>
      <c r="S301" s="39">
        <v>42030</v>
      </c>
      <c r="T301" s="39">
        <v>42031</v>
      </c>
      <c r="U301" s="37">
        <v>-3.948</v>
      </c>
      <c r="V301" s="37">
        <v>8</v>
      </c>
      <c r="W301" s="37">
        <v>1183.82</v>
      </c>
      <c r="X301" s="37">
        <v>86899</v>
      </c>
      <c r="Y301" s="37" t="s">
        <v>3216</v>
      </c>
      <c r="Z301" s="37">
        <v>670.92707248826616</v>
      </c>
    </row>
    <row r="302" spans="1:26" customFormat="1" x14ac:dyDescent="0.2">
      <c r="A302" s="37">
        <v>3155</v>
      </c>
      <c r="B302" s="37" t="s">
        <v>618</v>
      </c>
      <c r="C302" s="37" t="s">
        <v>13</v>
      </c>
      <c r="D302" s="37">
        <v>0.03</v>
      </c>
      <c r="E302" s="37">
        <v>25.98</v>
      </c>
      <c r="F302" s="37">
        <v>14.36</v>
      </c>
      <c r="G302" s="37" t="s">
        <v>2</v>
      </c>
      <c r="H302" s="37" t="s">
        <v>70</v>
      </c>
      <c r="I302" s="37" t="s">
        <v>4</v>
      </c>
      <c r="J302" s="37" t="s">
        <v>85</v>
      </c>
      <c r="K302" s="37" t="s">
        <v>33</v>
      </c>
      <c r="L302" s="37" t="s">
        <v>760</v>
      </c>
      <c r="M302" s="37">
        <v>0.6</v>
      </c>
      <c r="N302" s="37" t="s">
        <v>8</v>
      </c>
      <c r="O302" s="37" t="s">
        <v>9</v>
      </c>
      <c r="P302" s="37" t="s">
        <v>99</v>
      </c>
      <c r="Q302" s="37" t="s">
        <v>308</v>
      </c>
      <c r="R302" s="37">
        <v>32771</v>
      </c>
      <c r="S302" s="39">
        <v>42030</v>
      </c>
      <c r="T302" s="39">
        <v>42031</v>
      </c>
      <c r="U302" s="37">
        <v>57.545999999999999</v>
      </c>
      <c r="V302" s="37">
        <v>4</v>
      </c>
      <c r="W302" s="37">
        <v>107.66</v>
      </c>
      <c r="X302" s="37">
        <v>86899</v>
      </c>
      <c r="Y302" s="37" t="s">
        <v>3216</v>
      </c>
      <c r="Z302" s="37">
        <v>847.02878681737548</v>
      </c>
    </row>
    <row r="303" spans="1:26" customFormat="1" x14ac:dyDescent="0.2">
      <c r="A303" s="37">
        <v>3155</v>
      </c>
      <c r="B303" s="37" t="s">
        <v>618</v>
      </c>
      <c r="C303" s="37" t="s">
        <v>13</v>
      </c>
      <c r="D303" s="37">
        <v>0.1</v>
      </c>
      <c r="E303" s="37">
        <v>32.479999999999997</v>
      </c>
      <c r="F303" s="37">
        <v>35</v>
      </c>
      <c r="G303" s="37" t="s">
        <v>14</v>
      </c>
      <c r="H303" s="37" t="s">
        <v>70</v>
      </c>
      <c r="I303" s="37" t="s">
        <v>24</v>
      </c>
      <c r="J303" s="37" t="s">
        <v>54</v>
      </c>
      <c r="K303" s="37" t="s">
        <v>40</v>
      </c>
      <c r="L303" s="37" t="s">
        <v>761</v>
      </c>
      <c r="M303" s="37">
        <v>0.81</v>
      </c>
      <c r="N303" s="37" t="s">
        <v>8</v>
      </c>
      <c r="O303" s="37" t="s">
        <v>9</v>
      </c>
      <c r="P303" s="37" t="s">
        <v>99</v>
      </c>
      <c r="Q303" s="37" t="s">
        <v>308</v>
      </c>
      <c r="R303" s="37">
        <v>32771</v>
      </c>
      <c r="S303" s="39">
        <v>42030</v>
      </c>
      <c r="T303" s="39">
        <v>42031</v>
      </c>
      <c r="U303" s="37">
        <v>-333.42540000000002</v>
      </c>
      <c r="V303" s="37">
        <v>10</v>
      </c>
      <c r="W303" s="37">
        <v>318.83</v>
      </c>
      <c r="X303" s="37">
        <v>86899</v>
      </c>
      <c r="Y303" s="37" t="s">
        <v>3216</v>
      </c>
      <c r="Z303" s="37">
        <v>969.36324085734464</v>
      </c>
    </row>
    <row r="304" spans="1:26" customFormat="1" x14ac:dyDescent="0.2">
      <c r="A304" s="37">
        <v>1129</v>
      </c>
      <c r="B304" s="37" t="s">
        <v>762</v>
      </c>
      <c r="C304" s="37" t="s">
        <v>23</v>
      </c>
      <c r="D304" s="37">
        <v>0.02</v>
      </c>
      <c r="E304" s="37">
        <v>4.9800000000000004</v>
      </c>
      <c r="F304" s="37">
        <v>6.07</v>
      </c>
      <c r="G304" s="37" t="s">
        <v>14</v>
      </c>
      <c r="H304" s="37" t="s">
        <v>47</v>
      </c>
      <c r="I304" s="37" t="s">
        <v>24</v>
      </c>
      <c r="J304" s="37" t="s">
        <v>64</v>
      </c>
      <c r="K304" s="37" t="s">
        <v>49</v>
      </c>
      <c r="L304" s="37" t="s">
        <v>763</v>
      </c>
      <c r="M304" s="37">
        <v>0.36</v>
      </c>
      <c r="N304" s="37" t="s">
        <v>8</v>
      </c>
      <c r="O304" s="37" t="s">
        <v>87</v>
      </c>
      <c r="P304" s="37" t="s">
        <v>379</v>
      </c>
      <c r="Q304" s="37" t="s">
        <v>764</v>
      </c>
      <c r="R304" s="37">
        <v>2118</v>
      </c>
      <c r="S304" s="39">
        <v>42030</v>
      </c>
      <c r="T304" s="39">
        <v>42032</v>
      </c>
      <c r="U304" s="37">
        <v>-46.92</v>
      </c>
      <c r="V304" s="37">
        <v>19</v>
      </c>
      <c r="W304" s="37">
        <v>105.5</v>
      </c>
      <c r="X304" s="37">
        <v>57794</v>
      </c>
      <c r="Y304" s="37" t="s">
        <v>3219</v>
      </c>
      <c r="Z304" s="37">
        <v>168.5138343509546</v>
      </c>
    </row>
    <row r="305" spans="1:26" customFormat="1" x14ac:dyDescent="0.2">
      <c r="A305" s="37">
        <v>1133</v>
      </c>
      <c r="B305" s="37" t="s">
        <v>765</v>
      </c>
      <c r="C305" s="37" t="s">
        <v>23</v>
      </c>
      <c r="D305" s="37">
        <v>0.02</v>
      </c>
      <c r="E305" s="37">
        <v>4.9800000000000004</v>
      </c>
      <c r="F305" s="37">
        <v>6.07</v>
      </c>
      <c r="G305" s="37" t="s">
        <v>14</v>
      </c>
      <c r="H305" s="37" t="s">
        <v>47</v>
      </c>
      <c r="I305" s="37" t="s">
        <v>24</v>
      </c>
      <c r="J305" s="37" t="s">
        <v>64</v>
      </c>
      <c r="K305" s="37" t="s">
        <v>49</v>
      </c>
      <c r="L305" s="37" t="s">
        <v>763</v>
      </c>
      <c r="M305" s="37">
        <v>0.36</v>
      </c>
      <c r="N305" s="37" t="s">
        <v>8</v>
      </c>
      <c r="O305" s="37" t="s">
        <v>28</v>
      </c>
      <c r="P305" s="37" t="s">
        <v>163</v>
      </c>
      <c r="Q305" s="37" t="s">
        <v>766</v>
      </c>
      <c r="R305" s="37">
        <v>75234</v>
      </c>
      <c r="S305" s="39">
        <v>42030</v>
      </c>
      <c r="T305" s="39">
        <v>42032</v>
      </c>
      <c r="U305" s="37">
        <v>-46.92</v>
      </c>
      <c r="V305" s="37">
        <v>5</v>
      </c>
      <c r="W305" s="37">
        <v>27.76</v>
      </c>
      <c r="X305" s="37">
        <v>88105</v>
      </c>
      <c r="Y305" s="37" t="s">
        <v>3217</v>
      </c>
      <c r="Z305" s="37">
        <v>168.5138343509546</v>
      </c>
    </row>
    <row r="306" spans="1:26" customFormat="1" x14ac:dyDescent="0.2">
      <c r="A306" s="37">
        <v>2795</v>
      </c>
      <c r="B306" s="37" t="s">
        <v>767</v>
      </c>
      <c r="C306" s="37" t="s">
        <v>23</v>
      </c>
      <c r="D306" s="37">
        <v>0.04</v>
      </c>
      <c r="E306" s="37">
        <v>3.57</v>
      </c>
      <c r="F306" s="37">
        <v>4.17</v>
      </c>
      <c r="G306" s="37" t="s">
        <v>14</v>
      </c>
      <c r="H306" s="37" t="s">
        <v>70</v>
      </c>
      <c r="I306" s="37" t="s">
        <v>24</v>
      </c>
      <c r="J306" s="37" t="s">
        <v>25</v>
      </c>
      <c r="K306" s="37" t="s">
        <v>18</v>
      </c>
      <c r="L306" s="37" t="s">
        <v>768</v>
      </c>
      <c r="M306" s="37">
        <v>0.59</v>
      </c>
      <c r="N306" s="37" t="s">
        <v>8</v>
      </c>
      <c r="O306" s="37" t="s">
        <v>28</v>
      </c>
      <c r="P306" s="37" t="s">
        <v>189</v>
      </c>
      <c r="Q306" s="37" t="s">
        <v>769</v>
      </c>
      <c r="R306" s="37">
        <v>50401</v>
      </c>
      <c r="S306" s="39">
        <v>42030</v>
      </c>
      <c r="T306" s="39">
        <v>42032</v>
      </c>
      <c r="U306" s="37">
        <v>-69.91</v>
      </c>
      <c r="V306" s="37">
        <v>8</v>
      </c>
      <c r="W306" s="37">
        <v>30.9</v>
      </c>
      <c r="X306" s="37">
        <v>87556</v>
      </c>
      <c r="Y306" s="37" t="s">
        <v>3217</v>
      </c>
      <c r="Z306" s="37">
        <v>235.55534330945417</v>
      </c>
    </row>
    <row r="307" spans="1:26" customFormat="1" x14ac:dyDescent="0.2">
      <c r="A307" s="37">
        <v>2795</v>
      </c>
      <c r="B307" s="37" t="s">
        <v>767</v>
      </c>
      <c r="C307" s="37" t="s">
        <v>23</v>
      </c>
      <c r="D307" s="37">
        <v>0.05</v>
      </c>
      <c r="E307" s="37">
        <v>200.99</v>
      </c>
      <c r="F307" s="37">
        <v>4.2</v>
      </c>
      <c r="G307" s="37" t="s">
        <v>14</v>
      </c>
      <c r="H307" s="37" t="s">
        <v>70</v>
      </c>
      <c r="I307" s="37" t="s">
        <v>16</v>
      </c>
      <c r="J307" s="37" t="s">
        <v>111</v>
      </c>
      <c r="K307" s="37" t="s">
        <v>49</v>
      </c>
      <c r="L307" s="37" t="s">
        <v>770</v>
      </c>
      <c r="M307" s="37">
        <v>0.59</v>
      </c>
      <c r="N307" s="37" t="s">
        <v>8</v>
      </c>
      <c r="O307" s="37" t="s">
        <v>28</v>
      </c>
      <c r="P307" s="37" t="s">
        <v>189</v>
      </c>
      <c r="Q307" s="37" t="s">
        <v>769</v>
      </c>
      <c r="R307" s="37">
        <v>50401</v>
      </c>
      <c r="S307" s="39">
        <v>42030</v>
      </c>
      <c r="T307" s="39">
        <v>42034</v>
      </c>
      <c r="U307" s="37">
        <v>1630.5252</v>
      </c>
      <c r="V307" s="37">
        <v>14</v>
      </c>
      <c r="W307" s="37">
        <v>2363.08</v>
      </c>
      <c r="X307" s="37">
        <v>87556</v>
      </c>
      <c r="Y307" s="37" t="s">
        <v>3217</v>
      </c>
      <c r="Z307" s="37">
        <v>2589.6170453676896</v>
      </c>
    </row>
    <row r="308" spans="1:26" customFormat="1" x14ac:dyDescent="0.2">
      <c r="A308" s="37">
        <v>2795</v>
      </c>
      <c r="B308" s="37" t="s">
        <v>767</v>
      </c>
      <c r="C308" s="37" t="s">
        <v>23</v>
      </c>
      <c r="D308" s="37">
        <v>7.0000000000000007E-2</v>
      </c>
      <c r="E308" s="37">
        <v>195.99</v>
      </c>
      <c r="F308" s="37">
        <v>8.99</v>
      </c>
      <c r="G308" s="37" t="s">
        <v>14</v>
      </c>
      <c r="H308" s="37" t="s">
        <v>70</v>
      </c>
      <c r="I308" s="37" t="s">
        <v>16</v>
      </c>
      <c r="J308" s="37" t="s">
        <v>111</v>
      </c>
      <c r="K308" s="37" t="s">
        <v>49</v>
      </c>
      <c r="L308" s="37" t="s">
        <v>771</v>
      </c>
      <c r="M308" s="37">
        <v>0.57999999999999996</v>
      </c>
      <c r="N308" s="37" t="s">
        <v>8</v>
      </c>
      <c r="O308" s="37" t="s">
        <v>28</v>
      </c>
      <c r="P308" s="37" t="s">
        <v>189</v>
      </c>
      <c r="Q308" s="37" t="s">
        <v>769</v>
      </c>
      <c r="R308" s="37">
        <v>50401</v>
      </c>
      <c r="S308" s="39">
        <v>42030</v>
      </c>
      <c r="T308" s="39">
        <v>42030</v>
      </c>
      <c r="U308" s="37">
        <v>-457.16</v>
      </c>
      <c r="V308" s="37">
        <v>2</v>
      </c>
      <c r="W308" s="37">
        <v>328.45</v>
      </c>
      <c r="X308" s="37">
        <v>87556</v>
      </c>
      <c r="Y308" s="37" t="s">
        <v>3217</v>
      </c>
      <c r="Z308" s="37">
        <v>546.9716684756778</v>
      </c>
    </row>
    <row r="309" spans="1:26" customFormat="1" x14ac:dyDescent="0.2">
      <c r="A309" s="37">
        <v>3000</v>
      </c>
      <c r="B309" s="37" t="s">
        <v>772</v>
      </c>
      <c r="C309" s="37" t="s">
        <v>23</v>
      </c>
      <c r="D309" s="37">
        <v>0.01</v>
      </c>
      <c r="E309" s="37">
        <v>10.14</v>
      </c>
      <c r="F309" s="37">
        <v>2.27</v>
      </c>
      <c r="G309" s="37" t="s">
        <v>14</v>
      </c>
      <c r="H309" s="37" t="s">
        <v>15</v>
      </c>
      <c r="I309" s="37" t="s">
        <v>24</v>
      </c>
      <c r="J309" s="37" t="s">
        <v>64</v>
      </c>
      <c r="K309" s="37" t="s">
        <v>26</v>
      </c>
      <c r="L309" s="37" t="s">
        <v>147</v>
      </c>
      <c r="M309" s="37">
        <v>0.36</v>
      </c>
      <c r="N309" s="37" t="s">
        <v>8</v>
      </c>
      <c r="O309" s="37" t="s">
        <v>28</v>
      </c>
      <c r="P309" s="37" t="s">
        <v>265</v>
      </c>
      <c r="Q309" s="37" t="s">
        <v>773</v>
      </c>
      <c r="R309" s="37">
        <v>48342</v>
      </c>
      <c r="S309" s="39">
        <v>42030</v>
      </c>
      <c r="T309" s="39">
        <v>42032</v>
      </c>
      <c r="U309" s="37">
        <v>28.152000000000001</v>
      </c>
      <c r="V309" s="37">
        <v>4</v>
      </c>
      <c r="W309" s="37">
        <v>40.799999999999997</v>
      </c>
      <c r="X309" s="37">
        <v>87042</v>
      </c>
      <c r="Y309" s="37" t="s">
        <v>3217</v>
      </c>
      <c r="Z309" s="37">
        <v>103.7606995951931</v>
      </c>
    </row>
    <row r="310" spans="1:26" customFormat="1" x14ac:dyDescent="0.2">
      <c r="A310" s="37">
        <v>3307</v>
      </c>
      <c r="B310" s="37" t="s">
        <v>774</v>
      </c>
      <c r="C310" s="37" t="s">
        <v>23</v>
      </c>
      <c r="D310" s="37">
        <v>7.0000000000000007E-2</v>
      </c>
      <c r="E310" s="37">
        <v>16.739999999999998</v>
      </c>
      <c r="F310" s="37">
        <v>7.04</v>
      </c>
      <c r="G310" s="37" t="s">
        <v>14</v>
      </c>
      <c r="H310" s="37" t="s">
        <v>3</v>
      </c>
      <c r="I310" s="37" t="s">
        <v>24</v>
      </c>
      <c r="J310" s="37" t="s">
        <v>54</v>
      </c>
      <c r="K310" s="37" t="s">
        <v>49</v>
      </c>
      <c r="L310" s="37" t="s">
        <v>775</v>
      </c>
      <c r="M310" s="37">
        <v>0.81</v>
      </c>
      <c r="N310" s="37" t="s">
        <v>8</v>
      </c>
      <c r="O310" s="37" t="s">
        <v>87</v>
      </c>
      <c r="P310" s="37" t="s">
        <v>379</v>
      </c>
      <c r="Q310" s="37" t="s">
        <v>776</v>
      </c>
      <c r="R310" s="37">
        <v>1001</v>
      </c>
      <c r="S310" s="39">
        <v>42030</v>
      </c>
      <c r="T310" s="39">
        <v>42037</v>
      </c>
      <c r="U310" s="37">
        <v>-114.2</v>
      </c>
      <c r="V310" s="37">
        <v>5</v>
      </c>
      <c r="W310" s="37">
        <v>80.58</v>
      </c>
      <c r="X310" s="37">
        <v>90462</v>
      </c>
      <c r="Y310" s="37" t="s">
        <v>3219</v>
      </c>
      <c r="Z310" s="37">
        <v>464.7887738577686</v>
      </c>
    </row>
    <row r="311" spans="1:26" customFormat="1" x14ac:dyDescent="0.2">
      <c r="A311" s="37">
        <v>3311</v>
      </c>
      <c r="B311" s="37" t="s">
        <v>777</v>
      </c>
      <c r="C311" s="37" t="s">
        <v>23</v>
      </c>
      <c r="D311" s="37">
        <v>0.06</v>
      </c>
      <c r="E311" s="37">
        <v>6.45</v>
      </c>
      <c r="F311" s="37">
        <v>1.34</v>
      </c>
      <c r="G311" s="37" t="s">
        <v>14</v>
      </c>
      <c r="H311" s="37" t="s">
        <v>3</v>
      </c>
      <c r="I311" s="37" t="s">
        <v>24</v>
      </c>
      <c r="J311" s="37" t="s">
        <v>64</v>
      </c>
      <c r="K311" s="37" t="s">
        <v>26</v>
      </c>
      <c r="L311" s="37" t="s">
        <v>462</v>
      </c>
      <c r="M311" s="37">
        <v>0.36</v>
      </c>
      <c r="N311" s="37" t="s">
        <v>8</v>
      </c>
      <c r="O311" s="37" t="s">
        <v>87</v>
      </c>
      <c r="P311" s="37" t="s">
        <v>379</v>
      </c>
      <c r="Q311" s="37" t="s">
        <v>778</v>
      </c>
      <c r="R311" s="37">
        <v>1890</v>
      </c>
      <c r="S311" s="39">
        <v>42030</v>
      </c>
      <c r="T311" s="39">
        <v>42035</v>
      </c>
      <c r="U311" s="37">
        <v>39.426600000000001</v>
      </c>
      <c r="V311" s="37">
        <v>9</v>
      </c>
      <c r="W311" s="37">
        <v>57.14</v>
      </c>
      <c r="X311" s="37">
        <v>90462</v>
      </c>
      <c r="Y311" s="37" t="s">
        <v>3219</v>
      </c>
      <c r="Z311" s="37">
        <v>64.897370220827568</v>
      </c>
    </row>
    <row r="312" spans="1:26" customFormat="1" x14ac:dyDescent="0.2">
      <c r="A312" s="37">
        <v>3314</v>
      </c>
      <c r="B312" s="37" t="s">
        <v>779</v>
      </c>
      <c r="C312" s="37" t="s">
        <v>23</v>
      </c>
      <c r="D312" s="37">
        <v>0.05</v>
      </c>
      <c r="E312" s="37">
        <v>122.99</v>
      </c>
      <c r="F312" s="37">
        <v>70.2</v>
      </c>
      <c r="G312" s="37" t="s">
        <v>2</v>
      </c>
      <c r="H312" s="37" t="s">
        <v>3</v>
      </c>
      <c r="I312" s="37" t="s">
        <v>4</v>
      </c>
      <c r="J312" s="37" t="s">
        <v>85</v>
      </c>
      <c r="K312" s="37" t="s">
        <v>33</v>
      </c>
      <c r="L312" s="37" t="s">
        <v>780</v>
      </c>
      <c r="M312" s="37">
        <v>0.74</v>
      </c>
      <c r="N312" s="37" t="s">
        <v>8</v>
      </c>
      <c r="O312" s="37" t="s">
        <v>87</v>
      </c>
      <c r="P312" s="37" t="s">
        <v>373</v>
      </c>
      <c r="Q312" s="37" t="s">
        <v>781</v>
      </c>
      <c r="R312" s="37">
        <v>7024</v>
      </c>
      <c r="S312" s="39">
        <v>42030</v>
      </c>
      <c r="T312" s="39">
        <v>42034</v>
      </c>
      <c r="U312" s="37">
        <v>-722.23</v>
      </c>
      <c r="V312" s="37">
        <v>4</v>
      </c>
      <c r="W312" s="37">
        <v>498.31</v>
      </c>
      <c r="X312" s="37">
        <v>90462</v>
      </c>
      <c r="Y312" s="37" t="s">
        <v>3219</v>
      </c>
      <c r="Z312" s="37">
        <v>2072.2176516477416</v>
      </c>
    </row>
    <row r="313" spans="1:26" customFormat="1" x14ac:dyDescent="0.2">
      <c r="A313" s="37">
        <v>1946</v>
      </c>
      <c r="B313" s="37" t="s">
        <v>782</v>
      </c>
      <c r="C313" s="37" t="s">
        <v>92</v>
      </c>
      <c r="D313" s="37">
        <v>0.08</v>
      </c>
      <c r="E313" s="37">
        <v>90.98</v>
      </c>
      <c r="F313" s="37">
        <v>56.2</v>
      </c>
      <c r="G313" s="37" t="s">
        <v>14</v>
      </c>
      <c r="H313" s="37" t="s">
        <v>15</v>
      </c>
      <c r="I313" s="37" t="s">
        <v>4</v>
      </c>
      <c r="J313" s="37" t="s">
        <v>102</v>
      </c>
      <c r="K313" s="37" t="s">
        <v>120</v>
      </c>
      <c r="L313" s="37" t="s">
        <v>783</v>
      </c>
      <c r="M313" s="37">
        <v>0.74</v>
      </c>
      <c r="N313" s="37" t="s">
        <v>8</v>
      </c>
      <c r="O313" s="37" t="s">
        <v>87</v>
      </c>
      <c r="P313" s="37" t="s">
        <v>296</v>
      </c>
      <c r="Q313" s="37" t="s">
        <v>784</v>
      </c>
      <c r="R313" s="37">
        <v>15228</v>
      </c>
      <c r="S313" s="39">
        <v>42030</v>
      </c>
      <c r="T313" s="39">
        <v>42032</v>
      </c>
      <c r="U313" s="37">
        <v>-1920.9336000000001</v>
      </c>
      <c r="V313" s="37">
        <v>12</v>
      </c>
      <c r="W313" s="37">
        <v>1058.3599999999999</v>
      </c>
      <c r="X313" s="37">
        <v>86331</v>
      </c>
      <c r="Y313" s="37" t="s">
        <v>3219</v>
      </c>
      <c r="Z313" s="37">
        <v>54.308644686978901</v>
      </c>
    </row>
    <row r="314" spans="1:26" customFormat="1" x14ac:dyDescent="0.2">
      <c r="A314" s="37">
        <v>1946</v>
      </c>
      <c r="B314" s="37" t="s">
        <v>782</v>
      </c>
      <c r="C314" s="37" t="s">
        <v>92</v>
      </c>
      <c r="D314" s="37">
        <v>7.0000000000000007E-2</v>
      </c>
      <c r="E314" s="37">
        <v>5.98</v>
      </c>
      <c r="F314" s="37">
        <v>5.35</v>
      </c>
      <c r="G314" s="37" t="s">
        <v>14</v>
      </c>
      <c r="H314" s="37" t="s">
        <v>15</v>
      </c>
      <c r="I314" s="37" t="s">
        <v>24</v>
      </c>
      <c r="J314" s="37" t="s">
        <v>64</v>
      </c>
      <c r="K314" s="37" t="s">
        <v>49</v>
      </c>
      <c r="L314" s="37" t="s">
        <v>785</v>
      </c>
      <c r="M314" s="37">
        <v>0.4</v>
      </c>
      <c r="N314" s="37" t="s">
        <v>8</v>
      </c>
      <c r="O314" s="37" t="s">
        <v>87</v>
      </c>
      <c r="P314" s="37" t="s">
        <v>296</v>
      </c>
      <c r="Q314" s="37" t="s">
        <v>784</v>
      </c>
      <c r="R314" s="37">
        <v>15228</v>
      </c>
      <c r="S314" s="39">
        <v>42030</v>
      </c>
      <c r="T314" s="39">
        <v>42032</v>
      </c>
      <c r="U314" s="37">
        <v>-37.175199999999997</v>
      </c>
      <c r="V314" s="37">
        <v>3</v>
      </c>
      <c r="W314" s="37">
        <v>18.309999999999999</v>
      </c>
      <c r="X314" s="37">
        <v>86331</v>
      </c>
      <c r="Y314" s="37" t="s">
        <v>3219</v>
      </c>
      <c r="Z314" s="37">
        <v>35.550953041875992</v>
      </c>
    </row>
    <row r="315" spans="1:26" customFormat="1" x14ac:dyDescent="0.2">
      <c r="A315" s="37">
        <v>3361</v>
      </c>
      <c r="B315" s="37" t="s">
        <v>786</v>
      </c>
      <c r="C315" s="37" t="s">
        <v>92</v>
      </c>
      <c r="D315" s="37">
        <v>0.04</v>
      </c>
      <c r="E315" s="37">
        <v>7.96</v>
      </c>
      <c r="F315" s="37">
        <v>4.95</v>
      </c>
      <c r="G315" s="37" t="s">
        <v>14</v>
      </c>
      <c r="H315" s="37" t="s">
        <v>47</v>
      </c>
      <c r="I315" s="37" t="s">
        <v>4</v>
      </c>
      <c r="J315" s="37" t="s">
        <v>102</v>
      </c>
      <c r="K315" s="37" t="s">
        <v>49</v>
      </c>
      <c r="L315" s="37" t="s">
        <v>787</v>
      </c>
      <c r="M315" s="37">
        <v>0.41</v>
      </c>
      <c r="N315" s="37" t="s">
        <v>8</v>
      </c>
      <c r="O315" s="37" t="s">
        <v>28</v>
      </c>
      <c r="P315" s="37" t="s">
        <v>333</v>
      </c>
      <c r="Q315" s="37" t="s">
        <v>788</v>
      </c>
      <c r="R315" s="37">
        <v>53095</v>
      </c>
      <c r="S315" s="39">
        <v>42030</v>
      </c>
      <c r="T315" s="39">
        <v>42030</v>
      </c>
      <c r="U315" s="37">
        <v>-7.73</v>
      </c>
      <c r="V315" s="37">
        <v>15</v>
      </c>
      <c r="W315" s="37">
        <v>116.11</v>
      </c>
      <c r="X315" s="37">
        <v>91436</v>
      </c>
      <c r="Y315" s="37" t="s">
        <v>3217</v>
      </c>
      <c r="Z315" s="37">
        <v>148.36340841749302</v>
      </c>
    </row>
    <row r="316" spans="1:26" customFormat="1" x14ac:dyDescent="0.2">
      <c r="A316" s="37">
        <v>2264</v>
      </c>
      <c r="B316" s="37" t="s">
        <v>789</v>
      </c>
      <c r="C316" s="37" t="s">
        <v>46</v>
      </c>
      <c r="D316" s="37">
        <v>0.09</v>
      </c>
      <c r="E316" s="37">
        <v>207.48</v>
      </c>
      <c r="F316" s="37">
        <v>0.99</v>
      </c>
      <c r="G316" s="37" t="s">
        <v>14</v>
      </c>
      <c r="H316" s="37" t="s">
        <v>70</v>
      </c>
      <c r="I316" s="37" t="s">
        <v>24</v>
      </c>
      <c r="J316" s="37" t="s">
        <v>71</v>
      </c>
      <c r="K316" s="37" t="s">
        <v>49</v>
      </c>
      <c r="L316" s="37" t="s">
        <v>612</v>
      </c>
      <c r="M316" s="37">
        <v>0.55000000000000004</v>
      </c>
      <c r="N316" s="37" t="s">
        <v>8</v>
      </c>
      <c r="O316" s="37" t="s">
        <v>28</v>
      </c>
      <c r="P316" s="37" t="s">
        <v>56</v>
      </c>
      <c r="Q316" s="37" t="s">
        <v>790</v>
      </c>
      <c r="R316" s="37">
        <v>64804</v>
      </c>
      <c r="S316" s="39">
        <v>42030</v>
      </c>
      <c r="T316" s="39">
        <v>42033</v>
      </c>
      <c r="U316" s="37">
        <v>359.83</v>
      </c>
      <c r="V316" s="37">
        <v>3</v>
      </c>
      <c r="W316" s="37">
        <v>577.75</v>
      </c>
      <c r="X316" s="37">
        <v>86611</v>
      </c>
      <c r="Y316" s="37" t="s">
        <v>3217</v>
      </c>
      <c r="Z316" s="37">
        <v>1281.5844638375643</v>
      </c>
    </row>
    <row r="317" spans="1:26" customFormat="1" x14ac:dyDescent="0.2">
      <c r="A317" s="37">
        <v>483</v>
      </c>
      <c r="B317" s="37" t="s">
        <v>791</v>
      </c>
      <c r="C317" s="37" t="s">
        <v>1</v>
      </c>
      <c r="D317" s="37">
        <v>0.03</v>
      </c>
      <c r="E317" s="37">
        <v>11.97</v>
      </c>
      <c r="F317" s="37">
        <v>4.9800000000000004</v>
      </c>
      <c r="G317" s="37" t="s">
        <v>14</v>
      </c>
      <c r="H317" s="37" t="s">
        <v>70</v>
      </c>
      <c r="I317" s="37" t="s">
        <v>24</v>
      </c>
      <c r="J317" s="37" t="s">
        <v>71</v>
      </c>
      <c r="K317" s="37" t="s">
        <v>49</v>
      </c>
      <c r="L317" s="37" t="s">
        <v>792</v>
      </c>
      <c r="M317" s="37">
        <v>0.57999999999999996</v>
      </c>
      <c r="N317" s="37" t="s">
        <v>8</v>
      </c>
      <c r="O317" s="37" t="s">
        <v>28</v>
      </c>
      <c r="P317" s="37" t="s">
        <v>79</v>
      </c>
      <c r="Q317" s="37" t="s">
        <v>793</v>
      </c>
      <c r="R317" s="37">
        <v>60543</v>
      </c>
      <c r="S317" s="39">
        <v>42031</v>
      </c>
      <c r="T317" s="39">
        <v>42032</v>
      </c>
      <c r="U317" s="37">
        <v>-18.190000000000001</v>
      </c>
      <c r="V317" s="37">
        <v>6</v>
      </c>
      <c r="W317" s="37">
        <v>73.180000000000007</v>
      </c>
      <c r="X317" s="37">
        <v>90353</v>
      </c>
      <c r="Y317" s="37" t="s">
        <v>3217</v>
      </c>
      <c r="Z317" s="37">
        <v>545.76394700287801</v>
      </c>
    </row>
    <row r="318" spans="1:26" customFormat="1" x14ac:dyDescent="0.2">
      <c r="A318" s="37">
        <v>2979</v>
      </c>
      <c r="B318" s="37" t="s">
        <v>794</v>
      </c>
      <c r="C318" s="37" t="s">
        <v>1</v>
      </c>
      <c r="D318" s="37">
        <v>0.09</v>
      </c>
      <c r="E318" s="37">
        <v>2.94</v>
      </c>
      <c r="F318" s="37">
        <v>0.7</v>
      </c>
      <c r="G318" s="37" t="s">
        <v>14</v>
      </c>
      <c r="H318" s="37" t="s">
        <v>70</v>
      </c>
      <c r="I318" s="37" t="s">
        <v>24</v>
      </c>
      <c r="J318" s="37" t="s">
        <v>25</v>
      </c>
      <c r="K318" s="37" t="s">
        <v>26</v>
      </c>
      <c r="L318" s="37" t="s">
        <v>795</v>
      </c>
      <c r="M318" s="37">
        <v>0.57999999999999996</v>
      </c>
      <c r="N318" s="37" t="s">
        <v>8</v>
      </c>
      <c r="O318" s="37" t="s">
        <v>28</v>
      </c>
      <c r="P318" s="37" t="s">
        <v>541</v>
      </c>
      <c r="Q318" s="37" t="s">
        <v>796</v>
      </c>
      <c r="R318" s="37">
        <v>58601</v>
      </c>
      <c r="S318" s="39">
        <v>42031</v>
      </c>
      <c r="T318" s="39">
        <v>42032</v>
      </c>
      <c r="U318" s="37">
        <v>6.3840000000000003</v>
      </c>
      <c r="V318" s="37">
        <v>9</v>
      </c>
      <c r="W318" s="37">
        <v>25.22</v>
      </c>
      <c r="X318" s="37">
        <v>86544</v>
      </c>
      <c r="Y318" s="37" t="s">
        <v>3217</v>
      </c>
      <c r="Z318" s="37">
        <v>384.68904803913523</v>
      </c>
    </row>
    <row r="319" spans="1:26" customFormat="1" x14ac:dyDescent="0.2">
      <c r="A319" s="37">
        <v>2980</v>
      </c>
      <c r="B319" s="37" t="s">
        <v>797</v>
      </c>
      <c r="C319" s="37" t="s">
        <v>1</v>
      </c>
      <c r="D319" s="37">
        <v>0.03</v>
      </c>
      <c r="E319" s="37">
        <v>43.98</v>
      </c>
      <c r="F319" s="37">
        <v>8.99</v>
      </c>
      <c r="G319" s="37" t="s">
        <v>14</v>
      </c>
      <c r="H319" s="37" t="s">
        <v>70</v>
      </c>
      <c r="I319" s="37" t="s">
        <v>24</v>
      </c>
      <c r="J319" s="37" t="s">
        <v>25</v>
      </c>
      <c r="K319" s="37" t="s">
        <v>18</v>
      </c>
      <c r="L319" s="37" t="s">
        <v>798</v>
      </c>
      <c r="M319" s="37">
        <v>0.57999999999999996</v>
      </c>
      <c r="N319" s="37" t="s">
        <v>8</v>
      </c>
      <c r="O319" s="37" t="s">
        <v>87</v>
      </c>
      <c r="P319" s="37" t="s">
        <v>293</v>
      </c>
      <c r="Q319" s="37" t="s">
        <v>799</v>
      </c>
      <c r="R319" s="37">
        <v>44870</v>
      </c>
      <c r="S319" s="39">
        <v>42031</v>
      </c>
      <c r="T319" s="39">
        <v>42033</v>
      </c>
      <c r="U319" s="37">
        <v>274.0788</v>
      </c>
      <c r="V319" s="37">
        <v>10</v>
      </c>
      <c r="W319" s="37">
        <v>454.4</v>
      </c>
      <c r="X319" s="37">
        <v>86544</v>
      </c>
      <c r="Y319" s="37" t="s">
        <v>3219</v>
      </c>
      <c r="Z319" s="37">
        <v>1056.1814407469608</v>
      </c>
    </row>
    <row r="320" spans="1:26" customFormat="1" x14ac:dyDescent="0.2">
      <c r="A320" s="37">
        <v>2980</v>
      </c>
      <c r="B320" s="37" t="s">
        <v>797</v>
      </c>
      <c r="C320" s="37" t="s">
        <v>1</v>
      </c>
      <c r="D320" s="37">
        <v>0.06</v>
      </c>
      <c r="E320" s="37">
        <v>1.1399999999999999</v>
      </c>
      <c r="F320" s="37">
        <v>0.7</v>
      </c>
      <c r="G320" s="37" t="s">
        <v>14</v>
      </c>
      <c r="H320" s="37" t="s">
        <v>70</v>
      </c>
      <c r="I320" s="37" t="s">
        <v>24</v>
      </c>
      <c r="J320" s="37" t="s">
        <v>152</v>
      </c>
      <c r="K320" s="37" t="s">
        <v>26</v>
      </c>
      <c r="L320" s="37" t="s">
        <v>800</v>
      </c>
      <c r="M320" s="37">
        <v>0.38</v>
      </c>
      <c r="N320" s="37" t="s">
        <v>8</v>
      </c>
      <c r="O320" s="37" t="s">
        <v>87</v>
      </c>
      <c r="P320" s="37" t="s">
        <v>293</v>
      </c>
      <c r="Q320" s="37" t="s">
        <v>799</v>
      </c>
      <c r="R320" s="37">
        <v>44870</v>
      </c>
      <c r="S320" s="39">
        <v>42031</v>
      </c>
      <c r="T320" s="39">
        <v>42034</v>
      </c>
      <c r="U320" s="37">
        <v>-3.782</v>
      </c>
      <c r="V320" s="37">
        <v>13</v>
      </c>
      <c r="W320" s="37">
        <v>14.53</v>
      </c>
      <c r="X320" s="37">
        <v>86544</v>
      </c>
      <c r="Y320" s="37" t="s">
        <v>3219</v>
      </c>
      <c r="Z320" s="37">
        <v>222.22748086119515</v>
      </c>
    </row>
    <row r="321" spans="1:26" customFormat="1" x14ac:dyDescent="0.2">
      <c r="A321" s="37">
        <v>2254</v>
      </c>
      <c r="B321" s="37" t="s">
        <v>801</v>
      </c>
      <c r="C321" s="37" t="s">
        <v>23</v>
      </c>
      <c r="D321" s="37">
        <v>0.1</v>
      </c>
      <c r="E321" s="37">
        <v>6.3</v>
      </c>
      <c r="F321" s="37">
        <v>0.5</v>
      </c>
      <c r="G321" s="37" t="s">
        <v>14</v>
      </c>
      <c r="H321" s="37" t="s">
        <v>70</v>
      </c>
      <c r="I321" s="37" t="s">
        <v>24</v>
      </c>
      <c r="J321" s="37" t="s">
        <v>128</v>
      </c>
      <c r="K321" s="37" t="s">
        <v>49</v>
      </c>
      <c r="L321" s="37" t="s">
        <v>802</v>
      </c>
      <c r="M321" s="37">
        <v>0.39</v>
      </c>
      <c r="N321" s="37" t="s">
        <v>8</v>
      </c>
      <c r="O321" s="37" t="s">
        <v>9</v>
      </c>
      <c r="P321" s="37" t="s">
        <v>364</v>
      </c>
      <c r="Q321" s="37" t="s">
        <v>803</v>
      </c>
      <c r="R321" s="37">
        <v>42003</v>
      </c>
      <c r="S321" s="39">
        <v>42031</v>
      </c>
      <c r="T321" s="39">
        <v>42036</v>
      </c>
      <c r="U321" s="37">
        <v>-464.28199999999998</v>
      </c>
      <c r="V321" s="37">
        <v>12</v>
      </c>
      <c r="W321" s="37">
        <v>68.72</v>
      </c>
      <c r="X321" s="37">
        <v>89278</v>
      </c>
      <c r="Y321" s="37" t="s">
        <v>3216</v>
      </c>
      <c r="Z321" s="37">
        <v>-467.06166323860077</v>
      </c>
    </row>
    <row r="322" spans="1:26" customFormat="1" x14ac:dyDescent="0.2">
      <c r="A322" s="37">
        <v>2178</v>
      </c>
      <c r="B322" s="37" t="s">
        <v>804</v>
      </c>
      <c r="C322" s="37" t="s">
        <v>92</v>
      </c>
      <c r="D322" s="37">
        <v>0.08</v>
      </c>
      <c r="E322" s="37">
        <v>2.94</v>
      </c>
      <c r="F322" s="37">
        <v>0.96</v>
      </c>
      <c r="G322" s="37" t="s">
        <v>14</v>
      </c>
      <c r="H322" s="37" t="s">
        <v>3</v>
      </c>
      <c r="I322" s="37" t="s">
        <v>24</v>
      </c>
      <c r="J322" s="37" t="s">
        <v>25</v>
      </c>
      <c r="K322" s="37" t="s">
        <v>26</v>
      </c>
      <c r="L322" s="37" t="s">
        <v>805</v>
      </c>
      <c r="M322" s="37">
        <v>0.57999999999999996</v>
      </c>
      <c r="N322" s="37" t="s">
        <v>8</v>
      </c>
      <c r="O322" s="37" t="s">
        <v>87</v>
      </c>
      <c r="P322" s="37" t="s">
        <v>379</v>
      </c>
      <c r="Q322" s="37" t="s">
        <v>806</v>
      </c>
      <c r="R322" s="37">
        <v>1610</v>
      </c>
      <c r="S322" s="39">
        <v>42031</v>
      </c>
      <c r="T322" s="39">
        <v>42033</v>
      </c>
      <c r="U322" s="37">
        <v>-1.18</v>
      </c>
      <c r="V322" s="37">
        <v>9</v>
      </c>
      <c r="W322" s="37">
        <v>25.35</v>
      </c>
      <c r="X322" s="37">
        <v>89465</v>
      </c>
      <c r="Y322" s="37" t="s">
        <v>3219</v>
      </c>
      <c r="Z322" s="37">
        <v>104.45323596319129</v>
      </c>
    </row>
    <row r="323" spans="1:26" customFormat="1" x14ac:dyDescent="0.2">
      <c r="A323" s="37">
        <v>3347</v>
      </c>
      <c r="B323" s="37" t="s">
        <v>241</v>
      </c>
      <c r="C323" s="37" t="s">
        <v>92</v>
      </c>
      <c r="D323" s="37">
        <v>0.02</v>
      </c>
      <c r="E323" s="37">
        <v>110.99</v>
      </c>
      <c r="F323" s="37">
        <v>2.5</v>
      </c>
      <c r="G323" s="37" t="s">
        <v>14</v>
      </c>
      <c r="H323" s="37" t="s">
        <v>15</v>
      </c>
      <c r="I323" s="37" t="s">
        <v>16</v>
      </c>
      <c r="J323" s="37" t="s">
        <v>111</v>
      </c>
      <c r="K323" s="37" t="s">
        <v>49</v>
      </c>
      <c r="L323" s="37" t="s">
        <v>112</v>
      </c>
      <c r="M323" s="37">
        <v>0.56999999999999995</v>
      </c>
      <c r="N323" s="37" t="s">
        <v>8</v>
      </c>
      <c r="O323" s="37" t="s">
        <v>9</v>
      </c>
      <c r="P323" s="37" t="s">
        <v>99</v>
      </c>
      <c r="Q323" s="37" t="s">
        <v>243</v>
      </c>
      <c r="R323" s="37">
        <v>33411</v>
      </c>
      <c r="S323" s="39">
        <v>42031</v>
      </c>
      <c r="T323" s="39">
        <v>42033</v>
      </c>
      <c r="U323" s="37">
        <v>-39.808999999999997</v>
      </c>
      <c r="V323" s="37">
        <v>1</v>
      </c>
      <c r="W323" s="37">
        <v>94.3</v>
      </c>
      <c r="X323" s="37">
        <v>89356</v>
      </c>
      <c r="Y323" s="37" t="s">
        <v>3216</v>
      </c>
      <c r="Z323" s="37">
        <v>457.43971255474167</v>
      </c>
    </row>
    <row r="324" spans="1:26" customFormat="1" x14ac:dyDescent="0.2">
      <c r="A324" s="37">
        <v>129</v>
      </c>
      <c r="B324" s="37" t="s">
        <v>807</v>
      </c>
      <c r="C324" s="37" t="s">
        <v>46</v>
      </c>
      <c r="D324" s="37">
        <v>0.02</v>
      </c>
      <c r="E324" s="37">
        <v>1.74</v>
      </c>
      <c r="F324" s="37">
        <v>4.08</v>
      </c>
      <c r="G324" s="37" t="s">
        <v>14</v>
      </c>
      <c r="H324" s="37" t="s">
        <v>3</v>
      </c>
      <c r="I324" s="37" t="s">
        <v>4</v>
      </c>
      <c r="J324" s="37" t="s">
        <v>102</v>
      </c>
      <c r="K324" s="37" t="s">
        <v>18</v>
      </c>
      <c r="L324" s="37" t="s">
        <v>746</v>
      </c>
      <c r="M324" s="37">
        <v>0.53</v>
      </c>
      <c r="N324" s="37" t="s">
        <v>8</v>
      </c>
      <c r="O324" s="37" t="s">
        <v>28</v>
      </c>
      <c r="P324" s="37" t="s">
        <v>79</v>
      </c>
      <c r="Q324" s="37" t="s">
        <v>808</v>
      </c>
      <c r="R324" s="37">
        <v>62002</v>
      </c>
      <c r="S324" s="39">
        <v>42031</v>
      </c>
      <c r="T324" s="39">
        <v>42032</v>
      </c>
      <c r="U324" s="37">
        <v>-37.39</v>
      </c>
      <c r="V324" s="37">
        <v>5</v>
      </c>
      <c r="W324" s="37">
        <v>10.23</v>
      </c>
      <c r="X324" s="37">
        <v>86693</v>
      </c>
      <c r="Y324" s="37" t="s">
        <v>3217</v>
      </c>
      <c r="Z324" s="37">
        <v>336.20544511007552</v>
      </c>
    </row>
    <row r="325" spans="1:26" customFormat="1" x14ac:dyDescent="0.2">
      <c r="A325" s="37">
        <v>898</v>
      </c>
      <c r="B325" s="37" t="s">
        <v>400</v>
      </c>
      <c r="C325" s="37" t="s">
        <v>46</v>
      </c>
      <c r="D325" s="37">
        <v>0.02</v>
      </c>
      <c r="E325" s="37">
        <v>12.53</v>
      </c>
      <c r="F325" s="37">
        <v>0.49</v>
      </c>
      <c r="G325" s="37" t="s">
        <v>14</v>
      </c>
      <c r="H325" s="37" t="s">
        <v>3</v>
      </c>
      <c r="I325" s="37" t="s">
        <v>24</v>
      </c>
      <c r="J325" s="37" t="s">
        <v>128</v>
      </c>
      <c r="K325" s="37" t="s">
        <v>49</v>
      </c>
      <c r="L325" s="37" t="s">
        <v>129</v>
      </c>
      <c r="M325" s="37">
        <v>0.38</v>
      </c>
      <c r="N325" s="37" t="s">
        <v>8</v>
      </c>
      <c r="O325" s="37" t="s">
        <v>87</v>
      </c>
      <c r="P325" s="37" t="s">
        <v>88</v>
      </c>
      <c r="Q325" s="37" t="s">
        <v>89</v>
      </c>
      <c r="R325" s="37">
        <v>10039</v>
      </c>
      <c r="S325" s="39">
        <v>42031</v>
      </c>
      <c r="T325" s="39">
        <v>42031</v>
      </c>
      <c r="U325" s="37">
        <v>263.39999999999998</v>
      </c>
      <c r="V325" s="37">
        <v>47</v>
      </c>
      <c r="W325" s="37">
        <v>594.44000000000005</v>
      </c>
      <c r="X325" s="37">
        <v>9606</v>
      </c>
      <c r="Y325" s="37" t="s">
        <v>3219</v>
      </c>
      <c r="Z325" s="37">
        <v>454.12627839061764</v>
      </c>
    </row>
    <row r="326" spans="1:26" customFormat="1" x14ac:dyDescent="0.2">
      <c r="A326" s="37">
        <v>898</v>
      </c>
      <c r="B326" s="37" t="s">
        <v>400</v>
      </c>
      <c r="C326" s="37" t="s">
        <v>46</v>
      </c>
      <c r="D326" s="37">
        <v>7.0000000000000007E-2</v>
      </c>
      <c r="E326" s="37">
        <v>5.18</v>
      </c>
      <c r="F326" s="37">
        <v>2.04</v>
      </c>
      <c r="G326" s="37" t="s">
        <v>63</v>
      </c>
      <c r="H326" s="37" t="s">
        <v>3</v>
      </c>
      <c r="I326" s="37" t="s">
        <v>24</v>
      </c>
      <c r="J326" s="37" t="s">
        <v>64</v>
      </c>
      <c r="K326" s="37" t="s">
        <v>26</v>
      </c>
      <c r="L326" s="37" t="s">
        <v>809</v>
      </c>
      <c r="M326" s="37">
        <v>0.36</v>
      </c>
      <c r="N326" s="37" t="s">
        <v>8</v>
      </c>
      <c r="O326" s="37" t="s">
        <v>87</v>
      </c>
      <c r="P326" s="37" t="s">
        <v>88</v>
      </c>
      <c r="Q326" s="37" t="s">
        <v>89</v>
      </c>
      <c r="R326" s="37">
        <v>10039</v>
      </c>
      <c r="S326" s="39">
        <v>42031</v>
      </c>
      <c r="T326" s="39">
        <v>42033</v>
      </c>
      <c r="U326" s="37">
        <v>37.31</v>
      </c>
      <c r="V326" s="37">
        <v>44</v>
      </c>
      <c r="W326" s="37">
        <v>228.5</v>
      </c>
      <c r="X326" s="37">
        <v>9606</v>
      </c>
      <c r="Y326" s="37" t="s">
        <v>3219</v>
      </c>
      <c r="Z326" s="37">
        <v>110.53493857399899</v>
      </c>
    </row>
    <row r="327" spans="1:26" customFormat="1" x14ac:dyDescent="0.2">
      <c r="A327" s="37">
        <v>899</v>
      </c>
      <c r="B327" s="37" t="s">
        <v>402</v>
      </c>
      <c r="C327" s="37" t="s">
        <v>46</v>
      </c>
      <c r="D327" s="37">
        <v>0.02</v>
      </c>
      <c r="E327" s="37">
        <v>12.53</v>
      </c>
      <c r="F327" s="37">
        <v>0.49</v>
      </c>
      <c r="G327" s="37" t="s">
        <v>14</v>
      </c>
      <c r="H327" s="37" t="s">
        <v>3</v>
      </c>
      <c r="I327" s="37" t="s">
        <v>24</v>
      </c>
      <c r="J327" s="37" t="s">
        <v>128</v>
      </c>
      <c r="K327" s="37" t="s">
        <v>49</v>
      </c>
      <c r="L327" s="37" t="s">
        <v>129</v>
      </c>
      <c r="M327" s="37">
        <v>0.38</v>
      </c>
      <c r="N327" s="37" t="s">
        <v>8</v>
      </c>
      <c r="O327" s="37" t="s">
        <v>87</v>
      </c>
      <c r="P327" s="37" t="s">
        <v>296</v>
      </c>
      <c r="Q327" s="37" t="s">
        <v>403</v>
      </c>
      <c r="R327" s="37">
        <v>16602</v>
      </c>
      <c r="S327" s="39">
        <v>42031</v>
      </c>
      <c r="T327" s="39">
        <v>42031</v>
      </c>
      <c r="U327" s="37">
        <v>104.7213</v>
      </c>
      <c r="V327" s="37">
        <v>12</v>
      </c>
      <c r="W327" s="37">
        <v>151.77000000000001</v>
      </c>
      <c r="X327" s="37">
        <v>86264</v>
      </c>
      <c r="Y327" s="37" t="s">
        <v>3219</v>
      </c>
      <c r="Z327" s="37">
        <v>291.63520799642322</v>
      </c>
    </row>
    <row r="328" spans="1:26" customFormat="1" x14ac:dyDescent="0.2">
      <c r="A328" s="37">
        <v>899</v>
      </c>
      <c r="B328" s="37" t="s">
        <v>402</v>
      </c>
      <c r="C328" s="37" t="s">
        <v>46</v>
      </c>
      <c r="D328" s="37">
        <v>7.0000000000000007E-2</v>
      </c>
      <c r="E328" s="37">
        <v>5.18</v>
      </c>
      <c r="F328" s="37">
        <v>2.04</v>
      </c>
      <c r="G328" s="37" t="s">
        <v>63</v>
      </c>
      <c r="H328" s="37" t="s">
        <v>3</v>
      </c>
      <c r="I328" s="37" t="s">
        <v>24</v>
      </c>
      <c r="J328" s="37" t="s">
        <v>64</v>
      </c>
      <c r="K328" s="37" t="s">
        <v>26</v>
      </c>
      <c r="L328" s="37" t="s">
        <v>809</v>
      </c>
      <c r="M328" s="37">
        <v>0.36</v>
      </c>
      <c r="N328" s="37" t="s">
        <v>8</v>
      </c>
      <c r="O328" s="37" t="s">
        <v>87</v>
      </c>
      <c r="P328" s="37" t="s">
        <v>296</v>
      </c>
      <c r="Q328" s="37" t="s">
        <v>403</v>
      </c>
      <c r="R328" s="37">
        <v>16602</v>
      </c>
      <c r="S328" s="39">
        <v>42031</v>
      </c>
      <c r="T328" s="39">
        <v>42033</v>
      </c>
      <c r="U328" s="37">
        <v>37.31</v>
      </c>
      <c r="V328" s="37">
        <v>11</v>
      </c>
      <c r="W328" s="37">
        <v>57.13</v>
      </c>
      <c r="X328" s="37">
        <v>86264</v>
      </c>
      <c r="Y328" s="37" t="s">
        <v>3219</v>
      </c>
      <c r="Z328" s="37">
        <v>110.53493857399899</v>
      </c>
    </row>
    <row r="329" spans="1:26" customFormat="1" x14ac:dyDescent="0.2">
      <c r="A329" s="37">
        <v>1351</v>
      </c>
      <c r="B329" s="37" t="s">
        <v>810</v>
      </c>
      <c r="C329" s="37" t="s">
        <v>46</v>
      </c>
      <c r="D329" s="37">
        <v>0.1</v>
      </c>
      <c r="E329" s="37">
        <v>110.99</v>
      </c>
      <c r="F329" s="37">
        <v>8.99</v>
      </c>
      <c r="G329" s="37" t="s">
        <v>63</v>
      </c>
      <c r="H329" s="37" t="s">
        <v>47</v>
      </c>
      <c r="I329" s="37" t="s">
        <v>16</v>
      </c>
      <c r="J329" s="37" t="s">
        <v>111</v>
      </c>
      <c r="K329" s="37" t="s">
        <v>49</v>
      </c>
      <c r="L329" s="37" t="s">
        <v>811</v>
      </c>
      <c r="M329" s="37">
        <v>0.56999999999999995</v>
      </c>
      <c r="N329" s="37" t="s">
        <v>8</v>
      </c>
      <c r="O329" s="37" t="s">
        <v>9</v>
      </c>
      <c r="P329" s="37" t="s">
        <v>99</v>
      </c>
      <c r="Q329" s="37" t="s">
        <v>812</v>
      </c>
      <c r="R329" s="37">
        <v>33063</v>
      </c>
      <c r="S329" s="39">
        <v>42031</v>
      </c>
      <c r="T329" s="39">
        <v>42033</v>
      </c>
      <c r="U329" s="37">
        <v>3285.48</v>
      </c>
      <c r="V329" s="37">
        <v>7</v>
      </c>
      <c r="W329" s="37">
        <v>627.78</v>
      </c>
      <c r="X329" s="37">
        <v>88232</v>
      </c>
      <c r="Y329" s="37" t="s">
        <v>3216</v>
      </c>
      <c r="Z329" s="37">
        <v>4154.5584850853975</v>
      </c>
    </row>
    <row r="330" spans="1:26" customFormat="1" x14ac:dyDescent="0.2">
      <c r="A330" s="37">
        <v>2281</v>
      </c>
      <c r="B330" s="37" t="s">
        <v>813</v>
      </c>
      <c r="C330" s="37" t="s">
        <v>46</v>
      </c>
      <c r="D330" s="37">
        <v>0.08</v>
      </c>
      <c r="E330" s="37">
        <v>205.99</v>
      </c>
      <c r="F330" s="37">
        <v>2.5</v>
      </c>
      <c r="G330" s="37" t="s">
        <v>14</v>
      </c>
      <c r="H330" s="37" t="s">
        <v>47</v>
      </c>
      <c r="I330" s="37" t="s">
        <v>16</v>
      </c>
      <c r="J330" s="37" t="s">
        <v>111</v>
      </c>
      <c r="K330" s="37" t="s">
        <v>49</v>
      </c>
      <c r="L330" s="37" t="s">
        <v>814</v>
      </c>
      <c r="M330" s="37">
        <v>0.59</v>
      </c>
      <c r="N330" s="37" t="s">
        <v>8</v>
      </c>
      <c r="O330" s="37" t="s">
        <v>28</v>
      </c>
      <c r="P330" s="37" t="s">
        <v>333</v>
      </c>
      <c r="Q330" s="37" t="s">
        <v>815</v>
      </c>
      <c r="R330" s="37">
        <v>54703</v>
      </c>
      <c r="S330" s="39">
        <v>42031</v>
      </c>
      <c r="T330" s="39">
        <v>42032</v>
      </c>
      <c r="U330" s="37">
        <v>997.38144</v>
      </c>
      <c r="V330" s="37">
        <v>10</v>
      </c>
      <c r="W330" s="37">
        <v>1610.84</v>
      </c>
      <c r="X330" s="37">
        <v>85948</v>
      </c>
      <c r="Y330" s="37" t="s">
        <v>3217</v>
      </c>
      <c r="Z330" s="37">
        <v>2041.815377858662</v>
      </c>
    </row>
    <row r="331" spans="1:26" customFormat="1" x14ac:dyDescent="0.2">
      <c r="A331" s="37">
        <v>53</v>
      </c>
      <c r="B331" s="37" t="s">
        <v>816</v>
      </c>
      <c r="C331" s="37" t="s">
        <v>1</v>
      </c>
      <c r="D331" s="37">
        <v>7.0000000000000007E-2</v>
      </c>
      <c r="E331" s="37">
        <v>3174.835</v>
      </c>
      <c r="F331" s="37">
        <v>8.73</v>
      </c>
      <c r="G331" s="37" t="s">
        <v>2</v>
      </c>
      <c r="H331" s="37" t="s">
        <v>70</v>
      </c>
      <c r="I331" s="37" t="s">
        <v>16</v>
      </c>
      <c r="J331" s="37" t="s">
        <v>32</v>
      </c>
      <c r="K331" s="37" t="s">
        <v>6</v>
      </c>
      <c r="L331" s="37" t="s">
        <v>817</v>
      </c>
      <c r="M331" s="37">
        <v>0.56999999999999995</v>
      </c>
      <c r="N331" s="37" t="s">
        <v>8</v>
      </c>
      <c r="O331" s="37" t="s">
        <v>35</v>
      </c>
      <c r="P331" s="37" t="s">
        <v>42</v>
      </c>
      <c r="Q331" s="37" t="s">
        <v>818</v>
      </c>
      <c r="R331" s="37">
        <v>98052</v>
      </c>
      <c r="S331" s="39">
        <v>42032</v>
      </c>
      <c r="T331" s="39">
        <v>42034</v>
      </c>
      <c r="U331" s="37">
        <v>-6923.5991999999997</v>
      </c>
      <c r="V331" s="37">
        <v>1</v>
      </c>
      <c r="W331" s="37">
        <v>3267.55</v>
      </c>
      <c r="X331" s="37">
        <v>88425</v>
      </c>
      <c r="Y331" s="37" t="s">
        <v>3218</v>
      </c>
      <c r="Z331" s="37">
        <v>4675.0973192454449</v>
      </c>
    </row>
    <row r="332" spans="1:26" customFormat="1" x14ac:dyDescent="0.2">
      <c r="A332" s="37">
        <v>3266</v>
      </c>
      <c r="B332" s="37" t="s">
        <v>819</v>
      </c>
      <c r="C332" s="37" t="s">
        <v>1</v>
      </c>
      <c r="D332" s="37">
        <v>0</v>
      </c>
      <c r="E332" s="37">
        <v>122.99</v>
      </c>
      <c r="F332" s="37">
        <v>70.2</v>
      </c>
      <c r="G332" s="37" t="s">
        <v>2</v>
      </c>
      <c r="H332" s="37" t="s">
        <v>70</v>
      </c>
      <c r="I332" s="37" t="s">
        <v>4</v>
      </c>
      <c r="J332" s="37" t="s">
        <v>85</v>
      </c>
      <c r="K332" s="37" t="s">
        <v>33</v>
      </c>
      <c r="L332" s="37" t="s">
        <v>780</v>
      </c>
      <c r="M332" s="37">
        <v>0.74</v>
      </c>
      <c r="N332" s="37" t="s">
        <v>8</v>
      </c>
      <c r="O332" s="37" t="s">
        <v>87</v>
      </c>
      <c r="P332" s="37" t="s">
        <v>307</v>
      </c>
      <c r="Q332" s="37" t="s">
        <v>308</v>
      </c>
      <c r="R332" s="37">
        <v>4073</v>
      </c>
      <c r="S332" s="39">
        <v>42032</v>
      </c>
      <c r="T332" s="39">
        <v>42033</v>
      </c>
      <c r="U332" s="37">
        <v>-1764.29</v>
      </c>
      <c r="V332" s="37">
        <v>14</v>
      </c>
      <c r="W332" s="37">
        <v>1794.88</v>
      </c>
      <c r="X332" s="37">
        <v>89836</v>
      </c>
      <c r="Y332" s="37" t="s">
        <v>3219</v>
      </c>
      <c r="Z332" s="37">
        <v>1257.4428472341153</v>
      </c>
    </row>
    <row r="333" spans="1:26" customFormat="1" x14ac:dyDescent="0.2">
      <c r="A333" s="37">
        <v>3269</v>
      </c>
      <c r="B333" s="37" t="s">
        <v>820</v>
      </c>
      <c r="C333" s="37" t="s">
        <v>1</v>
      </c>
      <c r="D333" s="37">
        <v>0.01</v>
      </c>
      <c r="E333" s="37">
        <v>60.97</v>
      </c>
      <c r="F333" s="37">
        <v>4.5</v>
      </c>
      <c r="G333" s="37" t="s">
        <v>63</v>
      </c>
      <c r="H333" s="37" t="s">
        <v>70</v>
      </c>
      <c r="I333" s="37" t="s">
        <v>24</v>
      </c>
      <c r="J333" s="37" t="s">
        <v>71</v>
      </c>
      <c r="K333" s="37" t="s">
        <v>49</v>
      </c>
      <c r="L333" s="37" t="s">
        <v>72</v>
      </c>
      <c r="M333" s="37">
        <v>0.56000000000000005</v>
      </c>
      <c r="N333" s="37" t="s">
        <v>8</v>
      </c>
      <c r="O333" s="37" t="s">
        <v>87</v>
      </c>
      <c r="P333" s="37" t="s">
        <v>373</v>
      </c>
      <c r="Q333" s="37" t="s">
        <v>821</v>
      </c>
      <c r="R333" s="37">
        <v>7060</v>
      </c>
      <c r="S333" s="39">
        <v>42032</v>
      </c>
      <c r="T333" s="39">
        <v>42034</v>
      </c>
      <c r="U333" s="37">
        <v>527.87760000000003</v>
      </c>
      <c r="V333" s="37">
        <v>12</v>
      </c>
      <c r="W333" s="37">
        <v>765.04</v>
      </c>
      <c r="X333" s="37">
        <v>89836</v>
      </c>
      <c r="Y333" s="37" t="s">
        <v>3219</v>
      </c>
      <c r="Z333" s="37">
        <v>1159.5871493447628</v>
      </c>
    </row>
    <row r="334" spans="1:26" customFormat="1" x14ac:dyDescent="0.2">
      <c r="A334" s="37">
        <v>24</v>
      </c>
      <c r="B334" s="37" t="s">
        <v>822</v>
      </c>
      <c r="C334" s="37" t="s">
        <v>13</v>
      </c>
      <c r="D334" s="37">
        <v>0.06</v>
      </c>
      <c r="E334" s="37">
        <v>55.48</v>
      </c>
      <c r="F334" s="37">
        <v>14.3</v>
      </c>
      <c r="G334" s="37" t="s">
        <v>14</v>
      </c>
      <c r="H334" s="37" t="s">
        <v>70</v>
      </c>
      <c r="I334" s="37" t="s">
        <v>24</v>
      </c>
      <c r="J334" s="37" t="s">
        <v>64</v>
      </c>
      <c r="K334" s="37" t="s">
        <v>49</v>
      </c>
      <c r="L334" s="37" t="s">
        <v>823</v>
      </c>
      <c r="M334" s="37">
        <v>0.37</v>
      </c>
      <c r="N334" s="37" t="s">
        <v>8</v>
      </c>
      <c r="O334" s="37" t="s">
        <v>35</v>
      </c>
      <c r="P334" s="37" t="s">
        <v>66</v>
      </c>
      <c r="Q334" s="37" t="s">
        <v>824</v>
      </c>
      <c r="R334" s="37">
        <v>92677</v>
      </c>
      <c r="S334" s="39">
        <v>42032</v>
      </c>
      <c r="T334" s="39">
        <v>42033</v>
      </c>
      <c r="U334" s="37">
        <v>-28.296800000000001</v>
      </c>
      <c r="V334" s="37">
        <v>1</v>
      </c>
      <c r="W334" s="37">
        <v>67.489999999999995</v>
      </c>
      <c r="X334" s="37">
        <v>87651</v>
      </c>
      <c r="Y334" s="37" t="s">
        <v>3218</v>
      </c>
      <c r="Z334" s="37">
        <v>442.46402756628834</v>
      </c>
    </row>
    <row r="335" spans="1:26" customFormat="1" x14ac:dyDescent="0.2">
      <c r="A335" s="37">
        <v>24</v>
      </c>
      <c r="B335" s="37" t="s">
        <v>822</v>
      </c>
      <c r="C335" s="37" t="s">
        <v>13</v>
      </c>
      <c r="D335" s="37">
        <v>0.02</v>
      </c>
      <c r="E335" s="37">
        <v>1.68</v>
      </c>
      <c r="F335" s="37">
        <v>1.57</v>
      </c>
      <c r="G335" s="37" t="s">
        <v>14</v>
      </c>
      <c r="H335" s="37" t="s">
        <v>70</v>
      </c>
      <c r="I335" s="37" t="s">
        <v>24</v>
      </c>
      <c r="J335" s="37" t="s">
        <v>25</v>
      </c>
      <c r="K335" s="37" t="s">
        <v>26</v>
      </c>
      <c r="L335" s="37" t="s">
        <v>550</v>
      </c>
      <c r="M335" s="37">
        <v>0.59</v>
      </c>
      <c r="N335" s="37" t="s">
        <v>8</v>
      </c>
      <c r="O335" s="37" t="s">
        <v>35</v>
      </c>
      <c r="P335" s="37" t="s">
        <v>66</v>
      </c>
      <c r="Q335" s="37" t="s">
        <v>824</v>
      </c>
      <c r="R335" s="37">
        <v>92677</v>
      </c>
      <c r="S335" s="39">
        <v>42032</v>
      </c>
      <c r="T335" s="39">
        <v>42034</v>
      </c>
      <c r="U335" s="37">
        <v>-5.3071999999999999</v>
      </c>
      <c r="V335" s="37">
        <v>1</v>
      </c>
      <c r="W335" s="37">
        <v>2.25</v>
      </c>
      <c r="X335" s="37">
        <v>87651</v>
      </c>
      <c r="Y335" s="37" t="s">
        <v>3218</v>
      </c>
      <c r="Z335" s="37">
        <v>154.88626564652284</v>
      </c>
    </row>
    <row r="336" spans="1:26" customFormat="1" x14ac:dyDescent="0.2">
      <c r="A336" s="37">
        <v>744</v>
      </c>
      <c r="B336" s="37" t="s">
        <v>562</v>
      </c>
      <c r="C336" s="37" t="s">
        <v>23</v>
      </c>
      <c r="D336" s="37">
        <v>0.02</v>
      </c>
      <c r="E336" s="37">
        <v>59.98</v>
      </c>
      <c r="F336" s="37">
        <v>3.99</v>
      </c>
      <c r="G336" s="37" t="s">
        <v>14</v>
      </c>
      <c r="H336" s="37" t="s">
        <v>70</v>
      </c>
      <c r="I336" s="37" t="s">
        <v>24</v>
      </c>
      <c r="J336" s="37" t="s">
        <v>71</v>
      </c>
      <c r="K336" s="37" t="s">
        <v>49</v>
      </c>
      <c r="L336" s="37" t="s">
        <v>825</v>
      </c>
      <c r="M336" s="37">
        <v>0.56999999999999995</v>
      </c>
      <c r="N336" s="37" t="s">
        <v>8</v>
      </c>
      <c r="O336" s="37" t="s">
        <v>35</v>
      </c>
      <c r="P336" s="37" t="s">
        <v>564</v>
      </c>
      <c r="Q336" s="37" t="s">
        <v>565</v>
      </c>
      <c r="R336" s="37">
        <v>85737</v>
      </c>
      <c r="S336" s="39">
        <v>42032</v>
      </c>
      <c r="T336" s="39">
        <v>42041</v>
      </c>
      <c r="U336" s="37">
        <v>-54.622</v>
      </c>
      <c r="V336" s="37">
        <v>1</v>
      </c>
      <c r="W336" s="37">
        <v>63.48</v>
      </c>
      <c r="X336" s="37">
        <v>87725</v>
      </c>
      <c r="Y336" s="37" t="s">
        <v>3218</v>
      </c>
      <c r="Z336" s="37">
        <v>419.57110284424061</v>
      </c>
    </row>
    <row r="337" spans="1:26" customFormat="1" x14ac:dyDescent="0.2">
      <c r="A337" s="37">
        <v>744</v>
      </c>
      <c r="B337" s="37" t="s">
        <v>562</v>
      </c>
      <c r="C337" s="37" t="s">
        <v>23</v>
      </c>
      <c r="D337" s="37">
        <v>0.03</v>
      </c>
      <c r="E337" s="37">
        <v>5.18</v>
      </c>
      <c r="F337" s="37">
        <v>5.74</v>
      </c>
      <c r="G337" s="37" t="s">
        <v>14</v>
      </c>
      <c r="H337" s="37" t="s">
        <v>70</v>
      </c>
      <c r="I337" s="37" t="s">
        <v>24</v>
      </c>
      <c r="J337" s="37" t="s">
        <v>48</v>
      </c>
      <c r="K337" s="37" t="s">
        <v>49</v>
      </c>
      <c r="L337" s="37" t="s">
        <v>826</v>
      </c>
      <c r="M337" s="37">
        <v>0.36</v>
      </c>
      <c r="N337" s="37" t="s">
        <v>8</v>
      </c>
      <c r="O337" s="37" t="s">
        <v>35</v>
      </c>
      <c r="P337" s="37" t="s">
        <v>564</v>
      </c>
      <c r="Q337" s="37" t="s">
        <v>565</v>
      </c>
      <c r="R337" s="37">
        <v>85737</v>
      </c>
      <c r="S337" s="39">
        <v>42032</v>
      </c>
      <c r="T337" s="39">
        <v>42036</v>
      </c>
      <c r="U337" s="37">
        <v>-126.81417999999999</v>
      </c>
      <c r="V337" s="37">
        <v>9</v>
      </c>
      <c r="W337" s="37">
        <v>47.64</v>
      </c>
      <c r="X337" s="37">
        <v>87725</v>
      </c>
      <c r="Y337" s="37" t="s">
        <v>3218</v>
      </c>
      <c r="Z337" s="37">
        <v>41.158284083031418</v>
      </c>
    </row>
    <row r="338" spans="1:26" customFormat="1" x14ac:dyDescent="0.2">
      <c r="A338" s="37">
        <v>553</v>
      </c>
      <c r="B338" s="37" t="s">
        <v>827</v>
      </c>
      <c r="C338" s="37" t="s">
        <v>92</v>
      </c>
      <c r="D338" s="37">
        <v>0</v>
      </c>
      <c r="E338" s="37">
        <v>6.88</v>
      </c>
      <c r="F338" s="37">
        <v>2</v>
      </c>
      <c r="G338" s="37" t="s">
        <v>63</v>
      </c>
      <c r="H338" s="37" t="s">
        <v>47</v>
      </c>
      <c r="I338" s="37" t="s">
        <v>24</v>
      </c>
      <c r="J338" s="37" t="s">
        <v>64</v>
      </c>
      <c r="K338" s="37" t="s">
        <v>26</v>
      </c>
      <c r="L338" s="37" t="s">
        <v>828</v>
      </c>
      <c r="M338" s="37">
        <v>0.39</v>
      </c>
      <c r="N338" s="37" t="s">
        <v>8</v>
      </c>
      <c r="O338" s="37" t="s">
        <v>35</v>
      </c>
      <c r="P338" s="37" t="s">
        <v>66</v>
      </c>
      <c r="Q338" s="37" t="s">
        <v>76</v>
      </c>
      <c r="R338" s="37">
        <v>90008</v>
      </c>
      <c r="S338" s="39">
        <v>42032</v>
      </c>
      <c r="T338" s="39">
        <v>42033</v>
      </c>
      <c r="U338" s="37">
        <v>34.067999999999998</v>
      </c>
      <c r="V338" s="37">
        <v>36</v>
      </c>
      <c r="W338" s="37">
        <v>267.52999999999997</v>
      </c>
      <c r="X338" s="37">
        <v>17155</v>
      </c>
      <c r="Y338" s="37" t="s">
        <v>3218</v>
      </c>
      <c r="Z338" s="37">
        <v>33.839731155429092</v>
      </c>
    </row>
    <row r="339" spans="1:26" customFormat="1" x14ac:dyDescent="0.2">
      <c r="A339" s="37">
        <v>556</v>
      </c>
      <c r="B339" s="37" t="s">
        <v>829</v>
      </c>
      <c r="C339" s="37" t="s">
        <v>92</v>
      </c>
      <c r="D339" s="37">
        <v>0</v>
      </c>
      <c r="E339" s="37">
        <v>6.88</v>
      </c>
      <c r="F339" s="37">
        <v>2</v>
      </c>
      <c r="G339" s="37" t="s">
        <v>63</v>
      </c>
      <c r="H339" s="37" t="s">
        <v>47</v>
      </c>
      <c r="I339" s="37" t="s">
        <v>24</v>
      </c>
      <c r="J339" s="37" t="s">
        <v>64</v>
      </c>
      <c r="K339" s="37" t="s">
        <v>26</v>
      </c>
      <c r="L339" s="37" t="s">
        <v>828</v>
      </c>
      <c r="M339" s="37">
        <v>0.39</v>
      </c>
      <c r="N339" s="37" t="s">
        <v>8</v>
      </c>
      <c r="O339" s="37" t="s">
        <v>35</v>
      </c>
      <c r="P339" s="37" t="s">
        <v>122</v>
      </c>
      <c r="Q339" s="37" t="s">
        <v>830</v>
      </c>
      <c r="R339" s="37">
        <v>84604</v>
      </c>
      <c r="S339" s="39">
        <v>42032</v>
      </c>
      <c r="T339" s="39">
        <v>42033</v>
      </c>
      <c r="U339" s="37">
        <v>46.147199999999998</v>
      </c>
      <c r="V339" s="37">
        <v>9</v>
      </c>
      <c r="W339" s="37">
        <v>66.88</v>
      </c>
      <c r="X339" s="37">
        <v>86189</v>
      </c>
      <c r="Y339" s="37" t="s">
        <v>3218</v>
      </c>
      <c r="Z339" s="37">
        <v>46.209142661230146</v>
      </c>
    </row>
    <row r="340" spans="1:26" customFormat="1" x14ac:dyDescent="0.2">
      <c r="A340" s="37">
        <v>556</v>
      </c>
      <c r="B340" s="37" t="s">
        <v>829</v>
      </c>
      <c r="C340" s="37" t="s">
        <v>92</v>
      </c>
      <c r="D340" s="37">
        <v>0.03</v>
      </c>
      <c r="E340" s="37">
        <v>32.479999999999997</v>
      </c>
      <c r="F340" s="37">
        <v>35</v>
      </c>
      <c r="G340" s="37" t="s">
        <v>63</v>
      </c>
      <c r="H340" s="37" t="s">
        <v>47</v>
      </c>
      <c r="I340" s="37" t="s">
        <v>24</v>
      </c>
      <c r="J340" s="37" t="s">
        <v>54</v>
      </c>
      <c r="K340" s="37" t="s">
        <v>40</v>
      </c>
      <c r="L340" s="37" t="s">
        <v>761</v>
      </c>
      <c r="M340" s="37">
        <v>0.81</v>
      </c>
      <c r="N340" s="37" t="s">
        <v>8</v>
      </c>
      <c r="O340" s="37" t="s">
        <v>35</v>
      </c>
      <c r="P340" s="37" t="s">
        <v>122</v>
      </c>
      <c r="Q340" s="37" t="s">
        <v>830</v>
      </c>
      <c r="R340" s="37">
        <v>84604</v>
      </c>
      <c r="S340" s="39">
        <v>42032</v>
      </c>
      <c r="T340" s="39">
        <v>42032</v>
      </c>
      <c r="U340" s="37">
        <v>-1116.3348000000001</v>
      </c>
      <c r="V340" s="37">
        <v>8</v>
      </c>
      <c r="W340" s="37">
        <v>274.91000000000003</v>
      </c>
      <c r="X340" s="37">
        <v>86189</v>
      </c>
      <c r="Y340" s="37" t="s">
        <v>3218</v>
      </c>
      <c r="Z340" s="37">
        <v>177.37741157147167</v>
      </c>
    </row>
    <row r="341" spans="1:26" customFormat="1" x14ac:dyDescent="0.2">
      <c r="A341" s="37">
        <v>1875</v>
      </c>
      <c r="B341" s="37" t="s">
        <v>831</v>
      </c>
      <c r="C341" s="37" t="s">
        <v>1</v>
      </c>
      <c r="D341" s="37">
        <v>0.09</v>
      </c>
      <c r="E341" s="37">
        <v>95.99</v>
      </c>
      <c r="F341" s="37">
        <v>4.9000000000000004</v>
      </c>
      <c r="G341" s="37" t="s">
        <v>14</v>
      </c>
      <c r="H341" s="37" t="s">
        <v>15</v>
      </c>
      <c r="I341" s="37" t="s">
        <v>16</v>
      </c>
      <c r="J341" s="37" t="s">
        <v>111</v>
      </c>
      <c r="K341" s="37" t="s">
        <v>49</v>
      </c>
      <c r="L341" s="37" t="s">
        <v>744</v>
      </c>
      <c r="M341" s="37">
        <v>0.56000000000000005</v>
      </c>
      <c r="N341" s="37" t="s">
        <v>8</v>
      </c>
      <c r="O341" s="37" t="s">
        <v>9</v>
      </c>
      <c r="P341" s="37" t="s">
        <v>218</v>
      </c>
      <c r="Q341" s="37" t="s">
        <v>832</v>
      </c>
      <c r="R341" s="37">
        <v>23320</v>
      </c>
      <c r="S341" s="39">
        <v>42033</v>
      </c>
      <c r="T341" s="39">
        <v>42035</v>
      </c>
      <c r="U341" s="37">
        <v>34.302</v>
      </c>
      <c r="V341" s="37">
        <v>4</v>
      </c>
      <c r="W341" s="37">
        <v>320.75</v>
      </c>
      <c r="X341" s="37">
        <v>90899</v>
      </c>
      <c r="Y341" s="37" t="s">
        <v>3216</v>
      </c>
      <c r="Z341" s="37">
        <v>775.34561908774651</v>
      </c>
    </row>
    <row r="342" spans="1:26" customFormat="1" x14ac:dyDescent="0.2">
      <c r="A342" s="37">
        <v>2265</v>
      </c>
      <c r="B342" s="37" t="s">
        <v>833</v>
      </c>
      <c r="C342" s="37" t="s">
        <v>1</v>
      </c>
      <c r="D342" s="37">
        <v>0.1</v>
      </c>
      <c r="E342" s="37">
        <v>7.45</v>
      </c>
      <c r="F342" s="37">
        <v>6.28</v>
      </c>
      <c r="G342" s="37" t="s">
        <v>14</v>
      </c>
      <c r="H342" s="37" t="s">
        <v>70</v>
      </c>
      <c r="I342" s="37" t="s">
        <v>24</v>
      </c>
      <c r="J342" s="37" t="s">
        <v>48</v>
      </c>
      <c r="K342" s="37" t="s">
        <v>49</v>
      </c>
      <c r="L342" s="37" t="s">
        <v>834</v>
      </c>
      <c r="M342" s="37">
        <v>0.4</v>
      </c>
      <c r="N342" s="37" t="s">
        <v>8</v>
      </c>
      <c r="O342" s="37" t="s">
        <v>28</v>
      </c>
      <c r="P342" s="37" t="s">
        <v>56</v>
      </c>
      <c r="Q342" s="37" t="s">
        <v>835</v>
      </c>
      <c r="R342" s="37">
        <v>64130</v>
      </c>
      <c r="S342" s="39">
        <v>42033</v>
      </c>
      <c r="T342" s="39">
        <v>42036</v>
      </c>
      <c r="U342" s="37">
        <v>-69.873999999999995</v>
      </c>
      <c r="V342" s="37">
        <v>8</v>
      </c>
      <c r="W342" s="37">
        <v>59.4</v>
      </c>
      <c r="X342" s="37">
        <v>86612</v>
      </c>
      <c r="Y342" s="37" t="s">
        <v>3217</v>
      </c>
      <c r="Z342" s="37">
        <v>318.73557737122138</v>
      </c>
    </row>
    <row r="343" spans="1:26" customFormat="1" x14ac:dyDescent="0.2">
      <c r="A343" s="37">
        <v>2265</v>
      </c>
      <c r="B343" s="37" t="s">
        <v>833</v>
      </c>
      <c r="C343" s="37" t="s">
        <v>1</v>
      </c>
      <c r="D343" s="37">
        <v>0.01</v>
      </c>
      <c r="E343" s="37">
        <v>6.48</v>
      </c>
      <c r="F343" s="37">
        <v>7.86</v>
      </c>
      <c r="G343" s="37" t="s">
        <v>14</v>
      </c>
      <c r="H343" s="37" t="s">
        <v>70</v>
      </c>
      <c r="I343" s="37" t="s">
        <v>24</v>
      </c>
      <c r="J343" s="37" t="s">
        <v>64</v>
      </c>
      <c r="K343" s="37" t="s">
        <v>49</v>
      </c>
      <c r="L343" s="37" t="s">
        <v>836</v>
      </c>
      <c r="M343" s="37">
        <v>0.37</v>
      </c>
      <c r="N343" s="37" t="s">
        <v>8</v>
      </c>
      <c r="O343" s="37" t="s">
        <v>28</v>
      </c>
      <c r="P343" s="37" t="s">
        <v>56</v>
      </c>
      <c r="Q343" s="37" t="s">
        <v>835</v>
      </c>
      <c r="R343" s="37">
        <v>64130</v>
      </c>
      <c r="S343" s="39">
        <v>42033</v>
      </c>
      <c r="T343" s="39">
        <v>42035</v>
      </c>
      <c r="U343" s="37">
        <v>-135.74</v>
      </c>
      <c r="V343" s="37">
        <v>10</v>
      </c>
      <c r="W343" s="37">
        <v>66.459999999999994</v>
      </c>
      <c r="X343" s="37">
        <v>86612</v>
      </c>
      <c r="Y343" s="37" t="s">
        <v>3217</v>
      </c>
      <c r="Z343" s="37">
        <v>326.4580698055081</v>
      </c>
    </row>
    <row r="344" spans="1:26" customFormat="1" x14ac:dyDescent="0.2">
      <c r="A344" s="37">
        <v>699</v>
      </c>
      <c r="B344" s="37" t="s">
        <v>837</v>
      </c>
      <c r="C344" s="37" t="s">
        <v>92</v>
      </c>
      <c r="D344" s="37">
        <v>7.0000000000000007E-2</v>
      </c>
      <c r="E344" s="37">
        <v>5.0199999999999996</v>
      </c>
      <c r="F344" s="37">
        <v>5.14</v>
      </c>
      <c r="G344" s="37" t="s">
        <v>14</v>
      </c>
      <c r="H344" s="37" t="s">
        <v>15</v>
      </c>
      <c r="I344" s="37" t="s">
        <v>16</v>
      </c>
      <c r="J344" s="37" t="s">
        <v>17</v>
      </c>
      <c r="K344" s="37" t="s">
        <v>18</v>
      </c>
      <c r="L344" s="37" t="s">
        <v>367</v>
      </c>
      <c r="M344" s="37">
        <v>0.79</v>
      </c>
      <c r="N344" s="37" t="s">
        <v>8</v>
      </c>
      <c r="O344" s="37" t="s">
        <v>35</v>
      </c>
      <c r="P344" s="37" t="s">
        <v>66</v>
      </c>
      <c r="Q344" s="37" t="s">
        <v>76</v>
      </c>
      <c r="R344" s="37">
        <v>90041</v>
      </c>
      <c r="S344" s="39">
        <v>42033</v>
      </c>
      <c r="T344" s="39">
        <v>42035</v>
      </c>
      <c r="U344" s="37">
        <v>-168.72</v>
      </c>
      <c r="V344" s="37">
        <v>42</v>
      </c>
      <c r="W344" s="37">
        <v>210.1</v>
      </c>
      <c r="X344" s="37">
        <v>32420</v>
      </c>
      <c r="Y344" s="37" t="s">
        <v>3218</v>
      </c>
      <c r="Z344" s="37">
        <v>216.19529018750555</v>
      </c>
    </row>
    <row r="345" spans="1:26" customFormat="1" x14ac:dyDescent="0.2">
      <c r="A345" s="37">
        <v>699</v>
      </c>
      <c r="B345" s="37" t="s">
        <v>837</v>
      </c>
      <c r="C345" s="37" t="s">
        <v>92</v>
      </c>
      <c r="D345" s="37">
        <v>7.0000000000000007E-2</v>
      </c>
      <c r="E345" s="37">
        <v>280.98</v>
      </c>
      <c r="F345" s="37">
        <v>57</v>
      </c>
      <c r="G345" s="37" t="s">
        <v>2</v>
      </c>
      <c r="H345" s="37" t="s">
        <v>15</v>
      </c>
      <c r="I345" s="37" t="s">
        <v>4</v>
      </c>
      <c r="J345" s="37" t="s">
        <v>85</v>
      </c>
      <c r="K345" s="37" t="s">
        <v>33</v>
      </c>
      <c r="L345" s="37" t="s">
        <v>838</v>
      </c>
      <c r="M345" s="37">
        <v>0.78</v>
      </c>
      <c r="N345" s="37" t="s">
        <v>8</v>
      </c>
      <c r="O345" s="37" t="s">
        <v>35</v>
      </c>
      <c r="P345" s="37" t="s">
        <v>66</v>
      </c>
      <c r="Q345" s="37" t="s">
        <v>76</v>
      </c>
      <c r="R345" s="37">
        <v>90041</v>
      </c>
      <c r="S345" s="39">
        <v>42033</v>
      </c>
      <c r="T345" s="39">
        <v>42035</v>
      </c>
      <c r="U345" s="37">
        <v>-439.62</v>
      </c>
      <c r="V345" s="37">
        <v>23</v>
      </c>
      <c r="W345" s="37">
        <v>6499.87</v>
      </c>
      <c r="X345" s="37">
        <v>32420</v>
      </c>
      <c r="Y345" s="37" t="s">
        <v>3218</v>
      </c>
      <c r="Z345" s="37">
        <v>2424.9148449439344</v>
      </c>
    </row>
    <row r="346" spans="1:26" customFormat="1" x14ac:dyDescent="0.2">
      <c r="A346" s="37">
        <v>2061</v>
      </c>
      <c r="B346" s="37" t="s">
        <v>839</v>
      </c>
      <c r="C346" s="37" t="s">
        <v>92</v>
      </c>
      <c r="D346" s="37">
        <v>0.02</v>
      </c>
      <c r="E346" s="37">
        <v>240.98</v>
      </c>
      <c r="F346" s="37">
        <v>60.2</v>
      </c>
      <c r="G346" s="37" t="s">
        <v>2</v>
      </c>
      <c r="H346" s="37" t="s">
        <v>70</v>
      </c>
      <c r="I346" s="37" t="s">
        <v>4</v>
      </c>
      <c r="J346" s="37" t="s">
        <v>93</v>
      </c>
      <c r="K346" s="37" t="s">
        <v>6</v>
      </c>
      <c r="L346" s="37" t="s">
        <v>840</v>
      </c>
      <c r="M346" s="37">
        <v>0.56000000000000005</v>
      </c>
      <c r="N346" s="37" t="s">
        <v>8</v>
      </c>
      <c r="O346" s="37" t="s">
        <v>28</v>
      </c>
      <c r="P346" s="37" t="s">
        <v>109</v>
      </c>
      <c r="Q346" s="37" t="s">
        <v>841</v>
      </c>
      <c r="R346" s="37">
        <v>69101</v>
      </c>
      <c r="S346" s="39">
        <v>42033</v>
      </c>
      <c r="T346" s="39">
        <v>42035</v>
      </c>
      <c r="U346" s="37">
        <v>-272.71319999999997</v>
      </c>
      <c r="V346" s="37">
        <v>1</v>
      </c>
      <c r="W346" s="37">
        <v>260.66000000000003</v>
      </c>
      <c r="X346" s="37">
        <v>87146</v>
      </c>
      <c r="Y346" s="37" t="s">
        <v>3217</v>
      </c>
      <c r="Z346" s="37">
        <v>2438.0678175523694</v>
      </c>
    </row>
    <row r="347" spans="1:26" customFormat="1" x14ac:dyDescent="0.2">
      <c r="A347" s="37">
        <v>2062</v>
      </c>
      <c r="B347" s="37" t="s">
        <v>842</v>
      </c>
      <c r="C347" s="37" t="s">
        <v>92</v>
      </c>
      <c r="D347" s="37">
        <v>0.02</v>
      </c>
      <c r="E347" s="37">
        <v>420.98</v>
      </c>
      <c r="F347" s="37">
        <v>19.989999999999998</v>
      </c>
      <c r="G347" s="37" t="s">
        <v>14</v>
      </c>
      <c r="H347" s="37" t="s">
        <v>70</v>
      </c>
      <c r="I347" s="37" t="s">
        <v>24</v>
      </c>
      <c r="J347" s="37" t="s">
        <v>48</v>
      </c>
      <c r="K347" s="37" t="s">
        <v>49</v>
      </c>
      <c r="L347" s="37" t="s">
        <v>843</v>
      </c>
      <c r="M347" s="37">
        <v>0.35</v>
      </c>
      <c r="N347" s="37" t="s">
        <v>8</v>
      </c>
      <c r="O347" s="37" t="s">
        <v>9</v>
      </c>
      <c r="P347" s="37" t="s">
        <v>218</v>
      </c>
      <c r="Q347" s="37" t="s">
        <v>844</v>
      </c>
      <c r="R347" s="37">
        <v>23111</v>
      </c>
      <c r="S347" s="39">
        <v>42033</v>
      </c>
      <c r="T347" s="39">
        <v>42036</v>
      </c>
      <c r="U347" s="37">
        <v>-162.69399999999999</v>
      </c>
      <c r="V347" s="37">
        <v>10</v>
      </c>
      <c r="W347" s="37">
        <v>4249.37</v>
      </c>
      <c r="X347" s="37">
        <v>87146</v>
      </c>
      <c r="Y347" s="37" t="s">
        <v>3216</v>
      </c>
      <c r="Z347" s="37">
        <v>1632.3428515082283</v>
      </c>
    </row>
    <row r="348" spans="1:26" customFormat="1" x14ac:dyDescent="0.2">
      <c r="A348" s="37">
        <v>767</v>
      </c>
      <c r="B348" s="37" t="s">
        <v>845</v>
      </c>
      <c r="C348" s="37" t="s">
        <v>1</v>
      </c>
      <c r="D348" s="37">
        <v>0.1</v>
      </c>
      <c r="E348" s="37">
        <v>31.78</v>
      </c>
      <c r="F348" s="37">
        <v>1.99</v>
      </c>
      <c r="G348" s="37" t="s">
        <v>14</v>
      </c>
      <c r="H348" s="37" t="s">
        <v>70</v>
      </c>
      <c r="I348" s="37" t="s">
        <v>16</v>
      </c>
      <c r="J348" s="37" t="s">
        <v>17</v>
      </c>
      <c r="K348" s="37" t="s">
        <v>18</v>
      </c>
      <c r="L348" s="37" t="s">
        <v>846</v>
      </c>
      <c r="M348" s="37">
        <v>0.42</v>
      </c>
      <c r="N348" s="37" t="s">
        <v>8</v>
      </c>
      <c r="O348" s="37" t="s">
        <v>28</v>
      </c>
      <c r="P348" s="37" t="s">
        <v>79</v>
      </c>
      <c r="Q348" s="37" t="s">
        <v>847</v>
      </c>
      <c r="R348" s="37">
        <v>61201</v>
      </c>
      <c r="S348" s="39">
        <v>42034</v>
      </c>
      <c r="T348" s="39">
        <v>42036</v>
      </c>
      <c r="U348" s="37">
        <v>232.2816</v>
      </c>
      <c r="V348" s="37">
        <v>11</v>
      </c>
      <c r="W348" s="37">
        <v>336.64</v>
      </c>
      <c r="X348" s="37">
        <v>86279</v>
      </c>
      <c r="Y348" s="37" t="s">
        <v>3217</v>
      </c>
      <c r="Z348" s="37">
        <v>602.43173314313105</v>
      </c>
    </row>
    <row r="349" spans="1:26" customFormat="1" x14ac:dyDescent="0.2">
      <c r="A349" s="37">
        <v>550</v>
      </c>
      <c r="B349" s="37" t="s">
        <v>848</v>
      </c>
      <c r="C349" s="37" t="s">
        <v>13</v>
      </c>
      <c r="D349" s="37">
        <v>0.05</v>
      </c>
      <c r="E349" s="37">
        <v>1.68</v>
      </c>
      <c r="F349" s="37">
        <v>1.57</v>
      </c>
      <c r="G349" s="37" t="s">
        <v>14</v>
      </c>
      <c r="H349" s="37" t="s">
        <v>70</v>
      </c>
      <c r="I349" s="37" t="s">
        <v>24</v>
      </c>
      <c r="J349" s="37" t="s">
        <v>25</v>
      </c>
      <c r="K349" s="37" t="s">
        <v>26</v>
      </c>
      <c r="L349" s="37" t="s">
        <v>550</v>
      </c>
      <c r="M349" s="37">
        <v>0.59</v>
      </c>
      <c r="N349" s="37" t="s">
        <v>8</v>
      </c>
      <c r="O349" s="37" t="s">
        <v>28</v>
      </c>
      <c r="P349" s="37" t="s">
        <v>163</v>
      </c>
      <c r="Q349" s="37" t="s">
        <v>849</v>
      </c>
      <c r="R349" s="37">
        <v>78155</v>
      </c>
      <c r="S349" s="39">
        <v>42034</v>
      </c>
      <c r="T349" s="39">
        <v>42035</v>
      </c>
      <c r="U349" s="37">
        <v>-33.340000000000003</v>
      </c>
      <c r="V349" s="37">
        <v>11</v>
      </c>
      <c r="W349" s="37">
        <v>18.75</v>
      </c>
      <c r="X349" s="37">
        <v>90909</v>
      </c>
      <c r="Y349" s="37" t="s">
        <v>3217</v>
      </c>
      <c r="Z349" s="37">
        <v>106.35479014476027</v>
      </c>
    </row>
    <row r="350" spans="1:26" customFormat="1" x14ac:dyDescent="0.2">
      <c r="A350" s="37">
        <v>550</v>
      </c>
      <c r="B350" s="37" t="s">
        <v>848</v>
      </c>
      <c r="C350" s="37" t="s">
        <v>13</v>
      </c>
      <c r="D350" s="37">
        <v>0.1</v>
      </c>
      <c r="E350" s="37">
        <v>218.75</v>
      </c>
      <c r="F350" s="37">
        <v>69.64</v>
      </c>
      <c r="G350" s="37" t="s">
        <v>2</v>
      </c>
      <c r="H350" s="37" t="s">
        <v>70</v>
      </c>
      <c r="I350" s="37" t="s">
        <v>4</v>
      </c>
      <c r="J350" s="37" t="s">
        <v>5</v>
      </c>
      <c r="K350" s="37" t="s">
        <v>6</v>
      </c>
      <c r="L350" s="37" t="s">
        <v>850</v>
      </c>
      <c r="M350" s="37">
        <v>0.77</v>
      </c>
      <c r="N350" s="37" t="s">
        <v>8</v>
      </c>
      <c r="O350" s="37" t="s">
        <v>28</v>
      </c>
      <c r="P350" s="37" t="s">
        <v>163</v>
      </c>
      <c r="Q350" s="37" t="s">
        <v>849</v>
      </c>
      <c r="R350" s="37">
        <v>78155</v>
      </c>
      <c r="S350" s="39">
        <v>42034</v>
      </c>
      <c r="T350" s="39">
        <v>42036</v>
      </c>
      <c r="U350" s="37">
        <v>-201.27600000000001</v>
      </c>
      <c r="V350" s="37">
        <v>1</v>
      </c>
      <c r="W350" s="37">
        <v>188.51</v>
      </c>
      <c r="X350" s="37">
        <v>90909</v>
      </c>
      <c r="Y350" s="37" t="s">
        <v>3217</v>
      </c>
      <c r="Z350" s="37">
        <v>2808.9161909254262</v>
      </c>
    </row>
    <row r="351" spans="1:26" customFormat="1" x14ac:dyDescent="0.2">
      <c r="A351" s="37">
        <v>551</v>
      </c>
      <c r="B351" s="37" t="s">
        <v>851</v>
      </c>
      <c r="C351" s="37" t="s">
        <v>13</v>
      </c>
      <c r="D351" s="37">
        <v>0</v>
      </c>
      <c r="E351" s="37">
        <v>15.04</v>
      </c>
      <c r="F351" s="37">
        <v>1.97</v>
      </c>
      <c r="G351" s="37" t="s">
        <v>14</v>
      </c>
      <c r="H351" s="37" t="s">
        <v>70</v>
      </c>
      <c r="I351" s="37" t="s">
        <v>24</v>
      </c>
      <c r="J351" s="37" t="s">
        <v>64</v>
      </c>
      <c r="K351" s="37" t="s">
        <v>26</v>
      </c>
      <c r="L351" s="37" t="s">
        <v>68</v>
      </c>
      <c r="M351" s="37">
        <v>0.39</v>
      </c>
      <c r="N351" s="37" t="s">
        <v>8</v>
      </c>
      <c r="O351" s="37" t="s">
        <v>28</v>
      </c>
      <c r="P351" s="37" t="s">
        <v>163</v>
      </c>
      <c r="Q351" s="37" t="s">
        <v>852</v>
      </c>
      <c r="R351" s="37">
        <v>75090</v>
      </c>
      <c r="S351" s="39">
        <v>42034</v>
      </c>
      <c r="T351" s="39">
        <v>42036</v>
      </c>
      <c r="U351" s="37">
        <v>21.514199999999999</v>
      </c>
      <c r="V351" s="37">
        <v>2</v>
      </c>
      <c r="W351" s="37">
        <v>31.18</v>
      </c>
      <c r="X351" s="37">
        <v>90909</v>
      </c>
      <c r="Y351" s="37" t="s">
        <v>3217</v>
      </c>
      <c r="Z351" s="37">
        <v>82.247038507322003</v>
      </c>
    </row>
    <row r="352" spans="1:26" customFormat="1" x14ac:dyDescent="0.2">
      <c r="A352" s="37">
        <v>1442</v>
      </c>
      <c r="B352" s="37" t="s">
        <v>853</v>
      </c>
      <c r="C352" s="37" t="s">
        <v>23</v>
      </c>
      <c r="D352" s="37">
        <v>0.02</v>
      </c>
      <c r="E352" s="37">
        <v>15.99</v>
      </c>
      <c r="F352" s="37">
        <v>13.18</v>
      </c>
      <c r="G352" s="37" t="s">
        <v>63</v>
      </c>
      <c r="H352" s="37" t="s">
        <v>70</v>
      </c>
      <c r="I352" s="37" t="s">
        <v>24</v>
      </c>
      <c r="J352" s="37" t="s">
        <v>48</v>
      </c>
      <c r="K352" s="37" t="s">
        <v>49</v>
      </c>
      <c r="L352" s="37" t="s">
        <v>271</v>
      </c>
      <c r="M352" s="37">
        <v>0.37</v>
      </c>
      <c r="N352" s="37" t="s">
        <v>8</v>
      </c>
      <c r="O352" s="37" t="s">
        <v>28</v>
      </c>
      <c r="P352" s="37" t="s">
        <v>56</v>
      </c>
      <c r="Q352" s="37" t="s">
        <v>854</v>
      </c>
      <c r="R352" s="37">
        <v>65807</v>
      </c>
      <c r="S352" s="39">
        <v>42034</v>
      </c>
      <c r="T352" s="39">
        <v>42038</v>
      </c>
      <c r="U352" s="37">
        <v>-76.992500000000007</v>
      </c>
      <c r="V352" s="37">
        <v>7</v>
      </c>
      <c r="W352" s="37">
        <v>123.03</v>
      </c>
      <c r="X352" s="37">
        <v>89077</v>
      </c>
      <c r="Y352" s="37" t="s">
        <v>3217</v>
      </c>
      <c r="Z352" s="37">
        <v>264.38766348109573</v>
      </c>
    </row>
    <row r="353" spans="1:26" customFormat="1" x14ac:dyDescent="0.2">
      <c r="A353" s="37">
        <v>1442</v>
      </c>
      <c r="B353" s="37" t="s">
        <v>853</v>
      </c>
      <c r="C353" s="37" t="s">
        <v>23</v>
      </c>
      <c r="D353" s="37">
        <v>0.09</v>
      </c>
      <c r="E353" s="37">
        <v>46.94</v>
      </c>
      <c r="F353" s="37">
        <v>6.77</v>
      </c>
      <c r="G353" s="37" t="s">
        <v>63</v>
      </c>
      <c r="H353" s="37" t="s">
        <v>70</v>
      </c>
      <c r="I353" s="37" t="s">
        <v>4</v>
      </c>
      <c r="J353" s="37" t="s">
        <v>102</v>
      </c>
      <c r="K353" s="37" t="s">
        <v>49</v>
      </c>
      <c r="L353" s="37" t="s">
        <v>855</v>
      </c>
      <c r="M353" s="37">
        <v>0.44</v>
      </c>
      <c r="N353" s="37" t="s">
        <v>8</v>
      </c>
      <c r="O353" s="37" t="s">
        <v>28</v>
      </c>
      <c r="P353" s="37" t="s">
        <v>56</v>
      </c>
      <c r="Q353" s="37" t="s">
        <v>854</v>
      </c>
      <c r="R353" s="37">
        <v>65807</v>
      </c>
      <c r="S353" s="39">
        <v>42034</v>
      </c>
      <c r="T353" s="39">
        <v>42034</v>
      </c>
      <c r="U353" s="37">
        <v>297.96960000000001</v>
      </c>
      <c r="V353" s="37">
        <v>10</v>
      </c>
      <c r="W353" s="37">
        <v>431.84</v>
      </c>
      <c r="X353" s="37">
        <v>89077</v>
      </c>
      <c r="Y353" s="37" t="s">
        <v>3217</v>
      </c>
      <c r="Z353" s="37">
        <v>580.08622857331864</v>
      </c>
    </row>
    <row r="354" spans="1:26" customFormat="1" x14ac:dyDescent="0.2">
      <c r="A354" s="37">
        <v>2775</v>
      </c>
      <c r="B354" s="37" t="s">
        <v>856</v>
      </c>
      <c r="C354" s="37" t="s">
        <v>23</v>
      </c>
      <c r="D354" s="37">
        <v>7.0000000000000007E-2</v>
      </c>
      <c r="E354" s="37">
        <v>574.74</v>
      </c>
      <c r="F354" s="37">
        <v>24.49</v>
      </c>
      <c r="G354" s="37" t="s">
        <v>14</v>
      </c>
      <c r="H354" s="37" t="s">
        <v>15</v>
      </c>
      <c r="I354" s="37" t="s">
        <v>16</v>
      </c>
      <c r="J354" s="37" t="s">
        <v>32</v>
      </c>
      <c r="K354" s="37" t="s">
        <v>40</v>
      </c>
      <c r="L354" s="37" t="s">
        <v>146</v>
      </c>
      <c r="M354" s="37">
        <v>0.37</v>
      </c>
      <c r="N354" s="37" t="s">
        <v>8</v>
      </c>
      <c r="O354" s="37" t="s">
        <v>28</v>
      </c>
      <c r="P354" s="37" t="s">
        <v>79</v>
      </c>
      <c r="Q354" s="37" t="s">
        <v>857</v>
      </c>
      <c r="R354" s="37">
        <v>60131</v>
      </c>
      <c r="S354" s="39">
        <v>42034</v>
      </c>
      <c r="T354" s="39">
        <v>42039</v>
      </c>
      <c r="U354" s="37">
        <v>2860.9331999999999</v>
      </c>
      <c r="V354" s="37">
        <v>8</v>
      </c>
      <c r="W354" s="37">
        <v>4146.28</v>
      </c>
      <c r="X354" s="37">
        <v>91229</v>
      </c>
      <c r="Y354" s="37" t="s">
        <v>3217</v>
      </c>
      <c r="Z354" s="37">
        <v>5356.4002092941064</v>
      </c>
    </row>
    <row r="355" spans="1:26" customFormat="1" x14ac:dyDescent="0.2">
      <c r="A355" s="37">
        <v>256</v>
      </c>
      <c r="B355" s="37" t="s">
        <v>858</v>
      </c>
      <c r="C355" s="37" t="s">
        <v>1</v>
      </c>
      <c r="D355" s="37">
        <v>0.03</v>
      </c>
      <c r="E355" s="37">
        <v>8.34</v>
      </c>
      <c r="F355" s="37">
        <v>2.64</v>
      </c>
      <c r="G355" s="37" t="s">
        <v>14</v>
      </c>
      <c r="H355" s="37" t="s">
        <v>47</v>
      </c>
      <c r="I355" s="37" t="s">
        <v>24</v>
      </c>
      <c r="J355" s="37" t="s">
        <v>544</v>
      </c>
      <c r="K355" s="37" t="s">
        <v>18</v>
      </c>
      <c r="L355" s="37" t="s">
        <v>859</v>
      </c>
      <c r="M355" s="37">
        <v>0.59</v>
      </c>
      <c r="N355" s="37" t="s">
        <v>8</v>
      </c>
      <c r="O355" s="37" t="s">
        <v>87</v>
      </c>
      <c r="P355" s="37" t="s">
        <v>296</v>
      </c>
      <c r="Q355" s="37" t="s">
        <v>860</v>
      </c>
      <c r="R355" s="37">
        <v>17331</v>
      </c>
      <c r="S355" s="39">
        <v>42035</v>
      </c>
      <c r="T355" s="39">
        <v>42037</v>
      </c>
      <c r="U355" s="37">
        <v>0.68400000000000005</v>
      </c>
      <c r="V355" s="37">
        <v>4</v>
      </c>
      <c r="W355" s="37">
        <v>34.64</v>
      </c>
      <c r="X355" s="37">
        <v>86267</v>
      </c>
      <c r="Y355" s="37" t="s">
        <v>3219</v>
      </c>
      <c r="Z355" s="37">
        <v>527.79286926188649</v>
      </c>
    </row>
    <row r="356" spans="1:26" customFormat="1" x14ac:dyDescent="0.2">
      <c r="A356" s="37">
        <v>343</v>
      </c>
      <c r="B356" s="37" t="s">
        <v>861</v>
      </c>
      <c r="C356" s="37" t="s">
        <v>1</v>
      </c>
      <c r="D356" s="37">
        <v>0.03</v>
      </c>
      <c r="E356" s="37">
        <v>15.23</v>
      </c>
      <c r="F356" s="37">
        <v>27.75</v>
      </c>
      <c r="G356" s="37" t="s">
        <v>2</v>
      </c>
      <c r="H356" s="37" t="s">
        <v>70</v>
      </c>
      <c r="I356" s="37" t="s">
        <v>4</v>
      </c>
      <c r="J356" s="37" t="s">
        <v>5</v>
      </c>
      <c r="K356" s="37" t="s">
        <v>6</v>
      </c>
      <c r="L356" s="37" t="s">
        <v>862</v>
      </c>
      <c r="M356" s="37">
        <v>0.76</v>
      </c>
      <c r="N356" s="37" t="s">
        <v>8</v>
      </c>
      <c r="O356" s="37" t="s">
        <v>87</v>
      </c>
      <c r="P356" s="37" t="s">
        <v>307</v>
      </c>
      <c r="Q356" s="37" t="s">
        <v>863</v>
      </c>
      <c r="R356" s="37">
        <v>4401</v>
      </c>
      <c r="S356" s="39">
        <v>42035</v>
      </c>
      <c r="T356" s="39">
        <v>42036</v>
      </c>
      <c r="U356" s="37">
        <v>11.65095</v>
      </c>
      <c r="V356" s="37">
        <v>7</v>
      </c>
      <c r="W356" s="37">
        <v>111.86</v>
      </c>
      <c r="X356" s="37">
        <v>88151</v>
      </c>
      <c r="Y356" s="37" t="s">
        <v>3219</v>
      </c>
      <c r="Z356" s="37">
        <v>1561.9293703113105</v>
      </c>
    </row>
    <row r="357" spans="1:26" customFormat="1" x14ac:dyDescent="0.2">
      <c r="A357" s="37">
        <v>1723</v>
      </c>
      <c r="B357" s="37" t="s">
        <v>864</v>
      </c>
      <c r="C357" s="37" t="s">
        <v>23</v>
      </c>
      <c r="D357" s="37">
        <v>0.1</v>
      </c>
      <c r="E357" s="37">
        <v>49.99</v>
      </c>
      <c r="F357" s="37">
        <v>19.989999999999998</v>
      </c>
      <c r="G357" s="37" t="s">
        <v>63</v>
      </c>
      <c r="H357" s="37" t="s">
        <v>70</v>
      </c>
      <c r="I357" s="37" t="s">
        <v>16</v>
      </c>
      <c r="J357" s="37" t="s">
        <v>17</v>
      </c>
      <c r="K357" s="37" t="s">
        <v>49</v>
      </c>
      <c r="L357" s="37" t="s">
        <v>865</v>
      </c>
      <c r="M357" s="37">
        <v>0.45</v>
      </c>
      <c r="N357" s="37" t="s">
        <v>8</v>
      </c>
      <c r="O357" s="37" t="s">
        <v>35</v>
      </c>
      <c r="P357" s="37" t="s">
        <v>66</v>
      </c>
      <c r="Q357" s="37" t="s">
        <v>866</v>
      </c>
      <c r="R357" s="37">
        <v>92037</v>
      </c>
      <c r="S357" s="39">
        <v>42035</v>
      </c>
      <c r="T357" s="39">
        <v>42040</v>
      </c>
      <c r="U357" s="37">
        <v>13.507999999999999</v>
      </c>
      <c r="V357" s="37">
        <v>46</v>
      </c>
      <c r="W357" s="37">
        <v>2188.06</v>
      </c>
      <c r="X357" s="37">
        <v>40101</v>
      </c>
      <c r="Y357" s="37" t="s">
        <v>3218</v>
      </c>
      <c r="Z357" s="37">
        <v>665.44201024914639</v>
      </c>
    </row>
    <row r="358" spans="1:26" customFormat="1" x14ac:dyDescent="0.2">
      <c r="A358" s="37">
        <v>2202</v>
      </c>
      <c r="B358" s="37" t="s">
        <v>867</v>
      </c>
      <c r="C358" s="37" t="s">
        <v>23</v>
      </c>
      <c r="D358" s="37">
        <v>0.09</v>
      </c>
      <c r="E358" s="37">
        <v>160.97999999999999</v>
      </c>
      <c r="F358" s="37">
        <v>30</v>
      </c>
      <c r="G358" s="37" t="s">
        <v>2</v>
      </c>
      <c r="H358" s="37" t="s">
        <v>47</v>
      </c>
      <c r="I358" s="37" t="s">
        <v>4</v>
      </c>
      <c r="J358" s="37" t="s">
        <v>85</v>
      </c>
      <c r="K358" s="37" t="s">
        <v>33</v>
      </c>
      <c r="L358" s="37" t="s">
        <v>868</v>
      </c>
      <c r="M358" s="37">
        <v>0.62</v>
      </c>
      <c r="N358" s="37" t="s">
        <v>8</v>
      </c>
      <c r="O358" s="37" t="s">
        <v>28</v>
      </c>
      <c r="P358" s="37" t="s">
        <v>60</v>
      </c>
      <c r="Q358" s="37" t="s">
        <v>869</v>
      </c>
      <c r="R358" s="37">
        <v>55429</v>
      </c>
      <c r="S358" s="39">
        <v>42035</v>
      </c>
      <c r="T358" s="39">
        <v>42035</v>
      </c>
      <c r="U358" s="37">
        <v>357.428</v>
      </c>
      <c r="V358" s="37">
        <v>11</v>
      </c>
      <c r="W358" s="37">
        <v>1635.38</v>
      </c>
      <c r="X358" s="37">
        <v>86050</v>
      </c>
      <c r="Y358" s="37" t="s">
        <v>3217</v>
      </c>
      <c r="Z358" s="37">
        <v>2099.0429769403322</v>
      </c>
    </row>
    <row r="359" spans="1:26" customFormat="1" x14ac:dyDescent="0.2">
      <c r="A359" s="37">
        <v>2202</v>
      </c>
      <c r="B359" s="37" t="s">
        <v>867</v>
      </c>
      <c r="C359" s="37" t="s">
        <v>23</v>
      </c>
      <c r="D359" s="37">
        <v>0.09</v>
      </c>
      <c r="E359" s="37">
        <v>6.3</v>
      </c>
      <c r="F359" s="37">
        <v>0.5</v>
      </c>
      <c r="G359" s="37" t="s">
        <v>14</v>
      </c>
      <c r="H359" s="37" t="s">
        <v>47</v>
      </c>
      <c r="I359" s="37" t="s">
        <v>24</v>
      </c>
      <c r="J359" s="37" t="s">
        <v>128</v>
      </c>
      <c r="K359" s="37" t="s">
        <v>49</v>
      </c>
      <c r="L359" s="37" t="s">
        <v>398</v>
      </c>
      <c r="M359" s="37">
        <v>0.39</v>
      </c>
      <c r="N359" s="37" t="s">
        <v>8</v>
      </c>
      <c r="O359" s="37" t="s">
        <v>28</v>
      </c>
      <c r="P359" s="37" t="s">
        <v>60</v>
      </c>
      <c r="Q359" s="37" t="s">
        <v>869</v>
      </c>
      <c r="R359" s="37">
        <v>55429</v>
      </c>
      <c r="S359" s="39">
        <v>42035</v>
      </c>
      <c r="T359" s="39">
        <v>42035</v>
      </c>
      <c r="U359" s="37">
        <v>40.351199999999999</v>
      </c>
      <c r="V359" s="37">
        <v>10</v>
      </c>
      <c r="W359" s="37">
        <v>58.48</v>
      </c>
      <c r="X359" s="37">
        <v>86050</v>
      </c>
      <c r="Y359" s="37" t="s">
        <v>3217</v>
      </c>
      <c r="Z359" s="37">
        <v>86.743220052013356</v>
      </c>
    </row>
    <row r="360" spans="1:26" customFormat="1" x14ac:dyDescent="0.2">
      <c r="A360" s="37">
        <v>2202</v>
      </c>
      <c r="B360" s="37" t="s">
        <v>867</v>
      </c>
      <c r="C360" s="37" t="s">
        <v>23</v>
      </c>
      <c r="D360" s="37">
        <v>0</v>
      </c>
      <c r="E360" s="37">
        <v>4.9800000000000004</v>
      </c>
      <c r="F360" s="37">
        <v>0.8</v>
      </c>
      <c r="G360" s="37" t="s">
        <v>14</v>
      </c>
      <c r="H360" s="37" t="s">
        <v>47</v>
      </c>
      <c r="I360" s="37" t="s">
        <v>24</v>
      </c>
      <c r="J360" s="37" t="s">
        <v>64</v>
      </c>
      <c r="K360" s="37" t="s">
        <v>26</v>
      </c>
      <c r="L360" s="37" t="s">
        <v>870</v>
      </c>
      <c r="M360" s="37">
        <v>0.36</v>
      </c>
      <c r="N360" s="37" t="s">
        <v>8</v>
      </c>
      <c r="O360" s="37" t="s">
        <v>28</v>
      </c>
      <c r="P360" s="37" t="s">
        <v>60</v>
      </c>
      <c r="Q360" s="37" t="s">
        <v>869</v>
      </c>
      <c r="R360" s="37">
        <v>55429</v>
      </c>
      <c r="S360" s="39">
        <v>42035</v>
      </c>
      <c r="T360" s="39">
        <v>42042</v>
      </c>
      <c r="U360" s="37">
        <v>27.634499999999999</v>
      </c>
      <c r="V360" s="37">
        <v>8</v>
      </c>
      <c r="W360" s="37">
        <v>40.049999999999997</v>
      </c>
      <c r="X360" s="37">
        <v>86050</v>
      </c>
      <c r="Y360" s="37" t="s">
        <v>3217</v>
      </c>
      <c r="Z360" s="37">
        <v>112.41698965023581</v>
      </c>
    </row>
    <row r="361" spans="1:26" customFormat="1" x14ac:dyDescent="0.2">
      <c r="A361" s="37">
        <v>2781</v>
      </c>
      <c r="B361" s="37" t="s">
        <v>871</v>
      </c>
      <c r="C361" s="37" t="s">
        <v>23</v>
      </c>
      <c r="D361" s="37">
        <v>0.09</v>
      </c>
      <c r="E361" s="37">
        <v>2.16</v>
      </c>
      <c r="F361" s="37">
        <v>6.05</v>
      </c>
      <c r="G361" s="37" t="s">
        <v>14</v>
      </c>
      <c r="H361" s="37" t="s">
        <v>15</v>
      </c>
      <c r="I361" s="37" t="s">
        <v>24</v>
      </c>
      <c r="J361" s="37" t="s">
        <v>48</v>
      </c>
      <c r="K361" s="37" t="s">
        <v>49</v>
      </c>
      <c r="L361" s="37" t="s">
        <v>872</v>
      </c>
      <c r="M361" s="37">
        <v>0.37</v>
      </c>
      <c r="N361" s="37" t="s">
        <v>8</v>
      </c>
      <c r="O361" s="37" t="s">
        <v>35</v>
      </c>
      <c r="P361" s="37" t="s">
        <v>115</v>
      </c>
      <c r="Q361" s="37" t="s">
        <v>873</v>
      </c>
      <c r="R361" s="37">
        <v>97071</v>
      </c>
      <c r="S361" s="39">
        <v>42035</v>
      </c>
      <c r="T361" s="39">
        <v>42039</v>
      </c>
      <c r="U361" s="37">
        <v>-37.789000000000001</v>
      </c>
      <c r="V361" s="37">
        <v>2</v>
      </c>
      <c r="W361" s="37">
        <v>5.48</v>
      </c>
      <c r="X361" s="37">
        <v>87162</v>
      </c>
      <c r="Y361" s="37" t="s">
        <v>3218</v>
      </c>
      <c r="Z361" s="37">
        <v>71.154128585463667</v>
      </c>
    </row>
    <row r="362" spans="1:26" customFormat="1" x14ac:dyDescent="0.2">
      <c r="A362" s="37">
        <v>2781</v>
      </c>
      <c r="B362" s="37" t="s">
        <v>871</v>
      </c>
      <c r="C362" s="37" t="s">
        <v>23</v>
      </c>
      <c r="D362" s="37">
        <v>0.03</v>
      </c>
      <c r="E362" s="37">
        <v>808.49</v>
      </c>
      <c r="F362" s="37">
        <v>55.3</v>
      </c>
      <c r="G362" s="37" t="s">
        <v>2</v>
      </c>
      <c r="H362" s="37" t="s">
        <v>15</v>
      </c>
      <c r="I362" s="37" t="s">
        <v>16</v>
      </c>
      <c r="J362" s="37" t="s">
        <v>32</v>
      </c>
      <c r="K362" s="37" t="s">
        <v>33</v>
      </c>
      <c r="L362" s="37" t="s">
        <v>874</v>
      </c>
      <c r="M362" s="37">
        <v>0.4</v>
      </c>
      <c r="N362" s="37" t="s">
        <v>8</v>
      </c>
      <c r="O362" s="37" t="s">
        <v>35</v>
      </c>
      <c r="P362" s="37" t="s">
        <v>115</v>
      </c>
      <c r="Q362" s="37" t="s">
        <v>873</v>
      </c>
      <c r="R362" s="37">
        <v>97071</v>
      </c>
      <c r="S362" s="39">
        <v>42035</v>
      </c>
      <c r="T362" s="39">
        <v>42042</v>
      </c>
      <c r="U362" s="37">
        <v>7576.11</v>
      </c>
      <c r="V362" s="37">
        <v>11</v>
      </c>
      <c r="W362" s="37">
        <v>8201.33</v>
      </c>
      <c r="X362" s="37">
        <v>87162</v>
      </c>
      <c r="Y362" s="37" t="s">
        <v>3218</v>
      </c>
      <c r="Z362" s="37">
        <v>12016.612015925255</v>
      </c>
    </row>
    <row r="363" spans="1:26" customFormat="1" x14ac:dyDescent="0.2">
      <c r="A363" s="37">
        <v>2781</v>
      </c>
      <c r="B363" s="37" t="s">
        <v>871</v>
      </c>
      <c r="C363" s="37" t="s">
        <v>23</v>
      </c>
      <c r="D363" s="37">
        <v>0</v>
      </c>
      <c r="E363" s="37">
        <v>6.48</v>
      </c>
      <c r="F363" s="37">
        <v>8.19</v>
      </c>
      <c r="G363" s="37" t="s">
        <v>14</v>
      </c>
      <c r="H363" s="37" t="s">
        <v>15</v>
      </c>
      <c r="I363" s="37" t="s">
        <v>24</v>
      </c>
      <c r="J363" s="37" t="s">
        <v>64</v>
      </c>
      <c r="K363" s="37" t="s">
        <v>49</v>
      </c>
      <c r="L363" s="37" t="s">
        <v>875</v>
      </c>
      <c r="M363" s="37">
        <v>0.37</v>
      </c>
      <c r="N363" s="37" t="s">
        <v>8</v>
      </c>
      <c r="O363" s="37" t="s">
        <v>35</v>
      </c>
      <c r="P363" s="37" t="s">
        <v>115</v>
      </c>
      <c r="Q363" s="37" t="s">
        <v>873</v>
      </c>
      <c r="R363" s="37">
        <v>97071</v>
      </c>
      <c r="S363" s="39">
        <v>42035</v>
      </c>
      <c r="T363" s="39">
        <v>42042</v>
      </c>
      <c r="U363" s="37">
        <v>-43.26</v>
      </c>
      <c r="V363" s="37">
        <v>3</v>
      </c>
      <c r="W363" s="37">
        <v>22.67</v>
      </c>
      <c r="X363" s="37">
        <v>87162</v>
      </c>
      <c r="Y363" s="37" t="s">
        <v>3218</v>
      </c>
      <c r="Z363" s="37">
        <v>197.7107026120286</v>
      </c>
    </row>
    <row r="364" spans="1:26" customFormat="1" x14ac:dyDescent="0.2">
      <c r="A364" s="37">
        <v>1238</v>
      </c>
      <c r="B364" s="37" t="s">
        <v>876</v>
      </c>
      <c r="C364" s="37" t="s">
        <v>92</v>
      </c>
      <c r="D364" s="37">
        <v>0.01</v>
      </c>
      <c r="E364" s="37">
        <v>160.97999999999999</v>
      </c>
      <c r="F364" s="37">
        <v>30</v>
      </c>
      <c r="G364" s="37" t="s">
        <v>2</v>
      </c>
      <c r="H364" s="37" t="s">
        <v>70</v>
      </c>
      <c r="I364" s="37" t="s">
        <v>4</v>
      </c>
      <c r="J364" s="37" t="s">
        <v>85</v>
      </c>
      <c r="K364" s="37" t="s">
        <v>33</v>
      </c>
      <c r="L364" s="37" t="s">
        <v>868</v>
      </c>
      <c r="M364" s="37">
        <v>0.62</v>
      </c>
      <c r="N364" s="37" t="s">
        <v>8</v>
      </c>
      <c r="O364" s="37" t="s">
        <v>28</v>
      </c>
      <c r="P364" s="37" t="s">
        <v>163</v>
      </c>
      <c r="Q364" s="37" t="s">
        <v>877</v>
      </c>
      <c r="R364" s="37">
        <v>75104</v>
      </c>
      <c r="S364" s="39">
        <v>42035</v>
      </c>
      <c r="T364" s="39">
        <v>42037</v>
      </c>
      <c r="U364" s="37">
        <v>788.79</v>
      </c>
      <c r="V364" s="37">
        <v>10</v>
      </c>
      <c r="W364" s="37">
        <v>1634.67</v>
      </c>
      <c r="X364" s="37">
        <v>86075</v>
      </c>
      <c r="Y364" s="37" t="s">
        <v>3217</v>
      </c>
      <c r="Z364" s="37">
        <v>2496.1915503268669</v>
      </c>
    </row>
    <row r="365" spans="1:26" customFormat="1" x14ac:dyDescent="0.2">
      <c r="A365" s="37">
        <v>911</v>
      </c>
      <c r="B365" s="37" t="s">
        <v>878</v>
      </c>
      <c r="C365" s="37" t="s">
        <v>46</v>
      </c>
      <c r="D365" s="37">
        <v>0.05</v>
      </c>
      <c r="E365" s="37">
        <v>7.64</v>
      </c>
      <c r="F365" s="37">
        <v>5.83</v>
      </c>
      <c r="G365" s="37" t="s">
        <v>14</v>
      </c>
      <c r="H365" s="37" t="s">
        <v>70</v>
      </c>
      <c r="I365" s="37" t="s">
        <v>24</v>
      </c>
      <c r="J365" s="37" t="s">
        <v>64</v>
      </c>
      <c r="K365" s="37" t="s">
        <v>26</v>
      </c>
      <c r="L365" s="37" t="s">
        <v>208</v>
      </c>
      <c r="M365" s="37">
        <v>0.36</v>
      </c>
      <c r="N365" s="37" t="s">
        <v>8</v>
      </c>
      <c r="O365" s="37" t="s">
        <v>87</v>
      </c>
      <c r="P365" s="37" t="s">
        <v>879</v>
      </c>
      <c r="Q365" s="37" t="s">
        <v>880</v>
      </c>
      <c r="R365" s="37">
        <v>26003</v>
      </c>
      <c r="S365" s="39">
        <v>42035</v>
      </c>
      <c r="T365" s="39">
        <v>42037</v>
      </c>
      <c r="U365" s="37">
        <v>-21.018000000000001</v>
      </c>
      <c r="V365" s="37">
        <v>2</v>
      </c>
      <c r="W365" s="37">
        <v>16.600000000000001</v>
      </c>
      <c r="X365" s="37">
        <v>90185</v>
      </c>
      <c r="Y365" s="37" t="s">
        <v>3219</v>
      </c>
      <c r="Z365" s="37">
        <v>267.735556134305</v>
      </c>
    </row>
    <row r="366" spans="1:26" customFormat="1" x14ac:dyDescent="0.2">
      <c r="A366" s="37">
        <v>911</v>
      </c>
      <c r="B366" s="37" t="s">
        <v>878</v>
      </c>
      <c r="C366" s="37" t="s">
        <v>46</v>
      </c>
      <c r="D366" s="37">
        <v>0.04</v>
      </c>
      <c r="E366" s="37">
        <v>218.75</v>
      </c>
      <c r="F366" s="37">
        <v>69.64</v>
      </c>
      <c r="G366" s="37" t="s">
        <v>2</v>
      </c>
      <c r="H366" s="37" t="s">
        <v>70</v>
      </c>
      <c r="I366" s="37" t="s">
        <v>4</v>
      </c>
      <c r="J366" s="37" t="s">
        <v>5</v>
      </c>
      <c r="K366" s="37" t="s">
        <v>6</v>
      </c>
      <c r="L366" s="37" t="s">
        <v>850</v>
      </c>
      <c r="M366" s="37">
        <v>0.72</v>
      </c>
      <c r="N366" s="37" t="s">
        <v>8</v>
      </c>
      <c r="O366" s="37" t="s">
        <v>87</v>
      </c>
      <c r="P366" s="37" t="s">
        <v>879</v>
      </c>
      <c r="Q366" s="37" t="s">
        <v>880</v>
      </c>
      <c r="R366" s="37">
        <v>26003</v>
      </c>
      <c r="S366" s="39">
        <v>42035</v>
      </c>
      <c r="T366" s="39">
        <v>42036</v>
      </c>
      <c r="U366" s="37">
        <v>-655.52987499999995</v>
      </c>
      <c r="V366" s="37">
        <v>10</v>
      </c>
      <c r="W366" s="37">
        <v>2285.41</v>
      </c>
      <c r="X366" s="37">
        <v>90185</v>
      </c>
      <c r="Y366" s="37" t="s">
        <v>3219</v>
      </c>
      <c r="Z366" s="37">
        <v>2545.3573528758443</v>
      </c>
    </row>
    <row r="367" spans="1:26" customFormat="1" x14ac:dyDescent="0.2">
      <c r="A367" s="37">
        <v>2137</v>
      </c>
      <c r="B367" s="37" t="s">
        <v>881</v>
      </c>
      <c r="C367" s="37" t="s">
        <v>46</v>
      </c>
      <c r="D367" s="37">
        <v>0</v>
      </c>
      <c r="E367" s="37">
        <v>6.98</v>
      </c>
      <c r="F367" s="37">
        <v>1.6</v>
      </c>
      <c r="G367" s="37" t="s">
        <v>14</v>
      </c>
      <c r="H367" s="37" t="s">
        <v>70</v>
      </c>
      <c r="I367" s="37" t="s">
        <v>24</v>
      </c>
      <c r="J367" s="37" t="s">
        <v>64</v>
      </c>
      <c r="K367" s="37" t="s">
        <v>26</v>
      </c>
      <c r="L367" s="37" t="s">
        <v>698</v>
      </c>
      <c r="M367" s="37">
        <v>0.38</v>
      </c>
      <c r="N367" s="37" t="s">
        <v>8</v>
      </c>
      <c r="O367" s="37" t="s">
        <v>9</v>
      </c>
      <c r="P367" s="37" t="s">
        <v>99</v>
      </c>
      <c r="Q367" s="37" t="s">
        <v>882</v>
      </c>
      <c r="R367" s="37">
        <v>33407</v>
      </c>
      <c r="S367" s="39">
        <v>42035</v>
      </c>
      <c r="T367" s="39">
        <v>42037</v>
      </c>
      <c r="U367" s="37">
        <v>-343.86799999999999</v>
      </c>
      <c r="V367" s="37">
        <v>9</v>
      </c>
      <c r="W367" s="37">
        <v>64.48</v>
      </c>
      <c r="X367" s="37">
        <v>86002</v>
      </c>
      <c r="Y367" s="37" t="s">
        <v>3216</v>
      </c>
      <c r="Z367" s="37">
        <v>-132.18785125335305</v>
      </c>
    </row>
    <row r="368" spans="1:26" customFormat="1" x14ac:dyDescent="0.2">
      <c r="A368" s="37">
        <v>510</v>
      </c>
      <c r="B368" s="37" t="s">
        <v>437</v>
      </c>
      <c r="C368" s="37" t="s">
        <v>1</v>
      </c>
      <c r="D368" s="37">
        <v>0.03</v>
      </c>
      <c r="E368" s="37">
        <v>6.37</v>
      </c>
      <c r="F368" s="37">
        <v>5.19</v>
      </c>
      <c r="G368" s="37" t="s">
        <v>14</v>
      </c>
      <c r="H368" s="37" t="s">
        <v>70</v>
      </c>
      <c r="I368" s="37" t="s">
        <v>24</v>
      </c>
      <c r="J368" s="37" t="s">
        <v>48</v>
      </c>
      <c r="K368" s="37" t="s">
        <v>49</v>
      </c>
      <c r="L368" s="37" t="s">
        <v>883</v>
      </c>
      <c r="M368" s="37">
        <v>0.38</v>
      </c>
      <c r="N368" s="37" t="s">
        <v>8</v>
      </c>
      <c r="O368" s="37" t="s">
        <v>35</v>
      </c>
      <c r="P368" s="37" t="s">
        <v>66</v>
      </c>
      <c r="Q368" s="37" t="s">
        <v>439</v>
      </c>
      <c r="R368" s="37">
        <v>95336</v>
      </c>
      <c r="S368" s="39">
        <v>42036</v>
      </c>
      <c r="T368" s="39">
        <v>42037</v>
      </c>
      <c r="U368" s="37">
        <v>-29.092700000000001</v>
      </c>
      <c r="V368" s="37">
        <v>14</v>
      </c>
      <c r="W368" s="37">
        <v>89.79</v>
      </c>
      <c r="X368" s="37">
        <v>90059</v>
      </c>
      <c r="Y368" s="37" t="s">
        <v>3218</v>
      </c>
      <c r="Z368" s="37">
        <v>356.62100803491353</v>
      </c>
    </row>
    <row r="369" spans="1:26" customFormat="1" x14ac:dyDescent="0.2">
      <c r="A369" s="37">
        <v>2122</v>
      </c>
      <c r="B369" s="37" t="s">
        <v>884</v>
      </c>
      <c r="C369" s="37" t="s">
        <v>1</v>
      </c>
      <c r="D369" s="37">
        <v>0.06</v>
      </c>
      <c r="E369" s="37">
        <v>80.97</v>
      </c>
      <c r="F369" s="37">
        <v>33.6</v>
      </c>
      <c r="G369" s="37" t="s">
        <v>2</v>
      </c>
      <c r="H369" s="37" t="s">
        <v>15</v>
      </c>
      <c r="I369" s="37" t="s">
        <v>16</v>
      </c>
      <c r="J369" s="37" t="s">
        <v>32</v>
      </c>
      <c r="K369" s="37" t="s">
        <v>33</v>
      </c>
      <c r="L369" s="37" t="s">
        <v>885</v>
      </c>
      <c r="M369" s="37">
        <v>0.37</v>
      </c>
      <c r="N369" s="37" t="s">
        <v>8</v>
      </c>
      <c r="O369" s="37" t="s">
        <v>9</v>
      </c>
      <c r="P369" s="37" t="s">
        <v>20</v>
      </c>
      <c r="Q369" s="37" t="s">
        <v>886</v>
      </c>
      <c r="R369" s="37">
        <v>72116</v>
      </c>
      <c r="S369" s="39">
        <v>42036</v>
      </c>
      <c r="T369" s="39">
        <v>42038</v>
      </c>
      <c r="U369" s="37">
        <v>-15.1844</v>
      </c>
      <c r="V369" s="37">
        <v>10</v>
      </c>
      <c r="W369" s="37">
        <v>799.76</v>
      </c>
      <c r="X369" s="37">
        <v>89664</v>
      </c>
      <c r="Y369" s="37" t="s">
        <v>3216</v>
      </c>
      <c r="Z369" s="37">
        <v>1529.1917993689419</v>
      </c>
    </row>
    <row r="370" spans="1:26" customFormat="1" x14ac:dyDescent="0.2">
      <c r="A370" s="37">
        <v>1211</v>
      </c>
      <c r="B370" s="37" t="s">
        <v>887</v>
      </c>
      <c r="C370" s="37" t="s">
        <v>23</v>
      </c>
      <c r="D370" s="37">
        <v>0.01</v>
      </c>
      <c r="E370" s="37">
        <v>3.08</v>
      </c>
      <c r="F370" s="37">
        <v>0.5</v>
      </c>
      <c r="G370" s="37" t="s">
        <v>14</v>
      </c>
      <c r="H370" s="37" t="s">
        <v>70</v>
      </c>
      <c r="I370" s="37" t="s">
        <v>24</v>
      </c>
      <c r="J370" s="37" t="s">
        <v>128</v>
      </c>
      <c r="K370" s="37" t="s">
        <v>49</v>
      </c>
      <c r="L370" s="37" t="s">
        <v>888</v>
      </c>
      <c r="M370" s="37">
        <v>0.37</v>
      </c>
      <c r="N370" s="37" t="s">
        <v>8</v>
      </c>
      <c r="O370" s="37" t="s">
        <v>28</v>
      </c>
      <c r="P370" s="37" t="s">
        <v>29</v>
      </c>
      <c r="Q370" s="37" t="s">
        <v>889</v>
      </c>
      <c r="R370" s="37">
        <v>46806</v>
      </c>
      <c r="S370" s="39">
        <v>42036</v>
      </c>
      <c r="T370" s="39">
        <v>42041</v>
      </c>
      <c r="U370" s="37">
        <v>9.0045000000000002</v>
      </c>
      <c r="V370" s="37">
        <v>4</v>
      </c>
      <c r="W370" s="37">
        <v>13.05</v>
      </c>
      <c r="X370" s="37">
        <v>88598</v>
      </c>
      <c r="Y370" s="37" t="s">
        <v>3217</v>
      </c>
      <c r="Z370" s="37">
        <v>50.358885799537276</v>
      </c>
    </row>
    <row r="371" spans="1:26" customFormat="1" x14ac:dyDescent="0.2">
      <c r="A371" s="37">
        <v>1949</v>
      </c>
      <c r="B371" s="37" t="s">
        <v>890</v>
      </c>
      <c r="C371" s="37" t="s">
        <v>23</v>
      </c>
      <c r="D371" s="37">
        <v>0.05</v>
      </c>
      <c r="E371" s="37">
        <v>424.21</v>
      </c>
      <c r="F371" s="37">
        <v>110.2</v>
      </c>
      <c r="G371" s="37" t="s">
        <v>2</v>
      </c>
      <c r="H371" s="37" t="s">
        <v>3</v>
      </c>
      <c r="I371" s="37" t="s">
        <v>4</v>
      </c>
      <c r="J371" s="37" t="s">
        <v>5</v>
      </c>
      <c r="K371" s="37" t="s">
        <v>6</v>
      </c>
      <c r="L371" s="37" t="s">
        <v>891</v>
      </c>
      <c r="M371" s="37">
        <v>0.67</v>
      </c>
      <c r="N371" s="37" t="s">
        <v>8</v>
      </c>
      <c r="O371" s="37" t="s">
        <v>35</v>
      </c>
      <c r="P371" s="37" t="s">
        <v>253</v>
      </c>
      <c r="Q371" s="37" t="s">
        <v>892</v>
      </c>
      <c r="R371" s="37">
        <v>59715</v>
      </c>
      <c r="S371" s="39">
        <v>42036</v>
      </c>
      <c r="T371" s="39">
        <v>42040</v>
      </c>
      <c r="U371" s="37">
        <v>-213.40280000000001</v>
      </c>
      <c r="V371" s="37">
        <v>12</v>
      </c>
      <c r="W371" s="37">
        <v>4935.22</v>
      </c>
      <c r="X371" s="37">
        <v>90415</v>
      </c>
      <c r="Y371" s="37" t="s">
        <v>3218</v>
      </c>
      <c r="Z371" s="37">
        <v>4584.4358793293341</v>
      </c>
    </row>
    <row r="372" spans="1:26" customFormat="1" x14ac:dyDescent="0.2">
      <c r="A372" s="37">
        <v>2071</v>
      </c>
      <c r="B372" s="37" t="s">
        <v>893</v>
      </c>
      <c r="C372" s="37" t="s">
        <v>46</v>
      </c>
      <c r="D372" s="37">
        <v>0.03</v>
      </c>
      <c r="E372" s="37">
        <v>60.98</v>
      </c>
      <c r="F372" s="37">
        <v>1.99</v>
      </c>
      <c r="G372" s="37" t="s">
        <v>14</v>
      </c>
      <c r="H372" s="37" t="s">
        <v>70</v>
      </c>
      <c r="I372" s="37" t="s">
        <v>16</v>
      </c>
      <c r="J372" s="37" t="s">
        <v>17</v>
      </c>
      <c r="K372" s="37" t="s">
        <v>18</v>
      </c>
      <c r="L372" s="37" t="s">
        <v>894</v>
      </c>
      <c r="M372" s="37">
        <v>0.5</v>
      </c>
      <c r="N372" s="37" t="s">
        <v>8</v>
      </c>
      <c r="O372" s="37" t="s">
        <v>28</v>
      </c>
      <c r="P372" s="37" t="s">
        <v>265</v>
      </c>
      <c r="Q372" s="37" t="s">
        <v>895</v>
      </c>
      <c r="R372" s="37">
        <v>48336</v>
      </c>
      <c r="S372" s="39">
        <v>42036</v>
      </c>
      <c r="T372" s="39">
        <v>42036</v>
      </c>
      <c r="U372" s="37">
        <v>976.2672</v>
      </c>
      <c r="V372" s="37">
        <v>23</v>
      </c>
      <c r="W372" s="37">
        <v>1414.88</v>
      </c>
      <c r="X372" s="37">
        <v>88555</v>
      </c>
      <c r="Y372" s="37" t="s">
        <v>3217</v>
      </c>
      <c r="Z372" s="37">
        <v>1479.5522739631906</v>
      </c>
    </row>
    <row r="373" spans="1:26" customFormat="1" x14ac:dyDescent="0.2">
      <c r="A373" s="37">
        <v>2071</v>
      </c>
      <c r="B373" s="37" t="s">
        <v>893</v>
      </c>
      <c r="C373" s="37" t="s">
        <v>46</v>
      </c>
      <c r="D373" s="37">
        <v>0.04</v>
      </c>
      <c r="E373" s="37">
        <v>3.08</v>
      </c>
      <c r="F373" s="37">
        <v>0.99</v>
      </c>
      <c r="G373" s="37" t="s">
        <v>14</v>
      </c>
      <c r="H373" s="37" t="s">
        <v>70</v>
      </c>
      <c r="I373" s="37" t="s">
        <v>24</v>
      </c>
      <c r="J373" s="37" t="s">
        <v>128</v>
      </c>
      <c r="K373" s="37" t="s">
        <v>49</v>
      </c>
      <c r="L373" s="37" t="s">
        <v>634</v>
      </c>
      <c r="M373" s="37">
        <v>0.37</v>
      </c>
      <c r="N373" s="37" t="s">
        <v>8</v>
      </c>
      <c r="O373" s="37" t="s">
        <v>28</v>
      </c>
      <c r="P373" s="37" t="s">
        <v>265</v>
      </c>
      <c r="Q373" s="37" t="s">
        <v>895</v>
      </c>
      <c r="R373" s="37">
        <v>48336</v>
      </c>
      <c r="S373" s="39">
        <v>42036</v>
      </c>
      <c r="T373" s="39">
        <v>42037</v>
      </c>
      <c r="U373" s="37">
        <v>23.204699999999999</v>
      </c>
      <c r="V373" s="37">
        <v>11</v>
      </c>
      <c r="W373" s="37">
        <v>33.630000000000003</v>
      </c>
      <c r="X373" s="37">
        <v>88555</v>
      </c>
      <c r="Y373" s="37" t="s">
        <v>3217</v>
      </c>
      <c r="Z373" s="37">
        <v>179.87925524573558</v>
      </c>
    </row>
    <row r="374" spans="1:26" customFormat="1" x14ac:dyDescent="0.2">
      <c r="A374" s="37">
        <v>2072</v>
      </c>
      <c r="B374" s="37" t="s">
        <v>896</v>
      </c>
      <c r="C374" s="37" t="s">
        <v>46</v>
      </c>
      <c r="D374" s="37">
        <v>0</v>
      </c>
      <c r="E374" s="37">
        <v>10.31</v>
      </c>
      <c r="F374" s="37">
        <v>1.79</v>
      </c>
      <c r="G374" s="37" t="s">
        <v>14</v>
      </c>
      <c r="H374" s="37" t="s">
        <v>70</v>
      </c>
      <c r="I374" s="37" t="s">
        <v>24</v>
      </c>
      <c r="J374" s="37" t="s">
        <v>64</v>
      </c>
      <c r="K374" s="37" t="s">
        <v>26</v>
      </c>
      <c r="L374" s="37" t="s">
        <v>897</v>
      </c>
      <c r="M374" s="37">
        <v>0.38</v>
      </c>
      <c r="N374" s="37" t="s">
        <v>8</v>
      </c>
      <c r="O374" s="37" t="s">
        <v>28</v>
      </c>
      <c r="P374" s="37" t="s">
        <v>265</v>
      </c>
      <c r="Q374" s="37" t="s">
        <v>898</v>
      </c>
      <c r="R374" s="37">
        <v>48505</v>
      </c>
      <c r="S374" s="39">
        <v>42036</v>
      </c>
      <c r="T374" s="39">
        <v>42038</v>
      </c>
      <c r="U374" s="37">
        <v>167.46299999999999</v>
      </c>
      <c r="V374" s="37">
        <v>23</v>
      </c>
      <c r="W374" s="37">
        <v>242.7</v>
      </c>
      <c r="X374" s="37">
        <v>88555</v>
      </c>
      <c r="Y374" s="37" t="s">
        <v>3217</v>
      </c>
      <c r="Z374" s="37">
        <v>407.11319570784087</v>
      </c>
    </row>
    <row r="375" spans="1:26" customFormat="1" x14ac:dyDescent="0.2">
      <c r="A375" s="37">
        <v>397</v>
      </c>
      <c r="B375" s="37" t="s">
        <v>899</v>
      </c>
      <c r="C375" s="37" t="s">
        <v>1</v>
      </c>
      <c r="D375" s="37">
        <v>0.1</v>
      </c>
      <c r="E375" s="37">
        <v>154.13</v>
      </c>
      <c r="F375" s="37">
        <v>69</v>
      </c>
      <c r="G375" s="37" t="s">
        <v>14</v>
      </c>
      <c r="H375" s="37" t="s">
        <v>70</v>
      </c>
      <c r="I375" s="37" t="s">
        <v>4</v>
      </c>
      <c r="J375" s="37" t="s">
        <v>5</v>
      </c>
      <c r="K375" s="37" t="s">
        <v>40</v>
      </c>
      <c r="L375" s="37" t="s">
        <v>900</v>
      </c>
      <c r="M375" s="37">
        <v>0.68</v>
      </c>
      <c r="N375" s="37" t="s">
        <v>8</v>
      </c>
      <c r="O375" s="37" t="s">
        <v>87</v>
      </c>
      <c r="P375" s="37" t="s">
        <v>293</v>
      </c>
      <c r="Q375" s="37" t="s">
        <v>901</v>
      </c>
      <c r="R375" s="37">
        <v>44221</v>
      </c>
      <c r="S375" s="39">
        <v>42037</v>
      </c>
      <c r="T375" s="39">
        <v>42038</v>
      </c>
      <c r="U375" s="37">
        <v>-372.48597100000001</v>
      </c>
      <c r="V375" s="37">
        <v>8</v>
      </c>
      <c r="W375" s="37">
        <v>1216.32</v>
      </c>
      <c r="X375" s="37">
        <v>89319</v>
      </c>
      <c r="Y375" s="37" t="s">
        <v>3219</v>
      </c>
      <c r="Z375" s="37">
        <v>2434.6985374382393</v>
      </c>
    </row>
    <row r="376" spans="1:26" customFormat="1" x14ac:dyDescent="0.2">
      <c r="A376" s="37">
        <v>2555</v>
      </c>
      <c r="B376" s="37" t="s">
        <v>331</v>
      </c>
      <c r="C376" s="37" t="s">
        <v>1</v>
      </c>
      <c r="D376" s="37">
        <v>0</v>
      </c>
      <c r="E376" s="37">
        <v>12.97</v>
      </c>
      <c r="F376" s="37">
        <v>1.49</v>
      </c>
      <c r="G376" s="37" t="s">
        <v>14</v>
      </c>
      <c r="H376" s="37" t="s">
        <v>47</v>
      </c>
      <c r="I376" s="37" t="s">
        <v>24</v>
      </c>
      <c r="J376" s="37" t="s">
        <v>48</v>
      </c>
      <c r="K376" s="37" t="s">
        <v>49</v>
      </c>
      <c r="L376" s="37" t="s">
        <v>902</v>
      </c>
      <c r="M376" s="37">
        <v>0.35</v>
      </c>
      <c r="N376" s="37" t="s">
        <v>8</v>
      </c>
      <c r="O376" s="37" t="s">
        <v>28</v>
      </c>
      <c r="P376" s="37" t="s">
        <v>333</v>
      </c>
      <c r="Q376" s="37" t="s">
        <v>334</v>
      </c>
      <c r="R376" s="37">
        <v>53711</v>
      </c>
      <c r="S376" s="39">
        <v>42037</v>
      </c>
      <c r="T376" s="39">
        <v>42038</v>
      </c>
      <c r="U376" s="37">
        <v>180.23490000000001</v>
      </c>
      <c r="V376" s="37">
        <v>19</v>
      </c>
      <c r="W376" s="37">
        <v>261.20999999999998</v>
      </c>
      <c r="X376" s="37">
        <v>86529</v>
      </c>
      <c r="Y376" s="37" t="s">
        <v>3217</v>
      </c>
      <c r="Z376" s="37">
        <v>514.72000534554206</v>
      </c>
    </row>
    <row r="377" spans="1:26" customFormat="1" x14ac:dyDescent="0.2">
      <c r="A377" s="37">
        <v>2555</v>
      </c>
      <c r="B377" s="37" t="s">
        <v>331</v>
      </c>
      <c r="C377" s="37" t="s">
        <v>1</v>
      </c>
      <c r="D377" s="37">
        <v>0.06</v>
      </c>
      <c r="E377" s="37">
        <v>4.91</v>
      </c>
      <c r="F377" s="37">
        <v>0.5</v>
      </c>
      <c r="G377" s="37" t="s">
        <v>14</v>
      </c>
      <c r="H377" s="37" t="s">
        <v>47</v>
      </c>
      <c r="I377" s="37" t="s">
        <v>24</v>
      </c>
      <c r="J377" s="37" t="s">
        <v>128</v>
      </c>
      <c r="K377" s="37" t="s">
        <v>49</v>
      </c>
      <c r="L377" s="37" t="s">
        <v>553</v>
      </c>
      <c r="M377" s="37">
        <v>0.36</v>
      </c>
      <c r="N377" s="37" t="s">
        <v>8</v>
      </c>
      <c r="O377" s="37" t="s">
        <v>28</v>
      </c>
      <c r="P377" s="37" t="s">
        <v>333</v>
      </c>
      <c r="Q377" s="37" t="s">
        <v>334</v>
      </c>
      <c r="R377" s="37">
        <v>53711</v>
      </c>
      <c r="S377" s="39">
        <v>42037</v>
      </c>
      <c r="T377" s="39">
        <v>42037</v>
      </c>
      <c r="U377" s="37">
        <v>29.525099999999998</v>
      </c>
      <c r="V377" s="37">
        <v>9</v>
      </c>
      <c r="W377" s="37">
        <v>42.79</v>
      </c>
      <c r="X377" s="37">
        <v>86529</v>
      </c>
      <c r="Y377" s="37" t="s">
        <v>3217</v>
      </c>
      <c r="Z377" s="37">
        <v>276.43445075259592</v>
      </c>
    </row>
    <row r="378" spans="1:26" customFormat="1" x14ac:dyDescent="0.2">
      <c r="A378" s="37">
        <v>68</v>
      </c>
      <c r="B378" s="37" t="s">
        <v>84</v>
      </c>
      <c r="C378" s="37" t="s">
        <v>13</v>
      </c>
      <c r="D378" s="37">
        <v>0.09</v>
      </c>
      <c r="E378" s="37">
        <v>122.99</v>
      </c>
      <c r="F378" s="37">
        <v>70.2</v>
      </c>
      <c r="G378" s="37" t="s">
        <v>2</v>
      </c>
      <c r="H378" s="37" t="s">
        <v>70</v>
      </c>
      <c r="I378" s="37" t="s">
        <v>4</v>
      </c>
      <c r="J378" s="37" t="s">
        <v>85</v>
      </c>
      <c r="K378" s="37" t="s">
        <v>33</v>
      </c>
      <c r="L378" s="37" t="s">
        <v>780</v>
      </c>
      <c r="M378" s="37">
        <v>0.74</v>
      </c>
      <c r="N378" s="37" t="s">
        <v>8</v>
      </c>
      <c r="O378" s="37" t="s">
        <v>87</v>
      </c>
      <c r="P378" s="37" t="s">
        <v>88</v>
      </c>
      <c r="Q378" s="37" t="s">
        <v>89</v>
      </c>
      <c r="R378" s="37">
        <v>10177</v>
      </c>
      <c r="S378" s="39">
        <v>42037</v>
      </c>
      <c r="T378" s="39">
        <v>42039</v>
      </c>
      <c r="U378" s="37">
        <v>-2426.5500000000002</v>
      </c>
      <c r="V378" s="37">
        <v>49</v>
      </c>
      <c r="W378" s="37">
        <v>5718.85</v>
      </c>
      <c r="X378" s="37">
        <v>55713</v>
      </c>
      <c r="Y378" s="37" t="s">
        <v>3219</v>
      </c>
      <c r="Z378" s="37">
        <v>227.29638662085679</v>
      </c>
    </row>
    <row r="379" spans="1:26" customFormat="1" x14ac:dyDescent="0.2">
      <c r="A379" s="37">
        <v>70</v>
      </c>
      <c r="B379" s="37" t="s">
        <v>903</v>
      </c>
      <c r="C379" s="37" t="s">
        <v>13</v>
      </c>
      <c r="D379" s="37">
        <v>0.09</v>
      </c>
      <c r="E379" s="37">
        <v>122.99</v>
      </c>
      <c r="F379" s="37">
        <v>70.2</v>
      </c>
      <c r="G379" s="37" t="s">
        <v>2</v>
      </c>
      <c r="H379" s="37" t="s">
        <v>70</v>
      </c>
      <c r="I379" s="37" t="s">
        <v>4</v>
      </c>
      <c r="J379" s="37" t="s">
        <v>85</v>
      </c>
      <c r="K379" s="37" t="s">
        <v>33</v>
      </c>
      <c r="L379" s="37" t="s">
        <v>780</v>
      </c>
      <c r="M379" s="37">
        <v>0.74</v>
      </c>
      <c r="N379" s="37" t="s">
        <v>8</v>
      </c>
      <c r="O379" s="37" t="s">
        <v>87</v>
      </c>
      <c r="P379" s="37" t="s">
        <v>609</v>
      </c>
      <c r="Q379" s="37" t="s">
        <v>904</v>
      </c>
      <c r="R379" s="37">
        <v>5401</v>
      </c>
      <c r="S379" s="39">
        <v>42037</v>
      </c>
      <c r="T379" s="39">
        <v>42039</v>
      </c>
      <c r="U379" s="37">
        <v>-2426.5500000000002</v>
      </c>
      <c r="V379" s="37">
        <v>12</v>
      </c>
      <c r="W379" s="37">
        <v>1400.53</v>
      </c>
      <c r="X379" s="37">
        <v>87947</v>
      </c>
      <c r="Y379" s="37" t="s">
        <v>3219</v>
      </c>
      <c r="Z379" s="37">
        <v>227.29638662085679</v>
      </c>
    </row>
    <row r="380" spans="1:26" customFormat="1" x14ac:dyDescent="0.2">
      <c r="A380" s="37">
        <v>894</v>
      </c>
      <c r="B380" s="37" t="s">
        <v>348</v>
      </c>
      <c r="C380" s="37" t="s">
        <v>23</v>
      </c>
      <c r="D380" s="37">
        <v>0.02</v>
      </c>
      <c r="E380" s="37">
        <v>1.1399999999999999</v>
      </c>
      <c r="F380" s="37">
        <v>0.7</v>
      </c>
      <c r="G380" s="37" t="s">
        <v>14</v>
      </c>
      <c r="H380" s="37" t="s">
        <v>70</v>
      </c>
      <c r="I380" s="37" t="s">
        <v>24</v>
      </c>
      <c r="J380" s="37" t="s">
        <v>152</v>
      </c>
      <c r="K380" s="37" t="s">
        <v>26</v>
      </c>
      <c r="L380" s="37" t="s">
        <v>800</v>
      </c>
      <c r="M380" s="37">
        <v>0.38</v>
      </c>
      <c r="N380" s="37" t="s">
        <v>8</v>
      </c>
      <c r="O380" s="37" t="s">
        <v>87</v>
      </c>
      <c r="P380" s="37" t="s">
        <v>350</v>
      </c>
      <c r="Q380" s="37" t="s">
        <v>42</v>
      </c>
      <c r="R380" s="37">
        <v>20024</v>
      </c>
      <c r="S380" s="39">
        <v>42037</v>
      </c>
      <c r="T380" s="39">
        <v>42037</v>
      </c>
      <c r="U380" s="37">
        <v>-0.49</v>
      </c>
      <c r="V380" s="37">
        <v>38</v>
      </c>
      <c r="W380" s="37">
        <v>44.85</v>
      </c>
      <c r="X380" s="37">
        <v>38529</v>
      </c>
      <c r="Y380" s="37" t="s">
        <v>3219</v>
      </c>
      <c r="Z380" s="37">
        <v>41.789231497333347</v>
      </c>
    </row>
    <row r="381" spans="1:26" customFormat="1" x14ac:dyDescent="0.2">
      <c r="A381" s="37">
        <v>2498</v>
      </c>
      <c r="B381" s="37" t="s">
        <v>905</v>
      </c>
      <c r="C381" s="37" t="s">
        <v>92</v>
      </c>
      <c r="D381" s="37">
        <v>0.09</v>
      </c>
      <c r="E381" s="37">
        <v>6.28</v>
      </c>
      <c r="F381" s="37">
        <v>5.41</v>
      </c>
      <c r="G381" s="37" t="s">
        <v>14</v>
      </c>
      <c r="H381" s="37" t="s">
        <v>3</v>
      </c>
      <c r="I381" s="37" t="s">
        <v>4</v>
      </c>
      <c r="J381" s="37" t="s">
        <v>102</v>
      </c>
      <c r="K381" s="37" t="s">
        <v>49</v>
      </c>
      <c r="L381" s="37" t="s">
        <v>906</v>
      </c>
      <c r="M381" s="37">
        <v>0.53</v>
      </c>
      <c r="N381" s="37" t="s">
        <v>8</v>
      </c>
      <c r="O381" s="37" t="s">
        <v>35</v>
      </c>
      <c r="P381" s="37" t="s">
        <v>66</v>
      </c>
      <c r="Q381" s="37" t="s">
        <v>866</v>
      </c>
      <c r="R381" s="37">
        <v>92024</v>
      </c>
      <c r="S381" s="39">
        <v>42037</v>
      </c>
      <c r="T381" s="39">
        <v>42039</v>
      </c>
      <c r="U381" s="37">
        <v>-61.59</v>
      </c>
      <c r="V381" s="37">
        <v>56</v>
      </c>
      <c r="W381" s="37">
        <v>355.4</v>
      </c>
      <c r="X381" s="37">
        <v>54567</v>
      </c>
      <c r="Y381" s="37" t="s">
        <v>3218</v>
      </c>
      <c r="Z381" s="37">
        <v>127.88415189625691</v>
      </c>
    </row>
    <row r="382" spans="1:26" customFormat="1" x14ac:dyDescent="0.2">
      <c r="A382" s="37">
        <v>2500</v>
      </c>
      <c r="B382" s="37" t="s">
        <v>907</v>
      </c>
      <c r="C382" s="37" t="s">
        <v>92</v>
      </c>
      <c r="D382" s="37">
        <v>0.09</v>
      </c>
      <c r="E382" s="37">
        <v>6.28</v>
      </c>
      <c r="F382" s="37">
        <v>5.41</v>
      </c>
      <c r="G382" s="37" t="s">
        <v>14</v>
      </c>
      <c r="H382" s="37" t="s">
        <v>3</v>
      </c>
      <c r="I382" s="37" t="s">
        <v>4</v>
      </c>
      <c r="J382" s="37" t="s">
        <v>102</v>
      </c>
      <c r="K382" s="37" t="s">
        <v>49</v>
      </c>
      <c r="L382" s="37" t="s">
        <v>906</v>
      </c>
      <c r="M382" s="37">
        <v>0.53</v>
      </c>
      <c r="N382" s="37" t="s">
        <v>8</v>
      </c>
      <c r="O382" s="37" t="s">
        <v>28</v>
      </c>
      <c r="P382" s="37" t="s">
        <v>79</v>
      </c>
      <c r="Q382" s="37" t="s">
        <v>908</v>
      </c>
      <c r="R382" s="37">
        <v>60102</v>
      </c>
      <c r="S382" s="39">
        <v>42037</v>
      </c>
      <c r="T382" s="39">
        <v>42039</v>
      </c>
      <c r="U382" s="37">
        <v>-32.026800000000001</v>
      </c>
      <c r="V382" s="37">
        <v>14</v>
      </c>
      <c r="W382" s="37">
        <v>88.85</v>
      </c>
      <c r="X382" s="37">
        <v>88320</v>
      </c>
      <c r="Y382" s="37" t="s">
        <v>3217</v>
      </c>
      <c r="Z382" s="37">
        <v>158.1576291321912</v>
      </c>
    </row>
    <row r="383" spans="1:26" customFormat="1" x14ac:dyDescent="0.2">
      <c r="A383" s="37">
        <v>84</v>
      </c>
      <c r="B383" s="37" t="s">
        <v>909</v>
      </c>
      <c r="C383" s="37" t="s">
        <v>46</v>
      </c>
      <c r="D383" s="37">
        <v>0</v>
      </c>
      <c r="E383" s="37">
        <v>8.09</v>
      </c>
      <c r="F383" s="37">
        <v>7.96</v>
      </c>
      <c r="G383" s="37" t="s">
        <v>14</v>
      </c>
      <c r="H383" s="37" t="s">
        <v>15</v>
      </c>
      <c r="I383" s="37" t="s">
        <v>4</v>
      </c>
      <c r="J383" s="37" t="s">
        <v>102</v>
      </c>
      <c r="K383" s="37" t="s">
        <v>49</v>
      </c>
      <c r="L383" s="37" t="s">
        <v>498</v>
      </c>
      <c r="M383" s="37">
        <v>0.49</v>
      </c>
      <c r="N383" s="37" t="s">
        <v>8</v>
      </c>
      <c r="O383" s="37" t="s">
        <v>87</v>
      </c>
      <c r="P383" s="37" t="s">
        <v>293</v>
      </c>
      <c r="Q383" s="37" t="s">
        <v>910</v>
      </c>
      <c r="R383" s="37">
        <v>45231</v>
      </c>
      <c r="S383" s="39">
        <v>42037</v>
      </c>
      <c r="T383" s="39">
        <v>42038</v>
      </c>
      <c r="U383" s="37">
        <v>-144.56</v>
      </c>
      <c r="V383" s="37">
        <v>11</v>
      </c>
      <c r="W383" s="37">
        <v>90.98</v>
      </c>
      <c r="X383" s="37">
        <v>87364</v>
      </c>
      <c r="Y383" s="37" t="s">
        <v>3219</v>
      </c>
      <c r="Z383" s="37">
        <v>313.66721150807552</v>
      </c>
    </row>
    <row r="384" spans="1:26" customFormat="1" x14ac:dyDescent="0.2">
      <c r="A384" s="37">
        <v>1412</v>
      </c>
      <c r="B384" s="37" t="s">
        <v>911</v>
      </c>
      <c r="C384" s="37" t="s">
        <v>46</v>
      </c>
      <c r="D384" s="37">
        <v>0.08</v>
      </c>
      <c r="E384" s="37">
        <v>3.38</v>
      </c>
      <c r="F384" s="37">
        <v>0.85</v>
      </c>
      <c r="G384" s="37" t="s">
        <v>14</v>
      </c>
      <c r="H384" s="37" t="s">
        <v>70</v>
      </c>
      <c r="I384" s="37" t="s">
        <v>24</v>
      </c>
      <c r="J384" s="37" t="s">
        <v>25</v>
      </c>
      <c r="K384" s="37" t="s">
        <v>26</v>
      </c>
      <c r="L384" s="37" t="s">
        <v>912</v>
      </c>
      <c r="M384" s="37">
        <v>0.48</v>
      </c>
      <c r="N384" s="37" t="s">
        <v>8</v>
      </c>
      <c r="O384" s="37" t="s">
        <v>35</v>
      </c>
      <c r="P384" s="37" t="s">
        <v>66</v>
      </c>
      <c r="Q384" s="37" t="s">
        <v>913</v>
      </c>
      <c r="R384" s="37">
        <v>94043</v>
      </c>
      <c r="S384" s="39">
        <v>42037</v>
      </c>
      <c r="T384" s="39">
        <v>42039</v>
      </c>
      <c r="U384" s="37">
        <v>20.453600000000002</v>
      </c>
      <c r="V384" s="37">
        <v>12</v>
      </c>
      <c r="W384" s="37">
        <v>38.81</v>
      </c>
      <c r="X384" s="37">
        <v>87087</v>
      </c>
      <c r="Y384" s="37" t="s">
        <v>3218</v>
      </c>
      <c r="Z384" s="37">
        <v>239.12917120144013</v>
      </c>
    </row>
    <row r="385" spans="1:26" customFormat="1" x14ac:dyDescent="0.2">
      <c r="A385" s="37">
        <v>1413</v>
      </c>
      <c r="B385" s="37" t="s">
        <v>914</v>
      </c>
      <c r="C385" s="37" t="s">
        <v>46</v>
      </c>
      <c r="D385" s="37">
        <v>0.02</v>
      </c>
      <c r="E385" s="37">
        <v>16.48</v>
      </c>
      <c r="F385" s="37">
        <v>1.99</v>
      </c>
      <c r="G385" s="37" t="s">
        <v>63</v>
      </c>
      <c r="H385" s="37" t="s">
        <v>70</v>
      </c>
      <c r="I385" s="37" t="s">
        <v>16</v>
      </c>
      <c r="J385" s="37" t="s">
        <v>17</v>
      </c>
      <c r="K385" s="37" t="s">
        <v>18</v>
      </c>
      <c r="L385" s="37" t="s">
        <v>577</v>
      </c>
      <c r="M385" s="37">
        <v>0.42</v>
      </c>
      <c r="N385" s="37" t="s">
        <v>8</v>
      </c>
      <c r="O385" s="37" t="s">
        <v>87</v>
      </c>
      <c r="P385" s="37" t="s">
        <v>379</v>
      </c>
      <c r="Q385" s="37" t="s">
        <v>764</v>
      </c>
      <c r="R385" s="37">
        <v>2113</v>
      </c>
      <c r="S385" s="39">
        <v>42037</v>
      </c>
      <c r="T385" s="39">
        <v>42039</v>
      </c>
      <c r="U385" s="37">
        <v>69.61</v>
      </c>
      <c r="V385" s="37">
        <v>27</v>
      </c>
      <c r="W385" s="37">
        <v>484.56</v>
      </c>
      <c r="X385" s="37">
        <v>45539</v>
      </c>
      <c r="Y385" s="37" t="s">
        <v>3219</v>
      </c>
      <c r="Z385" s="37">
        <v>269.5834597736702</v>
      </c>
    </row>
    <row r="386" spans="1:26" customFormat="1" x14ac:dyDescent="0.2">
      <c r="A386" s="37">
        <v>3196</v>
      </c>
      <c r="B386" s="37" t="s">
        <v>915</v>
      </c>
      <c r="C386" s="37" t="s">
        <v>46</v>
      </c>
      <c r="D386" s="37">
        <v>0.03</v>
      </c>
      <c r="E386" s="37">
        <v>200.97</v>
      </c>
      <c r="F386" s="37">
        <v>15.59</v>
      </c>
      <c r="G386" s="37" t="s">
        <v>2</v>
      </c>
      <c r="H386" s="37" t="s">
        <v>47</v>
      </c>
      <c r="I386" s="37" t="s">
        <v>16</v>
      </c>
      <c r="J386" s="37" t="s">
        <v>32</v>
      </c>
      <c r="K386" s="37" t="s">
        <v>33</v>
      </c>
      <c r="L386" s="37" t="s">
        <v>916</v>
      </c>
      <c r="M386" s="37">
        <v>0.36</v>
      </c>
      <c r="N386" s="37" t="s">
        <v>8</v>
      </c>
      <c r="O386" s="37" t="s">
        <v>35</v>
      </c>
      <c r="P386" s="37" t="s">
        <v>66</v>
      </c>
      <c r="Q386" s="37" t="s">
        <v>917</v>
      </c>
      <c r="R386" s="37">
        <v>94109</v>
      </c>
      <c r="S386" s="39">
        <v>42037</v>
      </c>
      <c r="T386" s="39">
        <v>42038</v>
      </c>
      <c r="U386" s="37">
        <v>1951.3</v>
      </c>
      <c r="V386" s="37">
        <v>43</v>
      </c>
      <c r="W386" s="37">
        <v>8717.75</v>
      </c>
      <c r="X386" s="37">
        <v>24294</v>
      </c>
      <c r="Y386" s="37" t="s">
        <v>3218</v>
      </c>
      <c r="Z386" s="37">
        <v>3403.0250500149855</v>
      </c>
    </row>
    <row r="387" spans="1:26" customFormat="1" x14ac:dyDescent="0.2">
      <c r="A387" s="37">
        <v>3197</v>
      </c>
      <c r="B387" s="37" t="s">
        <v>918</v>
      </c>
      <c r="C387" s="37" t="s">
        <v>46</v>
      </c>
      <c r="D387" s="37">
        <v>0.03</v>
      </c>
      <c r="E387" s="37">
        <v>200.97</v>
      </c>
      <c r="F387" s="37">
        <v>15.59</v>
      </c>
      <c r="G387" s="37" t="s">
        <v>2</v>
      </c>
      <c r="H387" s="37" t="s">
        <v>47</v>
      </c>
      <c r="I387" s="37" t="s">
        <v>16</v>
      </c>
      <c r="J387" s="37" t="s">
        <v>32</v>
      </c>
      <c r="K387" s="37" t="s">
        <v>33</v>
      </c>
      <c r="L387" s="37" t="s">
        <v>916</v>
      </c>
      <c r="M387" s="37">
        <v>0.36</v>
      </c>
      <c r="N387" s="37" t="s">
        <v>8</v>
      </c>
      <c r="O387" s="37" t="s">
        <v>28</v>
      </c>
      <c r="P387" s="37" t="s">
        <v>79</v>
      </c>
      <c r="Q387" s="37" t="s">
        <v>919</v>
      </c>
      <c r="R387" s="37">
        <v>60062</v>
      </c>
      <c r="S387" s="39">
        <v>42037</v>
      </c>
      <c r="T387" s="39">
        <v>42038</v>
      </c>
      <c r="U387" s="37">
        <v>1538.7828</v>
      </c>
      <c r="V387" s="37">
        <v>11</v>
      </c>
      <c r="W387" s="37">
        <v>2230.12</v>
      </c>
      <c r="X387" s="37">
        <v>90850</v>
      </c>
      <c r="Y387" s="37" t="s">
        <v>3217</v>
      </c>
      <c r="Z387" s="37">
        <v>2980.5968262898355</v>
      </c>
    </row>
    <row r="388" spans="1:26" customFormat="1" x14ac:dyDescent="0.2">
      <c r="A388" s="37">
        <v>2486</v>
      </c>
      <c r="B388" s="37" t="s">
        <v>920</v>
      </c>
      <c r="C388" s="37" t="s">
        <v>23</v>
      </c>
      <c r="D388" s="37">
        <v>0</v>
      </c>
      <c r="E388" s="37">
        <v>180.98</v>
      </c>
      <c r="F388" s="37">
        <v>30</v>
      </c>
      <c r="G388" s="37" t="s">
        <v>2</v>
      </c>
      <c r="H388" s="37" t="s">
        <v>3</v>
      </c>
      <c r="I388" s="37" t="s">
        <v>4</v>
      </c>
      <c r="J388" s="37" t="s">
        <v>85</v>
      </c>
      <c r="K388" s="37" t="s">
        <v>33</v>
      </c>
      <c r="L388" s="37" t="s">
        <v>921</v>
      </c>
      <c r="M388" s="37">
        <v>0.69</v>
      </c>
      <c r="N388" s="37" t="s">
        <v>8</v>
      </c>
      <c r="O388" s="37" t="s">
        <v>9</v>
      </c>
      <c r="P388" s="37" t="s">
        <v>51</v>
      </c>
      <c r="Q388" s="37" t="s">
        <v>922</v>
      </c>
      <c r="R388" s="37">
        <v>30458</v>
      </c>
      <c r="S388" s="39">
        <v>42038</v>
      </c>
      <c r="T388" s="39">
        <v>42040</v>
      </c>
      <c r="U388" s="37">
        <v>9.2040000000000006</v>
      </c>
      <c r="V388" s="37">
        <v>11</v>
      </c>
      <c r="W388" s="37">
        <v>2084.16</v>
      </c>
      <c r="X388" s="37">
        <v>91416</v>
      </c>
      <c r="Y388" s="37" t="s">
        <v>3216</v>
      </c>
      <c r="Z388" s="37">
        <v>1883.2988147935689</v>
      </c>
    </row>
    <row r="389" spans="1:26" customFormat="1" x14ac:dyDescent="0.2">
      <c r="A389" s="37">
        <v>3053</v>
      </c>
      <c r="B389" s="37" t="s">
        <v>923</v>
      </c>
      <c r="C389" s="37" t="s">
        <v>92</v>
      </c>
      <c r="D389" s="37">
        <v>0.06</v>
      </c>
      <c r="E389" s="37">
        <v>125.99</v>
      </c>
      <c r="F389" s="37">
        <v>2.5</v>
      </c>
      <c r="G389" s="37" t="s">
        <v>14</v>
      </c>
      <c r="H389" s="37" t="s">
        <v>70</v>
      </c>
      <c r="I389" s="37" t="s">
        <v>16</v>
      </c>
      <c r="J389" s="37" t="s">
        <v>111</v>
      </c>
      <c r="K389" s="37" t="s">
        <v>49</v>
      </c>
      <c r="L389" s="37" t="s">
        <v>924</v>
      </c>
      <c r="M389" s="37">
        <v>0.6</v>
      </c>
      <c r="N389" s="37" t="s">
        <v>8</v>
      </c>
      <c r="O389" s="37" t="s">
        <v>9</v>
      </c>
      <c r="P389" s="37" t="s">
        <v>364</v>
      </c>
      <c r="Q389" s="37" t="s">
        <v>925</v>
      </c>
      <c r="R389" s="37">
        <v>42071</v>
      </c>
      <c r="S389" s="39">
        <v>42038</v>
      </c>
      <c r="T389" s="39">
        <v>42040</v>
      </c>
      <c r="U389" s="37">
        <v>402.06599999999997</v>
      </c>
      <c r="V389" s="37">
        <v>11</v>
      </c>
      <c r="W389" s="37">
        <v>1173.76</v>
      </c>
      <c r="X389" s="37">
        <v>86662</v>
      </c>
      <c r="Y389" s="37" t="s">
        <v>3216</v>
      </c>
      <c r="Z389" s="37">
        <v>984.36641283603717</v>
      </c>
    </row>
    <row r="390" spans="1:26" customFormat="1" x14ac:dyDescent="0.2">
      <c r="A390" s="37">
        <v>603</v>
      </c>
      <c r="B390" s="37" t="s">
        <v>926</v>
      </c>
      <c r="C390" s="37" t="s">
        <v>46</v>
      </c>
      <c r="D390" s="37">
        <v>0.02</v>
      </c>
      <c r="E390" s="37">
        <v>35.99</v>
      </c>
      <c r="F390" s="37">
        <v>5</v>
      </c>
      <c r="G390" s="37" t="s">
        <v>14</v>
      </c>
      <c r="H390" s="37" t="s">
        <v>47</v>
      </c>
      <c r="I390" s="37" t="s">
        <v>16</v>
      </c>
      <c r="J390" s="37" t="s">
        <v>111</v>
      </c>
      <c r="K390" s="37" t="s">
        <v>49</v>
      </c>
      <c r="L390" s="37" t="s">
        <v>927</v>
      </c>
      <c r="M390" s="37">
        <v>0.85</v>
      </c>
      <c r="N390" s="37" t="s">
        <v>8</v>
      </c>
      <c r="O390" s="37" t="s">
        <v>35</v>
      </c>
      <c r="P390" s="37" t="s">
        <v>36</v>
      </c>
      <c r="Q390" s="37" t="s">
        <v>928</v>
      </c>
      <c r="R390" s="37">
        <v>81001</v>
      </c>
      <c r="S390" s="39">
        <v>42038</v>
      </c>
      <c r="T390" s="39">
        <v>42040</v>
      </c>
      <c r="U390" s="37">
        <v>-120.934</v>
      </c>
      <c r="V390" s="37">
        <v>7</v>
      </c>
      <c r="W390" s="37">
        <v>227.79</v>
      </c>
      <c r="X390" s="37">
        <v>87020</v>
      </c>
      <c r="Y390" s="37" t="s">
        <v>3218</v>
      </c>
      <c r="Z390" s="37">
        <v>688.84825159789773</v>
      </c>
    </row>
    <row r="391" spans="1:26" customFormat="1" x14ac:dyDescent="0.2">
      <c r="A391" s="37">
        <v>3151</v>
      </c>
      <c r="B391" s="37" t="s">
        <v>929</v>
      </c>
      <c r="C391" s="37" t="s">
        <v>1</v>
      </c>
      <c r="D391" s="37">
        <v>0.01</v>
      </c>
      <c r="E391" s="37">
        <v>3174.835</v>
      </c>
      <c r="F391" s="37">
        <v>8.73</v>
      </c>
      <c r="G391" s="37" t="s">
        <v>2</v>
      </c>
      <c r="H391" s="37" t="s">
        <v>70</v>
      </c>
      <c r="I391" s="37" t="s">
        <v>16</v>
      </c>
      <c r="J391" s="37" t="s">
        <v>32</v>
      </c>
      <c r="K391" s="37" t="s">
        <v>6</v>
      </c>
      <c r="L391" s="37" t="s">
        <v>817</v>
      </c>
      <c r="M391" s="37">
        <v>0.56999999999999995</v>
      </c>
      <c r="N391" s="37" t="s">
        <v>8</v>
      </c>
      <c r="O391" s="37" t="s">
        <v>35</v>
      </c>
      <c r="P391" s="37" t="s">
        <v>66</v>
      </c>
      <c r="Q391" s="37" t="s">
        <v>930</v>
      </c>
      <c r="R391" s="37">
        <v>92277</v>
      </c>
      <c r="S391" s="39">
        <v>42039</v>
      </c>
      <c r="T391" s="39">
        <v>42040</v>
      </c>
      <c r="U391" s="37">
        <v>-4075.9339920000002</v>
      </c>
      <c r="V391" s="37">
        <v>1</v>
      </c>
      <c r="W391" s="37">
        <v>3501.79</v>
      </c>
      <c r="X391" s="37">
        <v>88544</v>
      </c>
      <c r="Y391" s="37" t="s">
        <v>3218</v>
      </c>
      <c r="Z391" s="37">
        <v>7630.8300754334923</v>
      </c>
    </row>
    <row r="392" spans="1:26" customFormat="1" x14ac:dyDescent="0.2">
      <c r="A392" s="37">
        <v>3151</v>
      </c>
      <c r="B392" s="37" t="s">
        <v>929</v>
      </c>
      <c r="C392" s="37" t="s">
        <v>1</v>
      </c>
      <c r="D392" s="37">
        <v>0.06</v>
      </c>
      <c r="E392" s="37">
        <v>15.73</v>
      </c>
      <c r="F392" s="37">
        <v>7.42</v>
      </c>
      <c r="G392" s="37" t="s">
        <v>14</v>
      </c>
      <c r="H392" s="37" t="s">
        <v>70</v>
      </c>
      <c r="I392" s="37" t="s">
        <v>24</v>
      </c>
      <c r="J392" s="37" t="s">
        <v>544</v>
      </c>
      <c r="K392" s="37" t="s">
        <v>18</v>
      </c>
      <c r="L392" s="37" t="s">
        <v>931</v>
      </c>
      <c r="M392" s="37">
        <v>0.56000000000000005</v>
      </c>
      <c r="N392" s="37" t="s">
        <v>8</v>
      </c>
      <c r="O392" s="37" t="s">
        <v>35</v>
      </c>
      <c r="P392" s="37" t="s">
        <v>66</v>
      </c>
      <c r="Q392" s="37" t="s">
        <v>930</v>
      </c>
      <c r="R392" s="37">
        <v>92277</v>
      </c>
      <c r="S392" s="39">
        <v>42039</v>
      </c>
      <c r="T392" s="39">
        <v>42040</v>
      </c>
      <c r="U392" s="37">
        <v>-18.558800000000002</v>
      </c>
      <c r="V392" s="37">
        <v>4</v>
      </c>
      <c r="W392" s="37">
        <v>63.04</v>
      </c>
      <c r="X392" s="37">
        <v>88544</v>
      </c>
      <c r="Y392" s="37" t="s">
        <v>3218</v>
      </c>
      <c r="Z392" s="37">
        <v>588.15818404974232</v>
      </c>
    </row>
    <row r="393" spans="1:26" customFormat="1" x14ac:dyDescent="0.2">
      <c r="A393" s="37">
        <v>3351</v>
      </c>
      <c r="B393" s="37" t="s">
        <v>932</v>
      </c>
      <c r="C393" s="37" t="s">
        <v>1</v>
      </c>
      <c r="D393" s="37">
        <v>0.1</v>
      </c>
      <c r="E393" s="37">
        <v>10.89</v>
      </c>
      <c r="F393" s="37">
        <v>4.5</v>
      </c>
      <c r="G393" s="37" t="s">
        <v>14</v>
      </c>
      <c r="H393" s="37" t="s">
        <v>3</v>
      </c>
      <c r="I393" s="37" t="s">
        <v>24</v>
      </c>
      <c r="J393" s="37" t="s">
        <v>71</v>
      </c>
      <c r="K393" s="37" t="s">
        <v>49</v>
      </c>
      <c r="L393" s="37" t="s">
        <v>749</v>
      </c>
      <c r="M393" s="37">
        <v>0.59</v>
      </c>
      <c r="N393" s="37" t="s">
        <v>8</v>
      </c>
      <c r="O393" s="37" t="s">
        <v>35</v>
      </c>
      <c r="P393" s="37" t="s">
        <v>42</v>
      </c>
      <c r="Q393" s="37" t="s">
        <v>933</v>
      </c>
      <c r="R393" s="37">
        <v>99301</v>
      </c>
      <c r="S393" s="39">
        <v>42039</v>
      </c>
      <c r="T393" s="39">
        <v>42041</v>
      </c>
      <c r="U393" s="37">
        <v>-19.2972</v>
      </c>
      <c r="V393" s="37">
        <v>17</v>
      </c>
      <c r="W393" s="37">
        <v>178.68</v>
      </c>
      <c r="X393" s="37">
        <v>91297</v>
      </c>
      <c r="Y393" s="37" t="s">
        <v>3218</v>
      </c>
      <c r="Z393" s="37">
        <v>480.99594942349864</v>
      </c>
    </row>
    <row r="394" spans="1:26" customFormat="1" x14ac:dyDescent="0.2">
      <c r="A394" s="37">
        <v>960</v>
      </c>
      <c r="B394" s="37" t="s">
        <v>934</v>
      </c>
      <c r="C394" s="37" t="s">
        <v>23</v>
      </c>
      <c r="D394" s="37">
        <v>0.03</v>
      </c>
      <c r="E394" s="37">
        <v>2.94</v>
      </c>
      <c r="F394" s="37">
        <v>0.96</v>
      </c>
      <c r="G394" s="37" t="s">
        <v>14</v>
      </c>
      <c r="H394" s="37" t="s">
        <v>47</v>
      </c>
      <c r="I394" s="37" t="s">
        <v>24</v>
      </c>
      <c r="J394" s="37" t="s">
        <v>25</v>
      </c>
      <c r="K394" s="37" t="s">
        <v>26</v>
      </c>
      <c r="L394" s="37" t="s">
        <v>805</v>
      </c>
      <c r="M394" s="37">
        <v>0.57999999999999996</v>
      </c>
      <c r="N394" s="37" t="s">
        <v>8</v>
      </c>
      <c r="O394" s="37" t="s">
        <v>35</v>
      </c>
      <c r="P394" s="37" t="s">
        <v>66</v>
      </c>
      <c r="Q394" s="37" t="s">
        <v>935</v>
      </c>
      <c r="R394" s="37">
        <v>90278</v>
      </c>
      <c r="S394" s="39">
        <v>42039</v>
      </c>
      <c r="T394" s="39">
        <v>42043</v>
      </c>
      <c r="U394" s="37">
        <v>-4.2</v>
      </c>
      <c r="V394" s="37">
        <v>1</v>
      </c>
      <c r="W394" s="37">
        <v>3.51</v>
      </c>
      <c r="X394" s="37">
        <v>89401</v>
      </c>
      <c r="Y394" s="37" t="s">
        <v>3218</v>
      </c>
      <c r="Z394" s="37">
        <v>240.88354267204073</v>
      </c>
    </row>
    <row r="395" spans="1:26" customFormat="1" x14ac:dyDescent="0.2">
      <c r="A395" s="37">
        <v>962</v>
      </c>
      <c r="B395" s="37" t="s">
        <v>936</v>
      </c>
      <c r="C395" s="37" t="s">
        <v>23</v>
      </c>
      <c r="D395" s="37">
        <v>0.03</v>
      </c>
      <c r="E395" s="37">
        <v>2.94</v>
      </c>
      <c r="F395" s="37">
        <v>0.96</v>
      </c>
      <c r="G395" s="37" t="s">
        <v>14</v>
      </c>
      <c r="H395" s="37" t="s">
        <v>47</v>
      </c>
      <c r="I395" s="37" t="s">
        <v>24</v>
      </c>
      <c r="J395" s="37" t="s">
        <v>25</v>
      </c>
      <c r="K395" s="37" t="s">
        <v>26</v>
      </c>
      <c r="L395" s="37" t="s">
        <v>805</v>
      </c>
      <c r="M395" s="37">
        <v>0.57999999999999996</v>
      </c>
      <c r="N395" s="37" t="s">
        <v>8</v>
      </c>
      <c r="O395" s="37" t="s">
        <v>28</v>
      </c>
      <c r="P395" s="37" t="s">
        <v>79</v>
      </c>
      <c r="Q395" s="37" t="s">
        <v>509</v>
      </c>
      <c r="R395" s="37">
        <v>60610</v>
      </c>
      <c r="S395" s="39">
        <v>42039</v>
      </c>
      <c r="T395" s="39">
        <v>42043</v>
      </c>
      <c r="U395" s="37">
        <v>-4.2</v>
      </c>
      <c r="V395" s="37">
        <v>2</v>
      </c>
      <c r="W395" s="37">
        <v>7.01</v>
      </c>
      <c r="X395" s="37">
        <v>17636</v>
      </c>
      <c r="Y395" s="37" t="s">
        <v>3217</v>
      </c>
      <c r="Z395" s="37">
        <v>240.88354267204073</v>
      </c>
    </row>
    <row r="396" spans="1:26" customFormat="1" x14ac:dyDescent="0.2">
      <c r="A396" s="37">
        <v>1213</v>
      </c>
      <c r="B396" s="37" t="s">
        <v>495</v>
      </c>
      <c r="C396" s="37" t="s">
        <v>23</v>
      </c>
      <c r="D396" s="37">
        <v>7.0000000000000007E-2</v>
      </c>
      <c r="E396" s="37">
        <v>29.89</v>
      </c>
      <c r="F396" s="37">
        <v>1.99</v>
      </c>
      <c r="G396" s="37" t="s">
        <v>63</v>
      </c>
      <c r="H396" s="37" t="s">
        <v>70</v>
      </c>
      <c r="I396" s="37" t="s">
        <v>16</v>
      </c>
      <c r="J396" s="37" t="s">
        <v>17</v>
      </c>
      <c r="K396" s="37" t="s">
        <v>18</v>
      </c>
      <c r="L396" s="37" t="s">
        <v>419</v>
      </c>
      <c r="M396" s="37">
        <v>0.5</v>
      </c>
      <c r="N396" s="37" t="s">
        <v>8</v>
      </c>
      <c r="O396" s="37" t="s">
        <v>28</v>
      </c>
      <c r="P396" s="37" t="s">
        <v>29</v>
      </c>
      <c r="Q396" s="37" t="s">
        <v>496</v>
      </c>
      <c r="R396" s="37">
        <v>46530</v>
      </c>
      <c r="S396" s="39">
        <v>42039</v>
      </c>
      <c r="T396" s="39">
        <v>42044</v>
      </c>
      <c r="U396" s="37">
        <v>258.6189</v>
      </c>
      <c r="V396" s="37">
        <v>13</v>
      </c>
      <c r="W396" s="37">
        <v>374.81</v>
      </c>
      <c r="X396" s="37">
        <v>88599</v>
      </c>
      <c r="Y396" s="37" t="s">
        <v>3217</v>
      </c>
      <c r="Z396" s="37">
        <v>417.34119613863277</v>
      </c>
    </row>
    <row r="397" spans="1:26" customFormat="1" x14ac:dyDescent="0.2">
      <c r="A397" s="37">
        <v>1213</v>
      </c>
      <c r="B397" s="37" t="s">
        <v>495</v>
      </c>
      <c r="C397" s="37" t="s">
        <v>23</v>
      </c>
      <c r="D397" s="37">
        <v>0.03</v>
      </c>
      <c r="E397" s="37">
        <v>8.34</v>
      </c>
      <c r="F397" s="37">
        <v>4.82</v>
      </c>
      <c r="G397" s="37" t="s">
        <v>14</v>
      </c>
      <c r="H397" s="37" t="s">
        <v>70</v>
      </c>
      <c r="I397" s="37" t="s">
        <v>24</v>
      </c>
      <c r="J397" s="37" t="s">
        <v>64</v>
      </c>
      <c r="K397" s="37" t="s">
        <v>49</v>
      </c>
      <c r="L397" s="37" t="s">
        <v>937</v>
      </c>
      <c r="M397" s="37">
        <v>0.4</v>
      </c>
      <c r="N397" s="37" t="s">
        <v>8</v>
      </c>
      <c r="O397" s="37" t="s">
        <v>28</v>
      </c>
      <c r="P397" s="37" t="s">
        <v>29</v>
      </c>
      <c r="Q397" s="37" t="s">
        <v>496</v>
      </c>
      <c r="R397" s="37">
        <v>46530</v>
      </c>
      <c r="S397" s="39">
        <v>42039</v>
      </c>
      <c r="T397" s="39">
        <v>42043</v>
      </c>
      <c r="U397" s="37">
        <v>-6.71</v>
      </c>
      <c r="V397" s="37">
        <v>5</v>
      </c>
      <c r="W397" s="37">
        <v>43.27</v>
      </c>
      <c r="X397" s="37">
        <v>88599</v>
      </c>
      <c r="Y397" s="37" t="s">
        <v>3217</v>
      </c>
      <c r="Z397" s="37">
        <v>181.86804575468386</v>
      </c>
    </row>
    <row r="398" spans="1:26" customFormat="1" x14ac:dyDescent="0.2">
      <c r="A398" s="37">
        <v>2203</v>
      </c>
      <c r="B398" s="37" t="s">
        <v>158</v>
      </c>
      <c r="C398" s="37" t="s">
        <v>23</v>
      </c>
      <c r="D398" s="37">
        <v>0.08</v>
      </c>
      <c r="E398" s="37">
        <v>145.44999999999999</v>
      </c>
      <c r="F398" s="37">
        <v>17.850000000000001</v>
      </c>
      <c r="G398" s="37" t="s">
        <v>2</v>
      </c>
      <c r="H398" s="37" t="s">
        <v>47</v>
      </c>
      <c r="I398" s="37" t="s">
        <v>16</v>
      </c>
      <c r="J398" s="37" t="s">
        <v>32</v>
      </c>
      <c r="K398" s="37" t="s">
        <v>33</v>
      </c>
      <c r="L398" s="37" t="s">
        <v>186</v>
      </c>
      <c r="M398" s="37">
        <v>0.56000000000000005</v>
      </c>
      <c r="N398" s="37" t="s">
        <v>8</v>
      </c>
      <c r="O398" s="37" t="s">
        <v>28</v>
      </c>
      <c r="P398" s="37" t="s">
        <v>60</v>
      </c>
      <c r="Q398" s="37" t="s">
        <v>160</v>
      </c>
      <c r="R398" s="37">
        <v>55445</v>
      </c>
      <c r="S398" s="39">
        <v>42039</v>
      </c>
      <c r="T398" s="39">
        <v>42039</v>
      </c>
      <c r="U398" s="37">
        <v>751.58</v>
      </c>
      <c r="V398" s="37">
        <v>8</v>
      </c>
      <c r="W398" s="37">
        <v>1117.6600000000001</v>
      </c>
      <c r="X398" s="37">
        <v>86051</v>
      </c>
      <c r="Y398" s="37" t="s">
        <v>3217</v>
      </c>
      <c r="Z398" s="37">
        <v>2074.9258609151834</v>
      </c>
    </row>
    <row r="399" spans="1:26" customFormat="1" x14ac:dyDescent="0.2">
      <c r="A399" s="37">
        <v>2204</v>
      </c>
      <c r="B399" s="37" t="s">
        <v>938</v>
      </c>
      <c r="C399" s="37" t="s">
        <v>23</v>
      </c>
      <c r="D399" s="37">
        <v>7.0000000000000007E-2</v>
      </c>
      <c r="E399" s="37">
        <v>33.94</v>
      </c>
      <c r="F399" s="37">
        <v>19.190000000000001</v>
      </c>
      <c r="G399" s="37" t="s">
        <v>2</v>
      </c>
      <c r="H399" s="37" t="s">
        <v>47</v>
      </c>
      <c r="I399" s="37" t="s">
        <v>4</v>
      </c>
      <c r="J399" s="37" t="s">
        <v>85</v>
      </c>
      <c r="K399" s="37" t="s">
        <v>33</v>
      </c>
      <c r="L399" s="37" t="s">
        <v>178</v>
      </c>
      <c r="M399" s="37">
        <v>0.57999999999999996</v>
      </c>
      <c r="N399" s="37" t="s">
        <v>8</v>
      </c>
      <c r="O399" s="37" t="s">
        <v>28</v>
      </c>
      <c r="P399" s="37" t="s">
        <v>60</v>
      </c>
      <c r="Q399" s="37" t="s">
        <v>939</v>
      </c>
      <c r="R399" s="37">
        <v>55337</v>
      </c>
      <c r="S399" s="39">
        <v>42039</v>
      </c>
      <c r="T399" s="39">
        <v>42043</v>
      </c>
      <c r="U399" s="37">
        <v>-157.56</v>
      </c>
      <c r="V399" s="37">
        <v>5</v>
      </c>
      <c r="W399" s="37">
        <v>169.46</v>
      </c>
      <c r="X399" s="37">
        <v>86051</v>
      </c>
      <c r="Y399" s="37" t="s">
        <v>3217</v>
      </c>
      <c r="Z399" s="37">
        <v>854.83149340181274</v>
      </c>
    </row>
    <row r="400" spans="1:26" customFormat="1" x14ac:dyDescent="0.2">
      <c r="A400" s="37">
        <v>689</v>
      </c>
      <c r="B400" s="37" t="s">
        <v>940</v>
      </c>
      <c r="C400" s="37" t="s">
        <v>92</v>
      </c>
      <c r="D400" s="37">
        <v>7.0000000000000007E-2</v>
      </c>
      <c r="E400" s="37">
        <v>1.7</v>
      </c>
      <c r="F400" s="37">
        <v>1.99</v>
      </c>
      <c r="G400" s="37" t="s">
        <v>14</v>
      </c>
      <c r="H400" s="37" t="s">
        <v>3</v>
      </c>
      <c r="I400" s="37" t="s">
        <v>16</v>
      </c>
      <c r="J400" s="37" t="s">
        <v>17</v>
      </c>
      <c r="K400" s="37" t="s">
        <v>18</v>
      </c>
      <c r="L400" s="37" t="s">
        <v>260</v>
      </c>
      <c r="M400" s="37">
        <v>0.51</v>
      </c>
      <c r="N400" s="37" t="s">
        <v>8</v>
      </c>
      <c r="O400" s="37" t="s">
        <v>28</v>
      </c>
      <c r="P400" s="37" t="s">
        <v>56</v>
      </c>
      <c r="Q400" s="37" t="s">
        <v>941</v>
      </c>
      <c r="R400" s="37">
        <v>63376</v>
      </c>
      <c r="S400" s="39">
        <v>42039</v>
      </c>
      <c r="T400" s="39">
        <v>42040</v>
      </c>
      <c r="U400" s="37">
        <v>-51.42</v>
      </c>
      <c r="V400" s="37">
        <v>10</v>
      </c>
      <c r="W400" s="37">
        <v>17.420000000000002</v>
      </c>
      <c r="X400" s="37">
        <v>88502</v>
      </c>
      <c r="Y400" s="37" t="s">
        <v>3217</v>
      </c>
      <c r="Z400" s="37">
        <v>26.015089944965421</v>
      </c>
    </row>
    <row r="401" spans="1:26" customFormat="1" x14ac:dyDescent="0.2">
      <c r="A401" s="37">
        <v>1363</v>
      </c>
      <c r="B401" s="37" t="s">
        <v>942</v>
      </c>
      <c r="C401" s="37" t="s">
        <v>92</v>
      </c>
      <c r="D401" s="37">
        <v>0.05</v>
      </c>
      <c r="E401" s="37">
        <v>12.97</v>
      </c>
      <c r="F401" s="37">
        <v>1.49</v>
      </c>
      <c r="G401" s="37" t="s">
        <v>14</v>
      </c>
      <c r="H401" s="37" t="s">
        <v>15</v>
      </c>
      <c r="I401" s="37" t="s">
        <v>24</v>
      </c>
      <c r="J401" s="37" t="s">
        <v>48</v>
      </c>
      <c r="K401" s="37" t="s">
        <v>49</v>
      </c>
      <c r="L401" s="37" t="s">
        <v>902</v>
      </c>
      <c r="M401" s="37">
        <v>0.35</v>
      </c>
      <c r="N401" s="37" t="s">
        <v>8</v>
      </c>
      <c r="O401" s="37" t="s">
        <v>9</v>
      </c>
      <c r="P401" s="37" t="s">
        <v>99</v>
      </c>
      <c r="Q401" s="37" t="s">
        <v>943</v>
      </c>
      <c r="R401" s="37">
        <v>32707</v>
      </c>
      <c r="S401" s="39">
        <v>42039</v>
      </c>
      <c r="T401" s="39">
        <v>42041</v>
      </c>
      <c r="U401" s="37">
        <v>5.4660000000000002</v>
      </c>
      <c r="V401" s="37">
        <v>2</v>
      </c>
      <c r="W401" s="37">
        <v>26.37</v>
      </c>
      <c r="X401" s="37">
        <v>89993</v>
      </c>
      <c r="Y401" s="37" t="s">
        <v>3216</v>
      </c>
      <c r="Z401" s="37">
        <v>-33.912750954356547</v>
      </c>
    </row>
    <row r="402" spans="1:26" customFormat="1" x14ac:dyDescent="0.2">
      <c r="A402" s="37">
        <v>1363</v>
      </c>
      <c r="B402" s="37" t="s">
        <v>942</v>
      </c>
      <c r="C402" s="37" t="s">
        <v>92</v>
      </c>
      <c r="D402" s="37">
        <v>0.06</v>
      </c>
      <c r="E402" s="37">
        <v>5.81</v>
      </c>
      <c r="F402" s="37">
        <v>3.37</v>
      </c>
      <c r="G402" s="37" t="s">
        <v>14</v>
      </c>
      <c r="H402" s="37" t="s">
        <v>15</v>
      </c>
      <c r="I402" s="37" t="s">
        <v>24</v>
      </c>
      <c r="J402" s="37" t="s">
        <v>152</v>
      </c>
      <c r="K402" s="37" t="s">
        <v>26</v>
      </c>
      <c r="L402" s="37" t="s">
        <v>944</v>
      </c>
      <c r="M402" s="37">
        <v>0.54</v>
      </c>
      <c r="N402" s="37" t="s">
        <v>8</v>
      </c>
      <c r="O402" s="37" t="s">
        <v>9</v>
      </c>
      <c r="P402" s="37" t="s">
        <v>99</v>
      </c>
      <c r="Q402" s="37" t="s">
        <v>943</v>
      </c>
      <c r="R402" s="37">
        <v>32707</v>
      </c>
      <c r="S402" s="39">
        <v>42039</v>
      </c>
      <c r="T402" s="39">
        <v>42041</v>
      </c>
      <c r="U402" s="37">
        <v>-149.1182</v>
      </c>
      <c r="V402" s="37">
        <v>9</v>
      </c>
      <c r="W402" s="37">
        <v>53.44</v>
      </c>
      <c r="X402" s="37">
        <v>89993</v>
      </c>
      <c r="Y402" s="37" t="s">
        <v>3216</v>
      </c>
      <c r="Z402" s="37">
        <v>-11.365971446632365</v>
      </c>
    </row>
    <row r="403" spans="1:26" customFormat="1" x14ac:dyDescent="0.2">
      <c r="A403" s="37">
        <v>1499</v>
      </c>
      <c r="B403" s="37" t="s">
        <v>945</v>
      </c>
      <c r="C403" s="37" t="s">
        <v>92</v>
      </c>
      <c r="D403" s="37">
        <v>0.05</v>
      </c>
      <c r="E403" s="37">
        <v>2.16</v>
      </c>
      <c r="F403" s="37">
        <v>6.05</v>
      </c>
      <c r="G403" s="37" t="s">
        <v>14</v>
      </c>
      <c r="H403" s="37" t="s">
        <v>47</v>
      </c>
      <c r="I403" s="37" t="s">
        <v>24</v>
      </c>
      <c r="J403" s="37" t="s">
        <v>48</v>
      </c>
      <c r="K403" s="37" t="s">
        <v>49</v>
      </c>
      <c r="L403" s="37" t="s">
        <v>872</v>
      </c>
      <c r="M403" s="37">
        <v>0.37</v>
      </c>
      <c r="N403" s="37" t="s">
        <v>8</v>
      </c>
      <c r="O403" s="37" t="s">
        <v>9</v>
      </c>
      <c r="P403" s="37" t="s">
        <v>99</v>
      </c>
      <c r="Q403" s="37" t="s">
        <v>946</v>
      </c>
      <c r="R403" s="37">
        <v>33134</v>
      </c>
      <c r="S403" s="39">
        <v>42039</v>
      </c>
      <c r="T403" s="39">
        <v>42040</v>
      </c>
      <c r="U403" s="37">
        <v>-298.88600000000002</v>
      </c>
      <c r="V403" s="37">
        <v>8</v>
      </c>
      <c r="W403" s="37">
        <v>18.59</v>
      </c>
      <c r="X403" s="37">
        <v>90731</v>
      </c>
      <c r="Y403" s="37" t="s">
        <v>3216</v>
      </c>
      <c r="Z403" s="37">
        <v>-177.41270733825101</v>
      </c>
    </row>
    <row r="404" spans="1:26" customFormat="1" x14ac:dyDescent="0.2">
      <c r="A404" s="37">
        <v>1499</v>
      </c>
      <c r="B404" s="37" t="s">
        <v>945</v>
      </c>
      <c r="C404" s="37" t="s">
        <v>92</v>
      </c>
      <c r="D404" s="37">
        <v>0.03</v>
      </c>
      <c r="E404" s="37">
        <v>6.48</v>
      </c>
      <c r="F404" s="37">
        <v>6.6</v>
      </c>
      <c r="G404" s="37" t="s">
        <v>14</v>
      </c>
      <c r="H404" s="37" t="s">
        <v>47</v>
      </c>
      <c r="I404" s="37" t="s">
        <v>24</v>
      </c>
      <c r="J404" s="37" t="s">
        <v>64</v>
      </c>
      <c r="K404" s="37" t="s">
        <v>49</v>
      </c>
      <c r="L404" s="37" t="s">
        <v>624</v>
      </c>
      <c r="M404" s="37">
        <v>0.37</v>
      </c>
      <c r="N404" s="37" t="s">
        <v>8</v>
      </c>
      <c r="O404" s="37" t="s">
        <v>9</v>
      </c>
      <c r="P404" s="37" t="s">
        <v>99</v>
      </c>
      <c r="Q404" s="37" t="s">
        <v>946</v>
      </c>
      <c r="R404" s="37">
        <v>33134</v>
      </c>
      <c r="S404" s="39">
        <v>42039</v>
      </c>
      <c r="T404" s="39">
        <v>42040</v>
      </c>
      <c r="U404" s="37">
        <v>-145.852</v>
      </c>
      <c r="V404" s="37">
        <v>9</v>
      </c>
      <c r="W404" s="37">
        <v>58.83</v>
      </c>
      <c r="X404" s="37">
        <v>90731</v>
      </c>
      <c r="Y404" s="37" t="s">
        <v>3216</v>
      </c>
      <c r="Z404" s="37">
        <v>21.251781596665719</v>
      </c>
    </row>
    <row r="405" spans="1:26" customFormat="1" x14ac:dyDescent="0.2">
      <c r="A405" s="37">
        <v>1499</v>
      </c>
      <c r="B405" s="37" t="s">
        <v>945</v>
      </c>
      <c r="C405" s="37" t="s">
        <v>92</v>
      </c>
      <c r="D405" s="37">
        <v>0.08</v>
      </c>
      <c r="E405" s="37">
        <v>146.05000000000001</v>
      </c>
      <c r="F405" s="37">
        <v>80.2</v>
      </c>
      <c r="G405" s="37" t="s">
        <v>2</v>
      </c>
      <c r="H405" s="37" t="s">
        <v>47</v>
      </c>
      <c r="I405" s="37" t="s">
        <v>4</v>
      </c>
      <c r="J405" s="37" t="s">
        <v>5</v>
      </c>
      <c r="K405" s="37" t="s">
        <v>6</v>
      </c>
      <c r="L405" s="37" t="s">
        <v>947</v>
      </c>
      <c r="M405" s="37">
        <v>0.71</v>
      </c>
      <c r="N405" s="37" t="s">
        <v>8</v>
      </c>
      <c r="O405" s="37" t="s">
        <v>9</v>
      </c>
      <c r="P405" s="37" t="s">
        <v>99</v>
      </c>
      <c r="Q405" s="37" t="s">
        <v>946</v>
      </c>
      <c r="R405" s="37">
        <v>33134</v>
      </c>
      <c r="S405" s="39">
        <v>42039</v>
      </c>
      <c r="T405" s="39">
        <v>42040</v>
      </c>
      <c r="U405" s="37">
        <v>-27.951000000000001</v>
      </c>
      <c r="V405" s="37">
        <v>11</v>
      </c>
      <c r="W405" s="37">
        <v>1557.66</v>
      </c>
      <c r="X405" s="37">
        <v>90731</v>
      </c>
      <c r="Y405" s="37" t="s">
        <v>3216</v>
      </c>
      <c r="Z405" s="37">
        <v>3059.5315104349934</v>
      </c>
    </row>
    <row r="406" spans="1:26" customFormat="1" x14ac:dyDescent="0.2">
      <c r="A406" s="37">
        <v>2286</v>
      </c>
      <c r="B406" s="37" t="s">
        <v>948</v>
      </c>
      <c r="C406" s="37" t="s">
        <v>92</v>
      </c>
      <c r="D406" s="37">
        <v>0</v>
      </c>
      <c r="E406" s="37">
        <v>4.91</v>
      </c>
      <c r="F406" s="37">
        <v>0.5</v>
      </c>
      <c r="G406" s="37" t="s">
        <v>14</v>
      </c>
      <c r="H406" s="37" t="s">
        <v>70</v>
      </c>
      <c r="I406" s="37" t="s">
        <v>24</v>
      </c>
      <c r="J406" s="37" t="s">
        <v>128</v>
      </c>
      <c r="K406" s="37" t="s">
        <v>49</v>
      </c>
      <c r="L406" s="37" t="s">
        <v>949</v>
      </c>
      <c r="M406" s="37">
        <v>0.36</v>
      </c>
      <c r="N406" s="37" t="s">
        <v>8</v>
      </c>
      <c r="O406" s="37" t="s">
        <v>9</v>
      </c>
      <c r="P406" s="37" t="s">
        <v>247</v>
      </c>
      <c r="Q406" s="37" t="s">
        <v>950</v>
      </c>
      <c r="R406" s="37">
        <v>29301</v>
      </c>
      <c r="S406" s="39">
        <v>42039</v>
      </c>
      <c r="T406" s="39">
        <v>42041</v>
      </c>
      <c r="U406" s="37">
        <v>99.197999999999993</v>
      </c>
      <c r="V406" s="37">
        <v>12</v>
      </c>
      <c r="W406" s="37">
        <v>61.87</v>
      </c>
      <c r="X406" s="37">
        <v>90145</v>
      </c>
      <c r="Y406" s="37" t="s">
        <v>3216</v>
      </c>
      <c r="Z406" s="37">
        <v>79.744405729134797</v>
      </c>
    </row>
    <row r="407" spans="1:26" customFormat="1" x14ac:dyDescent="0.2">
      <c r="A407" s="37">
        <v>2286</v>
      </c>
      <c r="B407" s="37" t="s">
        <v>948</v>
      </c>
      <c r="C407" s="37" t="s">
        <v>92</v>
      </c>
      <c r="D407" s="37">
        <v>0.01</v>
      </c>
      <c r="E407" s="37">
        <v>7.28</v>
      </c>
      <c r="F407" s="37">
        <v>11.15</v>
      </c>
      <c r="G407" s="37" t="s">
        <v>14</v>
      </c>
      <c r="H407" s="37" t="s">
        <v>70</v>
      </c>
      <c r="I407" s="37" t="s">
        <v>24</v>
      </c>
      <c r="J407" s="37" t="s">
        <v>64</v>
      </c>
      <c r="K407" s="37" t="s">
        <v>49</v>
      </c>
      <c r="L407" s="37" t="s">
        <v>951</v>
      </c>
      <c r="M407" s="37">
        <v>0.37</v>
      </c>
      <c r="N407" s="37" t="s">
        <v>8</v>
      </c>
      <c r="O407" s="37" t="s">
        <v>9</v>
      </c>
      <c r="P407" s="37" t="s">
        <v>247</v>
      </c>
      <c r="Q407" s="37" t="s">
        <v>950</v>
      </c>
      <c r="R407" s="37">
        <v>29301</v>
      </c>
      <c r="S407" s="39">
        <v>42039</v>
      </c>
      <c r="T407" s="39">
        <v>42040</v>
      </c>
      <c r="U407" s="37">
        <v>136.03139999999999</v>
      </c>
      <c r="V407" s="37">
        <v>6</v>
      </c>
      <c r="W407" s="37">
        <v>48.88</v>
      </c>
      <c r="X407" s="37">
        <v>90145</v>
      </c>
      <c r="Y407" s="37" t="s">
        <v>3216</v>
      </c>
      <c r="Z407" s="37">
        <v>420.95085561361475</v>
      </c>
    </row>
    <row r="408" spans="1:26" customFormat="1" x14ac:dyDescent="0.2">
      <c r="A408" s="37">
        <v>2286</v>
      </c>
      <c r="B408" s="37" t="s">
        <v>948</v>
      </c>
      <c r="C408" s="37" t="s">
        <v>92</v>
      </c>
      <c r="D408" s="37">
        <v>0.1</v>
      </c>
      <c r="E408" s="37">
        <v>6.68</v>
      </c>
      <c r="F408" s="37">
        <v>6.93</v>
      </c>
      <c r="G408" s="37" t="s">
        <v>14</v>
      </c>
      <c r="H408" s="37" t="s">
        <v>70</v>
      </c>
      <c r="I408" s="37" t="s">
        <v>24</v>
      </c>
      <c r="J408" s="37" t="s">
        <v>64</v>
      </c>
      <c r="K408" s="37" t="s">
        <v>49</v>
      </c>
      <c r="L408" s="37" t="s">
        <v>952</v>
      </c>
      <c r="M408" s="37">
        <v>0.37</v>
      </c>
      <c r="N408" s="37" t="s">
        <v>8</v>
      </c>
      <c r="O408" s="37" t="s">
        <v>9</v>
      </c>
      <c r="P408" s="37" t="s">
        <v>247</v>
      </c>
      <c r="Q408" s="37" t="s">
        <v>950</v>
      </c>
      <c r="R408" s="37">
        <v>29301</v>
      </c>
      <c r="S408" s="39">
        <v>42039</v>
      </c>
      <c r="T408" s="39">
        <v>42042</v>
      </c>
      <c r="U408" s="37">
        <v>-100.072</v>
      </c>
      <c r="V408" s="37">
        <v>3</v>
      </c>
      <c r="W408" s="37">
        <v>21.56</v>
      </c>
      <c r="X408" s="37">
        <v>90145</v>
      </c>
      <c r="Y408" s="37" t="s">
        <v>3216</v>
      </c>
      <c r="Z408" s="37">
        <v>1.1814575784694199</v>
      </c>
    </row>
    <row r="409" spans="1:26" customFormat="1" x14ac:dyDescent="0.2">
      <c r="A409" s="37">
        <v>2290</v>
      </c>
      <c r="B409" s="37" t="s">
        <v>255</v>
      </c>
      <c r="C409" s="37" t="s">
        <v>92</v>
      </c>
      <c r="D409" s="37">
        <v>7.0000000000000007E-2</v>
      </c>
      <c r="E409" s="37">
        <v>80.98</v>
      </c>
      <c r="F409" s="37">
        <v>7.18</v>
      </c>
      <c r="G409" s="37" t="s">
        <v>14</v>
      </c>
      <c r="H409" s="37" t="s">
        <v>70</v>
      </c>
      <c r="I409" s="37" t="s">
        <v>16</v>
      </c>
      <c r="J409" s="37" t="s">
        <v>17</v>
      </c>
      <c r="K409" s="37" t="s">
        <v>49</v>
      </c>
      <c r="L409" s="37" t="s">
        <v>953</v>
      </c>
      <c r="M409" s="37">
        <v>0.48</v>
      </c>
      <c r="N409" s="37" t="s">
        <v>8</v>
      </c>
      <c r="O409" s="37" t="s">
        <v>28</v>
      </c>
      <c r="P409" s="37" t="s">
        <v>60</v>
      </c>
      <c r="Q409" s="37" t="s">
        <v>257</v>
      </c>
      <c r="R409" s="37">
        <v>55433</v>
      </c>
      <c r="S409" s="39">
        <v>42039</v>
      </c>
      <c r="T409" s="39">
        <v>42041</v>
      </c>
      <c r="U409" s="37">
        <v>779.47230000000002</v>
      </c>
      <c r="V409" s="37">
        <v>15</v>
      </c>
      <c r="W409" s="37">
        <v>1129.67</v>
      </c>
      <c r="X409" s="37">
        <v>88164</v>
      </c>
      <c r="Y409" s="37" t="s">
        <v>3217</v>
      </c>
      <c r="Z409" s="37">
        <v>1252.8176203150451</v>
      </c>
    </row>
    <row r="410" spans="1:26" customFormat="1" x14ac:dyDescent="0.2">
      <c r="A410" s="37">
        <v>3042</v>
      </c>
      <c r="B410" s="37" t="s">
        <v>954</v>
      </c>
      <c r="C410" s="37" t="s">
        <v>92</v>
      </c>
      <c r="D410" s="37">
        <v>7.0000000000000007E-2</v>
      </c>
      <c r="E410" s="37">
        <v>14.48</v>
      </c>
      <c r="F410" s="37">
        <v>6.46</v>
      </c>
      <c r="G410" s="37" t="s">
        <v>14</v>
      </c>
      <c r="H410" s="37" t="s">
        <v>3</v>
      </c>
      <c r="I410" s="37" t="s">
        <v>24</v>
      </c>
      <c r="J410" s="37" t="s">
        <v>48</v>
      </c>
      <c r="K410" s="37" t="s">
        <v>49</v>
      </c>
      <c r="L410" s="37" t="s">
        <v>955</v>
      </c>
      <c r="M410" s="37">
        <v>0.38</v>
      </c>
      <c r="N410" s="37" t="s">
        <v>8</v>
      </c>
      <c r="O410" s="37" t="s">
        <v>28</v>
      </c>
      <c r="P410" s="37" t="s">
        <v>513</v>
      </c>
      <c r="Q410" s="37" t="s">
        <v>956</v>
      </c>
      <c r="R410" s="37">
        <v>67501</v>
      </c>
      <c r="S410" s="39">
        <v>42039</v>
      </c>
      <c r="T410" s="39">
        <v>42040</v>
      </c>
      <c r="U410" s="37">
        <v>67.864000000000004</v>
      </c>
      <c r="V410" s="37">
        <v>12</v>
      </c>
      <c r="W410" s="37">
        <v>171.33</v>
      </c>
      <c r="X410" s="37">
        <v>86101</v>
      </c>
      <c r="Y410" s="37" t="s">
        <v>3217</v>
      </c>
      <c r="Z410" s="37">
        <v>203.70092853332781</v>
      </c>
    </row>
    <row r="411" spans="1:26" customFormat="1" x14ac:dyDescent="0.2">
      <c r="A411" s="37">
        <v>1776</v>
      </c>
      <c r="B411" s="37" t="s">
        <v>957</v>
      </c>
      <c r="C411" s="37" t="s">
        <v>46</v>
      </c>
      <c r="D411" s="37">
        <v>0.08</v>
      </c>
      <c r="E411" s="37">
        <v>5.78</v>
      </c>
      <c r="F411" s="37">
        <v>5.67</v>
      </c>
      <c r="G411" s="37" t="s">
        <v>14</v>
      </c>
      <c r="H411" s="37" t="s">
        <v>15</v>
      </c>
      <c r="I411" s="37" t="s">
        <v>24</v>
      </c>
      <c r="J411" s="37" t="s">
        <v>64</v>
      </c>
      <c r="K411" s="37" t="s">
        <v>49</v>
      </c>
      <c r="L411" s="37" t="s">
        <v>591</v>
      </c>
      <c r="M411" s="37">
        <v>0.36</v>
      </c>
      <c r="N411" s="37" t="s">
        <v>8</v>
      </c>
      <c r="O411" s="37" t="s">
        <v>28</v>
      </c>
      <c r="P411" s="37" t="s">
        <v>29</v>
      </c>
      <c r="Q411" s="37" t="s">
        <v>958</v>
      </c>
      <c r="R411" s="37">
        <v>47802</v>
      </c>
      <c r="S411" s="39">
        <v>42039</v>
      </c>
      <c r="T411" s="39">
        <v>42040</v>
      </c>
      <c r="U411" s="37">
        <v>-53.898000000000003</v>
      </c>
      <c r="V411" s="37">
        <v>19</v>
      </c>
      <c r="W411" s="37">
        <v>106.57</v>
      </c>
      <c r="X411" s="37">
        <v>89941</v>
      </c>
      <c r="Y411" s="37" t="s">
        <v>3217</v>
      </c>
      <c r="Z411" s="37">
        <v>175.05468072147551</v>
      </c>
    </row>
    <row r="412" spans="1:26" customFormat="1" x14ac:dyDescent="0.2">
      <c r="A412" s="37">
        <v>2947</v>
      </c>
      <c r="B412" s="37" t="s">
        <v>959</v>
      </c>
      <c r="C412" s="37" t="s">
        <v>46</v>
      </c>
      <c r="D412" s="37">
        <v>0.01</v>
      </c>
      <c r="E412" s="37">
        <v>7.64</v>
      </c>
      <c r="F412" s="37">
        <v>1.39</v>
      </c>
      <c r="G412" s="37" t="s">
        <v>14</v>
      </c>
      <c r="H412" s="37" t="s">
        <v>15</v>
      </c>
      <c r="I412" s="37" t="s">
        <v>24</v>
      </c>
      <c r="J412" s="37" t="s">
        <v>321</v>
      </c>
      <c r="K412" s="37" t="s">
        <v>49</v>
      </c>
      <c r="L412" s="37" t="s">
        <v>584</v>
      </c>
      <c r="M412" s="37">
        <v>0.36</v>
      </c>
      <c r="N412" s="37" t="s">
        <v>8</v>
      </c>
      <c r="O412" s="37" t="s">
        <v>87</v>
      </c>
      <c r="P412" s="37" t="s">
        <v>88</v>
      </c>
      <c r="Q412" s="37" t="s">
        <v>960</v>
      </c>
      <c r="R412" s="37">
        <v>14043</v>
      </c>
      <c r="S412" s="39">
        <v>42039</v>
      </c>
      <c r="T412" s="39">
        <v>42042</v>
      </c>
      <c r="U412" s="37">
        <v>112.1181</v>
      </c>
      <c r="V412" s="37">
        <v>20</v>
      </c>
      <c r="W412" s="37">
        <v>162.49</v>
      </c>
      <c r="X412" s="37">
        <v>87511</v>
      </c>
      <c r="Y412" s="37" t="s">
        <v>3219</v>
      </c>
      <c r="Z412" s="37">
        <v>278.84947066030639</v>
      </c>
    </row>
    <row r="413" spans="1:26" customFormat="1" x14ac:dyDescent="0.2">
      <c r="A413" s="37">
        <v>234</v>
      </c>
      <c r="B413" s="37" t="s">
        <v>961</v>
      </c>
      <c r="C413" s="37" t="s">
        <v>1</v>
      </c>
      <c r="D413" s="37">
        <v>0.06</v>
      </c>
      <c r="E413" s="37">
        <v>279.81</v>
      </c>
      <c r="F413" s="37">
        <v>23.19</v>
      </c>
      <c r="G413" s="37" t="s">
        <v>2</v>
      </c>
      <c r="H413" s="37" t="s">
        <v>3</v>
      </c>
      <c r="I413" s="37" t="s">
        <v>24</v>
      </c>
      <c r="J413" s="37" t="s">
        <v>71</v>
      </c>
      <c r="K413" s="37" t="s">
        <v>33</v>
      </c>
      <c r="L413" s="37" t="s">
        <v>962</v>
      </c>
      <c r="M413" s="37">
        <v>0.59</v>
      </c>
      <c r="N413" s="37" t="s">
        <v>8</v>
      </c>
      <c r="O413" s="37" t="s">
        <v>28</v>
      </c>
      <c r="P413" s="37" t="s">
        <v>189</v>
      </c>
      <c r="Q413" s="37" t="s">
        <v>713</v>
      </c>
      <c r="R413" s="37">
        <v>50208</v>
      </c>
      <c r="S413" s="39">
        <v>42040</v>
      </c>
      <c r="T413" s="39">
        <v>42041</v>
      </c>
      <c r="U413" s="37">
        <v>1103.9724000000001</v>
      </c>
      <c r="V413" s="37">
        <v>6</v>
      </c>
      <c r="W413" s="37">
        <v>1599.96</v>
      </c>
      <c r="X413" s="37">
        <v>90236</v>
      </c>
      <c r="Y413" s="37" t="s">
        <v>3217</v>
      </c>
      <c r="Z413" s="37">
        <v>3213.2717983567322</v>
      </c>
    </row>
    <row r="414" spans="1:26" customFormat="1" x14ac:dyDescent="0.2">
      <c r="A414" s="37">
        <v>2359</v>
      </c>
      <c r="B414" s="37" t="s">
        <v>963</v>
      </c>
      <c r="C414" s="37" t="s">
        <v>1</v>
      </c>
      <c r="D414" s="37">
        <v>0</v>
      </c>
      <c r="E414" s="37">
        <v>7.28</v>
      </c>
      <c r="F414" s="37">
        <v>1.77</v>
      </c>
      <c r="G414" s="37" t="s">
        <v>14</v>
      </c>
      <c r="H414" s="37" t="s">
        <v>47</v>
      </c>
      <c r="I414" s="37" t="s">
        <v>24</v>
      </c>
      <c r="J414" s="37" t="s">
        <v>64</v>
      </c>
      <c r="K414" s="37" t="s">
        <v>26</v>
      </c>
      <c r="L414" s="37" t="s">
        <v>964</v>
      </c>
      <c r="M414" s="37">
        <v>0.37</v>
      </c>
      <c r="N414" s="37" t="s">
        <v>8</v>
      </c>
      <c r="O414" s="37" t="s">
        <v>9</v>
      </c>
      <c r="P414" s="37" t="s">
        <v>99</v>
      </c>
      <c r="Q414" s="37" t="s">
        <v>965</v>
      </c>
      <c r="R414" s="37">
        <v>33917</v>
      </c>
      <c r="S414" s="39">
        <v>42040</v>
      </c>
      <c r="T414" s="39">
        <v>42040</v>
      </c>
      <c r="U414" s="37">
        <v>167.16</v>
      </c>
      <c r="V414" s="37">
        <v>7</v>
      </c>
      <c r="W414" s="37">
        <v>53.42</v>
      </c>
      <c r="X414" s="37">
        <v>88265</v>
      </c>
      <c r="Y414" s="37" t="s">
        <v>3216</v>
      </c>
      <c r="Z414" s="37">
        <v>507.86589617641238</v>
      </c>
    </row>
    <row r="415" spans="1:26" customFormat="1" x14ac:dyDescent="0.2">
      <c r="A415" s="37">
        <v>672</v>
      </c>
      <c r="B415" s="37" t="s">
        <v>966</v>
      </c>
      <c r="C415" s="37" t="s">
        <v>23</v>
      </c>
      <c r="D415" s="37">
        <v>7.0000000000000007E-2</v>
      </c>
      <c r="E415" s="37">
        <v>2.88</v>
      </c>
      <c r="F415" s="37">
        <v>1.01</v>
      </c>
      <c r="G415" s="37" t="s">
        <v>14</v>
      </c>
      <c r="H415" s="37" t="s">
        <v>3</v>
      </c>
      <c r="I415" s="37" t="s">
        <v>24</v>
      </c>
      <c r="J415" s="37" t="s">
        <v>25</v>
      </c>
      <c r="K415" s="37" t="s">
        <v>26</v>
      </c>
      <c r="L415" s="37" t="s">
        <v>967</v>
      </c>
      <c r="M415" s="37">
        <v>0.55000000000000004</v>
      </c>
      <c r="N415" s="37" t="s">
        <v>8</v>
      </c>
      <c r="O415" s="37" t="s">
        <v>28</v>
      </c>
      <c r="P415" s="37" t="s">
        <v>189</v>
      </c>
      <c r="Q415" s="37" t="s">
        <v>713</v>
      </c>
      <c r="R415" s="37">
        <v>50208</v>
      </c>
      <c r="S415" s="39">
        <v>42040</v>
      </c>
      <c r="T415" s="39">
        <v>42044</v>
      </c>
      <c r="U415" s="37">
        <v>9.59</v>
      </c>
      <c r="V415" s="37">
        <v>12</v>
      </c>
      <c r="W415" s="37">
        <v>34.97</v>
      </c>
      <c r="X415" s="37">
        <v>88173</v>
      </c>
      <c r="Y415" s="37" t="s">
        <v>3217</v>
      </c>
      <c r="Z415" s="37">
        <v>165.35404870619718</v>
      </c>
    </row>
    <row r="416" spans="1:26" customFormat="1" x14ac:dyDescent="0.2">
      <c r="A416" s="37">
        <v>672</v>
      </c>
      <c r="B416" s="37" t="s">
        <v>966</v>
      </c>
      <c r="C416" s="37" t="s">
        <v>23</v>
      </c>
      <c r="D416" s="37">
        <v>0.1</v>
      </c>
      <c r="E416" s="37">
        <v>195.99</v>
      </c>
      <c r="F416" s="37">
        <v>3.99</v>
      </c>
      <c r="G416" s="37" t="s">
        <v>14</v>
      </c>
      <c r="H416" s="37" t="s">
        <v>3</v>
      </c>
      <c r="I416" s="37" t="s">
        <v>16</v>
      </c>
      <c r="J416" s="37" t="s">
        <v>111</v>
      </c>
      <c r="K416" s="37" t="s">
        <v>49</v>
      </c>
      <c r="L416" s="37" t="s">
        <v>968</v>
      </c>
      <c r="M416" s="37">
        <v>0.57999999999999996</v>
      </c>
      <c r="N416" s="37" t="s">
        <v>8</v>
      </c>
      <c r="O416" s="37" t="s">
        <v>28</v>
      </c>
      <c r="P416" s="37" t="s">
        <v>189</v>
      </c>
      <c r="Q416" s="37" t="s">
        <v>713</v>
      </c>
      <c r="R416" s="37">
        <v>50208</v>
      </c>
      <c r="S416" s="39">
        <v>42040</v>
      </c>
      <c r="T416" s="39">
        <v>42047</v>
      </c>
      <c r="U416" s="37">
        <v>-655.42399999999998</v>
      </c>
      <c r="V416" s="37">
        <v>2</v>
      </c>
      <c r="W416" s="37">
        <v>308.86</v>
      </c>
      <c r="X416" s="37">
        <v>88173</v>
      </c>
      <c r="Y416" s="37" t="s">
        <v>3217</v>
      </c>
      <c r="Z416" s="37">
        <v>176.88574390321301</v>
      </c>
    </row>
    <row r="417" spans="1:26" customFormat="1" x14ac:dyDescent="0.2">
      <c r="A417" s="37">
        <v>1427</v>
      </c>
      <c r="B417" s="37" t="s">
        <v>969</v>
      </c>
      <c r="C417" s="37" t="s">
        <v>23</v>
      </c>
      <c r="D417" s="37">
        <v>0.09</v>
      </c>
      <c r="E417" s="37">
        <v>125.99</v>
      </c>
      <c r="F417" s="37">
        <v>2.5</v>
      </c>
      <c r="G417" s="37" t="s">
        <v>14</v>
      </c>
      <c r="H417" s="37" t="s">
        <v>47</v>
      </c>
      <c r="I417" s="37" t="s">
        <v>16</v>
      </c>
      <c r="J417" s="37" t="s">
        <v>111</v>
      </c>
      <c r="K417" s="37" t="s">
        <v>49</v>
      </c>
      <c r="L417" s="37" t="s">
        <v>924</v>
      </c>
      <c r="M417" s="37">
        <v>0.6</v>
      </c>
      <c r="N417" s="37" t="s">
        <v>8</v>
      </c>
      <c r="O417" s="37" t="s">
        <v>28</v>
      </c>
      <c r="P417" s="37" t="s">
        <v>265</v>
      </c>
      <c r="Q417" s="37" t="s">
        <v>970</v>
      </c>
      <c r="R417" s="37">
        <v>48708</v>
      </c>
      <c r="S417" s="39">
        <v>42040</v>
      </c>
      <c r="T417" s="39">
        <v>42044</v>
      </c>
      <c r="U417" s="37">
        <v>1258.7877000000001</v>
      </c>
      <c r="V417" s="37">
        <v>18</v>
      </c>
      <c r="W417" s="37">
        <v>1824.33</v>
      </c>
      <c r="X417" s="37">
        <v>90905</v>
      </c>
      <c r="Y417" s="37" t="s">
        <v>3217</v>
      </c>
      <c r="Z417" s="37">
        <v>1939.2906262165543</v>
      </c>
    </row>
    <row r="418" spans="1:26" customFormat="1" x14ac:dyDescent="0.2">
      <c r="A418" s="37">
        <v>1816</v>
      </c>
      <c r="B418" s="37" t="s">
        <v>971</v>
      </c>
      <c r="C418" s="37" t="s">
        <v>23</v>
      </c>
      <c r="D418" s="37">
        <v>0.01</v>
      </c>
      <c r="E418" s="37">
        <v>10.48</v>
      </c>
      <c r="F418" s="37">
        <v>2.89</v>
      </c>
      <c r="G418" s="37" t="s">
        <v>14</v>
      </c>
      <c r="H418" s="37" t="s">
        <v>15</v>
      </c>
      <c r="I418" s="37" t="s">
        <v>24</v>
      </c>
      <c r="J418" s="37" t="s">
        <v>25</v>
      </c>
      <c r="K418" s="37" t="s">
        <v>18</v>
      </c>
      <c r="L418" s="37" t="s">
        <v>972</v>
      </c>
      <c r="M418" s="37">
        <v>0.6</v>
      </c>
      <c r="N418" s="37" t="s">
        <v>8</v>
      </c>
      <c r="O418" s="37" t="s">
        <v>28</v>
      </c>
      <c r="P418" s="37" t="s">
        <v>265</v>
      </c>
      <c r="Q418" s="37" t="s">
        <v>973</v>
      </c>
      <c r="R418" s="37">
        <v>48187</v>
      </c>
      <c r="S418" s="39">
        <v>42040</v>
      </c>
      <c r="T418" s="39">
        <v>42042</v>
      </c>
      <c r="U418" s="37">
        <v>60.561599999999999</v>
      </c>
      <c r="V418" s="37">
        <v>19</v>
      </c>
      <c r="W418" s="37">
        <v>202.38</v>
      </c>
      <c r="X418" s="37">
        <v>85990</v>
      </c>
      <c r="Y418" s="37" t="s">
        <v>3217</v>
      </c>
      <c r="Z418" s="37">
        <v>354.63476470587983</v>
      </c>
    </row>
    <row r="419" spans="1:26" customFormat="1" x14ac:dyDescent="0.2">
      <c r="A419" s="37">
        <v>1821</v>
      </c>
      <c r="B419" s="37" t="s">
        <v>974</v>
      </c>
      <c r="C419" s="37" t="s">
        <v>23</v>
      </c>
      <c r="D419" s="37">
        <v>0.01</v>
      </c>
      <c r="E419" s="37">
        <v>10.48</v>
      </c>
      <c r="F419" s="37">
        <v>2.89</v>
      </c>
      <c r="G419" s="37" t="s">
        <v>14</v>
      </c>
      <c r="H419" s="37" t="s">
        <v>15</v>
      </c>
      <c r="I419" s="37" t="s">
        <v>24</v>
      </c>
      <c r="J419" s="37" t="s">
        <v>25</v>
      </c>
      <c r="K419" s="37" t="s">
        <v>18</v>
      </c>
      <c r="L419" s="37" t="s">
        <v>972</v>
      </c>
      <c r="M419" s="37">
        <v>0.6</v>
      </c>
      <c r="N419" s="37" t="s">
        <v>8</v>
      </c>
      <c r="O419" s="37" t="s">
        <v>87</v>
      </c>
      <c r="P419" s="37" t="s">
        <v>88</v>
      </c>
      <c r="Q419" s="37" t="s">
        <v>89</v>
      </c>
      <c r="R419" s="37">
        <v>10177</v>
      </c>
      <c r="S419" s="39">
        <v>42040</v>
      </c>
      <c r="T419" s="39">
        <v>42042</v>
      </c>
      <c r="U419" s="37">
        <v>40.92</v>
      </c>
      <c r="V419" s="37">
        <v>76</v>
      </c>
      <c r="W419" s="37">
        <v>809.51</v>
      </c>
      <c r="X419" s="37">
        <v>34435</v>
      </c>
      <c r="Y419" s="37" t="s">
        <v>3219</v>
      </c>
      <c r="Z419" s="37">
        <v>334.5212610771344</v>
      </c>
    </row>
    <row r="420" spans="1:26" customFormat="1" x14ac:dyDescent="0.2">
      <c r="A420" s="37">
        <v>980</v>
      </c>
      <c r="B420" s="37" t="s">
        <v>975</v>
      </c>
      <c r="C420" s="37" t="s">
        <v>92</v>
      </c>
      <c r="D420" s="37">
        <v>0</v>
      </c>
      <c r="E420" s="37">
        <v>37.76</v>
      </c>
      <c r="F420" s="37">
        <v>12.9</v>
      </c>
      <c r="G420" s="37" t="s">
        <v>14</v>
      </c>
      <c r="H420" s="37" t="s">
        <v>70</v>
      </c>
      <c r="I420" s="37" t="s">
        <v>24</v>
      </c>
      <c r="J420" s="37" t="s">
        <v>54</v>
      </c>
      <c r="K420" s="37" t="s">
        <v>49</v>
      </c>
      <c r="L420" s="37" t="s">
        <v>976</v>
      </c>
      <c r="M420" s="37">
        <v>0.56999999999999995</v>
      </c>
      <c r="N420" s="37" t="s">
        <v>8</v>
      </c>
      <c r="O420" s="37" t="s">
        <v>87</v>
      </c>
      <c r="P420" s="37" t="s">
        <v>609</v>
      </c>
      <c r="Q420" s="37" t="s">
        <v>610</v>
      </c>
      <c r="R420" s="37">
        <v>5403</v>
      </c>
      <c r="S420" s="39">
        <v>42040</v>
      </c>
      <c r="T420" s="39">
        <v>42041</v>
      </c>
      <c r="U420" s="37">
        <v>93.846800000000002</v>
      </c>
      <c r="V420" s="37">
        <v>12</v>
      </c>
      <c r="W420" s="37">
        <v>477.2</v>
      </c>
      <c r="X420" s="37">
        <v>87258</v>
      </c>
      <c r="Y420" s="37" t="s">
        <v>3219</v>
      </c>
      <c r="Z420" s="37">
        <v>694.46594818577955</v>
      </c>
    </row>
    <row r="421" spans="1:26" customFormat="1" x14ac:dyDescent="0.2">
      <c r="A421" s="37">
        <v>2094</v>
      </c>
      <c r="B421" s="37" t="s">
        <v>977</v>
      </c>
      <c r="C421" s="37" t="s">
        <v>92</v>
      </c>
      <c r="D421" s="37">
        <v>0.08</v>
      </c>
      <c r="E421" s="37">
        <v>400.98</v>
      </c>
      <c r="F421" s="37">
        <v>42.52</v>
      </c>
      <c r="G421" s="37" t="s">
        <v>2</v>
      </c>
      <c r="H421" s="37" t="s">
        <v>70</v>
      </c>
      <c r="I421" s="37" t="s">
        <v>4</v>
      </c>
      <c r="J421" s="37" t="s">
        <v>5</v>
      </c>
      <c r="K421" s="37" t="s">
        <v>6</v>
      </c>
      <c r="L421" s="37" t="s">
        <v>978</v>
      </c>
      <c r="M421" s="37">
        <v>0.71</v>
      </c>
      <c r="N421" s="37" t="s">
        <v>8</v>
      </c>
      <c r="O421" s="37" t="s">
        <v>35</v>
      </c>
      <c r="P421" s="37" t="s">
        <v>66</v>
      </c>
      <c r="Q421" s="37" t="s">
        <v>979</v>
      </c>
      <c r="R421" s="37">
        <v>95928</v>
      </c>
      <c r="S421" s="39">
        <v>42040</v>
      </c>
      <c r="T421" s="39">
        <v>42041</v>
      </c>
      <c r="U421" s="37">
        <v>3031.9724000000001</v>
      </c>
      <c r="V421" s="37">
        <v>20</v>
      </c>
      <c r="W421" s="37">
        <v>7840.04</v>
      </c>
      <c r="X421" s="37">
        <v>86629</v>
      </c>
      <c r="Y421" s="37" t="s">
        <v>3218</v>
      </c>
      <c r="Z421" s="37">
        <v>5919.8225963078612</v>
      </c>
    </row>
    <row r="422" spans="1:26" customFormat="1" x14ac:dyDescent="0.2">
      <c r="A422" s="37">
        <v>2282</v>
      </c>
      <c r="B422" s="37" t="s">
        <v>980</v>
      </c>
      <c r="C422" s="37" t="s">
        <v>92</v>
      </c>
      <c r="D422" s="37">
        <v>0.04</v>
      </c>
      <c r="E422" s="37">
        <v>5.98</v>
      </c>
      <c r="F422" s="37">
        <v>5.79</v>
      </c>
      <c r="G422" s="37" t="s">
        <v>14</v>
      </c>
      <c r="H422" s="37" t="s">
        <v>47</v>
      </c>
      <c r="I422" s="37" t="s">
        <v>24</v>
      </c>
      <c r="J422" s="37" t="s">
        <v>64</v>
      </c>
      <c r="K422" s="37" t="s">
        <v>49</v>
      </c>
      <c r="L422" s="37" t="s">
        <v>447</v>
      </c>
      <c r="M422" s="37">
        <v>0.36</v>
      </c>
      <c r="N422" s="37" t="s">
        <v>8</v>
      </c>
      <c r="O422" s="37" t="s">
        <v>28</v>
      </c>
      <c r="P422" s="37" t="s">
        <v>333</v>
      </c>
      <c r="Q422" s="37" t="s">
        <v>981</v>
      </c>
      <c r="R422" s="37">
        <v>53713</v>
      </c>
      <c r="S422" s="39">
        <v>42040</v>
      </c>
      <c r="T422" s="39">
        <v>42042</v>
      </c>
      <c r="U422" s="37">
        <v>-36.030799999999999</v>
      </c>
      <c r="V422" s="37">
        <v>14</v>
      </c>
      <c r="W422" s="37">
        <v>86.12</v>
      </c>
      <c r="X422" s="37">
        <v>85950</v>
      </c>
      <c r="Y422" s="37" t="s">
        <v>3217</v>
      </c>
      <c r="Z422" s="37">
        <v>94.836830225890708</v>
      </c>
    </row>
    <row r="423" spans="1:26" customFormat="1" x14ac:dyDescent="0.2">
      <c r="A423" s="37">
        <v>2747</v>
      </c>
      <c r="B423" s="37" t="s">
        <v>982</v>
      </c>
      <c r="C423" s="37" t="s">
        <v>92</v>
      </c>
      <c r="D423" s="37">
        <v>0.08</v>
      </c>
      <c r="E423" s="37">
        <v>9.98</v>
      </c>
      <c r="F423" s="37">
        <v>12.52</v>
      </c>
      <c r="G423" s="37" t="s">
        <v>14</v>
      </c>
      <c r="H423" s="37" t="s">
        <v>70</v>
      </c>
      <c r="I423" s="37" t="s">
        <v>4</v>
      </c>
      <c r="J423" s="37" t="s">
        <v>102</v>
      </c>
      <c r="K423" s="37" t="s">
        <v>49</v>
      </c>
      <c r="L423" s="37" t="s">
        <v>983</v>
      </c>
      <c r="M423" s="37">
        <v>0.56999999999999995</v>
      </c>
      <c r="N423" s="37" t="s">
        <v>8</v>
      </c>
      <c r="O423" s="37" t="s">
        <v>87</v>
      </c>
      <c r="P423" s="37" t="s">
        <v>88</v>
      </c>
      <c r="Q423" s="37" t="s">
        <v>89</v>
      </c>
      <c r="R423" s="37">
        <v>10115</v>
      </c>
      <c r="S423" s="39">
        <v>42040</v>
      </c>
      <c r="T423" s="39">
        <v>42042</v>
      </c>
      <c r="U423" s="37">
        <v>-102.93</v>
      </c>
      <c r="V423" s="37">
        <v>15</v>
      </c>
      <c r="W423" s="37">
        <v>150.24</v>
      </c>
      <c r="X423" s="37">
        <v>35200</v>
      </c>
      <c r="Y423" s="37" t="s">
        <v>3219</v>
      </c>
      <c r="Z423" s="37">
        <v>342.55176153216473</v>
      </c>
    </row>
    <row r="424" spans="1:26" customFormat="1" x14ac:dyDescent="0.2">
      <c r="A424" s="37">
        <v>2803</v>
      </c>
      <c r="B424" s="37" t="s">
        <v>984</v>
      </c>
      <c r="C424" s="37" t="s">
        <v>92</v>
      </c>
      <c r="D424" s="37">
        <v>7.0000000000000007E-2</v>
      </c>
      <c r="E424" s="37">
        <v>500.98</v>
      </c>
      <c r="F424" s="37">
        <v>28.14</v>
      </c>
      <c r="G424" s="37" t="s">
        <v>2</v>
      </c>
      <c r="H424" s="37" t="s">
        <v>3</v>
      </c>
      <c r="I424" s="37" t="s">
        <v>16</v>
      </c>
      <c r="J424" s="37" t="s">
        <v>32</v>
      </c>
      <c r="K424" s="37" t="s">
        <v>33</v>
      </c>
      <c r="L424" s="37" t="s">
        <v>985</v>
      </c>
      <c r="M424" s="37">
        <v>0.38</v>
      </c>
      <c r="N424" s="37" t="s">
        <v>8</v>
      </c>
      <c r="O424" s="37" t="s">
        <v>35</v>
      </c>
      <c r="P424" s="37" t="s">
        <v>66</v>
      </c>
      <c r="Q424" s="37" t="s">
        <v>986</v>
      </c>
      <c r="R424" s="37">
        <v>90022</v>
      </c>
      <c r="S424" s="39">
        <v>42040</v>
      </c>
      <c r="T424" s="39">
        <v>42041</v>
      </c>
      <c r="U424" s="37">
        <v>2699.9838</v>
      </c>
      <c r="V424" s="37">
        <v>10</v>
      </c>
      <c r="W424" s="37">
        <v>3913.02</v>
      </c>
      <c r="X424" s="37">
        <v>86227</v>
      </c>
      <c r="Y424" s="37" t="s">
        <v>3218</v>
      </c>
      <c r="Z424" s="37">
        <v>5219.0026257833379</v>
      </c>
    </row>
    <row r="425" spans="1:26" customFormat="1" x14ac:dyDescent="0.2">
      <c r="A425" s="37">
        <v>2803</v>
      </c>
      <c r="B425" s="37" t="s">
        <v>984</v>
      </c>
      <c r="C425" s="37" t="s">
        <v>92</v>
      </c>
      <c r="D425" s="37">
        <v>0.1</v>
      </c>
      <c r="E425" s="37">
        <v>178.47</v>
      </c>
      <c r="F425" s="37">
        <v>19.989999999999998</v>
      </c>
      <c r="G425" s="37" t="s">
        <v>14</v>
      </c>
      <c r="H425" s="37" t="s">
        <v>3</v>
      </c>
      <c r="I425" s="37" t="s">
        <v>24</v>
      </c>
      <c r="J425" s="37" t="s">
        <v>54</v>
      </c>
      <c r="K425" s="37" t="s">
        <v>49</v>
      </c>
      <c r="L425" s="37" t="s">
        <v>987</v>
      </c>
      <c r="M425" s="37">
        <v>0.55000000000000004</v>
      </c>
      <c r="N425" s="37" t="s">
        <v>8</v>
      </c>
      <c r="O425" s="37" t="s">
        <v>35</v>
      </c>
      <c r="P425" s="37" t="s">
        <v>66</v>
      </c>
      <c r="Q425" s="37" t="s">
        <v>986</v>
      </c>
      <c r="R425" s="37">
        <v>90022</v>
      </c>
      <c r="S425" s="39">
        <v>42040</v>
      </c>
      <c r="T425" s="39">
        <v>42042</v>
      </c>
      <c r="U425" s="37">
        <v>-170.98</v>
      </c>
      <c r="V425" s="37">
        <v>1</v>
      </c>
      <c r="W425" s="37">
        <v>180.14</v>
      </c>
      <c r="X425" s="37">
        <v>86227</v>
      </c>
      <c r="Y425" s="37" t="s">
        <v>3218</v>
      </c>
      <c r="Z425" s="37">
        <v>968.3644239832156</v>
      </c>
    </row>
    <row r="426" spans="1:26" customFormat="1" x14ac:dyDescent="0.2">
      <c r="A426" s="37">
        <v>1117</v>
      </c>
      <c r="B426" s="37" t="s">
        <v>988</v>
      </c>
      <c r="C426" s="37" t="s">
        <v>46</v>
      </c>
      <c r="D426" s="37">
        <v>0.06</v>
      </c>
      <c r="E426" s="37">
        <v>64.650000000000006</v>
      </c>
      <c r="F426" s="37">
        <v>35</v>
      </c>
      <c r="G426" s="37" t="s">
        <v>14</v>
      </c>
      <c r="H426" s="37" t="s">
        <v>47</v>
      </c>
      <c r="I426" s="37" t="s">
        <v>24</v>
      </c>
      <c r="J426" s="37" t="s">
        <v>54</v>
      </c>
      <c r="K426" s="37" t="s">
        <v>40</v>
      </c>
      <c r="L426" s="37" t="s">
        <v>989</v>
      </c>
      <c r="M426" s="37">
        <v>0.8</v>
      </c>
      <c r="N426" s="37" t="s">
        <v>8</v>
      </c>
      <c r="O426" s="37" t="s">
        <v>35</v>
      </c>
      <c r="P426" s="37" t="s">
        <v>564</v>
      </c>
      <c r="Q426" s="37" t="s">
        <v>990</v>
      </c>
      <c r="R426" s="37">
        <v>85705</v>
      </c>
      <c r="S426" s="39">
        <v>42040</v>
      </c>
      <c r="T426" s="39">
        <v>42041</v>
      </c>
      <c r="U426" s="37">
        <v>-139.28720000000001</v>
      </c>
      <c r="V426" s="37">
        <v>4</v>
      </c>
      <c r="W426" s="37">
        <v>277.60000000000002</v>
      </c>
      <c r="X426" s="37">
        <v>86768</v>
      </c>
      <c r="Y426" s="37" t="s">
        <v>3218</v>
      </c>
      <c r="Z426" s="37">
        <v>1521.038518272484</v>
      </c>
    </row>
    <row r="427" spans="1:26" customFormat="1" x14ac:dyDescent="0.2">
      <c r="A427" s="37">
        <v>2498</v>
      </c>
      <c r="B427" s="37" t="s">
        <v>905</v>
      </c>
      <c r="C427" s="37" t="s">
        <v>46</v>
      </c>
      <c r="D427" s="37">
        <v>0.08</v>
      </c>
      <c r="E427" s="37">
        <v>1.68</v>
      </c>
      <c r="F427" s="37">
        <v>1.57</v>
      </c>
      <c r="G427" s="37" t="s">
        <v>14</v>
      </c>
      <c r="H427" s="37" t="s">
        <v>3</v>
      </c>
      <c r="I427" s="37" t="s">
        <v>24</v>
      </c>
      <c r="J427" s="37" t="s">
        <v>25</v>
      </c>
      <c r="K427" s="37" t="s">
        <v>26</v>
      </c>
      <c r="L427" s="37" t="s">
        <v>550</v>
      </c>
      <c r="M427" s="37">
        <v>0.59</v>
      </c>
      <c r="N427" s="37" t="s">
        <v>8</v>
      </c>
      <c r="O427" s="37" t="s">
        <v>35</v>
      </c>
      <c r="P427" s="37" t="s">
        <v>66</v>
      </c>
      <c r="Q427" s="37" t="s">
        <v>866</v>
      </c>
      <c r="R427" s="37">
        <v>92024</v>
      </c>
      <c r="S427" s="39">
        <v>42040</v>
      </c>
      <c r="T427" s="39">
        <v>42041</v>
      </c>
      <c r="U427" s="37">
        <v>-46.25</v>
      </c>
      <c r="V427" s="37">
        <v>88</v>
      </c>
      <c r="W427" s="37">
        <v>148.36000000000001</v>
      </c>
      <c r="X427" s="37">
        <v>20007</v>
      </c>
      <c r="Y427" s="37" t="s">
        <v>3218</v>
      </c>
      <c r="Z427" s="37">
        <v>267.79052791026726</v>
      </c>
    </row>
    <row r="428" spans="1:26" customFormat="1" x14ac:dyDescent="0.2">
      <c r="A428" s="37">
        <v>421</v>
      </c>
      <c r="B428" s="37" t="s">
        <v>991</v>
      </c>
      <c r="C428" s="37" t="s">
        <v>1</v>
      </c>
      <c r="D428" s="37">
        <v>0.09</v>
      </c>
      <c r="E428" s="37">
        <v>999.99</v>
      </c>
      <c r="F428" s="37">
        <v>13.99</v>
      </c>
      <c r="G428" s="37" t="s">
        <v>14</v>
      </c>
      <c r="H428" s="37" t="s">
        <v>3</v>
      </c>
      <c r="I428" s="37" t="s">
        <v>16</v>
      </c>
      <c r="J428" s="37" t="s">
        <v>32</v>
      </c>
      <c r="K428" s="37" t="s">
        <v>120</v>
      </c>
      <c r="L428" s="37" t="s">
        <v>992</v>
      </c>
      <c r="M428" s="37">
        <v>0.36</v>
      </c>
      <c r="N428" s="37" t="s">
        <v>8</v>
      </c>
      <c r="O428" s="37" t="s">
        <v>87</v>
      </c>
      <c r="P428" s="37" t="s">
        <v>373</v>
      </c>
      <c r="Q428" s="37" t="s">
        <v>993</v>
      </c>
      <c r="R428" s="37">
        <v>7201</v>
      </c>
      <c r="S428" s="39">
        <v>42041</v>
      </c>
      <c r="T428" s="39">
        <v>42043</v>
      </c>
      <c r="U428" s="37">
        <v>-2531.4825000000001</v>
      </c>
      <c r="V428" s="37">
        <v>1</v>
      </c>
      <c r="W428" s="37">
        <v>919.09</v>
      </c>
      <c r="X428" s="37">
        <v>87700</v>
      </c>
      <c r="Y428" s="37" t="s">
        <v>3219</v>
      </c>
      <c r="Z428" s="37">
        <v>1085.2110528512615</v>
      </c>
    </row>
    <row r="429" spans="1:26" customFormat="1" x14ac:dyDescent="0.2">
      <c r="A429" s="37">
        <v>1020</v>
      </c>
      <c r="B429" s="37" t="s">
        <v>994</v>
      </c>
      <c r="C429" s="37" t="s">
        <v>1</v>
      </c>
      <c r="D429" s="37">
        <v>7.0000000000000007E-2</v>
      </c>
      <c r="E429" s="37">
        <v>4.13</v>
      </c>
      <c r="F429" s="37">
        <v>5.04</v>
      </c>
      <c r="G429" s="37" t="s">
        <v>14</v>
      </c>
      <c r="H429" s="37" t="s">
        <v>3</v>
      </c>
      <c r="I429" s="37" t="s">
        <v>24</v>
      </c>
      <c r="J429" s="37" t="s">
        <v>48</v>
      </c>
      <c r="K429" s="37" t="s">
        <v>49</v>
      </c>
      <c r="L429" s="37" t="s">
        <v>995</v>
      </c>
      <c r="M429" s="37">
        <v>0.38</v>
      </c>
      <c r="N429" s="37" t="s">
        <v>8</v>
      </c>
      <c r="O429" s="37" t="s">
        <v>28</v>
      </c>
      <c r="P429" s="37" t="s">
        <v>513</v>
      </c>
      <c r="Q429" s="37" t="s">
        <v>996</v>
      </c>
      <c r="R429" s="37">
        <v>66762</v>
      </c>
      <c r="S429" s="39">
        <v>42041</v>
      </c>
      <c r="T429" s="39">
        <v>42042</v>
      </c>
      <c r="U429" s="37">
        <v>-76.424400000000006</v>
      </c>
      <c r="V429" s="37">
        <v>20</v>
      </c>
      <c r="W429" s="37">
        <v>79.06</v>
      </c>
      <c r="X429" s="37">
        <v>88634</v>
      </c>
      <c r="Y429" s="37" t="s">
        <v>3217</v>
      </c>
      <c r="Z429" s="37">
        <v>261.51776222258172</v>
      </c>
    </row>
    <row r="430" spans="1:26" customFormat="1" x14ac:dyDescent="0.2">
      <c r="A430" s="37">
        <v>1020</v>
      </c>
      <c r="B430" s="37" t="s">
        <v>994</v>
      </c>
      <c r="C430" s="37" t="s">
        <v>1</v>
      </c>
      <c r="D430" s="37">
        <v>0</v>
      </c>
      <c r="E430" s="37">
        <v>4.4800000000000004</v>
      </c>
      <c r="F430" s="37">
        <v>2.5</v>
      </c>
      <c r="G430" s="37" t="s">
        <v>14</v>
      </c>
      <c r="H430" s="37" t="s">
        <v>3</v>
      </c>
      <c r="I430" s="37" t="s">
        <v>24</v>
      </c>
      <c r="J430" s="37" t="s">
        <v>321</v>
      </c>
      <c r="K430" s="37" t="s">
        <v>49</v>
      </c>
      <c r="L430" s="37" t="s">
        <v>997</v>
      </c>
      <c r="M430" s="37">
        <v>0.37</v>
      </c>
      <c r="N430" s="37" t="s">
        <v>8</v>
      </c>
      <c r="O430" s="37" t="s">
        <v>28</v>
      </c>
      <c r="P430" s="37" t="s">
        <v>513</v>
      </c>
      <c r="Q430" s="37" t="s">
        <v>996</v>
      </c>
      <c r="R430" s="37">
        <v>66762</v>
      </c>
      <c r="S430" s="39">
        <v>42041</v>
      </c>
      <c r="T430" s="39">
        <v>42043</v>
      </c>
      <c r="U430" s="37">
        <v>8.7319999999999993</v>
      </c>
      <c r="V430" s="37">
        <v>14</v>
      </c>
      <c r="W430" s="37">
        <v>65.14</v>
      </c>
      <c r="X430" s="37">
        <v>88634</v>
      </c>
      <c r="Y430" s="37" t="s">
        <v>3217</v>
      </c>
      <c r="Z430" s="37">
        <v>317.55966610114547</v>
      </c>
    </row>
    <row r="431" spans="1:26" customFormat="1" x14ac:dyDescent="0.2">
      <c r="A431" s="37">
        <v>1533</v>
      </c>
      <c r="B431" s="37" t="s">
        <v>998</v>
      </c>
      <c r="C431" s="37" t="s">
        <v>13</v>
      </c>
      <c r="D431" s="37">
        <v>0.02</v>
      </c>
      <c r="E431" s="37">
        <v>4.8899999999999997</v>
      </c>
      <c r="F431" s="37">
        <v>4.93</v>
      </c>
      <c r="G431" s="37" t="s">
        <v>14</v>
      </c>
      <c r="H431" s="37" t="s">
        <v>70</v>
      </c>
      <c r="I431" s="37" t="s">
        <v>16</v>
      </c>
      <c r="J431" s="37" t="s">
        <v>17</v>
      </c>
      <c r="K431" s="37" t="s">
        <v>18</v>
      </c>
      <c r="L431" s="37" t="s">
        <v>999</v>
      </c>
      <c r="M431" s="37">
        <v>0.66</v>
      </c>
      <c r="N431" s="37" t="s">
        <v>8</v>
      </c>
      <c r="O431" s="37" t="s">
        <v>28</v>
      </c>
      <c r="P431" s="37" t="s">
        <v>56</v>
      </c>
      <c r="Q431" s="37" t="s">
        <v>1000</v>
      </c>
      <c r="R431" s="37">
        <v>63130</v>
      </c>
      <c r="S431" s="39">
        <v>42041</v>
      </c>
      <c r="T431" s="39">
        <v>42042</v>
      </c>
      <c r="U431" s="37">
        <v>-56.445999999999998</v>
      </c>
      <c r="V431" s="37">
        <v>14</v>
      </c>
      <c r="W431" s="37">
        <v>74.010000000000005</v>
      </c>
      <c r="X431" s="37">
        <v>91328</v>
      </c>
      <c r="Y431" s="37" t="s">
        <v>3217</v>
      </c>
      <c r="Z431" s="37">
        <v>263.62738267094505</v>
      </c>
    </row>
    <row r="432" spans="1:26" customFormat="1" x14ac:dyDescent="0.2">
      <c r="A432" s="37">
        <v>1533</v>
      </c>
      <c r="B432" s="37" t="s">
        <v>998</v>
      </c>
      <c r="C432" s="37" t="s">
        <v>13</v>
      </c>
      <c r="D432" s="37">
        <v>7.0000000000000007E-2</v>
      </c>
      <c r="E432" s="37">
        <v>10.06</v>
      </c>
      <c r="F432" s="37">
        <v>2.06</v>
      </c>
      <c r="G432" s="37" t="s">
        <v>14</v>
      </c>
      <c r="H432" s="37" t="s">
        <v>70</v>
      </c>
      <c r="I432" s="37" t="s">
        <v>24</v>
      </c>
      <c r="J432" s="37" t="s">
        <v>64</v>
      </c>
      <c r="K432" s="37" t="s">
        <v>26</v>
      </c>
      <c r="L432" s="37" t="s">
        <v>149</v>
      </c>
      <c r="M432" s="37">
        <v>0.39</v>
      </c>
      <c r="N432" s="37" t="s">
        <v>8</v>
      </c>
      <c r="O432" s="37" t="s">
        <v>28</v>
      </c>
      <c r="P432" s="37" t="s">
        <v>56</v>
      </c>
      <c r="Q432" s="37" t="s">
        <v>1000</v>
      </c>
      <c r="R432" s="37">
        <v>63130</v>
      </c>
      <c r="S432" s="39">
        <v>42041</v>
      </c>
      <c r="T432" s="39">
        <v>42042</v>
      </c>
      <c r="U432" s="37">
        <v>33.189</v>
      </c>
      <c r="V432" s="37">
        <v>5</v>
      </c>
      <c r="W432" s="37">
        <v>48.1</v>
      </c>
      <c r="X432" s="37">
        <v>91328</v>
      </c>
      <c r="Y432" s="37" t="s">
        <v>3217</v>
      </c>
      <c r="Z432" s="37">
        <v>34.827937045777333</v>
      </c>
    </row>
    <row r="433" spans="1:26" customFormat="1" x14ac:dyDescent="0.2">
      <c r="A433" s="37">
        <v>1927</v>
      </c>
      <c r="B433" s="37" t="s">
        <v>1001</v>
      </c>
      <c r="C433" s="37" t="s">
        <v>13</v>
      </c>
      <c r="D433" s="37">
        <v>0.02</v>
      </c>
      <c r="E433" s="37">
        <v>259.70999999999998</v>
      </c>
      <c r="F433" s="37">
        <v>66.67</v>
      </c>
      <c r="G433" s="37" t="s">
        <v>2</v>
      </c>
      <c r="H433" s="37" t="s">
        <v>47</v>
      </c>
      <c r="I433" s="37" t="s">
        <v>4</v>
      </c>
      <c r="J433" s="37" t="s">
        <v>5</v>
      </c>
      <c r="K433" s="37" t="s">
        <v>6</v>
      </c>
      <c r="L433" s="37" t="s">
        <v>1002</v>
      </c>
      <c r="M433" s="37">
        <v>0.65</v>
      </c>
      <c r="N433" s="37" t="s">
        <v>8</v>
      </c>
      <c r="O433" s="37" t="s">
        <v>9</v>
      </c>
      <c r="P433" s="37" t="s">
        <v>247</v>
      </c>
      <c r="Q433" s="37" t="s">
        <v>1003</v>
      </c>
      <c r="R433" s="37">
        <v>29611</v>
      </c>
      <c r="S433" s="39">
        <v>42041</v>
      </c>
      <c r="T433" s="39">
        <v>42041</v>
      </c>
      <c r="U433" s="37">
        <v>-14.448</v>
      </c>
      <c r="V433" s="37">
        <v>8</v>
      </c>
      <c r="W433" s="37">
        <v>1757.15</v>
      </c>
      <c r="X433" s="37">
        <v>88579</v>
      </c>
      <c r="Y433" s="37" t="s">
        <v>3216</v>
      </c>
      <c r="Z433" s="37">
        <v>3030.0430521890898</v>
      </c>
    </row>
    <row r="434" spans="1:26" customFormat="1" x14ac:dyDescent="0.2">
      <c r="A434" s="37">
        <v>2135</v>
      </c>
      <c r="B434" s="37" t="s">
        <v>1004</v>
      </c>
      <c r="C434" s="37" t="s">
        <v>13</v>
      </c>
      <c r="D434" s="37">
        <v>0.01</v>
      </c>
      <c r="E434" s="37">
        <v>28.99</v>
      </c>
      <c r="F434" s="37">
        <v>8.59</v>
      </c>
      <c r="G434" s="37" t="s">
        <v>14</v>
      </c>
      <c r="H434" s="37" t="s">
        <v>47</v>
      </c>
      <c r="I434" s="37" t="s">
        <v>16</v>
      </c>
      <c r="J434" s="37" t="s">
        <v>111</v>
      </c>
      <c r="K434" s="37" t="s">
        <v>120</v>
      </c>
      <c r="L434" s="37" t="s">
        <v>1005</v>
      </c>
      <c r="M434" s="37">
        <v>0.56000000000000005</v>
      </c>
      <c r="N434" s="37" t="s">
        <v>8</v>
      </c>
      <c r="O434" s="37" t="s">
        <v>35</v>
      </c>
      <c r="P434" s="37" t="s">
        <v>616</v>
      </c>
      <c r="Q434" s="37" t="s">
        <v>1006</v>
      </c>
      <c r="R434" s="37">
        <v>88101</v>
      </c>
      <c r="S434" s="39">
        <v>42041</v>
      </c>
      <c r="T434" s="39">
        <v>42042</v>
      </c>
      <c r="U434" s="37">
        <v>196.52328</v>
      </c>
      <c r="V434" s="37">
        <v>21</v>
      </c>
      <c r="W434" s="37">
        <v>556.61</v>
      </c>
      <c r="X434" s="37">
        <v>91583</v>
      </c>
      <c r="Y434" s="37" t="s">
        <v>3218</v>
      </c>
      <c r="Z434" s="37">
        <v>653.27308699585558</v>
      </c>
    </row>
    <row r="435" spans="1:26" customFormat="1" x14ac:dyDescent="0.2">
      <c r="A435" s="37">
        <v>2486</v>
      </c>
      <c r="B435" s="37" t="s">
        <v>920</v>
      </c>
      <c r="C435" s="37" t="s">
        <v>13</v>
      </c>
      <c r="D435" s="37">
        <v>0.02</v>
      </c>
      <c r="E435" s="37">
        <v>71.37</v>
      </c>
      <c r="F435" s="37">
        <v>69</v>
      </c>
      <c r="G435" s="37" t="s">
        <v>14</v>
      </c>
      <c r="H435" s="37" t="s">
        <v>3</v>
      </c>
      <c r="I435" s="37" t="s">
        <v>4</v>
      </c>
      <c r="J435" s="37" t="s">
        <v>5</v>
      </c>
      <c r="K435" s="37" t="s">
        <v>40</v>
      </c>
      <c r="L435" s="37" t="s">
        <v>1007</v>
      </c>
      <c r="M435" s="37">
        <v>0.68</v>
      </c>
      <c r="N435" s="37" t="s">
        <v>8</v>
      </c>
      <c r="O435" s="37" t="s">
        <v>9</v>
      </c>
      <c r="P435" s="37" t="s">
        <v>51</v>
      </c>
      <c r="Q435" s="37" t="s">
        <v>922</v>
      </c>
      <c r="R435" s="37">
        <v>30458</v>
      </c>
      <c r="S435" s="39">
        <v>42041</v>
      </c>
      <c r="T435" s="39">
        <v>42042</v>
      </c>
      <c r="U435" s="37">
        <v>-439.90800000000002</v>
      </c>
      <c r="V435" s="37">
        <v>4</v>
      </c>
      <c r="W435" s="37">
        <v>237.62</v>
      </c>
      <c r="X435" s="37">
        <v>91414</v>
      </c>
      <c r="Y435" s="37" t="s">
        <v>3216</v>
      </c>
      <c r="Z435" s="37">
        <v>1857.6858654071445</v>
      </c>
    </row>
    <row r="436" spans="1:26" customFormat="1" x14ac:dyDescent="0.2">
      <c r="A436" s="37">
        <v>2486</v>
      </c>
      <c r="B436" s="37" t="s">
        <v>920</v>
      </c>
      <c r="C436" s="37" t="s">
        <v>13</v>
      </c>
      <c r="D436" s="37">
        <v>0.03</v>
      </c>
      <c r="E436" s="37">
        <v>205.99</v>
      </c>
      <c r="F436" s="37">
        <v>8.99</v>
      </c>
      <c r="G436" s="37" t="s">
        <v>63</v>
      </c>
      <c r="H436" s="37" t="s">
        <v>3</v>
      </c>
      <c r="I436" s="37" t="s">
        <v>16</v>
      </c>
      <c r="J436" s="37" t="s">
        <v>111</v>
      </c>
      <c r="K436" s="37" t="s">
        <v>49</v>
      </c>
      <c r="L436" s="37" t="s">
        <v>1008</v>
      </c>
      <c r="M436" s="37">
        <v>0.6</v>
      </c>
      <c r="N436" s="37" t="s">
        <v>8</v>
      </c>
      <c r="O436" s="37" t="s">
        <v>9</v>
      </c>
      <c r="P436" s="37" t="s">
        <v>51</v>
      </c>
      <c r="Q436" s="37" t="s">
        <v>922</v>
      </c>
      <c r="R436" s="37">
        <v>30458</v>
      </c>
      <c r="S436" s="39">
        <v>42041</v>
      </c>
      <c r="T436" s="39">
        <v>42043</v>
      </c>
      <c r="U436" s="37">
        <v>1087.7159999999999</v>
      </c>
      <c r="V436" s="37">
        <v>1</v>
      </c>
      <c r="W436" s="37">
        <v>176.42</v>
      </c>
      <c r="X436" s="37">
        <v>91414</v>
      </c>
      <c r="Y436" s="37" t="s">
        <v>3216</v>
      </c>
      <c r="Z436" s="37">
        <v>2029.8441523717868</v>
      </c>
    </row>
    <row r="437" spans="1:26" customFormat="1" x14ac:dyDescent="0.2">
      <c r="A437" s="37">
        <v>389</v>
      </c>
      <c r="B437" s="37" t="s">
        <v>1009</v>
      </c>
      <c r="C437" s="37" t="s">
        <v>23</v>
      </c>
      <c r="D437" s="37">
        <v>0.03</v>
      </c>
      <c r="E437" s="37">
        <v>160.97999999999999</v>
      </c>
      <c r="F437" s="37">
        <v>30</v>
      </c>
      <c r="G437" s="37" t="s">
        <v>2</v>
      </c>
      <c r="H437" s="37" t="s">
        <v>70</v>
      </c>
      <c r="I437" s="37" t="s">
        <v>4</v>
      </c>
      <c r="J437" s="37" t="s">
        <v>85</v>
      </c>
      <c r="K437" s="37" t="s">
        <v>33</v>
      </c>
      <c r="L437" s="37" t="s">
        <v>868</v>
      </c>
      <c r="M437" s="37">
        <v>0.62</v>
      </c>
      <c r="N437" s="37" t="s">
        <v>8</v>
      </c>
      <c r="O437" s="37" t="s">
        <v>28</v>
      </c>
      <c r="P437" s="37" t="s">
        <v>109</v>
      </c>
      <c r="Q437" s="37" t="s">
        <v>1010</v>
      </c>
      <c r="R437" s="37">
        <v>68502</v>
      </c>
      <c r="S437" s="39">
        <v>42041</v>
      </c>
      <c r="T437" s="39">
        <v>42045</v>
      </c>
      <c r="U437" s="37">
        <v>1273.2086999999999</v>
      </c>
      <c r="V437" s="37">
        <v>11</v>
      </c>
      <c r="W437" s="37">
        <v>1845.23</v>
      </c>
      <c r="X437" s="37">
        <v>90338</v>
      </c>
      <c r="Y437" s="37" t="s">
        <v>3217</v>
      </c>
      <c r="Z437" s="37">
        <v>3046.037187219014</v>
      </c>
    </row>
    <row r="438" spans="1:26" customFormat="1" x14ac:dyDescent="0.2">
      <c r="A438" s="37">
        <v>1607</v>
      </c>
      <c r="B438" s="37" t="s">
        <v>1011</v>
      </c>
      <c r="C438" s="37" t="s">
        <v>23</v>
      </c>
      <c r="D438" s="37">
        <v>0.1</v>
      </c>
      <c r="E438" s="37">
        <v>5.68</v>
      </c>
      <c r="F438" s="37">
        <v>3.6</v>
      </c>
      <c r="G438" s="37" t="s">
        <v>63</v>
      </c>
      <c r="H438" s="37" t="s">
        <v>47</v>
      </c>
      <c r="I438" s="37" t="s">
        <v>24</v>
      </c>
      <c r="J438" s="37" t="s">
        <v>544</v>
      </c>
      <c r="K438" s="37" t="s">
        <v>18</v>
      </c>
      <c r="L438" s="37" t="s">
        <v>1012</v>
      </c>
      <c r="M438" s="37">
        <v>0.56000000000000005</v>
      </c>
      <c r="N438" s="37" t="s">
        <v>8</v>
      </c>
      <c r="O438" s="37" t="s">
        <v>87</v>
      </c>
      <c r="P438" s="37" t="s">
        <v>88</v>
      </c>
      <c r="Q438" s="37" t="s">
        <v>1013</v>
      </c>
      <c r="R438" s="37">
        <v>11520</v>
      </c>
      <c r="S438" s="39">
        <v>42041</v>
      </c>
      <c r="T438" s="39">
        <v>42045</v>
      </c>
      <c r="U438" s="37">
        <v>-33.2956</v>
      </c>
      <c r="V438" s="37">
        <v>21</v>
      </c>
      <c r="W438" s="37">
        <v>118.35</v>
      </c>
      <c r="X438" s="37">
        <v>87995</v>
      </c>
      <c r="Y438" s="37" t="s">
        <v>3219</v>
      </c>
      <c r="Z438" s="37">
        <v>147.54338539731305</v>
      </c>
    </row>
    <row r="439" spans="1:26" customFormat="1" x14ac:dyDescent="0.2">
      <c r="A439" s="37">
        <v>2270</v>
      </c>
      <c r="B439" s="37" t="s">
        <v>1014</v>
      </c>
      <c r="C439" s="37" t="s">
        <v>23</v>
      </c>
      <c r="D439" s="37">
        <v>0.01</v>
      </c>
      <c r="E439" s="37">
        <v>20.48</v>
      </c>
      <c r="F439" s="37">
        <v>6.32</v>
      </c>
      <c r="G439" s="37" t="s">
        <v>14</v>
      </c>
      <c r="H439" s="37" t="s">
        <v>3</v>
      </c>
      <c r="I439" s="37" t="s">
        <v>24</v>
      </c>
      <c r="J439" s="37" t="s">
        <v>71</v>
      </c>
      <c r="K439" s="37" t="s">
        <v>49</v>
      </c>
      <c r="L439" s="37" t="s">
        <v>1015</v>
      </c>
      <c r="M439" s="37">
        <v>0.57999999999999996</v>
      </c>
      <c r="N439" s="37" t="s">
        <v>8</v>
      </c>
      <c r="O439" s="37" t="s">
        <v>9</v>
      </c>
      <c r="P439" s="37" t="s">
        <v>247</v>
      </c>
      <c r="Q439" s="37" t="s">
        <v>1016</v>
      </c>
      <c r="R439" s="37">
        <v>29662</v>
      </c>
      <c r="S439" s="39">
        <v>42041</v>
      </c>
      <c r="T439" s="39">
        <v>42043</v>
      </c>
      <c r="U439" s="37">
        <v>711.24480000000005</v>
      </c>
      <c r="V439" s="37">
        <v>18</v>
      </c>
      <c r="W439" s="37">
        <v>375.03</v>
      </c>
      <c r="X439" s="37">
        <v>89572</v>
      </c>
      <c r="Y439" s="37" t="s">
        <v>3216</v>
      </c>
      <c r="Z439" s="37">
        <v>1150.3612754461085</v>
      </c>
    </row>
    <row r="440" spans="1:26" customFormat="1" x14ac:dyDescent="0.2">
      <c r="A440" s="37">
        <v>2270</v>
      </c>
      <c r="B440" s="37" t="s">
        <v>1014</v>
      </c>
      <c r="C440" s="37" t="s">
        <v>23</v>
      </c>
      <c r="D440" s="37">
        <v>0.09</v>
      </c>
      <c r="E440" s="37">
        <v>1.86</v>
      </c>
      <c r="F440" s="37">
        <v>2.58</v>
      </c>
      <c r="G440" s="37" t="s">
        <v>14</v>
      </c>
      <c r="H440" s="37" t="s">
        <v>3</v>
      </c>
      <c r="I440" s="37" t="s">
        <v>24</v>
      </c>
      <c r="J440" s="37" t="s">
        <v>152</v>
      </c>
      <c r="K440" s="37" t="s">
        <v>26</v>
      </c>
      <c r="L440" s="37" t="s">
        <v>556</v>
      </c>
      <c r="M440" s="37">
        <v>0.82</v>
      </c>
      <c r="N440" s="37" t="s">
        <v>8</v>
      </c>
      <c r="O440" s="37" t="s">
        <v>9</v>
      </c>
      <c r="P440" s="37" t="s">
        <v>247</v>
      </c>
      <c r="Q440" s="37" t="s">
        <v>1016</v>
      </c>
      <c r="R440" s="37">
        <v>29662</v>
      </c>
      <c r="S440" s="39">
        <v>42041</v>
      </c>
      <c r="T440" s="39">
        <v>42046</v>
      </c>
      <c r="U440" s="37">
        <v>-1084.8469631999999</v>
      </c>
      <c r="V440" s="37">
        <v>12</v>
      </c>
      <c r="W440" s="37">
        <v>22.11</v>
      </c>
      <c r="X440" s="37">
        <v>89572</v>
      </c>
      <c r="Y440" s="37" t="s">
        <v>3216</v>
      </c>
      <c r="Z440" s="37">
        <v>-703.97675529473497</v>
      </c>
    </row>
    <row r="441" spans="1:26" customFormat="1" x14ac:dyDescent="0.2">
      <c r="A441" s="37">
        <v>2270</v>
      </c>
      <c r="B441" s="37" t="s">
        <v>1014</v>
      </c>
      <c r="C441" s="37" t="s">
        <v>23</v>
      </c>
      <c r="D441" s="37">
        <v>0.08</v>
      </c>
      <c r="E441" s="37">
        <v>205.99</v>
      </c>
      <c r="F441" s="37">
        <v>2.5</v>
      </c>
      <c r="G441" s="37" t="s">
        <v>14</v>
      </c>
      <c r="H441" s="37" t="s">
        <v>3</v>
      </c>
      <c r="I441" s="37" t="s">
        <v>16</v>
      </c>
      <c r="J441" s="37" t="s">
        <v>111</v>
      </c>
      <c r="K441" s="37" t="s">
        <v>49</v>
      </c>
      <c r="L441" s="37" t="s">
        <v>814</v>
      </c>
      <c r="M441" s="37">
        <v>0.59</v>
      </c>
      <c r="N441" s="37" t="s">
        <v>8</v>
      </c>
      <c r="O441" s="37" t="s">
        <v>9</v>
      </c>
      <c r="P441" s="37" t="s">
        <v>247</v>
      </c>
      <c r="Q441" s="37" t="s">
        <v>1016</v>
      </c>
      <c r="R441" s="37">
        <v>29662</v>
      </c>
      <c r="S441" s="39">
        <v>42041</v>
      </c>
      <c r="T441" s="39">
        <v>42046</v>
      </c>
      <c r="U441" s="37">
        <v>-156.77199999999999</v>
      </c>
      <c r="V441" s="37">
        <v>17</v>
      </c>
      <c r="W441" s="37">
        <v>2875.35</v>
      </c>
      <c r="X441" s="37">
        <v>89572</v>
      </c>
      <c r="Y441" s="37" t="s">
        <v>3216</v>
      </c>
      <c r="Z441" s="37">
        <v>699.19596703596028</v>
      </c>
    </row>
    <row r="442" spans="1:26" customFormat="1" x14ac:dyDescent="0.2">
      <c r="A442" s="37">
        <v>697</v>
      </c>
      <c r="B442" s="37" t="s">
        <v>1017</v>
      </c>
      <c r="C442" s="37" t="s">
        <v>1</v>
      </c>
      <c r="D442" s="37">
        <v>0.08</v>
      </c>
      <c r="E442" s="37">
        <v>14.81</v>
      </c>
      <c r="F442" s="37">
        <v>13.32</v>
      </c>
      <c r="G442" s="37" t="s">
        <v>14</v>
      </c>
      <c r="H442" s="37" t="s">
        <v>70</v>
      </c>
      <c r="I442" s="37" t="s">
        <v>24</v>
      </c>
      <c r="J442" s="37" t="s">
        <v>71</v>
      </c>
      <c r="K442" s="37" t="s">
        <v>49</v>
      </c>
      <c r="L442" s="37" t="s">
        <v>570</v>
      </c>
      <c r="M442" s="37">
        <v>0.43</v>
      </c>
      <c r="N442" s="37" t="s">
        <v>8</v>
      </c>
      <c r="O442" s="37" t="s">
        <v>28</v>
      </c>
      <c r="P442" s="37" t="s">
        <v>29</v>
      </c>
      <c r="Q442" s="37" t="s">
        <v>1018</v>
      </c>
      <c r="R442" s="37">
        <v>46312</v>
      </c>
      <c r="S442" s="39">
        <v>42042</v>
      </c>
      <c r="T442" s="39">
        <v>42044</v>
      </c>
      <c r="U442" s="37">
        <v>-131.6172</v>
      </c>
      <c r="V442" s="37">
        <v>20</v>
      </c>
      <c r="W442" s="37">
        <v>292.18</v>
      </c>
      <c r="X442" s="37">
        <v>89849</v>
      </c>
      <c r="Y442" s="37" t="s">
        <v>3217</v>
      </c>
      <c r="Z442" s="37">
        <v>511.30240824376114</v>
      </c>
    </row>
    <row r="443" spans="1:26" customFormat="1" x14ac:dyDescent="0.2">
      <c r="A443" s="37">
        <v>698</v>
      </c>
      <c r="B443" s="37" t="s">
        <v>1019</v>
      </c>
      <c r="C443" s="37" t="s">
        <v>1</v>
      </c>
      <c r="D443" s="37">
        <v>0.08</v>
      </c>
      <c r="E443" s="37">
        <v>14.81</v>
      </c>
      <c r="F443" s="37">
        <v>13.32</v>
      </c>
      <c r="G443" s="37" t="s">
        <v>14</v>
      </c>
      <c r="H443" s="37" t="s">
        <v>70</v>
      </c>
      <c r="I443" s="37" t="s">
        <v>24</v>
      </c>
      <c r="J443" s="37" t="s">
        <v>71</v>
      </c>
      <c r="K443" s="37" t="s">
        <v>49</v>
      </c>
      <c r="L443" s="37" t="s">
        <v>570</v>
      </c>
      <c r="M443" s="37">
        <v>0.43</v>
      </c>
      <c r="N443" s="37" t="s">
        <v>8</v>
      </c>
      <c r="O443" s="37" t="s">
        <v>35</v>
      </c>
      <c r="P443" s="37" t="s">
        <v>42</v>
      </c>
      <c r="Q443" s="37" t="s">
        <v>118</v>
      </c>
      <c r="R443" s="37">
        <v>98105</v>
      </c>
      <c r="S443" s="39">
        <v>42042</v>
      </c>
      <c r="T443" s="39">
        <v>42044</v>
      </c>
      <c r="U443" s="37">
        <v>-253.11</v>
      </c>
      <c r="V443" s="37">
        <v>79</v>
      </c>
      <c r="W443" s="37">
        <v>1154.1199999999999</v>
      </c>
      <c r="X443" s="37">
        <v>53410</v>
      </c>
      <c r="Y443" s="37" t="s">
        <v>3218</v>
      </c>
      <c r="Z443" s="37">
        <v>386.89065595950507</v>
      </c>
    </row>
    <row r="444" spans="1:26" customFormat="1" x14ac:dyDescent="0.2">
      <c r="A444" s="37">
        <v>2626</v>
      </c>
      <c r="B444" s="37" t="s">
        <v>1020</v>
      </c>
      <c r="C444" s="37" t="s">
        <v>13</v>
      </c>
      <c r="D444" s="37">
        <v>0.1</v>
      </c>
      <c r="E444" s="37">
        <v>41.94</v>
      </c>
      <c r="F444" s="37">
        <v>2.99</v>
      </c>
      <c r="G444" s="37" t="s">
        <v>14</v>
      </c>
      <c r="H444" s="37" t="s">
        <v>15</v>
      </c>
      <c r="I444" s="37" t="s">
        <v>24</v>
      </c>
      <c r="J444" s="37" t="s">
        <v>48</v>
      </c>
      <c r="K444" s="37" t="s">
        <v>49</v>
      </c>
      <c r="L444" s="37" t="s">
        <v>1021</v>
      </c>
      <c r="M444" s="37">
        <v>0.35</v>
      </c>
      <c r="N444" s="37" t="s">
        <v>8</v>
      </c>
      <c r="O444" s="37" t="s">
        <v>35</v>
      </c>
      <c r="P444" s="37" t="s">
        <v>66</v>
      </c>
      <c r="Q444" s="37" t="s">
        <v>747</v>
      </c>
      <c r="R444" s="37">
        <v>94025</v>
      </c>
      <c r="S444" s="39">
        <v>42042</v>
      </c>
      <c r="T444" s="39">
        <v>42043</v>
      </c>
      <c r="U444" s="37">
        <v>164.08199999999999</v>
      </c>
      <c r="V444" s="37">
        <v>6</v>
      </c>
      <c r="W444" s="37">
        <v>237.8</v>
      </c>
      <c r="X444" s="37">
        <v>90927</v>
      </c>
      <c r="Y444" s="37" t="s">
        <v>3218</v>
      </c>
      <c r="Z444" s="37">
        <v>212.44770254245341</v>
      </c>
    </row>
    <row r="445" spans="1:26" customFormat="1" x14ac:dyDescent="0.2">
      <c r="A445" s="37">
        <v>3351</v>
      </c>
      <c r="B445" s="37" t="s">
        <v>932</v>
      </c>
      <c r="C445" s="37" t="s">
        <v>13</v>
      </c>
      <c r="D445" s="37">
        <v>0.06</v>
      </c>
      <c r="E445" s="37">
        <v>6.7</v>
      </c>
      <c r="F445" s="37">
        <v>1.56</v>
      </c>
      <c r="G445" s="37" t="s">
        <v>63</v>
      </c>
      <c r="H445" s="37" t="s">
        <v>3</v>
      </c>
      <c r="I445" s="37" t="s">
        <v>24</v>
      </c>
      <c r="J445" s="37" t="s">
        <v>25</v>
      </c>
      <c r="K445" s="37" t="s">
        <v>26</v>
      </c>
      <c r="L445" s="37" t="s">
        <v>1022</v>
      </c>
      <c r="M445" s="37">
        <v>0.52</v>
      </c>
      <c r="N445" s="37" t="s">
        <v>8</v>
      </c>
      <c r="O445" s="37" t="s">
        <v>35</v>
      </c>
      <c r="P445" s="37" t="s">
        <v>42</v>
      </c>
      <c r="Q445" s="37" t="s">
        <v>933</v>
      </c>
      <c r="R445" s="37">
        <v>99301</v>
      </c>
      <c r="S445" s="39">
        <v>42042</v>
      </c>
      <c r="T445" s="39">
        <v>42044</v>
      </c>
      <c r="U445" s="37">
        <v>40.6556</v>
      </c>
      <c r="V445" s="37">
        <v>12</v>
      </c>
      <c r="W445" s="37">
        <v>79.39</v>
      </c>
      <c r="X445" s="37">
        <v>91298</v>
      </c>
      <c r="Y445" s="37" t="s">
        <v>3218</v>
      </c>
      <c r="Z445" s="37">
        <v>41.536594460705217</v>
      </c>
    </row>
    <row r="446" spans="1:26" customFormat="1" x14ac:dyDescent="0.2">
      <c r="A446" s="37">
        <v>1121</v>
      </c>
      <c r="B446" s="37" t="s">
        <v>1023</v>
      </c>
      <c r="C446" s="37" t="s">
        <v>23</v>
      </c>
      <c r="D446" s="37">
        <v>0.04</v>
      </c>
      <c r="E446" s="37">
        <v>19.98</v>
      </c>
      <c r="F446" s="37">
        <v>8.68</v>
      </c>
      <c r="G446" s="37" t="s">
        <v>14</v>
      </c>
      <c r="H446" s="37" t="s">
        <v>15</v>
      </c>
      <c r="I446" s="37" t="s">
        <v>24</v>
      </c>
      <c r="J446" s="37" t="s">
        <v>64</v>
      </c>
      <c r="K446" s="37" t="s">
        <v>49</v>
      </c>
      <c r="L446" s="37" t="s">
        <v>672</v>
      </c>
      <c r="M446" s="37">
        <v>0.37</v>
      </c>
      <c r="N446" s="37" t="s">
        <v>8</v>
      </c>
      <c r="O446" s="37" t="s">
        <v>35</v>
      </c>
      <c r="P446" s="37" t="s">
        <v>66</v>
      </c>
      <c r="Q446" s="37" t="s">
        <v>1024</v>
      </c>
      <c r="R446" s="37">
        <v>92592</v>
      </c>
      <c r="S446" s="39">
        <v>42042</v>
      </c>
      <c r="T446" s="39">
        <v>42049</v>
      </c>
      <c r="U446" s="37">
        <v>108</v>
      </c>
      <c r="V446" s="37">
        <v>8</v>
      </c>
      <c r="W446" s="37">
        <v>168.04</v>
      </c>
      <c r="X446" s="37">
        <v>86767</v>
      </c>
      <c r="Y446" s="37" t="s">
        <v>3218</v>
      </c>
      <c r="Z446" s="37">
        <v>382.01242674595773</v>
      </c>
    </row>
    <row r="447" spans="1:26" customFormat="1" x14ac:dyDescent="0.2">
      <c r="A447" s="37">
        <v>1121</v>
      </c>
      <c r="B447" s="37" t="s">
        <v>1023</v>
      </c>
      <c r="C447" s="37" t="s">
        <v>23</v>
      </c>
      <c r="D447" s="37">
        <v>0.08</v>
      </c>
      <c r="E447" s="37">
        <v>125.99</v>
      </c>
      <c r="F447" s="37">
        <v>7.69</v>
      </c>
      <c r="G447" s="37" t="s">
        <v>14</v>
      </c>
      <c r="H447" s="37" t="s">
        <v>15</v>
      </c>
      <c r="I447" s="37" t="s">
        <v>16</v>
      </c>
      <c r="J447" s="37" t="s">
        <v>111</v>
      </c>
      <c r="K447" s="37" t="s">
        <v>49</v>
      </c>
      <c r="L447" s="37" t="s">
        <v>1025</v>
      </c>
      <c r="M447" s="37">
        <v>0.57999999999999996</v>
      </c>
      <c r="N447" s="37" t="s">
        <v>8</v>
      </c>
      <c r="O447" s="37" t="s">
        <v>35</v>
      </c>
      <c r="P447" s="37" t="s">
        <v>66</v>
      </c>
      <c r="Q447" s="37" t="s">
        <v>1024</v>
      </c>
      <c r="R447" s="37">
        <v>92592</v>
      </c>
      <c r="S447" s="39">
        <v>42042</v>
      </c>
      <c r="T447" s="39">
        <v>42044</v>
      </c>
      <c r="U447" s="37">
        <v>377.154</v>
      </c>
      <c r="V447" s="37">
        <v>7</v>
      </c>
      <c r="W447" s="37">
        <v>703.46</v>
      </c>
      <c r="X447" s="37">
        <v>86767</v>
      </c>
      <c r="Y447" s="37" t="s">
        <v>3218</v>
      </c>
      <c r="Z447" s="37">
        <v>1110.5330948106293</v>
      </c>
    </row>
    <row r="448" spans="1:26" customFormat="1" x14ac:dyDescent="0.2">
      <c r="A448" s="37">
        <v>1723</v>
      </c>
      <c r="B448" s="37" t="s">
        <v>864</v>
      </c>
      <c r="C448" s="37" t="s">
        <v>92</v>
      </c>
      <c r="D448" s="37">
        <v>0.05</v>
      </c>
      <c r="E448" s="37">
        <v>6.68</v>
      </c>
      <c r="F448" s="37">
        <v>5.66</v>
      </c>
      <c r="G448" s="37" t="s">
        <v>14</v>
      </c>
      <c r="H448" s="37" t="s">
        <v>70</v>
      </c>
      <c r="I448" s="37" t="s">
        <v>24</v>
      </c>
      <c r="J448" s="37" t="s">
        <v>64</v>
      </c>
      <c r="K448" s="37" t="s">
        <v>49</v>
      </c>
      <c r="L448" s="37" t="s">
        <v>1026</v>
      </c>
      <c r="M448" s="37">
        <v>0.37</v>
      </c>
      <c r="N448" s="37" t="s">
        <v>8</v>
      </c>
      <c r="O448" s="37" t="s">
        <v>35</v>
      </c>
      <c r="P448" s="37" t="s">
        <v>66</v>
      </c>
      <c r="Q448" s="37" t="s">
        <v>866</v>
      </c>
      <c r="R448" s="37">
        <v>92037</v>
      </c>
      <c r="S448" s="39">
        <v>42042</v>
      </c>
      <c r="T448" s="39">
        <v>42044</v>
      </c>
      <c r="U448" s="37">
        <v>-66.48</v>
      </c>
      <c r="V448" s="37">
        <v>46</v>
      </c>
      <c r="W448" s="37">
        <v>320.93</v>
      </c>
      <c r="X448" s="37">
        <v>44002</v>
      </c>
      <c r="Y448" s="37" t="s">
        <v>3218</v>
      </c>
      <c r="Z448" s="37">
        <v>33.520506778086968</v>
      </c>
    </row>
    <row r="449" spans="1:26" customFormat="1" x14ac:dyDescent="0.2">
      <c r="A449" s="37">
        <v>1723</v>
      </c>
      <c r="B449" s="37" t="s">
        <v>864</v>
      </c>
      <c r="C449" s="37" t="s">
        <v>92</v>
      </c>
      <c r="D449" s="37">
        <v>0.03</v>
      </c>
      <c r="E449" s="37">
        <v>17.7</v>
      </c>
      <c r="F449" s="37">
        <v>9.4700000000000006</v>
      </c>
      <c r="G449" s="37" t="s">
        <v>14</v>
      </c>
      <c r="H449" s="37" t="s">
        <v>70</v>
      </c>
      <c r="I449" s="37" t="s">
        <v>24</v>
      </c>
      <c r="J449" s="37" t="s">
        <v>54</v>
      </c>
      <c r="K449" s="37" t="s">
        <v>49</v>
      </c>
      <c r="L449" s="37" t="s">
        <v>1027</v>
      </c>
      <c r="M449" s="37">
        <v>0.59</v>
      </c>
      <c r="N449" s="37" t="s">
        <v>8</v>
      </c>
      <c r="O449" s="37" t="s">
        <v>35</v>
      </c>
      <c r="P449" s="37" t="s">
        <v>66</v>
      </c>
      <c r="Q449" s="37" t="s">
        <v>866</v>
      </c>
      <c r="R449" s="37">
        <v>92037</v>
      </c>
      <c r="S449" s="39">
        <v>42042</v>
      </c>
      <c r="T449" s="39">
        <v>42042</v>
      </c>
      <c r="U449" s="37">
        <v>-52.33</v>
      </c>
      <c r="V449" s="37">
        <v>14</v>
      </c>
      <c r="W449" s="37">
        <v>261.85000000000002</v>
      </c>
      <c r="X449" s="37">
        <v>44002</v>
      </c>
      <c r="Y449" s="37" t="s">
        <v>3218</v>
      </c>
      <c r="Z449" s="37">
        <v>383.92119888214779</v>
      </c>
    </row>
    <row r="450" spans="1:26" customFormat="1" x14ac:dyDescent="0.2">
      <c r="A450" s="37">
        <v>2813</v>
      </c>
      <c r="B450" s="37" t="s">
        <v>1028</v>
      </c>
      <c r="C450" s="37" t="s">
        <v>92</v>
      </c>
      <c r="D450" s="37">
        <v>7.0000000000000007E-2</v>
      </c>
      <c r="E450" s="37">
        <v>30.56</v>
      </c>
      <c r="F450" s="37">
        <v>2.99</v>
      </c>
      <c r="G450" s="37" t="s">
        <v>14</v>
      </c>
      <c r="H450" s="37" t="s">
        <v>70</v>
      </c>
      <c r="I450" s="37" t="s">
        <v>24</v>
      </c>
      <c r="J450" s="37" t="s">
        <v>48</v>
      </c>
      <c r="K450" s="37" t="s">
        <v>49</v>
      </c>
      <c r="L450" s="37" t="s">
        <v>1029</v>
      </c>
      <c r="M450" s="37">
        <v>0.35</v>
      </c>
      <c r="N450" s="37" t="s">
        <v>8</v>
      </c>
      <c r="O450" s="37" t="s">
        <v>9</v>
      </c>
      <c r="P450" s="37" t="s">
        <v>376</v>
      </c>
      <c r="Q450" s="37" t="s">
        <v>1030</v>
      </c>
      <c r="R450" s="37">
        <v>37311</v>
      </c>
      <c r="S450" s="39">
        <v>42042</v>
      </c>
      <c r="T450" s="39">
        <v>42042</v>
      </c>
      <c r="U450" s="37">
        <v>-95.618600000000001</v>
      </c>
      <c r="V450" s="37">
        <v>12</v>
      </c>
      <c r="W450" s="37">
        <v>364.92</v>
      </c>
      <c r="X450" s="37">
        <v>88819</v>
      </c>
      <c r="Y450" s="37" t="s">
        <v>3216</v>
      </c>
      <c r="Z450" s="37">
        <v>-25.135442636912487</v>
      </c>
    </row>
    <row r="451" spans="1:26" customFormat="1" x14ac:dyDescent="0.2">
      <c r="A451" s="37">
        <v>1026</v>
      </c>
      <c r="B451" s="37" t="s">
        <v>1031</v>
      </c>
      <c r="C451" s="37" t="s">
        <v>46</v>
      </c>
      <c r="D451" s="37">
        <v>0.08</v>
      </c>
      <c r="E451" s="37">
        <v>65.989999999999995</v>
      </c>
      <c r="F451" s="37">
        <v>5.92</v>
      </c>
      <c r="G451" s="37" t="s">
        <v>14</v>
      </c>
      <c r="H451" s="37" t="s">
        <v>3</v>
      </c>
      <c r="I451" s="37" t="s">
        <v>16</v>
      </c>
      <c r="J451" s="37" t="s">
        <v>111</v>
      </c>
      <c r="K451" s="37" t="s">
        <v>49</v>
      </c>
      <c r="L451" s="37" t="s">
        <v>1032</v>
      </c>
      <c r="M451" s="37">
        <v>0.57999999999999996</v>
      </c>
      <c r="N451" s="37" t="s">
        <v>8</v>
      </c>
      <c r="O451" s="37" t="s">
        <v>87</v>
      </c>
      <c r="P451" s="37" t="s">
        <v>88</v>
      </c>
      <c r="Q451" s="37" t="s">
        <v>1033</v>
      </c>
      <c r="R451" s="37">
        <v>11722</v>
      </c>
      <c r="S451" s="39">
        <v>42042</v>
      </c>
      <c r="T451" s="39">
        <v>42042</v>
      </c>
      <c r="U451" s="37">
        <v>624.40164000000004</v>
      </c>
      <c r="V451" s="37">
        <v>22</v>
      </c>
      <c r="W451" s="37">
        <v>1137.5999999999999</v>
      </c>
      <c r="X451" s="37">
        <v>89005</v>
      </c>
      <c r="Y451" s="37" t="s">
        <v>3219</v>
      </c>
      <c r="Z451" s="37">
        <v>1267.9688932530164</v>
      </c>
    </row>
    <row r="452" spans="1:26" customFormat="1" x14ac:dyDescent="0.2">
      <c r="A452" s="37">
        <v>3403</v>
      </c>
      <c r="B452" s="37" t="s">
        <v>1034</v>
      </c>
      <c r="C452" s="37" t="s">
        <v>13</v>
      </c>
      <c r="D452" s="37">
        <v>0.1</v>
      </c>
      <c r="E452" s="37">
        <v>105.98</v>
      </c>
      <c r="F452" s="37">
        <v>13.99</v>
      </c>
      <c r="G452" s="37" t="s">
        <v>63</v>
      </c>
      <c r="H452" s="37" t="s">
        <v>15</v>
      </c>
      <c r="I452" s="37" t="s">
        <v>4</v>
      </c>
      <c r="J452" s="37" t="s">
        <v>102</v>
      </c>
      <c r="K452" s="37" t="s">
        <v>120</v>
      </c>
      <c r="L452" s="37" t="s">
        <v>1035</v>
      </c>
      <c r="M452" s="37">
        <v>0.65</v>
      </c>
      <c r="N452" s="37" t="s">
        <v>8</v>
      </c>
      <c r="O452" s="37" t="s">
        <v>35</v>
      </c>
      <c r="P452" s="37" t="s">
        <v>1036</v>
      </c>
      <c r="Q452" s="37" t="s">
        <v>1037</v>
      </c>
      <c r="R452" s="37">
        <v>82001</v>
      </c>
      <c r="S452" s="39">
        <v>42043</v>
      </c>
      <c r="T452" s="39">
        <v>42046</v>
      </c>
      <c r="U452" s="37">
        <v>349.48500000000001</v>
      </c>
      <c r="V452" s="37">
        <v>5</v>
      </c>
      <c r="W452" s="37">
        <v>506.5</v>
      </c>
      <c r="X452" s="37">
        <v>87530</v>
      </c>
      <c r="Y452" s="37" t="s">
        <v>3218</v>
      </c>
      <c r="Z452" s="37">
        <v>1074.1257782494206</v>
      </c>
    </row>
    <row r="453" spans="1:26" customFormat="1" x14ac:dyDescent="0.2">
      <c r="A453" s="37">
        <v>471</v>
      </c>
      <c r="B453" s="37" t="s">
        <v>1038</v>
      </c>
      <c r="C453" s="37" t="s">
        <v>46</v>
      </c>
      <c r="D453" s="37">
        <v>7.0000000000000007E-2</v>
      </c>
      <c r="E453" s="37">
        <v>179.99</v>
      </c>
      <c r="F453" s="37">
        <v>19.989999999999998</v>
      </c>
      <c r="G453" s="37" t="s">
        <v>63</v>
      </c>
      <c r="H453" s="37" t="s">
        <v>15</v>
      </c>
      <c r="I453" s="37" t="s">
        <v>16</v>
      </c>
      <c r="J453" s="37" t="s">
        <v>17</v>
      </c>
      <c r="K453" s="37" t="s">
        <v>49</v>
      </c>
      <c r="L453" s="37" t="s">
        <v>691</v>
      </c>
      <c r="M453" s="37">
        <v>0.48</v>
      </c>
      <c r="N453" s="37" t="s">
        <v>8</v>
      </c>
      <c r="O453" s="37" t="s">
        <v>9</v>
      </c>
      <c r="P453" s="37" t="s">
        <v>51</v>
      </c>
      <c r="Q453" s="37" t="s">
        <v>337</v>
      </c>
      <c r="R453" s="37">
        <v>30318</v>
      </c>
      <c r="S453" s="39">
        <v>42043</v>
      </c>
      <c r="T453" s="39">
        <v>42043</v>
      </c>
      <c r="U453" s="37">
        <v>-568.53510000000006</v>
      </c>
      <c r="V453" s="37">
        <v>4</v>
      </c>
      <c r="W453" s="37">
        <v>718.03</v>
      </c>
      <c r="X453" s="37">
        <v>3138</v>
      </c>
      <c r="Y453" s="37" t="s">
        <v>3216</v>
      </c>
      <c r="Z453" s="37">
        <v>613.813562252873</v>
      </c>
    </row>
    <row r="454" spans="1:26" customFormat="1" x14ac:dyDescent="0.2">
      <c r="A454" s="37">
        <v>472</v>
      </c>
      <c r="B454" s="37" t="s">
        <v>1039</v>
      </c>
      <c r="C454" s="37" t="s">
        <v>46</v>
      </c>
      <c r="D454" s="37">
        <v>7.0000000000000007E-2</v>
      </c>
      <c r="E454" s="37">
        <v>179.99</v>
      </c>
      <c r="F454" s="37">
        <v>19.989999999999998</v>
      </c>
      <c r="G454" s="37" t="s">
        <v>63</v>
      </c>
      <c r="H454" s="37" t="s">
        <v>15</v>
      </c>
      <c r="I454" s="37" t="s">
        <v>16</v>
      </c>
      <c r="J454" s="37" t="s">
        <v>17</v>
      </c>
      <c r="K454" s="37" t="s">
        <v>49</v>
      </c>
      <c r="L454" s="37" t="s">
        <v>691</v>
      </c>
      <c r="M454" s="37">
        <v>0.48</v>
      </c>
      <c r="N454" s="37" t="s">
        <v>8</v>
      </c>
      <c r="O454" s="37" t="s">
        <v>87</v>
      </c>
      <c r="P454" s="37" t="s">
        <v>394</v>
      </c>
      <c r="Q454" s="37" t="s">
        <v>1040</v>
      </c>
      <c r="R454" s="37">
        <v>21133</v>
      </c>
      <c r="S454" s="39">
        <v>42043</v>
      </c>
      <c r="T454" s="39">
        <v>42043</v>
      </c>
      <c r="U454" s="37">
        <v>-427.47</v>
      </c>
      <c r="V454" s="37">
        <v>1</v>
      </c>
      <c r="W454" s="37">
        <v>179.51</v>
      </c>
      <c r="X454" s="37">
        <v>88023</v>
      </c>
      <c r="Y454" s="37" t="s">
        <v>3219</v>
      </c>
      <c r="Z454" s="37">
        <v>758.26785318331338</v>
      </c>
    </row>
    <row r="455" spans="1:26" customFormat="1" x14ac:dyDescent="0.2">
      <c r="A455" s="37">
        <v>2151</v>
      </c>
      <c r="B455" s="37" t="s">
        <v>210</v>
      </c>
      <c r="C455" s="37" t="s">
        <v>13</v>
      </c>
      <c r="D455" s="37">
        <v>0.08</v>
      </c>
      <c r="E455" s="37">
        <v>5.74</v>
      </c>
      <c r="F455" s="37">
        <v>5.01</v>
      </c>
      <c r="G455" s="37" t="s">
        <v>14</v>
      </c>
      <c r="H455" s="37" t="s">
        <v>70</v>
      </c>
      <c r="I455" s="37" t="s">
        <v>24</v>
      </c>
      <c r="J455" s="37" t="s">
        <v>48</v>
      </c>
      <c r="K455" s="37" t="s">
        <v>49</v>
      </c>
      <c r="L455" s="37" t="s">
        <v>1041</v>
      </c>
      <c r="M455" s="37">
        <v>0.39</v>
      </c>
      <c r="N455" s="37" t="s">
        <v>8</v>
      </c>
      <c r="O455" s="37" t="s">
        <v>28</v>
      </c>
      <c r="P455" s="37" t="s">
        <v>189</v>
      </c>
      <c r="Q455" s="37" t="s">
        <v>212</v>
      </c>
      <c r="R455" s="37">
        <v>52001</v>
      </c>
      <c r="S455" s="39">
        <v>42044</v>
      </c>
      <c r="T455" s="39">
        <v>42046</v>
      </c>
      <c r="U455" s="37">
        <v>-6.9308199999999998</v>
      </c>
      <c r="V455" s="37">
        <v>1</v>
      </c>
      <c r="W455" s="37">
        <v>7.21</v>
      </c>
      <c r="X455" s="37">
        <v>90405</v>
      </c>
      <c r="Y455" s="37" t="s">
        <v>3217</v>
      </c>
      <c r="Z455" s="37">
        <v>55.136569711497657</v>
      </c>
    </row>
    <row r="456" spans="1:26" customFormat="1" x14ac:dyDescent="0.2">
      <c r="A456" s="37">
        <v>1671</v>
      </c>
      <c r="B456" s="37" t="s">
        <v>1042</v>
      </c>
      <c r="C456" s="37" t="s">
        <v>23</v>
      </c>
      <c r="D456" s="37">
        <v>0.1</v>
      </c>
      <c r="E456" s="37">
        <v>4.13</v>
      </c>
      <c r="F456" s="37">
        <v>0.99</v>
      </c>
      <c r="G456" s="37" t="s">
        <v>14</v>
      </c>
      <c r="H456" s="37" t="s">
        <v>3</v>
      </c>
      <c r="I456" s="37" t="s">
        <v>24</v>
      </c>
      <c r="J456" s="37" t="s">
        <v>128</v>
      </c>
      <c r="K456" s="37" t="s">
        <v>49</v>
      </c>
      <c r="L456" s="37" t="s">
        <v>302</v>
      </c>
      <c r="M456" s="37">
        <v>0.39</v>
      </c>
      <c r="N456" s="37" t="s">
        <v>8</v>
      </c>
      <c r="O456" s="37" t="s">
        <v>9</v>
      </c>
      <c r="P456" s="37" t="s">
        <v>218</v>
      </c>
      <c r="Q456" s="37" t="s">
        <v>1043</v>
      </c>
      <c r="R456" s="37">
        <v>22015</v>
      </c>
      <c r="S456" s="39">
        <v>42044</v>
      </c>
      <c r="T456" s="39">
        <v>42048</v>
      </c>
      <c r="U456" s="37">
        <v>-40.53</v>
      </c>
      <c r="V456" s="37">
        <v>13</v>
      </c>
      <c r="W456" s="37">
        <v>52.16</v>
      </c>
      <c r="X456" s="37">
        <v>86724</v>
      </c>
      <c r="Y456" s="37" t="s">
        <v>3216</v>
      </c>
      <c r="Z456" s="37">
        <v>-35.421023403938605</v>
      </c>
    </row>
    <row r="457" spans="1:26" customFormat="1" x14ac:dyDescent="0.2">
      <c r="A457" s="37">
        <v>1574</v>
      </c>
      <c r="B457" s="37" t="s">
        <v>1044</v>
      </c>
      <c r="C457" s="37" t="s">
        <v>92</v>
      </c>
      <c r="D457" s="37">
        <v>7.0000000000000007E-2</v>
      </c>
      <c r="E457" s="37">
        <v>20.95</v>
      </c>
      <c r="F457" s="37">
        <v>5.99</v>
      </c>
      <c r="G457" s="37" t="s">
        <v>14</v>
      </c>
      <c r="H457" s="37" t="s">
        <v>15</v>
      </c>
      <c r="I457" s="37" t="s">
        <v>16</v>
      </c>
      <c r="J457" s="37" t="s">
        <v>17</v>
      </c>
      <c r="K457" s="37" t="s">
        <v>49</v>
      </c>
      <c r="L457" s="37" t="s">
        <v>229</v>
      </c>
      <c r="M457" s="37">
        <v>0.65</v>
      </c>
      <c r="N457" s="37" t="s">
        <v>8</v>
      </c>
      <c r="O457" s="37" t="s">
        <v>9</v>
      </c>
      <c r="P457" s="37" t="s">
        <v>73</v>
      </c>
      <c r="Q457" s="37" t="s">
        <v>1045</v>
      </c>
      <c r="R457" s="37">
        <v>28314</v>
      </c>
      <c r="S457" s="39">
        <v>42044</v>
      </c>
      <c r="T457" s="39">
        <v>42045</v>
      </c>
      <c r="U457" s="37">
        <v>27.234000000000002</v>
      </c>
      <c r="V457" s="37">
        <v>19</v>
      </c>
      <c r="W457" s="37">
        <v>391.4</v>
      </c>
      <c r="X457" s="37">
        <v>86966</v>
      </c>
      <c r="Y457" s="37" t="s">
        <v>3216</v>
      </c>
      <c r="Z457" s="37">
        <v>373.89641621417667</v>
      </c>
    </row>
    <row r="458" spans="1:26" customFormat="1" x14ac:dyDescent="0.2">
      <c r="A458" s="37">
        <v>2619</v>
      </c>
      <c r="B458" s="37" t="s">
        <v>1046</v>
      </c>
      <c r="C458" s="37" t="s">
        <v>46</v>
      </c>
      <c r="D458" s="37">
        <v>0.1</v>
      </c>
      <c r="E458" s="37">
        <v>30.98</v>
      </c>
      <c r="F458" s="37">
        <v>8.99</v>
      </c>
      <c r="G458" s="37" t="s">
        <v>14</v>
      </c>
      <c r="H458" s="37" t="s">
        <v>70</v>
      </c>
      <c r="I458" s="37" t="s">
        <v>24</v>
      </c>
      <c r="J458" s="37" t="s">
        <v>25</v>
      </c>
      <c r="K458" s="37" t="s">
        <v>18</v>
      </c>
      <c r="L458" s="37" t="s">
        <v>315</v>
      </c>
      <c r="M458" s="37">
        <v>0.57999999999999996</v>
      </c>
      <c r="N458" s="37" t="s">
        <v>8</v>
      </c>
      <c r="O458" s="37" t="s">
        <v>28</v>
      </c>
      <c r="P458" s="37" t="s">
        <v>1047</v>
      </c>
      <c r="Q458" s="37" t="s">
        <v>1048</v>
      </c>
      <c r="R458" s="37">
        <v>57103</v>
      </c>
      <c r="S458" s="39">
        <v>42044</v>
      </c>
      <c r="T458" s="39">
        <v>42046</v>
      </c>
      <c r="U458" s="37">
        <v>-20.222799999999999</v>
      </c>
      <c r="V458" s="37">
        <v>4</v>
      </c>
      <c r="W458" s="37">
        <v>119.37</v>
      </c>
      <c r="X458" s="37">
        <v>88015</v>
      </c>
      <c r="Y458" s="37" t="s">
        <v>3217</v>
      </c>
      <c r="Z458" s="37">
        <v>578.83701505759268</v>
      </c>
    </row>
    <row r="459" spans="1:26" customFormat="1" x14ac:dyDescent="0.2">
      <c r="A459" s="37">
        <v>491</v>
      </c>
      <c r="B459" s="37" t="s">
        <v>1049</v>
      </c>
      <c r="C459" s="37" t="s">
        <v>1</v>
      </c>
      <c r="D459" s="37">
        <v>0.01</v>
      </c>
      <c r="E459" s="37">
        <v>4.9800000000000004</v>
      </c>
      <c r="F459" s="37">
        <v>6.07</v>
      </c>
      <c r="G459" s="37" t="s">
        <v>14</v>
      </c>
      <c r="H459" s="37" t="s">
        <v>15</v>
      </c>
      <c r="I459" s="37" t="s">
        <v>24</v>
      </c>
      <c r="J459" s="37" t="s">
        <v>64</v>
      </c>
      <c r="K459" s="37" t="s">
        <v>49</v>
      </c>
      <c r="L459" s="37" t="s">
        <v>763</v>
      </c>
      <c r="M459" s="37">
        <v>0.36</v>
      </c>
      <c r="N459" s="37" t="s">
        <v>8</v>
      </c>
      <c r="O459" s="37" t="s">
        <v>87</v>
      </c>
      <c r="P459" s="37" t="s">
        <v>88</v>
      </c>
      <c r="Q459" s="37" t="s">
        <v>89</v>
      </c>
      <c r="R459" s="37">
        <v>10154</v>
      </c>
      <c r="S459" s="39">
        <v>42045</v>
      </c>
      <c r="T459" s="39">
        <v>42046</v>
      </c>
      <c r="U459" s="37">
        <v>-69.069999999999993</v>
      </c>
      <c r="V459" s="37">
        <v>41</v>
      </c>
      <c r="W459" s="37">
        <v>217</v>
      </c>
      <c r="X459" s="37">
        <v>10464</v>
      </c>
      <c r="Y459" s="37" t="s">
        <v>3219</v>
      </c>
      <c r="Z459" s="37">
        <v>303.30809437970032</v>
      </c>
    </row>
    <row r="460" spans="1:26" customFormat="1" x14ac:dyDescent="0.2">
      <c r="A460" s="37">
        <v>494</v>
      </c>
      <c r="B460" s="37" t="s">
        <v>1050</v>
      </c>
      <c r="C460" s="37" t="s">
        <v>1</v>
      </c>
      <c r="D460" s="37">
        <v>0.01</v>
      </c>
      <c r="E460" s="37">
        <v>4.9800000000000004</v>
      </c>
      <c r="F460" s="37">
        <v>6.07</v>
      </c>
      <c r="G460" s="37" t="s">
        <v>14</v>
      </c>
      <c r="H460" s="37" t="s">
        <v>15</v>
      </c>
      <c r="I460" s="37" t="s">
        <v>24</v>
      </c>
      <c r="J460" s="37" t="s">
        <v>64</v>
      </c>
      <c r="K460" s="37" t="s">
        <v>49</v>
      </c>
      <c r="L460" s="37" t="s">
        <v>763</v>
      </c>
      <c r="M460" s="37">
        <v>0.36</v>
      </c>
      <c r="N460" s="37" t="s">
        <v>8</v>
      </c>
      <c r="O460" s="37" t="s">
        <v>35</v>
      </c>
      <c r="P460" s="37" t="s">
        <v>42</v>
      </c>
      <c r="Q460" s="37" t="s">
        <v>118</v>
      </c>
      <c r="R460" s="37">
        <v>98115</v>
      </c>
      <c r="S460" s="39">
        <v>42045</v>
      </c>
      <c r="T460" s="39">
        <v>42046</v>
      </c>
      <c r="U460" s="37">
        <v>-35.916400000000003</v>
      </c>
      <c r="V460" s="37">
        <v>10</v>
      </c>
      <c r="W460" s="37">
        <v>52.93</v>
      </c>
      <c r="X460" s="37">
        <v>88907</v>
      </c>
      <c r="Y460" s="37" t="s">
        <v>3218</v>
      </c>
      <c r="Z460" s="37">
        <v>337.25823356927629</v>
      </c>
    </row>
    <row r="461" spans="1:26" customFormat="1" x14ac:dyDescent="0.2">
      <c r="A461" s="37">
        <v>1267</v>
      </c>
      <c r="B461" s="37" t="s">
        <v>1051</v>
      </c>
      <c r="C461" s="37" t="s">
        <v>1</v>
      </c>
      <c r="D461" s="37">
        <v>0.01</v>
      </c>
      <c r="E461" s="37">
        <v>13.99</v>
      </c>
      <c r="F461" s="37">
        <v>7.51</v>
      </c>
      <c r="G461" s="37" t="s">
        <v>14</v>
      </c>
      <c r="H461" s="37" t="s">
        <v>70</v>
      </c>
      <c r="I461" s="37" t="s">
        <v>16</v>
      </c>
      <c r="J461" s="37" t="s">
        <v>32</v>
      </c>
      <c r="K461" s="37" t="s">
        <v>120</v>
      </c>
      <c r="L461" s="37" t="s">
        <v>1052</v>
      </c>
      <c r="M461" s="37">
        <v>0.39</v>
      </c>
      <c r="N461" s="37" t="s">
        <v>8</v>
      </c>
      <c r="O461" s="37" t="s">
        <v>9</v>
      </c>
      <c r="P461" s="37" t="s">
        <v>99</v>
      </c>
      <c r="Q461" s="37" t="s">
        <v>1053</v>
      </c>
      <c r="R461" s="37">
        <v>33433</v>
      </c>
      <c r="S461" s="39">
        <v>42045</v>
      </c>
      <c r="T461" s="39">
        <v>42046</v>
      </c>
      <c r="U461" s="37">
        <v>533.74199999999996</v>
      </c>
      <c r="V461" s="37">
        <v>2</v>
      </c>
      <c r="W461" s="37">
        <v>29.85</v>
      </c>
      <c r="X461" s="37">
        <v>89514</v>
      </c>
      <c r="Y461" s="37" t="s">
        <v>3216</v>
      </c>
      <c r="Z461" s="37">
        <v>1042.5049137309484</v>
      </c>
    </row>
    <row r="462" spans="1:26" customFormat="1" x14ac:dyDescent="0.2">
      <c r="A462" s="37">
        <v>1361</v>
      </c>
      <c r="B462" s="37" t="s">
        <v>755</v>
      </c>
      <c r="C462" s="37" t="s">
        <v>1</v>
      </c>
      <c r="D462" s="37">
        <v>0.01</v>
      </c>
      <c r="E462" s="37">
        <v>6.48</v>
      </c>
      <c r="F462" s="37">
        <v>6.22</v>
      </c>
      <c r="G462" s="37" t="s">
        <v>63</v>
      </c>
      <c r="H462" s="37" t="s">
        <v>15</v>
      </c>
      <c r="I462" s="37" t="s">
        <v>24</v>
      </c>
      <c r="J462" s="37" t="s">
        <v>64</v>
      </c>
      <c r="K462" s="37" t="s">
        <v>49</v>
      </c>
      <c r="L462" s="37" t="s">
        <v>1054</v>
      </c>
      <c r="M462" s="37">
        <v>0.37</v>
      </c>
      <c r="N462" s="37" t="s">
        <v>8</v>
      </c>
      <c r="O462" s="37" t="s">
        <v>28</v>
      </c>
      <c r="P462" s="37" t="s">
        <v>265</v>
      </c>
      <c r="Q462" s="37" t="s">
        <v>756</v>
      </c>
      <c r="R462" s="37">
        <v>48101</v>
      </c>
      <c r="S462" s="39">
        <v>42045</v>
      </c>
      <c r="T462" s="39">
        <v>42046</v>
      </c>
      <c r="U462" s="37">
        <v>-15.6312</v>
      </c>
      <c r="V462" s="37">
        <v>9</v>
      </c>
      <c r="W462" s="37">
        <v>69.459999999999994</v>
      </c>
      <c r="X462" s="37">
        <v>89596</v>
      </c>
      <c r="Y462" s="37" t="s">
        <v>3217</v>
      </c>
      <c r="Z462" s="37">
        <v>292.97241815869654</v>
      </c>
    </row>
    <row r="463" spans="1:26" customFormat="1" x14ac:dyDescent="0.2">
      <c r="A463" s="37">
        <v>1361</v>
      </c>
      <c r="B463" s="37" t="s">
        <v>755</v>
      </c>
      <c r="C463" s="37" t="s">
        <v>1</v>
      </c>
      <c r="D463" s="37">
        <v>0.03</v>
      </c>
      <c r="E463" s="37">
        <v>85.99</v>
      </c>
      <c r="F463" s="37">
        <v>3.3</v>
      </c>
      <c r="G463" s="37" t="s">
        <v>14</v>
      </c>
      <c r="H463" s="37" t="s">
        <v>15</v>
      </c>
      <c r="I463" s="37" t="s">
        <v>16</v>
      </c>
      <c r="J463" s="37" t="s">
        <v>111</v>
      </c>
      <c r="K463" s="37" t="s">
        <v>18</v>
      </c>
      <c r="L463" s="37" t="s">
        <v>490</v>
      </c>
      <c r="M463" s="37">
        <v>0.37</v>
      </c>
      <c r="N463" s="37" t="s">
        <v>8</v>
      </c>
      <c r="O463" s="37" t="s">
        <v>28</v>
      </c>
      <c r="P463" s="37" t="s">
        <v>265</v>
      </c>
      <c r="Q463" s="37" t="s">
        <v>756</v>
      </c>
      <c r="R463" s="37">
        <v>48101</v>
      </c>
      <c r="S463" s="39">
        <v>42045</v>
      </c>
      <c r="T463" s="39">
        <v>42047</v>
      </c>
      <c r="U463" s="37">
        <v>790.54679999999996</v>
      </c>
      <c r="V463" s="37">
        <v>16</v>
      </c>
      <c r="W463" s="37">
        <v>1145.72</v>
      </c>
      <c r="X463" s="37">
        <v>89596</v>
      </c>
      <c r="Y463" s="37" t="s">
        <v>3217</v>
      </c>
      <c r="Z463" s="37">
        <v>1355.9304388547312</v>
      </c>
    </row>
    <row r="464" spans="1:26" customFormat="1" x14ac:dyDescent="0.2">
      <c r="A464" s="37">
        <v>2204</v>
      </c>
      <c r="B464" s="37" t="s">
        <v>938</v>
      </c>
      <c r="C464" s="37" t="s">
        <v>1</v>
      </c>
      <c r="D464" s="37">
        <v>0.04</v>
      </c>
      <c r="E464" s="37">
        <v>296.18</v>
      </c>
      <c r="F464" s="37">
        <v>154.12</v>
      </c>
      <c r="G464" s="37" t="s">
        <v>2</v>
      </c>
      <c r="H464" s="37" t="s">
        <v>15</v>
      </c>
      <c r="I464" s="37" t="s">
        <v>4</v>
      </c>
      <c r="J464" s="37" t="s">
        <v>5</v>
      </c>
      <c r="K464" s="37" t="s">
        <v>6</v>
      </c>
      <c r="L464" s="37" t="s">
        <v>1055</v>
      </c>
      <c r="M464" s="37">
        <v>0.76</v>
      </c>
      <c r="N464" s="37" t="s">
        <v>8</v>
      </c>
      <c r="O464" s="37" t="s">
        <v>28</v>
      </c>
      <c r="P464" s="37" t="s">
        <v>60</v>
      </c>
      <c r="Q464" s="37" t="s">
        <v>939</v>
      </c>
      <c r="R464" s="37">
        <v>55337</v>
      </c>
      <c r="S464" s="39">
        <v>42045</v>
      </c>
      <c r="T464" s="39">
        <v>42046</v>
      </c>
      <c r="U464" s="37">
        <v>-87.998040000000003</v>
      </c>
      <c r="V464" s="37">
        <v>20</v>
      </c>
      <c r="W464" s="37">
        <v>5768.12</v>
      </c>
      <c r="X464" s="37">
        <v>86053</v>
      </c>
      <c r="Y464" s="37" t="s">
        <v>3217</v>
      </c>
      <c r="Z464" s="37">
        <v>5797.3918340030614</v>
      </c>
    </row>
    <row r="465" spans="1:26" customFormat="1" x14ac:dyDescent="0.2">
      <c r="A465" s="37">
        <v>1526</v>
      </c>
      <c r="B465" s="37" t="s">
        <v>1056</v>
      </c>
      <c r="C465" s="37" t="s">
        <v>13</v>
      </c>
      <c r="D465" s="37">
        <v>0.04</v>
      </c>
      <c r="E465" s="37">
        <v>11.34</v>
      </c>
      <c r="F465" s="37">
        <v>5.01</v>
      </c>
      <c r="G465" s="37" t="s">
        <v>14</v>
      </c>
      <c r="H465" s="37" t="s">
        <v>47</v>
      </c>
      <c r="I465" s="37" t="s">
        <v>24</v>
      </c>
      <c r="J465" s="37" t="s">
        <v>64</v>
      </c>
      <c r="K465" s="37" t="s">
        <v>49</v>
      </c>
      <c r="L465" s="37" t="s">
        <v>391</v>
      </c>
      <c r="M465" s="37">
        <v>0.36</v>
      </c>
      <c r="N465" s="37" t="s">
        <v>8</v>
      </c>
      <c r="O465" s="37" t="s">
        <v>9</v>
      </c>
      <c r="P465" s="37" t="s">
        <v>140</v>
      </c>
      <c r="Q465" s="37" t="s">
        <v>1057</v>
      </c>
      <c r="R465" s="37">
        <v>35211</v>
      </c>
      <c r="S465" s="39">
        <v>42045</v>
      </c>
      <c r="T465" s="39">
        <v>42046</v>
      </c>
      <c r="U465" s="37">
        <v>-189.22399999999999</v>
      </c>
      <c r="V465" s="37">
        <v>10</v>
      </c>
      <c r="W465" s="37">
        <v>115.53</v>
      </c>
      <c r="X465" s="37">
        <v>86812</v>
      </c>
      <c r="Y465" s="37" t="s">
        <v>3216</v>
      </c>
      <c r="Z465" s="37">
        <v>-82.053394841209524</v>
      </c>
    </row>
    <row r="466" spans="1:26" customFormat="1" x14ac:dyDescent="0.2">
      <c r="A466" s="37">
        <v>1338</v>
      </c>
      <c r="B466" s="37" t="s">
        <v>1058</v>
      </c>
      <c r="C466" s="37" t="s">
        <v>23</v>
      </c>
      <c r="D466" s="37">
        <v>0.02</v>
      </c>
      <c r="E466" s="37">
        <v>55.99</v>
      </c>
      <c r="F466" s="37">
        <v>3.3</v>
      </c>
      <c r="G466" s="37" t="s">
        <v>14</v>
      </c>
      <c r="H466" s="37" t="s">
        <v>47</v>
      </c>
      <c r="I466" s="37" t="s">
        <v>16</v>
      </c>
      <c r="J466" s="37" t="s">
        <v>111</v>
      </c>
      <c r="K466" s="37" t="s">
        <v>18</v>
      </c>
      <c r="L466" s="37" t="s">
        <v>1059</v>
      </c>
      <c r="M466" s="37">
        <v>0.59</v>
      </c>
      <c r="N466" s="37" t="s">
        <v>8</v>
      </c>
      <c r="O466" s="37" t="s">
        <v>28</v>
      </c>
      <c r="P466" s="37" t="s">
        <v>79</v>
      </c>
      <c r="Q466" s="37" t="s">
        <v>509</v>
      </c>
      <c r="R466" s="37">
        <v>60623</v>
      </c>
      <c r="S466" s="39">
        <v>42045</v>
      </c>
      <c r="T466" s="39">
        <v>42045</v>
      </c>
      <c r="U466" s="37">
        <v>525.20039999999995</v>
      </c>
      <c r="V466" s="37">
        <v>16</v>
      </c>
      <c r="W466" s="37">
        <v>761.16</v>
      </c>
      <c r="X466" s="37">
        <v>91244</v>
      </c>
      <c r="Y466" s="37" t="s">
        <v>3217</v>
      </c>
      <c r="Z466" s="37">
        <v>1028.8144304415955</v>
      </c>
    </row>
    <row r="467" spans="1:26" customFormat="1" x14ac:dyDescent="0.2">
      <c r="A467" s="37">
        <v>1340</v>
      </c>
      <c r="B467" s="37" t="s">
        <v>1060</v>
      </c>
      <c r="C467" s="37" t="s">
        <v>23</v>
      </c>
      <c r="D467" s="37">
        <v>0</v>
      </c>
      <c r="E467" s="37">
        <v>22.38</v>
      </c>
      <c r="F467" s="37">
        <v>15.1</v>
      </c>
      <c r="G467" s="37" t="s">
        <v>63</v>
      </c>
      <c r="H467" s="37" t="s">
        <v>47</v>
      </c>
      <c r="I467" s="37" t="s">
        <v>24</v>
      </c>
      <c r="J467" s="37" t="s">
        <v>48</v>
      </c>
      <c r="K467" s="37" t="s">
        <v>49</v>
      </c>
      <c r="L467" s="37" t="s">
        <v>1061</v>
      </c>
      <c r="M467" s="37">
        <v>0.38</v>
      </c>
      <c r="N467" s="37" t="s">
        <v>8</v>
      </c>
      <c r="O467" s="37" t="s">
        <v>87</v>
      </c>
      <c r="P467" s="37" t="s">
        <v>88</v>
      </c>
      <c r="Q467" s="37" t="s">
        <v>89</v>
      </c>
      <c r="R467" s="37">
        <v>10170</v>
      </c>
      <c r="S467" s="39">
        <v>42045</v>
      </c>
      <c r="T467" s="39">
        <v>42052</v>
      </c>
      <c r="U467" s="37">
        <v>-52.646999999999998</v>
      </c>
      <c r="V467" s="37">
        <v>29</v>
      </c>
      <c r="W467" s="37">
        <v>682.68</v>
      </c>
      <c r="X467" s="37">
        <v>21636</v>
      </c>
      <c r="Y467" s="37" t="s">
        <v>3219</v>
      </c>
      <c r="Z467" s="37">
        <v>414.3743501785226</v>
      </c>
    </row>
    <row r="468" spans="1:26" customFormat="1" x14ac:dyDescent="0.2">
      <c r="A468" s="37">
        <v>1340</v>
      </c>
      <c r="B468" s="37" t="s">
        <v>1060</v>
      </c>
      <c r="C468" s="37" t="s">
        <v>23</v>
      </c>
      <c r="D468" s="37">
        <v>7.0000000000000007E-2</v>
      </c>
      <c r="E468" s="37">
        <v>5.98</v>
      </c>
      <c r="F468" s="37">
        <v>4.6900000000000004</v>
      </c>
      <c r="G468" s="37" t="s">
        <v>14</v>
      </c>
      <c r="H468" s="37" t="s">
        <v>47</v>
      </c>
      <c r="I468" s="37" t="s">
        <v>24</v>
      </c>
      <c r="J468" s="37" t="s">
        <v>54</v>
      </c>
      <c r="K468" s="37" t="s">
        <v>49</v>
      </c>
      <c r="L468" s="37" t="s">
        <v>205</v>
      </c>
      <c r="M468" s="37">
        <v>0.68</v>
      </c>
      <c r="N468" s="37" t="s">
        <v>8</v>
      </c>
      <c r="O468" s="37" t="s">
        <v>87</v>
      </c>
      <c r="P468" s="37" t="s">
        <v>88</v>
      </c>
      <c r="Q468" s="37" t="s">
        <v>89</v>
      </c>
      <c r="R468" s="37">
        <v>10170</v>
      </c>
      <c r="S468" s="39">
        <v>42045</v>
      </c>
      <c r="T468" s="39">
        <v>42050</v>
      </c>
      <c r="U468" s="37">
        <v>-24.44</v>
      </c>
      <c r="V468" s="37">
        <v>11</v>
      </c>
      <c r="W468" s="37">
        <v>73.44</v>
      </c>
      <c r="X468" s="37">
        <v>21636</v>
      </c>
      <c r="Y468" s="37" t="s">
        <v>3219</v>
      </c>
      <c r="Z468" s="37">
        <v>389.46170313232915</v>
      </c>
    </row>
    <row r="469" spans="1:26" customFormat="1" x14ac:dyDescent="0.2">
      <c r="A469" s="37">
        <v>1340</v>
      </c>
      <c r="B469" s="37" t="s">
        <v>1060</v>
      </c>
      <c r="C469" s="37" t="s">
        <v>23</v>
      </c>
      <c r="D469" s="37">
        <v>0.02</v>
      </c>
      <c r="E469" s="37">
        <v>55.99</v>
      </c>
      <c r="F469" s="37">
        <v>3.3</v>
      </c>
      <c r="G469" s="37" t="s">
        <v>14</v>
      </c>
      <c r="H469" s="37" t="s">
        <v>47</v>
      </c>
      <c r="I469" s="37" t="s">
        <v>16</v>
      </c>
      <c r="J469" s="37" t="s">
        <v>111</v>
      </c>
      <c r="K469" s="37" t="s">
        <v>18</v>
      </c>
      <c r="L469" s="37" t="s">
        <v>1059</v>
      </c>
      <c r="M469" s="37">
        <v>0.59</v>
      </c>
      <c r="N469" s="37" t="s">
        <v>8</v>
      </c>
      <c r="O469" s="37" t="s">
        <v>87</v>
      </c>
      <c r="P469" s="37" t="s">
        <v>88</v>
      </c>
      <c r="Q469" s="37" t="s">
        <v>89</v>
      </c>
      <c r="R469" s="37">
        <v>10170</v>
      </c>
      <c r="S469" s="39">
        <v>42045</v>
      </c>
      <c r="T469" s="39">
        <v>42045</v>
      </c>
      <c r="U469" s="37">
        <v>366.50700000000001</v>
      </c>
      <c r="V469" s="37">
        <v>63</v>
      </c>
      <c r="W469" s="37">
        <v>2997.07</v>
      </c>
      <c r="X469" s="37">
        <v>21636</v>
      </c>
      <c r="Y469" s="37" t="s">
        <v>3219</v>
      </c>
      <c r="Z469" s="37">
        <v>866.30830686928209</v>
      </c>
    </row>
    <row r="470" spans="1:26" customFormat="1" x14ac:dyDescent="0.2">
      <c r="A470" s="37">
        <v>1341</v>
      </c>
      <c r="B470" s="37" t="s">
        <v>1062</v>
      </c>
      <c r="C470" s="37" t="s">
        <v>23</v>
      </c>
      <c r="D470" s="37">
        <v>7.0000000000000007E-2</v>
      </c>
      <c r="E470" s="37">
        <v>5.98</v>
      </c>
      <c r="F470" s="37">
        <v>4.6900000000000004</v>
      </c>
      <c r="G470" s="37" t="s">
        <v>14</v>
      </c>
      <c r="H470" s="37" t="s">
        <v>47</v>
      </c>
      <c r="I470" s="37" t="s">
        <v>24</v>
      </c>
      <c r="J470" s="37" t="s">
        <v>54</v>
      </c>
      <c r="K470" s="37" t="s">
        <v>49</v>
      </c>
      <c r="L470" s="37" t="s">
        <v>205</v>
      </c>
      <c r="M470" s="37">
        <v>0.68</v>
      </c>
      <c r="N470" s="37" t="s">
        <v>8</v>
      </c>
      <c r="O470" s="37" t="s">
        <v>87</v>
      </c>
      <c r="P470" s="37" t="s">
        <v>296</v>
      </c>
      <c r="Q470" s="37" t="s">
        <v>1063</v>
      </c>
      <c r="R470" s="37">
        <v>17201</v>
      </c>
      <c r="S470" s="39">
        <v>42045</v>
      </c>
      <c r="T470" s="39">
        <v>42050</v>
      </c>
      <c r="U470" s="37">
        <v>-12.7088</v>
      </c>
      <c r="V470" s="37">
        <v>3</v>
      </c>
      <c r="W470" s="37">
        <v>20.03</v>
      </c>
      <c r="X470" s="37">
        <v>91244</v>
      </c>
      <c r="Y470" s="37" t="s">
        <v>3219</v>
      </c>
      <c r="Z470" s="37">
        <v>401.47475368674111</v>
      </c>
    </row>
    <row r="471" spans="1:26" customFormat="1" x14ac:dyDescent="0.2">
      <c r="A471" s="37">
        <v>3004</v>
      </c>
      <c r="B471" s="37" t="s">
        <v>1064</v>
      </c>
      <c r="C471" s="37" t="s">
        <v>23</v>
      </c>
      <c r="D471" s="37">
        <v>0.08</v>
      </c>
      <c r="E471" s="37">
        <v>6.48</v>
      </c>
      <c r="F471" s="37">
        <v>6.81</v>
      </c>
      <c r="G471" s="37" t="s">
        <v>14</v>
      </c>
      <c r="H471" s="37" t="s">
        <v>70</v>
      </c>
      <c r="I471" s="37" t="s">
        <v>24</v>
      </c>
      <c r="J471" s="37" t="s">
        <v>64</v>
      </c>
      <c r="K471" s="37" t="s">
        <v>49</v>
      </c>
      <c r="L471" s="37" t="s">
        <v>1065</v>
      </c>
      <c r="M471" s="37">
        <v>0.36</v>
      </c>
      <c r="N471" s="37" t="s">
        <v>8</v>
      </c>
      <c r="O471" s="37" t="s">
        <v>35</v>
      </c>
      <c r="P471" s="37" t="s">
        <v>66</v>
      </c>
      <c r="Q471" s="37" t="s">
        <v>76</v>
      </c>
      <c r="R471" s="37">
        <v>90049</v>
      </c>
      <c r="S471" s="39">
        <v>42045</v>
      </c>
      <c r="T471" s="39">
        <v>42050</v>
      </c>
      <c r="U471" s="37">
        <v>-94.59</v>
      </c>
      <c r="V471" s="37">
        <v>58</v>
      </c>
      <c r="W471" s="37">
        <v>382.33</v>
      </c>
      <c r="X471" s="37">
        <v>54949</v>
      </c>
      <c r="Y471" s="37" t="s">
        <v>3218</v>
      </c>
      <c r="Z471" s="37">
        <v>74.761955414852821</v>
      </c>
    </row>
    <row r="472" spans="1:26" customFormat="1" x14ac:dyDescent="0.2">
      <c r="A472" s="37">
        <v>3004</v>
      </c>
      <c r="B472" s="37" t="s">
        <v>1064</v>
      </c>
      <c r="C472" s="37" t="s">
        <v>23</v>
      </c>
      <c r="D472" s="37">
        <v>0.09</v>
      </c>
      <c r="E472" s="37">
        <v>20.98</v>
      </c>
      <c r="F472" s="37">
        <v>53.03</v>
      </c>
      <c r="G472" s="37" t="s">
        <v>2</v>
      </c>
      <c r="H472" s="37" t="s">
        <v>70</v>
      </c>
      <c r="I472" s="37" t="s">
        <v>24</v>
      </c>
      <c r="J472" s="37" t="s">
        <v>54</v>
      </c>
      <c r="K472" s="37" t="s">
        <v>33</v>
      </c>
      <c r="L472" s="37" t="s">
        <v>1066</v>
      </c>
      <c r="M472" s="37">
        <v>0.78</v>
      </c>
      <c r="N472" s="37" t="s">
        <v>8</v>
      </c>
      <c r="O472" s="37" t="s">
        <v>35</v>
      </c>
      <c r="P472" s="37" t="s">
        <v>66</v>
      </c>
      <c r="Q472" s="37" t="s">
        <v>76</v>
      </c>
      <c r="R472" s="37">
        <v>90049</v>
      </c>
      <c r="S472" s="39">
        <v>42045</v>
      </c>
      <c r="T472" s="39">
        <v>42052</v>
      </c>
      <c r="U472" s="37">
        <v>-293.74</v>
      </c>
      <c r="V472" s="37">
        <v>13</v>
      </c>
      <c r="W472" s="37">
        <v>356.61</v>
      </c>
      <c r="X472" s="37">
        <v>54949</v>
      </c>
      <c r="Y472" s="37" t="s">
        <v>3218</v>
      </c>
      <c r="Z472" s="37">
        <v>1732.6700299283359</v>
      </c>
    </row>
    <row r="473" spans="1:26" customFormat="1" x14ac:dyDescent="0.2">
      <c r="A473" s="37">
        <v>3006</v>
      </c>
      <c r="B473" s="37" t="s">
        <v>1067</v>
      </c>
      <c r="C473" s="37" t="s">
        <v>23</v>
      </c>
      <c r="D473" s="37">
        <v>0.08</v>
      </c>
      <c r="E473" s="37">
        <v>6.48</v>
      </c>
      <c r="F473" s="37">
        <v>6.81</v>
      </c>
      <c r="G473" s="37" t="s">
        <v>14</v>
      </c>
      <c r="H473" s="37" t="s">
        <v>70</v>
      </c>
      <c r="I473" s="37" t="s">
        <v>24</v>
      </c>
      <c r="J473" s="37" t="s">
        <v>64</v>
      </c>
      <c r="K473" s="37" t="s">
        <v>49</v>
      </c>
      <c r="L473" s="37" t="s">
        <v>1065</v>
      </c>
      <c r="M473" s="37">
        <v>0.36</v>
      </c>
      <c r="N473" s="37" t="s">
        <v>8</v>
      </c>
      <c r="O473" s="37" t="s">
        <v>35</v>
      </c>
      <c r="P473" s="37" t="s">
        <v>466</v>
      </c>
      <c r="Q473" s="37" t="s">
        <v>1068</v>
      </c>
      <c r="R473" s="37">
        <v>83402</v>
      </c>
      <c r="S473" s="39">
        <v>42045</v>
      </c>
      <c r="T473" s="39">
        <v>42050</v>
      </c>
      <c r="U473" s="37">
        <v>-49.186799999999998</v>
      </c>
      <c r="V473" s="37">
        <v>14</v>
      </c>
      <c r="W473" s="37">
        <v>92.29</v>
      </c>
      <c r="X473" s="37">
        <v>91388</v>
      </c>
      <c r="Y473" s="37" t="s">
        <v>3218</v>
      </c>
      <c r="Z473" s="37">
        <v>121.25600009332376</v>
      </c>
    </row>
    <row r="474" spans="1:26" customFormat="1" x14ac:dyDescent="0.2">
      <c r="A474" s="37">
        <v>3006</v>
      </c>
      <c r="B474" s="37" t="s">
        <v>1067</v>
      </c>
      <c r="C474" s="37" t="s">
        <v>23</v>
      </c>
      <c r="D474" s="37">
        <v>0.09</v>
      </c>
      <c r="E474" s="37">
        <v>20.98</v>
      </c>
      <c r="F474" s="37">
        <v>53.03</v>
      </c>
      <c r="G474" s="37" t="s">
        <v>2</v>
      </c>
      <c r="H474" s="37" t="s">
        <v>70</v>
      </c>
      <c r="I474" s="37" t="s">
        <v>24</v>
      </c>
      <c r="J474" s="37" t="s">
        <v>54</v>
      </c>
      <c r="K474" s="37" t="s">
        <v>33</v>
      </c>
      <c r="L474" s="37" t="s">
        <v>1066</v>
      </c>
      <c r="M474" s="37">
        <v>0.78</v>
      </c>
      <c r="N474" s="37" t="s">
        <v>8</v>
      </c>
      <c r="O474" s="37" t="s">
        <v>35</v>
      </c>
      <c r="P474" s="37" t="s">
        <v>466</v>
      </c>
      <c r="Q474" s="37" t="s">
        <v>1068</v>
      </c>
      <c r="R474" s="37">
        <v>83402</v>
      </c>
      <c r="S474" s="39">
        <v>42045</v>
      </c>
      <c r="T474" s="39">
        <v>42052</v>
      </c>
      <c r="U474" s="37">
        <v>-152.7448</v>
      </c>
      <c r="V474" s="37">
        <v>3</v>
      </c>
      <c r="W474" s="37">
        <v>82.29</v>
      </c>
      <c r="X474" s="37">
        <v>91388</v>
      </c>
      <c r="Y474" s="37" t="s">
        <v>3218</v>
      </c>
      <c r="Z474" s="37">
        <v>1877.0527414607816</v>
      </c>
    </row>
    <row r="475" spans="1:26" customFormat="1" x14ac:dyDescent="0.2">
      <c r="A475" s="37">
        <v>1132</v>
      </c>
      <c r="B475" s="37" t="s">
        <v>1069</v>
      </c>
      <c r="C475" s="37" t="s">
        <v>92</v>
      </c>
      <c r="D475" s="37">
        <v>0.06</v>
      </c>
      <c r="E475" s="37">
        <v>6.37</v>
      </c>
      <c r="F475" s="37">
        <v>5.19</v>
      </c>
      <c r="G475" s="37" t="s">
        <v>14</v>
      </c>
      <c r="H475" s="37" t="s">
        <v>70</v>
      </c>
      <c r="I475" s="37" t="s">
        <v>24</v>
      </c>
      <c r="J475" s="37" t="s">
        <v>48</v>
      </c>
      <c r="K475" s="37" t="s">
        <v>49</v>
      </c>
      <c r="L475" s="37" t="s">
        <v>883</v>
      </c>
      <c r="M475" s="37">
        <v>0.38</v>
      </c>
      <c r="N475" s="37" t="s">
        <v>8</v>
      </c>
      <c r="O475" s="37" t="s">
        <v>28</v>
      </c>
      <c r="P475" s="37" t="s">
        <v>163</v>
      </c>
      <c r="Q475" s="37" t="s">
        <v>1070</v>
      </c>
      <c r="R475" s="37">
        <v>76039</v>
      </c>
      <c r="S475" s="39">
        <v>42045</v>
      </c>
      <c r="T475" s="39">
        <v>42046</v>
      </c>
      <c r="U475" s="37">
        <v>-48.219499999999996</v>
      </c>
      <c r="V475" s="37">
        <v>6</v>
      </c>
      <c r="W475" s="37">
        <v>37.700000000000003</v>
      </c>
      <c r="X475" s="37">
        <v>88101</v>
      </c>
      <c r="Y475" s="37" t="s">
        <v>3217</v>
      </c>
      <c r="Z475" s="37">
        <v>39.961401422897808</v>
      </c>
    </row>
    <row r="476" spans="1:26" customFormat="1" x14ac:dyDescent="0.2">
      <c r="A476" s="37">
        <v>2145</v>
      </c>
      <c r="B476" s="37" t="s">
        <v>1071</v>
      </c>
      <c r="C476" s="37" t="s">
        <v>92</v>
      </c>
      <c r="D476" s="37">
        <v>0</v>
      </c>
      <c r="E476" s="37">
        <v>20.28</v>
      </c>
      <c r="F476" s="37">
        <v>14.39</v>
      </c>
      <c r="G476" s="37" t="s">
        <v>14</v>
      </c>
      <c r="H476" s="37" t="s">
        <v>70</v>
      </c>
      <c r="I476" s="37" t="s">
        <v>4</v>
      </c>
      <c r="J476" s="37" t="s">
        <v>102</v>
      </c>
      <c r="K476" s="37" t="s">
        <v>49</v>
      </c>
      <c r="L476" s="37" t="s">
        <v>686</v>
      </c>
      <c r="M476" s="37">
        <v>0.47</v>
      </c>
      <c r="N476" s="37" t="s">
        <v>8</v>
      </c>
      <c r="O476" s="37" t="s">
        <v>9</v>
      </c>
      <c r="P476" s="37" t="s">
        <v>99</v>
      </c>
      <c r="Q476" s="37" t="s">
        <v>1072</v>
      </c>
      <c r="R476" s="37">
        <v>33311</v>
      </c>
      <c r="S476" s="39">
        <v>42045</v>
      </c>
      <c r="T476" s="39">
        <v>42047</v>
      </c>
      <c r="U476" s="37">
        <v>15.678000000000001</v>
      </c>
      <c r="V476" s="37">
        <v>11</v>
      </c>
      <c r="W476" s="37">
        <v>237.83</v>
      </c>
      <c r="X476" s="37">
        <v>87072</v>
      </c>
      <c r="Y476" s="37" t="s">
        <v>3216</v>
      </c>
      <c r="Z476" s="37">
        <v>517.71541458013053</v>
      </c>
    </row>
    <row r="477" spans="1:26" customFormat="1" x14ac:dyDescent="0.2">
      <c r="A477" s="37">
        <v>1633</v>
      </c>
      <c r="B477" s="37" t="s">
        <v>1073</v>
      </c>
      <c r="C477" s="37" t="s">
        <v>46</v>
      </c>
      <c r="D477" s="37">
        <v>0.03</v>
      </c>
      <c r="E477" s="37">
        <v>5.98</v>
      </c>
      <c r="F477" s="37">
        <v>3.85</v>
      </c>
      <c r="G477" s="37" t="s">
        <v>14</v>
      </c>
      <c r="H477" s="37" t="s">
        <v>47</v>
      </c>
      <c r="I477" s="37" t="s">
        <v>16</v>
      </c>
      <c r="J477" s="37" t="s">
        <v>17</v>
      </c>
      <c r="K477" s="37" t="s">
        <v>18</v>
      </c>
      <c r="L477" s="37" t="s">
        <v>1074</v>
      </c>
      <c r="M477" s="37">
        <v>0.68</v>
      </c>
      <c r="N477" s="37" t="s">
        <v>8</v>
      </c>
      <c r="O477" s="37" t="s">
        <v>9</v>
      </c>
      <c r="P477" s="37" t="s">
        <v>10</v>
      </c>
      <c r="Q477" s="37" t="s">
        <v>1075</v>
      </c>
      <c r="R477" s="37">
        <v>38637</v>
      </c>
      <c r="S477" s="39">
        <v>42045</v>
      </c>
      <c r="T477" s="39">
        <v>42047</v>
      </c>
      <c r="U477" s="37">
        <v>-76.106800000000007</v>
      </c>
      <c r="V477" s="37">
        <v>6</v>
      </c>
      <c r="W477" s="37">
        <v>38.54</v>
      </c>
      <c r="X477" s="37">
        <v>90531</v>
      </c>
      <c r="Y477" s="37" t="s">
        <v>3216</v>
      </c>
      <c r="Z477" s="37">
        <v>461.03096490512797</v>
      </c>
    </row>
    <row r="478" spans="1:26" customFormat="1" x14ac:dyDescent="0.2">
      <c r="A478" s="37">
        <v>2302</v>
      </c>
      <c r="B478" s="37" t="s">
        <v>127</v>
      </c>
      <c r="C478" s="37" t="s">
        <v>1</v>
      </c>
      <c r="D478" s="37">
        <v>7.0000000000000007E-2</v>
      </c>
      <c r="E478" s="37">
        <v>270.98</v>
      </c>
      <c r="F478" s="37">
        <v>50</v>
      </c>
      <c r="G478" s="37" t="s">
        <v>2</v>
      </c>
      <c r="H478" s="37" t="s">
        <v>70</v>
      </c>
      <c r="I478" s="37" t="s">
        <v>4</v>
      </c>
      <c r="J478" s="37" t="s">
        <v>85</v>
      </c>
      <c r="K478" s="37" t="s">
        <v>33</v>
      </c>
      <c r="L478" s="37" t="s">
        <v>1076</v>
      </c>
      <c r="M478" s="37">
        <v>0.77</v>
      </c>
      <c r="N478" s="37" t="s">
        <v>8</v>
      </c>
      <c r="O478" s="37" t="s">
        <v>9</v>
      </c>
      <c r="P478" s="37" t="s">
        <v>99</v>
      </c>
      <c r="Q478" s="37" t="s">
        <v>130</v>
      </c>
      <c r="R478" s="37">
        <v>32404</v>
      </c>
      <c r="S478" s="39">
        <v>42046</v>
      </c>
      <c r="T478" s="39">
        <v>42048</v>
      </c>
      <c r="U478" s="37">
        <v>27.725999999999999</v>
      </c>
      <c r="V478" s="37">
        <v>9</v>
      </c>
      <c r="W478" s="37">
        <v>2439.37</v>
      </c>
      <c r="X478" s="37">
        <v>87695</v>
      </c>
      <c r="Y478" s="37" t="s">
        <v>3216</v>
      </c>
      <c r="Z478" s="37">
        <v>2976.5540047982254</v>
      </c>
    </row>
    <row r="479" spans="1:26" customFormat="1" x14ac:dyDescent="0.2">
      <c r="A479" s="37">
        <v>2303</v>
      </c>
      <c r="B479" s="37" t="s">
        <v>132</v>
      </c>
      <c r="C479" s="37" t="s">
        <v>1</v>
      </c>
      <c r="D479" s="37">
        <v>7.0000000000000007E-2</v>
      </c>
      <c r="E479" s="37">
        <v>270.98</v>
      </c>
      <c r="F479" s="37">
        <v>50</v>
      </c>
      <c r="G479" s="37" t="s">
        <v>2</v>
      </c>
      <c r="H479" s="37" t="s">
        <v>70</v>
      </c>
      <c r="I479" s="37" t="s">
        <v>4</v>
      </c>
      <c r="J479" s="37" t="s">
        <v>85</v>
      </c>
      <c r="K479" s="37" t="s">
        <v>33</v>
      </c>
      <c r="L479" s="37" t="s">
        <v>1076</v>
      </c>
      <c r="M479" s="37">
        <v>0.77</v>
      </c>
      <c r="N479" s="37" t="s">
        <v>8</v>
      </c>
      <c r="O479" s="37" t="s">
        <v>87</v>
      </c>
      <c r="P479" s="37" t="s">
        <v>88</v>
      </c>
      <c r="Q479" s="37" t="s">
        <v>89</v>
      </c>
      <c r="R479" s="37">
        <v>10011</v>
      </c>
      <c r="S479" s="39">
        <v>42046</v>
      </c>
      <c r="T479" s="39">
        <v>42048</v>
      </c>
      <c r="U479" s="37">
        <v>-96.05</v>
      </c>
      <c r="V479" s="37">
        <v>36</v>
      </c>
      <c r="W479" s="37">
        <v>9757.48</v>
      </c>
      <c r="X479" s="37">
        <v>47493</v>
      </c>
      <c r="Y479" s="37" t="s">
        <v>3219</v>
      </c>
      <c r="Z479" s="37">
        <v>2849.8041969846258</v>
      </c>
    </row>
    <row r="480" spans="1:26" customFormat="1" x14ac:dyDescent="0.2">
      <c r="A480" s="37">
        <v>1354</v>
      </c>
      <c r="B480" s="37" t="s">
        <v>1077</v>
      </c>
      <c r="C480" s="37" t="s">
        <v>13</v>
      </c>
      <c r="D480" s="37">
        <v>0.1</v>
      </c>
      <c r="E480" s="37">
        <v>4.13</v>
      </c>
      <c r="F480" s="37">
        <v>0.99</v>
      </c>
      <c r="G480" s="37" t="s">
        <v>14</v>
      </c>
      <c r="H480" s="37" t="s">
        <v>15</v>
      </c>
      <c r="I480" s="37" t="s">
        <v>24</v>
      </c>
      <c r="J480" s="37" t="s">
        <v>128</v>
      </c>
      <c r="K480" s="37" t="s">
        <v>49</v>
      </c>
      <c r="L480" s="37" t="s">
        <v>302</v>
      </c>
      <c r="M480" s="37">
        <v>0.39</v>
      </c>
      <c r="N480" s="37" t="s">
        <v>8</v>
      </c>
      <c r="O480" s="37" t="s">
        <v>28</v>
      </c>
      <c r="P480" s="37" t="s">
        <v>163</v>
      </c>
      <c r="Q480" s="37" t="s">
        <v>1078</v>
      </c>
      <c r="R480" s="37">
        <v>76086</v>
      </c>
      <c r="S480" s="39">
        <v>42046</v>
      </c>
      <c r="T480" s="39">
        <v>42046</v>
      </c>
      <c r="U480" s="37">
        <v>-1.0711999999999999</v>
      </c>
      <c r="V480" s="37">
        <v>2</v>
      </c>
      <c r="W480" s="37">
        <v>8.3000000000000007</v>
      </c>
      <c r="X480" s="37">
        <v>91209</v>
      </c>
      <c r="Y480" s="37" t="s">
        <v>3217</v>
      </c>
      <c r="Z480" s="37">
        <v>-97.170127379952703</v>
      </c>
    </row>
    <row r="481" spans="1:26" customFormat="1" x14ac:dyDescent="0.2">
      <c r="A481" s="37">
        <v>1354</v>
      </c>
      <c r="B481" s="37" t="s">
        <v>1077</v>
      </c>
      <c r="C481" s="37" t="s">
        <v>13</v>
      </c>
      <c r="D481" s="37">
        <v>0.04</v>
      </c>
      <c r="E481" s="37">
        <v>4.9800000000000004</v>
      </c>
      <c r="F481" s="37">
        <v>0.49</v>
      </c>
      <c r="G481" s="37" t="s">
        <v>14</v>
      </c>
      <c r="H481" s="37" t="s">
        <v>15</v>
      </c>
      <c r="I481" s="37" t="s">
        <v>24</v>
      </c>
      <c r="J481" s="37" t="s">
        <v>128</v>
      </c>
      <c r="K481" s="37" t="s">
        <v>49</v>
      </c>
      <c r="L481" s="37" t="s">
        <v>1079</v>
      </c>
      <c r="M481" s="37">
        <v>0.39</v>
      </c>
      <c r="N481" s="37" t="s">
        <v>8</v>
      </c>
      <c r="O481" s="37" t="s">
        <v>28</v>
      </c>
      <c r="P481" s="37" t="s">
        <v>163</v>
      </c>
      <c r="Q481" s="37" t="s">
        <v>1078</v>
      </c>
      <c r="R481" s="37">
        <v>76086</v>
      </c>
      <c r="S481" s="39">
        <v>42046</v>
      </c>
      <c r="T481" s="39">
        <v>42048</v>
      </c>
      <c r="U481" s="37">
        <v>4.4104000000000001</v>
      </c>
      <c r="V481" s="37">
        <v>2</v>
      </c>
      <c r="W481" s="37">
        <v>10.039999999999999</v>
      </c>
      <c r="X481" s="37">
        <v>91209</v>
      </c>
      <c r="Y481" s="37" t="s">
        <v>3217</v>
      </c>
      <c r="Z481" s="37">
        <v>-63.062966798593784</v>
      </c>
    </row>
    <row r="482" spans="1:26" customFormat="1" x14ac:dyDescent="0.2">
      <c r="A482" s="37">
        <v>2072</v>
      </c>
      <c r="B482" s="37" t="s">
        <v>896</v>
      </c>
      <c r="C482" s="37" t="s">
        <v>13</v>
      </c>
      <c r="D482" s="37">
        <v>0.09</v>
      </c>
      <c r="E482" s="37">
        <v>260.98</v>
      </c>
      <c r="F482" s="37">
        <v>41.91</v>
      </c>
      <c r="G482" s="37" t="s">
        <v>2</v>
      </c>
      <c r="H482" s="37" t="s">
        <v>70</v>
      </c>
      <c r="I482" s="37" t="s">
        <v>4</v>
      </c>
      <c r="J482" s="37" t="s">
        <v>93</v>
      </c>
      <c r="K482" s="37" t="s">
        <v>6</v>
      </c>
      <c r="L482" s="37" t="s">
        <v>411</v>
      </c>
      <c r="M482" s="37">
        <v>0.59</v>
      </c>
      <c r="N482" s="37" t="s">
        <v>8</v>
      </c>
      <c r="O482" s="37" t="s">
        <v>28</v>
      </c>
      <c r="P482" s="37" t="s">
        <v>265</v>
      </c>
      <c r="Q482" s="37" t="s">
        <v>898</v>
      </c>
      <c r="R482" s="37">
        <v>48505</v>
      </c>
      <c r="S482" s="39">
        <v>42046</v>
      </c>
      <c r="T482" s="39">
        <v>42048</v>
      </c>
      <c r="U482" s="37">
        <v>1307.2692</v>
      </c>
      <c r="V482" s="37">
        <v>14</v>
      </c>
      <c r="W482" s="37">
        <v>3377.06</v>
      </c>
      <c r="X482" s="37">
        <v>88556</v>
      </c>
      <c r="Y482" s="37" t="s">
        <v>3217</v>
      </c>
      <c r="Z482" s="37">
        <v>3576.5755390848826</v>
      </c>
    </row>
    <row r="483" spans="1:26" customFormat="1" x14ac:dyDescent="0.2">
      <c r="A483" s="37">
        <v>2072</v>
      </c>
      <c r="B483" s="37" t="s">
        <v>896</v>
      </c>
      <c r="C483" s="37" t="s">
        <v>13</v>
      </c>
      <c r="D483" s="37">
        <v>0.01</v>
      </c>
      <c r="E483" s="37">
        <v>10.52</v>
      </c>
      <c r="F483" s="37">
        <v>7.94</v>
      </c>
      <c r="G483" s="37" t="s">
        <v>14</v>
      </c>
      <c r="H483" s="37" t="s">
        <v>70</v>
      </c>
      <c r="I483" s="37" t="s">
        <v>4</v>
      </c>
      <c r="J483" s="37" t="s">
        <v>102</v>
      </c>
      <c r="K483" s="37" t="s">
        <v>18</v>
      </c>
      <c r="L483" s="37" t="s">
        <v>1080</v>
      </c>
      <c r="M483" s="37">
        <v>0.52</v>
      </c>
      <c r="N483" s="37" t="s">
        <v>8</v>
      </c>
      <c r="O483" s="37" t="s">
        <v>28</v>
      </c>
      <c r="P483" s="37" t="s">
        <v>265</v>
      </c>
      <c r="Q483" s="37" t="s">
        <v>898</v>
      </c>
      <c r="R483" s="37">
        <v>48505</v>
      </c>
      <c r="S483" s="39">
        <v>42046</v>
      </c>
      <c r="T483" s="39">
        <v>42048</v>
      </c>
      <c r="U483" s="37">
        <v>-15.8184</v>
      </c>
      <c r="V483" s="37">
        <v>11</v>
      </c>
      <c r="W483" s="37">
        <v>123.93</v>
      </c>
      <c r="X483" s="37">
        <v>88556</v>
      </c>
      <c r="Y483" s="37" t="s">
        <v>3217</v>
      </c>
      <c r="Z483" s="37">
        <v>296.30794551473491</v>
      </c>
    </row>
    <row r="484" spans="1:26" customFormat="1" x14ac:dyDescent="0.2">
      <c r="A484" s="37">
        <v>2072</v>
      </c>
      <c r="B484" s="37" t="s">
        <v>896</v>
      </c>
      <c r="C484" s="37" t="s">
        <v>13</v>
      </c>
      <c r="D484" s="37">
        <v>0.02</v>
      </c>
      <c r="E484" s="37">
        <v>5.98</v>
      </c>
      <c r="F484" s="37">
        <v>7.5</v>
      </c>
      <c r="G484" s="37" t="s">
        <v>63</v>
      </c>
      <c r="H484" s="37" t="s">
        <v>70</v>
      </c>
      <c r="I484" s="37" t="s">
        <v>24</v>
      </c>
      <c r="J484" s="37" t="s">
        <v>64</v>
      </c>
      <c r="K484" s="37" t="s">
        <v>49</v>
      </c>
      <c r="L484" s="37" t="s">
        <v>1081</v>
      </c>
      <c r="M484" s="37">
        <v>0.4</v>
      </c>
      <c r="N484" s="37" t="s">
        <v>8</v>
      </c>
      <c r="O484" s="37" t="s">
        <v>28</v>
      </c>
      <c r="P484" s="37" t="s">
        <v>265</v>
      </c>
      <c r="Q484" s="37" t="s">
        <v>898</v>
      </c>
      <c r="R484" s="37">
        <v>48505</v>
      </c>
      <c r="S484" s="39">
        <v>42046</v>
      </c>
      <c r="T484" s="39">
        <v>42048</v>
      </c>
      <c r="U484" s="37">
        <v>-55.8324</v>
      </c>
      <c r="V484" s="37">
        <v>14</v>
      </c>
      <c r="W484" s="37">
        <v>93.96</v>
      </c>
      <c r="X484" s="37">
        <v>88556</v>
      </c>
      <c r="Y484" s="37" t="s">
        <v>3217</v>
      </c>
      <c r="Z484" s="37">
        <v>40.380312628601274</v>
      </c>
    </row>
    <row r="485" spans="1:26" customFormat="1" x14ac:dyDescent="0.2">
      <c r="A485" s="37">
        <v>2489</v>
      </c>
      <c r="B485" s="37" t="s">
        <v>427</v>
      </c>
      <c r="C485" s="37" t="s">
        <v>13</v>
      </c>
      <c r="D485" s="37">
        <v>0.01</v>
      </c>
      <c r="E485" s="37">
        <v>2036.48</v>
      </c>
      <c r="F485" s="37">
        <v>14.7</v>
      </c>
      <c r="G485" s="37" t="s">
        <v>2</v>
      </c>
      <c r="H485" s="37" t="s">
        <v>15</v>
      </c>
      <c r="I485" s="37" t="s">
        <v>16</v>
      </c>
      <c r="J485" s="37" t="s">
        <v>32</v>
      </c>
      <c r="K485" s="37" t="s">
        <v>33</v>
      </c>
      <c r="L485" s="37" t="s">
        <v>34</v>
      </c>
      <c r="M485" s="37">
        <v>0.55000000000000004</v>
      </c>
      <c r="N485" s="37" t="s">
        <v>8</v>
      </c>
      <c r="O485" s="37" t="s">
        <v>35</v>
      </c>
      <c r="P485" s="37" t="s">
        <v>66</v>
      </c>
      <c r="Q485" s="37" t="s">
        <v>429</v>
      </c>
      <c r="R485" s="37">
        <v>94521</v>
      </c>
      <c r="S485" s="39">
        <v>42046</v>
      </c>
      <c r="T485" s="39">
        <v>42048</v>
      </c>
      <c r="U485" s="37">
        <v>-1596.7457999999999</v>
      </c>
      <c r="V485" s="37">
        <v>2</v>
      </c>
      <c r="W485" s="37">
        <v>3786.84</v>
      </c>
      <c r="X485" s="37">
        <v>86883</v>
      </c>
      <c r="Y485" s="37" t="s">
        <v>3218</v>
      </c>
      <c r="Z485" s="37">
        <v>5404.3601945868904</v>
      </c>
    </row>
    <row r="486" spans="1:26" customFormat="1" x14ac:dyDescent="0.2">
      <c r="A486" s="37">
        <v>2778</v>
      </c>
      <c r="B486" s="37" t="s">
        <v>1082</v>
      </c>
      <c r="C486" s="37" t="s">
        <v>13</v>
      </c>
      <c r="D486" s="37">
        <v>0.05</v>
      </c>
      <c r="E486" s="37">
        <v>205.99</v>
      </c>
      <c r="F486" s="37">
        <v>8.99</v>
      </c>
      <c r="G486" s="37" t="s">
        <v>63</v>
      </c>
      <c r="H486" s="37" t="s">
        <v>15</v>
      </c>
      <c r="I486" s="37" t="s">
        <v>16</v>
      </c>
      <c r="J486" s="37" t="s">
        <v>111</v>
      </c>
      <c r="K486" s="37" t="s">
        <v>49</v>
      </c>
      <c r="L486" s="37" t="s">
        <v>1083</v>
      </c>
      <c r="M486" s="37">
        <v>0.57999999999999996</v>
      </c>
      <c r="N486" s="37" t="s">
        <v>8</v>
      </c>
      <c r="O486" s="37" t="s">
        <v>9</v>
      </c>
      <c r="P486" s="37" t="s">
        <v>73</v>
      </c>
      <c r="Q486" s="37" t="s">
        <v>1084</v>
      </c>
      <c r="R486" s="37">
        <v>28403</v>
      </c>
      <c r="S486" s="39">
        <v>42046</v>
      </c>
      <c r="T486" s="39">
        <v>42047</v>
      </c>
      <c r="U486" s="37">
        <v>111.05249999999999</v>
      </c>
      <c r="V486" s="37">
        <v>12</v>
      </c>
      <c r="W486" s="37">
        <v>2118.9899999999998</v>
      </c>
      <c r="X486" s="37">
        <v>87160</v>
      </c>
      <c r="Y486" s="37" t="s">
        <v>3216</v>
      </c>
      <c r="Z486" s="37">
        <v>979.97600633525064</v>
      </c>
    </row>
    <row r="487" spans="1:26" customFormat="1" x14ac:dyDescent="0.2">
      <c r="A487" s="37">
        <v>2778</v>
      </c>
      <c r="B487" s="37" t="s">
        <v>1082</v>
      </c>
      <c r="C487" s="37" t="s">
        <v>13</v>
      </c>
      <c r="D487" s="37">
        <v>0.08</v>
      </c>
      <c r="E487" s="37">
        <v>205.99</v>
      </c>
      <c r="F487" s="37">
        <v>8.99</v>
      </c>
      <c r="G487" s="37" t="s">
        <v>14</v>
      </c>
      <c r="H487" s="37" t="s">
        <v>15</v>
      </c>
      <c r="I487" s="37" t="s">
        <v>16</v>
      </c>
      <c r="J487" s="37" t="s">
        <v>111</v>
      </c>
      <c r="K487" s="37" t="s">
        <v>49</v>
      </c>
      <c r="L487" s="37" t="s">
        <v>639</v>
      </c>
      <c r="M487" s="37">
        <v>0.56000000000000005</v>
      </c>
      <c r="N487" s="37" t="s">
        <v>8</v>
      </c>
      <c r="O487" s="37" t="s">
        <v>9</v>
      </c>
      <c r="P487" s="37" t="s">
        <v>73</v>
      </c>
      <c r="Q487" s="37" t="s">
        <v>1084</v>
      </c>
      <c r="R487" s="37">
        <v>28403</v>
      </c>
      <c r="S487" s="39">
        <v>42046</v>
      </c>
      <c r="T487" s="39">
        <v>42047</v>
      </c>
      <c r="U487" s="37">
        <v>-1963.752</v>
      </c>
      <c r="V487" s="37">
        <v>5</v>
      </c>
      <c r="W487" s="37">
        <v>837.64</v>
      </c>
      <c r="X487" s="37">
        <v>87160</v>
      </c>
      <c r="Y487" s="37" t="s">
        <v>3216</v>
      </c>
      <c r="Z487" s="37">
        <v>-1098.9101292979603</v>
      </c>
    </row>
    <row r="488" spans="1:26" customFormat="1" x14ac:dyDescent="0.2">
      <c r="A488" s="37">
        <v>1815</v>
      </c>
      <c r="B488" s="37" t="s">
        <v>1085</v>
      </c>
      <c r="C488" s="37" t="s">
        <v>92</v>
      </c>
      <c r="D488" s="37">
        <v>0.06</v>
      </c>
      <c r="E488" s="37">
        <v>90.97</v>
      </c>
      <c r="F488" s="37">
        <v>14</v>
      </c>
      <c r="G488" s="37" t="s">
        <v>2</v>
      </c>
      <c r="H488" s="37" t="s">
        <v>47</v>
      </c>
      <c r="I488" s="37" t="s">
        <v>16</v>
      </c>
      <c r="J488" s="37" t="s">
        <v>32</v>
      </c>
      <c r="K488" s="37" t="s">
        <v>33</v>
      </c>
      <c r="L488" s="37" t="s">
        <v>1086</v>
      </c>
      <c r="M488" s="37">
        <v>0.36</v>
      </c>
      <c r="N488" s="37" t="s">
        <v>8</v>
      </c>
      <c r="O488" s="37" t="s">
        <v>9</v>
      </c>
      <c r="P488" s="37" t="s">
        <v>10</v>
      </c>
      <c r="Q488" s="37" t="s">
        <v>1087</v>
      </c>
      <c r="R488" s="37">
        <v>39208</v>
      </c>
      <c r="S488" s="39">
        <v>42046</v>
      </c>
      <c r="T488" s="39">
        <v>42047</v>
      </c>
      <c r="U488" s="37">
        <v>47.334000000000003</v>
      </c>
      <c r="V488" s="37">
        <v>14</v>
      </c>
      <c r="W488" s="37">
        <v>1263.3499999999999</v>
      </c>
      <c r="X488" s="37">
        <v>90525</v>
      </c>
      <c r="Y488" s="37" t="s">
        <v>3216</v>
      </c>
      <c r="Z488" s="37">
        <v>856.62775631458373</v>
      </c>
    </row>
    <row r="489" spans="1:26" customFormat="1" x14ac:dyDescent="0.2">
      <c r="A489" s="37">
        <v>757</v>
      </c>
      <c r="B489" s="37" t="s">
        <v>1088</v>
      </c>
      <c r="C489" s="37" t="s">
        <v>46</v>
      </c>
      <c r="D489" s="37">
        <v>0.03</v>
      </c>
      <c r="E489" s="37">
        <v>37.94</v>
      </c>
      <c r="F489" s="37">
        <v>5.08</v>
      </c>
      <c r="G489" s="37" t="s">
        <v>14</v>
      </c>
      <c r="H489" s="37" t="s">
        <v>47</v>
      </c>
      <c r="I489" s="37" t="s">
        <v>24</v>
      </c>
      <c r="J489" s="37" t="s">
        <v>64</v>
      </c>
      <c r="K489" s="37" t="s">
        <v>26</v>
      </c>
      <c r="L489" s="37" t="s">
        <v>1089</v>
      </c>
      <c r="M489" s="37">
        <v>0.38</v>
      </c>
      <c r="N489" s="37" t="s">
        <v>8</v>
      </c>
      <c r="O489" s="37" t="s">
        <v>35</v>
      </c>
      <c r="P489" s="37" t="s">
        <v>115</v>
      </c>
      <c r="Q489" s="37" t="s">
        <v>1090</v>
      </c>
      <c r="R489" s="37">
        <v>97062</v>
      </c>
      <c r="S489" s="39">
        <v>42046</v>
      </c>
      <c r="T489" s="39">
        <v>42048</v>
      </c>
      <c r="U489" s="37">
        <v>-7.5244</v>
      </c>
      <c r="V489" s="37">
        <v>1</v>
      </c>
      <c r="W489" s="37">
        <v>39.97</v>
      </c>
      <c r="X489" s="37">
        <v>90258</v>
      </c>
      <c r="Y489" s="37" t="s">
        <v>3218</v>
      </c>
      <c r="Z489" s="37">
        <v>416.0386339420574</v>
      </c>
    </row>
    <row r="490" spans="1:26" customFormat="1" x14ac:dyDescent="0.2">
      <c r="A490" s="37">
        <v>16</v>
      </c>
      <c r="B490" s="37" t="s">
        <v>1091</v>
      </c>
      <c r="C490" s="37" t="s">
        <v>13</v>
      </c>
      <c r="D490" s="37">
        <v>0.04</v>
      </c>
      <c r="E490" s="37">
        <v>2.98</v>
      </c>
      <c r="F490" s="37">
        <v>1.58</v>
      </c>
      <c r="G490" s="37" t="s">
        <v>14</v>
      </c>
      <c r="H490" s="37" t="s">
        <v>3</v>
      </c>
      <c r="I490" s="37" t="s">
        <v>24</v>
      </c>
      <c r="J490" s="37" t="s">
        <v>152</v>
      </c>
      <c r="K490" s="37" t="s">
        <v>26</v>
      </c>
      <c r="L490" s="37" t="s">
        <v>1092</v>
      </c>
      <c r="M490" s="37">
        <v>0.39</v>
      </c>
      <c r="N490" s="37" t="s">
        <v>8</v>
      </c>
      <c r="O490" s="37" t="s">
        <v>87</v>
      </c>
      <c r="P490" s="37" t="s">
        <v>88</v>
      </c>
      <c r="Q490" s="37" t="s">
        <v>1093</v>
      </c>
      <c r="R490" s="37">
        <v>13210</v>
      </c>
      <c r="S490" s="39">
        <v>42047</v>
      </c>
      <c r="T490" s="39">
        <v>42050</v>
      </c>
      <c r="U490" s="37">
        <v>2.63</v>
      </c>
      <c r="V490" s="37">
        <v>6</v>
      </c>
      <c r="W490" s="37">
        <v>18.8</v>
      </c>
      <c r="X490" s="37">
        <v>86836</v>
      </c>
      <c r="Y490" s="37" t="s">
        <v>3219</v>
      </c>
      <c r="Z490" s="37">
        <v>-21.126462768243375</v>
      </c>
    </row>
    <row r="491" spans="1:26" customFormat="1" x14ac:dyDescent="0.2">
      <c r="A491" s="37">
        <v>16</v>
      </c>
      <c r="B491" s="37" t="s">
        <v>1091</v>
      </c>
      <c r="C491" s="37" t="s">
        <v>13</v>
      </c>
      <c r="D491" s="37">
        <v>0.05</v>
      </c>
      <c r="E491" s="37">
        <v>115.99</v>
      </c>
      <c r="F491" s="37">
        <v>2.5</v>
      </c>
      <c r="G491" s="37" t="s">
        <v>14</v>
      </c>
      <c r="H491" s="37" t="s">
        <v>3</v>
      </c>
      <c r="I491" s="37" t="s">
        <v>16</v>
      </c>
      <c r="J491" s="37" t="s">
        <v>111</v>
      </c>
      <c r="K491" s="37" t="s">
        <v>49</v>
      </c>
      <c r="L491" s="37" t="s">
        <v>1094</v>
      </c>
      <c r="M491" s="37">
        <v>0.55000000000000004</v>
      </c>
      <c r="N491" s="37" t="s">
        <v>8</v>
      </c>
      <c r="O491" s="37" t="s">
        <v>87</v>
      </c>
      <c r="P491" s="37" t="s">
        <v>88</v>
      </c>
      <c r="Q491" s="37" t="s">
        <v>1093</v>
      </c>
      <c r="R491" s="37">
        <v>13210</v>
      </c>
      <c r="S491" s="39">
        <v>42047</v>
      </c>
      <c r="T491" s="39">
        <v>42049</v>
      </c>
      <c r="U491" s="37">
        <v>652.73310000000004</v>
      </c>
      <c r="V491" s="37">
        <v>10</v>
      </c>
      <c r="W491" s="37">
        <v>945.99</v>
      </c>
      <c r="X491" s="37">
        <v>86836</v>
      </c>
      <c r="Y491" s="37" t="s">
        <v>3219</v>
      </c>
      <c r="Z491" s="37">
        <v>1150.4852349330406</v>
      </c>
    </row>
    <row r="492" spans="1:26" customFormat="1" x14ac:dyDescent="0.2">
      <c r="A492" s="37">
        <v>190</v>
      </c>
      <c r="B492" s="37" t="s">
        <v>1095</v>
      </c>
      <c r="C492" s="37" t="s">
        <v>13</v>
      </c>
      <c r="D492" s="37">
        <v>0.1</v>
      </c>
      <c r="E492" s="37">
        <v>58.1</v>
      </c>
      <c r="F492" s="37">
        <v>1.49</v>
      </c>
      <c r="G492" s="37" t="s">
        <v>14</v>
      </c>
      <c r="H492" s="37" t="s">
        <v>70</v>
      </c>
      <c r="I492" s="37" t="s">
        <v>24</v>
      </c>
      <c r="J492" s="37" t="s">
        <v>48</v>
      </c>
      <c r="K492" s="37" t="s">
        <v>49</v>
      </c>
      <c r="L492" s="37" t="s">
        <v>598</v>
      </c>
      <c r="M492" s="37">
        <v>0.38</v>
      </c>
      <c r="N492" s="37" t="s">
        <v>8</v>
      </c>
      <c r="O492" s="37" t="s">
        <v>28</v>
      </c>
      <c r="P492" s="37" t="s">
        <v>79</v>
      </c>
      <c r="Q492" s="37" t="s">
        <v>1096</v>
      </c>
      <c r="R492" s="37">
        <v>60004</v>
      </c>
      <c r="S492" s="39">
        <v>42047</v>
      </c>
      <c r="T492" s="39">
        <v>42048</v>
      </c>
      <c r="U492" s="37">
        <v>113.6499</v>
      </c>
      <c r="V492" s="37">
        <v>3</v>
      </c>
      <c r="W492" s="37">
        <v>164.71</v>
      </c>
      <c r="X492" s="37">
        <v>89092</v>
      </c>
      <c r="Y492" s="37" t="s">
        <v>3217</v>
      </c>
      <c r="Z492" s="37">
        <v>223.84829149473805</v>
      </c>
    </row>
    <row r="493" spans="1:26" customFormat="1" x14ac:dyDescent="0.2">
      <c r="A493" s="37">
        <v>191</v>
      </c>
      <c r="B493" s="37" t="s">
        <v>1097</v>
      </c>
      <c r="C493" s="37" t="s">
        <v>13</v>
      </c>
      <c r="D493" s="37">
        <v>0.01</v>
      </c>
      <c r="E493" s="37">
        <v>80.48</v>
      </c>
      <c r="F493" s="37">
        <v>4.5</v>
      </c>
      <c r="G493" s="37" t="s">
        <v>14</v>
      </c>
      <c r="H493" s="37" t="s">
        <v>70</v>
      </c>
      <c r="I493" s="37" t="s">
        <v>24</v>
      </c>
      <c r="J493" s="37" t="s">
        <v>71</v>
      </c>
      <c r="K493" s="37" t="s">
        <v>49</v>
      </c>
      <c r="L493" s="37" t="s">
        <v>1098</v>
      </c>
      <c r="M493" s="37">
        <v>0.55000000000000004</v>
      </c>
      <c r="N493" s="37" t="s">
        <v>8</v>
      </c>
      <c r="O493" s="37" t="s">
        <v>28</v>
      </c>
      <c r="P493" s="37" t="s">
        <v>79</v>
      </c>
      <c r="Q493" s="37" t="s">
        <v>1099</v>
      </c>
      <c r="R493" s="37">
        <v>60505</v>
      </c>
      <c r="S493" s="39">
        <v>42047</v>
      </c>
      <c r="T493" s="39">
        <v>42050</v>
      </c>
      <c r="U493" s="37">
        <v>-35.474400000000003</v>
      </c>
      <c r="V493" s="37">
        <v>1</v>
      </c>
      <c r="W493" s="37">
        <v>79.680000000000007</v>
      </c>
      <c r="X493" s="37">
        <v>89092</v>
      </c>
      <c r="Y493" s="37" t="s">
        <v>3217</v>
      </c>
      <c r="Z493" s="37">
        <v>425.23282966459681</v>
      </c>
    </row>
    <row r="494" spans="1:26" customFormat="1" x14ac:dyDescent="0.2">
      <c r="A494" s="37">
        <v>3046</v>
      </c>
      <c r="B494" s="37" t="s">
        <v>1100</v>
      </c>
      <c r="C494" s="37" t="s">
        <v>13</v>
      </c>
      <c r="D494" s="37">
        <v>0.05</v>
      </c>
      <c r="E494" s="37">
        <v>120.98</v>
      </c>
      <c r="F494" s="37">
        <v>30</v>
      </c>
      <c r="G494" s="37" t="s">
        <v>2</v>
      </c>
      <c r="H494" s="37" t="s">
        <v>3</v>
      </c>
      <c r="I494" s="37" t="s">
        <v>4</v>
      </c>
      <c r="J494" s="37" t="s">
        <v>85</v>
      </c>
      <c r="K494" s="37" t="s">
        <v>33</v>
      </c>
      <c r="L494" s="37" t="s">
        <v>1101</v>
      </c>
      <c r="M494" s="37">
        <v>0.64</v>
      </c>
      <c r="N494" s="37" t="s">
        <v>8</v>
      </c>
      <c r="O494" s="37" t="s">
        <v>28</v>
      </c>
      <c r="P494" s="37" t="s">
        <v>513</v>
      </c>
      <c r="Q494" s="37" t="s">
        <v>734</v>
      </c>
      <c r="R494" s="37">
        <v>66209</v>
      </c>
      <c r="S494" s="39">
        <v>42047</v>
      </c>
      <c r="T494" s="39">
        <v>42049</v>
      </c>
      <c r="U494" s="37">
        <v>-78.759200000000007</v>
      </c>
      <c r="V494" s="37">
        <v>2</v>
      </c>
      <c r="W494" s="37">
        <v>251.06</v>
      </c>
      <c r="X494" s="37">
        <v>86103</v>
      </c>
      <c r="Y494" s="37" t="s">
        <v>3217</v>
      </c>
      <c r="Z494" s="37">
        <v>1448.3737751765982</v>
      </c>
    </row>
    <row r="495" spans="1:26" customFormat="1" x14ac:dyDescent="0.2">
      <c r="A495" s="37">
        <v>954</v>
      </c>
      <c r="B495" s="37" t="s">
        <v>1102</v>
      </c>
      <c r="C495" s="37" t="s">
        <v>23</v>
      </c>
      <c r="D495" s="37">
        <v>0.1</v>
      </c>
      <c r="E495" s="37">
        <v>7.31</v>
      </c>
      <c r="F495" s="37">
        <v>0.49</v>
      </c>
      <c r="G495" s="37" t="s">
        <v>14</v>
      </c>
      <c r="H495" s="37" t="s">
        <v>3</v>
      </c>
      <c r="I495" s="37" t="s">
        <v>24</v>
      </c>
      <c r="J495" s="37" t="s">
        <v>128</v>
      </c>
      <c r="K495" s="37" t="s">
        <v>49</v>
      </c>
      <c r="L495" s="37" t="s">
        <v>1103</v>
      </c>
      <c r="M495" s="37">
        <v>0.38</v>
      </c>
      <c r="N495" s="37" t="s">
        <v>8</v>
      </c>
      <c r="O495" s="37" t="s">
        <v>28</v>
      </c>
      <c r="P495" s="37" t="s">
        <v>163</v>
      </c>
      <c r="Q495" s="37" t="s">
        <v>1104</v>
      </c>
      <c r="R495" s="37">
        <v>75067</v>
      </c>
      <c r="S495" s="39">
        <v>42047</v>
      </c>
      <c r="T495" s="39">
        <v>42056</v>
      </c>
      <c r="U495" s="37">
        <v>19.064699999999998</v>
      </c>
      <c r="V495" s="37">
        <v>4</v>
      </c>
      <c r="W495" s="37">
        <v>27.63</v>
      </c>
      <c r="X495" s="37">
        <v>90771</v>
      </c>
      <c r="Y495" s="37" t="s">
        <v>3217</v>
      </c>
      <c r="Z495" s="37">
        <v>13.437469536150086</v>
      </c>
    </row>
    <row r="496" spans="1:26" customFormat="1" x14ac:dyDescent="0.2">
      <c r="A496" s="37">
        <v>954</v>
      </c>
      <c r="B496" s="37" t="s">
        <v>1102</v>
      </c>
      <c r="C496" s="37" t="s">
        <v>23</v>
      </c>
      <c r="D496" s="37">
        <v>0.08</v>
      </c>
      <c r="E496" s="37">
        <v>6.7</v>
      </c>
      <c r="F496" s="37">
        <v>1.56</v>
      </c>
      <c r="G496" s="37" t="s">
        <v>14</v>
      </c>
      <c r="H496" s="37" t="s">
        <v>3</v>
      </c>
      <c r="I496" s="37" t="s">
        <v>24</v>
      </c>
      <c r="J496" s="37" t="s">
        <v>25</v>
      </c>
      <c r="K496" s="37" t="s">
        <v>26</v>
      </c>
      <c r="L496" s="37" t="s">
        <v>1022</v>
      </c>
      <c r="M496" s="37">
        <v>0.52</v>
      </c>
      <c r="N496" s="37" t="s">
        <v>8</v>
      </c>
      <c r="O496" s="37" t="s">
        <v>28</v>
      </c>
      <c r="P496" s="37" t="s">
        <v>163</v>
      </c>
      <c r="Q496" s="37" t="s">
        <v>1104</v>
      </c>
      <c r="R496" s="37">
        <v>75067</v>
      </c>
      <c r="S496" s="39">
        <v>42047</v>
      </c>
      <c r="T496" s="39">
        <v>42047</v>
      </c>
      <c r="U496" s="37">
        <v>10.56</v>
      </c>
      <c r="V496" s="37">
        <v>5</v>
      </c>
      <c r="W496" s="37">
        <v>31.21</v>
      </c>
      <c r="X496" s="37">
        <v>90771</v>
      </c>
      <c r="Y496" s="37" t="s">
        <v>3217</v>
      </c>
      <c r="Z496" s="37">
        <v>161.97381923631406</v>
      </c>
    </row>
    <row r="497" spans="1:26" customFormat="1" x14ac:dyDescent="0.2">
      <c r="A497" s="37">
        <v>1743</v>
      </c>
      <c r="B497" s="37" t="s">
        <v>1105</v>
      </c>
      <c r="C497" s="37" t="s">
        <v>92</v>
      </c>
      <c r="D497" s="37">
        <v>0</v>
      </c>
      <c r="E497" s="37">
        <v>55.99</v>
      </c>
      <c r="F497" s="37">
        <v>2.5</v>
      </c>
      <c r="G497" s="37" t="s">
        <v>14</v>
      </c>
      <c r="H497" s="37" t="s">
        <v>15</v>
      </c>
      <c r="I497" s="37" t="s">
        <v>16</v>
      </c>
      <c r="J497" s="37" t="s">
        <v>111</v>
      </c>
      <c r="K497" s="37" t="s">
        <v>18</v>
      </c>
      <c r="L497" s="37" t="s">
        <v>1106</v>
      </c>
      <c r="M497" s="37">
        <v>0.83</v>
      </c>
      <c r="N497" s="37" t="s">
        <v>8</v>
      </c>
      <c r="O497" s="37" t="s">
        <v>28</v>
      </c>
      <c r="P497" s="37" t="s">
        <v>163</v>
      </c>
      <c r="Q497" s="37" t="s">
        <v>1107</v>
      </c>
      <c r="R497" s="37">
        <v>77546</v>
      </c>
      <c r="S497" s="39">
        <v>42047</v>
      </c>
      <c r="T497" s="39">
        <v>42049</v>
      </c>
      <c r="U497" s="37">
        <v>-121.05808</v>
      </c>
      <c r="V497" s="37">
        <v>1</v>
      </c>
      <c r="W497" s="37">
        <v>52.1</v>
      </c>
      <c r="X497" s="37">
        <v>91025</v>
      </c>
      <c r="Y497" s="37" t="s">
        <v>3217</v>
      </c>
      <c r="Z497" s="37">
        <v>431.23848961731147</v>
      </c>
    </row>
    <row r="498" spans="1:26" customFormat="1" x14ac:dyDescent="0.2">
      <c r="A498" s="37">
        <v>2553</v>
      </c>
      <c r="B498" s="37" t="s">
        <v>1108</v>
      </c>
      <c r="C498" s="37" t="s">
        <v>92</v>
      </c>
      <c r="D498" s="37">
        <v>0.03</v>
      </c>
      <c r="E498" s="37">
        <v>12.53</v>
      </c>
      <c r="F498" s="37">
        <v>7.17</v>
      </c>
      <c r="G498" s="37" t="s">
        <v>14</v>
      </c>
      <c r="H498" s="37" t="s">
        <v>47</v>
      </c>
      <c r="I498" s="37" t="s">
        <v>24</v>
      </c>
      <c r="J498" s="37" t="s">
        <v>48</v>
      </c>
      <c r="K498" s="37" t="s">
        <v>49</v>
      </c>
      <c r="L498" s="37" t="s">
        <v>1109</v>
      </c>
      <c r="M498" s="37">
        <v>0.38</v>
      </c>
      <c r="N498" s="37" t="s">
        <v>8</v>
      </c>
      <c r="O498" s="37" t="s">
        <v>28</v>
      </c>
      <c r="P498" s="37" t="s">
        <v>333</v>
      </c>
      <c r="Q498" s="37" t="s">
        <v>1110</v>
      </c>
      <c r="R498" s="37">
        <v>53142</v>
      </c>
      <c r="S498" s="39">
        <v>42047</v>
      </c>
      <c r="T498" s="39">
        <v>42048</v>
      </c>
      <c r="U498" s="37">
        <v>-20.320499999999999</v>
      </c>
      <c r="V498" s="37">
        <v>1</v>
      </c>
      <c r="W498" s="37">
        <v>19.32</v>
      </c>
      <c r="X498" s="37">
        <v>86528</v>
      </c>
      <c r="Y498" s="37" t="s">
        <v>3217</v>
      </c>
      <c r="Z498" s="37">
        <v>192.82124427713524</v>
      </c>
    </row>
    <row r="499" spans="1:26" customFormat="1" x14ac:dyDescent="0.2">
      <c r="A499" s="37">
        <v>3324</v>
      </c>
      <c r="B499" s="37" t="s">
        <v>1111</v>
      </c>
      <c r="C499" s="37" t="s">
        <v>92</v>
      </c>
      <c r="D499" s="37">
        <v>0.05</v>
      </c>
      <c r="E499" s="37">
        <v>6.48</v>
      </c>
      <c r="F499" s="37">
        <v>8.19</v>
      </c>
      <c r="G499" s="37" t="s">
        <v>14</v>
      </c>
      <c r="H499" s="37" t="s">
        <v>15</v>
      </c>
      <c r="I499" s="37" t="s">
        <v>24</v>
      </c>
      <c r="J499" s="37" t="s">
        <v>64</v>
      </c>
      <c r="K499" s="37" t="s">
        <v>49</v>
      </c>
      <c r="L499" s="37" t="s">
        <v>875</v>
      </c>
      <c r="M499" s="37">
        <v>0.37</v>
      </c>
      <c r="N499" s="37" t="s">
        <v>8</v>
      </c>
      <c r="O499" s="37" t="s">
        <v>35</v>
      </c>
      <c r="P499" s="37" t="s">
        <v>564</v>
      </c>
      <c r="Q499" s="37" t="s">
        <v>1112</v>
      </c>
      <c r="R499" s="37">
        <v>85335</v>
      </c>
      <c r="S499" s="39">
        <v>42047</v>
      </c>
      <c r="T499" s="39">
        <v>42050</v>
      </c>
      <c r="U499" s="37">
        <v>-164.18</v>
      </c>
      <c r="V499" s="37">
        <v>9</v>
      </c>
      <c r="W499" s="37">
        <v>58.5</v>
      </c>
      <c r="X499" s="37">
        <v>90985</v>
      </c>
      <c r="Y499" s="37" t="s">
        <v>3218</v>
      </c>
      <c r="Z499" s="37">
        <v>-26.161638967413502</v>
      </c>
    </row>
    <row r="500" spans="1:26" customFormat="1" x14ac:dyDescent="0.2">
      <c r="A500" s="37">
        <v>3369</v>
      </c>
      <c r="B500" s="37" t="s">
        <v>1113</v>
      </c>
      <c r="C500" s="37" t="s">
        <v>92</v>
      </c>
      <c r="D500" s="37">
        <v>0.06</v>
      </c>
      <c r="E500" s="37">
        <v>7.1</v>
      </c>
      <c r="F500" s="37">
        <v>6.05</v>
      </c>
      <c r="G500" s="37" t="s">
        <v>14</v>
      </c>
      <c r="H500" s="37" t="s">
        <v>47</v>
      </c>
      <c r="I500" s="37" t="s">
        <v>24</v>
      </c>
      <c r="J500" s="37" t="s">
        <v>48</v>
      </c>
      <c r="K500" s="37" t="s">
        <v>49</v>
      </c>
      <c r="L500" s="37" t="s">
        <v>227</v>
      </c>
      <c r="M500" s="37">
        <v>0.39</v>
      </c>
      <c r="N500" s="37" t="s">
        <v>8</v>
      </c>
      <c r="O500" s="37" t="s">
        <v>87</v>
      </c>
      <c r="P500" s="37" t="s">
        <v>293</v>
      </c>
      <c r="Q500" s="37" t="s">
        <v>1114</v>
      </c>
      <c r="R500" s="37">
        <v>43081</v>
      </c>
      <c r="S500" s="39">
        <v>42047</v>
      </c>
      <c r="T500" s="39">
        <v>42048</v>
      </c>
      <c r="U500" s="37">
        <v>-42.170499999999997</v>
      </c>
      <c r="V500" s="37">
        <v>4</v>
      </c>
      <c r="W500" s="37">
        <v>29.99</v>
      </c>
      <c r="X500" s="37">
        <v>90500</v>
      </c>
      <c r="Y500" s="37" t="s">
        <v>3219</v>
      </c>
      <c r="Z500" s="37">
        <v>110.96374366128759</v>
      </c>
    </row>
    <row r="501" spans="1:26" customFormat="1" x14ac:dyDescent="0.2">
      <c r="A501" s="37">
        <v>1298</v>
      </c>
      <c r="B501" s="37" t="s">
        <v>1115</v>
      </c>
      <c r="C501" s="37" t="s">
        <v>46</v>
      </c>
      <c r="D501" s="37">
        <v>0.04</v>
      </c>
      <c r="E501" s="37">
        <v>150.97999999999999</v>
      </c>
      <c r="F501" s="37">
        <v>13.99</v>
      </c>
      <c r="G501" s="37" t="s">
        <v>14</v>
      </c>
      <c r="H501" s="37" t="s">
        <v>47</v>
      </c>
      <c r="I501" s="37" t="s">
        <v>16</v>
      </c>
      <c r="J501" s="37" t="s">
        <v>32</v>
      </c>
      <c r="K501" s="37" t="s">
        <v>120</v>
      </c>
      <c r="L501" s="37" t="s">
        <v>758</v>
      </c>
      <c r="M501" s="37">
        <v>0.38</v>
      </c>
      <c r="N501" s="37" t="s">
        <v>8</v>
      </c>
      <c r="O501" s="37" t="s">
        <v>28</v>
      </c>
      <c r="P501" s="37" t="s">
        <v>163</v>
      </c>
      <c r="Q501" s="37" t="s">
        <v>1116</v>
      </c>
      <c r="R501" s="37">
        <v>75482</v>
      </c>
      <c r="S501" s="39">
        <v>42047</v>
      </c>
      <c r="T501" s="39">
        <v>42050</v>
      </c>
      <c r="U501" s="37">
        <v>606.05460000000005</v>
      </c>
      <c r="V501" s="37">
        <v>6</v>
      </c>
      <c r="W501" s="37">
        <v>878.34</v>
      </c>
      <c r="X501" s="37">
        <v>90662</v>
      </c>
      <c r="Y501" s="37" t="s">
        <v>3217</v>
      </c>
      <c r="Z501" s="37">
        <v>1638.1916579477538</v>
      </c>
    </row>
    <row r="502" spans="1:26" customFormat="1" x14ac:dyDescent="0.2">
      <c r="A502" s="37">
        <v>1298</v>
      </c>
      <c r="B502" s="37" t="s">
        <v>1115</v>
      </c>
      <c r="C502" s="37" t="s">
        <v>46</v>
      </c>
      <c r="D502" s="37">
        <v>0.04</v>
      </c>
      <c r="E502" s="37">
        <v>176.19</v>
      </c>
      <c r="F502" s="37">
        <v>11.87</v>
      </c>
      <c r="G502" s="37" t="s">
        <v>14</v>
      </c>
      <c r="H502" s="37" t="s">
        <v>47</v>
      </c>
      <c r="I502" s="37" t="s">
        <v>24</v>
      </c>
      <c r="J502" s="37" t="s">
        <v>54</v>
      </c>
      <c r="K502" s="37" t="s">
        <v>49</v>
      </c>
      <c r="L502" s="37" t="s">
        <v>1117</v>
      </c>
      <c r="M502" s="37">
        <v>0.62</v>
      </c>
      <c r="N502" s="37" t="s">
        <v>8</v>
      </c>
      <c r="O502" s="37" t="s">
        <v>28</v>
      </c>
      <c r="P502" s="37" t="s">
        <v>163</v>
      </c>
      <c r="Q502" s="37" t="s">
        <v>1116</v>
      </c>
      <c r="R502" s="37">
        <v>75482</v>
      </c>
      <c r="S502" s="39">
        <v>42047</v>
      </c>
      <c r="T502" s="39">
        <v>42049</v>
      </c>
      <c r="U502" s="37">
        <v>320.10000000000002</v>
      </c>
      <c r="V502" s="37">
        <v>4</v>
      </c>
      <c r="W502" s="37">
        <v>676.57</v>
      </c>
      <c r="X502" s="37">
        <v>90662</v>
      </c>
      <c r="Y502" s="37" t="s">
        <v>3217</v>
      </c>
      <c r="Z502" s="37">
        <v>1565.2428647972542</v>
      </c>
    </row>
    <row r="503" spans="1:26" customFormat="1" x14ac:dyDescent="0.2">
      <c r="A503" s="37">
        <v>2020</v>
      </c>
      <c r="B503" s="37" t="s">
        <v>1118</v>
      </c>
      <c r="C503" s="37" t="s">
        <v>1</v>
      </c>
      <c r="D503" s="37">
        <v>0.02</v>
      </c>
      <c r="E503" s="37">
        <v>120.98</v>
      </c>
      <c r="F503" s="37">
        <v>58.64</v>
      </c>
      <c r="G503" s="37" t="s">
        <v>2</v>
      </c>
      <c r="H503" s="37" t="s">
        <v>47</v>
      </c>
      <c r="I503" s="37" t="s">
        <v>4</v>
      </c>
      <c r="J503" s="37" t="s">
        <v>93</v>
      </c>
      <c r="K503" s="37" t="s">
        <v>6</v>
      </c>
      <c r="L503" s="37" t="s">
        <v>1119</v>
      </c>
      <c r="M503" s="37">
        <v>0.75</v>
      </c>
      <c r="N503" s="37" t="s">
        <v>8</v>
      </c>
      <c r="O503" s="37" t="s">
        <v>87</v>
      </c>
      <c r="P503" s="37" t="s">
        <v>296</v>
      </c>
      <c r="Q503" s="37" t="s">
        <v>1120</v>
      </c>
      <c r="R503" s="37">
        <v>15239</v>
      </c>
      <c r="S503" s="39">
        <v>42048</v>
      </c>
      <c r="T503" s="39">
        <v>42050</v>
      </c>
      <c r="U503" s="37">
        <v>-1330.5</v>
      </c>
      <c r="V503" s="37">
        <v>11</v>
      </c>
      <c r="W503" s="37">
        <v>1370.99</v>
      </c>
      <c r="X503" s="37">
        <v>86933</v>
      </c>
      <c r="Y503" s="37" t="s">
        <v>3219</v>
      </c>
      <c r="Z503" s="37">
        <v>1401.3806307947796</v>
      </c>
    </row>
    <row r="504" spans="1:26" customFormat="1" x14ac:dyDescent="0.2">
      <c r="A504" s="37">
        <v>3342</v>
      </c>
      <c r="B504" s="37" t="s">
        <v>1121</v>
      </c>
      <c r="C504" s="37" t="s">
        <v>1</v>
      </c>
      <c r="D504" s="37">
        <v>0.03</v>
      </c>
      <c r="E504" s="37">
        <v>194.3</v>
      </c>
      <c r="F504" s="37">
        <v>11.54</v>
      </c>
      <c r="G504" s="37" t="s">
        <v>14</v>
      </c>
      <c r="H504" s="37" t="s">
        <v>47</v>
      </c>
      <c r="I504" s="37" t="s">
        <v>4</v>
      </c>
      <c r="J504" s="37" t="s">
        <v>102</v>
      </c>
      <c r="K504" s="37" t="s">
        <v>40</v>
      </c>
      <c r="L504" s="37" t="s">
        <v>182</v>
      </c>
      <c r="M504" s="37">
        <v>0.59</v>
      </c>
      <c r="N504" s="37" t="s">
        <v>8</v>
      </c>
      <c r="O504" s="37" t="s">
        <v>87</v>
      </c>
      <c r="P504" s="37" t="s">
        <v>350</v>
      </c>
      <c r="Q504" s="37" t="s">
        <v>42</v>
      </c>
      <c r="R504" s="37">
        <v>20006</v>
      </c>
      <c r="S504" s="39">
        <v>42048</v>
      </c>
      <c r="T504" s="39">
        <v>42050</v>
      </c>
      <c r="U504" s="37">
        <v>2861.01</v>
      </c>
      <c r="V504" s="37">
        <v>42</v>
      </c>
      <c r="W504" s="37">
        <v>8549.0400000000009</v>
      </c>
      <c r="X504" s="37">
        <v>21572</v>
      </c>
      <c r="Y504" s="37" t="s">
        <v>3219</v>
      </c>
      <c r="Z504" s="37">
        <v>4285.4757732524631</v>
      </c>
    </row>
    <row r="505" spans="1:26" customFormat="1" x14ac:dyDescent="0.2">
      <c r="A505" s="37">
        <v>3344</v>
      </c>
      <c r="B505" s="37" t="s">
        <v>1122</v>
      </c>
      <c r="C505" s="37" t="s">
        <v>1</v>
      </c>
      <c r="D505" s="37">
        <v>0.03</v>
      </c>
      <c r="E505" s="37">
        <v>194.3</v>
      </c>
      <c r="F505" s="37">
        <v>11.54</v>
      </c>
      <c r="G505" s="37" t="s">
        <v>14</v>
      </c>
      <c r="H505" s="37" t="s">
        <v>47</v>
      </c>
      <c r="I505" s="37" t="s">
        <v>4</v>
      </c>
      <c r="J505" s="37" t="s">
        <v>102</v>
      </c>
      <c r="K505" s="37" t="s">
        <v>40</v>
      </c>
      <c r="L505" s="37" t="s">
        <v>182</v>
      </c>
      <c r="M505" s="37">
        <v>0.59</v>
      </c>
      <c r="N505" s="37" t="s">
        <v>8</v>
      </c>
      <c r="O505" s="37" t="s">
        <v>28</v>
      </c>
      <c r="P505" s="37" t="s">
        <v>265</v>
      </c>
      <c r="Q505" s="37" t="s">
        <v>1123</v>
      </c>
      <c r="R505" s="37">
        <v>48307</v>
      </c>
      <c r="S505" s="39">
        <v>42048</v>
      </c>
      <c r="T505" s="39">
        <v>42050</v>
      </c>
      <c r="U505" s="37">
        <v>1544.9306999999999</v>
      </c>
      <c r="V505" s="37">
        <v>11</v>
      </c>
      <c r="W505" s="37">
        <v>2239.0300000000002</v>
      </c>
      <c r="X505" s="37">
        <v>89928</v>
      </c>
      <c r="Y505" s="37" t="s">
        <v>3217</v>
      </c>
      <c r="Z505" s="37">
        <v>2937.7767173574871</v>
      </c>
    </row>
    <row r="506" spans="1:26" customFormat="1" x14ac:dyDescent="0.2">
      <c r="A506" s="37">
        <v>1554</v>
      </c>
      <c r="B506" s="37" t="s">
        <v>1124</v>
      </c>
      <c r="C506" s="37" t="s">
        <v>13</v>
      </c>
      <c r="D506" s="37">
        <v>0.03</v>
      </c>
      <c r="E506" s="37">
        <v>124.49</v>
      </c>
      <c r="F506" s="37">
        <v>51.94</v>
      </c>
      <c r="G506" s="37" t="s">
        <v>2</v>
      </c>
      <c r="H506" s="37" t="s">
        <v>15</v>
      </c>
      <c r="I506" s="37" t="s">
        <v>4</v>
      </c>
      <c r="J506" s="37" t="s">
        <v>5</v>
      </c>
      <c r="K506" s="37" t="s">
        <v>6</v>
      </c>
      <c r="L506" s="37" t="s">
        <v>1125</v>
      </c>
      <c r="M506" s="37">
        <v>0.63</v>
      </c>
      <c r="N506" s="37" t="s">
        <v>8</v>
      </c>
      <c r="O506" s="37" t="s">
        <v>9</v>
      </c>
      <c r="P506" s="37" t="s">
        <v>10</v>
      </c>
      <c r="Q506" s="37" t="s">
        <v>1126</v>
      </c>
      <c r="R506" s="37">
        <v>39503</v>
      </c>
      <c r="S506" s="39">
        <v>42048</v>
      </c>
      <c r="T506" s="39">
        <v>42049</v>
      </c>
      <c r="U506" s="37">
        <v>-4.0179999999999998</v>
      </c>
      <c r="V506" s="37">
        <v>7</v>
      </c>
      <c r="W506" s="37">
        <v>894.88</v>
      </c>
      <c r="X506" s="37">
        <v>87487</v>
      </c>
      <c r="Y506" s="37" t="s">
        <v>3216</v>
      </c>
      <c r="Z506" s="37">
        <v>2127.3211589428465</v>
      </c>
    </row>
    <row r="507" spans="1:26" customFormat="1" x14ac:dyDescent="0.2">
      <c r="A507" s="37">
        <v>2897</v>
      </c>
      <c r="B507" s="37" t="s">
        <v>1127</v>
      </c>
      <c r="C507" s="37" t="s">
        <v>13</v>
      </c>
      <c r="D507" s="37">
        <v>0.05</v>
      </c>
      <c r="E507" s="37">
        <v>80.97</v>
      </c>
      <c r="F507" s="37">
        <v>30.06</v>
      </c>
      <c r="G507" s="37" t="s">
        <v>2</v>
      </c>
      <c r="H507" s="37" t="s">
        <v>47</v>
      </c>
      <c r="I507" s="37" t="s">
        <v>16</v>
      </c>
      <c r="J507" s="37" t="s">
        <v>32</v>
      </c>
      <c r="K507" s="37" t="s">
        <v>6</v>
      </c>
      <c r="L507" s="37" t="s">
        <v>1128</v>
      </c>
      <c r="M507" s="37">
        <v>0.4</v>
      </c>
      <c r="N507" s="37" t="s">
        <v>8</v>
      </c>
      <c r="O507" s="37" t="s">
        <v>28</v>
      </c>
      <c r="P507" s="37" t="s">
        <v>60</v>
      </c>
      <c r="Q507" s="37" t="s">
        <v>1129</v>
      </c>
      <c r="R507" s="37">
        <v>55369</v>
      </c>
      <c r="S507" s="39">
        <v>42048</v>
      </c>
      <c r="T507" s="39">
        <v>42049</v>
      </c>
      <c r="U507" s="37">
        <v>565.17999999999995</v>
      </c>
      <c r="V507" s="37">
        <v>11</v>
      </c>
      <c r="W507" s="37">
        <v>904.25</v>
      </c>
      <c r="X507" s="37">
        <v>86926</v>
      </c>
      <c r="Y507" s="37" t="s">
        <v>3217</v>
      </c>
      <c r="Z507" s="37">
        <v>1824.0756703754776</v>
      </c>
    </row>
    <row r="508" spans="1:26" customFormat="1" x14ac:dyDescent="0.2">
      <c r="A508" s="37">
        <v>2897</v>
      </c>
      <c r="B508" s="37" t="s">
        <v>1127</v>
      </c>
      <c r="C508" s="37" t="s">
        <v>13</v>
      </c>
      <c r="D508" s="37">
        <v>0</v>
      </c>
      <c r="E508" s="37">
        <v>6.48</v>
      </c>
      <c r="F508" s="37">
        <v>10.050000000000001</v>
      </c>
      <c r="G508" s="37" t="s">
        <v>14</v>
      </c>
      <c r="H508" s="37" t="s">
        <v>47</v>
      </c>
      <c r="I508" s="37" t="s">
        <v>24</v>
      </c>
      <c r="J508" s="37" t="s">
        <v>64</v>
      </c>
      <c r="K508" s="37" t="s">
        <v>49</v>
      </c>
      <c r="L508" s="37" t="s">
        <v>1130</v>
      </c>
      <c r="M508" s="37">
        <v>0.37</v>
      </c>
      <c r="N508" s="37" t="s">
        <v>8</v>
      </c>
      <c r="O508" s="37" t="s">
        <v>28</v>
      </c>
      <c r="P508" s="37" t="s">
        <v>60</v>
      </c>
      <c r="Q508" s="37" t="s">
        <v>1129</v>
      </c>
      <c r="R508" s="37">
        <v>55369</v>
      </c>
      <c r="S508" s="39">
        <v>42048</v>
      </c>
      <c r="T508" s="39">
        <v>42050</v>
      </c>
      <c r="U508" s="37">
        <v>-38.72</v>
      </c>
      <c r="V508" s="37">
        <v>2</v>
      </c>
      <c r="W508" s="37">
        <v>16.309999999999999</v>
      </c>
      <c r="X508" s="37">
        <v>86926</v>
      </c>
      <c r="Y508" s="37" t="s">
        <v>3217</v>
      </c>
      <c r="Z508" s="37">
        <v>230.88703322563686</v>
      </c>
    </row>
    <row r="509" spans="1:26" customFormat="1" x14ac:dyDescent="0.2">
      <c r="A509" s="37">
        <v>2058</v>
      </c>
      <c r="B509" s="37" t="s">
        <v>1131</v>
      </c>
      <c r="C509" s="37" t="s">
        <v>92</v>
      </c>
      <c r="D509" s="37">
        <v>7.0000000000000007E-2</v>
      </c>
      <c r="E509" s="37">
        <v>5.98</v>
      </c>
      <c r="F509" s="37">
        <v>5.46</v>
      </c>
      <c r="G509" s="37" t="s">
        <v>14</v>
      </c>
      <c r="H509" s="37" t="s">
        <v>70</v>
      </c>
      <c r="I509" s="37" t="s">
        <v>24</v>
      </c>
      <c r="J509" s="37" t="s">
        <v>64</v>
      </c>
      <c r="K509" s="37" t="s">
        <v>49</v>
      </c>
      <c r="L509" s="37" t="s">
        <v>1132</v>
      </c>
      <c r="M509" s="37">
        <v>0.36</v>
      </c>
      <c r="N509" s="37" t="s">
        <v>8</v>
      </c>
      <c r="O509" s="37" t="s">
        <v>9</v>
      </c>
      <c r="P509" s="37" t="s">
        <v>73</v>
      </c>
      <c r="Q509" s="37" t="s">
        <v>1133</v>
      </c>
      <c r="R509" s="37">
        <v>28601</v>
      </c>
      <c r="S509" s="39">
        <v>42048</v>
      </c>
      <c r="T509" s="39">
        <v>42050</v>
      </c>
      <c r="U509" s="37">
        <v>46.65</v>
      </c>
      <c r="V509" s="37">
        <v>5</v>
      </c>
      <c r="W509" s="37">
        <v>32.76</v>
      </c>
      <c r="X509" s="37">
        <v>88040</v>
      </c>
      <c r="Y509" s="37" t="s">
        <v>3216</v>
      </c>
      <c r="Z509" s="37">
        <v>120.11882801974068</v>
      </c>
    </row>
    <row r="510" spans="1:26" customFormat="1" x14ac:dyDescent="0.2">
      <c r="A510" s="37">
        <v>3170</v>
      </c>
      <c r="B510" s="37" t="s">
        <v>1134</v>
      </c>
      <c r="C510" s="37" t="s">
        <v>92</v>
      </c>
      <c r="D510" s="37">
        <v>0.1</v>
      </c>
      <c r="E510" s="37">
        <v>7.28</v>
      </c>
      <c r="F510" s="37">
        <v>5.47</v>
      </c>
      <c r="G510" s="37" t="s">
        <v>14</v>
      </c>
      <c r="H510" s="37" t="s">
        <v>70</v>
      </c>
      <c r="I510" s="37" t="s">
        <v>24</v>
      </c>
      <c r="J510" s="37" t="s">
        <v>64</v>
      </c>
      <c r="K510" s="37" t="s">
        <v>49</v>
      </c>
      <c r="L510" s="37" t="s">
        <v>1135</v>
      </c>
      <c r="M510" s="37">
        <v>0.35</v>
      </c>
      <c r="N510" s="37" t="s">
        <v>8</v>
      </c>
      <c r="O510" s="37" t="s">
        <v>9</v>
      </c>
      <c r="P510" s="37" t="s">
        <v>99</v>
      </c>
      <c r="Q510" s="37" t="s">
        <v>1136</v>
      </c>
      <c r="R510" s="37">
        <v>34952</v>
      </c>
      <c r="S510" s="39">
        <v>42048</v>
      </c>
      <c r="T510" s="39">
        <v>42048</v>
      </c>
      <c r="U510" s="37">
        <v>167.334</v>
      </c>
      <c r="V510" s="37">
        <v>12</v>
      </c>
      <c r="W510" s="37">
        <v>83.14</v>
      </c>
      <c r="X510" s="37">
        <v>86489</v>
      </c>
      <c r="Y510" s="37" t="s">
        <v>3216</v>
      </c>
      <c r="Z510" s="37">
        <v>219.91486415589557</v>
      </c>
    </row>
    <row r="511" spans="1:26" customFormat="1" x14ac:dyDescent="0.2">
      <c r="A511" s="37">
        <v>2190</v>
      </c>
      <c r="B511" s="37" t="s">
        <v>1137</v>
      </c>
      <c r="C511" s="37" t="s">
        <v>1</v>
      </c>
      <c r="D511" s="37">
        <v>0.05</v>
      </c>
      <c r="E511" s="37">
        <v>16.98</v>
      </c>
      <c r="F511" s="37">
        <v>7.78</v>
      </c>
      <c r="G511" s="37" t="s">
        <v>14</v>
      </c>
      <c r="H511" s="37" t="s">
        <v>47</v>
      </c>
      <c r="I511" s="37" t="s">
        <v>24</v>
      </c>
      <c r="J511" s="37" t="s">
        <v>25</v>
      </c>
      <c r="K511" s="37" t="s">
        <v>18</v>
      </c>
      <c r="L511" s="37" t="s">
        <v>1138</v>
      </c>
      <c r="M511" s="37">
        <v>0.56999999999999995</v>
      </c>
      <c r="N511" s="37" t="s">
        <v>8</v>
      </c>
      <c r="O511" s="37" t="s">
        <v>28</v>
      </c>
      <c r="P511" s="37" t="s">
        <v>265</v>
      </c>
      <c r="Q511" s="37" t="s">
        <v>1139</v>
      </c>
      <c r="R511" s="37">
        <v>48227</v>
      </c>
      <c r="S511" s="39">
        <v>42049</v>
      </c>
      <c r="T511" s="39">
        <v>42051</v>
      </c>
      <c r="U511" s="37">
        <v>-47.28</v>
      </c>
      <c r="V511" s="37">
        <v>45</v>
      </c>
      <c r="W511" s="37">
        <v>761.67</v>
      </c>
      <c r="X511" s="37">
        <v>41636</v>
      </c>
      <c r="Y511" s="37" t="s">
        <v>3217</v>
      </c>
      <c r="Z511" s="37">
        <v>617.97291496405353</v>
      </c>
    </row>
    <row r="512" spans="1:26" customFormat="1" x14ac:dyDescent="0.2">
      <c r="A512" s="37">
        <v>2190</v>
      </c>
      <c r="B512" s="37" t="s">
        <v>1137</v>
      </c>
      <c r="C512" s="37" t="s">
        <v>1</v>
      </c>
      <c r="D512" s="37">
        <v>0.03</v>
      </c>
      <c r="E512" s="37">
        <v>115.99</v>
      </c>
      <c r="F512" s="37">
        <v>4.2300000000000004</v>
      </c>
      <c r="G512" s="37" t="s">
        <v>14</v>
      </c>
      <c r="H512" s="37" t="s">
        <v>47</v>
      </c>
      <c r="I512" s="37" t="s">
        <v>16</v>
      </c>
      <c r="J512" s="37" t="s">
        <v>111</v>
      </c>
      <c r="K512" s="37" t="s">
        <v>49</v>
      </c>
      <c r="L512" s="37" t="s">
        <v>1140</v>
      </c>
      <c r="M512" s="37">
        <v>0.56000000000000005</v>
      </c>
      <c r="N512" s="37" t="s">
        <v>8</v>
      </c>
      <c r="O512" s="37" t="s">
        <v>28</v>
      </c>
      <c r="P512" s="37" t="s">
        <v>265</v>
      </c>
      <c r="Q512" s="37" t="s">
        <v>1139</v>
      </c>
      <c r="R512" s="37">
        <v>48227</v>
      </c>
      <c r="S512" s="39">
        <v>42049</v>
      </c>
      <c r="T512" s="39">
        <v>42051</v>
      </c>
      <c r="U512" s="37">
        <v>722.24099999999999</v>
      </c>
      <c r="V512" s="37">
        <v>49</v>
      </c>
      <c r="W512" s="37">
        <v>5014.07</v>
      </c>
      <c r="X512" s="37">
        <v>41636</v>
      </c>
      <c r="Y512" s="37" t="s">
        <v>3217</v>
      </c>
      <c r="Z512" s="37">
        <v>1622.9831934029353</v>
      </c>
    </row>
    <row r="513" spans="1:26" customFormat="1" x14ac:dyDescent="0.2">
      <c r="A513" s="37">
        <v>2193</v>
      </c>
      <c r="B513" s="37" t="s">
        <v>1141</v>
      </c>
      <c r="C513" s="37" t="s">
        <v>1</v>
      </c>
      <c r="D513" s="37">
        <v>0.05</v>
      </c>
      <c r="E513" s="37">
        <v>16.98</v>
      </c>
      <c r="F513" s="37">
        <v>7.78</v>
      </c>
      <c r="G513" s="37" t="s">
        <v>14</v>
      </c>
      <c r="H513" s="37" t="s">
        <v>47</v>
      </c>
      <c r="I513" s="37" t="s">
        <v>24</v>
      </c>
      <c r="J513" s="37" t="s">
        <v>25</v>
      </c>
      <c r="K513" s="37" t="s">
        <v>18</v>
      </c>
      <c r="L513" s="37" t="s">
        <v>1138</v>
      </c>
      <c r="M513" s="37">
        <v>0.56999999999999995</v>
      </c>
      <c r="N513" s="37" t="s">
        <v>8</v>
      </c>
      <c r="O513" s="37" t="s">
        <v>9</v>
      </c>
      <c r="P513" s="37" t="s">
        <v>73</v>
      </c>
      <c r="Q513" s="37" t="s">
        <v>74</v>
      </c>
      <c r="R513" s="37">
        <v>28560</v>
      </c>
      <c r="S513" s="39">
        <v>42049</v>
      </c>
      <c r="T513" s="39">
        <v>42051</v>
      </c>
      <c r="U513" s="37">
        <v>-161</v>
      </c>
      <c r="V513" s="37">
        <v>11</v>
      </c>
      <c r="W513" s="37">
        <v>186.19</v>
      </c>
      <c r="X513" s="37">
        <v>90685</v>
      </c>
      <c r="Y513" s="37" t="s">
        <v>3216</v>
      </c>
      <c r="Z513" s="37">
        <v>501.52070981473122</v>
      </c>
    </row>
    <row r="514" spans="1:26" customFormat="1" x14ac:dyDescent="0.2">
      <c r="A514" s="37">
        <v>2193</v>
      </c>
      <c r="B514" s="37" t="s">
        <v>1141</v>
      </c>
      <c r="C514" s="37" t="s">
        <v>1</v>
      </c>
      <c r="D514" s="37">
        <v>0.03</v>
      </c>
      <c r="E514" s="37">
        <v>115.99</v>
      </c>
      <c r="F514" s="37">
        <v>4.2300000000000004</v>
      </c>
      <c r="G514" s="37" t="s">
        <v>14</v>
      </c>
      <c r="H514" s="37" t="s">
        <v>47</v>
      </c>
      <c r="I514" s="37" t="s">
        <v>16</v>
      </c>
      <c r="J514" s="37" t="s">
        <v>111</v>
      </c>
      <c r="K514" s="37" t="s">
        <v>49</v>
      </c>
      <c r="L514" s="37" t="s">
        <v>1140</v>
      </c>
      <c r="M514" s="37">
        <v>0.56000000000000005</v>
      </c>
      <c r="N514" s="37" t="s">
        <v>8</v>
      </c>
      <c r="O514" s="37" t="s">
        <v>9</v>
      </c>
      <c r="P514" s="37" t="s">
        <v>73</v>
      </c>
      <c r="Q514" s="37" t="s">
        <v>74</v>
      </c>
      <c r="R514" s="37">
        <v>28560</v>
      </c>
      <c r="S514" s="39">
        <v>42049</v>
      </c>
      <c r="T514" s="39">
        <v>42051</v>
      </c>
      <c r="U514" s="37">
        <v>848.3646</v>
      </c>
      <c r="V514" s="37">
        <v>12</v>
      </c>
      <c r="W514" s="37">
        <v>1227.94</v>
      </c>
      <c r="X514" s="37">
        <v>90685</v>
      </c>
      <c r="Y514" s="37" t="s">
        <v>3216</v>
      </c>
      <c r="Z514" s="37">
        <v>1752.1370040023994</v>
      </c>
    </row>
    <row r="515" spans="1:26" customFormat="1" x14ac:dyDescent="0.2">
      <c r="A515" s="37">
        <v>2358</v>
      </c>
      <c r="B515" s="37" t="s">
        <v>1142</v>
      </c>
      <c r="C515" s="37" t="s">
        <v>1</v>
      </c>
      <c r="D515" s="37">
        <v>0.05</v>
      </c>
      <c r="E515" s="37">
        <v>2.08</v>
      </c>
      <c r="F515" s="37">
        <v>2.56</v>
      </c>
      <c r="G515" s="37" t="s">
        <v>14</v>
      </c>
      <c r="H515" s="37" t="s">
        <v>47</v>
      </c>
      <c r="I515" s="37" t="s">
        <v>24</v>
      </c>
      <c r="J515" s="37" t="s">
        <v>544</v>
      </c>
      <c r="K515" s="37" t="s">
        <v>18</v>
      </c>
      <c r="L515" s="37" t="s">
        <v>1143</v>
      </c>
      <c r="M515" s="37">
        <v>0.55000000000000004</v>
      </c>
      <c r="N515" s="37" t="s">
        <v>8</v>
      </c>
      <c r="O515" s="37" t="s">
        <v>9</v>
      </c>
      <c r="P515" s="37" t="s">
        <v>99</v>
      </c>
      <c r="Q515" s="37" t="s">
        <v>1072</v>
      </c>
      <c r="R515" s="37">
        <v>33311</v>
      </c>
      <c r="S515" s="39">
        <v>42049</v>
      </c>
      <c r="T515" s="39">
        <v>42051</v>
      </c>
      <c r="U515" s="37">
        <v>-1045.0160000000001</v>
      </c>
      <c r="V515" s="37">
        <v>19</v>
      </c>
      <c r="W515" s="37">
        <v>40.93</v>
      </c>
      <c r="X515" s="37">
        <v>88268</v>
      </c>
      <c r="Y515" s="37" t="s">
        <v>3216</v>
      </c>
      <c r="Z515" s="37">
        <v>-611.31978821076768</v>
      </c>
    </row>
    <row r="516" spans="1:26" customFormat="1" x14ac:dyDescent="0.2">
      <c r="A516" s="37">
        <v>2490</v>
      </c>
      <c r="B516" s="37" t="s">
        <v>430</v>
      </c>
      <c r="C516" s="37" t="s">
        <v>1</v>
      </c>
      <c r="D516" s="37">
        <v>0.09</v>
      </c>
      <c r="E516" s="37">
        <v>348.21</v>
      </c>
      <c r="F516" s="37">
        <v>40.19</v>
      </c>
      <c r="G516" s="37" t="s">
        <v>2</v>
      </c>
      <c r="H516" s="37" t="s">
        <v>47</v>
      </c>
      <c r="I516" s="37" t="s">
        <v>4</v>
      </c>
      <c r="J516" s="37" t="s">
        <v>5</v>
      </c>
      <c r="K516" s="37" t="s">
        <v>6</v>
      </c>
      <c r="L516" s="37" t="s">
        <v>7</v>
      </c>
      <c r="M516" s="37">
        <v>0.62</v>
      </c>
      <c r="N516" s="37" t="s">
        <v>8</v>
      </c>
      <c r="O516" s="37" t="s">
        <v>35</v>
      </c>
      <c r="P516" s="37" t="s">
        <v>66</v>
      </c>
      <c r="Q516" s="37" t="s">
        <v>432</v>
      </c>
      <c r="R516" s="37">
        <v>92627</v>
      </c>
      <c r="S516" s="39">
        <v>42049</v>
      </c>
      <c r="T516" s="39">
        <v>42051</v>
      </c>
      <c r="U516" s="37">
        <v>-93.85</v>
      </c>
      <c r="V516" s="37">
        <v>2</v>
      </c>
      <c r="W516" s="37">
        <v>662.8</v>
      </c>
      <c r="X516" s="37">
        <v>86884</v>
      </c>
      <c r="Y516" s="37" t="s">
        <v>3218</v>
      </c>
      <c r="Z516" s="37">
        <v>2715.4349891015022</v>
      </c>
    </row>
    <row r="517" spans="1:26" customFormat="1" x14ac:dyDescent="0.2">
      <c r="A517" s="37">
        <v>2491</v>
      </c>
      <c r="B517" s="37" t="s">
        <v>433</v>
      </c>
      <c r="C517" s="37" t="s">
        <v>1</v>
      </c>
      <c r="D517" s="37">
        <v>0.09</v>
      </c>
      <c r="E517" s="37">
        <v>348.21</v>
      </c>
      <c r="F517" s="37">
        <v>40.19</v>
      </c>
      <c r="G517" s="37" t="s">
        <v>2</v>
      </c>
      <c r="H517" s="37" t="s">
        <v>47</v>
      </c>
      <c r="I517" s="37" t="s">
        <v>4</v>
      </c>
      <c r="J517" s="37" t="s">
        <v>5</v>
      </c>
      <c r="K517" s="37" t="s">
        <v>6</v>
      </c>
      <c r="L517" s="37" t="s">
        <v>7</v>
      </c>
      <c r="M517" s="37">
        <v>0.62</v>
      </c>
      <c r="N517" s="37" t="s">
        <v>8</v>
      </c>
      <c r="O517" s="37" t="s">
        <v>35</v>
      </c>
      <c r="P517" s="37" t="s">
        <v>66</v>
      </c>
      <c r="Q517" s="37" t="s">
        <v>76</v>
      </c>
      <c r="R517" s="37">
        <v>90045</v>
      </c>
      <c r="S517" s="39">
        <v>42049</v>
      </c>
      <c r="T517" s="39">
        <v>42051</v>
      </c>
      <c r="U517" s="37">
        <v>-93.85</v>
      </c>
      <c r="V517" s="37">
        <v>8</v>
      </c>
      <c r="W517" s="37">
        <v>2651.21</v>
      </c>
      <c r="X517" s="37">
        <v>48836</v>
      </c>
      <c r="Y517" s="37" t="s">
        <v>3218</v>
      </c>
      <c r="Z517" s="37">
        <v>2715.4349891015022</v>
      </c>
    </row>
    <row r="518" spans="1:26" customFormat="1" x14ac:dyDescent="0.2">
      <c r="A518" s="37">
        <v>3069</v>
      </c>
      <c r="B518" s="37" t="s">
        <v>1144</v>
      </c>
      <c r="C518" s="37" t="s">
        <v>1</v>
      </c>
      <c r="D518" s="37">
        <v>0.09</v>
      </c>
      <c r="E518" s="37">
        <v>1.82</v>
      </c>
      <c r="F518" s="37">
        <v>0.83</v>
      </c>
      <c r="G518" s="37" t="s">
        <v>14</v>
      </c>
      <c r="H518" s="37" t="s">
        <v>15</v>
      </c>
      <c r="I518" s="37" t="s">
        <v>24</v>
      </c>
      <c r="J518" s="37" t="s">
        <v>25</v>
      </c>
      <c r="K518" s="37" t="s">
        <v>26</v>
      </c>
      <c r="L518" s="37" t="s">
        <v>1145</v>
      </c>
      <c r="M518" s="37">
        <v>0.56999999999999995</v>
      </c>
      <c r="N518" s="37" t="s">
        <v>8</v>
      </c>
      <c r="O518" s="37" t="s">
        <v>28</v>
      </c>
      <c r="P518" s="37" t="s">
        <v>60</v>
      </c>
      <c r="Q518" s="37" t="s">
        <v>1146</v>
      </c>
      <c r="R518" s="37">
        <v>55128</v>
      </c>
      <c r="S518" s="39">
        <v>42049</v>
      </c>
      <c r="T518" s="39">
        <v>42050</v>
      </c>
      <c r="U518" s="37">
        <v>-6.734</v>
      </c>
      <c r="V518" s="37">
        <v>22</v>
      </c>
      <c r="W518" s="37">
        <v>36.82</v>
      </c>
      <c r="X518" s="37">
        <v>88192</v>
      </c>
      <c r="Y518" s="37" t="s">
        <v>3217</v>
      </c>
      <c r="Z518" s="37">
        <v>334.0922575580621</v>
      </c>
    </row>
    <row r="519" spans="1:26" customFormat="1" x14ac:dyDescent="0.2">
      <c r="A519" s="37">
        <v>3393</v>
      </c>
      <c r="B519" s="37" t="s">
        <v>1147</v>
      </c>
      <c r="C519" s="37" t="s">
        <v>1</v>
      </c>
      <c r="D519" s="37">
        <v>0.08</v>
      </c>
      <c r="E519" s="37">
        <v>4.4800000000000004</v>
      </c>
      <c r="F519" s="37">
        <v>2.5</v>
      </c>
      <c r="G519" s="37" t="s">
        <v>14</v>
      </c>
      <c r="H519" s="37" t="s">
        <v>15</v>
      </c>
      <c r="I519" s="37" t="s">
        <v>24</v>
      </c>
      <c r="J519" s="37" t="s">
        <v>321</v>
      </c>
      <c r="K519" s="37" t="s">
        <v>49</v>
      </c>
      <c r="L519" s="37" t="s">
        <v>997</v>
      </c>
      <c r="M519" s="37">
        <v>0.37</v>
      </c>
      <c r="N519" s="37" t="s">
        <v>8</v>
      </c>
      <c r="O519" s="37" t="s">
        <v>35</v>
      </c>
      <c r="P519" s="37" t="s">
        <v>42</v>
      </c>
      <c r="Q519" s="37" t="s">
        <v>1148</v>
      </c>
      <c r="R519" s="37">
        <v>99163</v>
      </c>
      <c r="S519" s="39">
        <v>42049</v>
      </c>
      <c r="T519" s="39">
        <v>42050</v>
      </c>
      <c r="U519" s="37">
        <v>-3.2448000000000001</v>
      </c>
      <c r="V519" s="37">
        <v>19</v>
      </c>
      <c r="W519" s="37">
        <v>80.2</v>
      </c>
      <c r="X519" s="37">
        <v>87909</v>
      </c>
      <c r="Y519" s="37" t="s">
        <v>3218</v>
      </c>
      <c r="Z519" s="37">
        <v>232.52885772579464</v>
      </c>
    </row>
    <row r="520" spans="1:26" customFormat="1" x14ac:dyDescent="0.2">
      <c r="A520" s="37">
        <v>306</v>
      </c>
      <c r="B520" s="37" t="s">
        <v>1149</v>
      </c>
      <c r="C520" s="37" t="s">
        <v>13</v>
      </c>
      <c r="D520" s="37">
        <v>0.01</v>
      </c>
      <c r="E520" s="37">
        <v>8.33</v>
      </c>
      <c r="F520" s="37">
        <v>1.99</v>
      </c>
      <c r="G520" s="37" t="s">
        <v>14</v>
      </c>
      <c r="H520" s="37" t="s">
        <v>3</v>
      </c>
      <c r="I520" s="37" t="s">
        <v>16</v>
      </c>
      <c r="J520" s="37" t="s">
        <v>17</v>
      </c>
      <c r="K520" s="37" t="s">
        <v>18</v>
      </c>
      <c r="L520" s="37" t="s">
        <v>1150</v>
      </c>
      <c r="M520" s="37">
        <v>0.52</v>
      </c>
      <c r="N520" s="37" t="s">
        <v>8</v>
      </c>
      <c r="O520" s="37" t="s">
        <v>87</v>
      </c>
      <c r="P520" s="37" t="s">
        <v>394</v>
      </c>
      <c r="Q520" s="37" t="s">
        <v>1151</v>
      </c>
      <c r="R520" s="37">
        <v>21208</v>
      </c>
      <c r="S520" s="39">
        <v>42049</v>
      </c>
      <c r="T520" s="39">
        <v>42050</v>
      </c>
      <c r="U520" s="37">
        <v>15.895200000000001</v>
      </c>
      <c r="V520" s="37">
        <v>8</v>
      </c>
      <c r="W520" s="37">
        <v>70.16</v>
      </c>
      <c r="X520" s="37">
        <v>87057</v>
      </c>
      <c r="Y520" s="37" t="s">
        <v>3219</v>
      </c>
      <c r="Z520" s="37">
        <v>148.43113375727327</v>
      </c>
    </row>
    <row r="521" spans="1:26" customFormat="1" x14ac:dyDescent="0.2">
      <c r="A521" s="37">
        <v>306</v>
      </c>
      <c r="B521" s="37" t="s">
        <v>1149</v>
      </c>
      <c r="C521" s="37" t="s">
        <v>13</v>
      </c>
      <c r="D521" s="37">
        <v>0.04</v>
      </c>
      <c r="E521" s="37">
        <v>85.99</v>
      </c>
      <c r="F521" s="37">
        <v>0.99</v>
      </c>
      <c r="G521" s="37" t="s">
        <v>14</v>
      </c>
      <c r="H521" s="37" t="s">
        <v>3</v>
      </c>
      <c r="I521" s="37" t="s">
        <v>16</v>
      </c>
      <c r="J521" s="37" t="s">
        <v>111</v>
      </c>
      <c r="K521" s="37" t="s">
        <v>26</v>
      </c>
      <c r="L521" s="37" t="s">
        <v>1152</v>
      </c>
      <c r="M521" s="37">
        <v>0.55000000000000004</v>
      </c>
      <c r="N521" s="37" t="s">
        <v>8</v>
      </c>
      <c r="O521" s="37" t="s">
        <v>87</v>
      </c>
      <c r="P521" s="37" t="s">
        <v>394</v>
      </c>
      <c r="Q521" s="37" t="s">
        <v>1151</v>
      </c>
      <c r="R521" s="37">
        <v>21208</v>
      </c>
      <c r="S521" s="39">
        <v>42049</v>
      </c>
      <c r="T521" s="39">
        <v>42051</v>
      </c>
      <c r="U521" s="37">
        <v>855.99329999999998</v>
      </c>
      <c r="V521" s="37">
        <v>17</v>
      </c>
      <c r="W521" s="37">
        <v>1240.57</v>
      </c>
      <c r="X521" s="37">
        <v>87057</v>
      </c>
      <c r="Y521" s="37" t="s">
        <v>3219</v>
      </c>
      <c r="Z521" s="37">
        <v>1229.5066181076038</v>
      </c>
    </row>
    <row r="522" spans="1:26" customFormat="1" x14ac:dyDescent="0.2">
      <c r="A522" s="37">
        <v>308</v>
      </c>
      <c r="B522" s="37" t="s">
        <v>1153</v>
      </c>
      <c r="C522" s="37" t="s">
        <v>13</v>
      </c>
      <c r="D522" s="37">
        <v>0.01</v>
      </c>
      <c r="E522" s="37">
        <v>8.33</v>
      </c>
      <c r="F522" s="37">
        <v>1.99</v>
      </c>
      <c r="G522" s="37" t="s">
        <v>14</v>
      </c>
      <c r="H522" s="37" t="s">
        <v>3</v>
      </c>
      <c r="I522" s="37" t="s">
        <v>16</v>
      </c>
      <c r="J522" s="37" t="s">
        <v>17</v>
      </c>
      <c r="K522" s="37" t="s">
        <v>18</v>
      </c>
      <c r="L522" s="37" t="s">
        <v>1150</v>
      </c>
      <c r="M522" s="37">
        <v>0.52</v>
      </c>
      <c r="N522" s="37" t="s">
        <v>8</v>
      </c>
      <c r="O522" s="37" t="s">
        <v>35</v>
      </c>
      <c r="P522" s="37" t="s">
        <v>42</v>
      </c>
      <c r="Q522" s="37" t="s">
        <v>118</v>
      </c>
      <c r="R522" s="37">
        <v>98115</v>
      </c>
      <c r="S522" s="39">
        <v>42049</v>
      </c>
      <c r="T522" s="39">
        <v>42050</v>
      </c>
      <c r="U522" s="37">
        <v>10.74</v>
      </c>
      <c r="V522" s="37">
        <v>32</v>
      </c>
      <c r="W522" s="37">
        <v>280.62</v>
      </c>
      <c r="X522" s="37">
        <v>37760</v>
      </c>
      <c r="Y522" s="37" t="s">
        <v>3218</v>
      </c>
      <c r="Z522" s="37">
        <v>143.15207635324774</v>
      </c>
    </row>
    <row r="523" spans="1:26" customFormat="1" x14ac:dyDescent="0.2">
      <c r="A523" s="37">
        <v>1156</v>
      </c>
      <c r="B523" s="37" t="s">
        <v>1154</v>
      </c>
      <c r="C523" s="37" t="s">
        <v>13</v>
      </c>
      <c r="D523" s="37">
        <v>0.06</v>
      </c>
      <c r="E523" s="37">
        <v>175.99</v>
      </c>
      <c r="F523" s="37">
        <v>8.99</v>
      </c>
      <c r="G523" s="37" t="s">
        <v>14</v>
      </c>
      <c r="H523" s="37" t="s">
        <v>15</v>
      </c>
      <c r="I523" s="37" t="s">
        <v>16</v>
      </c>
      <c r="J523" s="37" t="s">
        <v>111</v>
      </c>
      <c r="K523" s="37" t="s">
        <v>49</v>
      </c>
      <c r="L523" s="37" t="s">
        <v>1155</v>
      </c>
      <c r="M523" s="37">
        <v>0.56999999999999995</v>
      </c>
      <c r="N523" s="37" t="s">
        <v>8</v>
      </c>
      <c r="O523" s="37" t="s">
        <v>87</v>
      </c>
      <c r="P523" s="37" t="s">
        <v>379</v>
      </c>
      <c r="Q523" s="37" t="s">
        <v>1156</v>
      </c>
      <c r="R523" s="37">
        <v>1876</v>
      </c>
      <c r="S523" s="39">
        <v>42049</v>
      </c>
      <c r="T523" s="39">
        <v>42050</v>
      </c>
      <c r="U523" s="37">
        <v>48.47148</v>
      </c>
      <c r="V523" s="37">
        <v>7</v>
      </c>
      <c r="W523" s="37">
        <v>1013.84</v>
      </c>
      <c r="X523" s="37">
        <v>90855</v>
      </c>
      <c r="Y523" s="37" t="s">
        <v>3219</v>
      </c>
      <c r="Z523" s="37">
        <v>889.19182223234816</v>
      </c>
    </row>
    <row r="524" spans="1:26" customFormat="1" x14ac:dyDescent="0.2">
      <c r="A524" s="37">
        <v>1745</v>
      </c>
      <c r="B524" s="37" t="s">
        <v>335</v>
      </c>
      <c r="C524" s="37" t="s">
        <v>23</v>
      </c>
      <c r="D524" s="37">
        <v>0.04</v>
      </c>
      <c r="E524" s="37">
        <v>60.65</v>
      </c>
      <c r="F524" s="37">
        <v>12.23</v>
      </c>
      <c r="G524" s="37" t="s">
        <v>14</v>
      </c>
      <c r="H524" s="37" t="s">
        <v>47</v>
      </c>
      <c r="I524" s="37" t="s">
        <v>4</v>
      </c>
      <c r="J524" s="37" t="s">
        <v>102</v>
      </c>
      <c r="K524" s="37" t="s">
        <v>120</v>
      </c>
      <c r="L524" s="37" t="s">
        <v>1157</v>
      </c>
      <c r="M524" s="37">
        <v>0.64</v>
      </c>
      <c r="N524" s="37" t="s">
        <v>8</v>
      </c>
      <c r="O524" s="37" t="s">
        <v>9</v>
      </c>
      <c r="P524" s="37" t="s">
        <v>51</v>
      </c>
      <c r="Q524" s="37" t="s">
        <v>337</v>
      </c>
      <c r="R524" s="37">
        <v>30305</v>
      </c>
      <c r="S524" s="39">
        <v>42049</v>
      </c>
      <c r="T524" s="39">
        <v>42051</v>
      </c>
      <c r="U524" s="37">
        <v>116.5063</v>
      </c>
      <c r="V524" s="37">
        <v>4</v>
      </c>
      <c r="W524" s="37">
        <v>256.77</v>
      </c>
      <c r="X524" s="37">
        <v>13408</v>
      </c>
      <c r="Y524" s="37" t="s">
        <v>3216</v>
      </c>
      <c r="Z524" s="37">
        <v>900.06352437078556</v>
      </c>
    </row>
    <row r="525" spans="1:26" customFormat="1" x14ac:dyDescent="0.2">
      <c r="A525" s="37">
        <v>1749</v>
      </c>
      <c r="B525" s="37" t="s">
        <v>338</v>
      </c>
      <c r="C525" s="37" t="s">
        <v>23</v>
      </c>
      <c r="D525" s="37">
        <v>0.04</v>
      </c>
      <c r="E525" s="37">
        <v>60.65</v>
      </c>
      <c r="F525" s="37">
        <v>12.23</v>
      </c>
      <c r="G525" s="37" t="s">
        <v>14</v>
      </c>
      <c r="H525" s="37" t="s">
        <v>47</v>
      </c>
      <c r="I525" s="37" t="s">
        <v>4</v>
      </c>
      <c r="J525" s="37" t="s">
        <v>102</v>
      </c>
      <c r="K525" s="37" t="s">
        <v>120</v>
      </c>
      <c r="L525" s="37" t="s">
        <v>1157</v>
      </c>
      <c r="M525" s="37">
        <v>0.64</v>
      </c>
      <c r="N525" s="37" t="s">
        <v>8</v>
      </c>
      <c r="O525" s="37" t="s">
        <v>28</v>
      </c>
      <c r="P525" s="37" t="s">
        <v>183</v>
      </c>
      <c r="Q525" s="37" t="s">
        <v>339</v>
      </c>
      <c r="R525" s="37">
        <v>73505</v>
      </c>
      <c r="S525" s="39">
        <v>42049</v>
      </c>
      <c r="T525" s="39">
        <v>42051</v>
      </c>
      <c r="U525" s="37">
        <v>44.2911</v>
      </c>
      <c r="V525" s="37">
        <v>1</v>
      </c>
      <c r="W525" s="37">
        <v>64.19</v>
      </c>
      <c r="X525" s="37">
        <v>87244</v>
      </c>
      <c r="Y525" s="37" t="s">
        <v>3217</v>
      </c>
      <c r="Z525" s="37">
        <v>826.11330202379872</v>
      </c>
    </row>
    <row r="526" spans="1:26" customFormat="1" x14ac:dyDescent="0.2">
      <c r="A526" s="37">
        <v>639</v>
      </c>
      <c r="B526" s="37" t="s">
        <v>1158</v>
      </c>
      <c r="C526" s="37" t="s">
        <v>46</v>
      </c>
      <c r="D526" s="37">
        <v>0</v>
      </c>
      <c r="E526" s="37">
        <v>236.97</v>
      </c>
      <c r="F526" s="37">
        <v>59.24</v>
      </c>
      <c r="G526" s="37" t="s">
        <v>2</v>
      </c>
      <c r="H526" s="37" t="s">
        <v>15</v>
      </c>
      <c r="I526" s="37" t="s">
        <v>4</v>
      </c>
      <c r="J526" s="37" t="s">
        <v>5</v>
      </c>
      <c r="K526" s="37" t="s">
        <v>6</v>
      </c>
      <c r="L526" s="37" t="s">
        <v>1159</v>
      </c>
      <c r="M526" s="37">
        <v>0.61</v>
      </c>
      <c r="N526" s="37" t="s">
        <v>8</v>
      </c>
      <c r="O526" s="37" t="s">
        <v>35</v>
      </c>
      <c r="P526" s="37" t="s">
        <v>66</v>
      </c>
      <c r="Q526" s="37" t="s">
        <v>1160</v>
      </c>
      <c r="R526" s="37">
        <v>93454</v>
      </c>
      <c r="S526" s="39">
        <v>42049</v>
      </c>
      <c r="T526" s="39">
        <v>42050</v>
      </c>
      <c r="U526" s="37">
        <v>1192.04</v>
      </c>
      <c r="V526" s="37">
        <v>9</v>
      </c>
      <c r="W526" s="37">
        <v>1769.91</v>
      </c>
      <c r="X526" s="37">
        <v>87952</v>
      </c>
      <c r="Y526" s="37" t="s">
        <v>3218</v>
      </c>
      <c r="Z526" s="37">
        <v>4113.021289994741</v>
      </c>
    </row>
    <row r="527" spans="1:26" customFormat="1" x14ac:dyDescent="0.2">
      <c r="A527" s="37">
        <v>640</v>
      </c>
      <c r="B527" s="37" t="s">
        <v>1161</v>
      </c>
      <c r="C527" s="37" t="s">
        <v>46</v>
      </c>
      <c r="D527" s="37">
        <v>0</v>
      </c>
      <c r="E527" s="37">
        <v>236.97</v>
      </c>
      <c r="F527" s="37">
        <v>59.24</v>
      </c>
      <c r="G527" s="37" t="s">
        <v>2</v>
      </c>
      <c r="H527" s="37" t="s">
        <v>15</v>
      </c>
      <c r="I527" s="37" t="s">
        <v>4</v>
      </c>
      <c r="J527" s="37" t="s">
        <v>5</v>
      </c>
      <c r="K527" s="37" t="s">
        <v>6</v>
      </c>
      <c r="L527" s="37" t="s">
        <v>1159</v>
      </c>
      <c r="M527" s="37">
        <v>0.61</v>
      </c>
      <c r="N527" s="37" t="s">
        <v>8</v>
      </c>
      <c r="O527" s="37" t="s">
        <v>35</v>
      </c>
      <c r="P527" s="37" t="s">
        <v>42</v>
      </c>
      <c r="Q527" s="37" t="s">
        <v>118</v>
      </c>
      <c r="R527" s="37">
        <v>98119</v>
      </c>
      <c r="S527" s="39">
        <v>42049</v>
      </c>
      <c r="T527" s="39">
        <v>42050</v>
      </c>
      <c r="U527" s="37">
        <v>1192.04</v>
      </c>
      <c r="V527" s="37">
        <v>34</v>
      </c>
      <c r="W527" s="37">
        <v>6686.34</v>
      </c>
      <c r="X527" s="37">
        <v>56452</v>
      </c>
      <c r="Y527" s="37" t="s">
        <v>3218</v>
      </c>
      <c r="Z527" s="37">
        <v>4113.021289994741</v>
      </c>
    </row>
    <row r="528" spans="1:26" customFormat="1" x14ac:dyDescent="0.2">
      <c r="A528" s="37">
        <v>1682</v>
      </c>
      <c r="B528" s="37" t="s">
        <v>1162</v>
      </c>
      <c r="C528" s="37" t="s">
        <v>46</v>
      </c>
      <c r="D528" s="37">
        <v>0.04</v>
      </c>
      <c r="E528" s="37">
        <v>6.28</v>
      </c>
      <c r="F528" s="37">
        <v>5.41</v>
      </c>
      <c r="G528" s="37" t="s">
        <v>14</v>
      </c>
      <c r="H528" s="37" t="s">
        <v>15</v>
      </c>
      <c r="I528" s="37" t="s">
        <v>4</v>
      </c>
      <c r="J528" s="37" t="s">
        <v>102</v>
      </c>
      <c r="K528" s="37" t="s">
        <v>49</v>
      </c>
      <c r="L528" s="37" t="s">
        <v>906</v>
      </c>
      <c r="M528" s="37">
        <v>0.53</v>
      </c>
      <c r="N528" s="37" t="s">
        <v>8</v>
      </c>
      <c r="O528" s="37" t="s">
        <v>28</v>
      </c>
      <c r="P528" s="37" t="s">
        <v>79</v>
      </c>
      <c r="Q528" s="37" t="s">
        <v>509</v>
      </c>
      <c r="R528" s="37">
        <v>60611</v>
      </c>
      <c r="S528" s="39">
        <v>42049</v>
      </c>
      <c r="T528" s="39">
        <v>42051</v>
      </c>
      <c r="U528" s="37">
        <v>-38.380000000000003</v>
      </c>
      <c r="V528" s="37">
        <v>43</v>
      </c>
      <c r="W528" s="37">
        <v>284.48</v>
      </c>
      <c r="X528" s="37">
        <v>14115</v>
      </c>
      <c r="Y528" s="37" t="s">
        <v>3217</v>
      </c>
      <c r="Z528" s="37">
        <v>353.06068318029645</v>
      </c>
    </row>
    <row r="529" spans="1:26" customFormat="1" x14ac:dyDescent="0.2">
      <c r="A529" s="37">
        <v>1683</v>
      </c>
      <c r="B529" s="37" t="s">
        <v>1163</v>
      </c>
      <c r="C529" s="37" t="s">
        <v>46</v>
      </c>
      <c r="D529" s="37">
        <v>0.04</v>
      </c>
      <c r="E529" s="37">
        <v>6.28</v>
      </c>
      <c r="F529" s="37">
        <v>5.41</v>
      </c>
      <c r="G529" s="37" t="s">
        <v>14</v>
      </c>
      <c r="H529" s="37" t="s">
        <v>15</v>
      </c>
      <c r="I529" s="37" t="s">
        <v>4</v>
      </c>
      <c r="J529" s="37" t="s">
        <v>102</v>
      </c>
      <c r="K529" s="37" t="s">
        <v>49</v>
      </c>
      <c r="L529" s="37" t="s">
        <v>906</v>
      </c>
      <c r="M529" s="37">
        <v>0.53</v>
      </c>
      <c r="N529" s="37" t="s">
        <v>8</v>
      </c>
      <c r="O529" s="37" t="s">
        <v>28</v>
      </c>
      <c r="P529" s="37" t="s">
        <v>163</v>
      </c>
      <c r="Q529" s="37" t="s">
        <v>1164</v>
      </c>
      <c r="R529" s="37">
        <v>77301</v>
      </c>
      <c r="S529" s="39">
        <v>42049</v>
      </c>
      <c r="T529" s="39">
        <v>42051</v>
      </c>
      <c r="U529" s="37">
        <v>-19.957599999999999</v>
      </c>
      <c r="V529" s="37">
        <v>11</v>
      </c>
      <c r="W529" s="37">
        <v>72.77</v>
      </c>
      <c r="X529" s="37">
        <v>90612</v>
      </c>
      <c r="Y529" s="37" t="s">
        <v>3217</v>
      </c>
      <c r="Z529" s="37">
        <v>371.92569464831331</v>
      </c>
    </row>
    <row r="530" spans="1:26" customFormat="1" x14ac:dyDescent="0.2">
      <c r="A530" s="37">
        <v>11</v>
      </c>
      <c r="B530" s="37" t="s">
        <v>1165</v>
      </c>
      <c r="C530" s="37" t="s">
        <v>1</v>
      </c>
      <c r="D530" s="37">
        <v>0.06</v>
      </c>
      <c r="E530" s="37">
        <v>9.48</v>
      </c>
      <c r="F530" s="37">
        <v>7.29</v>
      </c>
      <c r="G530" s="37" t="s">
        <v>14</v>
      </c>
      <c r="H530" s="37" t="s">
        <v>47</v>
      </c>
      <c r="I530" s="37" t="s">
        <v>4</v>
      </c>
      <c r="J530" s="37" t="s">
        <v>102</v>
      </c>
      <c r="K530" s="37" t="s">
        <v>18</v>
      </c>
      <c r="L530" s="37" t="s">
        <v>480</v>
      </c>
      <c r="M530" s="37">
        <v>0.45</v>
      </c>
      <c r="N530" s="37" t="s">
        <v>8</v>
      </c>
      <c r="O530" s="37" t="s">
        <v>87</v>
      </c>
      <c r="P530" s="37" t="s">
        <v>373</v>
      </c>
      <c r="Q530" s="37" t="s">
        <v>1166</v>
      </c>
      <c r="R530" s="37">
        <v>7203</v>
      </c>
      <c r="S530" s="39">
        <v>42050</v>
      </c>
      <c r="T530" s="39">
        <v>42052</v>
      </c>
      <c r="U530" s="37">
        <v>-53.809600000000003</v>
      </c>
      <c r="V530" s="37">
        <v>22</v>
      </c>
      <c r="W530" s="37">
        <v>211.15</v>
      </c>
      <c r="X530" s="37">
        <v>90192</v>
      </c>
      <c r="Y530" s="37" t="s">
        <v>3219</v>
      </c>
      <c r="Z530" s="37">
        <v>467.89388774621597</v>
      </c>
    </row>
    <row r="531" spans="1:26" customFormat="1" x14ac:dyDescent="0.2">
      <c r="A531" s="37">
        <v>596</v>
      </c>
      <c r="B531" s="37" t="s">
        <v>1167</v>
      </c>
      <c r="C531" s="37" t="s">
        <v>1</v>
      </c>
      <c r="D531" s="37">
        <v>0.03</v>
      </c>
      <c r="E531" s="37">
        <v>3.8</v>
      </c>
      <c r="F531" s="37">
        <v>1.49</v>
      </c>
      <c r="G531" s="37" t="s">
        <v>14</v>
      </c>
      <c r="H531" s="37" t="s">
        <v>15</v>
      </c>
      <c r="I531" s="37" t="s">
        <v>24</v>
      </c>
      <c r="J531" s="37" t="s">
        <v>48</v>
      </c>
      <c r="K531" s="37" t="s">
        <v>49</v>
      </c>
      <c r="L531" s="37" t="s">
        <v>1168</v>
      </c>
      <c r="M531" s="37">
        <v>0.38</v>
      </c>
      <c r="N531" s="37" t="s">
        <v>8</v>
      </c>
      <c r="O531" s="37" t="s">
        <v>28</v>
      </c>
      <c r="P531" s="37" t="s">
        <v>29</v>
      </c>
      <c r="Q531" s="37" t="s">
        <v>1169</v>
      </c>
      <c r="R531" s="37">
        <v>46032</v>
      </c>
      <c r="S531" s="39">
        <v>42050</v>
      </c>
      <c r="T531" s="39">
        <v>42052</v>
      </c>
      <c r="U531" s="37">
        <v>15.2745</v>
      </c>
      <c r="V531" s="37">
        <v>6</v>
      </c>
      <c r="W531" s="37">
        <v>24.27</v>
      </c>
      <c r="X531" s="37">
        <v>86308</v>
      </c>
      <c r="Y531" s="37" t="s">
        <v>3217</v>
      </c>
      <c r="Z531" s="37">
        <v>262.80058337520427</v>
      </c>
    </row>
    <row r="532" spans="1:26" customFormat="1" x14ac:dyDescent="0.2">
      <c r="A532" s="37">
        <v>596</v>
      </c>
      <c r="B532" s="37" t="s">
        <v>1167</v>
      </c>
      <c r="C532" s="37" t="s">
        <v>1</v>
      </c>
      <c r="D532" s="37">
        <v>7.0000000000000007E-2</v>
      </c>
      <c r="E532" s="37">
        <v>7.98</v>
      </c>
      <c r="F532" s="37">
        <v>1.25</v>
      </c>
      <c r="G532" s="37" t="s">
        <v>14</v>
      </c>
      <c r="H532" s="37" t="s">
        <v>15</v>
      </c>
      <c r="I532" s="37" t="s">
        <v>24</v>
      </c>
      <c r="J532" s="37" t="s">
        <v>64</v>
      </c>
      <c r="K532" s="37" t="s">
        <v>26</v>
      </c>
      <c r="L532" s="37" t="s">
        <v>1170</v>
      </c>
      <c r="M532" s="37">
        <v>0.35</v>
      </c>
      <c r="N532" s="37" t="s">
        <v>8</v>
      </c>
      <c r="O532" s="37" t="s">
        <v>28</v>
      </c>
      <c r="P532" s="37" t="s">
        <v>29</v>
      </c>
      <c r="Q532" s="37" t="s">
        <v>1169</v>
      </c>
      <c r="R532" s="37">
        <v>46032</v>
      </c>
      <c r="S532" s="39">
        <v>42050</v>
      </c>
      <c r="T532" s="39">
        <v>42052</v>
      </c>
      <c r="U532" s="37">
        <v>26.585699999999999</v>
      </c>
      <c r="V532" s="37">
        <v>5</v>
      </c>
      <c r="W532" s="37">
        <v>38.53</v>
      </c>
      <c r="X532" s="37">
        <v>86308</v>
      </c>
      <c r="Y532" s="37" t="s">
        <v>3217</v>
      </c>
      <c r="Z532" s="37">
        <v>229.47770207626286</v>
      </c>
    </row>
    <row r="533" spans="1:26" customFormat="1" x14ac:dyDescent="0.2">
      <c r="A533" s="37">
        <v>596</v>
      </c>
      <c r="B533" s="37" t="s">
        <v>1167</v>
      </c>
      <c r="C533" s="37" t="s">
        <v>1</v>
      </c>
      <c r="D533" s="37">
        <v>7.0000000000000007E-2</v>
      </c>
      <c r="E533" s="37">
        <v>417.4</v>
      </c>
      <c r="F533" s="37">
        <v>75.23</v>
      </c>
      <c r="G533" s="37" t="s">
        <v>2</v>
      </c>
      <c r="H533" s="37" t="s">
        <v>15</v>
      </c>
      <c r="I533" s="37" t="s">
        <v>4</v>
      </c>
      <c r="J533" s="37" t="s">
        <v>5</v>
      </c>
      <c r="K533" s="37" t="s">
        <v>6</v>
      </c>
      <c r="L533" s="37" t="s">
        <v>1171</v>
      </c>
      <c r="M533" s="37">
        <v>0.79</v>
      </c>
      <c r="N533" s="37" t="s">
        <v>8</v>
      </c>
      <c r="O533" s="37" t="s">
        <v>28</v>
      </c>
      <c r="P533" s="37" t="s">
        <v>29</v>
      </c>
      <c r="Q533" s="37" t="s">
        <v>1169</v>
      </c>
      <c r="R533" s="37">
        <v>46032</v>
      </c>
      <c r="S533" s="39">
        <v>42050</v>
      </c>
      <c r="T533" s="39">
        <v>42051</v>
      </c>
      <c r="U533" s="37">
        <v>-575.35199999999998</v>
      </c>
      <c r="V533" s="37">
        <v>12</v>
      </c>
      <c r="W533" s="37">
        <v>4910.72</v>
      </c>
      <c r="X533" s="37">
        <v>86308</v>
      </c>
      <c r="Y533" s="37" t="s">
        <v>3217</v>
      </c>
      <c r="Z533" s="37">
        <v>3502.7748044514901</v>
      </c>
    </row>
    <row r="534" spans="1:26" customFormat="1" x14ac:dyDescent="0.2">
      <c r="A534" s="37">
        <v>2260</v>
      </c>
      <c r="B534" s="37" t="s">
        <v>1172</v>
      </c>
      <c r="C534" s="37" t="s">
        <v>1</v>
      </c>
      <c r="D534" s="37">
        <v>0.02</v>
      </c>
      <c r="E534" s="37">
        <v>4.9800000000000004</v>
      </c>
      <c r="F534" s="37">
        <v>0.49</v>
      </c>
      <c r="G534" s="37" t="s">
        <v>14</v>
      </c>
      <c r="H534" s="37" t="s">
        <v>70</v>
      </c>
      <c r="I534" s="37" t="s">
        <v>24</v>
      </c>
      <c r="J534" s="37" t="s">
        <v>128</v>
      </c>
      <c r="K534" s="37" t="s">
        <v>49</v>
      </c>
      <c r="L534" s="37" t="s">
        <v>1079</v>
      </c>
      <c r="M534" s="37">
        <v>0.39</v>
      </c>
      <c r="N534" s="37" t="s">
        <v>8</v>
      </c>
      <c r="O534" s="37" t="s">
        <v>9</v>
      </c>
      <c r="P534" s="37" t="s">
        <v>51</v>
      </c>
      <c r="Q534" s="37" t="s">
        <v>1173</v>
      </c>
      <c r="R534" s="37">
        <v>30161</v>
      </c>
      <c r="S534" s="39">
        <v>42050</v>
      </c>
      <c r="T534" s="39">
        <v>42051</v>
      </c>
      <c r="U534" s="37">
        <v>-52.863999999999997</v>
      </c>
      <c r="V534" s="37">
        <v>17</v>
      </c>
      <c r="W534" s="37">
        <v>87.11</v>
      </c>
      <c r="X534" s="37">
        <v>89601</v>
      </c>
      <c r="Y534" s="37" t="s">
        <v>3216</v>
      </c>
      <c r="Z534" s="37">
        <v>212.93877713852225</v>
      </c>
    </row>
    <row r="535" spans="1:26" customFormat="1" x14ac:dyDescent="0.2">
      <c r="A535" s="37">
        <v>2260</v>
      </c>
      <c r="B535" s="37" t="s">
        <v>1172</v>
      </c>
      <c r="C535" s="37" t="s">
        <v>1</v>
      </c>
      <c r="D535" s="37">
        <v>0.01</v>
      </c>
      <c r="E535" s="37">
        <v>20.99</v>
      </c>
      <c r="F535" s="37">
        <v>0.99</v>
      </c>
      <c r="G535" s="37" t="s">
        <v>14</v>
      </c>
      <c r="H535" s="37" t="s">
        <v>70</v>
      </c>
      <c r="I535" s="37" t="s">
        <v>16</v>
      </c>
      <c r="J535" s="37" t="s">
        <v>111</v>
      </c>
      <c r="K535" s="37" t="s">
        <v>18</v>
      </c>
      <c r="L535" s="37" t="s">
        <v>1174</v>
      </c>
      <c r="M535" s="37">
        <v>0.83</v>
      </c>
      <c r="N535" s="37" t="s">
        <v>8</v>
      </c>
      <c r="O535" s="37" t="s">
        <v>9</v>
      </c>
      <c r="P535" s="37" t="s">
        <v>51</v>
      </c>
      <c r="Q535" s="37" t="s">
        <v>1173</v>
      </c>
      <c r="R535" s="37">
        <v>30161</v>
      </c>
      <c r="S535" s="39">
        <v>42050</v>
      </c>
      <c r="T535" s="39">
        <v>42051</v>
      </c>
      <c r="U535" s="37">
        <v>45.378</v>
      </c>
      <c r="V535" s="37">
        <v>9</v>
      </c>
      <c r="W535" s="37">
        <v>170.46</v>
      </c>
      <c r="X535" s="37">
        <v>89601</v>
      </c>
      <c r="Y535" s="37" t="s">
        <v>3216</v>
      </c>
      <c r="Z535" s="37">
        <v>749.85221535539904</v>
      </c>
    </row>
    <row r="536" spans="1:26" customFormat="1" x14ac:dyDescent="0.2">
      <c r="A536" s="37">
        <v>3211</v>
      </c>
      <c r="B536" s="37" t="s">
        <v>1175</v>
      </c>
      <c r="C536" s="37" t="s">
        <v>13</v>
      </c>
      <c r="D536" s="37">
        <v>0.1</v>
      </c>
      <c r="E536" s="37">
        <v>7.31</v>
      </c>
      <c r="F536" s="37">
        <v>0.49</v>
      </c>
      <c r="G536" s="37" t="s">
        <v>14</v>
      </c>
      <c r="H536" s="37" t="s">
        <v>70</v>
      </c>
      <c r="I536" s="37" t="s">
        <v>24</v>
      </c>
      <c r="J536" s="37" t="s">
        <v>128</v>
      </c>
      <c r="K536" s="37" t="s">
        <v>49</v>
      </c>
      <c r="L536" s="37" t="s">
        <v>1103</v>
      </c>
      <c r="M536" s="37">
        <v>0.38</v>
      </c>
      <c r="N536" s="37" t="s">
        <v>8</v>
      </c>
      <c r="O536" s="37" t="s">
        <v>28</v>
      </c>
      <c r="P536" s="37" t="s">
        <v>79</v>
      </c>
      <c r="Q536" s="37" t="s">
        <v>1176</v>
      </c>
      <c r="R536" s="37">
        <v>60101</v>
      </c>
      <c r="S536" s="39">
        <v>42050</v>
      </c>
      <c r="T536" s="39">
        <v>42051</v>
      </c>
      <c r="U536" s="37">
        <v>55.020600000000002</v>
      </c>
      <c r="V536" s="37">
        <v>12</v>
      </c>
      <c r="W536" s="37">
        <v>79.739999999999995</v>
      </c>
      <c r="X536" s="37">
        <v>91522</v>
      </c>
      <c r="Y536" s="37" t="s">
        <v>3217</v>
      </c>
      <c r="Z536" s="37">
        <v>-22.962953540133398</v>
      </c>
    </row>
    <row r="537" spans="1:26" customFormat="1" x14ac:dyDescent="0.2">
      <c r="A537" s="37">
        <v>3211</v>
      </c>
      <c r="B537" s="37" t="s">
        <v>1175</v>
      </c>
      <c r="C537" s="37" t="s">
        <v>13</v>
      </c>
      <c r="D537" s="37">
        <v>0.1</v>
      </c>
      <c r="E537" s="37">
        <v>20.99</v>
      </c>
      <c r="F537" s="37">
        <v>2.5</v>
      </c>
      <c r="G537" s="37" t="s">
        <v>14</v>
      </c>
      <c r="H537" s="37" t="s">
        <v>70</v>
      </c>
      <c r="I537" s="37" t="s">
        <v>16</v>
      </c>
      <c r="J537" s="37" t="s">
        <v>111</v>
      </c>
      <c r="K537" s="37" t="s">
        <v>26</v>
      </c>
      <c r="L537" s="37" t="s">
        <v>1177</v>
      </c>
      <c r="M537" s="37">
        <v>0.81</v>
      </c>
      <c r="N537" s="37" t="s">
        <v>8</v>
      </c>
      <c r="O537" s="37" t="s">
        <v>28</v>
      </c>
      <c r="P537" s="37" t="s">
        <v>79</v>
      </c>
      <c r="Q537" s="37" t="s">
        <v>1176</v>
      </c>
      <c r="R537" s="37">
        <v>60101</v>
      </c>
      <c r="S537" s="39">
        <v>42050</v>
      </c>
      <c r="T537" s="39">
        <v>42051</v>
      </c>
      <c r="U537" s="37">
        <v>-43.65504</v>
      </c>
      <c r="V537" s="37">
        <v>23</v>
      </c>
      <c r="W537" s="37">
        <v>392.45</v>
      </c>
      <c r="X537" s="37">
        <v>91522</v>
      </c>
      <c r="Y537" s="37" t="s">
        <v>3217</v>
      </c>
      <c r="Z537" s="37">
        <v>331.81664033301456</v>
      </c>
    </row>
    <row r="538" spans="1:26" customFormat="1" x14ac:dyDescent="0.2">
      <c r="A538" s="37">
        <v>393</v>
      </c>
      <c r="B538" s="37" t="s">
        <v>1178</v>
      </c>
      <c r="C538" s="37" t="s">
        <v>23</v>
      </c>
      <c r="D538" s="37">
        <v>7.0000000000000007E-2</v>
      </c>
      <c r="E538" s="37">
        <v>9.7100000000000009</v>
      </c>
      <c r="F538" s="37">
        <v>9.4499999999999993</v>
      </c>
      <c r="G538" s="37" t="s">
        <v>14</v>
      </c>
      <c r="H538" s="37" t="s">
        <v>70</v>
      </c>
      <c r="I538" s="37" t="s">
        <v>24</v>
      </c>
      <c r="J538" s="37" t="s">
        <v>54</v>
      </c>
      <c r="K538" s="37" t="s">
        <v>49</v>
      </c>
      <c r="L538" s="37" t="s">
        <v>1179</v>
      </c>
      <c r="M538" s="37">
        <v>0.6</v>
      </c>
      <c r="N538" s="37" t="s">
        <v>8</v>
      </c>
      <c r="O538" s="37" t="s">
        <v>87</v>
      </c>
      <c r="P538" s="37" t="s">
        <v>88</v>
      </c>
      <c r="Q538" s="37" t="s">
        <v>1180</v>
      </c>
      <c r="R538" s="37">
        <v>13021</v>
      </c>
      <c r="S538" s="39">
        <v>42050</v>
      </c>
      <c r="T538" s="39">
        <v>42057</v>
      </c>
      <c r="U538" s="37">
        <v>-81.77</v>
      </c>
      <c r="V538" s="37">
        <v>3</v>
      </c>
      <c r="W538" s="37">
        <v>31.44</v>
      </c>
      <c r="X538" s="37">
        <v>86382</v>
      </c>
      <c r="Y538" s="37" t="s">
        <v>3219</v>
      </c>
      <c r="Z538" s="37">
        <v>377.07050985499518</v>
      </c>
    </row>
    <row r="539" spans="1:26" customFormat="1" x14ac:dyDescent="0.2">
      <c r="A539" s="37">
        <v>651</v>
      </c>
      <c r="B539" s="37" t="s">
        <v>270</v>
      </c>
      <c r="C539" s="37" t="s">
        <v>23</v>
      </c>
      <c r="D539" s="37">
        <v>0.04</v>
      </c>
      <c r="E539" s="37">
        <v>880.98</v>
      </c>
      <c r="F539" s="37">
        <v>44.55</v>
      </c>
      <c r="G539" s="37" t="s">
        <v>2</v>
      </c>
      <c r="H539" s="37" t="s">
        <v>15</v>
      </c>
      <c r="I539" s="37" t="s">
        <v>4</v>
      </c>
      <c r="J539" s="37" t="s">
        <v>93</v>
      </c>
      <c r="K539" s="37" t="s">
        <v>6</v>
      </c>
      <c r="L539" s="37" t="s">
        <v>214</v>
      </c>
      <c r="M539" s="37">
        <v>0.62</v>
      </c>
      <c r="N539" s="37" t="s">
        <v>8</v>
      </c>
      <c r="O539" s="37" t="s">
        <v>35</v>
      </c>
      <c r="P539" s="37" t="s">
        <v>272</v>
      </c>
      <c r="Q539" s="37" t="s">
        <v>273</v>
      </c>
      <c r="R539" s="37">
        <v>89115</v>
      </c>
      <c r="S539" s="39">
        <v>42050</v>
      </c>
      <c r="T539" s="39">
        <v>42054</v>
      </c>
      <c r="U539" s="37">
        <v>4233.2587999999996</v>
      </c>
      <c r="V539" s="37">
        <v>8</v>
      </c>
      <c r="W539" s="37">
        <v>6901.25</v>
      </c>
      <c r="X539" s="37">
        <v>91576</v>
      </c>
      <c r="Y539" s="37" t="s">
        <v>3218</v>
      </c>
      <c r="Z539" s="37">
        <v>8699.6994016227218</v>
      </c>
    </row>
    <row r="540" spans="1:26" customFormat="1" x14ac:dyDescent="0.2">
      <c r="A540" s="37">
        <v>651</v>
      </c>
      <c r="B540" s="37" t="s">
        <v>270</v>
      </c>
      <c r="C540" s="37" t="s">
        <v>23</v>
      </c>
      <c r="D540" s="37">
        <v>7.0000000000000007E-2</v>
      </c>
      <c r="E540" s="37">
        <v>13.4</v>
      </c>
      <c r="F540" s="37">
        <v>4.95</v>
      </c>
      <c r="G540" s="37" t="s">
        <v>14</v>
      </c>
      <c r="H540" s="37" t="s">
        <v>15</v>
      </c>
      <c r="I540" s="37" t="s">
        <v>4</v>
      </c>
      <c r="J540" s="37" t="s">
        <v>102</v>
      </c>
      <c r="K540" s="37" t="s">
        <v>18</v>
      </c>
      <c r="L540" s="37" t="s">
        <v>1181</v>
      </c>
      <c r="M540" s="37">
        <v>0.37</v>
      </c>
      <c r="N540" s="37" t="s">
        <v>8</v>
      </c>
      <c r="O540" s="37" t="s">
        <v>35</v>
      </c>
      <c r="P540" s="37" t="s">
        <v>272</v>
      </c>
      <c r="Q540" s="37" t="s">
        <v>273</v>
      </c>
      <c r="R540" s="37">
        <v>89115</v>
      </c>
      <c r="S540" s="39">
        <v>42050</v>
      </c>
      <c r="T540" s="39">
        <v>42055</v>
      </c>
      <c r="U540" s="37">
        <v>102.76860000000001</v>
      </c>
      <c r="V540" s="37">
        <v>11</v>
      </c>
      <c r="W540" s="37">
        <v>148.94</v>
      </c>
      <c r="X540" s="37">
        <v>91576</v>
      </c>
      <c r="Y540" s="37" t="s">
        <v>3218</v>
      </c>
      <c r="Z540" s="37">
        <v>233.11911875931645</v>
      </c>
    </row>
    <row r="541" spans="1:26" customFormat="1" x14ac:dyDescent="0.2">
      <c r="A541" s="37">
        <v>651</v>
      </c>
      <c r="B541" s="37" t="s">
        <v>270</v>
      </c>
      <c r="C541" s="37" t="s">
        <v>23</v>
      </c>
      <c r="D541" s="37">
        <v>0.01</v>
      </c>
      <c r="E541" s="37">
        <v>15.99</v>
      </c>
      <c r="F541" s="37">
        <v>11.28</v>
      </c>
      <c r="G541" s="37" t="s">
        <v>14</v>
      </c>
      <c r="H541" s="37" t="s">
        <v>15</v>
      </c>
      <c r="I541" s="37" t="s">
        <v>16</v>
      </c>
      <c r="J541" s="37" t="s">
        <v>32</v>
      </c>
      <c r="K541" s="37" t="s">
        <v>120</v>
      </c>
      <c r="L541" s="37" t="s">
        <v>1182</v>
      </c>
      <c r="M541" s="37">
        <v>0.38</v>
      </c>
      <c r="N541" s="37" t="s">
        <v>8</v>
      </c>
      <c r="O541" s="37" t="s">
        <v>35</v>
      </c>
      <c r="P541" s="37" t="s">
        <v>272</v>
      </c>
      <c r="Q541" s="37" t="s">
        <v>273</v>
      </c>
      <c r="R541" s="37">
        <v>89115</v>
      </c>
      <c r="S541" s="39">
        <v>42050</v>
      </c>
      <c r="T541" s="39">
        <v>42057</v>
      </c>
      <c r="U541" s="37">
        <v>-36.671543999999997</v>
      </c>
      <c r="V541" s="37">
        <v>12</v>
      </c>
      <c r="W541" s="37">
        <v>200.68</v>
      </c>
      <c r="X541" s="37">
        <v>91576</v>
      </c>
      <c r="Y541" s="37" t="s">
        <v>3218</v>
      </c>
      <c r="Z541" s="37">
        <v>321.36297683607785</v>
      </c>
    </row>
    <row r="542" spans="1:26" customFormat="1" x14ac:dyDescent="0.2">
      <c r="A542" s="37">
        <v>2684</v>
      </c>
      <c r="B542" s="37" t="s">
        <v>1183</v>
      </c>
      <c r="C542" s="37" t="s">
        <v>23</v>
      </c>
      <c r="D542" s="37">
        <v>0.09</v>
      </c>
      <c r="E542" s="37">
        <v>8.74</v>
      </c>
      <c r="F542" s="37">
        <v>1.39</v>
      </c>
      <c r="G542" s="37" t="s">
        <v>63</v>
      </c>
      <c r="H542" s="37" t="s">
        <v>3</v>
      </c>
      <c r="I542" s="37" t="s">
        <v>24</v>
      </c>
      <c r="J542" s="37" t="s">
        <v>321</v>
      </c>
      <c r="K542" s="37" t="s">
        <v>49</v>
      </c>
      <c r="L542" s="37" t="s">
        <v>416</v>
      </c>
      <c r="M542" s="37">
        <v>0.38</v>
      </c>
      <c r="N542" s="37" t="s">
        <v>8</v>
      </c>
      <c r="O542" s="37" t="s">
        <v>9</v>
      </c>
      <c r="P542" s="37" t="s">
        <v>99</v>
      </c>
      <c r="Q542" s="37" t="s">
        <v>1184</v>
      </c>
      <c r="R542" s="37">
        <v>33952</v>
      </c>
      <c r="S542" s="39">
        <v>42050</v>
      </c>
      <c r="T542" s="39">
        <v>42055</v>
      </c>
      <c r="U542" s="37">
        <v>23.616</v>
      </c>
      <c r="V542" s="37">
        <v>1</v>
      </c>
      <c r="W542" s="37">
        <v>11.78</v>
      </c>
      <c r="X542" s="37">
        <v>89146</v>
      </c>
      <c r="Y542" s="37" t="s">
        <v>3216</v>
      </c>
      <c r="Z542" s="37">
        <v>-28.153527234113913</v>
      </c>
    </row>
    <row r="543" spans="1:26" customFormat="1" x14ac:dyDescent="0.2">
      <c r="A543" s="37">
        <v>2684</v>
      </c>
      <c r="B543" s="37" t="s">
        <v>1183</v>
      </c>
      <c r="C543" s="37" t="s">
        <v>23</v>
      </c>
      <c r="D543" s="37">
        <v>0.09</v>
      </c>
      <c r="E543" s="37">
        <v>18.97</v>
      </c>
      <c r="F543" s="37">
        <v>9.0299999999999994</v>
      </c>
      <c r="G543" s="37" t="s">
        <v>14</v>
      </c>
      <c r="H543" s="37" t="s">
        <v>3</v>
      </c>
      <c r="I543" s="37" t="s">
        <v>24</v>
      </c>
      <c r="J543" s="37" t="s">
        <v>64</v>
      </c>
      <c r="K543" s="37" t="s">
        <v>49</v>
      </c>
      <c r="L543" s="37" t="s">
        <v>606</v>
      </c>
      <c r="M543" s="37">
        <v>0.37</v>
      </c>
      <c r="N543" s="37" t="s">
        <v>8</v>
      </c>
      <c r="O543" s="37" t="s">
        <v>9</v>
      </c>
      <c r="P543" s="37" t="s">
        <v>99</v>
      </c>
      <c r="Q543" s="37" t="s">
        <v>1184</v>
      </c>
      <c r="R543" s="37">
        <v>33952</v>
      </c>
      <c r="S543" s="39">
        <v>42050</v>
      </c>
      <c r="T543" s="39">
        <v>42055</v>
      </c>
      <c r="U543" s="37">
        <v>-1748.0119999999999</v>
      </c>
      <c r="V543" s="37">
        <v>1</v>
      </c>
      <c r="W543" s="37">
        <v>20.96</v>
      </c>
      <c r="X543" s="37">
        <v>89146</v>
      </c>
      <c r="Y543" s="37" t="s">
        <v>3216</v>
      </c>
      <c r="Z543" s="37">
        <v>-1525.2251397801535</v>
      </c>
    </row>
    <row r="544" spans="1:26" customFormat="1" x14ac:dyDescent="0.2">
      <c r="A544" s="37">
        <v>2951</v>
      </c>
      <c r="B544" s="37" t="s">
        <v>1185</v>
      </c>
      <c r="C544" s="37" t="s">
        <v>92</v>
      </c>
      <c r="D544" s="37">
        <v>7.0000000000000007E-2</v>
      </c>
      <c r="E544" s="37">
        <v>42.98</v>
      </c>
      <c r="F544" s="37">
        <v>4.62</v>
      </c>
      <c r="G544" s="37" t="s">
        <v>63</v>
      </c>
      <c r="H544" s="37" t="s">
        <v>70</v>
      </c>
      <c r="I544" s="37" t="s">
        <v>24</v>
      </c>
      <c r="J544" s="37" t="s">
        <v>71</v>
      </c>
      <c r="K544" s="37" t="s">
        <v>49</v>
      </c>
      <c r="L544" s="37" t="s">
        <v>256</v>
      </c>
      <c r="M544" s="37">
        <v>0.56000000000000005</v>
      </c>
      <c r="N544" s="37" t="s">
        <v>8</v>
      </c>
      <c r="O544" s="37" t="s">
        <v>28</v>
      </c>
      <c r="P544" s="37" t="s">
        <v>513</v>
      </c>
      <c r="Q544" s="37" t="s">
        <v>1186</v>
      </c>
      <c r="R544" s="37">
        <v>67601</v>
      </c>
      <c r="S544" s="39">
        <v>42050</v>
      </c>
      <c r="T544" s="39">
        <v>42052</v>
      </c>
      <c r="U544" s="37">
        <v>565.38599999999997</v>
      </c>
      <c r="V544" s="37">
        <v>19</v>
      </c>
      <c r="W544" s="37">
        <v>819.4</v>
      </c>
      <c r="X544" s="37">
        <v>91397</v>
      </c>
      <c r="Y544" s="37" t="s">
        <v>3217</v>
      </c>
      <c r="Z544" s="37">
        <v>828.04916947876768</v>
      </c>
    </row>
    <row r="545" spans="1:26" customFormat="1" x14ac:dyDescent="0.2">
      <c r="A545" s="37">
        <v>2951</v>
      </c>
      <c r="B545" s="37" t="s">
        <v>1185</v>
      </c>
      <c r="C545" s="37" t="s">
        <v>92</v>
      </c>
      <c r="D545" s="37">
        <v>0.03</v>
      </c>
      <c r="E545" s="37">
        <v>89.99</v>
      </c>
      <c r="F545" s="37">
        <v>42</v>
      </c>
      <c r="G545" s="37" t="s">
        <v>2</v>
      </c>
      <c r="H545" s="37" t="s">
        <v>70</v>
      </c>
      <c r="I545" s="37" t="s">
        <v>4</v>
      </c>
      <c r="J545" s="37" t="s">
        <v>85</v>
      </c>
      <c r="K545" s="37" t="s">
        <v>33</v>
      </c>
      <c r="L545" s="37" t="s">
        <v>1187</v>
      </c>
      <c r="M545" s="37">
        <v>0.66</v>
      </c>
      <c r="N545" s="37" t="s">
        <v>8</v>
      </c>
      <c r="O545" s="37" t="s">
        <v>28</v>
      </c>
      <c r="P545" s="37" t="s">
        <v>513</v>
      </c>
      <c r="Q545" s="37" t="s">
        <v>1186</v>
      </c>
      <c r="R545" s="37">
        <v>67601</v>
      </c>
      <c r="S545" s="39">
        <v>42050</v>
      </c>
      <c r="T545" s="39">
        <v>42053</v>
      </c>
      <c r="U545" s="37">
        <v>-230.9528</v>
      </c>
      <c r="V545" s="37">
        <v>19</v>
      </c>
      <c r="W545" s="37">
        <v>1809.75</v>
      </c>
      <c r="X545" s="37">
        <v>91397</v>
      </c>
      <c r="Y545" s="37" t="s">
        <v>3217</v>
      </c>
      <c r="Z545" s="37">
        <v>1581.2272745248563</v>
      </c>
    </row>
    <row r="546" spans="1:26" customFormat="1" x14ac:dyDescent="0.2">
      <c r="A546" s="37">
        <v>2355</v>
      </c>
      <c r="B546" s="37" t="s">
        <v>1188</v>
      </c>
      <c r="C546" s="37" t="s">
        <v>46</v>
      </c>
      <c r="D546" s="37">
        <v>0.1</v>
      </c>
      <c r="E546" s="37">
        <v>78.69</v>
      </c>
      <c r="F546" s="37">
        <v>19.989999999999998</v>
      </c>
      <c r="G546" s="37" t="s">
        <v>14</v>
      </c>
      <c r="H546" s="37" t="s">
        <v>15</v>
      </c>
      <c r="I546" s="37" t="s">
        <v>4</v>
      </c>
      <c r="J546" s="37" t="s">
        <v>102</v>
      </c>
      <c r="K546" s="37" t="s">
        <v>49</v>
      </c>
      <c r="L546" s="37" t="s">
        <v>1189</v>
      </c>
      <c r="M546" s="37">
        <v>0.43</v>
      </c>
      <c r="N546" s="37" t="s">
        <v>8</v>
      </c>
      <c r="O546" s="37" t="s">
        <v>35</v>
      </c>
      <c r="P546" s="37" t="s">
        <v>66</v>
      </c>
      <c r="Q546" s="37" t="s">
        <v>1190</v>
      </c>
      <c r="R546" s="37">
        <v>92236</v>
      </c>
      <c r="S546" s="39">
        <v>42050</v>
      </c>
      <c r="T546" s="39">
        <v>42051</v>
      </c>
      <c r="U546" s="37">
        <v>465.43950000000001</v>
      </c>
      <c r="V546" s="37">
        <v>9</v>
      </c>
      <c r="W546" s="37">
        <v>674.55</v>
      </c>
      <c r="X546" s="37">
        <v>91304</v>
      </c>
      <c r="Y546" s="37" t="s">
        <v>3218</v>
      </c>
      <c r="Z546" s="37">
        <v>1376.0709861282603</v>
      </c>
    </row>
    <row r="547" spans="1:26" customFormat="1" x14ac:dyDescent="0.2">
      <c r="A547" s="37">
        <v>1129</v>
      </c>
      <c r="B547" s="37" t="s">
        <v>762</v>
      </c>
      <c r="C547" s="37" t="s">
        <v>23</v>
      </c>
      <c r="D547" s="37">
        <v>0.04</v>
      </c>
      <c r="E547" s="37">
        <v>8.6</v>
      </c>
      <c r="F547" s="37">
        <v>6.19</v>
      </c>
      <c r="G547" s="37" t="s">
        <v>14</v>
      </c>
      <c r="H547" s="37" t="s">
        <v>47</v>
      </c>
      <c r="I547" s="37" t="s">
        <v>24</v>
      </c>
      <c r="J547" s="37" t="s">
        <v>48</v>
      </c>
      <c r="K547" s="37" t="s">
        <v>49</v>
      </c>
      <c r="L547" s="37" t="s">
        <v>508</v>
      </c>
      <c r="M547" s="37">
        <v>0.38</v>
      </c>
      <c r="N547" s="37" t="s">
        <v>8</v>
      </c>
      <c r="O547" s="37" t="s">
        <v>87</v>
      </c>
      <c r="P547" s="37" t="s">
        <v>379</v>
      </c>
      <c r="Q547" s="37" t="s">
        <v>764</v>
      </c>
      <c r="R547" s="37">
        <v>2118</v>
      </c>
      <c r="S547" s="39">
        <v>42051</v>
      </c>
      <c r="T547" s="39">
        <v>42058</v>
      </c>
      <c r="U547" s="37">
        <v>-63.813499999999998</v>
      </c>
      <c r="V547" s="37">
        <v>37</v>
      </c>
      <c r="W547" s="37">
        <v>311.66000000000003</v>
      </c>
      <c r="X547" s="37">
        <v>32037</v>
      </c>
      <c r="Y547" s="37" t="s">
        <v>3219</v>
      </c>
      <c r="Z547" s="37">
        <v>169.28017201714533</v>
      </c>
    </row>
    <row r="548" spans="1:26" customFormat="1" x14ac:dyDescent="0.2">
      <c r="A548" s="37">
        <v>1129</v>
      </c>
      <c r="B548" s="37" t="s">
        <v>762</v>
      </c>
      <c r="C548" s="37" t="s">
        <v>23</v>
      </c>
      <c r="D548" s="37">
        <v>7.0000000000000007E-2</v>
      </c>
      <c r="E548" s="37">
        <v>699.99</v>
      </c>
      <c r="F548" s="37">
        <v>24.49</v>
      </c>
      <c r="G548" s="37" t="s">
        <v>14</v>
      </c>
      <c r="H548" s="37" t="s">
        <v>47</v>
      </c>
      <c r="I548" s="37" t="s">
        <v>16</v>
      </c>
      <c r="J548" s="37" t="s">
        <v>39</v>
      </c>
      <c r="K548" s="37" t="s">
        <v>40</v>
      </c>
      <c r="L548" s="37" t="s">
        <v>1191</v>
      </c>
      <c r="M548" s="37">
        <v>0.54</v>
      </c>
      <c r="N548" s="37" t="s">
        <v>8</v>
      </c>
      <c r="O548" s="37" t="s">
        <v>87</v>
      </c>
      <c r="P548" s="37" t="s">
        <v>379</v>
      </c>
      <c r="Q548" s="37" t="s">
        <v>764</v>
      </c>
      <c r="R548" s="37">
        <v>2118</v>
      </c>
      <c r="S548" s="39">
        <v>42051</v>
      </c>
      <c r="T548" s="39">
        <v>42055</v>
      </c>
      <c r="U548" s="37">
        <v>325.29000000000002</v>
      </c>
      <c r="V548" s="37">
        <v>15</v>
      </c>
      <c r="W548" s="37">
        <v>9862.51</v>
      </c>
      <c r="X548" s="37">
        <v>32037</v>
      </c>
      <c r="Y548" s="37" t="s">
        <v>3219</v>
      </c>
      <c r="Z548" s="37">
        <v>3352.9427080346682</v>
      </c>
    </row>
    <row r="549" spans="1:26" customFormat="1" x14ac:dyDescent="0.2">
      <c r="A549" s="37">
        <v>1132</v>
      </c>
      <c r="B549" s="37" t="s">
        <v>1069</v>
      </c>
      <c r="C549" s="37" t="s">
        <v>23</v>
      </c>
      <c r="D549" s="37">
        <v>0.04</v>
      </c>
      <c r="E549" s="37">
        <v>8.6</v>
      </c>
      <c r="F549" s="37">
        <v>6.19</v>
      </c>
      <c r="G549" s="37" t="s">
        <v>14</v>
      </c>
      <c r="H549" s="37" t="s">
        <v>47</v>
      </c>
      <c r="I549" s="37" t="s">
        <v>24</v>
      </c>
      <c r="J549" s="37" t="s">
        <v>48</v>
      </c>
      <c r="K549" s="37" t="s">
        <v>49</v>
      </c>
      <c r="L549" s="37" t="s">
        <v>508</v>
      </c>
      <c r="M549" s="37">
        <v>0.38</v>
      </c>
      <c r="N549" s="37" t="s">
        <v>8</v>
      </c>
      <c r="O549" s="37" t="s">
        <v>28</v>
      </c>
      <c r="P549" s="37" t="s">
        <v>163</v>
      </c>
      <c r="Q549" s="37" t="s">
        <v>1070</v>
      </c>
      <c r="R549" s="37">
        <v>76039</v>
      </c>
      <c r="S549" s="39">
        <v>42051</v>
      </c>
      <c r="T549" s="39">
        <v>42058</v>
      </c>
      <c r="U549" s="37">
        <v>-63.813499999999998</v>
      </c>
      <c r="V549" s="37">
        <v>9</v>
      </c>
      <c r="W549" s="37">
        <v>75.81</v>
      </c>
      <c r="X549" s="37">
        <v>88102</v>
      </c>
      <c r="Y549" s="37" t="s">
        <v>3217</v>
      </c>
      <c r="Z549" s="37">
        <v>169.28017201714533</v>
      </c>
    </row>
    <row r="550" spans="1:26" customFormat="1" x14ac:dyDescent="0.2">
      <c r="A550" s="37">
        <v>1132</v>
      </c>
      <c r="B550" s="37" t="s">
        <v>1069</v>
      </c>
      <c r="C550" s="37" t="s">
        <v>23</v>
      </c>
      <c r="D550" s="37">
        <v>7.0000000000000007E-2</v>
      </c>
      <c r="E550" s="37">
        <v>699.99</v>
      </c>
      <c r="F550" s="37">
        <v>24.49</v>
      </c>
      <c r="G550" s="37" t="s">
        <v>14</v>
      </c>
      <c r="H550" s="37" t="s">
        <v>47</v>
      </c>
      <c r="I550" s="37" t="s">
        <v>16</v>
      </c>
      <c r="J550" s="37" t="s">
        <v>39</v>
      </c>
      <c r="K550" s="37" t="s">
        <v>40</v>
      </c>
      <c r="L550" s="37" t="s">
        <v>1191</v>
      </c>
      <c r="M550" s="37">
        <v>0.54</v>
      </c>
      <c r="N550" s="37" t="s">
        <v>8</v>
      </c>
      <c r="O550" s="37" t="s">
        <v>28</v>
      </c>
      <c r="P550" s="37" t="s">
        <v>163</v>
      </c>
      <c r="Q550" s="37" t="s">
        <v>1070</v>
      </c>
      <c r="R550" s="37">
        <v>76039</v>
      </c>
      <c r="S550" s="39">
        <v>42051</v>
      </c>
      <c r="T550" s="39">
        <v>42055</v>
      </c>
      <c r="U550" s="37">
        <v>325.29000000000002</v>
      </c>
      <c r="V550" s="37">
        <v>4</v>
      </c>
      <c r="W550" s="37">
        <v>2630</v>
      </c>
      <c r="X550" s="37">
        <v>88102</v>
      </c>
      <c r="Y550" s="37" t="s">
        <v>3217</v>
      </c>
      <c r="Z550" s="37">
        <v>3352.9427080346682</v>
      </c>
    </row>
    <row r="551" spans="1:26" customFormat="1" x14ac:dyDescent="0.2">
      <c r="A551" s="37">
        <v>1580</v>
      </c>
      <c r="B551" s="37" t="s">
        <v>1192</v>
      </c>
      <c r="C551" s="37" t="s">
        <v>23</v>
      </c>
      <c r="D551" s="37">
        <v>0.1</v>
      </c>
      <c r="E551" s="37">
        <v>11.58</v>
      </c>
      <c r="F551" s="37">
        <v>6.97</v>
      </c>
      <c r="G551" s="37" t="s">
        <v>14</v>
      </c>
      <c r="H551" s="37" t="s">
        <v>70</v>
      </c>
      <c r="I551" s="37" t="s">
        <v>24</v>
      </c>
      <c r="J551" s="37" t="s">
        <v>321</v>
      </c>
      <c r="K551" s="37" t="s">
        <v>49</v>
      </c>
      <c r="L551" s="37" t="s">
        <v>600</v>
      </c>
      <c r="M551" s="37">
        <v>0.35</v>
      </c>
      <c r="N551" s="37" t="s">
        <v>8</v>
      </c>
      <c r="O551" s="37" t="s">
        <v>87</v>
      </c>
      <c r="P551" s="37" t="s">
        <v>307</v>
      </c>
      <c r="Q551" s="37" t="s">
        <v>1193</v>
      </c>
      <c r="R551" s="37">
        <v>4901</v>
      </c>
      <c r="S551" s="39">
        <v>42051</v>
      </c>
      <c r="T551" s="39">
        <v>42055</v>
      </c>
      <c r="U551" s="37">
        <v>-8.3979999999999997</v>
      </c>
      <c r="V551" s="37">
        <v>1</v>
      </c>
      <c r="W551" s="37">
        <v>14.53</v>
      </c>
      <c r="X551" s="37">
        <v>90934</v>
      </c>
      <c r="Y551" s="37" t="s">
        <v>3219</v>
      </c>
      <c r="Z551" s="37">
        <v>161.89765444968464</v>
      </c>
    </row>
    <row r="552" spans="1:26" customFormat="1" x14ac:dyDescent="0.2">
      <c r="A552" s="37">
        <v>1138</v>
      </c>
      <c r="B552" s="37" t="s">
        <v>1194</v>
      </c>
      <c r="C552" s="37" t="s">
        <v>92</v>
      </c>
      <c r="D552" s="37">
        <v>0.02</v>
      </c>
      <c r="E552" s="37">
        <v>160.97999999999999</v>
      </c>
      <c r="F552" s="37">
        <v>30</v>
      </c>
      <c r="G552" s="37" t="s">
        <v>2</v>
      </c>
      <c r="H552" s="37" t="s">
        <v>47</v>
      </c>
      <c r="I552" s="37" t="s">
        <v>4</v>
      </c>
      <c r="J552" s="37" t="s">
        <v>85</v>
      </c>
      <c r="K552" s="37" t="s">
        <v>33</v>
      </c>
      <c r="L552" s="37" t="s">
        <v>868</v>
      </c>
      <c r="M552" s="37">
        <v>0.62</v>
      </c>
      <c r="N552" s="37" t="s">
        <v>8</v>
      </c>
      <c r="O552" s="37" t="s">
        <v>28</v>
      </c>
      <c r="P552" s="37" t="s">
        <v>163</v>
      </c>
      <c r="Q552" s="37" t="s">
        <v>1195</v>
      </c>
      <c r="R552" s="37">
        <v>75056</v>
      </c>
      <c r="S552" s="39">
        <v>42051</v>
      </c>
      <c r="T552" s="39">
        <v>42054</v>
      </c>
      <c r="U552" s="37">
        <v>-51.116</v>
      </c>
      <c r="V552" s="37">
        <v>1</v>
      </c>
      <c r="W552" s="37">
        <v>192.49</v>
      </c>
      <c r="X552" s="37">
        <v>86574</v>
      </c>
      <c r="Y552" s="37" t="s">
        <v>3217</v>
      </c>
      <c r="Z552" s="37">
        <v>1659.9369299118346</v>
      </c>
    </row>
    <row r="553" spans="1:26" customFormat="1" x14ac:dyDescent="0.2">
      <c r="A553" s="37">
        <v>1228</v>
      </c>
      <c r="B553" s="37" t="s">
        <v>1196</v>
      </c>
      <c r="C553" s="37" t="s">
        <v>92</v>
      </c>
      <c r="D553" s="37">
        <v>0</v>
      </c>
      <c r="E553" s="37">
        <v>7.1</v>
      </c>
      <c r="F553" s="37">
        <v>6.05</v>
      </c>
      <c r="G553" s="37" t="s">
        <v>14</v>
      </c>
      <c r="H553" s="37" t="s">
        <v>3</v>
      </c>
      <c r="I553" s="37" t="s">
        <v>24</v>
      </c>
      <c r="J553" s="37" t="s">
        <v>48</v>
      </c>
      <c r="K553" s="37" t="s">
        <v>49</v>
      </c>
      <c r="L553" s="37" t="s">
        <v>227</v>
      </c>
      <c r="M553" s="37">
        <v>0.39</v>
      </c>
      <c r="N553" s="37" t="s">
        <v>8</v>
      </c>
      <c r="O553" s="37" t="s">
        <v>87</v>
      </c>
      <c r="P553" s="37" t="s">
        <v>296</v>
      </c>
      <c r="Q553" s="37" t="s">
        <v>297</v>
      </c>
      <c r="R553" s="37">
        <v>19140</v>
      </c>
      <c r="S553" s="39">
        <v>42051</v>
      </c>
      <c r="T553" s="39">
        <v>42052</v>
      </c>
      <c r="U553" s="37">
        <v>-60.145000000000003</v>
      </c>
      <c r="V553" s="37">
        <v>28</v>
      </c>
      <c r="W553" s="37">
        <v>208.83</v>
      </c>
      <c r="X553" s="37">
        <v>55874</v>
      </c>
      <c r="Y553" s="37" t="s">
        <v>3219</v>
      </c>
      <c r="Z553" s="37">
        <v>92.732014615572822</v>
      </c>
    </row>
    <row r="554" spans="1:26" customFormat="1" x14ac:dyDescent="0.2">
      <c r="A554" s="37">
        <v>1228</v>
      </c>
      <c r="B554" s="37" t="s">
        <v>1196</v>
      </c>
      <c r="C554" s="37" t="s">
        <v>92</v>
      </c>
      <c r="D554" s="37">
        <v>0.01</v>
      </c>
      <c r="E554" s="37">
        <v>4.9800000000000004</v>
      </c>
      <c r="F554" s="37">
        <v>4.62</v>
      </c>
      <c r="G554" s="37" t="s">
        <v>63</v>
      </c>
      <c r="H554" s="37" t="s">
        <v>3</v>
      </c>
      <c r="I554" s="37" t="s">
        <v>16</v>
      </c>
      <c r="J554" s="37" t="s">
        <v>17</v>
      </c>
      <c r="K554" s="37" t="s">
        <v>18</v>
      </c>
      <c r="L554" s="37" t="s">
        <v>1197</v>
      </c>
      <c r="M554" s="37">
        <v>0.64</v>
      </c>
      <c r="N554" s="37" t="s">
        <v>8</v>
      </c>
      <c r="O554" s="37" t="s">
        <v>87</v>
      </c>
      <c r="P554" s="37" t="s">
        <v>296</v>
      </c>
      <c r="Q554" s="37" t="s">
        <v>297</v>
      </c>
      <c r="R554" s="37">
        <v>19140</v>
      </c>
      <c r="S554" s="39">
        <v>42051</v>
      </c>
      <c r="T554" s="39">
        <v>42053</v>
      </c>
      <c r="U554" s="37">
        <v>-111.72</v>
      </c>
      <c r="V554" s="37">
        <v>41</v>
      </c>
      <c r="W554" s="37">
        <v>228.3</v>
      </c>
      <c r="X554" s="37">
        <v>55874</v>
      </c>
      <c r="Y554" s="37" t="s">
        <v>3219</v>
      </c>
      <c r="Z554" s="37">
        <v>112.72298342204236</v>
      </c>
    </row>
    <row r="555" spans="1:26" customFormat="1" x14ac:dyDescent="0.2">
      <c r="A555" s="37">
        <v>1228</v>
      </c>
      <c r="B555" s="37" t="s">
        <v>1196</v>
      </c>
      <c r="C555" s="37" t="s">
        <v>92</v>
      </c>
      <c r="D555" s="37">
        <v>0.06</v>
      </c>
      <c r="E555" s="37">
        <v>5.68</v>
      </c>
      <c r="F555" s="37">
        <v>1.39</v>
      </c>
      <c r="G555" s="37" t="s">
        <v>14</v>
      </c>
      <c r="H555" s="37" t="s">
        <v>3</v>
      </c>
      <c r="I555" s="37" t="s">
        <v>24</v>
      </c>
      <c r="J555" s="37" t="s">
        <v>321</v>
      </c>
      <c r="K555" s="37" t="s">
        <v>49</v>
      </c>
      <c r="L555" s="37" t="s">
        <v>574</v>
      </c>
      <c r="M555" s="37">
        <v>0.38</v>
      </c>
      <c r="N555" s="37" t="s">
        <v>8</v>
      </c>
      <c r="O555" s="37" t="s">
        <v>87</v>
      </c>
      <c r="P555" s="37" t="s">
        <v>296</v>
      </c>
      <c r="Q555" s="37" t="s">
        <v>297</v>
      </c>
      <c r="R555" s="37">
        <v>19140</v>
      </c>
      <c r="S555" s="39">
        <v>42051</v>
      </c>
      <c r="T555" s="39">
        <v>42051</v>
      </c>
      <c r="U555" s="37">
        <v>33.01</v>
      </c>
      <c r="V555" s="37">
        <v>24</v>
      </c>
      <c r="W555" s="37">
        <v>129.53</v>
      </c>
      <c r="X555" s="37">
        <v>55874</v>
      </c>
      <c r="Y555" s="37" t="s">
        <v>3219</v>
      </c>
      <c r="Z555" s="37">
        <v>6.9145002538353673</v>
      </c>
    </row>
    <row r="556" spans="1:26" customFormat="1" x14ac:dyDescent="0.2">
      <c r="A556" s="37">
        <v>1229</v>
      </c>
      <c r="B556" s="37" t="s">
        <v>1198</v>
      </c>
      <c r="C556" s="37" t="s">
        <v>92</v>
      </c>
      <c r="D556" s="37">
        <v>0.01</v>
      </c>
      <c r="E556" s="37">
        <v>4.9800000000000004</v>
      </c>
      <c r="F556" s="37">
        <v>4.62</v>
      </c>
      <c r="G556" s="37" t="s">
        <v>63</v>
      </c>
      <c r="H556" s="37" t="s">
        <v>3</v>
      </c>
      <c r="I556" s="37" t="s">
        <v>16</v>
      </c>
      <c r="J556" s="37" t="s">
        <v>17</v>
      </c>
      <c r="K556" s="37" t="s">
        <v>18</v>
      </c>
      <c r="L556" s="37" t="s">
        <v>1197</v>
      </c>
      <c r="M556" s="37">
        <v>0.64</v>
      </c>
      <c r="N556" s="37" t="s">
        <v>8</v>
      </c>
      <c r="O556" s="37" t="s">
        <v>28</v>
      </c>
      <c r="P556" s="37" t="s">
        <v>163</v>
      </c>
      <c r="Q556" s="37" t="s">
        <v>1116</v>
      </c>
      <c r="R556" s="37">
        <v>75482</v>
      </c>
      <c r="S556" s="39">
        <v>42051</v>
      </c>
      <c r="T556" s="39">
        <v>42053</v>
      </c>
      <c r="U556" s="37">
        <v>-111.72</v>
      </c>
      <c r="V556" s="37">
        <v>10</v>
      </c>
      <c r="W556" s="37">
        <v>55.68</v>
      </c>
      <c r="X556" s="37">
        <v>90378</v>
      </c>
      <c r="Y556" s="37" t="s">
        <v>3217</v>
      </c>
      <c r="Z556" s="37">
        <v>112.72298342204236</v>
      </c>
    </row>
    <row r="557" spans="1:26" customFormat="1" x14ac:dyDescent="0.2">
      <c r="A557" s="37">
        <v>1625</v>
      </c>
      <c r="B557" s="37" t="s">
        <v>1199</v>
      </c>
      <c r="C557" s="37" t="s">
        <v>92</v>
      </c>
      <c r="D557" s="37">
        <v>0</v>
      </c>
      <c r="E557" s="37">
        <v>209.37</v>
      </c>
      <c r="F557" s="37">
        <v>69</v>
      </c>
      <c r="G557" s="37" t="s">
        <v>14</v>
      </c>
      <c r="H557" s="37" t="s">
        <v>47</v>
      </c>
      <c r="I557" s="37" t="s">
        <v>4</v>
      </c>
      <c r="J557" s="37" t="s">
        <v>5</v>
      </c>
      <c r="K557" s="37" t="s">
        <v>40</v>
      </c>
      <c r="L557" s="37" t="s">
        <v>1200</v>
      </c>
      <c r="M557" s="37">
        <v>0.79</v>
      </c>
      <c r="N557" s="37" t="s">
        <v>8</v>
      </c>
      <c r="O557" s="37" t="s">
        <v>87</v>
      </c>
      <c r="P557" s="37" t="s">
        <v>88</v>
      </c>
      <c r="Q557" s="37" t="s">
        <v>1201</v>
      </c>
      <c r="R557" s="37">
        <v>11542</v>
      </c>
      <c r="S557" s="39">
        <v>42051</v>
      </c>
      <c r="T557" s="39">
        <v>42053</v>
      </c>
      <c r="U557" s="37">
        <v>-263.11192907999998</v>
      </c>
      <c r="V557" s="37">
        <v>11</v>
      </c>
      <c r="W557" s="37">
        <v>1959.88</v>
      </c>
      <c r="X557" s="37">
        <v>90601</v>
      </c>
      <c r="Y557" s="37" t="s">
        <v>3219</v>
      </c>
      <c r="Z557" s="37">
        <v>2630.4821184929356</v>
      </c>
    </row>
    <row r="558" spans="1:26" customFormat="1" x14ac:dyDescent="0.2">
      <c r="A558" s="37">
        <v>3151</v>
      </c>
      <c r="B558" s="37" t="s">
        <v>929</v>
      </c>
      <c r="C558" s="37" t="s">
        <v>46</v>
      </c>
      <c r="D558" s="37">
        <v>0.05</v>
      </c>
      <c r="E558" s="37">
        <v>25.99</v>
      </c>
      <c r="F558" s="37">
        <v>5.37</v>
      </c>
      <c r="G558" s="37" t="s">
        <v>63</v>
      </c>
      <c r="H558" s="37" t="s">
        <v>70</v>
      </c>
      <c r="I558" s="37" t="s">
        <v>24</v>
      </c>
      <c r="J558" s="37" t="s">
        <v>25</v>
      </c>
      <c r="K558" s="37" t="s">
        <v>49</v>
      </c>
      <c r="L558" s="37" t="s">
        <v>1202</v>
      </c>
      <c r="M558" s="37">
        <v>0.56000000000000005</v>
      </c>
      <c r="N558" s="37" t="s">
        <v>8</v>
      </c>
      <c r="O558" s="37" t="s">
        <v>35</v>
      </c>
      <c r="P558" s="37" t="s">
        <v>66</v>
      </c>
      <c r="Q558" s="37" t="s">
        <v>930</v>
      </c>
      <c r="R558" s="37">
        <v>92277</v>
      </c>
      <c r="S558" s="39">
        <v>42051</v>
      </c>
      <c r="T558" s="39">
        <v>42053</v>
      </c>
      <c r="U558" s="37">
        <v>220.35720000000001</v>
      </c>
      <c r="V558" s="37">
        <v>18</v>
      </c>
      <c r="W558" s="37">
        <v>451.35</v>
      </c>
      <c r="X558" s="37">
        <v>88545</v>
      </c>
      <c r="Y558" s="37" t="s">
        <v>3218</v>
      </c>
      <c r="Z558" s="37">
        <v>643.71053022354283</v>
      </c>
    </row>
    <row r="559" spans="1:26" customFormat="1" x14ac:dyDescent="0.2">
      <c r="A559" s="37">
        <v>936</v>
      </c>
      <c r="B559" s="37" t="s">
        <v>1203</v>
      </c>
      <c r="C559" s="37" t="s">
        <v>1</v>
      </c>
      <c r="D559" s="37">
        <v>0.05</v>
      </c>
      <c r="E559" s="37">
        <v>6.04</v>
      </c>
      <c r="F559" s="37">
        <v>2.14</v>
      </c>
      <c r="G559" s="37" t="s">
        <v>63</v>
      </c>
      <c r="H559" s="37" t="s">
        <v>70</v>
      </c>
      <c r="I559" s="37" t="s">
        <v>24</v>
      </c>
      <c r="J559" s="37" t="s">
        <v>64</v>
      </c>
      <c r="K559" s="37" t="s">
        <v>26</v>
      </c>
      <c r="L559" s="37" t="s">
        <v>1204</v>
      </c>
      <c r="M559" s="37">
        <v>0.38</v>
      </c>
      <c r="N559" s="37" t="s">
        <v>8</v>
      </c>
      <c r="O559" s="37" t="s">
        <v>35</v>
      </c>
      <c r="P559" s="37" t="s">
        <v>66</v>
      </c>
      <c r="Q559" s="37" t="s">
        <v>1205</v>
      </c>
      <c r="R559" s="37">
        <v>92374</v>
      </c>
      <c r="S559" s="39">
        <v>42052</v>
      </c>
      <c r="T559" s="39">
        <v>42054</v>
      </c>
      <c r="U559" s="37">
        <v>-4.1399999999999997</v>
      </c>
      <c r="V559" s="37">
        <v>1</v>
      </c>
      <c r="W559" s="37">
        <v>8.41</v>
      </c>
      <c r="X559" s="37">
        <v>90588</v>
      </c>
      <c r="Y559" s="37" t="s">
        <v>3218</v>
      </c>
      <c r="Z559" s="37">
        <v>201.40660028376581</v>
      </c>
    </row>
    <row r="560" spans="1:26" customFormat="1" x14ac:dyDescent="0.2">
      <c r="A560" s="37">
        <v>1305</v>
      </c>
      <c r="B560" s="37" t="s">
        <v>1206</v>
      </c>
      <c r="C560" s="37" t="s">
        <v>13</v>
      </c>
      <c r="D560" s="37">
        <v>0.04</v>
      </c>
      <c r="E560" s="37">
        <v>62.18</v>
      </c>
      <c r="F560" s="37">
        <v>10.84</v>
      </c>
      <c r="G560" s="37" t="s">
        <v>14</v>
      </c>
      <c r="H560" s="37" t="s">
        <v>15</v>
      </c>
      <c r="I560" s="37" t="s">
        <v>4</v>
      </c>
      <c r="J560" s="37" t="s">
        <v>102</v>
      </c>
      <c r="K560" s="37" t="s">
        <v>120</v>
      </c>
      <c r="L560" s="37" t="s">
        <v>1207</v>
      </c>
      <c r="M560" s="37">
        <v>0.63</v>
      </c>
      <c r="N560" s="37" t="s">
        <v>8</v>
      </c>
      <c r="O560" s="37" t="s">
        <v>35</v>
      </c>
      <c r="P560" s="37" t="s">
        <v>122</v>
      </c>
      <c r="Q560" s="37" t="s">
        <v>1208</v>
      </c>
      <c r="R560" s="37">
        <v>84120</v>
      </c>
      <c r="S560" s="39">
        <v>42052</v>
      </c>
      <c r="T560" s="39">
        <v>42054</v>
      </c>
      <c r="U560" s="37">
        <v>125.8077</v>
      </c>
      <c r="V560" s="37">
        <v>3</v>
      </c>
      <c r="W560" s="37">
        <v>182.33</v>
      </c>
      <c r="X560" s="37">
        <v>87002</v>
      </c>
      <c r="Y560" s="37" t="s">
        <v>3218</v>
      </c>
      <c r="Z560" s="37">
        <v>726.01998427567366</v>
      </c>
    </row>
    <row r="561" spans="1:26" customFormat="1" x14ac:dyDescent="0.2">
      <c r="A561" s="37">
        <v>2427</v>
      </c>
      <c r="B561" s="37" t="s">
        <v>1209</v>
      </c>
      <c r="C561" s="37" t="s">
        <v>13</v>
      </c>
      <c r="D561" s="37">
        <v>0.03</v>
      </c>
      <c r="E561" s="37">
        <v>40.99</v>
      </c>
      <c r="F561" s="37">
        <v>19.989999999999998</v>
      </c>
      <c r="G561" s="37" t="s">
        <v>14</v>
      </c>
      <c r="H561" s="37" t="s">
        <v>70</v>
      </c>
      <c r="I561" s="37" t="s">
        <v>24</v>
      </c>
      <c r="J561" s="37" t="s">
        <v>64</v>
      </c>
      <c r="K561" s="37" t="s">
        <v>49</v>
      </c>
      <c r="L561" s="37" t="s">
        <v>1210</v>
      </c>
      <c r="M561" s="37">
        <v>0.36</v>
      </c>
      <c r="N561" s="37" t="s">
        <v>8</v>
      </c>
      <c r="O561" s="37" t="s">
        <v>28</v>
      </c>
      <c r="P561" s="37" t="s">
        <v>163</v>
      </c>
      <c r="Q561" s="37" t="s">
        <v>1211</v>
      </c>
      <c r="R561" s="37">
        <v>76248</v>
      </c>
      <c r="S561" s="39">
        <v>42052</v>
      </c>
      <c r="T561" s="39">
        <v>42053</v>
      </c>
      <c r="U561" s="37">
        <v>395.30799999999999</v>
      </c>
      <c r="V561" s="37">
        <v>21</v>
      </c>
      <c r="W561" s="37">
        <v>885.65</v>
      </c>
      <c r="X561" s="37">
        <v>90860</v>
      </c>
      <c r="Y561" s="37" t="s">
        <v>3217</v>
      </c>
      <c r="Z561" s="37">
        <v>999.62772656021184</v>
      </c>
    </row>
    <row r="562" spans="1:26" customFormat="1" x14ac:dyDescent="0.2">
      <c r="A562" s="37">
        <v>1065</v>
      </c>
      <c r="B562" s="37" t="s">
        <v>1212</v>
      </c>
      <c r="C562" s="37" t="s">
        <v>1</v>
      </c>
      <c r="D562" s="37">
        <v>0.01</v>
      </c>
      <c r="E562" s="37">
        <v>15.99</v>
      </c>
      <c r="F562" s="37">
        <v>13.18</v>
      </c>
      <c r="G562" s="37" t="s">
        <v>14</v>
      </c>
      <c r="H562" s="37" t="s">
        <v>70</v>
      </c>
      <c r="I562" s="37" t="s">
        <v>24</v>
      </c>
      <c r="J562" s="37" t="s">
        <v>48</v>
      </c>
      <c r="K562" s="37" t="s">
        <v>49</v>
      </c>
      <c r="L562" s="37" t="s">
        <v>271</v>
      </c>
      <c r="M562" s="37">
        <v>0.37</v>
      </c>
      <c r="N562" s="37" t="s">
        <v>8</v>
      </c>
      <c r="O562" s="37" t="s">
        <v>28</v>
      </c>
      <c r="P562" s="37" t="s">
        <v>79</v>
      </c>
      <c r="Q562" s="37" t="s">
        <v>1213</v>
      </c>
      <c r="R562" s="37">
        <v>60459</v>
      </c>
      <c r="S562" s="39">
        <v>42053</v>
      </c>
      <c r="T562" s="39">
        <v>42055</v>
      </c>
      <c r="U562" s="37">
        <v>-99.43544</v>
      </c>
      <c r="V562" s="37">
        <v>23</v>
      </c>
      <c r="W562" s="37">
        <v>377.44</v>
      </c>
      <c r="X562" s="37">
        <v>88899</v>
      </c>
      <c r="Y562" s="37" t="s">
        <v>3217</v>
      </c>
      <c r="Z562" s="37">
        <v>540.47268885934136</v>
      </c>
    </row>
    <row r="563" spans="1:26" customFormat="1" x14ac:dyDescent="0.2">
      <c r="A563" s="37">
        <v>3255</v>
      </c>
      <c r="B563" s="37" t="s">
        <v>1214</v>
      </c>
      <c r="C563" s="37" t="s">
        <v>1</v>
      </c>
      <c r="D563" s="37">
        <v>0.06</v>
      </c>
      <c r="E563" s="37">
        <v>47.98</v>
      </c>
      <c r="F563" s="37">
        <v>3.61</v>
      </c>
      <c r="G563" s="37" t="s">
        <v>14</v>
      </c>
      <c r="H563" s="37" t="s">
        <v>47</v>
      </c>
      <c r="I563" s="37" t="s">
        <v>16</v>
      </c>
      <c r="J563" s="37" t="s">
        <v>17</v>
      </c>
      <c r="K563" s="37" t="s">
        <v>18</v>
      </c>
      <c r="L563" s="37" t="s">
        <v>1215</v>
      </c>
      <c r="M563" s="37">
        <v>0.71</v>
      </c>
      <c r="N563" s="37" t="s">
        <v>8</v>
      </c>
      <c r="O563" s="37" t="s">
        <v>9</v>
      </c>
      <c r="P563" s="37" t="s">
        <v>99</v>
      </c>
      <c r="Q563" s="37" t="s">
        <v>1216</v>
      </c>
      <c r="R563" s="37">
        <v>33319</v>
      </c>
      <c r="S563" s="39">
        <v>42053</v>
      </c>
      <c r="T563" s="39">
        <v>42055</v>
      </c>
      <c r="U563" s="37">
        <v>596.80799999999999</v>
      </c>
      <c r="V563" s="37">
        <v>2</v>
      </c>
      <c r="W563" s="37">
        <v>97.96</v>
      </c>
      <c r="X563" s="37">
        <v>90488</v>
      </c>
      <c r="Y563" s="37" t="s">
        <v>3216</v>
      </c>
      <c r="Z563" s="37">
        <v>1369.1653209317337</v>
      </c>
    </row>
    <row r="564" spans="1:26" customFormat="1" x14ac:dyDescent="0.2">
      <c r="A564" s="37">
        <v>2141</v>
      </c>
      <c r="B564" s="37" t="s">
        <v>1217</v>
      </c>
      <c r="C564" s="37" t="s">
        <v>13</v>
      </c>
      <c r="D564" s="37">
        <v>0.01</v>
      </c>
      <c r="E564" s="37">
        <v>5.44</v>
      </c>
      <c r="F564" s="37">
        <v>7.46</v>
      </c>
      <c r="G564" s="37" t="s">
        <v>14</v>
      </c>
      <c r="H564" s="37" t="s">
        <v>47</v>
      </c>
      <c r="I564" s="37" t="s">
        <v>24</v>
      </c>
      <c r="J564" s="37" t="s">
        <v>48</v>
      </c>
      <c r="K564" s="37" t="s">
        <v>49</v>
      </c>
      <c r="L564" s="37" t="s">
        <v>1218</v>
      </c>
      <c r="M564" s="37">
        <v>0.36</v>
      </c>
      <c r="N564" s="37" t="s">
        <v>8</v>
      </c>
      <c r="O564" s="37" t="s">
        <v>35</v>
      </c>
      <c r="P564" s="37" t="s">
        <v>36</v>
      </c>
      <c r="Q564" s="37" t="s">
        <v>1219</v>
      </c>
      <c r="R564" s="37">
        <v>81301</v>
      </c>
      <c r="S564" s="39">
        <v>42053</v>
      </c>
      <c r="T564" s="39">
        <v>42054</v>
      </c>
      <c r="U564" s="37">
        <v>-18.478200000000001</v>
      </c>
      <c r="V564" s="37">
        <v>3</v>
      </c>
      <c r="W564" s="37">
        <v>19.68</v>
      </c>
      <c r="X564" s="37">
        <v>87570</v>
      </c>
      <c r="Y564" s="37" t="s">
        <v>3218</v>
      </c>
      <c r="Z564" s="37">
        <v>161.85052299254954</v>
      </c>
    </row>
    <row r="565" spans="1:26" customFormat="1" x14ac:dyDescent="0.2">
      <c r="A565" s="37">
        <v>2141</v>
      </c>
      <c r="B565" s="37" t="s">
        <v>1217</v>
      </c>
      <c r="C565" s="37" t="s">
        <v>13</v>
      </c>
      <c r="D565" s="37">
        <v>0.02</v>
      </c>
      <c r="E565" s="37">
        <v>549.99</v>
      </c>
      <c r="F565" s="37">
        <v>49</v>
      </c>
      <c r="G565" s="37" t="s">
        <v>2</v>
      </c>
      <c r="H565" s="37" t="s">
        <v>47</v>
      </c>
      <c r="I565" s="37" t="s">
        <v>16</v>
      </c>
      <c r="J565" s="37" t="s">
        <v>39</v>
      </c>
      <c r="K565" s="37" t="s">
        <v>33</v>
      </c>
      <c r="L565" s="37" t="s">
        <v>1220</v>
      </c>
      <c r="M565" s="37">
        <v>0.35</v>
      </c>
      <c r="N565" s="37" t="s">
        <v>8</v>
      </c>
      <c r="O565" s="37" t="s">
        <v>35</v>
      </c>
      <c r="P565" s="37" t="s">
        <v>36</v>
      </c>
      <c r="Q565" s="37" t="s">
        <v>1219</v>
      </c>
      <c r="R565" s="37">
        <v>81301</v>
      </c>
      <c r="S565" s="39">
        <v>42053</v>
      </c>
      <c r="T565" s="39">
        <v>42055</v>
      </c>
      <c r="U565" s="37">
        <v>-381.84120000000001</v>
      </c>
      <c r="V565" s="37">
        <v>18</v>
      </c>
      <c r="W565" s="37">
        <v>9798.84</v>
      </c>
      <c r="X565" s="37">
        <v>87570</v>
      </c>
      <c r="Y565" s="37" t="s">
        <v>3218</v>
      </c>
      <c r="Z565" s="37">
        <v>2825.5787911858865</v>
      </c>
    </row>
    <row r="566" spans="1:26" customFormat="1" x14ac:dyDescent="0.2">
      <c r="A566" s="37">
        <v>2141</v>
      </c>
      <c r="B566" s="37" t="s">
        <v>1217</v>
      </c>
      <c r="C566" s="37" t="s">
        <v>13</v>
      </c>
      <c r="D566" s="37">
        <v>0.03</v>
      </c>
      <c r="E566" s="37">
        <v>22.01</v>
      </c>
      <c r="F566" s="37">
        <v>5.53</v>
      </c>
      <c r="G566" s="37" t="s">
        <v>63</v>
      </c>
      <c r="H566" s="37" t="s">
        <v>47</v>
      </c>
      <c r="I566" s="37" t="s">
        <v>24</v>
      </c>
      <c r="J566" s="37" t="s">
        <v>25</v>
      </c>
      <c r="K566" s="37" t="s">
        <v>18</v>
      </c>
      <c r="L566" s="37" t="s">
        <v>472</v>
      </c>
      <c r="M566" s="37">
        <v>0.59</v>
      </c>
      <c r="N566" s="37" t="s">
        <v>8</v>
      </c>
      <c r="O566" s="37" t="s">
        <v>35</v>
      </c>
      <c r="P566" s="37" t="s">
        <v>36</v>
      </c>
      <c r="Q566" s="37" t="s">
        <v>1219</v>
      </c>
      <c r="R566" s="37">
        <v>81301</v>
      </c>
      <c r="S566" s="39">
        <v>42053</v>
      </c>
      <c r="T566" s="39">
        <v>42054</v>
      </c>
      <c r="U566" s="37">
        <v>12.5504</v>
      </c>
      <c r="V566" s="37">
        <v>7</v>
      </c>
      <c r="W566" s="37">
        <v>154.11000000000001</v>
      </c>
      <c r="X566" s="37">
        <v>87570</v>
      </c>
      <c r="Y566" s="37" t="s">
        <v>3218</v>
      </c>
      <c r="Z566" s="37">
        <v>287.93701600306497</v>
      </c>
    </row>
    <row r="567" spans="1:26" customFormat="1" x14ac:dyDescent="0.2">
      <c r="A567" s="37">
        <v>2141</v>
      </c>
      <c r="B567" s="37" t="s">
        <v>1217</v>
      </c>
      <c r="C567" s="37" t="s">
        <v>13</v>
      </c>
      <c r="D567" s="37">
        <v>0.09</v>
      </c>
      <c r="E567" s="37">
        <v>34.76</v>
      </c>
      <c r="F567" s="37">
        <v>8.2200000000000006</v>
      </c>
      <c r="G567" s="37" t="s">
        <v>14</v>
      </c>
      <c r="H567" s="37" t="s">
        <v>47</v>
      </c>
      <c r="I567" s="37" t="s">
        <v>24</v>
      </c>
      <c r="J567" s="37" t="s">
        <v>54</v>
      </c>
      <c r="K567" s="37" t="s">
        <v>49</v>
      </c>
      <c r="L567" s="37" t="s">
        <v>1221</v>
      </c>
      <c r="M567" s="37">
        <v>0.56999999999999995</v>
      </c>
      <c r="N567" s="37" t="s">
        <v>8</v>
      </c>
      <c r="O567" s="37" t="s">
        <v>35</v>
      </c>
      <c r="P567" s="37" t="s">
        <v>36</v>
      </c>
      <c r="Q567" s="37" t="s">
        <v>1219</v>
      </c>
      <c r="R567" s="37">
        <v>81301</v>
      </c>
      <c r="S567" s="39">
        <v>42053</v>
      </c>
      <c r="T567" s="39">
        <v>42055</v>
      </c>
      <c r="U567" s="37">
        <v>45.3324</v>
      </c>
      <c r="V567" s="37">
        <v>7</v>
      </c>
      <c r="W567" s="37">
        <v>242.97</v>
      </c>
      <c r="X567" s="37">
        <v>87570</v>
      </c>
      <c r="Y567" s="37" t="s">
        <v>3218</v>
      </c>
      <c r="Z567" s="37">
        <v>461.74632843711015</v>
      </c>
    </row>
    <row r="568" spans="1:26" customFormat="1" x14ac:dyDescent="0.2">
      <c r="A568" s="37">
        <v>91</v>
      </c>
      <c r="B568" s="37" t="s">
        <v>1222</v>
      </c>
      <c r="C568" s="37" t="s">
        <v>92</v>
      </c>
      <c r="D568" s="37">
        <v>0.05</v>
      </c>
      <c r="E568" s="37">
        <v>5.18</v>
      </c>
      <c r="F568" s="37">
        <v>2.04</v>
      </c>
      <c r="G568" s="37" t="s">
        <v>14</v>
      </c>
      <c r="H568" s="37" t="s">
        <v>47</v>
      </c>
      <c r="I568" s="37" t="s">
        <v>24</v>
      </c>
      <c r="J568" s="37" t="s">
        <v>64</v>
      </c>
      <c r="K568" s="37" t="s">
        <v>26</v>
      </c>
      <c r="L568" s="37" t="s">
        <v>809</v>
      </c>
      <c r="M568" s="37">
        <v>0.36</v>
      </c>
      <c r="N568" s="37" t="s">
        <v>8</v>
      </c>
      <c r="O568" s="37" t="s">
        <v>35</v>
      </c>
      <c r="P568" s="37" t="s">
        <v>66</v>
      </c>
      <c r="Q568" s="37" t="s">
        <v>1223</v>
      </c>
      <c r="R568" s="37">
        <v>94591</v>
      </c>
      <c r="S568" s="39">
        <v>42053</v>
      </c>
      <c r="T568" s="39">
        <v>42055</v>
      </c>
      <c r="U568" s="37">
        <v>34.010399999999997</v>
      </c>
      <c r="V568" s="37">
        <v>10</v>
      </c>
      <c r="W568" s="37">
        <v>53.54</v>
      </c>
      <c r="X568" s="37">
        <v>87176</v>
      </c>
      <c r="Y568" s="37" t="s">
        <v>3218</v>
      </c>
      <c r="Z568" s="37">
        <v>53.798347044229729</v>
      </c>
    </row>
    <row r="569" spans="1:26" customFormat="1" x14ac:dyDescent="0.2">
      <c r="A569" s="37">
        <v>2521</v>
      </c>
      <c r="B569" s="37" t="s">
        <v>1224</v>
      </c>
      <c r="C569" s="37" t="s">
        <v>92</v>
      </c>
      <c r="D569" s="37">
        <v>0</v>
      </c>
      <c r="E569" s="37">
        <v>175.99</v>
      </c>
      <c r="F569" s="37">
        <v>4.99</v>
      </c>
      <c r="G569" s="37" t="s">
        <v>14</v>
      </c>
      <c r="H569" s="37" t="s">
        <v>47</v>
      </c>
      <c r="I569" s="37" t="s">
        <v>16</v>
      </c>
      <c r="J569" s="37" t="s">
        <v>111</v>
      </c>
      <c r="K569" s="37" t="s">
        <v>49</v>
      </c>
      <c r="L569" s="37" t="s">
        <v>1225</v>
      </c>
      <c r="M569" s="37">
        <v>0.59</v>
      </c>
      <c r="N569" s="37" t="s">
        <v>8</v>
      </c>
      <c r="O569" s="37" t="s">
        <v>28</v>
      </c>
      <c r="P569" s="37" t="s">
        <v>163</v>
      </c>
      <c r="Q569" s="37" t="s">
        <v>1226</v>
      </c>
      <c r="R569" s="37">
        <v>75109</v>
      </c>
      <c r="S569" s="39">
        <v>42053</v>
      </c>
      <c r="T569" s="39">
        <v>42056</v>
      </c>
      <c r="U569" s="37">
        <v>1656.6555000000001</v>
      </c>
      <c r="V569" s="37">
        <v>15</v>
      </c>
      <c r="W569" s="37">
        <v>2400.9499999999998</v>
      </c>
      <c r="X569" s="37">
        <v>87032</v>
      </c>
      <c r="Y569" s="37" t="s">
        <v>3217</v>
      </c>
      <c r="Z569" s="37">
        <v>2556.356693929506</v>
      </c>
    </row>
    <row r="570" spans="1:26" customFormat="1" x14ac:dyDescent="0.2">
      <c r="A570" s="37">
        <v>2498</v>
      </c>
      <c r="B570" s="37" t="s">
        <v>905</v>
      </c>
      <c r="C570" s="37" t="s">
        <v>46</v>
      </c>
      <c r="D570" s="37">
        <v>0.09</v>
      </c>
      <c r="E570" s="37">
        <v>355.98</v>
      </c>
      <c r="F570" s="37">
        <v>58.92</v>
      </c>
      <c r="G570" s="37" t="s">
        <v>2</v>
      </c>
      <c r="H570" s="37" t="s">
        <v>70</v>
      </c>
      <c r="I570" s="37" t="s">
        <v>4</v>
      </c>
      <c r="J570" s="37" t="s">
        <v>85</v>
      </c>
      <c r="K570" s="37" t="s">
        <v>33</v>
      </c>
      <c r="L570" s="37" t="s">
        <v>670</v>
      </c>
      <c r="M570" s="37">
        <v>0.64</v>
      </c>
      <c r="N570" s="37" t="s">
        <v>8</v>
      </c>
      <c r="O570" s="37" t="s">
        <v>35</v>
      </c>
      <c r="P570" s="37" t="s">
        <v>66</v>
      </c>
      <c r="Q570" s="37" t="s">
        <v>866</v>
      </c>
      <c r="R570" s="37">
        <v>92024</v>
      </c>
      <c r="S570" s="39">
        <v>42053</v>
      </c>
      <c r="T570" s="39">
        <v>42055</v>
      </c>
      <c r="U570" s="37">
        <v>1240.25</v>
      </c>
      <c r="V570" s="37">
        <v>30</v>
      </c>
      <c r="W570" s="37">
        <v>10554.63</v>
      </c>
      <c r="X570" s="37">
        <v>16547</v>
      </c>
      <c r="Y570" s="37" t="s">
        <v>3218</v>
      </c>
      <c r="Z570" s="37">
        <v>4520.8199625065554</v>
      </c>
    </row>
    <row r="571" spans="1:26" customFormat="1" x14ac:dyDescent="0.2">
      <c r="A571" s="37">
        <v>2498</v>
      </c>
      <c r="B571" s="37" t="s">
        <v>905</v>
      </c>
      <c r="C571" s="37" t="s">
        <v>46</v>
      </c>
      <c r="D571" s="37">
        <v>0.04</v>
      </c>
      <c r="E571" s="37">
        <v>218.75</v>
      </c>
      <c r="F571" s="37">
        <v>69.64</v>
      </c>
      <c r="G571" s="37" t="s">
        <v>2</v>
      </c>
      <c r="H571" s="37" t="s">
        <v>70</v>
      </c>
      <c r="I571" s="37" t="s">
        <v>4</v>
      </c>
      <c r="J571" s="37" t="s">
        <v>5</v>
      </c>
      <c r="K571" s="37" t="s">
        <v>6</v>
      </c>
      <c r="L571" s="37" t="s">
        <v>850</v>
      </c>
      <c r="M571" s="37">
        <v>0.77</v>
      </c>
      <c r="N571" s="37" t="s">
        <v>8</v>
      </c>
      <c r="O571" s="37" t="s">
        <v>35</v>
      </c>
      <c r="P571" s="37" t="s">
        <v>66</v>
      </c>
      <c r="Q571" s="37" t="s">
        <v>866</v>
      </c>
      <c r="R571" s="37">
        <v>92024</v>
      </c>
      <c r="S571" s="39">
        <v>42053</v>
      </c>
      <c r="T571" s="39">
        <v>42053</v>
      </c>
      <c r="U571" s="37">
        <v>-533.23199999999997</v>
      </c>
      <c r="V571" s="37">
        <v>8</v>
      </c>
      <c r="W571" s="37">
        <v>1749.64</v>
      </c>
      <c r="X571" s="37">
        <v>16547</v>
      </c>
      <c r="Y571" s="37" t="s">
        <v>3218</v>
      </c>
      <c r="Z571" s="37">
        <v>2712.1527158779245</v>
      </c>
    </row>
    <row r="572" spans="1:26" customFormat="1" x14ac:dyDescent="0.2">
      <c r="A572" s="37">
        <v>2499</v>
      </c>
      <c r="B572" s="37" t="s">
        <v>1227</v>
      </c>
      <c r="C572" s="37" t="s">
        <v>46</v>
      </c>
      <c r="D572" s="37">
        <v>0.09</v>
      </c>
      <c r="E572" s="37">
        <v>355.98</v>
      </c>
      <c r="F572" s="37">
        <v>58.92</v>
      </c>
      <c r="G572" s="37" t="s">
        <v>2</v>
      </c>
      <c r="H572" s="37" t="s">
        <v>70</v>
      </c>
      <c r="I572" s="37" t="s">
        <v>4</v>
      </c>
      <c r="J572" s="37" t="s">
        <v>85</v>
      </c>
      <c r="K572" s="37" t="s">
        <v>33</v>
      </c>
      <c r="L572" s="37" t="s">
        <v>670</v>
      </c>
      <c r="M572" s="37">
        <v>0.64</v>
      </c>
      <c r="N572" s="37" t="s">
        <v>8</v>
      </c>
      <c r="O572" s="37" t="s">
        <v>28</v>
      </c>
      <c r="P572" s="37" t="s">
        <v>79</v>
      </c>
      <c r="Q572" s="37" t="s">
        <v>1228</v>
      </c>
      <c r="R572" s="37">
        <v>60901</v>
      </c>
      <c r="S572" s="39">
        <v>42053</v>
      </c>
      <c r="T572" s="39">
        <v>42055</v>
      </c>
      <c r="U572" s="37">
        <v>1240.25</v>
      </c>
      <c r="V572" s="37">
        <v>8</v>
      </c>
      <c r="W572" s="37">
        <v>2814.57</v>
      </c>
      <c r="X572" s="37">
        <v>88319</v>
      </c>
      <c r="Y572" s="37" t="s">
        <v>3217</v>
      </c>
      <c r="Z572" s="37">
        <v>4520.8199625065554</v>
      </c>
    </row>
    <row r="573" spans="1:26" customFormat="1" x14ac:dyDescent="0.2">
      <c r="A573" s="37">
        <v>993</v>
      </c>
      <c r="B573" s="37" t="s">
        <v>1229</v>
      </c>
      <c r="C573" s="37" t="s">
        <v>13</v>
      </c>
      <c r="D573" s="37">
        <v>0.05</v>
      </c>
      <c r="E573" s="37">
        <v>4.28</v>
      </c>
      <c r="F573" s="37">
        <v>5.17</v>
      </c>
      <c r="G573" s="37" t="s">
        <v>14</v>
      </c>
      <c r="H573" s="37" t="s">
        <v>3</v>
      </c>
      <c r="I573" s="37" t="s">
        <v>24</v>
      </c>
      <c r="J573" s="37" t="s">
        <v>64</v>
      </c>
      <c r="K573" s="37" t="s">
        <v>49</v>
      </c>
      <c r="L573" s="37" t="s">
        <v>1230</v>
      </c>
      <c r="M573" s="37">
        <v>0.4</v>
      </c>
      <c r="N573" s="37" t="s">
        <v>8</v>
      </c>
      <c r="O573" s="37" t="s">
        <v>35</v>
      </c>
      <c r="P573" s="37" t="s">
        <v>66</v>
      </c>
      <c r="Q573" s="37" t="s">
        <v>1231</v>
      </c>
      <c r="R573" s="37">
        <v>93030</v>
      </c>
      <c r="S573" s="39">
        <v>42054</v>
      </c>
      <c r="T573" s="39">
        <v>42054</v>
      </c>
      <c r="U573" s="37">
        <v>-104.57</v>
      </c>
      <c r="V573" s="37">
        <v>9</v>
      </c>
      <c r="W573" s="37">
        <v>38.58</v>
      </c>
      <c r="X573" s="37">
        <v>89432</v>
      </c>
      <c r="Y573" s="37" t="s">
        <v>3218</v>
      </c>
      <c r="Z573" s="37">
        <v>-25.900193525233281</v>
      </c>
    </row>
    <row r="574" spans="1:26" customFormat="1" x14ac:dyDescent="0.2">
      <c r="A574" s="37">
        <v>1303</v>
      </c>
      <c r="B574" s="37" t="s">
        <v>1232</v>
      </c>
      <c r="C574" s="37" t="s">
        <v>13</v>
      </c>
      <c r="D574" s="37">
        <v>0.03</v>
      </c>
      <c r="E574" s="37">
        <v>39.479999999999997</v>
      </c>
      <c r="F574" s="37">
        <v>1.99</v>
      </c>
      <c r="G574" s="37" t="s">
        <v>14</v>
      </c>
      <c r="H574" s="37" t="s">
        <v>15</v>
      </c>
      <c r="I574" s="37" t="s">
        <v>16</v>
      </c>
      <c r="J574" s="37" t="s">
        <v>17</v>
      </c>
      <c r="K574" s="37" t="s">
        <v>18</v>
      </c>
      <c r="L574" s="37" t="s">
        <v>1233</v>
      </c>
      <c r="M574" s="37">
        <v>0.54</v>
      </c>
      <c r="N574" s="37" t="s">
        <v>8</v>
      </c>
      <c r="O574" s="37" t="s">
        <v>35</v>
      </c>
      <c r="P574" s="37" t="s">
        <v>122</v>
      </c>
      <c r="Q574" s="37" t="s">
        <v>1234</v>
      </c>
      <c r="R574" s="37">
        <v>84074</v>
      </c>
      <c r="S574" s="39">
        <v>42054</v>
      </c>
      <c r="T574" s="39">
        <v>42056</v>
      </c>
      <c r="U574" s="37">
        <v>317.08949999999999</v>
      </c>
      <c r="V574" s="37">
        <v>12</v>
      </c>
      <c r="W574" s="37">
        <v>459.55</v>
      </c>
      <c r="X574" s="37">
        <v>87003</v>
      </c>
      <c r="Y574" s="37" t="s">
        <v>3218</v>
      </c>
      <c r="Z574" s="37">
        <v>537.96801894149667</v>
      </c>
    </row>
    <row r="575" spans="1:26" customFormat="1" x14ac:dyDescent="0.2">
      <c r="A575" s="37">
        <v>2828</v>
      </c>
      <c r="B575" s="37" t="s">
        <v>1235</v>
      </c>
      <c r="C575" s="37" t="s">
        <v>13</v>
      </c>
      <c r="D575" s="37">
        <v>0.05</v>
      </c>
      <c r="E575" s="37">
        <v>11.29</v>
      </c>
      <c r="F575" s="37">
        <v>5.03</v>
      </c>
      <c r="G575" s="37" t="s">
        <v>14</v>
      </c>
      <c r="H575" s="37" t="s">
        <v>70</v>
      </c>
      <c r="I575" s="37" t="s">
        <v>24</v>
      </c>
      <c r="J575" s="37" t="s">
        <v>54</v>
      </c>
      <c r="K575" s="37" t="s">
        <v>49</v>
      </c>
      <c r="L575" s="37" t="s">
        <v>1236</v>
      </c>
      <c r="M575" s="37">
        <v>0.59</v>
      </c>
      <c r="N575" s="37" t="s">
        <v>8</v>
      </c>
      <c r="O575" s="37" t="s">
        <v>35</v>
      </c>
      <c r="P575" s="37" t="s">
        <v>66</v>
      </c>
      <c r="Q575" s="37" t="s">
        <v>1237</v>
      </c>
      <c r="R575" s="37">
        <v>92243</v>
      </c>
      <c r="S575" s="39">
        <v>42054</v>
      </c>
      <c r="T575" s="39">
        <v>42056</v>
      </c>
      <c r="U575" s="37">
        <v>-35.26</v>
      </c>
      <c r="V575" s="37">
        <v>8</v>
      </c>
      <c r="W575" s="37">
        <v>90.46</v>
      </c>
      <c r="X575" s="37">
        <v>87720</v>
      </c>
      <c r="Y575" s="37" t="s">
        <v>3218</v>
      </c>
      <c r="Z575" s="37">
        <v>230.13061224197875</v>
      </c>
    </row>
    <row r="576" spans="1:26" customFormat="1" x14ac:dyDescent="0.2">
      <c r="A576" s="37">
        <v>1303</v>
      </c>
      <c r="B576" s="37" t="s">
        <v>1232</v>
      </c>
      <c r="C576" s="37" t="s">
        <v>23</v>
      </c>
      <c r="D576" s="37">
        <v>0.01</v>
      </c>
      <c r="E576" s="37">
        <v>65.989999999999995</v>
      </c>
      <c r="F576" s="37">
        <v>5.31</v>
      </c>
      <c r="G576" s="37" t="s">
        <v>14</v>
      </c>
      <c r="H576" s="37" t="s">
        <v>15</v>
      </c>
      <c r="I576" s="37" t="s">
        <v>16</v>
      </c>
      <c r="J576" s="37" t="s">
        <v>111</v>
      </c>
      <c r="K576" s="37" t="s">
        <v>49</v>
      </c>
      <c r="L576" s="37" t="s">
        <v>1238</v>
      </c>
      <c r="M576" s="37">
        <v>0.56999999999999995</v>
      </c>
      <c r="N576" s="37" t="s">
        <v>8</v>
      </c>
      <c r="O576" s="37" t="s">
        <v>35</v>
      </c>
      <c r="P576" s="37" t="s">
        <v>122</v>
      </c>
      <c r="Q576" s="37" t="s">
        <v>1234</v>
      </c>
      <c r="R576" s="37">
        <v>84074</v>
      </c>
      <c r="S576" s="39">
        <v>42054</v>
      </c>
      <c r="T576" s="39">
        <v>42061</v>
      </c>
      <c r="U576" s="37">
        <v>250.36272</v>
      </c>
      <c r="V576" s="37">
        <v>9</v>
      </c>
      <c r="W576" s="37">
        <v>536.9</v>
      </c>
      <c r="X576" s="37">
        <v>87005</v>
      </c>
      <c r="Y576" s="37" t="s">
        <v>3218</v>
      </c>
      <c r="Z576" s="37">
        <v>764.87027038806252</v>
      </c>
    </row>
    <row r="577" spans="1:26" customFormat="1" x14ac:dyDescent="0.2">
      <c r="A577" s="37">
        <v>2287</v>
      </c>
      <c r="B577" s="37" t="s">
        <v>1239</v>
      </c>
      <c r="C577" s="37" t="s">
        <v>23</v>
      </c>
      <c r="D577" s="37">
        <v>0.1</v>
      </c>
      <c r="E577" s="37">
        <v>54.1</v>
      </c>
      <c r="F577" s="37">
        <v>19.989999999999998</v>
      </c>
      <c r="G577" s="37" t="s">
        <v>14</v>
      </c>
      <c r="H577" s="37" t="s">
        <v>70</v>
      </c>
      <c r="I577" s="37" t="s">
        <v>24</v>
      </c>
      <c r="J577" s="37" t="s">
        <v>54</v>
      </c>
      <c r="K577" s="37" t="s">
        <v>49</v>
      </c>
      <c r="L577" s="37" t="s">
        <v>1240</v>
      </c>
      <c r="M577" s="37">
        <v>0.59</v>
      </c>
      <c r="N577" s="37" t="s">
        <v>8</v>
      </c>
      <c r="O577" s="37" t="s">
        <v>9</v>
      </c>
      <c r="P577" s="37" t="s">
        <v>247</v>
      </c>
      <c r="Q577" s="37" t="s">
        <v>1241</v>
      </c>
      <c r="R577" s="37">
        <v>29483</v>
      </c>
      <c r="S577" s="39">
        <v>42054</v>
      </c>
      <c r="T577" s="39">
        <v>42059</v>
      </c>
      <c r="U577" s="37">
        <v>34.067999999999998</v>
      </c>
      <c r="V577" s="37">
        <v>9</v>
      </c>
      <c r="W577" s="37">
        <v>469.59</v>
      </c>
      <c r="X577" s="37">
        <v>90147</v>
      </c>
      <c r="Y577" s="37" t="s">
        <v>3216</v>
      </c>
      <c r="Z577" s="37">
        <v>897.95495759572191</v>
      </c>
    </row>
    <row r="578" spans="1:26" customFormat="1" x14ac:dyDescent="0.2">
      <c r="A578" s="37">
        <v>1827</v>
      </c>
      <c r="B578" s="37" t="s">
        <v>1242</v>
      </c>
      <c r="C578" s="37" t="s">
        <v>46</v>
      </c>
      <c r="D578" s="37">
        <v>0</v>
      </c>
      <c r="E578" s="37">
        <v>5.98</v>
      </c>
      <c r="F578" s="37">
        <v>0.96</v>
      </c>
      <c r="G578" s="37" t="s">
        <v>14</v>
      </c>
      <c r="H578" s="37" t="s">
        <v>70</v>
      </c>
      <c r="I578" s="37" t="s">
        <v>24</v>
      </c>
      <c r="J578" s="37" t="s">
        <v>25</v>
      </c>
      <c r="K578" s="37" t="s">
        <v>26</v>
      </c>
      <c r="L578" s="37" t="s">
        <v>1243</v>
      </c>
      <c r="M578" s="37">
        <v>0.6</v>
      </c>
      <c r="N578" s="37" t="s">
        <v>8</v>
      </c>
      <c r="O578" s="37" t="s">
        <v>28</v>
      </c>
      <c r="P578" s="37" t="s">
        <v>189</v>
      </c>
      <c r="Q578" s="37" t="s">
        <v>904</v>
      </c>
      <c r="R578" s="37">
        <v>52601</v>
      </c>
      <c r="S578" s="39">
        <v>42054</v>
      </c>
      <c r="T578" s="39">
        <v>42055</v>
      </c>
      <c r="U578" s="37">
        <v>38.039700000000003</v>
      </c>
      <c r="V578" s="37">
        <v>9</v>
      </c>
      <c r="W578" s="37">
        <v>55.13</v>
      </c>
      <c r="X578" s="37">
        <v>86956</v>
      </c>
      <c r="Y578" s="37" t="s">
        <v>3217</v>
      </c>
      <c r="Z578" s="37">
        <v>420.93355079334577</v>
      </c>
    </row>
    <row r="579" spans="1:26" customFormat="1" x14ac:dyDescent="0.2">
      <c r="A579" s="37">
        <v>1828</v>
      </c>
      <c r="B579" s="37" t="s">
        <v>226</v>
      </c>
      <c r="C579" s="37" t="s">
        <v>46</v>
      </c>
      <c r="D579" s="37">
        <v>0.02</v>
      </c>
      <c r="E579" s="37">
        <v>5.98</v>
      </c>
      <c r="F579" s="37">
        <v>5.46</v>
      </c>
      <c r="G579" s="37" t="s">
        <v>14</v>
      </c>
      <c r="H579" s="37" t="s">
        <v>70</v>
      </c>
      <c r="I579" s="37" t="s">
        <v>24</v>
      </c>
      <c r="J579" s="37" t="s">
        <v>64</v>
      </c>
      <c r="K579" s="37" t="s">
        <v>49</v>
      </c>
      <c r="L579" s="37" t="s">
        <v>1132</v>
      </c>
      <c r="M579" s="37">
        <v>0.36</v>
      </c>
      <c r="N579" s="37" t="s">
        <v>8</v>
      </c>
      <c r="O579" s="37" t="s">
        <v>28</v>
      </c>
      <c r="P579" s="37" t="s">
        <v>189</v>
      </c>
      <c r="Q579" s="37" t="s">
        <v>228</v>
      </c>
      <c r="R579" s="37">
        <v>50613</v>
      </c>
      <c r="S579" s="39">
        <v>42054</v>
      </c>
      <c r="T579" s="39">
        <v>42055</v>
      </c>
      <c r="U579" s="37">
        <v>-47.12</v>
      </c>
      <c r="V579" s="37">
        <v>7</v>
      </c>
      <c r="W579" s="37">
        <v>44.8</v>
      </c>
      <c r="X579" s="37">
        <v>86956</v>
      </c>
      <c r="Y579" s="37" t="s">
        <v>3217</v>
      </c>
      <c r="Z579" s="37">
        <v>245.40397478604694</v>
      </c>
    </row>
    <row r="580" spans="1:26" customFormat="1" x14ac:dyDescent="0.2">
      <c r="A580" s="37">
        <v>2052</v>
      </c>
      <c r="B580" s="37" t="s">
        <v>1244</v>
      </c>
      <c r="C580" s="37" t="s">
        <v>46</v>
      </c>
      <c r="D580" s="37">
        <v>7.0000000000000007E-2</v>
      </c>
      <c r="E580" s="37">
        <v>31.78</v>
      </c>
      <c r="F580" s="37">
        <v>1.99</v>
      </c>
      <c r="G580" s="37" t="s">
        <v>14</v>
      </c>
      <c r="H580" s="37" t="s">
        <v>47</v>
      </c>
      <c r="I580" s="37" t="s">
        <v>16</v>
      </c>
      <c r="J580" s="37" t="s">
        <v>17</v>
      </c>
      <c r="K580" s="37" t="s">
        <v>18</v>
      </c>
      <c r="L580" s="37" t="s">
        <v>846</v>
      </c>
      <c r="M580" s="37">
        <v>0.42</v>
      </c>
      <c r="N580" s="37" t="s">
        <v>8</v>
      </c>
      <c r="O580" s="37" t="s">
        <v>35</v>
      </c>
      <c r="P580" s="37" t="s">
        <v>616</v>
      </c>
      <c r="Q580" s="37" t="s">
        <v>1245</v>
      </c>
      <c r="R580" s="37">
        <v>87105</v>
      </c>
      <c r="S580" s="39">
        <v>42054</v>
      </c>
      <c r="T580" s="39">
        <v>42056</v>
      </c>
      <c r="U580" s="37">
        <v>265.11180000000002</v>
      </c>
      <c r="V580" s="37">
        <v>13</v>
      </c>
      <c r="W580" s="37">
        <v>384.22</v>
      </c>
      <c r="X580" s="37">
        <v>87234</v>
      </c>
      <c r="Y580" s="37" t="s">
        <v>3218</v>
      </c>
      <c r="Z580" s="37">
        <v>597.33297586552669</v>
      </c>
    </row>
    <row r="581" spans="1:26" customFormat="1" x14ac:dyDescent="0.2">
      <c r="A581" s="37">
        <v>2052</v>
      </c>
      <c r="B581" s="37" t="s">
        <v>1244</v>
      </c>
      <c r="C581" s="37" t="s">
        <v>46</v>
      </c>
      <c r="D581" s="37">
        <v>0</v>
      </c>
      <c r="E581" s="37">
        <v>5.98</v>
      </c>
      <c r="F581" s="37">
        <v>2.5</v>
      </c>
      <c r="G581" s="37" t="s">
        <v>14</v>
      </c>
      <c r="H581" s="37" t="s">
        <v>47</v>
      </c>
      <c r="I581" s="37" t="s">
        <v>24</v>
      </c>
      <c r="J581" s="37" t="s">
        <v>321</v>
      </c>
      <c r="K581" s="37" t="s">
        <v>49</v>
      </c>
      <c r="L581" s="37" t="s">
        <v>1246</v>
      </c>
      <c r="M581" s="37">
        <v>0.36</v>
      </c>
      <c r="N581" s="37" t="s">
        <v>8</v>
      </c>
      <c r="O581" s="37" t="s">
        <v>35</v>
      </c>
      <c r="P581" s="37" t="s">
        <v>616</v>
      </c>
      <c r="Q581" s="37" t="s">
        <v>1245</v>
      </c>
      <c r="R581" s="37">
        <v>87105</v>
      </c>
      <c r="S581" s="39">
        <v>42054</v>
      </c>
      <c r="T581" s="39">
        <v>42055</v>
      </c>
      <c r="U581" s="37">
        <v>9.5608000000000004</v>
      </c>
      <c r="V581" s="37">
        <v>5</v>
      </c>
      <c r="W581" s="37">
        <v>31.64</v>
      </c>
      <c r="X581" s="37">
        <v>87234</v>
      </c>
      <c r="Y581" s="37" t="s">
        <v>3218</v>
      </c>
      <c r="Z581" s="37">
        <v>265.29000571254261</v>
      </c>
    </row>
    <row r="582" spans="1:26" customFormat="1" x14ac:dyDescent="0.2">
      <c r="A582" s="37">
        <v>2052</v>
      </c>
      <c r="B582" s="37" t="s">
        <v>1244</v>
      </c>
      <c r="C582" s="37" t="s">
        <v>46</v>
      </c>
      <c r="D582" s="37">
        <v>0.1</v>
      </c>
      <c r="E582" s="37">
        <v>35.99</v>
      </c>
      <c r="F582" s="37">
        <v>1.1000000000000001</v>
      </c>
      <c r="G582" s="37" t="s">
        <v>63</v>
      </c>
      <c r="H582" s="37" t="s">
        <v>47</v>
      </c>
      <c r="I582" s="37" t="s">
        <v>16</v>
      </c>
      <c r="J582" s="37" t="s">
        <v>111</v>
      </c>
      <c r="K582" s="37" t="s">
        <v>49</v>
      </c>
      <c r="L582" s="37" t="s">
        <v>250</v>
      </c>
      <c r="M582" s="37">
        <v>0.55000000000000004</v>
      </c>
      <c r="N582" s="37" t="s">
        <v>8</v>
      </c>
      <c r="O582" s="37" t="s">
        <v>35</v>
      </c>
      <c r="P582" s="37" t="s">
        <v>616</v>
      </c>
      <c r="Q582" s="37" t="s">
        <v>1245</v>
      </c>
      <c r="R582" s="37">
        <v>87105</v>
      </c>
      <c r="S582" s="39">
        <v>42054</v>
      </c>
      <c r="T582" s="39">
        <v>42055</v>
      </c>
      <c r="U582" s="37">
        <v>390.09840000000003</v>
      </c>
      <c r="V582" s="37">
        <v>19</v>
      </c>
      <c r="W582" s="37">
        <v>565.36</v>
      </c>
      <c r="X582" s="37">
        <v>87234</v>
      </c>
      <c r="Y582" s="37" t="s">
        <v>3218</v>
      </c>
      <c r="Z582" s="37">
        <v>719.92697068486905</v>
      </c>
    </row>
    <row r="583" spans="1:26" customFormat="1" x14ac:dyDescent="0.2">
      <c r="A583" s="37">
        <v>2882</v>
      </c>
      <c r="B583" s="37" t="s">
        <v>647</v>
      </c>
      <c r="C583" s="37" t="s">
        <v>13</v>
      </c>
      <c r="D583" s="37">
        <v>0.03</v>
      </c>
      <c r="E583" s="37">
        <v>4.0599999999999996</v>
      </c>
      <c r="F583" s="37">
        <v>6.89</v>
      </c>
      <c r="G583" s="37" t="s">
        <v>14</v>
      </c>
      <c r="H583" s="37" t="s">
        <v>15</v>
      </c>
      <c r="I583" s="37" t="s">
        <v>24</v>
      </c>
      <c r="J583" s="37" t="s">
        <v>71</v>
      </c>
      <c r="K583" s="37" t="s">
        <v>49</v>
      </c>
      <c r="L583" s="37" t="s">
        <v>1247</v>
      </c>
      <c r="M583" s="37">
        <v>0.6</v>
      </c>
      <c r="N583" s="37" t="s">
        <v>8</v>
      </c>
      <c r="O583" s="37" t="s">
        <v>9</v>
      </c>
      <c r="P583" s="37" t="s">
        <v>73</v>
      </c>
      <c r="Q583" s="37" t="s">
        <v>649</v>
      </c>
      <c r="R583" s="37">
        <v>28206</v>
      </c>
      <c r="S583" s="39">
        <v>42055</v>
      </c>
      <c r="T583" s="39">
        <v>42057</v>
      </c>
      <c r="U583" s="37">
        <v>-246.27610000000001</v>
      </c>
      <c r="V583" s="37">
        <v>37</v>
      </c>
      <c r="W583" s="37">
        <v>159.88999999999999</v>
      </c>
      <c r="X583" s="37">
        <v>55300</v>
      </c>
      <c r="Y583" s="37" t="s">
        <v>3216</v>
      </c>
      <c r="Z583" s="37">
        <v>35.393896468198925</v>
      </c>
    </row>
    <row r="584" spans="1:26" customFormat="1" x14ac:dyDescent="0.2">
      <c r="A584" s="37">
        <v>2882</v>
      </c>
      <c r="B584" s="37" t="s">
        <v>647</v>
      </c>
      <c r="C584" s="37" t="s">
        <v>13</v>
      </c>
      <c r="D584" s="37">
        <v>0.01</v>
      </c>
      <c r="E584" s="37">
        <v>3.75</v>
      </c>
      <c r="F584" s="37">
        <v>0.5</v>
      </c>
      <c r="G584" s="37" t="s">
        <v>14</v>
      </c>
      <c r="H584" s="37" t="s">
        <v>15</v>
      </c>
      <c r="I584" s="37" t="s">
        <v>24</v>
      </c>
      <c r="J584" s="37" t="s">
        <v>128</v>
      </c>
      <c r="K584" s="37" t="s">
        <v>49</v>
      </c>
      <c r="L584" s="37" t="s">
        <v>1248</v>
      </c>
      <c r="M584" s="37">
        <v>0.37</v>
      </c>
      <c r="N584" s="37" t="s">
        <v>8</v>
      </c>
      <c r="O584" s="37" t="s">
        <v>9</v>
      </c>
      <c r="P584" s="37" t="s">
        <v>73</v>
      </c>
      <c r="Q584" s="37" t="s">
        <v>649</v>
      </c>
      <c r="R584" s="37">
        <v>28206</v>
      </c>
      <c r="S584" s="39">
        <v>42055</v>
      </c>
      <c r="T584" s="39">
        <v>42056</v>
      </c>
      <c r="U584" s="37">
        <v>55.194600000000001</v>
      </c>
      <c r="V584" s="37">
        <v>48</v>
      </c>
      <c r="W584" s="37">
        <v>180.48</v>
      </c>
      <c r="X584" s="37">
        <v>55300</v>
      </c>
      <c r="Y584" s="37" t="s">
        <v>3216</v>
      </c>
      <c r="Z584" s="37">
        <v>-11.434562296236955</v>
      </c>
    </row>
    <row r="585" spans="1:26" customFormat="1" x14ac:dyDescent="0.2">
      <c r="A585" s="37">
        <v>2882</v>
      </c>
      <c r="B585" s="37" t="s">
        <v>647</v>
      </c>
      <c r="C585" s="37" t="s">
        <v>13</v>
      </c>
      <c r="D585" s="37">
        <v>0.02</v>
      </c>
      <c r="E585" s="37">
        <v>10.68</v>
      </c>
      <c r="F585" s="37">
        <v>13.04</v>
      </c>
      <c r="G585" s="37" t="s">
        <v>14</v>
      </c>
      <c r="H585" s="37" t="s">
        <v>15</v>
      </c>
      <c r="I585" s="37" t="s">
        <v>4</v>
      </c>
      <c r="J585" s="37" t="s">
        <v>102</v>
      </c>
      <c r="K585" s="37" t="s">
        <v>40</v>
      </c>
      <c r="L585" s="37" t="s">
        <v>1249</v>
      </c>
      <c r="M585" s="37">
        <v>0.6</v>
      </c>
      <c r="N585" s="37" t="s">
        <v>8</v>
      </c>
      <c r="O585" s="37" t="s">
        <v>9</v>
      </c>
      <c r="P585" s="37" t="s">
        <v>73</v>
      </c>
      <c r="Q585" s="37" t="s">
        <v>649</v>
      </c>
      <c r="R585" s="37">
        <v>28206</v>
      </c>
      <c r="S585" s="39">
        <v>42055</v>
      </c>
      <c r="T585" s="39">
        <v>42057</v>
      </c>
      <c r="U585" s="37">
        <v>-307.29649999999998</v>
      </c>
      <c r="V585" s="37">
        <v>31</v>
      </c>
      <c r="W585" s="37">
        <v>350.48</v>
      </c>
      <c r="X585" s="37">
        <v>55300</v>
      </c>
      <c r="Y585" s="37" t="s">
        <v>3216</v>
      </c>
      <c r="Z585" s="37">
        <v>170.23942106527088</v>
      </c>
    </row>
    <row r="586" spans="1:26" customFormat="1" x14ac:dyDescent="0.2">
      <c r="A586" s="37">
        <v>2886</v>
      </c>
      <c r="B586" s="37" t="s">
        <v>1250</v>
      </c>
      <c r="C586" s="37" t="s">
        <v>13</v>
      </c>
      <c r="D586" s="37">
        <v>0.03</v>
      </c>
      <c r="E586" s="37">
        <v>4.0599999999999996</v>
      </c>
      <c r="F586" s="37">
        <v>6.89</v>
      </c>
      <c r="G586" s="37" t="s">
        <v>14</v>
      </c>
      <c r="H586" s="37" t="s">
        <v>15</v>
      </c>
      <c r="I586" s="37" t="s">
        <v>24</v>
      </c>
      <c r="J586" s="37" t="s">
        <v>71</v>
      </c>
      <c r="K586" s="37" t="s">
        <v>49</v>
      </c>
      <c r="L586" s="37" t="s">
        <v>1247</v>
      </c>
      <c r="M586" s="37">
        <v>0.6</v>
      </c>
      <c r="N586" s="37" t="s">
        <v>8</v>
      </c>
      <c r="O586" s="37" t="s">
        <v>87</v>
      </c>
      <c r="P586" s="37" t="s">
        <v>293</v>
      </c>
      <c r="Q586" s="37" t="s">
        <v>1251</v>
      </c>
      <c r="R586" s="37">
        <v>44134</v>
      </c>
      <c r="S586" s="39">
        <v>42055</v>
      </c>
      <c r="T586" s="39">
        <v>42057</v>
      </c>
      <c r="U586" s="37">
        <v>-185.17</v>
      </c>
      <c r="V586" s="37">
        <v>9</v>
      </c>
      <c r="W586" s="37">
        <v>38.89</v>
      </c>
      <c r="X586" s="37">
        <v>87630</v>
      </c>
      <c r="Y586" s="37" t="s">
        <v>3219</v>
      </c>
      <c r="Z586" s="37">
        <v>97.968114662667915</v>
      </c>
    </row>
    <row r="587" spans="1:26" customFormat="1" x14ac:dyDescent="0.2">
      <c r="A587" s="37">
        <v>2886</v>
      </c>
      <c r="B587" s="37" t="s">
        <v>1250</v>
      </c>
      <c r="C587" s="37" t="s">
        <v>13</v>
      </c>
      <c r="D587" s="37">
        <v>0.01</v>
      </c>
      <c r="E587" s="37">
        <v>3.75</v>
      </c>
      <c r="F587" s="37">
        <v>0.5</v>
      </c>
      <c r="G587" s="37" t="s">
        <v>14</v>
      </c>
      <c r="H587" s="37" t="s">
        <v>15</v>
      </c>
      <c r="I587" s="37" t="s">
        <v>24</v>
      </c>
      <c r="J587" s="37" t="s">
        <v>128</v>
      </c>
      <c r="K587" s="37" t="s">
        <v>49</v>
      </c>
      <c r="L587" s="37" t="s">
        <v>1248</v>
      </c>
      <c r="M587" s="37">
        <v>0.37</v>
      </c>
      <c r="N587" s="37" t="s">
        <v>8</v>
      </c>
      <c r="O587" s="37" t="s">
        <v>87</v>
      </c>
      <c r="P587" s="37" t="s">
        <v>293</v>
      </c>
      <c r="Q587" s="37" t="s">
        <v>1251</v>
      </c>
      <c r="R587" s="37">
        <v>44134</v>
      </c>
      <c r="S587" s="39">
        <v>42055</v>
      </c>
      <c r="T587" s="39">
        <v>42056</v>
      </c>
      <c r="U587" s="37">
        <v>31.1328</v>
      </c>
      <c r="V587" s="37">
        <v>12</v>
      </c>
      <c r="W587" s="37">
        <v>45.12</v>
      </c>
      <c r="X587" s="37">
        <v>87630</v>
      </c>
      <c r="Y587" s="37" t="s">
        <v>3219</v>
      </c>
      <c r="Z587" s="37">
        <v>-36.074464423056916</v>
      </c>
    </row>
    <row r="588" spans="1:26" customFormat="1" x14ac:dyDescent="0.2">
      <c r="A588" s="37">
        <v>2886</v>
      </c>
      <c r="B588" s="37" t="s">
        <v>1250</v>
      </c>
      <c r="C588" s="37" t="s">
        <v>13</v>
      </c>
      <c r="D588" s="37">
        <v>0.02</v>
      </c>
      <c r="E588" s="37">
        <v>10.68</v>
      </c>
      <c r="F588" s="37">
        <v>13.04</v>
      </c>
      <c r="G588" s="37" t="s">
        <v>14</v>
      </c>
      <c r="H588" s="37" t="s">
        <v>15</v>
      </c>
      <c r="I588" s="37" t="s">
        <v>4</v>
      </c>
      <c r="J588" s="37" t="s">
        <v>102</v>
      </c>
      <c r="K588" s="37" t="s">
        <v>40</v>
      </c>
      <c r="L588" s="37" t="s">
        <v>1249</v>
      </c>
      <c r="M588" s="37">
        <v>0.6</v>
      </c>
      <c r="N588" s="37" t="s">
        <v>8</v>
      </c>
      <c r="O588" s="37" t="s">
        <v>87</v>
      </c>
      <c r="P588" s="37" t="s">
        <v>293</v>
      </c>
      <c r="Q588" s="37" t="s">
        <v>1251</v>
      </c>
      <c r="R588" s="37">
        <v>44134</v>
      </c>
      <c r="S588" s="39">
        <v>42055</v>
      </c>
      <c r="T588" s="39">
        <v>42057</v>
      </c>
      <c r="U588" s="37">
        <v>-231.05</v>
      </c>
      <c r="V588" s="37">
        <v>8</v>
      </c>
      <c r="W588" s="37">
        <v>90.45</v>
      </c>
      <c r="X588" s="37">
        <v>87630</v>
      </c>
      <c r="Y588" s="37" t="s">
        <v>3219</v>
      </c>
      <c r="Z588" s="37">
        <v>248.31779830689771</v>
      </c>
    </row>
    <row r="589" spans="1:26" customFormat="1" x14ac:dyDescent="0.2">
      <c r="A589" s="37">
        <v>3284</v>
      </c>
      <c r="B589" s="37" t="s">
        <v>1252</v>
      </c>
      <c r="C589" s="37" t="s">
        <v>13</v>
      </c>
      <c r="D589" s="37">
        <v>0.05</v>
      </c>
      <c r="E589" s="37">
        <v>19.23</v>
      </c>
      <c r="F589" s="37">
        <v>6.15</v>
      </c>
      <c r="G589" s="37" t="s">
        <v>63</v>
      </c>
      <c r="H589" s="37" t="s">
        <v>70</v>
      </c>
      <c r="I589" s="37" t="s">
        <v>4</v>
      </c>
      <c r="J589" s="37" t="s">
        <v>102</v>
      </c>
      <c r="K589" s="37" t="s">
        <v>18</v>
      </c>
      <c r="L589" s="37" t="s">
        <v>1253</v>
      </c>
      <c r="M589" s="37">
        <v>0.44</v>
      </c>
      <c r="N589" s="37" t="s">
        <v>8</v>
      </c>
      <c r="O589" s="37" t="s">
        <v>9</v>
      </c>
      <c r="P589" s="37" t="s">
        <v>99</v>
      </c>
      <c r="Q589" s="37" t="s">
        <v>1254</v>
      </c>
      <c r="R589" s="37">
        <v>34741</v>
      </c>
      <c r="S589" s="39">
        <v>42055</v>
      </c>
      <c r="T589" s="39">
        <v>42057</v>
      </c>
      <c r="U589" s="37">
        <v>-2133.2779999999998</v>
      </c>
      <c r="V589" s="37">
        <v>6</v>
      </c>
      <c r="W589" s="37">
        <v>119.78</v>
      </c>
      <c r="X589" s="37">
        <v>90751</v>
      </c>
      <c r="Y589" s="37" t="s">
        <v>3216</v>
      </c>
      <c r="Z589" s="37">
        <v>-2069.3537704583446</v>
      </c>
    </row>
    <row r="590" spans="1:26" customFormat="1" x14ac:dyDescent="0.2">
      <c r="A590" s="37">
        <v>233</v>
      </c>
      <c r="B590" s="37" t="s">
        <v>1255</v>
      </c>
      <c r="C590" s="37" t="s">
        <v>92</v>
      </c>
      <c r="D590" s="37">
        <v>7.0000000000000007E-2</v>
      </c>
      <c r="E590" s="37">
        <v>5.81</v>
      </c>
      <c r="F590" s="37">
        <v>8.49</v>
      </c>
      <c r="G590" s="37" t="s">
        <v>14</v>
      </c>
      <c r="H590" s="37" t="s">
        <v>3</v>
      </c>
      <c r="I590" s="37" t="s">
        <v>24</v>
      </c>
      <c r="J590" s="37" t="s">
        <v>48</v>
      </c>
      <c r="K590" s="37" t="s">
        <v>49</v>
      </c>
      <c r="L590" s="37" t="s">
        <v>306</v>
      </c>
      <c r="M590" s="37">
        <v>0.39</v>
      </c>
      <c r="N590" s="37" t="s">
        <v>8</v>
      </c>
      <c r="O590" s="37" t="s">
        <v>28</v>
      </c>
      <c r="P590" s="37" t="s">
        <v>79</v>
      </c>
      <c r="Q590" s="37" t="s">
        <v>1256</v>
      </c>
      <c r="R590" s="37">
        <v>60462</v>
      </c>
      <c r="S590" s="39">
        <v>42055</v>
      </c>
      <c r="T590" s="39">
        <v>42057</v>
      </c>
      <c r="U590" s="37">
        <v>-243.23650000000001</v>
      </c>
      <c r="V590" s="37">
        <v>10</v>
      </c>
      <c r="W590" s="37">
        <v>58.8</v>
      </c>
      <c r="X590" s="37">
        <v>90237</v>
      </c>
      <c r="Y590" s="37" t="s">
        <v>3217</v>
      </c>
      <c r="Z590" s="37">
        <v>-77.618908999990637</v>
      </c>
    </row>
    <row r="591" spans="1:26" customFormat="1" x14ac:dyDescent="0.2">
      <c r="A591" s="37">
        <v>233</v>
      </c>
      <c r="B591" s="37" t="s">
        <v>1255</v>
      </c>
      <c r="C591" s="37" t="s">
        <v>92</v>
      </c>
      <c r="D591" s="37">
        <v>0.04</v>
      </c>
      <c r="E591" s="37">
        <v>9.65</v>
      </c>
      <c r="F591" s="37">
        <v>6.22</v>
      </c>
      <c r="G591" s="37" t="s">
        <v>14</v>
      </c>
      <c r="H591" s="37" t="s">
        <v>3</v>
      </c>
      <c r="I591" s="37" t="s">
        <v>4</v>
      </c>
      <c r="J591" s="37" t="s">
        <v>102</v>
      </c>
      <c r="K591" s="37" t="s">
        <v>49</v>
      </c>
      <c r="L591" s="37" t="s">
        <v>1257</v>
      </c>
      <c r="M591" s="37">
        <v>0.55000000000000004</v>
      </c>
      <c r="N591" s="37" t="s">
        <v>8</v>
      </c>
      <c r="O591" s="37" t="s">
        <v>28</v>
      </c>
      <c r="P591" s="37" t="s">
        <v>79</v>
      </c>
      <c r="Q591" s="37" t="s">
        <v>1256</v>
      </c>
      <c r="R591" s="37">
        <v>60462</v>
      </c>
      <c r="S591" s="39">
        <v>42055</v>
      </c>
      <c r="T591" s="39">
        <v>42056</v>
      </c>
      <c r="U591" s="37">
        <v>-53.62</v>
      </c>
      <c r="V591" s="37">
        <v>12</v>
      </c>
      <c r="W591" s="37">
        <v>120.47</v>
      </c>
      <c r="X591" s="37">
        <v>90237</v>
      </c>
      <c r="Y591" s="37" t="s">
        <v>3217</v>
      </c>
      <c r="Z591" s="37">
        <v>218.65793085657273</v>
      </c>
    </row>
    <row r="592" spans="1:26" customFormat="1" x14ac:dyDescent="0.2">
      <c r="A592" s="37">
        <v>1485</v>
      </c>
      <c r="B592" s="37" t="s">
        <v>1258</v>
      </c>
      <c r="C592" s="37" t="s">
        <v>46</v>
      </c>
      <c r="D592" s="37">
        <v>0.04</v>
      </c>
      <c r="E592" s="37">
        <v>11.5</v>
      </c>
      <c r="F592" s="37">
        <v>7.19</v>
      </c>
      <c r="G592" s="37" t="s">
        <v>14</v>
      </c>
      <c r="H592" s="37" t="s">
        <v>47</v>
      </c>
      <c r="I592" s="37" t="s">
        <v>24</v>
      </c>
      <c r="J592" s="37" t="s">
        <v>48</v>
      </c>
      <c r="K592" s="37" t="s">
        <v>49</v>
      </c>
      <c r="L592" s="37" t="s">
        <v>1259</v>
      </c>
      <c r="M592" s="37">
        <v>0.4</v>
      </c>
      <c r="N592" s="37" t="s">
        <v>8</v>
      </c>
      <c r="O592" s="37" t="s">
        <v>28</v>
      </c>
      <c r="P592" s="37" t="s">
        <v>79</v>
      </c>
      <c r="Q592" s="37" t="s">
        <v>1260</v>
      </c>
      <c r="R592" s="37">
        <v>60516</v>
      </c>
      <c r="S592" s="39">
        <v>42055</v>
      </c>
      <c r="T592" s="39">
        <v>42058</v>
      </c>
      <c r="U592" s="37">
        <v>-23.357880000000002</v>
      </c>
      <c r="V592" s="37">
        <v>14</v>
      </c>
      <c r="W592" s="37">
        <v>157.81</v>
      </c>
      <c r="X592" s="37">
        <v>91236</v>
      </c>
      <c r="Y592" s="37" t="s">
        <v>3217</v>
      </c>
      <c r="Z592" s="37">
        <v>385.31788663833652</v>
      </c>
    </row>
    <row r="593" spans="1:26" customFormat="1" x14ac:dyDescent="0.2">
      <c r="A593" s="37">
        <v>1485</v>
      </c>
      <c r="B593" s="37" t="s">
        <v>1258</v>
      </c>
      <c r="C593" s="37" t="s">
        <v>46</v>
      </c>
      <c r="D593" s="37">
        <v>0.02</v>
      </c>
      <c r="E593" s="37">
        <v>15.7</v>
      </c>
      <c r="F593" s="37">
        <v>11.25</v>
      </c>
      <c r="G593" s="37" t="s">
        <v>14</v>
      </c>
      <c r="H593" s="37" t="s">
        <v>47</v>
      </c>
      <c r="I593" s="37" t="s">
        <v>24</v>
      </c>
      <c r="J593" s="37" t="s">
        <v>54</v>
      </c>
      <c r="K593" s="37" t="s">
        <v>49</v>
      </c>
      <c r="L593" s="37" t="s">
        <v>1261</v>
      </c>
      <c r="M593" s="37">
        <v>0.6</v>
      </c>
      <c r="N593" s="37" t="s">
        <v>8</v>
      </c>
      <c r="O593" s="37" t="s">
        <v>28</v>
      </c>
      <c r="P593" s="37" t="s">
        <v>79</v>
      </c>
      <c r="Q593" s="37" t="s">
        <v>1260</v>
      </c>
      <c r="R593" s="37">
        <v>60516</v>
      </c>
      <c r="S593" s="39">
        <v>42055</v>
      </c>
      <c r="T593" s="39">
        <v>42056</v>
      </c>
      <c r="U593" s="37">
        <v>-18.241599999999998</v>
      </c>
      <c r="V593" s="37">
        <v>1</v>
      </c>
      <c r="W593" s="37">
        <v>19.440000000000001</v>
      </c>
      <c r="X593" s="37">
        <v>91236</v>
      </c>
      <c r="Y593" s="37" t="s">
        <v>3217</v>
      </c>
      <c r="Z593" s="37">
        <v>695.38571849534935</v>
      </c>
    </row>
    <row r="594" spans="1:26" customFormat="1" x14ac:dyDescent="0.2">
      <c r="A594" s="37">
        <v>1485</v>
      </c>
      <c r="B594" s="37" t="s">
        <v>1258</v>
      </c>
      <c r="C594" s="37" t="s">
        <v>46</v>
      </c>
      <c r="D594" s="37">
        <v>0.05</v>
      </c>
      <c r="E594" s="37">
        <v>225.02</v>
      </c>
      <c r="F594" s="37">
        <v>28.66</v>
      </c>
      <c r="G594" s="37" t="s">
        <v>2</v>
      </c>
      <c r="H594" s="37" t="s">
        <v>47</v>
      </c>
      <c r="I594" s="37" t="s">
        <v>24</v>
      </c>
      <c r="J594" s="37" t="s">
        <v>54</v>
      </c>
      <c r="K594" s="37" t="s">
        <v>33</v>
      </c>
      <c r="L594" s="37" t="s">
        <v>1262</v>
      </c>
      <c r="M594" s="37">
        <v>0.72</v>
      </c>
      <c r="N594" s="37" t="s">
        <v>8</v>
      </c>
      <c r="O594" s="37" t="s">
        <v>28</v>
      </c>
      <c r="P594" s="37" t="s">
        <v>79</v>
      </c>
      <c r="Q594" s="37" t="s">
        <v>1260</v>
      </c>
      <c r="R594" s="37">
        <v>60516</v>
      </c>
      <c r="S594" s="39">
        <v>42055</v>
      </c>
      <c r="T594" s="39">
        <v>42057</v>
      </c>
      <c r="U594" s="37">
        <v>1428.9104</v>
      </c>
      <c r="V594" s="37">
        <v>21</v>
      </c>
      <c r="W594" s="37">
        <v>4636.63</v>
      </c>
      <c r="X594" s="37">
        <v>91236</v>
      </c>
      <c r="Y594" s="37" t="s">
        <v>3217</v>
      </c>
      <c r="Z594" s="37">
        <v>3590.69318881956</v>
      </c>
    </row>
    <row r="595" spans="1:26" customFormat="1" x14ac:dyDescent="0.2">
      <c r="A595" s="37">
        <v>181</v>
      </c>
      <c r="B595" s="37" t="s">
        <v>1263</v>
      </c>
      <c r="C595" s="37" t="s">
        <v>1</v>
      </c>
      <c r="D595" s="37">
        <v>0.02</v>
      </c>
      <c r="E595" s="37">
        <v>49.99</v>
      </c>
      <c r="F595" s="37">
        <v>19.989999999999998</v>
      </c>
      <c r="G595" s="37" t="s">
        <v>14</v>
      </c>
      <c r="H595" s="37" t="s">
        <v>3</v>
      </c>
      <c r="I595" s="37" t="s">
        <v>16</v>
      </c>
      <c r="J595" s="37" t="s">
        <v>17</v>
      </c>
      <c r="K595" s="37" t="s">
        <v>49</v>
      </c>
      <c r="L595" s="37" t="s">
        <v>1264</v>
      </c>
      <c r="M595" s="37">
        <v>0.41</v>
      </c>
      <c r="N595" s="37" t="s">
        <v>8</v>
      </c>
      <c r="O595" s="37" t="s">
        <v>35</v>
      </c>
      <c r="P595" s="37" t="s">
        <v>66</v>
      </c>
      <c r="Q595" s="37" t="s">
        <v>917</v>
      </c>
      <c r="R595" s="37">
        <v>94122</v>
      </c>
      <c r="S595" s="39">
        <v>42056</v>
      </c>
      <c r="T595" s="39">
        <v>42056</v>
      </c>
      <c r="U595" s="37">
        <v>-76.89</v>
      </c>
      <c r="V595" s="37">
        <v>18</v>
      </c>
      <c r="W595" s="37">
        <v>901.81</v>
      </c>
      <c r="X595" s="37">
        <v>38087</v>
      </c>
      <c r="Y595" s="37" t="s">
        <v>3218</v>
      </c>
      <c r="Z595" s="37">
        <v>875.91407907759049</v>
      </c>
    </row>
    <row r="596" spans="1:26" customFormat="1" x14ac:dyDescent="0.2">
      <c r="A596" s="37">
        <v>184</v>
      </c>
      <c r="B596" s="37" t="s">
        <v>1265</v>
      </c>
      <c r="C596" s="37" t="s">
        <v>1</v>
      </c>
      <c r="D596" s="37">
        <v>0.02</v>
      </c>
      <c r="E596" s="37">
        <v>49.99</v>
      </c>
      <c r="F596" s="37">
        <v>19.989999999999998</v>
      </c>
      <c r="G596" s="37" t="s">
        <v>14</v>
      </c>
      <c r="H596" s="37" t="s">
        <v>3</v>
      </c>
      <c r="I596" s="37" t="s">
        <v>16</v>
      </c>
      <c r="J596" s="37" t="s">
        <v>17</v>
      </c>
      <c r="K596" s="37" t="s">
        <v>49</v>
      </c>
      <c r="L596" s="37" t="s">
        <v>1264</v>
      </c>
      <c r="M596" s="37">
        <v>0.41</v>
      </c>
      <c r="N596" s="37" t="s">
        <v>8</v>
      </c>
      <c r="O596" s="37" t="s">
        <v>87</v>
      </c>
      <c r="P596" s="37" t="s">
        <v>379</v>
      </c>
      <c r="Q596" s="37" t="s">
        <v>1266</v>
      </c>
      <c r="R596" s="37">
        <v>2474</v>
      </c>
      <c r="S596" s="39">
        <v>42056</v>
      </c>
      <c r="T596" s="39">
        <v>42056</v>
      </c>
      <c r="U596" s="37">
        <v>-76.89</v>
      </c>
      <c r="V596" s="37">
        <v>5</v>
      </c>
      <c r="W596" s="37">
        <v>250.5</v>
      </c>
      <c r="X596" s="37">
        <v>88360</v>
      </c>
      <c r="Y596" s="37" t="s">
        <v>3219</v>
      </c>
      <c r="Z596" s="37">
        <v>875.91407907759049</v>
      </c>
    </row>
    <row r="597" spans="1:26" customFormat="1" x14ac:dyDescent="0.2">
      <c r="A597" s="37">
        <v>2225</v>
      </c>
      <c r="B597" s="37" t="s">
        <v>1267</v>
      </c>
      <c r="C597" s="37" t="s">
        <v>1</v>
      </c>
      <c r="D597" s="37">
        <v>0</v>
      </c>
      <c r="E597" s="37">
        <v>100.89</v>
      </c>
      <c r="F597" s="37">
        <v>42</v>
      </c>
      <c r="G597" s="37" t="s">
        <v>2</v>
      </c>
      <c r="H597" s="37" t="s">
        <v>3</v>
      </c>
      <c r="I597" s="37" t="s">
        <v>4</v>
      </c>
      <c r="J597" s="37" t="s">
        <v>85</v>
      </c>
      <c r="K597" s="37" t="s">
        <v>33</v>
      </c>
      <c r="L597" s="37" t="s">
        <v>1268</v>
      </c>
      <c r="M597" s="37">
        <v>0.61</v>
      </c>
      <c r="N597" s="37" t="s">
        <v>8</v>
      </c>
      <c r="O597" s="37" t="s">
        <v>35</v>
      </c>
      <c r="P597" s="37" t="s">
        <v>616</v>
      </c>
      <c r="Q597" s="37" t="s">
        <v>1269</v>
      </c>
      <c r="R597" s="37">
        <v>88240</v>
      </c>
      <c r="S597" s="39">
        <v>42056</v>
      </c>
      <c r="T597" s="39">
        <v>42057</v>
      </c>
      <c r="U597" s="37">
        <v>1500.12</v>
      </c>
      <c r="V597" s="37">
        <v>15</v>
      </c>
      <c r="W597" s="37">
        <v>1608.11</v>
      </c>
      <c r="X597" s="37">
        <v>89970</v>
      </c>
      <c r="Y597" s="37" t="s">
        <v>3218</v>
      </c>
      <c r="Z597" s="37">
        <v>3634.5194451691982</v>
      </c>
    </row>
    <row r="598" spans="1:26" customFormat="1" x14ac:dyDescent="0.2">
      <c r="A598" s="37">
        <v>875</v>
      </c>
      <c r="B598" s="37" t="s">
        <v>1270</v>
      </c>
      <c r="C598" s="37" t="s">
        <v>13</v>
      </c>
      <c r="D598" s="37">
        <v>0.04</v>
      </c>
      <c r="E598" s="37">
        <v>4.37</v>
      </c>
      <c r="F598" s="37">
        <v>5.15</v>
      </c>
      <c r="G598" s="37" t="s">
        <v>14</v>
      </c>
      <c r="H598" s="37" t="s">
        <v>3</v>
      </c>
      <c r="I598" s="37" t="s">
        <v>24</v>
      </c>
      <c r="J598" s="37" t="s">
        <v>71</v>
      </c>
      <c r="K598" s="37" t="s">
        <v>49</v>
      </c>
      <c r="L598" s="37" t="s">
        <v>1271</v>
      </c>
      <c r="M598" s="37">
        <v>0.59</v>
      </c>
      <c r="N598" s="37" t="s">
        <v>8</v>
      </c>
      <c r="O598" s="37" t="s">
        <v>35</v>
      </c>
      <c r="P598" s="37" t="s">
        <v>122</v>
      </c>
      <c r="Q598" s="37" t="s">
        <v>1272</v>
      </c>
      <c r="R598" s="37">
        <v>84106</v>
      </c>
      <c r="S598" s="39">
        <v>42056</v>
      </c>
      <c r="T598" s="39">
        <v>42057</v>
      </c>
      <c r="U598" s="37">
        <v>-74.479600000000005</v>
      </c>
      <c r="V598" s="37">
        <v>18</v>
      </c>
      <c r="W598" s="37">
        <v>78.59</v>
      </c>
      <c r="X598" s="37">
        <v>89059</v>
      </c>
      <c r="Y598" s="37" t="s">
        <v>3218</v>
      </c>
      <c r="Z598" s="37">
        <v>169.17567224658811</v>
      </c>
    </row>
    <row r="599" spans="1:26" customFormat="1" x14ac:dyDescent="0.2">
      <c r="A599" s="37">
        <v>875</v>
      </c>
      <c r="B599" s="37" t="s">
        <v>1270</v>
      </c>
      <c r="C599" s="37" t="s">
        <v>13</v>
      </c>
      <c r="D599" s="37">
        <v>0.09</v>
      </c>
      <c r="E599" s="37">
        <v>155.99</v>
      </c>
      <c r="F599" s="37">
        <v>8.99</v>
      </c>
      <c r="G599" s="37" t="s">
        <v>14</v>
      </c>
      <c r="H599" s="37" t="s">
        <v>3</v>
      </c>
      <c r="I599" s="37" t="s">
        <v>16</v>
      </c>
      <c r="J599" s="37" t="s">
        <v>111</v>
      </c>
      <c r="K599" s="37" t="s">
        <v>49</v>
      </c>
      <c r="L599" s="37" t="s">
        <v>1273</v>
      </c>
      <c r="M599" s="37">
        <v>0.57999999999999996</v>
      </c>
      <c r="N599" s="37" t="s">
        <v>8</v>
      </c>
      <c r="O599" s="37" t="s">
        <v>35</v>
      </c>
      <c r="P599" s="37" t="s">
        <v>122</v>
      </c>
      <c r="Q599" s="37" t="s">
        <v>1272</v>
      </c>
      <c r="R599" s="37">
        <v>84106</v>
      </c>
      <c r="S599" s="39">
        <v>42056</v>
      </c>
      <c r="T599" s="39">
        <v>42058</v>
      </c>
      <c r="U599" s="37">
        <v>-232.22056000000001</v>
      </c>
      <c r="V599" s="37">
        <v>4</v>
      </c>
      <c r="W599" s="37">
        <v>497.11</v>
      </c>
      <c r="X599" s="37">
        <v>89059</v>
      </c>
      <c r="Y599" s="37" t="s">
        <v>3218</v>
      </c>
      <c r="Z599" s="37">
        <v>547.47825712306258</v>
      </c>
    </row>
    <row r="600" spans="1:26" customFormat="1" x14ac:dyDescent="0.2">
      <c r="A600" s="37">
        <v>2472</v>
      </c>
      <c r="B600" s="37" t="s">
        <v>1274</v>
      </c>
      <c r="C600" s="37" t="s">
        <v>23</v>
      </c>
      <c r="D600" s="37">
        <v>0.1</v>
      </c>
      <c r="E600" s="37">
        <v>4.91</v>
      </c>
      <c r="F600" s="37">
        <v>0.5</v>
      </c>
      <c r="G600" s="37" t="s">
        <v>63</v>
      </c>
      <c r="H600" s="37" t="s">
        <v>47</v>
      </c>
      <c r="I600" s="37" t="s">
        <v>24</v>
      </c>
      <c r="J600" s="37" t="s">
        <v>128</v>
      </c>
      <c r="K600" s="37" t="s">
        <v>49</v>
      </c>
      <c r="L600" s="37" t="s">
        <v>949</v>
      </c>
      <c r="M600" s="37">
        <v>0.36</v>
      </c>
      <c r="N600" s="37" t="s">
        <v>8</v>
      </c>
      <c r="O600" s="37" t="s">
        <v>28</v>
      </c>
      <c r="P600" s="37" t="s">
        <v>79</v>
      </c>
      <c r="Q600" s="37" t="s">
        <v>1275</v>
      </c>
      <c r="R600" s="37">
        <v>60432</v>
      </c>
      <c r="S600" s="39">
        <v>42056</v>
      </c>
      <c r="T600" s="39">
        <v>42056</v>
      </c>
      <c r="U600" s="37">
        <v>35.279699999999998</v>
      </c>
      <c r="V600" s="37">
        <v>10</v>
      </c>
      <c r="W600" s="37">
        <v>51.13</v>
      </c>
      <c r="X600" s="37">
        <v>86514</v>
      </c>
      <c r="Y600" s="37" t="s">
        <v>3217</v>
      </c>
      <c r="Z600" s="37">
        <v>-36.565031280874422</v>
      </c>
    </row>
    <row r="601" spans="1:26" customFormat="1" x14ac:dyDescent="0.2">
      <c r="A601" s="37">
        <v>553</v>
      </c>
      <c r="B601" s="37" t="s">
        <v>827</v>
      </c>
      <c r="C601" s="37" t="s">
        <v>46</v>
      </c>
      <c r="D601" s="37">
        <v>7.0000000000000007E-2</v>
      </c>
      <c r="E601" s="37">
        <v>2036.48</v>
      </c>
      <c r="F601" s="37">
        <v>14.7</v>
      </c>
      <c r="G601" s="37" t="s">
        <v>2</v>
      </c>
      <c r="H601" s="37" t="s">
        <v>70</v>
      </c>
      <c r="I601" s="37" t="s">
        <v>16</v>
      </c>
      <c r="J601" s="37" t="s">
        <v>32</v>
      </c>
      <c r="K601" s="37" t="s">
        <v>33</v>
      </c>
      <c r="L601" s="37" t="s">
        <v>34</v>
      </c>
      <c r="M601" s="37">
        <v>0.55000000000000004</v>
      </c>
      <c r="N601" s="37" t="s">
        <v>8</v>
      </c>
      <c r="O601" s="37" t="s">
        <v>35</v>
      </c>
      <c r="P601" s="37" t="s">
        <v>66</v>
      </c>
      <c r="Q601" s="37" t="s">
        <v>76</v>
      </c>
      <c r="R601" s="37">
        <v>90008</v>
      </c>
      <c r="S601" s="39">
        <v>42056</v>
      </c>
      <c r="T601" s="39">
        <v>42056</v>
      </c>
      <c r="U601" s="37">
        <v>4073.25</v>
      </c>
      <c r="V601" s="37">
        <v>25</v>
      </c>
      <c r="W601" s="37">
        <v>23939.200000000001</v>
      </c>
      <c r="X601" s="37">
        <v>2433</v>
      </c>
      <c r="Y601" s="37" t="s">
        <v>3218</v>
      </c>
      <c r="Z601" s="37">
        <v>11403.384818915732</v>
      </c>
    </row>
    <row r="602" spans="1:26" customFormat="1" x14ac:dyDescent="0.2">
      <c r="A602" s="37">
        <v>555</v>
      </c>
      <c r="B602" s="37" t="s">
        <v>1276</v>
      </c>
      <c r="C602" s="37" t="s">
        <v>46</v>
      </c>
      <c r="D602" s="37">
        <v>7.0000000000000007E-2</v>
      </c>
      <c r="E602" s="37">
        <v>2036.48</v>
      </c>
      <c r="F602" s="37">
        <v>14.7</v>
      </c>
      <c r="G602" s="37" t="s">
        <v>2</v>
      </c>
      <c r="H602" s="37" t="s">
        <v>70</v>
      </c>
      <c r="I602" s="37" t="s">
        <v>16</v>
      </c>
      <c r="J602" s="37" t="s">
        <v>32</v>
      </c>
      <c r="K602" s="37" t="s">
        <v>33</v>
      </c>
      <c r="L602" s="37" t="s">
        <v>34</v>
      </c>
      <c r="M602" s="37">
        <v>0.55000000000000004</v>
      </c>
      <c r="N602" s="37" t="s">
        <v>8</v>
      </c>
      <c r="O602" s="37" t="s">
        <v>35</v>
      </c>
      <c r="P602" s="37" t="s">
        <v>122</v>
      </c>
      <c r="Q602" s="37" t="s">
        <v>1277</v>
      </c>
      <c r="R602" s="37">
        <v>84062</v>
      </c>
      <c r="S602" s="39">
        <v>42056</v>
      </c>
      <c r="T602" s="39">
        <v>42056</v>
      </c>
      <c r="U602" s="37">
        <v>6028.41</v>
      </c>
      <c r="V602" s="37">
        <v>6</v>
      </c>
      <c r="W602" s="37">
        <v>10331.09</v>
      </c>
      <c r="X602" s="37">
        <v>86190</v>
      </c>
      <c r="Y602" s="37" t="s">
        <v>3218</v>
      </c>
      <c r="Z602" s="37">
        <v>13405.518950288835</v>
      </c>
    </row>
    <row r="603" spans="1:26" customFormat="1" x14ac:dyDescent="0.2">
      <c r="A603" s="37">
        <v>3136</v>
      </c>
      <c r="B603" s="37" t="s">
        <v>1278</v>
      </c>
      <c r="C603" s="37" t="s">
        <v>1</v>
      </c>
      <c r="D603" s="37">
        <v>0.03</v>
      </c>
      <c r="E603" s="37">
        <v>150.88999999999999</v>
      </c>
      <c r="F603" s="37">
        <v>60.2</v>
      </c>
      <c r="G603" s="37" t="s">
        <v>2</v>
      </c>
      <c r="H603" s="37" t="s">
        <v>15</v>
      </c>
      <c r="I603" s="37" t="s">
        <v>4</v>
      </c>
      <c r="J603" s="37" t="s">
        <v>85</v>
      </c>
      <c r="K603" s="37" t="s">
        <v>33</v>
      </c>
      <c r="L603" s="37" t="s">
        <v>1279</v>
      </c>
      <c r="M603" s="37">
        <v>0.77</v>
      </c>
      <c r="N603" s="37" t="s">
        <v>8</v>
      </c>
      <c r="O603" s="37" t="s">
        <v>87</v>
      </c>
      <c r="P603" s="37" t="s">
        <v>307</v>
      </c>
      <c r="Q603" s="37" t="s">
        <v>308</v>
      </c>
      <c r="R603" s="37">
        <v>4073</v>
      </c>
      <c r="S603" s="39">
        <v>42057</v>
      </c>
      <c r="T603" s="39">
        <v>42057</v>
      </c>
      <c r="U603" s="37">
        <v>-677.87199999999996</v>
      </c>
      <c r="V603" s="37">
        <v>23</v>
      </c>
      <c r="W603" s="37">
        <v>3596.03</v>
      </c>
      <c r="X603" s="37">
        <v>86791</v>
      </c>
      <c r="Y603" s="37" t="s">
        <v>3219</v>
      </c>
      <c r="Z603" s="37">
        <v>2157.1595809895975</v>
      </c>
    </row>
    <row r="604" spans="1:26" customFormat="1" x14ac:dyDescent="0.2">
      <c r="A604" s="37">
        <v>32</v>
      </c>
      <c r="B604" s="37" t="s">
        <v>620</v>
      </c>
      <c r="C604" s="37" t="s">
        <v>13</v>
      </c>
      <c r="D604" s="37">
        <v>0.08</v>
      </c>
      <c r="E604" s="37">
        <v>34.99</v>
      </c>
      <c r="F604" s="37">
        <v>7.73</v>
      </c>
      <c r="G604" s="37" t="s">
        <v>14</v>
      </c>
      <c r="H604" s="37" t="s">
        <v>70</v>
      </c>
      <c r="I604" s="37" t="s">
        <v>24</v>
      </c>
      <c r="J604" s="37" t="s">
        <v>25</v>
      </c>
      <c r="K604" s="37" t="s">
        <v>49</v>
      </c>
      <c r="L604" s="37" t="s">
        <v>1280</v>
      </c>
      <c r="M604" s="37">
        <v>0.59</v>
      </c>
      <c r="N604" s="37" t="s">
        <v>8</v>
      </c>
      <c r="O604" s="37" t="s">
        <v>35</v>
      </c>
      <c r="P604" s="37" t="s">
        <v>115</v>
      </c>
      <c r="Q604" s="37" t="s">
        <v>622</v>
      </c>
      <c r="R604" s="37">
        <v>97526</v>
      </c>
      <c r="S604" s="39">
        <v>42057</v>
      </c>
      <c r="T604" s="39">
        <v>42058</v>
      </c>
      <c r="U604" s="37">
        <v>144.69</v>
      </c>
      <c r="V604" s="37">
        <v>13</v>
      </c>
      <c r="W604" s="37">
        <v>424.68</v>
      </c>
      <c r="X604" s="37">
        <v>89199</v>
      </c>
      <c r="Y604" s="37" t="s">
        <v>3218</v>
      </c>
      <c r="Z604" s="37">
        <v>543.4613671650892</v>
      </c>
    </row>
    <row r="605" spans="1:26" customFormat="1" x14ac:dyDescent="0.2">
      <c r="A605" s="37">
        <v>1728</v>
      </c>
      <c r="B605" s="37" t="s">
        <v>1281</v>
      </c>
      <c r="C605" s="37" t="s">
        <v>13</v>
      </c>
      <c r="D605" s="37">
        <v>0.04</v>
      </c>
      <c r="E605" s="37">
        <v>55.48</v>
      </c>
      <c r="F605" s="37">
        <v>6.79</v>
      </c>
      <c r="G605" s="37" t="s">
        <v>14</v>
      </c>
      <c r="H605" s="37" t="s">
        <v>70</v>
      </c>
      <c r="I605" s="37" t="s">
        <v>24</v>
      </c>
      <c r="J605" s="37" t="s">
        <v>64</v>
      </c>
      <c r="K605" s="37" t="s">
        <v>49</v>
      </c>
      <c r="L605" s="37" t="s">
        <v>1282</v>
      </c>
      <c r="M605" s="37">
        <v>0.37</v>
      </c>
      <c r="N605" s="37" t="s">
        <v>8</v>
      </c>
      <c r="O605" s="37" t="s">
        <v>87</v>
      </c>
      <c r="P605" s="37" t="s">
        <v>293</v>
      </c>
      <c r="Q605" s="37" t="s">
        <v>1283</v>
      </c>
      <c r="R605" s="37">
        <v>45429</v>
      </c>
      <c r="S605" s="39">
        <v>42057</v>
      </c>
      <c r="T605" s="39">
        <v>42059</v>
      </c>
      <c r="U605" s="37">
        <v>376.88490000000002</v>
      </c>
      <c r="V605" s="37">
        <v>10</v>
      </c>
      <c r="W605" s="37">
        <v>546.21</v>
      </c>
      <c r="X605" s="37">
        <v>87195</v>
      </c>
      <c r="Y605" s="37" t="s">
        <v>3219</v>
      </c>
      <c r="Z605" s="37">
        <v>663.02580720447327</v>
      </c>
    </row>
    <row r="606" spans="1:26" customFormat="1" x14ac:dyDescent="0.2">
      <c r="A606" s="37">
        <v>1991</v>
      </c>
      <c r="B606" s="37" t="s">
        <v>1284</v>
      </c>
      <c r="C606" s="37" t="s">
        <v>92</v>
      </c>
      <c r="D606" s="37">
        <v>0</v>
      </c>
      <c r="E606" s="37">
        <v>47.9</v>
      </c>
      <c r="F606" s="37">
        <v>5.86</v>
      </c>
      <c r="G606" s="37" t="s">
        <v>14</v>
      </c>
      <c r="H606" s="37" t="s">
        <v>47</v>
      </c>
      <c r="I606" s="37" t="s">
        <v>24</v>
      </c>
      <c r="J606" s="37" t="s">
        <v>64</v>
      </c>
      <c r="K606" s="37" t="s">
        <v>49</v>
      </c>
      <c r="L606" s="37" t="s">
        <v>1285</v>
      </c>
      <c r="M606" s="37">
        <v>0.37</v>
      </c>
      <c r="N606" s="37" t="s">
        <v>8</v>
      </c>
      <c r="O606" s="37" t="s">
        <v>35</v>
      </c>
      <c r="P606" s="37" t="s">
        <v>122</v>
      </c>
      <c r="Q606" s="37" t="s">
        <v>1286</v>
      </c>
      <c r="R606" s="37">
        <v>84118</v>
      </c>
      <c r="S606" s="39">
        <v>42057</v>
      </c>
      <c r="T606" s="39">
        <v>42059</v>
      </c>
      <c r="U606" s="37">
        <v>638.38109999999995</v>
      </c>
      <c r="V606" s="37">
        <v>18</v>
      </c>
      <c r="W606" s="37">
        <v>925.19</v>
      </c>
      <c r="X606" s="37">
        <v>90002</v>
      </c>
      <c r="Y606" s="37" t="s">
        <v>3218</v>
      </c>
      <c r="Z606" s="37">
        <v>953.47483351932203</v>
      </c>
    </row>
    <row r="607" spans="1:26" customFormat="1" x14ac:dyDescent="0.2">
      <c r="A607" s="37">
        <v>236</v>
      </c>
      <c r="B607" s="37" t="s">
        <v>1287</v>
      </c>
      <c r="C607" s="37" t="s">
        <v>46</v>
      </c>
      <c r="D607" s="37">
        <v>0</v>
      </c>
      <c r="E607" s="37">
        <v>442.14</v>
      </c>
      <c r="F607" s="37">
        <v>14.7</v>
      </c>
      <c r="G607" s="37" t="s">
        <v>2</v>
      </c>
      <c r="H607" s="37" t="s">
        <v>70</v>
      </c>
      <c r="I607" s="37" t="s">
        <v>16</v>
      </c>
      <c r="J607" s="37" t="s">
        <v>32</v>
      </c>
      <c r="K607" s="37" t="s">
        <v>33</v>
      </c>
      <c r="L607" s="37" t="s">
        <v>1288</v>
      </c>
      <c r="M607" s="37">
        <v>0.56000000000000005</v>
      </c>
      <c r="N607" s="37" t="s">
        <v>8</v>
      </c>
      <c r="O607" s="37" t="s">
        <v>35</v>
      </c>
      <c r="P607" s="37" t="s">
        <v>36</v>
      </c>
      <c r="Q607" s="37" t="s">
        <v>1289</v>
      </c>
      <c r="R607" s="37">
        <v>80027</v>
      </c>
      <c r="S607" s="39">
        <v>42057</v>
      </c>
      <c r="T607" s="39">
        <v>42057</v>
      </c>
      <c r="U607" s="37">
        <v>3294.8258999999998</v>
      </c>
      <c r="V607" s="37">
        <v>10</v>
      </c>
      <c r="W607" s="37">
        <v>4775.1099999999997</v>
      </c>
      <c r="X607" s="37">
        <v>86621</v>
      </c>
      <c r="Y607" s="37" t="s">
        <v>3218</v>
      </c>
      <c r="Z607" s="37">
        <v>5665.4818953949807</v>
      </c>
    </row>
    <row r="608" spans="1:26" customFormat="1" x14ac:dyDescent="0.2">
      <c r="A608" s="37">
        <v>829</v>
      </c>
      <c r="B608" s="37" t="s">
        <v>1290</v>
      </c>
      <c r="C608" s="37" t="s">
        <v>46</v>
      </c>
      <c r="D608" s="37">
        <v>0.01</v>
      </c>
      <c r="E608" s="37">
        <v>5.18</v>
      </c>
      <c r="F608" s="37">
        <v>2.04</v>
      </c>
      <c r="G608" s="37" t="s">
        <v>14</v>
      </c>
      <c r="H608" s="37" t="s">
        <v>70</v>
      </c>
      <c r="I608" s="37" t="s">
        <v>24</v>
      </c>
      <c r="J608" s="37" t="s">
        <v>64</v>
      </c>
      <c r="K608" s="37" t="s">
        <v>26</v>
      </c>
      <c r="L608" s="37" t="s">
        <v>809</v>
      </c>
      <c r="M608" s="37">
        <v>0.36</v>
      </c>
      <c r="N608" s="37" t="s">
        <v>8</v>
      </c>
      <c r="O608" s="37" t="s">
        <v>9</v>
      </c>
      <c r="P608" s="37" t="s">
        <v>20</v>
      </c>
      <c r="Q608" s="37" t="s">
        <v>1291</v>
      </c>
      <c r="R608" s="37">
        <v>71854</v>
      </c>
      <c r="S608" s="39">
        <v>42057</v>
      </c>
      <c r="T608" s="39">
        <v>42059</v>
      </c>
      <c r="U608" s="37">
        <v>-17.654</v>
      </c>
      <c r="V608" s="37">
        <v>5</v>
      </c>
      <c r="W608" s="37">
        <v>28.46</v>
      </c>
      <c r="X608" s="37">
        <v>90271</v>
      </c>
      <c r="Y608" s="37" t="s">
        <v>3216</v>
      </c>
      <c r="Z608" s="37">
        <v>185.15320514438869</v>
      </c>
    </row>
    <row r="609" spans="1:26" customFormat="1" x14ac:dyDescent="0.2">
      <c r="A609" s="37">
        <v>2653</v>
      </c>
      <c r="B609" s="37" t="s">
        <v>1292</v>
      </c>
      <c r="C609" s="37" t="s">
        <v>46</v>
      </c>
      <c r="D609" s="37">
        <v>0.05</v>
      </c>
      <c r="E609" s="37">
        <v>4.9800000000000004</v>
      </c>
      <c r="F609" s="37">
        <v>4.62</v>
      </c>
      <c r="G609" s="37" t="s">
        <v>14</v>
      </c>
      <c r="H609" s="37" t="s">
        <v>15</v>
      </c>
      <c r="I609" s="37" t="s">
        <v>16</v>
      </c>
      <c r="J609" s="37" t="s">
        <v>17</v>
      </c>
      <c r="K609" s="37" t="s">
        <v>18</v>
      </c>
      <c r="L609" s="37" t="s">
        <v>1197</v>
      </c>
      <c r="M609" s="37">
        <v>0.64</v>
      </c>
      <c r="N609" s="37" t="s">
        <v>8</v>
      </c>
      <c r="O609" s="37" t="s">
        <v>28</v>
      </c>
      <c r="P609" s="37" t="s">
        <v>513</v>
      </c>
      <c r="Q609" s="37" t="s">
        <v>1293</v>
      </c>
      <c r="R609" s="37">
        <v>67037</v>
      </c>
      <c r="S609" s="39">
        <v>42057</v>
      </c>
      <c r="T609" s="39">
        <v>42058</v>
      </c>
      <c r="U609" s="37">
        <v>-98.35</v>
      </c>
      <c r="V609" s="37">
        <v>7</v>
      </c>
      <c r="W609" s="37">
        <v>34.32</v>
      </c>
      <c r="X609" s="37">
        <v>89360</v>
      </c>
      <c r="Y609" s="37" t="s">
        <v>3217</v>
      </c>
      <c r="Z609" s="37">
        <v>350.56348570033401</v>
      </c>
    </row>
    <row r="610" spans="1:26" customFormat="1" x14ac:dyDescent="0.2">
      <c r="A610" s="37">
        <v>2653</v>
      </c>
      <c r="B610" s="37" t="s">
        <v>1292</v>
      </c>
      <c r="C610" s="37" t="s">
        <v>46</v>
      </c>
      <c r="D610" s="37">
        <v>0.02</v>
      </c>
      <c r="E610" s="37">
        <v>34.229999999999997</v>
      </c>
      <c r="F610" s="37">
        <v>5.0199999999999996</v>
      </c>
      <c r="G610" s="37" t="s">
        <v>14</v>
      </c>
      <c r="H610" s="37" t="s">
        <v>15</v>
      </c>
      <c r="I610" s="37" t="s">
        <v>4</v>
      </c>
      <c r="J610" s="37" t="s">
        <v>102</v>
      </c>
      <c r="K610" s="37" t="s">
        <v>49</v>
      </c>
      <c r="L610" s="37" t="s">
        <v>1294</v>
      </c>
      <c r="M610" s="37">
        <v>0.55000000000000004</v>
      </c>
      <c r="N610" s="37" t="s">
        <v>8</v>
      </c>
      <c r="O610" s="37" t="s">
        <v>28</v>
      </c>
      <c r="P610" s="37" t="s">
        <v>513</v>
      </c>
      <c r="Q610" s="37" t="s">
        <v>1293</v>
      </c>
      <c r="R610" s="37">
        <v>67037</v>
      </c>
      <c r="S610" s="39">
        <v>42057</v>
      </c>
      <c r="T610" s="39">
        <v>42059</v>
      </c>
      <c r="U610" s="37">
        <v>270.79050000000001</v>
      </c>
      <c r="V610" s="37">
        <v>11</v>
      </c>
      <c r="W610" s="37">
        <v>392.45</v>
      </c>
      <c r="X610" s="37">
        <v>89360</v>
      </c>
      <c r="Y610" s="37" t="s">
        <v>3217</v>
      </c>
      <c r="Z610" s="37">
        <v>776.29259662848369</v>
      </c>
    </row>
    <row r="611" spans="1:26" customFormat="1" x14ac:dyDescent="0.2">
      <c r="A611" s="37">
        <v>2968</v>
      </c>
      <c r="B611" s="37" t="s">
        <v>1295</v>
      </c>
      <c r="C611" s="37" t="s">
        <v>46</v>
      </c>
      <c r="D611" s="37">
        <v>0.08</v>
      </c>
      <c r="E611" s="37">
        <v>9.68</v>
      </c>
      <c r="F611" s="37">
        <v>2.0299999999999998</v>
      </c>
      <c r="G611" s="37" t="s">
        <v>14</v>
      </c>
      <c r="H611" s="37" t="s">
        <v>3</v>
      </c>
      <c r="I611" s="37" t="s">
        <v>24</v>
      </c>
      <c r="J611" s="37" t="s">
        <v>64</v>
      </c>
      <c r="K611" s="37" t="s">
        <v>26</v>
      </c>
      <c r="L611" s="37" t="s">
        <v>1296</v>
      </c>
      <c r="M611" s="37">
        <v>0.37</v>
      </c>
      <c r="N611" s="37" t="s">
        <v>8</v>
      </c>
      <c r="O611" s="37" t="s">
        <v>9</v>
      </c>
      <c r="P611" s="37" t="s">
        <v>99</v>
      </c>
      <c r="Q611" s="37" t="s">
        <v>1297</v>
      </c>
      <c r="R611" s="37">
        <v>33021</v>
      </c>
      <c r="S611" s="39">
        <v>42057</v>
      </c>
      <c r="T611" s="39">
        <v>42059</v>
      </c>
      <c r="U611" s="37">
        <v>-536.24199999999996</v>
      </c>
      <c r="V611" s="37">
        <v>1</v>
      </c>
      <c r="W611" s="37">
        <v>10.94</v>
      </c>
      <c r="X611" s="37">
        <v>86085</v>
      </c>
      <c r="Y611" s="37" t="s">
        <v>3216</v>
      </c>
      <c r="Z611" s="37">
        <v>-379.05483044418531</v>
      </c>
    </row>
    <row r="612" spans="1:26" customFormat="1" x14ac:dyDescent="0.2">
      <c r="A612" s="37">
        <v>2968</v>
      </c>
      <c r="B612" s="37" t="s">
        <v>1295</v>
      </c>
      <c r="C612" s="37" t="s">
        <v>46</v>
      </c>
      <c r="D612" s="37">
        <v>0.04</v>
      </c>
      <c r="E612" s="37">
        <v>150.97999999999999</v>
      </c>
      <c r="F612" s="37">
        <v>16.010000000000002</v>
      </c>
      <c r="G612" s="37" t="s">
        <v>2</v>
      </c>
      <c r="H612" s="37" t="s">
        <v>3</v>
      </c>
      <c r="I612" s="37" t="s">
        <v>4</v>
      </c>
      <c r="J612" s="37" t="s">
        <v>5</v>
      </c>
      <c r="K612" s="37" t="s">
        <v>6</v>
      </c>
      <c r="L612" s="37" t="s">
        <v>1298</v>
      </c>
      <c r="M612" s="37">
        <v>0.7</v>
      </c>
      <c r="N612" s="37" t="s">
        <v>8</v>
      </c>
      <c r="O612" s="37" t="s">
        <v>9</v>
      </c>
      <c r="P612" s="37" t="s">
        <v>99</v>
      </c>
      <c r="Q612" s="37" t="s">
        <v>1297</v>
      </c>
      <c r="R612" s="37">
        <v>33021</v>
      </c>
      <c r="S612" s="39">
        <v>42057</v>
      </c>
      <c r="T612" s="39">
        <v>42058</v>
      </c>
      <c r="U612" s="37">
        <v>-125.86</v>
      </c>
      <c r="V612" s="37">
        <v>5</v>
      </c>
      <c r="W612" s="37">
        <v>731.38</v>
      </c>
      <c r="X612" s="37">
        <v>86085</v>
      </c>
      <c r="Y612" s="37" t="s">
        <v>3216</v>
      </c>
      <c r="Z612" s="37">
        <v>1367.4592688402699</v>
      </c>
    </row>
    <row r="613" spans="1:26" customFormat="1" x14ac:dyDescent="0.2">
      <c r="A613" s="37">
        <v>2697</v>
      </c>
      <c r="B613" s="37" t="s">
        <v>1299</v>
      </c>
      <c r="C613" s="37" t="s">
        <v>1</v>
      </c>
      <c r="D613" s="37">
        <v>0.04</v>
      </c>
      <c r="E613" s="37">
        <v>1.74</v>
      </c>
      <c r="F613" s="37">
        <v>4.08</v>
      </c>
      <c r="G613" s="37" t="s">
        <v>14</v>
      </c>
      <c r="H613" s="37" t="s">
        <v>70</v>
      </c>
      <c r="I613" s="37" t="s">
        <v>4</v>
      </c>
      <c r="J613" s="37" t="s">
        <v>102</v>
      </c>
      <c r="K613" s="37" t="s">
        <v>18</v>
      </c>
      <c r="L613" s="37" t="s">
        <v>746</v>
      </c>
      <c r="M613" s="37">
        <v>0.53</v>
      </c>
      <c r="N613" s="37" t="s">
        <v>8</v>
      </c>
      <c r="O613" s="37" t="s">
        <v>9</v>
      </c>
      <c r="P613" s="37" t="s">
        <v>140</v>
      </c>
      <c r="Q613" s="37" t="s">
        <v>1300</v>
      </c>
      <c r="R613" s="37">
        <v>35216</v>
      </c>
      <c r="S613" s="39">
        <v>42058</v>
      </c>
      <c r="T613" s="39">
        <v>42060</v>
      </c>
      <c r="U613" s="37">
        <v>9.2520000000000007</v>
      </c>
      <c r="V613" s="37">
        <v>16</v>
      </c>
      <c r="W613" s="37">
        <v>29.08</v>
      </c>
      <c r="X613" s="37">
        <v>87678</v>
      </c>
      <c r="Y613" s="37" t="s">
        <v>3216</v>
      </c>
      <c r="Z613" s="37">
        <v>468.76988164059389</v>
      </c>
    </row>
    <row r="614" spans="1:26" customFormat="1" x14ac:dyDescent="0.2">
      <c r="A614" s="37">
        <v>2697</v>
      </c>
      <c r="B614" s="37" t="s">
        <v>1299</v>
      </c>
      <c r="C614" s="37" t="s">
        <v>1</v>
      </c>
      <c r="D614" s="37">
        <v>0.01</v>
      </c>
      <c r="E614" s="37">
        <v>119.99</v>
      </c>
      <c r="F614" s="37">
        <v>56.14</v>
      </c>
      <c r="G614" s="37" t="s">
        <v>2</v>
      </c>
      <c r="H614" s="37" t="s">
        <v>70</v>
      </c>
      <c r="I614" s="37" t="s">
        <v>16</v>
      </c>
      <c r="J614" s="37" t="s">
        <v>32</v>
      </c>
      <c r="K614" s="37" t="s">
        <v>6</v>
      </c>
      <c r="L614" s="37" t="s">
        <v>563</v>
      </c>
      <c r="M614" s="37">
        <v>0.39</v>
      </c>
      <c r="N614" s="37" t="s">
        <v>8</v>
      </c>
      <c r="O614" s="37" t="s">
        <v>9</v>
      </c>
      <c r="P614" s="37" t="s">
        <v>140</v>
      </c>
      <c r="Q614" s="37" t="s">
        <v>1300</v>
      </c>
      <c r="R614" s="37">
        <v>35216</v>
      </c>
      <c r="S614" s="39">
        <v>42058</v>
      </c>
      <c r="T614" s="39">
        <v>42059</v>
      </c>
      <c r="U614" s="37">
        <v>-1197.0419999999999</v>
      </c>
      <c r="V614" s="37">
        <v>21</v>
      </c>
      <c r="W614" s="37">
        <v>2569.5700000000002</v>
      </c>
      <c r="X614" s="37">
        <v>87678</v>
      </c>
      <c r="Y614" s="37" t="s">
        <v>3216</v>
      </c>
      <c r="Z614" s="37">
        <v>1142.7879300325012</v>
      </c>
    </row>
    <row r="615" spans="1:26" customFormat="1" x14ac:dyDescent="0.2">
      <c r="A615" s="37">
        <v>2865</v>
      </c>
      <c r="B615" s="37" t="s">
        <v>1301</v>
      </c>
      <c r="C615" s="37" t="s">
        <v>1</v>
      </c>
      <c r="D615" s="37">
        <v>0.01</v>
      </c>
      <c r="E615" s="37">
        <v>13.79</v>
      </c>
      <c r="F615" s="37">
        <v>8.7799999999999994</v>
      </c>
      <c r="G615" s="37" t="s">
        <v>14</v>
      </c>
      <c r="H615" s="37" t="s">
        <v>70</v>
      </c>
      <c r="I615" s="37" t="s">
        <v>4</v>
      </c>
      <c r="J615" s="37" t="s">
        <v>102</v>
      </c>
      <c r="K615" s="37" t="s">
        <v>49</v>
      </c>
      <c r="L615" s="37" t="s">
        <v>1302</v>
      </c>
      <c r="M615" s="37">
        <v>0.43</v>
      </c>
      <c r="N615" s="37" t="s">
        <v>8</v>
      </c>
      <c r="O615" s="37" t="s">
        <v>28</v>
      </c>
      <c r="P615" s="37" t="s">
        <v>163</v>
      </c>
      <c r="Q615" s="37" t="s">
        <v>1303</v>
      </c>
      <c r="R615" s="37">
        <v>75460</v>
      </c>
      <c r="S615" s="39">
        <v>42058</v>
      </c>
      <c r="T615" s="39">
        <v>42060</v>
      </c>
      <c r="U615" s="37">
        <v>-36.770000000000003</v>
      </c>
      <c r="V615" s="37">
        <v>4</v>
      </c>
      <c r="W615" s="37">
        <v>56.68</v>
      </c>
      <c r="X615" s="37">
        <v>90871</v>
      </c>
      <c r="Y615" s="37" t="s">
        <v>3217</v>
      </c>
      <c r="Z615" s="37">
        <v>526.00863850311373</v>
      </c>
    </row>
    <row r="616" spans="1:26" customFormat="1" x14ac:dyDescent="0.2">
      <c r="A616" s="37">
        <v>2865</v>
      </c>
      <c r="B616" s="37" t="s">
        <v>1301</v>
      </c>
      <c r="C616" s="37" t="s">
        <v>1</v>
      </c>
      <c r="D616" s="37">
        <v>0.04</v>
      </c>
      <c r="E616" s="37">
        <v>33.29</v>
      </c>
      <c r="F616" s="37">
        <v>8.74</v>
      </c>
      <c r="G616" s="37" t="s">
        <v>14</v>
      </c>
      <c r="H616" s="37" t="s">
        <v>70</v>
      </c>
      <c r="I616" s="37" t="s">
        <v>24</v>
      </c>
      <c r="J616" s="37" t="s">
        <v>54</v>
      </c>
      <c r="K616" s="37" t="s">
        <v>49</v>
      </c>
      <c r="L616" s="37" t="s">
        <v>1304</v>
      </c>
      <c r="M616" s="37">
        <v>0.61</v>
      </c>
      <c r="N616" s="37" t="s">
        <v>8</v>
      </c>
      <c r="O616" s="37" t="s">
        <v>28</v>
      </c>
      <c r="P616" s="37" t="s">
        <v>163</v>
      </c>
      <c r="Q616" s="37" t="s">
        <v>1303</v>
      </c>
      <c r="R616" s="37">
        <v>75460</v>
      </c>
      <c r="S616" s="39">
        <v>42058</v>
      </c>
      <c r="T616" s="39">
        <v>42059</v>
      </c>
      <c r="U616" s="37">
        <v>87.03</v>
      </c>
      <c r="V616" s="37">
        <v>8</v>
      </c>
      <c r="W616" s="37">
        <v>273.33999999999997</v>
      </c>
      <c r="X616" s="37">
        <v>90871</v>
      </c>
      <c r="Y616" s="37" t="s">
        <v>3217</v>
      </c>
      <c r="Z616" s="37">
        <v>842.56230163214195</v>
      </c>
    </row>
    <row r="617" spans="1:26" customFormat="1" x14ac:dyDescent="0.2">
      <c r="A617" s="37">
        <v>508</v>
      </c>
      <c r="B617" s="37" t="s">
        <v>1305</v>
      </c>
      <c r="C617" s="37" t="s">
        <v>13</v>
      </c>
      <c r="D617" s="37">
        <v>0.01</v>
      </c>
      <c r="E617" s="37">
        <v>20.98</v>
      </c>
      <c r="F617" s="37">
        <v>53.03</v>
      </c>
      <c r="G617" s="37" t="s">
        <v>2</v>
      </c>
      <c r="H617" s="37" t="s">
        <v>70</v>
      </c>
      <c r="I617" s="37" t="s">
        <v>24</v>
      </c>
      <c r="J617" s="37" t="s">
        <v>54</v>
      </c>
      <c r="K617" s="37" t="s">
        <v>33</v>
      </c>
      <c r="L617" s="37" t="s">
        <v>1066</v>
      </c>
      <c r="M617" s="37">
        <v>0.78</v>
      </c>
      <c r="N617" s="37" t="s">
        <v>8</v>
      </c>
      <c r="O617" s="37" t="s">
        <v>9</v>
      </c>
      <c r="P617" s="37" t="s">
        <v>364</v>
      </c>
      <c r="Q617" s="37" t="s">
        <v>1306</v>
      </c>
      <c r="R617" s="37">
        <v>41011</v>
      </c>
      <c r="S617" s="39">
        <v>42058</v>
      </c>
      <c r="T617" s="39">
        <v>42058</v>
      </c>
      <c r="U617" s="37">
        <v>-282.08179999999999</v>
      </c>
      <c r="V617" s="37">
        <v>5</v>
      </c>
      <c r="W617" s="37">
        <v>123</v>
      </c>
      <c r="X617" s="37">
        <v>87356</v>
      </c>
      <c r="Y617" s="37" t="s">
        <v>3216</v>
      </c>
      <c r="Z617" s="37">
        <v>1715.2186535581802</v>
      </c>
    </row>
    <row r="618" spans="1:26" customFormat="1" x14ac:dyDescent="0.2">
      <c r="A618" s="37">
        <v>2892</v>
      </c>
      <c r="B618" s="37" t="s">
        <v>1307</v>
      </c>
      <c r="C618" s="37" t="s">
        <v>13</v>
      </c>
      <c r="D618" s="37">
        <v>0.1</v>
      </c>
      <c r="E618" s="37">
        <v>209.37</v>
      </c>
      <c r="F618" s="37">
        <v>69</v>
      </c>
      <c r="G618" s="37" t="s">
        <v>14</v>
      </c>
      <c r="H618" s="37" t="s">
        <v>15</v>
      </c>
      <c r="I618" s="37" t="s">
        <v>4</v>
      </c>
      <c r="J618" s="37" t="s">
        <v>5</v>
      </c>
      <c r="K618" s="37" t="s">
        <v>40</v>
      </c>
      <c r="L618" s="37" t="s">
        <v>1200</v>
      </c>
      <c r="M618" s="37">
        <v>0.79</v>
      </c>
      <c r="N618" s="37" t="s">
        <v>8</v>
      </c>
      <c r="O618" s="37" t="s">
        <v>28</v>
      </c>
      <c r="P618" s="37" t="s">
        <v>265</v>
      </c>
      <c r="Q618" s="37" t="s">
        <v>1308</v>
      </c>
      <c r="R618" s="37">
        <v>48154</v>
      </c>
      <c r="S618" s="39">
        <v>42058</v>
      </c>
      <c r="T618" s="39">
        <v>42060</v>
      </c>
      <c r="U618" s="37">
        <v>-165.59492040000001</v>
      </c>
      <c r="V618" s="37">
        <v>11</v>
      </c>
      <c r="W618" s="37">
        <v>2125.12</v>
      </c>
      <c r="X618" s="37">
        <v>90011</v>
      </c>
      <c r="Y618" s="37" t="s">
        <v>3217</v>
      </c>
      <c r="Z618" s="37">
        <v>2589.631715511362</v>
      </c>
    </row>
    <row r="619" spans="1:26" customFormat="1" x14ac:dyDescent="0.2">
      <c r="A619" s="37">
        <v>2893</v>
      </c>
      <c r="B619" s="37" t="s">
        <v>1309</v>
      </c>
      <c r="C619" s="37" t="s">
        <v>13</v>
      </c>
      <c r="D619" s="37">
        <v>7.0000000000000007E-2</v>
      </c>
      <c r="E619" s="37">
        <v>4.9800000000000004</v>
      </c>
      <c r="F619" s="37">
        <v>4.7</v>
      </c>
      <c r="G619" s="37" t="s">
        <v>14</v>
      </c>
      <c r="H619" s="37" t="s">
        <v>15</v>
      </c>
      <c r="I619" s="37" t="s">
        <v>24</v>
      </c>
      <c r="J619" s="37" t="s">
        <v>64</v>
      </c>
      <c r="K619" s="37" t="s">
        <v>49</v>
      </c>
      <c r="L619" s="37" t="s">
        <v>1310</v>
      </c>
      <c r="M619" s="37">
        <v>0.38</v>
      </c>
      <c r="N619" s="37" t="s">
        <v>8</v>
      </c>
      <c r="O619" s="37" t="s">
        <v>28</v>
      </c>
      <c r="P619" s="37" t="s">
        <v>265</v>
      </c>
      <c r="Q619" s="37" t="s">
        <v>486</v>
      </c>
      <c r="R619" s="37">
        <v>48071</v>
      </c>
      <c r="S619" s="39">
        <v>42058</v>
      </c>
      <c r="T619" s="39">
        <v>42059</v>
      </c>
      <c r="U619" s="37">
        <v>-21.684000000000001</v>
      </c>
      <c r="V619" s="37">
        <v>9</v>
      </c>
      <c r="W619" s="37">
        <v>45.05</v>
      </c>
      <c r="X619" s="37">
        <v>90011</v>
      </c>
      <c r="Y619" s="37" t="s">
        <v>3217</v>
      </c>
      <c r="Z619" s="37">
        <v>-1.5596666929959113</v>
      </c>
    </row>
    <row r="620" spans="1:26" customFormat="1" x14ac:dyDescent="0.2">
      <c r="A620" s="37">
        <v>247</v>
      </c>
      <c r="B620" s="37" t="s">
        <v>1311</v>
      </c>
      <c r="C620" s="37" t="s">
        <v>92</v>
      </c>
      <c r="D620" s="37">
        <v>0.02</v>
      </c>
      <c r="E620" s="37">
        <v>146.05000000000001</v>
      </c>
      <c r="F620" s="37">
        <v>80.2</v>
      </c>
      <c r="G620" s="37" t="s">
        <v>2</v>
      </c>
      <c r="H620" s="37" t="s">
        <v>70</v>
      </c>
      <c r="I620" s="37" t="s">
        <v>4</v>
      </c>
      <c r="J620" s="37" t="s">
        <v>5</v>
      </c>
      <c r="K620" s="37" t="s">
        <v>6</v>
      </c>
      <c r="L620" s="37" t="s">
        <v>947</v>
      </c>
      <c r="M620" s="37">
        <v>0.71</v>
      </c>
      <c r="N620" s="37" t="s">
        <v>8</v>
      </c>
      <c r="O620" s="37" t="s">
        <v>9</v>
      </c>
      <c r="P620" s="37" t="s">
        <v>376</v>
      </c>
      <c r="Q620" s="37" t="s">
        <v>1312</v>
      </c>
      <c r="R620" s="37">
        <v>37804</v>
      </c>
      <c r="S620" s="39">
        <v>42058</v>
      </c>
      <c r="T620" s="39">
        <v>42058</v>
      </c>
      <c r="U620" s="37">
        <v>-101.19199999999999</v>
      </c>
      <c r="V620" s="37">
        <v>5</v>
      </c>
      <c r="W620" s="37">
        <v>798.69</v>
      </c>
      <c r="X620" s="37">
        <v>89139</v>
      </c>
      <c r="Y620" s="37" t="s">
        <v>3216</v>
      </c>
      <c r="Z620" s="37">
        <v>2993.742059919342</v>
      </c>
    </row>
    <row r="621" spans="1:26" customFormat="1" x14ac:dyDescent="0.2">
      <c r="A621" s="37">
        <v>247</v>
      </c>
      <c r="B621" s="37" t="s">
        <v>1311</v>
      </c>
      <c r="C621" s="37" t="s">
        <v>92</v>
      </c>
      <c r="D621" s="37">
        <v>0.06</v>
      </c>
      <c r="E621" s="37">
        <v>65.989999999999995</v>
      </c>
      <c r="F621" s="37">
        <v>5.92</v>
      </c>
      <c r="G621" s="37" t="s">
        <v>14</v>
      </c>
      <c r="H621" s="37" t="s">
        <v>70</v>
      </c>
      <c r="I621" s="37" t="s">
        <v>16</v>
      </c>
      <c r="J621" s="37" t="s">
        <v>111</v>
      </c>
      <c r="K621" s="37" t="s">
        <v>49</v>
      </c>
      <c r="L621" s="37" t="s">
        <v>240</v>
      </c>
      <c r="M621" s="37">
        <v>0.55000000000000004</v>
      </c>
      <c r="N621" s="37" t="s">
        <v>8</v>
      </c>
      <c r="O621" s="37" t="s">
        <v>9</v>
      </c>
      <c r="P621" s="37" t="s">
        <v>376</v>
      </c>
      <c r="Q621" s="37" t="s">
        <v>1312</v>
      </c>
      <c r="R621" s="37">
        <v>37804</v>
      </c>
      <c r="S621" s="39">
        <v>42058</v>
      </c>
      <c r="T621" s="39">
        <v>42059</v>
      </c>
      <c r="U621" s="37">
        <v>-3.3319999999999999</v>
      </c>
      <c r="V621" s="37">
        <v>14</v>
      </c>
      <c r="W621" s="37">
        <v>792.11</v>
      </c>
      <c r="X621" s="37">
        <v>89139</v>
      </c>
      <c r="Y621" s="37" t="s">
        <v>3216</v>
      </c>
      <c r="Z621" s="37">
        <v>434.20526406453178</v>
      </c>
    </row>
    <row r="622" spans="1:26" customFormat="1" x14ac:dyDescent="0.2">
      <c r="A622" s="37">
        <v>1649</v>
      </c>
      <c r="B622" s="37" t="s">
        <v>1313</v>
      </c>
      <c r="C622" s="37" t="s">
        <v>1</v>
      </c>
      <c r="D622" s="37">
        <v>0.03</v>
      </c>
      <c r="E622" s="37">
        <v>48.58</v>
      </c>
      <c r="F622" s="37">
        <v>3.99</v>
      </c>
      <c r="G622" s="37" t="s">
        <v>63</v>
      </c>
      <c r="H622" s="37" t="s">
        <v>70</v>
      </c>
      <c r="I622" s="37" t="s">
        <v>24</v>
      </c>
      <c r="J622" s="37" t="s">
        <v>71</v>
      </c>
      <c r="K622" s="37" t="s">
        <v>49</v>
      </c>
      <c r="L622" s="37" t="s">
        <v>1314</v>
      </c>
      <c r="M622" s="37">
        <v>0.56000000000000005</v>
      </c>
      <c r="N622" s="37" t="s">
        <v>8</v>
      </c>
      <c r="O622" s="37" t="s">
        <v>87</v>
      </c>
      <c r="P622" s="37" t="s">
        <v>88</v>
      </c>
      <c r="Q622" s="37" t="s">
        <v>518</v>
      </c>
      <c r="R622" s="37">
        <v>11598</v>
      </c>
      <c r="S622" s="39">
        <v>42059</v>
      </c>
      <c r="T622" s="39">
        <v>42061</v>
      </c>
      <c r="U622" s="37">
        <v>100.1328</v>
      </c>
      <c r="V622" s="37">
        <v>3</v>
      </c>
      <c r="W622" s="37">
        <v>145.12</v>
      </c>
      <c r="X622" s="37">
        <v>91041</v>
      </c>
      <c r="Y622" s="37" t="s">
        <v>3219</v>
      </c>
      <c r="Z622" s="37">
        <v>655.43258171355512</v>
      </c>
    </row>
    <row r="623" spans="1:26" customFormat="1" x14ac:dyDescent="0.2">
      <c r="A623" s="37">
        <v>1894</v>
      </c>
      <c r="B623" s="37" t="s">
        <v>1315</v>
      </c>
      <c r="C623" s="37" t="s">
        <v>1</v>
      </c>
      <c r="D623" s="37">
        <v>0</v>
      </c>
      <c r="E623" s="37">
        <v>300.98</v>
      </c>
      <c r="F623" s="37">
        <v>164.73</v>
      </c>
      <c r="G623" s="37" t="s">
        <v>2</v>
      </c>
      <c r="H623" s="37" t="s">
        <v>47</v>
      </c>
      <c r="I623" s="37" t="s">
        <v>4</v>
      </c>
      <c r="J623" s="37" t="s">
        <v>85</v>
      </c>
      <c r="K623" s="37" t="s">
        <v>33</v>
      </c>
      <c r="L623" s="37" t="s">
        <v>1316</v>
      </c>
      <c r="M623" s="37">
        <v>0.56000000000000005</v>
      </c>
      <c r="N623" s="37" t="s">
        <v>8</v>
      </c>
      <c r="O623" s="37" t="s">
        <v>28</v>
      </c>
      <c r="P623" s="37" t="s">
        <v>333</v>
      </c>
      <c r="Q623" s="37" t="s">
        <v>1317</v>
      </c>
      <c r="R623" s="37">
        <v>54915</v>
      </c>
      <c r="S623" s="39">
        <v>42059</v>
      </c>
      <c r="T623" s="39">
        <v>42060</v>
      </c>
      <c r="U623" s="37">
        <v>2653.2914999999998</v>
      </c>
      <c r="V623" s="37">
        <v>12</v>
      </c>
      <c r="W623" s="37">
        <v>3845.35</v>
      </c>
      <c r="X623" s="37">
        <v>91261</v>
      </c>
      <c r="Y623" s="37" t="s">
        <v>3217</v>
      </c>
      <c r="Z623" s="37">
        <v>8832.4071707588646</v>
      </c>
    </row>
    <row r="624" spans="1:26" customFormat="1" x14ac:dyDescent="0.2">
      <c r="A624" s="37">
        <v>1894</v>
      </c>
      <c r="B624" s="37" t="s">
        <v>1315</v>
      </c>
      <c r="C624" s="37" t="s">
        <v>1</v>
      </c>
      <c r="D624" s="37">
        <v>0.09</v>
      </c>
      <c r="E624" s="37">
        <v>2.94</v>
      </c>
      <c r="F624" s="37">
        <v>0.96</v>
      </c>
      <c r="G624" s="37" t="s">
        <v>14</v>
      </c>
      <c r="H624" s="37" t="s">
        <v>47</v>
      </c>
      <c r="I624" s="37" t="s">
        <v>24</v>
      </c>
      <c r="J624" s="37" t="s">
        <v>25</v>
      </c>
      <c r="K624" s="37" t="s">
        <v>26</v>
      </c>
      <c r="L624" s="37" t="s">
        <v>805</v>
      </c>
      <c r="M624" s="37">
        <v>0.57999999999999996</v>
      </c>
      <c r="N624" s="37" t="s">
        <v>8</v>
      </c>
      <c r="O624" s="37" t="s">
        <v>28</v>
      </c>
      <c r="P624" s="37" t="s">
        <v>333</v>
      </c>
      <c r="Q624" s="37" t="s">
        <v>1317</v>
      </c>
      <c r="R624" s="37">
        <v>54915</v>
      </c>
      <c r="S624" s="39">
        <v>42059</v>
      </c>
      <c r="T624" s="39">
        <v>42061</v>
      </c>
      <c r="U624" s="37">
        <v>-1.84</v>
      </c>
      <c r="V624" s="37">
        <v>1</v>
      </c>
      <c r="W624" s="37">
        <v>3.77</v>
      </c>
      <c r="X624" s="37">
        <v>91261</v>
      </c>
      <c r="Y624" s="37" t="s">
        <v>3217</v>
      </c>
      <c r="Z624" s="37">
        <v>413.89280726456616</v>
      </c>
    </row>
    <row r="625" spans="1:26" customFormat="1" x14ac:dyDescent="0.2">
      <c r="A625" s="37">
        <v>1919</v>
      </c>
      <c r="B625" s="37" t="s">
        <v>1318</v>
      </c>
      <c r="C625" s="37" t="s">
        <v>13</v>
      </c>
      <c r="D625" s="37">
        <v>0</v>
      </c>
      <c r="E625" s="37">
        <v>195.99</v>
      </c>
      <c r="F625" s="37">
        <v>8.99</v>
      </c>
      <c r="G625" s="37" t="s">
        <v>14</v>
      </c>
      <c r="H625" s="37" t="s">
        <v>47</v>
      </c>
      <c r="I625" s="37" t="s">
        <v>16</v>
      </c>
      <c r="J625" s="37" t="s">
        <v>111</v>
      </c>
      <c r="K625" s="37" t="s">
        <v>49</v>
      </c>
      <c r="L625" s="37" t="s">
        <v>1319</v>
      </c>
      <c r="M625" s="37">
        <v>0.6</v>
      </c>
      <c r="N625" s="37" t="s">
        <v>8</v>
      </c>
      <c r="O625" s="37" t="s">
        <v>9</v>
      </c>
      <c r="P625" s="37" t="s">
        <v>20</v>
      </c>
      <c r="Q625" s="37" t="s">
        <v>1320</v>
      </c>
      <c r="R625" s="37">
        <v>71603</v>
      </c>
      <c r="S625" s="39">
        <v>42059</v>
      </c>
      <c r="T625" s="39">
        <v>42060</v>
      </c>
      <c r="U625" s="37">
        <v>114.88200000000001</v>
      </c>
      <c r="V625" s="37">
        <v>5</v>
      </c>
      <c r="W625" s="37">
        <v>882.93</v>
      </c>
      <c r="X625" s="37">
        <v>85896</v>
      </c>
      <c r="Y625" s="37" t="s">
        <v>3216</v>
      </c>
      <c r="Z625" s="37">
        <v>1143.8221229638957</v>
      </c>
    </row>
    <row r="626" spans="1:26" customFormat="1" x14ac:dyDescent="0.2">
      <c r="A626" s="37">
        <v>1127</v>
      </c>
      <c r="B626" s="37" t="s">
        <v>1321</v>
      </c>
      <c r="C626" s="37" t="s">
        <v>92</v>
      </c>
      <c r="D626" s="37">
        <v>0.02</v>
      </c>
      <c r="E626" s="37">
        <v>4.0599999999999996</v>
      </c>
      <c r="F626" s="37">
        <v>6.89</v>
      </c>
      <c r="G626" s="37" t="s">
        <v>14</v>
      </c>
      <c r="H626" s="37" t="s">
        <v>15</v>
      </c>
      <c r="I626" s="37" t="s">
        <v>24</v>
      </c>
      <c r="J626" s="37" t="s">
        <v>71</v>
      </c>
      <c r="K626" s="37" t="s">
        <v>49</v>
      </c>
      <c r="L626" s="37" t="s">
        <v>1247</v>
      </c>
      <c r="M626" s="37">
        <v>0.6</v>
      </c>
      <c r="N626" s="37" t="s">
        <v>8</v>
      </c>
      <c r="O626" s="37" t="s">
        <v>28</v>
      </c>
      <c r="P626" s="37" t="s">
        <v>163</v>
      </c>
      <c r="Q626" s="37" t="s">
        <v>1322</v>
      </c>
      <c r="R626" s="37">
        <v>78852</v>
      </c>
      <c r="S626" s="39">
        <v>42059</v>
      </c>
      <c r="T626" s="39">
        <v>42061</v>
      </c>
      <c r="U626" s="37">
        <v>-93.735200000000006</v>
      </c>
      <c r="V626" s="37">
        <v>16</v>
      </c>
      <c r="W626" s="37">
        <v>66.81</v>
      </c>
      <c r="X626" s="37">
        <v>87221</v>
      </c>
      <c r="Y626" s="37" t="s">
        <v>3217</v>
      </c>
      <c r="Z626" s="37">
        <v>213.45967068111239</v>
      </c>
    </row>
    <row r="627" spans="1:26" customFormat="1" x14ac:dyDescent="0.2">
      <c r="A627" s="37">
        <v>961</v>
      </c>
      <c r="B627" s="37" t="s">
        <v>1323</v>
      </c>
      <c r="C627" s="37" t="s">
        <v>46</v>
      </c>
      <c r="D627" s="37">
        <v>0.05</v>
      </c>
      <c r="E627" s="37">
        <v>124.49</v>
      </c>
      <c r="F627" s="37">
        <v>51.94</v>
      </c>
      <c r="G627" s="37" t="s">
        <v>2</v>
      </c>
      <c r="H627" s="37" t="s">
        <v>47</v>
      </c>
      <c r="I627" s="37" t="s">
        <v>4</v>
      </c>
      <c r="J627" s="37" t="s">
        <v>5</v>
      </c>
      <c r="K627" s="37" t="s">
        <v>6</v>
      </c>
      <c r="L627" s="37" t="s">
        <v>1125</v>
      </c>
      <c r="M627" s="37">
        <v>0.63</v>
      </c>
      <c r="N627" s="37" t="s">
        <v>8</v>
      </c>
      <c r="O627" s="37" t="s">
        <v>35</v>
      </c>
      <c r="P627" s="37" t="s">
        <v>66</v>
      </c>
      <c r="Q627" s="37" t="s">
        <v>1324</v>
      </c>
      <c r="R627" s="37">
        <v>94061</v>
      </c>
      <c r="S627" s="39">
        <v>42059</v>
      </c>
      <c r="T627" s="39">
        <v>42059</v>
      </c>
      <c r="U627" s="37">
        <v>-44.163600000000002</v>
      </c>
      <c r="V627" s="37">
        <v>1</v>
      </c>
      <c r="W627" s="37">
        <v>120.12</v>
      </c>
      <c r="X627" s="37">
        <v>89402</v>
      </c>
      <c r="Y627" s="37" t="s">
        <v>3218</v>
      </c>
      <c r="Z627" s="37">
        <v>2335.8867845850991</v>
      </c>
    </row>
    <row r="628" spans="1:26" customFormat="1" x14ac:dyDescent="0.2">
      <c r="A628" s="37">
        <v>2398</v>
      </c>
      <c r="B628" s="37" t="s">
        <v>1325</v>
      </c>
      <c r="C628" s="37" t="s">
        <v>46</v>
      </c>
      <c r="D628" s="37">
        <v>0.03</v>
      </c>
      <c r="E628" s="37">
        <v>7.64</v>
      </c>
      <c r="F628" s="37">
        <v>5.83</v>
      </c>
      <c r="G628" s="37" t="s">
        <v>14</v>
      </c>
      <c r="H628" s="37" t="s">
        <v>70</v>
      </c>
      <c r="I628" s="37" t="s">
        <v>24</v>
      </c>
      <c r="J628" s="37" t="s">
        <v>64</v>
      </c>
      <c r="K628" s="37" t="s">
        <v>26</v>
      </c>
      <c r="L628" s="37" t="s">
        <v>208</v>
      </c>
      <c r="M628" s="37">
        <v>0.36</v>
      </c>
      <c r="N628" s="37" t="s">
        <v>8</v>
      </c>
      <c r="O628" s="37" t="s">
        <v>28</v>
      </c>
      <c r="P628" s="37" t="s">
        <v>79</v>
      </c>
      <c r="Q628" s="37" t="s">
        <v>1326</v>
      </c>
      <c r="R628" s="37">
        <v>60103</v>
      </c>
      <c r="S628" s="39">
        <v>42059</v>
      </c>
      <c r="T628" s="39">
        <v>42061</v>
      </c>
      <c r="U628" s="37">
        <v>-15.090400000000001</v>
      </c>
      <c r="V628" s="37">
        <v>12</v>
      </c>
      <c r="W628" s="37">
        <v>96.86</v>
      </c>
      <c r="X628" s="37">
        <v>86373</v>
      </c>
      <c r="Y628" s="37" t="s">
        <v>3217</v>
      </c>
      <c r="Z628" s="37">
        <v>287.02234916054022</v>
      </c>
    </row>
    <row r="629" spans="1:26" customFormat="1" x14ac:dyDescent="0.2">
      <c r="A629" s="37">
        <v>1193</v>
      </c>
      <c r="B629" s="37" t="s">
        <v>1327</v>
      </c>
      <c r="C629" s="37" t="s">
        <v>13</v>
      </c>
      <c r="D629" s="37">
        <v>0.05</v>
      </c>
      <c r="E629" s="37">
        <v>52.4</v>
      </c>
      <c r="F629" s="37">
        <v>16.11</v>
      </c>
      <c r="G629" s="37" t="s">
        <v>14</v>
      </c>
      <c r="H629" s="37" t="s">
        <v>15</v>
      </c>
      <c r="I629" s="37" t="s">
        <v>24</v>
      </c>
      <c r="J629" s="37" t="s">
        <v>48</v>
      </c>
      <c r="K629" s="37" t="s">
        <v>49</v>
      </c>
      <c r="L629" s="37" t="s">
        <v>1328</v>
      </c>
      <c r="M629" s="37">
        <v>0.39</v>
      </c>
      <c r="N629" s="37" t="s">
        <v>8</v>
      </c>
      <c r="O629" s="37" t="s">
        <v>87</v>
      </c>
      <c r="P629" s="37" t="s">
        <v>350</v>
      </c>
      <c r="Q629" s="37" t="s">
        <v>42</v>
      </c>
      <c r="R629" s="37">
        <v>20016</v>
      </c>
      <c r="S629" s="39">
        <v>42060</v>
      </c>
      <c r="T629" s="39">
        <v>42062</v>
      </c>
      <c r="U629" s="37">
        <v>592.52650000000006</v>
      </c>
      <c r="V629" s="37">
        <v>85</v>
      </c>
      <c r="W629" s="37">
        <v>4556.63</v>
      </c>
      <c r="X629" s="37">
        <v>29350</v>
      </c>
      <c r="Y629" s="37" t="s">
        <v>3219</v>
      </c>
      <c r="Z629" s="37">
        <v>1112.8764153298621</v>
      </c>
    </row>
    <row r="630" spans="1:26" customFormat="1" x14ac:dyDescent="0.2">
      <c r="A630" s="37">
        <v>1193</v>
      </c>
      <c r="B630" s="37" t="s">
        <v>1327</v>
      </c>
      <c r="C630" s="37" t="s">
        <v>13</v>
      </c>
      <c r="D630" s="37">
        <v>0.05</v>
      </c>
      <c r="E630" s="37">
        <v>36.549999999999997</v>
      </c>
      <c r="F630" s="37">
        <v>13.89</v>
      </c>
      <c r="G630" s="37" t="s">
        <v>63</v>
      </c>
      <c r="H630" s="37" t="s">
        <v>15</v>
      </c>
      <c r="I630" s="37" t="s">
        <v>24</v>
      </c>
      <c r="J630" s="37" t="s">
        <v>25</v>
      </c>
      <c r="K630" s="37" t="s">
        <v>26</v>
      </c>
      <c r="L630" s="37" t="s">
        <v>1329</v>
      </c>
      <c r="M630" s="37">
        <v>0.41</v>
      </c>
      <c r="N630" s="37" t="s">
        <v>8</v>
      </c>
      <c r="O630" s="37" t="s">
        <v>87</v>
      </c>
      <c r="P630" s="37" t="s">
        <v>350</v>
      </c>
      <c r="Q630" s="37" t="s">
        <v>42</v>
      </c>
      <c r="R630" s="37">
        <v>20016</v>
      </c>
      <c r="S630" s="39">
        <v>42060</v>
      </c>
      <c r="T630" s="39">
        <v>42061</v>
      </c>
      <c r="U630" s="37">
        <v>232.8</v>
      </c>
      <c r="V630" s="37">
        <v>83</v>
      </c>
      <c r="W630" s="37">
        <v>2948.61</v>
      </c>
      <c r="X630" s="37">
        <v>29350</v>
      </c>
      <c r="Y630" s="37" t="s">
        <v>3219</v>
      </c>
      <c r="Z630" s="37">
        <v>567.89483847284612</v>
      </c>
    </row>
    <row r="631" spans="1:26" customFormat="1" x14ac:dyDescent="0.2">
      <c r="A631" s="37">
        <v>1199</v>
      </c>
      <c r="B631" s="37" t="s">
        <v>1330</v>
      </c>
      <c r="C631" s="37" t="s">
        <v>13</v>
      </c>
      <c r="D631" s="37">
        <v>0.1</v>
      </c>
      <c r="E631" s="37">
        <v>15.14</v>
      </c>
      <c r="F631" s="37">
        <v>4.53</v>
      </c>
      <c r="G631" s="37" t="s">
        <v>14</v>
      </c>
      <c r="H631" s="37" t="s">
        <v>15</v>
      </c>
      <c r="I631" s="37" t="s">
        <v>24</v>
      </c>
      <c r="J631" s="37" t="s">
        <v>54</v>
      </c>
      <c r="K631" s="37" t="s">
        <v>49</v>
      </c>
      <c r="L631" s="37" t="s">
        <v>1331</v>
      </c>
      <c r="M631" s="37">
        <v>0.81</v>
      </c>
      <c r="N631" s="37" t="s">
        <v>8</v>
      </c>
      <c r="O631" s="37" t="s">
        <v>87</v>
      </c>
      <c r="P631" s="37" t="s">
        <v>1332</v>
      </c>
      <c r="Q631" s="37" t="s">
        <v>1333</v>
      </c>
      <c r="R631" s="37">
        <v>3060</v>
      </c>
      <c r="S631" s="39">
        <v>42060</v>
      </c>
      <c r="T631" s="39">
        <v>42063</v>
      </c>
      <c r="U631" s="37">
        <v>-24.897600000000001</v>
      </c>
      <c r="V631" s="37">
        <v>5</v>
      </c>
      <c r="W631" s="37">
        <v>75.17</v>
      </c>
      <c r="X631" s="37">
        <v>87585</v>
      </c>
      <c r="Y631" s="37" t="s">
        <v>3219</v>
      </c>
      <c r="Z631" s="37">
        <v>359.86779403616612</v>
      </c>
    </row>
    <row r="632" spans="1:26" customFormat="1" x14ac:dyDescent="0.2">
      <c r="A632" s="37">
        <v>1200</v>
      </c>
      <c r="B632" s="37" t="s">
        <v>1334</v>
      </c>
      <c r="C632" s="37" t="s">
        <v>13</v>
      </c>
      <c r="D632" s="37">
        <v>0.05</v>
      </c>
      <c r="E632" s="37">
        <v>52.4</v>
      </c>
      <c r="F632" s="37">
        <v>16.11</v>
      </c>
      <c r="G632" s="37" t="s">
        <v>14</v>
      </c>
      <c r="H632" s="37" t="s">
        <v>15</v>
      </c>
      <c r="I632" s="37" t="s">
        <v>24</v>
      </c>
      <c r="J632" s="37" t="s">
        <v>48</v>
      </c>
      <c r="K632" s="37" t="s">
        <v>49</v>
      </c>
      <c r="L632" s="37" t="s">
        <v>1328</v>
      </c>
      <c r="M632" s="37">
        <v>0.39</v>
      </c>
      <c r="N632" s="37" t="s">
        <v>8</v>
      </c>
      <c r="O632" s="37" t="s">
        <v>87</v>
      </c>
      <c r="P632" s="37" t="s">
        <v>373</v>
      </c>
      <c r="Q632" s="37" t="s">
        <v>1335</v>
      </c>
      <c r="R632" s="37">
        <v>7407</v>
      </c>
      <c r="S632" s="39">
        <v>42060</v>
      </c>
      <c r="T632" s="39">
        <v>42062</v>
      </c>
      <c r="U632" s="37">
        <v>776.77440000000001</v>
      </c>
      <c r="V632" s="37">
        <v>21</v>
      </c>
      <c r="W632" s="37">
        <v>1125.76</v>
      </c>
      <c r="X632" s="37">
        <v>87585</v>
      </c>
      <c r="Y632" s="37" t="s">
        <v>3219</v>
      </c>
      <c r="Z632" s="37">
        <v>1301.5510042247956</v>
      </c>
    </row>
    <row r="633" spans="1:26" customFormat="1" x14ac:dyDescent="0.2">
      <c r="A633" s="37">
        <v>1202</v>
      </c>
      <c r="B633" s="37" t="s">
        <v>1336</v>
      </c>
      <c r="C633" s="37" t="s">
        <v>13</v>
      </c>
      <c r="D633" s="37">
        <v>0.05</v>
      </c>
      <c r="E633" s="37">
        <v>36.549999999999997</v>
      </c>
      <c r="F633" s="37">
        <v>13.89</v>
      </c>
      <c r="G633" s="37" t="s">
        <v>63</v>
      </c>
      <c r="H633" s="37" t="s">
        <v>15</v>
      </c>
      <c r="I633" s="37" t="s">
        <v>24</v>
      </c>
      <c r="J633" s="37" t="s">
        <v>25</v>
      </c>
      <c r="K633" s="37" t="s">
        <v>26</v>
      </c>
      <c r="L633" s="37" t="s">
        <v>1329</v>
      </c>
      <c r="M633" s="37">
        <v>0.41</v>
      </c>
      <c r="N633" s="37" t="s">
        <v>8</v>
      </c>
      <c r="O633" s="37" t="s">
        <v>87</v>
      </c>
      <c r="P633" s="37" t="s">
        <v>373</v>
      </c>
      <c r="Q633" s="37" t="s">
        <v>1337</v>
      </c>
      <c r="R633" s="37">
        <v>7079</v>
      </c>
      <c r="S633" s="39">
        <v>42060</v>
      </c>
      <c r="T633" s="39">
        <v>42061</v>
      </c>
      <c r="U633" s="37">
        <v>344.54399999999998</v>
      </c>
      <c r="V633" s="37">
        <v>21</v>
      </c>
      <c r="W633" s="37">
        <v>746.03</v>
      </c>
      <c r="X633" s="37">
        <v>87585</v>
      </c>
      <c r="Y633" s="37" t="s">
        <v>3219</v>
      </c>
      <c r="Z633" s="37">
        <v>682.32356879474094</v>
      </c>
    </row>
    <row r="634" spans="1:26" customFormat="1" x14ac:dyDescent="0.2">
      <c r="A634" s="37">
        <v>2361</v>
      </c>
      <c r="B634" s="37" t="s">
        <v>1338</v>
      </c>
      <c r="C634" s="37" t="s">
        <v>13</v>
      </c>
      <c r="D634" s="37">
        <v>0.06</v>
      </c>
      <c r="E634" s="37">
        <v>8.33</v>
      </c>
      <c r="F634" s="37">
        <v>1.99</v>
      </c>
      <c r="G634" s="37" t="s">
        <v>14</v>
      </c>
      <c r="H634" s="37" t="s">
        <v>70</v>
      </c>
      <c r="I634" s="37" t="s">
        <v>16</v>
      </c>
      <c r="J634" s="37" t="s">
        <v>17</v>
      </c>
      <c r="K634" s="37" t="s">
        <v>18</v>
      </c>
      <c r="L634" s="37" t="s">
        <v>1150</v>
      </c>
      <c r="M634" s="37">
        <v>0.52</v>
      </c>
      <c r="N634" s="37" t="s">
        <v>8</v>
      </c>
      <c r="O634" s="37" t="s">
        <v>9</v>
      </c>
      <c r="P634" s="37" t="s">
        <v>99</v>
      </c>
      <c r="Q634" s="37" t="s">
        <v>1339</v>
      </c>
      <c r="R634" s="37">
        <v>32259</v>
      </c>
      <c r="S634" s="39">
        <v>42060</v>
      </c>
      <c r="T634" s="39">
        <v>42061</v>
      </c>
      <c r="U634" s="37">
        <v>-344.82</v>
      </c>
      <c r="V634" s="37">
        <v>1</v>
      </c>
      <c r="W634" s="37">
        <v>8.49</v>
      </c>
      <c r="X634" s="37">
        <v>88266</v>
      </c>
      <c r="Y634" s="37" t="s">
        <v>3216</v>
      </c>
      <c r="Z634" s="37">
        <v>-244.95585876652132</v>
      </c>
    </row>
    <row r="635" spans="1:26" customFormat="1" x14ac:dyDescent="0.2">
      <c r="A635" s="37">
        <v>851</v>
      </c>
      <c r="B635" s="37" t="s">
        <v>1340</v>
      </c>
      <c r="C635" s="37" t="s">
        <v>23</v>
      </c>
      <c r="D635" s="37">
        <v>0.1</v>
      </c>
      <c r="E635" s="37">
        <v>50.98</v>
      </c>
      <c r="F635" s="37">
        <v>22.24</v>
      </c>
      <c r="G635" s="37" t="s">
        <v>14</v>
      </c>
      <c r="H635" s="37" t="s">
        <v>70</v>
      </c>
      <c r="I635" s="37" t="s">
        <v>4</v>
      </c>
      <c r="J635" s="37" t="s">
        <v>102</v>
      </c>
      <c r="K635" s="37" t="s">
        <v>40</v>
      </c>
      <c r="L635" s="37" t="s">
        <v>1341</v>
      </c>
      <c r="M635" s="37">
        <v>0.55000000000000004</v>
      </c>
      <c r="N635" s="37" t="s">
        <v>8</v>
      </c>
      <c r="O635" s="37" t="s">
        <v>35</v>
      </c>
      <c r="P635" s="37" t="s">
        <v>66</v>
      </c>
      <c r="Q635" s="37" t="s">
        <v>1342</v>
      </c>
      <c r="R635" s="37">
        <v>91745</v>
      </c>
      <c r="S635" s="39">
        <v>42060</v>
      </c>
      <c r="T635" s="39">
        <v>42062</v>
      </c>
      <c r="U635" s="37">
        <v>98.12</v>
      </c>
      <c r="V635" s="37">
        <v>6</v>
      </c>
      <c r="W635" s="37">
        <v>300.63</v>
      </c>
      <c r="X635" s="37">
        <v>88568</v>
      </c>
      <c r="Y635" s="37" t="s">
        <v>3218</v>
      </c>
      <c r="Z635" s="37">
        <v>982.71151716078839</v>
      </c>
    </row>
    <row r="636" spans="1:26" customFormat="1" x14ac:dyDescent="0.2">
      <c r="A636" s="37">
        <v>2980</v>
      </c>
      <c r="B636" s="37" t="s">
        <v>797</v>
      </c>
      <c r="C636" s="37" t="s">
        <v>92</v>
      </c>
      <c r="D636" s="37">
        <v>7.0000000000000007E-2</v>
      </c>
      <c r="E636" s="37">
        <v>2.61</v>
      </c>
      <c r="F636" s="37">
        <v>0.5</v>
      </c>
      <c r="G636" s="37" t="s">
        <v>14</v>
      </c>
      <c r="H636" s="37" t="s">
        <v>70</v>
      </c>
      <c r="I636" s="37" t="s">
        <v>24</v>
      </c>
      <c r="J636" s="37" t="s">
        <v>128</v>
      </c>
      <c r="K636" s="37" t="s">
        <v>49</v>
      </c>
      <c r="L636" s="37" t="s">
        <v>1343</v>
      </c>
      <c r="M636" s="37">
        <v>0.39</v>
      </c>
      <c r="N636" s="37" t="s">
        <v>8</v>
      </c>
      <c r="O636" s="37" t="s">
        <v>87</v>
      </c>
      <c r="P636" s="37" t="s">
        <v>293</v>
      </c>
      <c r="Q636" s="37" t="s">
        <v>799</v>
      </c>
      <c r="R636" s="37">
        <v>44870</v>
      </c>
      <c r="S636" s="39">
        <v>42060</v>
      </c>
      <c r="T636" s="39">
        <v>42062</v>
      </c>
      <c r="U636" s="37">
        <v>10.798500000000001</v>
      </c>
      <c r="V636" s="37">
        <v>6</v>
      </c>
      <c r="W636" s="37">
        <v>15.65</v>
      </c>
      <c r="X636" s="37">
        <v>86547</v>
      </c>
      <c r="Y636" s="37" t="s">
        <v>3219</v>
      </c>
      <c r="Z636" s="37">
        <v>-39.308467608336926</v>
      </c>
    </row>
    <row r="637" spans="1:26" customFormat="1" x14ac:dyDescent="0.2">
      <c r="A637" s="37">
        <v>868</v>
      </c>
      <c r="B637" s="37" t="s">
        <v>1344</v>
      </c>
      <c r="C637" s="37" t="s">
        <v>46</v>
      </c>
      <c r="D637" s="37">
        <v>0.04</v>
      </c>
      <c r="E637" s="37">
        <v>29.18</v>
      </c>
      <c r="F637" s="37">
        <v>8.5500000000000007</v>
      </c>
      <c r="G637" s="37" t="s">
        <v>63</v>
      </c>
      <c r="H637" s="37" t="s">
        <v>70</v>
      </c>
      <c r="I637" s="37" t="s">
        <v>4</v>
      </c>
      <c r="J637" s="37" t="s">
        <v>102</v>
      </c>
      <c r="K637" s="37" t="s">
        <v>49</v>
      </c>
      <c r="L637" s="37" t="s">
        <v>1345</v>
      </c>
      <c r="M637" s="37">
        <v>0.42</v>
      </c>
      <c r="N637" s="37" t="s">
        <v>8</v>
      </c>
      <c r="O637" s="37" t="s">
        <v>28</v>
      </c>
      <c r="P637" s="37" t="s">
        <v>60</v>
      </c>
      <c r="Q637" s="37" t="s">
        <v>1346</v>
      </c>
      <c r="R637" s="37">
        <v>55126</v>
      </c>
      <c r="S637" s="39">
        <v>42060</v>
      </c>
      <c r="T637" s="39">
        <v>42062</v>
      </c>
      <c r="U637" s="37">
        <v>201.7353</v>
      </c>
      <c r="V637" s="37">
        <v>10</v>
      </c>
      <c r="W637" s="37">
        <v>292.37</v>
      </c>
      <c r="X637" s="37">
        <v>91194</v>
      </c>
      <c r="Y637" s="37" t="s">
        <v>3217</v>
      </c>
      <c r="Z637" s="37">
        <v>612.77182123136458</v>
      </c>
    </row>
    <row r="638" spans="1:26" customFormat="1" x14ac:dyDescent="0.2">
      <c r="A638" s="37">
        <v>868</v>
      </c>
      <c r="B638" s="37" t="s">
        <v>1344</v>
      </c>
      <c r="C638" s="37" t="s">
        <v>46</v>
      </c>
      <c r="D638" s="37">
        <v>0</v>
      </c>
      <c r="E638" s="37">
        <v>80.98</v>
      </c>
      <c r="F638" s="37">
        <v>35</v>
      </c>
      <c r="G638" s="37" t="s">
        <v>14</v>
      </c>
      <c r="H638" s="37" t="s">
        <v>70</v>
      </c>
      <c r="I638" s="37" t="s">
        <v>24</v>
      </c>
      <c r="J638" s="37" t="s">
        <v>54</v>
      </c>
      <c r="K638" s="37" t="s">
        <v>40</v>
      </c>
      <c r="L638" s="37" t="s">
        <v>683</v>
      </c>
      <c r="M638" s="37">
        <v>0.83</v>
      </c>
      <c r="N638" s="37" t="s">
        <v>8</v>
      </c>
      <c r="O638" s="37" t="s">
        <v>28</v>
      </c>
      <c r="P638" s="37" t="s">
        <v>60</v>
      </c>
      <c r="Q638" s="37" t="s">
        <v>1346</v>
      </c>
      <c r="R638" s="37">
        <v>55126</v>
      </c>
      <c r="S638" s="39">
        <v>42060</v>
      </c>
      <c r="T638" s="39">
        <v>42062</v>
      </c>
      <c r="U638" s="37">
        <v>-684.78</v>
      </c>
      <c r="V638" s="37">
        <v>8</v>
      </c>
      <c r="W638" s="37">
        <v>682.79</v>
      </c>
      <c r="X638" s="37">
        <v>91194</v>
      </c>
      <c r="Y638" s="37" t="s">
        <v>3217</v>
      </c>
      <c r="Z638" s="37">
        <v>1047.7513505714301</v>
      </c>
    </row>
    <row r="639" spans="1:26" customFormat="1" x14ac:dyDescent="0.2">
      <c r="A639" s="37">
        <v>907</v>
      </c>
      <c r="B639" s="37" t="s">
        <v>1347</v>
      </c>
      <c r="C639" s="37" t="s">
        <v>1</v>
      </c>
      <c r="D639" s="37">
        <v>0.09</v>
      </c>
      <c r="E639" s="37">
        <v>35.99</v>
      </c>
      <c r="F639" s="37">
        <v>5.99</v>
      </c>
      <c r="G639" s="37" t="s">
        <v>14</v>
      </c>
      <c r="H639" s="37" t="s">
        <v>47</v>
      </c>
      <c r="I639" s="37" t="s">
        <v>16</v>
      </c>
      <c r="J639" s="37" t="s">
        <v>111</v>
      </c>
      <c r="K639" s="37" t="s">
        <v>26</v>
      </c>
      <c r="L639" s="37" t="s">
        <v>1348</v>
      </c>
      <c r="M639" s="37">
        <v>0.38</v>
      </c>
      <c r="N639" s="37" t="s">
        <v>8</v>
      </c>
      <c r="O639" s="37" t="s">
        <v>9</v>
      </c>
      <c r="P639" s="37" t="s">
        <v>364</v>
      </c>
      <c r="Q639" s="37" t="s">
        <v>442</v>
      </c>
      <c r="R639" s="37">
        <v>42420</v>
      </c>
      <c r="S639" s="39">
        <v>42061</v>
      </c>
      <c r="T639" s="39">
        <v>42062</v>
      </c>
      <c r="U639" s="37">
        <v>114.3165</v>
      </c>
      <c r="V639" s="37">
        <v>5</v>
      </c>
      <c r="W639" s="37">
        <v>151.6</v>
      </c>
      <c r="X639" s="37">
        <v>86459</v>
      </c>
      <c r="Y639" s="37" t="s">
        <v>3216</v>
      </c>
      <c r="Z639" s="37">
        <v>609.18063754822117</v>
      </c>
    </row>
    <row r="640" spans="1:26" customFormat="1" x14ac:dyDescent="0.2">
      <c r="A640" s="37">
        <v>1639</v>
      </c>
      <c r="B640" s="37" t="s">
        <v>1349</v>
      </c>
      <c r="C640" s="37" t="s">
        <v>1</v>
      </c>
      <c r="D640" s="37">
        <v>0.08</v>
      </c>
      <c r="E640" s="37">
        <v>55.48</v>
      </c>
      <c r="F640" s="37">
        <v>6.79</v>
      </c>
      <c r="G640" s="37" t="s">
        <v>14</v>
      </c>
      <c r="H640" s="37" t="s">
        <v>47</v>
      </c>
      <c r="I640" s="37" t="s">
        <v>24</v>
      </c>
      <c r="J640" s="37" t="s">
        <v>64</v>
      </c>
      <c r="K640" s="37" t="s">
        <v>49</v>
      </c>
      <c r="L640" s="37" t="s">
        <v>1282</v>
      </c>
      <c r="M640" s="37">
        <v>0.37</v>
      </c>
      <c r="N640" s="37" t="s">
        <v>8</v>
      </c>
      <c r="O640" s="37" t="s">
        <v>87</v>
      </c>
      <c r="P640" s="37" t="s">
        <v>224</v>
      </c>
      <c r="Q640" s="37" t="s">
        <v>1350</v>
      </c>
      <c r="R640" s="37">
        <v>6901</v>
      </c>
      <c r="S640" s="39">
        <v>42061</v>
      </c>
      <c r="T640" s="39">
        <v>42063</v>
      </c>
      <c r="U640" s="37">
        <v>147.75659999999999</v>
      </c>
      <c r="V640" s="37">
        <v>4</v>
      </c>
      <c r="W640" s="37">
        <v>214.14</v>
      </c>
      <c r="X640" s="37">
        <v>89705</v>
      </c>
      <c r="Y640" s="37" t="s">
        <v>3219</v>
      </c>
      <c r="Z640" s="37">
        <v>724.89777902984395</v>
      </c>
    </row>
    <row r="641" spans="1:26" customFormat="1" x14ac:dyDescent="0.2">
      <c r="A641" s="37">
        <v>2114</v>
      </c>
      <c r="B641" s="37" t="s">
        <v>1351</v>
      </c>
      <c r="C641" s="37" t="s">
        <v>1</v>
      </c>
      <c r="D641" s="37">
        <v>7.0000000000000007E-2</v>
      </c>
      <c r="E641" s="37">
        <v>226.67</v>
      </c>
      <c r="F641" s="37">
        <v>28.16</v>
      </c>
      <c r="G641" s="37" t="s">
        <v>2</v>
      </c>
      <c r="H641" s="37" t="s">
        <v>70</v>
      </c>
      <c r="I641" s="37" t="s">
        <v>4</v>
      </c>
      <c r="J641" s="37" t="s">
        <v>85</v>
      </c>
      <c r="K641" s="37" t="s">
        <v>33</v>
      </c>
      <c r="L641" s="37" t="s">
        <v>1352</v>
      </c>
      <c r="M641" s="37">
        <v>0.59</v>
      </c>
      <c r="N641" s="37" t="s">
        <v>8</v>
      </c>
      <c r="O641" s="37" t="s">
        <v>9</v>
      </c>
      <c r="P641" s="37" t="s">
        <v>218</v>
      </c>
      <c r="Q641" s="37" t="s">
        <v>1353</v>
      </c>
      <c r="R641" s="37">
        <v>23518</v>
      </c>
      <c r="S641" s="39">
        <v>42061</v>
      </c>
      <c r="T641" s="39">
        <v>42062</v>
      </c>
      <c r="U641" s="37">
        <v>53.114400000000003</v>
      </c>
      <c r="V641" s="37">
        <v>1</v>
      </c>
      <c r="W641" s="37">
        <v>255.83</v>
      </c>
      <c r="X641" s="37">
        <v>88405</v>
      </c>
      <c r="Y641" s="37" t="s">
        <v>3216</v>
      </c>
      <c r="Z641" s="37">
        <v>2110.4649765480526</v>
      </c>
    </row>
    <row r="642" spans="1:26" customFormat="1" x14ac:dyDescent="0.2">
      <c r="A642" s="37">
        <v>2114</v>
      </c>
      <c r="B642" s="37" t="s">
        <v>1351</v>
      </c>
      <c r="C642" s="37" t="s">
        <v>1</v>
      </c>
      <c r="D642" s="37">
        <v>0.08</v>
      </c>
      <c r="E642" s="37">
        <v>20.98</v>
      </c>
      <c r="F642" s="37">
        <v>53.03</v>
      </c>
      <c r="G642" s="37" t="s">
        <v>2</v>
      </c>
      <c r="H642" s="37" t="s">
        <v>70</v>
      </c>
      <c r="I642" s="37" t="s">
        <v>24</v>
      </c>
      <c r="J642" s="37" t="s">
        <v>54</v>
      </c>
      <c r="K642" s="37" t="s">
        <v>33</v>
      </c>
      <c r="L642" s="37" t="s">
        <v>1066</v>
      </c>
      <c r="M642" s="37">
        <v>0.78</v>
      </c>
      <c r="N642" s="37" t="s">
        <v>8</v>
      </c>
      <c r="O642" s="37" t="s">
        <v>9</v>
      </c>
      <c r="P642" s="37" t="s">
        <v>218</v>
      </c>
      <c r="Q642" s="37" t="s">
        <v>1353</v>
      </c>
      <c r="R642" s="37">
        <v>23518</v>
      </c>
      <c r="S642" s="39">
        <v>42061</v>
      </c>
      <c r="T642" s="39">
        <v>42063</v>
      </c>
      <c r="U642" s="37">
        <v>8.7420000000000009</v>
      </c>
      <c r="V642" s="37">
        <v>20</v>
      </c>
      <c r="W642" s="37">
        <v>421.18</v>
      </c>
      <c r="X642" s="37">
        <v>88405</v>
      </c>
      <c r="Y642" s="37" t="s">
        <v>3216</v>
      </c>
      <c r="Z642" s="37">
        <v>2259.2706659135465</v>
      </c>
    </row>
    <row r="643" spans="1:26" customFormat="1" x14ac:dyDescent="0.2">
      <c r="A643" s="37">
        <v>2979</v>
      </c>
      <c r="B643" s="37" t="s">
        <v>794</v>
      </c>
      <c r="C643" s="37" t="s">
        <v>1</v>
      </c>
      <c r="D643" s="37">
        <v>0.02</v>
      </c>
      <c r="E643" s="37">
        <v>5.34</v>
      </c>
      <c r="F643" s="37">
        <v>2.99</v>
      </c>
      <c r="G643" s="37" t="s">
        <v>14</v>
      </c>
      <c r="H643" s="37" t="s">
        <v>70</v>
      </c>
      <c r="I643" s="37" t="s">
        <v>24</v>
      </c>
      <c r="J643" s="37" t="s">
        <v>48</v>
      </c>
      <c r="K643" s="37" t="s">
        <v>49</v>
      </c>
      <c r="L643" s="37" t="s">
        <v>1354</v>
      </c>
      <c r="M643" s="37">
        <v>0.38</v>
      </c>
      <c r="N643" s="37" t="s">
        <v>8</v>
      </c>
      <c r="O643" s="37" t="s">
        <v>28</v>
      </c>
      <c r="P643" s="37" t="s">
        <v>541</v>
      </c>
      <c r="Q643" s="37" t="s">
        <v>796</v>
      </c>
      <c r="R643" s="37">
        <v>58601</v>
      </c>
      <c r="S643" s="39">
        <v>42061</v>
      </c>
      <c r="T643" s="39">
        <v>42063</v>
      </c>
      <c r="U643" s="37">
        <v>5.2954999999999997</v>
      </c>
      <c r="V643" s="37">
        <v>6</v>
      </c>
      <c r="W643" s="37">
        <v>34.729999999999997</v>
      </c>
      <c r="X643" s="37">
        <v>86545</v>
      </c>
      <c r="Y643" s="37" t="s">
        <v>3217</v>
      </c>
      <c r="Z643" s="37">
        <v>334.41006841444323</v>
      </c>
    </row>
    <row r="644" spans="1:26" customFormat="1" x14ac:dyDescent="0.2">
      <c r="A644" s="37">
        <v>2979</v>
      </c>
      <c r="B644" s="37" t="s">
        <v>794</v>
      </c>
      <c r="C644" s="37" t="s">
        <v>1</v>
      </c>
      <c r="D644" s="37">
        <v>0.03</v>
      </c>
      <c r="E644" s="37">
        <v>40.98</v>
      </c>
      <c r="F644" s="37">
        <v>7.47</v>
      </c>
      <c r="G644" s="37" t="s">
        <v>14</v>
      </c>
      <c r="H644" s="37" t="s">
        <v>70</v>
      </c>
      <c r="I644" s="37" t="s">
        <v>24</v>
      </c>
      <c r="J644" s="37" t="s">
        <v>48</v>
      </c>
      <c r="K644" s="37" t="s">
        <v>49</v>
      </c>
      <c r="L644" s="37" t="s">
        <v>1355</v>
      </c>
      <c r="M644" s="37">
        <v>0.37</v>
      </c>
      <c r="N644" s="37" t="s">
        <v>8</v>
      </c>
      <c r="O644" s="37" t="s">
        <v>28</v>
      </c>
      <c r="P644" s="37" t="s">
        <v>541</v>
      </c>
      <c r="Q644" s="37" t="s">
        <v>796</v>
      </c>
      <c r="R644" s="37">
        <v>58601</v>
      </c>
      <c r="S644" s="39">
        <v>42061</v>
      </c>
      <c r="T644" s="39">
        <v>42062</v>
      </c>
      <c r="U644" s="37">
        <v>170.79570000000001</v>
      </c>
      <c r="V644" s="37">
        <v>6</v>
      </c>
      <c r="W644" s="37">
        <v>247.53</v>
      </c>
      <c r="X644" s="37">
        <v>86545</v>
      </c>
      <c r="Y644" s="37" t="s">
        <v>3217</v>
      </c>
      <c r="Z644" s="37">
        <v>724.45694686104628</v>
      </c>
    </row>
    <row r="645" spans="1:26" customFormat="1" x14ac:dyDescent="0.2">
      <c r="A645" s="37">
        <v>573</v>
      </c>
      <c r="B645" s="37" t="s">
        <v>1356</v>
      </c>
      <c r="C645" s="37" t="s">
        <v>13</v>
      </c>
      <c r="D645" s="37">
        <v>0.08</v>
      </c>
      <c r="E645" s="37">
        <v>415.88</v>
      </c>
      <c r="F645" s="37">
        <v>11.37</v>
      </c>
      <c r="G645" s="37" t="s">
        <v>14</v>
      </c>
      <c r="H645" s="37" t="s">
        <v>70</v>
      </c>
      <c r="I645" s="37" t="s">
        <v>24</v>
      </c>
      <c r="J645" s="37" t="s">
        <v>54</v>
      </c>
      <c r="K645" s="37" t="s">
        <v>49</v>
      </c>
      <c r="L645" s="37" t="s">
        <v>1357</v>
      </c>
      <c r="M645" s="37">
        <v>0.56999999999999995</v>
      </c>
      <c r="N645" s="37" t="s">
        <v>8</v>
      </c>
      <c r="O645" s="37" t="s">
        <v>28</v>
      </c>
      <c r="P645" s="37" t="s">
        <v>79</v>
      </c>
      <c r="Q645" s="37" t="s">
        <v>1358</v>
      </c>
      <c r="R645" s="37">
        <v>61554</v>
      </c>
      <c r="S645" s="39">
        <v>42061</v>
      </c>
      <c r="T645" s="39">
        <v>42062</v>
      </c>
      <c r="U645" s="37">
        <v>-269.08440000000002</v>
      </c>
      <c r="V645" s="37">
        <v>1</v>
      </c>
      <c r="W645" s="37">
        <v>405.57</v>
      </c>
      <c r="X645" s="37">
        <v>86556</v>
      </c>
      <c r="Y645" s="37" t="s">
        <v>3217</v>
      </c>
      <c r="Z645" s="37">
        <v>1397.1245309832502</v>
      </c>
    </row>
    <row r="646" spans="1:26" customFormat="1" x14ac:dyDescent="0.2">
      <c r="A646" s="37">
        <v>1665</v>
      </c>
      <c r="B646" s="37" t="s">
        <v>1359</v>
      </c>
      <c r="C646" s="37" t="s">
        <v>13</v>
      </c>
      <c r="D646" s="37">
        <v>0.1</v>
      </c>
      <c r="E646" s="37">
        <v>3.6</v>
      </c>
      <c r="F646" s="37">
        <v>2.2000000000000002</v>
      </c>
      <c r="G646" s="37" t="s">
        <v>14</v>
      </c>
      <c r="H646" s="37" t="s">
        <v>15</v>
      </c>
      <c r="I646" s="37" t="s">
        <v>24</v>
      </c>
      <c r="J646" s="37" t="s">
        <v>64</v>
      </c>
      <c r="K646" s="37" t="s">
        <v>26</v>
      </c>
      <c r="L646" s="37" t="s">
        <v>1360</v>
      </c>
      <c r="M646" s="37">
        <v>0.39</v>
      </c>
      <c r="N646" s="37" t="s">
        <v>8</v>
      </c>
      <c r="O646" s="37" t="s">
        <v>35</v>
      </c>
      <c r="P646" s="37" t="s">
        <v>66</v>
      </c>
      <c r="Q646" s="37" t="s">
        <v>1361</v>
      </c>
      <c r="R646" s="37">
        <v>92653</v>
      </c>
      <c r="S646" s="39">
        <v>42061</v>
      </c>
      <c r="T646" s="39">
        <v>42062</v>
      </c>
      <c r="U646" s="37">
        <v>-8.2799999999999994</v>
      </c>
      <c r="V646" s="37">
        <v>2</v>
      </c>
      <c r="W646" s="37">
        <v>6.97</v>
      </c>
      <c r="X646" s="37">
        <v>90678</v>
      </c>
      <c r="Y646" s="37" t="s">
        <v>3218</v>
      </c>
      <c r="Z646" s="37">
        <v>-72.769099527465954</v>
      </c>
    </row>
    <row r="647" spans="1:26" customFormat="1" x14ac:dyDescent="0.2">
      <c r="A647" s="37">
        <v>865</v>
      </c>
      <c r="B647" s="37" t="s">
        <v>1362</v>
      </c>
      <c r="C647" s="37" t="s">
        <v>23</v>
      </c>
      <c r="D647" s="37">
        <v>0.04</v>
      </c>
      <c r="E647" s="37">
        <v>6.48</v>
      </c>
      <c r="F647" s="37">
        <v>5.16</v>
      </c>
      <c r="G647" s="37" t="s">
        <v>63</v>
      </c>
      <c r="H647" s="37" t="s">
        <v>70</v>
      </c>
      <c r="I647" s="37" t="s">
        <v>24</v>
      </c>
      <c r="J647" s="37" t="s">
        <v>64</v>
      </c>
      <c r="K647" s="37" t="s">
        <v>49</v>
      </c>
      <c r="L647" s="37" t="s">
        <v>1363</v>
      </c>
      <c r="M647" s="37">
        <v>0.37</v>
      </c>
      <c r="N647" s="37" t="s">
        <v>8</v>
      </c>
      <c r="O647" s="37" t="s">
        <v>28</v>
      </c>
      <c r="P647" s="37" t="s">
        <v>29</v>
      </c>
      <c r="Q647" s="37" t="s">
        <v>1018</v>
      </c>
      <c r="R647" s="37">
        <v>46312</v>
      </c>
      <c r="S647" s="39">
        <v>42061</v>
      </c>
      <c r="T647" s="39">
        <v>42065</v>
      </c>
      <c r="U647" s="37">
        <v>-11.1332</v>
      </c>
      <c r="V647" s="37">
        <v>12</v>
      </c>
      <c r="W647" s="37">
        <v>86.79</v>
      </c>
      <c r="X647" s="37">
        <v>90675</v>
      </c>
      <c r="Y647" s="37" t="s">
        <v>3217</v>
      </c>
      <c r="Z647" s="37">
        <v>67.148455093499962</v>
      </c>
    </row>
    <row r="648" spans="1:26" customFormat="1" x14ac:dyDescent="0.2">
      <c r="A648" s="37">
        <v>621</v>
      </c>
      <c r="B648" s="37" t="s">
        <v>1364</v>
      </c>
      <c r="C648" s="37" t="s">
        <v>92</v>
      </c>
      <c r="D648" s="37">
        <v>0.1</v>
      </c>
      <c r="E648" s="37">
        <v>6.88</v>
      </c>
      <c r="F648" s="37">
        <v>2</v>
      </c>
      <c r="G648" s="37" t="s">
        <v>14</v>
      </c>
      <c r="H648" s="37" t="s">
        <v>47</v>
      </c>
      <c r="I648" s="37" t="s">
        <v>24</v>
      </c>
      <c r="J648" s="37" t="s">
        <v>64</v>
      </c>
      <c r="K648" s="37" t="s">
        <v>26</v>
      </c>
      <c r="L648" s="37" t="s">
        <v>828</v>
      </c>
      <c r="M648" s="37">
        <v>0.39</v>
      </c>
      <c r="N648" s="37" t="s">
        <v>8</v>
      </c>
      <c r="O648" s="37" t="s">
        <v>87</v>
      </c>
      <c r="P648" s="37" t="s">
        <v>224</v>
      </c>
      <c r="Q648" s="37" t="s">
        <v>1365</v>
      </c>
      <c r="R648" s="37">
        <v>6111</v>
      </c>
      <c r="S648" s="39">
        <v>42061</v>
      </c>
      <c r="T648" s="39">
        <v>42062</v>
      </c>
      <c r="U648" s="37">
        <v>18.420000000000002</v>
      </c>
      <c r="V648" s="37">
        <v>5</v>
      </c>
      <c r="W648" s="37">
        <v>31.46</v>
      </c>
      <c r="X648" s="37">
        <v>91432</v>
      </c>
      <c r="Y648" s="37" t="s">
        <v>3219</v>
      </c>
      <c r="Z648" s="37">
        <v>33.947771676963683</v>
      </c>
    </row>
    <row r="649" spans="1:26" customFormat="1" x14ac:dyDescent="0.2">
      <c r="A649" s="37">
        <v>622</v>
      </c>
      <c r="B649" s="37" t="s">
        <v>1366</v>
      </c>
      <c r="C649" s="37" t="s">
        <v>92</v>
      </c>
      <c r="D649" s="37">
        <v>0.06</v>
      </c>
      <c r="E649" s="37">
        <v>195.99</v>
      </c>
      <c r="F649" s="37">
        <v>8.99</v>
      </c>
      <c r="G649" s="37" t="s">
        <v>14</v>
      </c>
      <c r="H649" s="37" t="s">
        <v>47</v>
      </c>
      <c r="I649" s="37" t="s">
        <v>16</v>
      </c>
      <c r="J649" s="37" t="s">
        <v>111</v>
      </c>
      <c r="K649" s="37" t="s">
        <v>49</v>
      </c>
      <c r="L649" s="37" t="s">
        <v>1319</v>
      </c>
      <c r="M649" s="37">
        <v>0.6</v>
      </c>
      <c r="N649" s="37" t="s">
        <v>8</v>
      </c>
      <c r="O649" s="37" t="s">
        <v>87</v>
      </c>
      <c r="P649" s="37" t="s">
        <v>307</v>
      </c>
      <c r="Q649" s="37" t="s">
        <v>1180</v>
      </c>
      <c r="R649" s="37">
        <v>4210</v>
      </c>
      <c r="S649" s="39">
        <v>42061</v>
      </c>
      <c r="T649" s="39">
        <v>42063</v>
      </c>
      <c r="U649" s="37">
        <v>349.47</v>
      </c>
      <c r="V649" s="37">
        <v>6</v>
      </c>
      <c r="W649" s="37">
        <v>948.97</v>
      </c>
      <c r="X649" s="37">
        <v>91432</v>
      </c>
      <c r="Y649" s="37" t="s">
        <v>3219</v>
      </c>
      <c r="Z649" s="37">
        <v>1359.6475144838423</v>
      </c>
    </row>
    <row r="650" spans="1:26" customFormat="1" x14ac:dyDescent="0.2">
      <c r="A650" s="37">
        <v>3063</v>
      </c>
      <c r="B650" s="37" t="s">
        <v>1367</v>
      </c>
      <c r="C650" s="37" t="s">
        <v>92</v>
      </c>
      <c r="D650" s="37">
        <v>7.0000000000000007E-2</v>
      </c>
      <c r="E650" s="37">
        <v>8.33</v>
      </c>
      <c r="F650" s="37">
        <v>1.99</v>
      </c>
      <c r="G650" s="37" t="s">
        <v>14</v>
      </c>
      <c r="H650" s="37" t="s">
        <v>15</v>
      </c>
      <c r="I650" s="37" t="s">
        <v>16</v>
      </c>
      <c r="J650" s="37" t="s">
        <v>17</v>
      </c>
      <c r="K650" s="37" t="s">
        <v>18</v>
      </c>
      <c r="L650" s="37" t="s">
        <v>1150</v>
      </c>
      <c r="M650" s="37">
        <v>0.52</v>
      </c>
      <c r="N650" s="37" t="s">
        <v>8</v>
      </c>
      <c r="O650" s="37" t="s">
        <v>35</v>
      </c>
      <c r="P650" s="37" t="s">
        <v>42</v>
      </c>
      <c r="Q650" s="37" t="s">
        <v>1368</v>
      </c>
      <c r="R650" s="37">
        <v>98034</v>
      </c>
      <c r="S650" s="39">
        <v>42061</v>
      </c>
      <c r="T650" s="39">
        <v>42063</v>
      </c>
      <c r="U650" s="37">
        <v>11.95</v>
      </c>
      <c r="V650" s="37">
        <v>6</v>
      </c>
      <c r="W650" s="37">
        <v>50.28</v>
      </c>
      <c r="X650" s="37">
        <v>88447</v>
      </c>
      <c r="Y650" s="37" t="s">
        <v>3218</v>
      </c>
      <c r="Z650" s="37">
        <v>100.09324834848698</v>
      </c>
    </row>
    <row r="651" spans="1:26" customFormat="1" x14ac:dyDescent="0.2">
      <c r="A651" s="37">
        <v>3063</v>
      </c>
      <c r="B651" s="37" t="s">
        <v>1367</v>
      </c>
      <c r="C651" s="37" t="s">
        <v>92</v>
      </c>
      <c r="D651" s="37">
        <v>0.03</v>
      </c>
      <c r="E651" s="37">
        <v>499.99</v>
      </c>
      <c r="F651" s="37">
        <v>24.49</v>
      </c>
      <c r="G651" s="37" t="s">
        <v>14</v>
      </c>
      <c r="H651" s="37" t="s">
        <v>15</v>
      </c>
      <c r="I651" s="37" t="s">
        <v>16</v>
      </c>
      <c r="J651" s="37" t="s">
        <v>39</v>
      </c>
      <c r="K651" s="37" t="s">
        <v>40</v>
      </c>
      <c r="L651" s="37" t="s">
        <v>1369</v>
      </c>
      <c r="M651" s="37">
        <v>0.36</v>
      </c>
      <c r="N651" s="37" t="s">
        <v>8</v>
      </c>
      <c r="O651" s="37" t="s">
        <v>35</v>
      </c>
      <c r="P651" s="37" t="s">
        <v>42</v>
      </c>
      <c r="Q651" s="37" t="s">
        <v>1368</v>
      </c>
      <c r="R651" s="37">
        <v>98034</v>
      </c>
      <c r="S651" s="39">
        <v>42061</v>
      </c>
      <c r="T651" s="39">
        <v>42062</v>
      </c>
      <c r="U651" s="37">
        <v>1773.6105</v>
      </c>
      <c r="V651" s="37">
        <v>5</v>
      </c>
      <c r="W651" s="37">
        <v>2570.4499999999998</v>
      </c>
      <c r="X651" s="37">
        <v>88447</v>
      </c>
      <c r="Y651" s="37" t="s">
        <v>3218</v>
      </c>
      <c r="Z651" s="37">
        <v>3959.8654317679316</v>
      </c>
    </row>
    <row r="652" spans="1:26" customFormat="1" x14ac:dyDescent="0.2">
      <c r="A652" s="37">
        <v>1916</v>
      </c>
      <c r="B652" s="37" t="s">
        <v>1370</v>
      </c>
      <c r="C652" s="37" t="s">
        <v>1</v>
      </c>
      <c r="D652" s="37">
        <v>0.03</v>
      </c>
      <c r="E652" s="37">
        <v>11.99</v>
      </c>
      <c r="F652" s="37">
        <v>5.99</v>
      </c>
      <c r="G652" s="37" t="s">
        <v>14</v>
      </c>
      <c r="H652" s="37" t="s">
        <v>47</v>
      </c>
      <c r="I652" s="37" t="s">
        <v>16</v>
      </c>
      <c r="J652" s="37" t="s">
        <v>32</v>
      </c>
      <c r="K652" s="37" t="s">
        <v>120</v>
      </c>
      <c r="L652" s="37" t="s">
        <v>1371</v>
      </c>
      <c r="M652" s="37">
        <v>0.36</v>
      </c>
      <c r="N652" s="37" t="s">
        <v>8</v>
      </c>
      <c r="O652" s="37" t="s">
        <v>9</v>
      </c>
      <c r="P652" s="37" t="s">
        <v>20</v>
      </c>
      <c r="Q652" s="37" t="s">
        <v>1372</v>
      </c>
      <c r="R652" s="37">
        <v>72209</v>
      </c>
      <c r="S652" s="39">
        <v>42062</v>
      </c>
      <c r="T652" s="39">
        <v>42063</v>
      </c>
      <c r="U652" s="37">
        <v>-216.02979999999999</v>
      </c>
      <c r="V652" s="37">
        <v>7</v>
      </c>
      <c r="W652" s="37">
        <v>83.72</v>
      </c>
      <c r="X652" s="37">
        <v>85893</v>
      </c>
      <c r="Y652" s="37" t="s">
        <v>3216</v>
      </c>
      <c r="Z652" s="37">
        <v>218.72797185930361</v>
      </c>
    </row>
    <row r="653" spans="1:26" customFormat="1" x14ac:dyDescent="0.2">
      <c r="A653" s="37">
        <v>1005</v>
      </c>
      <c r="B653" s="37" t="s">
        <v>1373</v>
      </c>
      <c r="C653" s="37" t="s">
        <v>13</v>
      </c>
      <c r="D653" s="37">
        <v>0.02</v>
      </c>
      <c r="E653" s="37">
        <v>40.99</v>
      </c>
      <c r="F653" s="37">
        <v>17.48</v>
      </c>
      <c r="G653" s="37" t="s">
        <v>14</v>
      </c>
      <c r="H653" s="37" t="s">
        <v>3</v>
      </c>
      <c r="I653" s="37" t="s">
        <v>24</v>
      </c>
      <c r="J653" s="37" t="s">
        <v>64</v>
      </c>
      <c r="K653" s="37" t="s">
        <v>49</v>
      </c>
      <c r="L653" s="37" t="s">
        <v>1374</v>
      </c>
      <c r="M653" s="37">
        <v>0.36</v>
      </c>
      <c r="N653" s="37" t="s">
        <v>8</v>
      </c>
      <c r="O653" s="37" t="s">
        <v>28</v>
      </c>
      <c r="P653" s="37" t="s">
        <v>79</v>
      </c>
      <c r="Q653" s="37" t="s">
        <v>1375</v>
      </c>
      <c r="R653" s="37">
        <v>60089</v>
      </c>
      <c r="S653" s="39">
        <v>42062</v>
      </c>
      <c r="T653" s="39">
        <v>42063</v>
      </c>
      <c r="U653" s="37">
        <v>551.09280000000001</v>
      </c>
      <c r="V653" s="37">
        <v>23</v>
      </c>
      <c r="W653" s="37">
        <v>950.43</v>
      </c>
      <c r="X653" s="37">
        <v>90044</v>
      </c>
      <c r="Y653" s="37" t="s">
        <v>3217</v>
      </c>
      <c r="Z653" s="37">
        <v>1087.352405725323</v>
      </c>
    </row>
    <row r="654" spans="1:26" customFormat="1" x14ac:dyDescent="0.2">
      <c r="A654" s="37">
        <v>1044</v>
      </c>
      <c r="B654" s="37" t="s">
        <v>1376</v>
      </c>
      <c r="C654" s="37" t="s">
        <v>13</v>
      </c>
      <c r="D654" s="37">
        <v>0</v>
      </c>
      <c r="E654" s="37">
        <v>6.68</v>
      </c>
      <c r="F654" s="37">
        <v>5.66</v>
      </c>
      <c r="G654" s="37" t="s">
        <v>14</v>
      </c>
      <c r="H654" s="37" t="s">
        <v>47</v>
      </c>
      <c r="I654" s="37" t="s">
        <v>24</v>
      </c>
      <c r="J654" s="37" t="s">
        <v>64</v>
      </c>
      <c r="K654" s="37" t="s">
        <v>49</v>
      </c>
      <c r="L654" s="37" t="s">
        <v>1026</v>
      </c>
      <c r="M654" s="37">
        <v>0.37</v>
      </c>
      <c r="N654" s="37" t="s">
        <v>8</v>
      </c>
      <c r="O654" s="37" t="s">
        <v>35</v>
      </c>
      <c r="P654" s="37" t="s">
        <v>66</v>
      </c>
      <c r="Q654" s="37" t="s">
        <v>76</v>
      </c>
      <c r="R654" s="37">
        <v>90004</v>
      </c>
      <c r="S654" s="39">
        <v>42062</v>
      </c>
      <c r="T654" s="39">
        <v>42063</v>
      </c>
      <c r="U654" s="37">
        <v>-76.94</v>
      </c>
      <c r="V654" s="37">
        <v>90</v>
      </c>
      <c r="W654" s="37">
        <v>617.4</v>
      </c>
      <c r="X654" s="37">
        <v>47813</v>
      </c>
      <c r="Y654" s="37" t="s">
        <v>3218</v>
      </c>
      <c r="Z654" s="37">
        <v>71.038680332503958</v>
      </c>
    </row>
    <row r="655" spans="1:26" customFormat="1" x14ac:dyDescent="0.2">
      <c r="A655" s="37">
        <v>1047</v>
      </c>
      <c r="B655" s="37" t="s">
        <v>1377</v>
      </c>
      <c r="C655" s="37" t="s">
        <v>13</v>
      </c>
      <c r="D655" s="37">
        <v>0</v>
      </c>
      <c r="E655" s="37">
        <v>6.68</v>
      </c>
      <c r="F655" s="37">
        <v>5.66</v>
      </c>
      <c r="G655" s="37" t="s">
        <v>14</v>
      </c>
      <c r="H655" s="37" t="s">
        <v>47</v>
      </c>
      <c r="I655" s="37" t="s">
        <v>24</v>
      </c>
      <c r="J655" s="37" t="s">
        <v>64</v>
      </c>
      <c r="K655" s="37" t="s">
        <v>49</v>
      </c>
      <c r="L655" s="37" t="s">
        <v>1026</v>
      </c>
      <c r="M655" s="37">
        <v>0.37</v>
      </c>
      <c r="N655" s="37" t="s">
        <v>8</v>
      </c>
      <c r="O655" s="37" t="s">
        <v>87</v>
      </c>
      <c r="P655" s="37" t="s">
        <v>379</v>
      </c>
      <c r="Q655" s="37" t="s">
        <v>764</v>
      </c>
      <c r="R655" s="37">
        <v>2109</v>
      </c>
      <c r="S655" s="39">
        <v>42062</v>
      </c>
      <c r="T655" s="39">
        <v>42063</v>
      </c>
      <c r="U655" s="37">
        <v>-40.008800000000001</v>
      </c>
      <c r="V655" s="37">
        <v>23</v>
      </c>
      <c r="W655" s="37">
        <v>157.78</v>
      </c>
      <c r="X655" s="37">
        <v>89389</v>
      </c>
      <c r="Y655" s="37" t="s">
        <v>3219</v>
      </c>
      <c r="Z655" s="37">
        <v>108.85717909095149</v>
      </c>
    </row>
    <row r="656" spans="1:26" customFormat="1" x14ac:dyDescent="0.2">
      <c r="A656" s="37">
        <v>751</v>
      </c>
      <c r="B656" s="37" t="s">
        <v>1378</v>
      </c>
      <c r="C656" s="37" t="s">
        <v>23</v>
      </c>
      <c r="D656" s="37">
        <v>0.06</v>
      </c>
      <c r="E656" s="37">
        <v>130.97999999999999</v>
      </c>
      <c r="F656" s="37">
        <v>54.74</v>
      </c>
      <c r="G656" s="37" t="s">
        <v>2</v>
      </c>
      <c r="H656" s="37" t="s">
        <v>70</v>
      </c>
      <c r="I656" s="37" t="s">
        <v>4</v>
      </c>
      <c r="J656" s="37" t="s">
        <v>93</v>
      </c>
      <c r="K656" s="37" t="s">
        <v>6</v>
      </c>
      <c r="L656" s="37" t="s">
        <v>1379</v>
      </c>
      <c r="M656" s="37">
        <v>0.69</v>
      </c>
      <c r="N656" s="37" t="s">
        <v>8</v>
      </c>
      <c r="O656" s="37" t="s">
        <v>9</v>
      </c>
      <c r="P656" s="37" t="s">
        <v>364</v>
      </c>
      <c r="Q656" s="37" t="s">
        <v>1380</v>
      </c>
      <c r="R656" s="37">
        <v>40324</v>
      </c>
      <c r="S656" s="39">
        <v>42062</v>
      </c>
      <c r="T656" s="39">
        <v>42069</v>
      </c>
      <c r="U656" s="37">
        <v>14.76</v>
      </c>
      <c r="V656" s="37">
        <v>3</v>
      </c>
      <c r="W656" s="37">
        <v>411.64</v>
      </c>
      <c r="X656" s="37">
        <v>91201</v>
      </c>
      <c r="Y656" s="37" t="s">
        <v>3216</v>
      </c>
      <c r="Z656" s="37">
        <v>2385.5131807065227</v>
      </c>
    </row>
    <row r="657" spans="1:26" customFormat="1" x14ac:dyDescent="0.2">
      <c r="A657" s="37">
        <v>1754</v>
      </c>
      <c r="B657" s="37" t="s">
        <v>1381</v>
      </c>
      <c r="C657" s="37" t="s">
        <v>23</v>
      </c>
      <c r="D657" s="37">
        <v>0.04</v>
      </c>
      <c r="E657" s="37">
        <v>8.5</v>
      </c>
      <c r="F657" s="37">
        <v>1.99</v>
      </c>
      <c r="G657" s="37" t="s">
        <v>14</v>
      </c>
      <c r="H657" s="37" t="s">
        <v>15</v>
      </c>
      <c r="I657" s="37" t="s">
        <v>16</v>
      </c>
      <c r="J657" s="37" t="s">
        <v>17</v>
      </c>
      <c r="K657" s="37" t="s">
        <v>18</v>
      </c>
      <c r="L657" s="37" t="s">
        <v>1382</v>
      </c>
      <c r="M657" s="37">
        <v>0.49</v>
      </c>
      <c r="N657" s="37" t="s">
        <v>8</v>
      </c>
      <c r="O657" s="37" t="s">
        <v>35</v>
      </c>
      <c r="P657" s="37" t="s">
        <v>66</v>
      </c>
      <c r="Q657" s="37" t="s">
        <v>1383</v>
      </c>
      <c r="R657" s="37">
        <v>90503</v>
      </c>
      <c r="S657" s="39">
        <v>42062</v>
      </c>
      <c r="T657" s="39">
        <v>42063</v>
      </c>
      <c r="U657" s="37">
        <v>43.275199999999998</v>
      </c>
      <c r="V657" s="37">
        <v>14</v>
      </c>
      <c r="W657" s="37">
        <v>118.57</v>
      </c>
      <c r="X657" s="37">
        <v>90178</v>
      </c>
      <c r="Y657" s="37" t="s">
        <v>3218</v>
      </c>
      <c r="Z657" s="37">
        <v>194.59855590817384</v>
      </c>
    </row>
    <row r="658" spans="1:26" customFormat="1" x14ac:dyDescent="0.2">
      <c r="A658" s="37">
        <v>1754</v>
      </c>
      <c r="B658" s="37" t="s">
        <v>1381</v>
      </c>
      <c r="C658" s="37" t="s">
        <v>23</v>
      </c>
      <c r="D658" s="37">
        <v>0.1</v>
      </c>
      <c r="E658" s="37">
        <v>15.99</v>
      </c>
      <c r="F658" s="37">
        <v>9.4</v>
      </c>
      <c r="G658" s="37" t="s">
        <v>14</v>
      </c>
      <c r="H658" s="37" t="s">
        <v>15</v>
      </c>
      <c r="I658" s="37" t="s">
        <v>16</v>
      </c>
      <c r="J658" s="37" t="s">
        <v>32</v>
      </c>
      <c r="K658" s="37" t="s">
        <v>49</v>
      </c>
      <c r="L658" s="37" t="s">
        <v>604</v>
      </c>
      <c r="M658" s="37">
        <v>0.49</v>
      </c>
      <c r="N658" s="37" t="s">
        <v>8</v>
      </c>
      <c r="O658" s="37" t="s">
        <v>35</v>
      </c>
      <c r="P658" s="37" t="s">
        <v>66</v>
      </c>
      <c r="Q658" s="37" t="s">
        <v>1383</v>
      </c>
      <c r="R658" s="37">
        <v>90503</v>
      </c>
      <c r="S658" s="39">
        <v>42062</v>
      </c>
      <c r="T658" s="39">
        <v>42062</v>
      </c>
      <c r="U658" s="37">
        <v>-36.214619999999996</v>
      </c>
      <c r="V658" s="37">
        <v>5</v>
      </c>
      <c r="W658" s="37">
        <v>79.47</v>
      </c>
      <c r="X658" s="37">
        <v>90178</v>
      </c>
      <c r="Y658" s="37" t="s">
        <v>3218</v>
      </c>
      <c r="Z658" s="37">
        <v>301.82363338042609</v>
      </c>
    </row>
    <row r="659" spans="1:26" customFormat="1" x14ac:dyDescent="0.2">
      <c r="A659" s="37">
        <v>1754</v>
      </c>
      <c r="B659" s="37" t="s">
        <v>1381</v>
      </c>
      <c r="C659" s="37" t="s">
        <v>23</v>
      </c>
      <c r="D659" s="37">
        <v>0.09</v>
      </c>
      <c r="E659" s="37">
        <v>95.99</v>
      </c>
      <c r="F659" s="37">
        <v>8.99</v>
      </c>
      <c r="G659" s="37" t="s">
        <v>14</v>
      </c>
      <c r="H659" s="37" t="s">
        <v>15</v>
      </c>
      <c r="I659" s="37" t="s">
        <v>16</v>
      </c>
      <c r="J659" s="37" t="s">
        <v>111</v>
      </c>
      <c r="K659" s="37" t="s">
        <v>49</v>
      </c>
      <c r="L659" s="37" t="s">
        <v>1384</v>
      </c>
      <c r="M659" s="37">
        <v>0.56999999999999995</v>
      </c>
      <c r="N659" s="37" t="s">
        <v>8</v>
      </c>
      <c r="O659" s="37" t="s">
        <v>35</v>
      </c>
      <c r="P659" s="37" t="s">
        <v>66</v>
      </c>
      <c r="Q659" s="37" t="s">
        <v>1383</v>
      </c>
      <c r="R659" s="37">
        <v>90503</v>
      </c>
      <c r="S659" s="39">
        <v>42062</v>
      </c>
      <c r="T659" s="39">
        <v>42066</v>
      </c>
      <c r="U659" s="37">
        <v>7.0329600000000001</v>
      </c>
      <c r="V659" s="37">
        <v>8</v>
      </c>
      <c r="W659" s="37">
        <v>627.28</v>
      </c>
      <c r="X659" s="37">
        <v>90178</v>
      </c>
      <c r="Y659" s="37" t="s">
        <v>3218</v>
      </c>
      <c r="Z659" s="37">
        <v>658.53528237382875</v>
      </c>
    </row>
    <row r="660" spans="1:26" customFormat="1" x14ac:dyDescent="0.2">
      <c r="A660" s="37">
        <v>2466</v>
      </c>
      <c r="B660" s="37" t="s">
        <v>1385</v>
      </c>
      <c r="C660" s="37" t="s">
        <v>92</v>
      </c>
      <c r="D660" s="37">
        <v>0.04</v>
      </c>
      <c r="E660" s="37">
        <v>2.08</v>
      </c>
      <c r="F660" s="37">
        <v>1.49</v>
      </c>
      <c r="G660" s="37" t="s">
        <v>14</v>
      </c>
      <c r="H660" s="37" t="s">
        <v>70</v>
      </c>
      <c r="I660" s="37" t="s">
        <v>24</v>
      </c>
      <c r="J660" s="37" t="s">
        <v>48</v>
      </c>
      <c r="K660" s="37" t="s">
        <v>49</v>
      </c>
      <c r="L660" s="37" t="s">
        <v>1386</v>
      </c>
      <c r="M660" s="37">
        <v>0.36</v>
      </c>
      <c r="N660" s="37" t="s">
        <v>8</v>
      </c>
      <c r="O660" s="37" t="s">
        <v>28</v>
      </c>
      <c r="P660" s="37" t="s">
        <v>265</v>
      </c>
      <c r="Q660" s="37" t="s">
        <v>1387</v>
      </c>
      <c r="R660" s="37">
        <v>49783</v>
      </c>
      <c r="S660" s="39">
        <v>42062</v>
      </c>
      <c r="T660" s="39">
        <v>42063</v>
      </c>
      <c r="U660" s="37">
        <v>-3.71956</v>
      </c>
      <c r="V660" s="37">
        <v>7</v>
      </c>
      <c r="W660" s="37">
        <v>14.77</v>
      </c>
      <c r="X660" s="37">
        <v>88136</v>
      </c>
      <c r="Y660" s="37" t="s">
        <v>3217</v>
      </c>
      <c r="Z660" s="37">
        <v>-33.583314619408313</v>
      </c>
    </row>
    <row r="661" spans="1:26" customFormat="1" x14ac:dyDescent="0.2">
      <c r="A661" s="37">
        <v>2466</v>
      </c>
      <c r="B661" s="37" t="s">
        <v>1385</v>
      </c>
      <c r="C661" s="37" t="s">
        <v>92</v>
      </c>
      <c r="D661" s="37">
        <v>0.02</v>
      </c>
      <c r="E661" s="37">
        <v>53.98</v>
      </c>
      <c r="F661" s="37">
        <v>5.5</v>
      </c>
      <c r="G661" s="37" t="s">
        <v>63</v>
      </c>
      <c r="H661" s="37" t="s">
        <v>70</v>
      </c>
      <c r="I661" s="37" t="s">
        <v>16</v>
      </c>
      <c r="J661" s="37" t="s">
        <v>17</v>
      </c>
      <c r="K661" s="37" t="s">
        <v>49</v>
      </c>
      <c r="L661" s="37" t="s">
        <v>1388</v>
      </c>
      <c r="M661" s="37">
        <v>0.62</v>
      </c>
      <c r="N661" s="37" t="s">
        <v>8</v>
      </c>
      <c r="O661" s="37" t="s">
        <v>28</v>
      </c>
      <c r="P661" s="37" t="s">
        <v>265</v>
      </c>
      <c r="Q661" s="37" t="s">
        <v>1387</v>
      </c>
      <c r="R661" s="37">
        <v>49783</v>
      </c>
      <c r="S661" s="39">
        <v>42062</v>
      </c>
      <c r="T661" s="39">
        <v>42063</v>
      </c>
      <c r="U661" s="37">
        <v>101.97199999999999</v>
      </c>
      <c r="V661" s="37">
        <v>8</v>
      </c>
      <c r="W661" s="37">
        <v>438.33</v>
      </c>
      <c r="X661" s="37">
        <v>88136</v>
      </c>
      <c r="Y661" s="37" t="s">
        <v>3217</v>
      </c>
      <c r="Z661" s="37">
        <v>495.20184586248342</v>
      </c>
    </row>
    <row r="662" spans="1:26" customFormat="1" x14ac:dyDescent="0.2">
      <c r="A662" s="37">
        <v>2466</v>
      </c>
      <c r="B662" s="37" t="s">
        <v>1385</v>
      </c>
      <c r="C662" s="37" t="s">
        <v>92</v>
      </c>
      <c r="D662" s="37">
        <v>0.05</v>
      </c>
      <c r="E662" s="37">
        <v>4.9800000000000004</v>
      </c>
      <c r="F662" s="37">
        <v>5.0199999999999996</v>
      </c>
      <c r="G662" s="37" t="s">
        <v>14</v>
      </c>
      <c r="H662" s="37" t="s">
        <v>70</v>
      </c>
      <c r="I662" s="37" t="s">
        <v>24</v>
      </c>
      <c r="J662" s="37" t="s">
        <v>64</v>
      </c>
      <c r="K662" s="37" t="s">
        <v>49</v>
      </c>
      <c r="L662" s="37" t="s">
        <v>1389</v>
      </c>
      <c r="M662" s="37">
        <v>0.38</v>
      </c>
      <c r="N662" s="37" t="s">
        <v>8</v>
      </c>
      <c r="O662" s="37" t="s">
        <v>28</v>
      </c>
      <c r="P662" s="37" t="s">
        <v>265</v>
      </c>
      <c r="Q662" s="37" t="s">
        <v>1387</v>
      </c>
      <c r="R662" s="37">
        <v>49783</v>
      </c>
      <c r="S662" s="39">
        <v>42062</v>
      </c>
      <c r="T662" s="39">
        <v>42062</v>
      </c>
      <c r="U662" s="37">
        <v>-16.634799999999998</v>
      </c>
      <c r="V662" s="37">
        <v>7</v>
      </c>
      <c r="W662" s="37">
        <v>38.11</v>
      </c>
      <c r="X662" s="37">
        <v>88136</v>
      </c>
      <c r="Y662" s="37" t="s">
        <v>3217</v>
      </c>
      <c r="Z662" s="37">
        <v>69.85953298756408</v>
      </c>
    </row>
    <row r="663" spans="1:26" customFormat="1" x14ac:dyDescent="0.2">
      <c r="A663" s="37">
        <v>972</v>
      </c>
      <c r="B663" s="37" t="s">
        <v>1390</v>
      </c>
      <c r="C663" s="37" t="s">
        <v>23</v>
      </c>
      <c r="D663" s="37">
        <v>0.03</v>
      </c>
      <c r="E663" s="37">
        <v>284.98</v>
      </c>
      <c r="F663" s="37">
        <v>69.55</v>
      </c>
      <c r="G663" s="37" t="s">
        <v>2</v>
      </c>
      <c r="H663" s="37" t="s">
        <v>70</v>
      </c>
      <c r="I663" s="37" t="s">
        <v>4</v>
      </c>
      <c r="J663" s="37" t="s">
        <v>85</v>
      </c>
      <c r="K663" s="37" t="s">
        <v>33</v>
      </c>
      <c r="L663" s="37" t="s">
        <v>1391</v>
      </c>
      <c r="M663" s="37">
        <v>0.6</v>
      </c>
      <c r="N663" s="37" t="s">
        <v>8</v>
      </c>
      <c r="O663" s="37" t="s">
        <v>35</v>
      </c>
      <c r="P663" s="37" t="s">
        <v>66</v>
      </c>
      <c r="Q663" s="37" t="s">
        <v>1392</v>
      </c>
      <c r="R663" s="37">
        <v>92503</v>
      </c>
      <c r="S663" s="39">
        <v>42063</v>
      </c>
      <c r="T663" s="39">
        <v>42068</v>
      </c>
      <c r="U663" s="37">
        <v>-116.584</v>
      </c>
      <c r="V663" s="37">
        <v>2</v>
      </c>
      <c r="W663" s="37">
        <v>619.38</v>
      </c>
      <c r="X663" s="37">
        <v>87259</v>
      </c>
      <c r="Y663" s="37" t="s">
        <v>3218</v>
      </c>
      <c r="Z663" s="37">
        <v>3087.8799085563383</v>
      </c>
    </row>
    <row r="664" spans="1:26" customFormat="1" x14ac:dyDescent="0.2">
      <c r="A664" s="37">
        <v>972</v>
      </c>
      <c r="B664" s="37" t="s">
        <v>1390</v>
      </c>
      <c r="C664" s="37" t="s">
        <v>23</v>
      </c>
      <c r="D664" s="37">
        <v>0</v>
      </c>
      <c r="E664" s="37">
        <v>12.99</v>
      </c>
      <c r="F664" s="37">
        <v>14.37</v>
      </c>
      <c r="G664" s="37" t="s">
        <v>14</v>
      </c>
      <c r="H664" s="37" t="s">
        <v>70</v>
      </c>
      <c r="I664" s="37" t="s">
        <v>4</v>
      </c>
      <c r="J664" s="37" t="s">
        <v>102</v>
      </c>
      <c r="K664" s="37" t="s">
        <v>40</v>
      </c>
      <c r="L664" s="37" t="s">
        <v>382</v>
      </c>
      <c r="M664" s="37">
        <v>0.73</v>
      </c>
      <c r="N664" s="37" t="s">
        <v>8</v>
      </c>
      <c r="O664" s="37" t="s">
        <v>35</v>
      </c>
      <c r="P664" s="37" t="s">
        <v>66</v>
      </c>
      <c r="Q664" s="37" t="s">
        <v>1392</v>
      </c>
      <c r="R664" s="37">
        <v>92503</v>
      </c>
      <c r="S664" s="39">
        <v>42063</v>
      </c>
      <c r="T664" s="39">
        <v>42063</v>
      </c>
      <c r="U664" s="37">
        <v>12.896100000000001</v>
      </c>
      <c r="V664" s="37">
        <v>1</v>
      </c>
      <c r="W664" s="37">
        <v>18.690000000000001</v>
      </c>
      <c r="X664" s="37">
        <v>87259</v>
      </c>
      <c r="Y664" s="37" t="s">
        <v>3218</v>
      </c>
      <c r="Z664" s="37">
        <v>774.58605093743222</v>
      </c>
    </row>
    <row r="665" spans="1:26" customFormat="1" x14ac:dyDescent="0.2">
      <c r="A665" s="37">
        <v>2220</v>
      </c>
      <c r="B665" s="37" t="s">
        <v>1393</v>
      </c>
      <c r="C665" s="37" t="s">
        <v>23</v>
      </c>
      <c r="D665" s="37">
        <v>0.09</v>
      </c>
      <c r="E665" s="37">
        <v>14.2</v>
      </c>
      <c r="F665" s="37">
        <v>5.3</v>
      </c>
      <c r="G665" s="37" t="s">
        <v>14</v>
      </c>
      <c r="H665" s="37" t="s">
        <v>15</v>
      </c>
      <c r="I665" s="37" t="s">
        <v>4</v>
      </c>
      <c r="J665" s="37" t="s">
        <v>102</v>
      </c>
      <c r="K665" s="37" t="s">
        <v>26</v>
      </c>
      <c r="L665" s="37" t="s">
        <v>264</v>
      </c>
      <c r="M665" s="37">
        <v>0.46</v>
      </c>
      <c r="N665" s="37" t="s">
        <v>8</v>
      </c>
      <c r="O665" s="37" t="s">
        <v>9</v>
      </c>
      <c r="P665" s="37" t="s">
        <v>99</v>
      </c>
      <c r="Q665" s="37" t="s">
        <v>1394</v>
      </c>
      <c r="R665" s="37">
        <v>34787</v>
      </c>
      <c r="S665" s="39">
        <v>42063</v>
      </c>
      <c r="T665" s="39">
        <v>42064</v>
      </c>
      <c r="U665" s="37">
        <v>-324.73</v>
      </c>
      <c r="V665" s="37">
        <v>4</v>
      </c>
      <c r="W665" s="37">
        <v>55.08</v>
      </c>
      <c r="X665" s="37">
        <v>91036</v>
      </c>
      <c r="Y665" s="37" t="s">
        <v>3216</v>
      </c>
      <c r="Z665" s="37">
        <v>-130.88036304317964</v>
      </c>
    </row>
    <row r="666" spans="1:26" customFormat="1" x14ac:dyDescent="0.2">
      <c r="A666" s="37">
        <v>3075</v>
      </c>
      <c r="B666" s="37" t="s">
        <v>1395</v>
      </c>
      <c r="C666" s="37" t="s">
        <v>23</v>
      </c>
      <c r="D666" s="37">
        <v>0.06</v>
      </c>
      <c r="E666" s="37">
        <v>19.23</v>
      </c>
      <c r="F666" s="37">
        <v>6.15</v>
      </c>
      <c r="G666" s="37" t="s">
        <v>14</v>
      </c>
      <c r="H666" s="37" t="s">
        <v>70</v>
      </c>
      <c r="I666" s="37" t="s">
        <v>4</v>
      </c>
      <c r="J666" s="37" t="s">
        <v>102</v>
      </c>
      <c r="K666" s="37" t="s">
        <v>18</v>
      </c>
      <c r="L666" s="37" t="s">
        <v>1253</v>
      </c>
      <c r="M666" s="37">
        <v>0.44</v>
      </c>
      <c r="N666" s="37" t="s">
        <v>8</v>
      </c>
      <c r="O666" s="37" t="s">
        <v>35</v>
      </c>
      <c r="P666" s="37" t="s">
        <v>66</v>
      </c>
      <c r="Q666" s="37" t="s">
        <v>76</v>
      </c>
      <c r="R666" s="37">
        <v>90061</v>
      </c>
      <c r="S666" s="39">
        <v>42063</v>
      </c>
      <c r="T666" s="39">
        <v>42063</v>
      </c>
      <c r="U666" s="37">
        <v>-25.38</v>
      </c>
      <c r="V666" s="37">
        <v>4</v>
      </c>
      <c r="W666" s="37">
        <v>84.6</v>
      </c>
      <c r="X666" s="37">
        <v>14756</v>
      </c>
      <c r="Y666" s="37" t="s">
        <v>3218</v>
      </c>
      <c r="Z666" s="37">
        <v>247.05228408325544</v>
      </c>
    </row>
    <row r="667" spans="1:26" customFormat="1" x14ac:dyDescent="0.2">
      <c r="A667" s="37">
        <v>3098</v>
      </c>
      <c r="B667" s="37" t="s">
        <v>1396</v>
      </c>
      <c r="C667" s="37" t="s">
        <v>23</v>
      </c>
      <c r="D667" s="37">
        <v>0.06</v>
      </c>
      <c r="E667" s="37">
        <v>2.89</v>
      </c>
      <c r="F667" s="37">
        <v>0.5</v>
      </c>
      <c r="G667" s="37" t="s">
        <v>14</v>
      </c>
      <c r="H667" s="37" t="s">
        <v>15</v>
      </c>
      <c r="I667" s="37" t="s">
        <v>24</v>
      </c>
      <c r="J667" s="37" t="s">
        <v>128</v>
      </c>
      <c r="K667" s="37" t="s">
        <v>49</v>
      </c>
      <c r="L667" s="37" t="s">
        <v>705</v>
      </c>
      <c r="M667" s="37">
        <v>0.38</v>
      </c>
      <c r="N667" s="37" t="s">
        <v>8</v>
      </c>
      <c r="O667" s="37" t="s">
        <v>87</v>
      </c>
      <c r="P667" s="37" t="s">
        <v>88</v>
      </c>
      <c r="Q667" s="37" t="s">
        <v>1397</v>
      </c>
      <c r="R667" s="37">
        <v>11967</v>
      </c>
      <c r="S667" s="39">
        <v>42063</v>
      </c>
      <c r="T667" s="39">
        <v>42063</v>
      </c>
      <c r="U667" s="37">
        <v>9.6117000000000008</v>
      </c>
      <c r="V667" s="37">
        <v>5</v>
      </c>
      <c r="W667" s="37">
        <v>13.93</v>
      </c>
      <c r="X667" s="37">
        <v>89316</v>
      </c>
      <c r="Y667" s="37" t="s">
        <v>3219</v>
      </c>
      <c r="Z667" s="37">
        <v>-3.2804764920187566</v>
      </c>
    </row>
    <row r="668" spans="1:26" customFormat="1" x14ac:dyDescent="0.2">
      <c r="A668" s="37">
        <v>3355</v>
      </c>
      <c r="B668" s="37" t="s">
        <v>1398</v>
      </c>
      <c r="C668" s="37" t="s">
        <v>23</v>
      </c>
      <c r="D668" s="37">
        <v>0.1</v>
      </c>
      <c r="E668" s="37">
        <v>120.98</v>
      </c>
      <c r="F668" s="37">
        <v>9.07</v>
      </c>
      <c r="G668" s="37" t="s">
        <v>14</v>
      </c>
      <c r="H668" s="37" t="s">
        <v>70</v>
      </c>
      <c r="I668" s="37" t="s">
        <v>24</v>
      </c>
      <c r="J668" s="37" t="s">
        <v>48</v>
      </c>
      <c r="K668" s="37" t="s">
        <v>49</v>
      </c>
      <c r="L668" s="37" t="s">
        <v>1399</v>
      </c>
      <c r="M668" s="37">
        <v>0.35</v>
      </c>
      <c r="N668" s="37" t="s">
        <v>8</v>
      </c>
      <c r="O668" s="37" t="s">
        <v>35</v>
      </c>
      <c r="P668" s="37" t="s">
        <v>66</v>
      </c>
      <c r="Q668" s="37" t="s">
        <v>1400</v>
      </c>
      <c r="R668" s="37">
        <v>93010</v>
      </c>
      <c r="S668" s="39">
        <v>42063</v>
      </c>
      <c r="T668" s="39">
        <v>42072</v>
      </c>
      <c r="U668" s="37">
        <v>379.3965</v>
      </c>
      <c r="V668" s="37">
        <v>5</v>
      </c>
      <c r="W668" s="37">
        <v>549.85</v>
      </c>
      <c r="X668" s="37">
        <v>88587</v>
      </c>
      <c r="Y668" s="37" t="s">
        <v>3218</v>
      </c>
      <c r="Z668" s="37">
        <v>959.82123263888673</v>
      </c>
    </row>
    <row r="669" spans="1:26" customFormat="1" x14ac:dyDescent="0.2">
      <c r="A669" s="37">
        <v>3355</v>
      </c>
      <c r="B669" s="37" t="s">
        <v>1398</v>
      </c>
      <c r="C669" s="37" t="s">
        <v>23</v>
      </c>
      <c r="D669" s="37">
        <v>0.08</v>
      </c>
      <c r="E669" s="37">
        <v>8.32</v>
      </c>
      <c r="F669" s="37">
        <v>2.38</v>
      </c>
      <c r="G669" s="37" t="s">
        <v>63</v>
      </c>
      <c r="H669" s="37" t="s">
        <v>70</v>
      </c>
      <c r="I669" s="37" t="s">
        <v>16</v>
      </c>
      <c r="J669" s="37" t="s">
        <v>17</v>
      </c>
      <c r="K669" s="37" t="s">
        <v>18</v>
      </c>
      <c r="L669" s="37" t="s">
        <v>1401</v>
      </c>
      <c r="M669" s="37">
        <v>0.74</v>
      </c>
      <c r="N669" s="37" t="s">
        <v>8</v>
      </c>
      <c r="O669" s="37" t="s">
        <v>35</v>
      </c>
      <c r="P669" s="37" t="s">
        <v>66</v>
      </c>
      <c r="Q669" s="37" t="s">
        <v>1400</v>
      </c>
      <c r="R669" s="37">
        <v>93010</v>
      </c>
      <c r="S669" s="39">
        <v>42063</v>
      </c>
      <c r="T669" s="39">
        <v>42067</v>
      </c>
      <c r="U669" s="37">
        <v>-41.83</v>
      </c>
      <c r="V669" s="37">
        <v>6</v>
      </c>
      <c r="W669" s="37">
        <v>48.99</v>
      </c>
      <c r="X669" s="37">
        <v>88587</v>
      </c>
      <c r="Y669" s="37" t="s">
        <v>3218</v>
      </c>
      <c r="Z669" s="37">
        <v>245.7462795177602</v>
      </c>
    </row>
    <row r="670" spans="1:26" customFormat="1" x14ac:dyDescent="0.2">
      <c r="A670" s="37">
        <v>3355</v>
      </c>
      <c r="B670" s="37" t="s">
        <v>1398</v>
      </c>
      <c r="C670" s="37" t="s">
        <v>23</v>
      </c>
      <c r="D670" s="37">
        <v>0.1</v>
      </c>
      <c r="E670" s="37">
        <v>125.99</v>
      </c>
      <c r="F670" s="37">
        <v>4.2</v>
      </c>
      <c r="G670" s="37" t="s">
        <v>14</v>
      </c>
      <c r="H670" s="37" t="s">
        <v>70</v>
      </c>
      <c r="I670" s="37" t="s">
        <v>16</v>
      </c>
      <c r="J670" s="37" t="s">
        <v>111</v>
      </c>
      <c r="K670" s="37" t="s">
        <v>49</v>
      </c>
      <c r="L670" s="37" t="s">
        <v>1402</v>
      </c>
      <c r="M670" s="37">
        <v>0.59</v>
      </c>
      <c r="N670" s="37" t="s">
        <v>8</v>
      </c>
      <c r="O670" s="37" t="s">
        <v>35</v>
      </c>
      <c r="P670" s="37" t="s">
        <v>66</v>
      </c>
      <c r="Q670" s="37" t="s">
        <v>1400</v>
      </c>
      <c r="R670" s="37">
        <v>93010</v>
      </c>
      <c r="S670" s="39">
        <v>42063</v>
      </c>
      <c r="T670" s="39">
        <v>42063</v>
      </c>
      <c r="U670" s="37">
        <v>372.40199999999999</v>
      </c>
      <c r="V670" s="37">
        <v>7</v>
      </c>
      <c r="W670" s="37">
        <v>681.42</v>
      </c>
      <c r="X670" s="37">
        <v>88587</v>
      </c>
      <c r="Y670" s="37" t="s">
        <v>3218</v>
      </c>
      <c r="Z670" s="37">
        <v>1033.2364113371673</v>
      </c>
    </row>
    <row r="671" spans="1:26" customFormat="1" x14ac:dyDescent="0.2">
      <c r="A671" s="37">
        <v>2587</v>
      </c>
      <c r="B671" s="37" t="s">
        <v>1403</v>
      </c>
      <c r="C671" s="37" t="s">
        <v>92</v>
      </c>
      <c r="D671" s="37">
        <v>0.01</v>
      </c>
      <c r="E671" s="37">
        <v>6.48</v>
      </c>
      <c r="F671" s="37">
        <v>6.57</v>
      </c>
      <c r="G671" s="37" t="s">
        <v>63</v>
      </c>
      <c r="H671" s="37" t="s">
        <v>47</v>
      </c>
      <c r="I671" s="37" t="s">
        <v>24</v>
      </c>
      <c r="J671" s="37" t="s">
        <v>64</v>
      </c>
      <c r="K671" s="37" t="s">
        <v>49</v>
      </c>
      <c r="L671" s="37" t="s">
        <v>1404</v>
      </c>
      <c r="M671" s="37">
        <v>0.37</v>
      </c>
      <c r="N671" s="37" t="s">
        <v>8</v>
      </c>
      <c r="O671" s="37" t="s">
        <v>28</v>
      </c>
      <c r="P671" s="37" t="s">
        <v>333</v>
      </c>
      <c r="Q671" s="37" t="s">
        <v>1405</v>
      </c>
      <c r="R671" s="37">
        <v>54220</v>
      </c>
      <c r="S671" s="39">
        <v>42063</v>
      </c>
      <c r="T671" s="39">
        <v>42063</v>
      </c>
      <c r="U671" s="37">
        <v>-46.5244</v>
      </c>
      <c r="V671" s="37">
        <v>18</v>
      </c>
      <c r="W671" s="37">
        <v>127.83</v>
      </c>
      <c r="X671" s="37">
        <v>91166</v>
      </c>
      <c r="Y671" s="37" t="s">
        <v>3217</v>
      </c>
      <c r="Z671" s="37">
        <v>53.137510944417016</v>
      </c>
    </row>
    <row r="672" spans="1:26" customFormat="1" x14ac:dyDescent="0.2">
      <c r="A672" s="37">
        <v>2861</v>
      </c>
      <c r="B672" s="37" t="s">
        <v>1406</v>
      </c>
      <c r="C672" s="37" t="s">
        <v>92</v>
      </c>
      <c r="D672" s="37">
        <v>0.05</v>
      </c>
      <c r="E672" s="37">
        <v>20.99</v>
      </c>
      <c r="F672" s="37">
        <v>4.8099999999999996</v>
      </c>
      <c r="G672" s="37" t="s">
        <v>14</v>
      </c>
      <c r="H672" s="37" t="s">
        <v>70</v>
      </c>
      <c r="I672" s="37" t="s">
        <v>16</v>
      </c>
      <c r="J672" s="37" t="s">
        <v>111</v>
      </c>
      <c r="K672" s="37" t="s">
        <v>120</v>
      </c>
      <c r="L672" s="37" t="s">
        <v>1407</v>
      </c>
      <c r="M672" s="37">
        <v>0.57999999999999996</v>
      </c>
      <c r="N672" s="37" t="s">
        <v>8</v>
      </c>
      <c r="O672" s="37" t="s">
        <v>28</v>
      </c>
      <c r="P672" s="37" t="s">
        <v>513</v>
      </c>
      <c r="Q672" s="37" t="s">
        <v>1186</v>
      </c>
      <c r="R672" s="37">
        <v>67601</v>
      </c>
      <c r="S672" s="39">
        <v>42063</v>
      </c>
      <c r="T672" s="39">
        <v>42063</v>
      </c>
      <c r="U672" s="37">
        <v>4.9017600000000003</v>
      </c>
      <c r="V672" s="37">
        <v>11</v>
      </c>
      <c r="W672" s="37">
        <v>199.43</v>
      </c>
      <c r="X672" s="37">
        <v>88280</v>
      </c>
      <c r="Y672" s="37" t="s">
        <v>3217</v>
      </c>
      <c r="Z672" s="37">
        <v>302.50817610848571</v>
      </c>
    </row>
    <row r="673" spans="1:26" customFormat="1" x14ac:dyDescent="0.2">
      <c r="A673" s="37">
        <v>2923</v>
      </c>
      <c r="B673" s="37" t="s">
        <v>1408</v>
      </c>
      <c r="C673" s="37" t="s">
        <v>92</v>
      </c>
      <c r="D673" s="37">
        <v>0</v>
      </c>
      <c r="E673" s="37">
        <v>6.37</v>
      </c>
      <c r="F673" s="37">
        <v>5.19</v>
      </c>
      <c r="G673" s="37" t="s">
        <v>14</v>
      </c>
      <c r="H673" s="37" t="s">
        <v>15</v>
      </c>
      <c r="I673" s="37" t="s">
        <v>24</v>
      </c>
      <c r="J673" s="37" t="s">
        <v>48</v>
      </c>
      <c r="K673" s="37" t="s">
        <v>49</v>
      </c>
      <c r="L673" s="37" t="s">
        <v>883</v>
      </c>
      <c r="M673" s="37">
        <v>0.38</v>
      </c>
      <c r="N673" s="37" t="s">
        <v>8</v>
      </c>
      <c r="O673" s="37" t="s">
        <v>87</v>
      </c>
      <c r="P673" s="37" t="s">
        <v>394</v>
      </c>
      <c r="Q673" s="37" t="s">
        <v>1409</v>
      </c>
      <c r="R673" s="37">
        <v>21740</v>
      </c>
      <c r="S673" s="39">
        <v>42063</v>
      </c>
      <c r="T673" s="39">
        <v>42065</v>
      </c>
      <c r="U673" s="37">
        <v>-27.1492</v>
      </c>
      <c r="V673" s="37">
        <v>15</v>
      </c>
      <c r="W673" s="37">
        <v>99.75</v>
      </c>
      <c r="X673" s="37">
        <v>86592</v>
      </c>
      <c r="Y673" s="37" t="s">
        <v>3219</v>
      </c>
      <c r="Z673" s="37">
        <v>72.252524461271747</v>
      </c>
    </row>
    <row r="674" spans="1:26" customFormat="1" x14ac:dyDescent="0.2">
      <c r="A674" s="37">
        <v>3151</v>
      </c>
      <c r="B674" s="37" t="s">
        <v>929</v>
      </c>
      <c r="C674" s="37" t="s">
        <v>92</v>
      </c>
      <c r="D674" s="37">
        <v>0.04</v>
      </c>
      <c r="E674" s="37">
        <v>17.239999999999998</v>
      </c>
      <c r="F674" s="37">
        <v>3.26</v>
      </c>
      <c r="G674" s="37" t="s">
        <v>14</v>
      </c>
      <c r="H674" s="37" t="s">
        <v>47</v>
      </c>
      <c r="I674" s="37" t="s">
        <v>24</v>
      </c>
      <c r="J674" s="37" t="s">
        <v>544</v>
      </c>
      <c r="K674" s="37" t="s">
        <v>18</v>
      </c>
      <c r="L674" s="37" t="s">
        <v>1410</v>
      </c>
      <c r="M674" s="37">
        <v>0.56000000000000005</v>
      </c>
      <c r="N674" s="37" t="s">
        <v>8</v>
      </c>
      <c r="O674" s="37" t="s">
        <v>35</v>
      </c>
      <c r="P674" s="37" t="s">
        <v>66</v>
      </c>
      <c r="Q674" s="37" t="s">
        <v>930</v>
      </c>
      <c r="R674" s="37">
        <v>92277</v>
      </c>
      <c r="S674" s="39">
        <v>42063</v>
      </c>
      <c r="T674" s="39">
        <v>42063</v>
      </c>
      <c r="U674" s="37">
        <v>47.73</v>
      </c>
      <c r="V674" s="37">
        <v>7</v>
      </c>
      <c r="W674" s="37">
        <v>119.6</v>
      </c>
      <c r="X674" s="37">
        <v>88546</v>
      </c>
      <c r="Y674" s="37" t="s">
        <v>3218</v>
      </c>
      <c r="Z674" s="37">
        <v>312.19883098084608</v>
      </c>
    </row>
    <row r="675" spans="1:26" customFormat="1" x14ac:dyDescent="0.2">
      <c r="A675" s="37">
        <v>719</v>
      </c>
      <c r="B675" s="37" t="s">
        <v>1411</v>
      </c>
      <c r="C675" s="37" t="s">
        <v>46</v>
      </c>
      <c r="D675" s="37">
        <v>0</v>
      </c>
      <c r="E675" s="37">
        <v>8.5</v>
      </c>
      <c r="F675" s="37">
        <v>1.99</v>
      </c>
      <c r="G675" s="37" t="s">
        <v>14</v>
      </c>
      <c r="H675" s="37" t="s">
        <v>70</v>
      </c>
      <c r="I675" s="37" t="s">
        <v>16</v>
      </c>
      <c r="J675" s="37" t="s">
        <v>17</v>
      </c>
      <c r="K675" s="37" t="s">
        <v>18</v>
      </c>
      <c r="L675" s="37" t="s">
        <v>1382</v>
      </c>
      <c r="M675" s="37">
        <v>0.49</v>
      </c>
      <c r="N675" s="37" t="s">
        <v>8</v>
      </c>
      <c r="O675" s="37" t="s">
        <v>35</v>
      </c>
      <c r="P675" s="37" t="s">
        <v>272</v>
      </c>
      <c r="Q675" s="37" t="s">
        <v>1412</v>
      </c>
      <c r="R675" s="37">
        <v>89041</v>
      </c>
      <c r="S675" s="39">
        <v>42063</v>
      </c>
      <c r="T675" s="39">
        <v>42065</v>
      </c>
      <c r="U675" s="37">
        <v>71.735600000000005</v>
      </c>
      <c r="V675" s="37">
        <v>14</v>
      </c>
      <c r="W675" s="37">
        <v>122.25</v>
      </c>
      <c r="X675" s="37">
        <v>89344</v>
      </c>
      <c r="Y675" s="37" t="s">
        <v>3218</v>
      </c>
      <c r="Z675" s="37">
        <v>400.37292201374572</v>
      </c>
    </row>
    <row r="676" spans="1:26" customFormat="1" x14ac:dyDescent="0.2">
      <c r="A676" s="37">
        <v>719</v>
      </c>
      <c r="B676" s="37" t="s">
        <v>1411</v>
      </c>
      <c r="C676" s="37" t="s">
        <v>46</v>
      </c>
      <c r="D676" s="37">
        <v>0.03</v>
      </c>
      <c r="E676" s="37">
        <v>95.43</v>
      </c>
      <c r="F676" s="37">
        <v>19.989999999999998</v>
      </c>
      <c r="G676" s="37" t="s">
        <v>14</v>
      </c>
      <c r="H676" s="37" t="s">
        <v>70</v>
      </c>
      <c r="I676" s="37" t="s">
        <v>24</v>
      </c>
      <c r="J676" s="37" t="s">
        <v>54</v>
      </c>
      <c r="K676" s="37" t="s">
        <v>49</v>
      </c>
      <c r="L676" s="37" t="s">
        <v>1413</v>
      </c>
      <c r="M676" s="37">
        <v>0.79</v>
      </c>
      <c r="N676" s="37" t="s">
        <v>8</v>
      </c>
      <c r="O676" s="37" t="s">
        <v>35</v>
      </c>
      <c r="P676" s="37" t="s">
        <v>272</v>
      </c>
      <c r="Q676" s="37" t="s">
        <v>1412</v>
      </c>
      <c r="R676" s="37">
        <v>89041</v>
      </c>
      <c r="S676" s="39">
        <v>42063</v>
      </c>
      <c r="T676" s="39">
        <v>42065</v>
      </c>
      <c r="U676" s="37">
        <v>-79.320800000000006</v>
      </c>
      <c r="V676" s="37">
        <v>2</v>
      </c>
      <c r="W676" s="37">
        <v>206.09</v>
      </c>
      <c r="X676" s="37">
        <v>89344</v>
      </c>
      <c r="Y676" s="37" t="s">
        <v>3218</v>
      </c>
      <c r="Z676" s="37">
        <v>1245.0924411714536</v>
      </c>
    </row>
    <row r="677" spans="1:26" customFormat="1" x14ac:dyDescent="0.2">
      <c r="A677" s="37">
        <v>1482</v>
      </c>
      <c r="B677" s="37" t="s">
        <v>1414</v>
      </c>
      <c r="C677" s="37" t="s">
        <v>46</v>
      </c>
      <c r="D677" s="37">
        <v>0.05</v>
      </c>
      <c r="E677" s="37">
        <v>9.65</v>
      </c>
      <c r="F677" s="37">
        <v>6.22</v>
      </c>
      <c r="G677" s="37" t="s">
        <v>14</v>
      </c>
      <c r="H677" s="37" t="s">
        <v>70</v>
      </c>
      <c r="I677" s="37" t="s">
        <v>4</v>
      </c>
      <c r="J677" s="37" t="s">
        <v>102</v>
      </c>
      <c r="K677" s="37" t="s">
        <v>49</v>
      </c>
      <c r="L677" s="37" t="s">
        <v>1257</v>
      </c>
      <c r="M677" s="37">
        <v>0.55000000000000004</v>
      </c>
      <c r="N677" s="37" t="s">
        <v>8</v>
      </c>
      <c r="O677" s="37" t="s">
        <v>28</v>
      </c>
      <c r="P677" s="37" t="s">
        <v>265</v>
      </c>
      <c r="Q677" s="37" t="s">
        <v>970</v>
      </c>
      <c r="R677" s="37">
        <v>48708</v>
      </c>
      <c r="S677" s="39">
        <v>42063</v>
      </c>
      <c r="T677" s="39">
        <v>42063</v>
      </c>
      <c r="U677" s="37">
        <v>-14.6432</v>
      </c>
      <c r="V677" s="37">
        <v>15</v>
      </c>
      <c r="W677" s="37">
        <v>151.34</v>
      </c>
      <c r="X677" s="37">
        <v>91363</v>
      </c>
      <c r="Y677" s="37" t="s">
        <v>3217</v>
      </c>
      <c r="Z677" s="37">
        <v>449.26547704020982</v>
      </c>
    </row>
    <row r="678" spans="1:26" customFormat="1" x14ac:dyDescent="0.2">
      <c r="A678" s="37">
        <v>2908</v>
      </c>
      <c r="B678" s="37" t="s">
        <v>301</v>
      </c>
      <c r="C678" s="37" t="s">
        <v>46</v>
      </c>
      <c r="D678" s="37">
        <v>0.05</v>
      </c>
      <c r="E678" s="37">
        <v>34.979999999999997</v>
      </c>
      <c r="F678" s="37">
        <v>7.53</v>
      </c>
      <c r="G678" s="37" t="s">
        <v>63</v>
      </c>
      <c r="H678" s="37" t="s">
        <v>47</v>
      </c>
      <c r="I678" s="37" t="s">
        <v>16</v>
      </c>
      <c r="J678" s="37" t="s">
        <v>17</v>
      </c>
      <c r="K678" s="37" t="s">
        <v>49</v>
      </c>
      <c r="L678" s="37" t="s">
        <v>1415</v>
      </c>
      <c r="M678" s="37">
        <v>0.76</v>
      </c>
      <c r="N678" s="37" t="s">
        <v>8</v>
      </c>
      <c r="O678" s="37" t="s">
        <v>87</v>
      </c>
      <c r="P678" s="37" t="s">
        <v>293</v>
      </c>
      <c r="Q678" s="37" t="s">
        <v>303</v>
      </c>
      <c r="R678" s="37">
        <v>44125</v>
      </c>
      <c r="S678" s="39">
        <v>42063</v>
      </c>
      <c r="T678" s="39">
        <v>42066</v>
      </c>
      <c r="U678" s="37">
        <v>-32.666400000000003</v>
      </c>
      <c r="V678" s="37">
        <v>16</v>
      </c>
      <c r="W678" s="37">
        <v>581.08000000000004</v>
      </c>
      <c r="X678" s="37">
        <v>88157</v>
      </c>
      <c r="Y678" s="37" t="s">
        <v>3219</v>
      </c>
      <c r="Z678" s="37">
        <v>669.15197934482842</v>
      </c>
    </row>
    <row r="679" spans="1:26" customFormat="1" x14ac:dyDescent="0.2">
      <c r="A679" s="37">
        <v>2908</v>
      </c>
      <c r="B679" s="37" t="s">
        <v>301</v>
      </c>
      <c r="C679" s="37" t="s">
        <v>46</v>
      </c>
      <c r="D679" s="37">
        <v>0</v>
      </c>
      <c r="E679" s="37">
        <v>3.14</v>
      </c>
      <c r="F679" s="37">
        <v>1.92</v>
      </c>
      <c r="G679" s="37" t="s">
        <v>14</v>
      </c>
      <c r="H679" s="37" t="s">
        <v>47</v>
      </c>
      <c r="I679" s="37" t="s">
        <v>24</v>
      </c>
      <c r="J679" s="37" t="s">
        <v>544</v>
      </c>
      <c r="K679" s="37" t="s">
        <v>26</v>
      </c>
      <c r="L679" s="37" t="s">
        <v>1416</v>
      </c>
      <c r="M679" s="37">
        <v>0.84</v>
      </c>
      <c r="N679" s="37" t="s">
        <v>8</v>
      </c>
      <c r="O679" s="37" t="s">
        <v>87</v>
      </c>
      <c r="P679" s="37" t="s">
        <v>293</v>
      </c>
      <c r="Q679" s="37" t="s">
        <v>303</v>
      </c>
      <c r="R679" s="37">
        <v>44125</v>
      </c>
      <c r="S679" s="39">
        <v>42063</v>
      </c>
      <c r="T679" s="39">
        <v>42065</v>
      </c>
      <c r="U679" s="37">
        <v>-13.135199999999999</v>
      </c>
      <c r="V679" s="37">
        <v>8</v>
      </c>
      <c r="W679" s="37">
        <v>27.53</v>
      </c>
      <c r="X679" s="37">
        <v>88157</v>
      </c>
      <c r="Y679" s="37" t="s">
        <v>3219</v>
      </c>
      <c r="Z679" s="37">
        <v>616.08793387974708</v>
      </c>
    </row>
    <row r="680" spans="1:26" customFormat="1" x14ac:dyDescent="0.2">
      <c r="A680" s="37">
        <v>2931</v>
      </c>
      <c r="B680" s="37" t="s">
        <v>1417</v>
      </c>
      <c r="C680" s="37" t="s">
        <v>46</v>
      </c>
      <c r="D680" s="37">
        <v>0.1</v>
      </c>
      <c r="E680" s="37">
        <v>11.55</v>
      </c>
      <c r="F680" s="37">
        <v>2.36</v>
      </c>
      <c r="G680" s="37" t="s">
        <v>14</v>
      </c>
      <c r="H680" s="37" t="s">
        <v>3</v>
      </c>
      <c r="I680" s="37" t="s">
        <v>24</v>
      </c>
      <c r="J680" s="37" t="s">
        <v>25</v>
      </c>
      <c r="K680" s="37" t="s">
        <v>26</v>
      </c>
      <c r="L680" s="37" t="s">
        <v>356</v>
      </c>
      <c r="M680" s="37">
        <v>0.55000000000000004</v>
      </c>
      <c r="N680" s="37" t="s">
        <v>8</v>
      </c>
      <c r="O680" s="37" t="s">
        <v>35</v>
      </c>
      <c r="P680" s="37" t="s">
        <v>66</v>
      </c>
      <c r="Q680" s="37" t="s">
        <v>1418</v>
      </c>
      <c r="R680" s="37">
        <v>95630</v>
      </c>
      <c r="S680" s="39">
        <v>42063</v>
      </c>
      <c r="T680" s="39">
        <v>42063</v>
      </c>
      <c r="U680" s="37">
        <v>69.767200000000003</v>
      </c>
      <c r="V680" s="37">
        <v>12</v>
      </c>
      <c r="W680" s="37">
        <v>135.77000000000001</v>
      </c>
      <c r="X680" s="37">
        <v>87619</v>
      </c>
      <c r="Y680" s="37" t="s">
        <v>3218</v>
      </c>
      <c r="Z680" s="37">
        <v>392.89051800223837</v>
      </c>
    </row>
    <row r="681" spans="1:26" customFormat="1" x14ac:dyDescent="0.2">
      <c r="A681" s="37">
        <v>946</v>
      </c>
      <c r="B681" s="37" t="s">
        <v>1419</v>
      </c>
      <c r="C681" s="37" t="s">
        <v>1</v>
      </c>
      <c r="D681" s="37">
        <v>0.09</v>
      </c>
      <c r="E681" s="37">
        <v>90.98</v>
      </c>
      <c r="F681" s="37">
        <v>56.2</v>
      </c>
      <c r="G681" s="37" t="s">
        <v>63</v>
      </c>
      <c r="H681" s="37" t="s">
        <v>47</v>
      </c>
      <c r="I681" s="37" t="s">
        <v>4</v>
      </c>
      <c r="J681" s="37" t="s">
        <v>102</v>
      </c>
      <c r="K681" s="37" t="s">
        <v>120</v>
      </c>
      <c r="L681" s="37" t="s">
        <v>783</v>
      </c>
      <c r="M681" s="37">
        <v>0.74</v>
      </c>
      <c r="N681" s="37" t="s">
        <v>8</v>
      </c>
      <c r="O681" s="37" t="s">
        <v>87</v>
      </c>
      <c r="P681" s="37" t="s">
        <v>307</v>
      </c>
      <c r="Q681" s="37" t="s">
        <v>1180</v>
      </c>
      <c r="R681" s="37">
        <v>4210</v>
      </c>
      <c r="S681" s="39">
        <v>42064</v>
      </c>
      <c r="T681" s="39">
        <v>42065</v>
      </c>
      <c r="U681" s="37">
        <v>-1570.32</v>
      </c>
      <c r="V681" s="37">
        <v>20</v>
      </c>
      <c r="W681" s="37">
        <v>1782.44</v>
      </c>
      <c r="X681" s="37">
        <v>86566</v>
      </c>
      <c r="Y681" s="37" t="s">
        <v>3219</v>
      </c>
      <c r="Z681" s="37">
        <v>661.14467667218162</v>
      </c>
    </row>
    <row r="682" spans="1:26" customFormat="1" x14ac:dyDescent="0.2">
      <c r="A682" s="37">
        <v>1014</v>
      </c>
      <c r="B682" s="37" t="s">
        <v>1420</v>
      </c>
      <c r="C682" s="37" t="s">
        <v>1</v>
      </c>
      <c r="D682" s="37">
        <v>0.09</v>
      </c>
      <c r="E682" s="37">
        <v>28.48</v>
      </c>
      <c r="F682" s="37">
        <v>1.99</v>
      </c>
      <c r="G682" s="37" t="s">
        <v>14</v>
      </c>
      <c r="H682" s="37" t="s">
        <v>47</v>
      </c>
      <c r="I682" s="37" t="s">
        <v>16</v>
      </c>
      <c r="J682" s="37" t="s">
        <v>17</v>
      </c>
      <c r="K682" s="37" t="s">
        <v>18</v>
      </c>
      <c r="L682" s="37" t="s">
        <v>188</v>
      </c>
      <c r="M682" s="37">
        <v>0.4</v>
      </c>
      <c r="N682" s="37" t="s">
        <v>8</v>
      </c>
      <c r="O682" s="37" t="s">
        <v>9</v>
      </c>
      <c r="P682" s="37" t="s">
        <v>20</v>
      </c>
      <c r="Q682" s="37" t="s">
        <v>1421</v>
      </c>
      <c r="R682" s="37">
        <v>72022</v>
      </c>
      <c r="S682" s="39">
        <v>42064</v>
      </c>
      <c r="T682" s="39">
        <v>42065</v>
      </c>
      <c r="U682" s="37">
        <v>-17.149999999999999</v>
      </c>
      <c r="V682" s="37">
        <v>6</v>
      </c>
      <c r="W682" s="37">
        <v>160.16999999999999</v>
      </c>
      <c r="X682" s="37">
        <v>88387</v>
      </c>
      <c r="Y682" s="37" t="s">
        <v>3216</v>
      </c>
      <c r="Z682" s="37">
        <v>357.0917081304496</v>
      </c>
    </row>
    <row r="683" spans="1:26" customFormat="1" x14ac:dyDescent="0.2">
      <c r="A683" s="37">
        <v>1014</v>
      </c>
      <c r="B683" s="37" t="s">
        <v>1420</v>
      </c>
      <c r="C683" s="37" t="s">
        <v>1</v>
      </c>
      <c r="D683" s="37">
        <v>0</v>
      </c>
      <c r="E683" s="37">
        <v>2.08</v>
      </c>
      <c r="F683" s="37">
        <v>5.33</v>
      </c>
      <c r="G683" s="37" t="s">
        <v>14</v>
      </c>
      <c r="H683" s="37" t="s">
        <v>47</v>
      </c>
      <c r="I683" s="37" t="s">
        <v>4</v>
      </c>
      <c r="J683" s="37" t="s">
        <v>102</v>
      </c>
      <c r="K683" s="37" t="s">
        <v>49</v>
      </c>
      <c r="L683" s="37" t="s">
        <v>435</v>
      </c>
      <c r="M683" s="37">
        <v>0.43</v>
      </c>
      <c r="N683" s="37" t="s">
        <v>8</v>
      </c>
      <c r="O683" s="37" t="s">
        <v>9</v>
      </c>
      <c r="P683" s="37" t="s">
        <v>20</v>
      </c>
      <c r="Q683" s="37" t="s">
        <v>1421</v>
      </c>
      <c r="R683" s="37">
        <v>72022</v>
      </c>
      <c r="S683" s="39">
        <v>42064</v>
      </c>
      <c r="T683" s="39">
        <v>42066</v>
      </c>
      <c r="U683" s="37">
        <v>-29.54</v>
      </c>
      <c r="V683" s="37">
        <v>3</v>
      </c>
      <c r="W683" s="37">
        <v>7.47</v>
      </c>
      <c r="X683" s="37">
        <v>88387</v>
      </c>
      <c r="Y683" s="37" t="s">
        <v>3216</v>
      </c>
      <c r="Z683" s="37">
        <v>438.41462380731161</v>
      </c>
    </row>
    <row r="684" spans="1:26" customFormat="1" x14ac:dyDescent="0.2">
      <c r="A684" s="37">
        <v>1014</v>
      </c>
      <c r="B684" s="37" t="s">
        <v>1420</v>
      </c>
      <c r="C684" s="37" t="s">
        <v>1</v>
      </c>
      <c r="D684" s="37">
        <v>0.06</v>
      </c>
      <c r="E684" s="37">
        <v>45.99</v>
      </c>
      <c r="F684" s="37">
        <v>4.99</v>
      </c>
      <c r="G684" s="37" t="s">
        <v>63</v>
      </c>
      <c r="H684" s="37" t="s">
        <v>47</v>
      </c>
      <c r="I684" s="37" t="s">
        <v>16</v>
      </c>
      <c r="J684" s="37" t="s">
        <v>111</v>
      </c>
      <c r="K684" s="37" t="s">
        <v>49</v>
      </c>
      <c r="L684" s="37" t="s">
        <v>1422</v>
      </c>
      <c r="M684" s="37">
        <v>0.56000000000000005</v>
      </c>
      <c r="N684" s="37" t="s">
        <v>8</v>
      </c>
      <c r="O684" s="37" t="s">
        <v>9</v>
      </c>
      <c r="P684" s="37" t="s">
        <v>20</v>
      </c>
      <c r="Q684" s="37" t="s">
        <v>1421</v>
      </c>
      <c r="R684" s="37">
        <v>72022</v>
      </c>
      <c r="S684" s="39">
        <v>42064</v>
      </c>
      <c r="T684" s="39">
        <v>42065</v>
      </c>
      <c r="U684" s="37">
        <v>-329.78399999999999</v>
      </c>
      <c r="V684" s="37">
        <v>10</v>
      </c>
      <c r="W684" s="37">
        <v>370.81</v>
      </c>
      <c r="X684" s="37">
        <v>88387</v>
      </c>
      <c r="Y684" s="37" t="s">
        <v>3216</v>
      </c>
      <c r="Z684" s="37">
        <v>245.32509012256392</v>
      </c>
    </row>
    <row r="685" spans="1:26" customFormat="1" x14ac:dyDescent="0.2">
      <c r="A685" s="37">
        <v>1279</v>
      </c>
      <c r="B685" s="37" t="s">
        <v>1423</v>
      </c>
      <c r="C685" s="37" t="s">
        <v>1</v>
      </c>
      <c r="D685" s="37">
        <v>7.0000000000000007E-2</v>
      </c>
      <c r="E685" s="37">
        <v>40.98</v>
      </c>
      <c r="F685" s="37">
        <v>7.47</v>
      </c>
      <c r="G685" s="37" t="s">
        <v>14</v>
      </c>
      <c r="H685" s="37" t="s">
        <v>70</v>
      </c>
      <c r="I685" s="37" t="s">
        <v>24</v>
      </c>
      <c r="J685" s="37" t="s">
        <v>48</v>
      </c>
      <c r="K685" s="37" t="s">
        <v>49</v>
      </c>
      <c r="L685" s="37" t="s">
        <v>1355</v>
      </c>
      <c r="M685" s="37">
        <v>0.37</v>
      </c>
      <c r="N685" s="37" t="s">
        <v>8</v>
      </c>
      <c r="O685" s="37" t="s">
        <v>28</v>
      </c>
      <c r="P685" s="37" t="s">
        <v>29</v>
      </c>
      <c r="Q685" s="37" t="s">
        <v>1424</v>
      </c>
      <c r="R685" s="37">
        <v>46324</v>
      </c>
      <c r="S685" s="39">
        <v>42064</v>
      </c>
      <c r="T685" s="39">
        <v>42065</v>
      </c>
      <c r="U685" s="37">
        <v>54.901499999999999</v>
      </c>
      <c r="V685" s="37">
        <v>2</v>
      </c>
      <c r="W685" s="37">
        <v>81.900000000000006</v>
      </c>
      <c r="X685" s="37">
        <v>90114</v>
      </c>
      <c r="Y685" s="37" t="s">
        <v>3217</v>
      </c>
      <c r="Z685" s="37">
        <v>579.34474867763697</v>
      </c>
    </row>
    <row r="686" spans="1:26" customFormat="1" x14ac:dyDescent="0.2">
      <c r="A686" s="37">
        <v>1280</v>
      </c>
      <c r="B686" s="37" t="s">
        <v>1425</v>
      </c>
      <c r="C686" s="37" t="s">
        <v>1</v>
      </c>
      <c r="D686" s="37">
        <v>7.0000000000000007E-2</v>
      </c>
      <c r="E686" s="37">
        <v>40.98</v>
      </c>
      <c r="F686" s="37">
        <v>7.47</v>
      </c>
      <c r="G686" s="37" t="s">
        <v>14</v>
      </c>
      <c r="H686" s="37" t="s">
        <v>70</v>
      </c>
      <c r="I686" s="37" t="s">
        <v>24</v>
      </c>
      <c r="J686" s="37" t="s">
        <v>48</v>
      </c>
      <c r="K686" s="37" t="s">
        <v>49</v>
      </c>
      <c r="L686" s="37" t="s">
        <v>1355</v>
      </c>
      <c r="M686" s="37">
        <v>0.37</v>
      </c>
      <c r="N686" s="37" t="s">
        <v>8</v>
      </c>
      <c r="O686" s="37" t="s">
        <v>35</v>
      </c>
      <c r="P686" s="37" t="s">
        <v>42</v>
      </c>
      <c r="Q686" s="37" t="s">
        <v>118</v>
      </c>
      <c r="R686" s="37">
        <v>98119</v>
      </c>
      <c r="S686" s="39">
        <v>42064</v>
      </c>
      <c r="T686" s="39">
        <v>42065</v>
      </c>
      <c r="U686" s="37">
        <v>54.901499999999999</v>
      </c>
      <c r="V686" s="37">
        <v>8</v>
      </c>
      <c r="W686" s="37">
        <v>327.61</v>
      </c>
      <c r="X686" s="37">
        <v>19042</v>
      </c>
      <c r="Y686" s="37" t="s">
        <v>3218</v>
      </c>
      <c r="Z686" s="37">
        <v>579.34474867763697</v>
      </c>
    </row>
    <row r="687" spans="1:26" customFormat="1" x14ac:dyDescent="0.2">
      <c r="A687" s="37">
        <v>2718</v>
      </c>
      <c r="B687" s="37" t="s">
        <v>1426</v>
      </c>
      <c r="C687" s="37" t="s">
        <v>1</v>
      </c>
      <c r="D687" s="37">
        <v>0.1</v>
      </c>
      <c r="E687" s="37">
        <v>6.74</v>
      </c>
      <c r="F687" s="37">
        <v>1.72</v>
      </c>
      <c r="G687" s="37" t="s">
        <v>14</v>
      </c>
      <c r="H687" s="37" t="s">
        <v>15</v>
      </c>
      <c r="I687" s="37" t="s">
        <v>24</v>
      </c>
      <c r="J687" s="37" t="s">
        <v>64</v>
      </c>
      <c r="K687" s="37" t="s">
        <v>26</v>
      </c>
      <c r="L687" s="37" t="s">
        <v>1427</v>
      </c>
      <c r="M687" s="37">
        <v>0.35</v>
      </c>
      <c r="N687" s="37" t="s">
        <v>8</v>
      </c>
      <c r="O687" s="37" t="s">
        <v>28</v>
      </c>
      <c r="P687" s="37" t="s">
        <v>79</v>
      </c>
      <c r="Q687" s="37" t="s">
        <v>420</v>
      </c>
      <c r="R687" s="37">
        <v>60438</v>
      </c>
      <c r="S687" s="39">
        <v>42064</v>
      </c>
      <c r="T687" s="39">
        <v>42066</v>
      </c>
      <c r="U687" s="37">
        <v>65.41</v>
      </c>
      <c r="V687" s="37">
        <v>15</v>
      </c>
      <c r="W687" s="37">
        <v>98.17</v>
      </c>
      <c r="X687" s="37">
        <v>89394</v>
      </c>
      <c r="Y687" s="37" t="s">
        <v>3217</v>
      </c>
      <c r="Z687" s="37">
        <v>258.51497114357318</v>
      </c>
    </row>
    <row r="688" spans="1:26" customFormat="1" x14ac:dyDescent="0.2">
      <c r="A688" s="37">
        <v>1561</v>
      </c>
      <c r="B688" s="37" t="s">
        <v>1428</v>
      </c>
      <c r="C688" s="37" t="s">
        <v>13</v>
      </c>
      <c r="D688" s="37">
        <v>0.02</v>
      </c>
      <c r="E688" s="37">
        <v>11.34</v>
      </c>
      <c r="F688" s="37">
        <v>11.25</v>
      </c>
      <c r="G688" s="37" t="s">
        <v>14</v>
      </c>
      <c r="H688" s="37" t="s">
        <v>70</v>
      </c>
      <c r="I688" s="37" t="s">
        <v>24</v>
      </c>
      <c r="J688" s="37" t="s">
        <v>64</v>
      </c>
      <c r="K688" s="37" t="s">
        <v>49</v>
      </c>
      <c r="L688" s="37" t="s">
        <v>1429</v>
      </c>
      <c r="M688" s="37">
        <v>0.36</v>
      </c>
      <c r="N688" s="37" t="s">
        <v>8</v>
      </c>
      <c r="O688" s="37" t="s">
        <v>28</v>
      </c>
      <c r="P688" s="37" t="s">
        <v>163</v>
      </c>
      <c r="Q688" s="37" t="s">
        <v>1430</v>
      </c>
      <c r="R688" s="37">
        <v>76063</v>
      </c>
      <c r="S688" s="39">
        <v>42064</v>
      </c>
      <c r="T688" s="39">
        <v>42065</v>
      </c>
      <c r="U688" s="37">
        <v>-155.21</v>
      </c>
      <c r="V688" s="37">
        <v>9</v>
      </c>
      <c r="W688" s="37">
        <v>105.75</v>
      </c>
      <c r="X688" s="37">
        <v>88093</v>
      </c>
      <c r="Y688" s="37" t="s">
        <v>3217</v>
      </c>
      <c r="Z688" s="37">
        <v>108.02499049119245</v>
      </c>
    </row>
    <row r="689" spans="1:26" customFormat="1" x14ac:dyDescent="0.2">
      <c r="A689" s="37">
        <v>1764</v>
      </c>
      <c r="B689" s="37" t="s">
        <v>687</v>
      </c>
      <c r="C689" s="37" t="s">
        <v>13</v>
      </c>
      <c r="D689" s="37">
        <v>0.06</v>
      </c>
      <c r="E689" s="37">
        <v>19.98</v>
      </c>
      <c r="F689" s="37">
        <v>10.49</v>
      </c>
      <c r="G689" s="37" t="s">
        <v>14</v>
      </c>
      <c r="H689" s="37" t="s">
        <v>15</v>
      </c>
      <c r="I689" s="37" t="s">
        <v>4</v>
      </c>
      <c r="J689" s="37" t="s">
        <v>102</v>
      </c>
      <c r="K689" s="37" t="s">
        <v>49</v>
      </c>
      <c r="L689" s="37" t="s">
        <v>1431</v>
      </c>
      <c r="M689" s="37">
        <v>0.49</v>
      </c>
      <c r="N689" s="37" t="s">
        <v>8</v>
      </c>
      <c r="O689" s="37" t="s">
        <v>9</v>
      </c>
      <c r="P689" s="37" t="s">
        <v>99</v>
      </c>
      <c r="Q689" s="37" t="s">
        <v>689</v>
      </c>
      <c r="R689" s="37">
        <v>34698</v>
      </c>
      <c r="S689" s="39">
        <v>42064</v>
      </c>
      <c r="T689" s="39">
        <v>42066</v>
      </c>
      <c r="U689" s="37">
        <v>514.17719999999997</v>
      </c>
      <c r="V689" s="37">
        <v>5</v>
      </c>
      <c r="W689" s="37">
        <v>103.37</v>
      </c>
      <c r="X689" s="37">
        <v>89776</v>
      </c>
      <c r="Y689" s="37" t="s">
        <v>3216</v>
      </c>
      <c r="Z689" s="37">
        <v>852.24404187140101</v>
      </c>
    </row>
    <row r="690" spans="1:26" customFormat="1" x14ac:dyDescent="0.2">
      <c r="A690" s="37">
        <v>1764</v>
      </c>
      <c r="B690" s="37" t="s">
        <v>687</v>
      </c>
      <c r="C690" s="37" t="s">
        <v>13</v>
      </c>
      <c r="D690" s="37">
        <v>0.08</v>
      </c>
      <c r="E690" s="37">
        <v>1.76</v>
      </c>
      <c r="F690" s="37">
        <v>4.8600000000000003</v>
      </c>
      <c r="G690" s="37" t="s">
        <v>14</v>
      </c>
      <c r="H690" s="37" t="s">
        <v>15</v>
      </c>
      <c r="I690" s="37" t="s">
        <v>4</v>
      </c>
      <c r="J690" s="37" t="s">
        <v>102</v>
      </c>
      <c r="K690" s="37" t="s">
        <v>49</v>
      </c>
      <c r="L690" s="37" t="s">
        <v>582</v>
      </c>
      <c r="M690" s="37">
        <v>0.41</v>
      </c>
      <c r="N690" s="37" t="s">
        <v>8</v>
      </c>
      <c r="O690" s="37" t="s">
        <v>9</v>
      </c>
      <c r="P690" s="37" t="s">
        <v>99</v>
      </c>
      <c r="Q690" s="37" t="s">
        <v>689</v>
      </c>
      <c r="R690" s="37">
        <v>34698</v>
      </c>
      <c r="S690" s="39">
        <v>42064</v>
      </c>
      <c r="T690" s="39">
        <v>42065</v>
      </c>
      <c r="U690" s="37">
        <v>235.65600000000001</v>
      </c>
      <c r="V690" s="37">
        <v>23</v>
      </c>
      <c r="W690" s="37">
        <v>40.22</v>
      </c>
      <c r="X690" s="37">
        <v>89776</v>
      </c>
      <c r="Y690" s="37" t="s">
        <v>3216</v>
      </c>
      <c r="Z690" s="37">
        <v>274.62370933775134</v>
      </c>
    </row>
    <row r="691" spans="1:26" customFormat="1" x14ac:dyDescent="0.2">
      <c r="A691" s="37">
        <v>1917</v>
      </c>
      <c r="B691" s="37" t="s">
        <v>1432</v>
      </c>
      <c r="C691" s="37" t="s">
        <v>13</v>
      </c>
      <c r="D691" s="37">
        <v>0.08</v>
      </c>
      <c r="E691" s="37">
        <v>22.23</v>
      </c>
      <c r="F691" s="37">
        <v>3.63</v>
      </c>
      <c r="G691" s="37" t="s">
        <v>14</v>
      </c>
      <c r="H691" s="37" t="s">
        <v>47</v>
      </c>
      <c r="I691" s="37" t="s">
        <v>4</v>
      </c>
      <c r="J691" s="37" t="s">
        <v>102</v>
      </c>
      <c r="K691" s="37" t="s">
        <v>18</v>
      </c>
      <c r="L691" s="37" t="s">
        <v>1433</v>
      </c>
      <c r="M691" s="37">
        <v>0.52</v>
      </c>
      <c r="N691" s="37" t="s">
        <v>8</v>
      </c>
      <c r="O691" s="37" t="s">
        <v>9</v>
      </c>
      <c r="P691" s="37" t="s">
        <v>20</v>
      </c>
      <c r="Q691" s="37" t="s">
        <v>1434</v>
      </c>
      <c r="R691" s="37">
        <v>72113</v>
      </c>
      <c r="S691" s="39">
        <v>42064</v>
      </c>
      <c r="T691" s="39">
        <v>42066</v>
      </c>
      <c r="U691" s="37">
        <v>-29.61</v>
      </c>
      <c r="V691" s="37">
        <v>10</v>
      </c>
      <c r="W691" s="37">
        <v>210.33</v>
      </c>
      <c r="X691" s="37">
        <v>85897</v>
      </c>
      <c r="Y691" s="37" t="s">
        <v>3216</v>
      </c>
      <c r="Z691" s="37">
        <v>183.9292948337677</v>
      </c>
    </row>
    <row r="692" spans="1:26" customFormat="1" x14ac:dyDescent="0.2">
      <c r="A692" s="37">
        <v>2437</v>
      </c>
      <c r="B692" s="37" t="s">
        <v>1435</v>
      </c>
      <c r="C692" s="37" t="s">
        <v>23</v>
      </c>
      <c r="D692" s="37">
        <v>0.09</v>
      </c>
      <c r="E692" s="37">
        <v>90.97</v>
      </c>
      <c r="F692" s="37">
        <v>14</v>
      </c>
      <c r="G692" s="37" t="s">
        <v>2</v>
      </c>
      <c r="H692" s="37" t="s">
        <v>47</v>
      </c>
      <c r="I692" s="37" t="s">
        <v>16</v>
      </c>
      <c r="J692" s="37" t="s">
        <v>32</v>
      </c>
      <c r="K692" s="37" t="s">
        <v>33</v>
      </c>
      <c r="L692" s="37" t="s">
        <v>1086</v>
      </c>
      <c r="M692" s="37">
        <v>0.36</v>
      </c>
      <c r="N692" s="37" t="s">
        <v>8</v>
      </c>
      <c r="O692" s="37" t="s">
        <v>28</v>
      </c>
      <c r="P692" s="37" t="s">
        <v>333</v>
      </c>
      <c r="Q692" s="37" t="s">
        <v>1436</v>
      </c>
      <c r="R692" s="37">
        <v>53150</v>
      </c>
      <c r="S692" s="39">
        <v>42064</v>
      </c>
      <c r="T692" s="39">
        <v>42066</v>
      </c>
      <c r="U692" s="37">
        <v>35.29</v>
      </c>
      <c r="V692" s="37">
        <v>3</v>
      </c>
      <c r="W692" s="37">
        <v>260</v>
      </c>
      <c r="X692" s="37">
        <v>90301</v>
      </c>
      <c r="Y692" s="37" t="s">
        <v>3217</v>
      </c>
      <c r="Z692" s="37">
        <v>891.47442912621125</v>
      </c>
    </row>
    <row r="693" spans="1:26" customFormat="1" x14ac:dyDescent="0.2">
      <c r="A693" s="37">
        <v>2454</v>
      </c>
      <c r="B693" s="37" t="s">
        <v>1437</v>
      </c>
      <c r="C693" s="37" t="s">
        <v>92</v>
      </c>
      <c r="D693" s="37">
        <v>0.06</v>
      </c>
      <c r="E693" s="37">
        <v>3174.835</v>
      </c>
      <c r="F693" s="37">
        <v>24.49</v>
      </c>
      <c r="G693" s="37" t="s">
        <v>63</v>
      </c>
      <c r="H693" s="37" t="s">
        <v>70</v>
      </c>
      <c r="I693" s="37" t="s">
        <v>16</v>
      </c>
      <c r="J693" s="37" t="s">
        <v>39</v>
      </c>
      <c r="K693" s="37" t="s">
        <v>40</v>
      </c>
      <c r="L693" s="37" t="s">
        <v>494</v>
      </c>
      <c r="M693" s="37">
        <v>0.37</v>
      </c>
      <c r="N693" s="37" t="s">
        <v>8</v>
      </c>
      <c r="O693" s="37" t="s">
        <v>9</v>
      </c>
      <c r="P693" s="37" t="s">
        <v>140</v>
      </c>
      <c r="Q693" s="37" t="s">
        <v>1438</v>
      </c>
      <c r="R693" s="37">
        <v>35244</v>
      </c>
      <c r="S693" s="39">
        <v>42064</v>
      </c>
      <c r="T693" s="39">
        <v>42067</v>
      </c>
      <c r="U693" s="37">
        <v>-68.432000000000002</v>
      </c>
      <c r="V693" s="37">
        <v>1</v>
      </c>
      <c r="W693" s="37">
        <v>3550.28</v>
      </c>
      <c r="X693" s="37">
        <v>89219</v>
      </c>
      <c r="Y693" s="37" t="s">
        <v>3216</v>
      </c>
      <c r="Z693" s="37">
        <v>11408.29985301928</v>
      </c>
    </row>
    <row r="694" spans="1:26" customFormat="1" x14ac:dyDescent="0.2">
      <c r="A694" s="37">
        <v>1882</v>
      </c>
      <c r="B694" s="37" t="s">
        <v>1439</v>
      </c>
      <c r="C694" s="37" t="s">
        <v>46</v>
      </c>
      <c r="D694" s="37">
        <v>0.09</v>
      </c>
      <c r="E694" s="37">
        <v>5.78</v>
      </c>
      <c r="F694" s="37">
        <v>5.67</v>
      </c>
      <c r="G694" s="37" t="s">
        <v>14</v>
      </c>
      <c r="H694" s="37" t="s">
        <v>47</v>
      </c>
      <c r="I694" s="37" t="s">
        <v>24</v>
      </c>
      <c r="J694" s="37" t="s">
        <v>64</v>
      </c>
      <c r="K694" s="37" t="s">
        <v>49</v>
      </c>
      <c r="L694" s="37" t="s">
        <v>591</v>
      </c>
      <c r="M694" s="37">
        <v>0.36</v>
      </c>
      <c r="N694" s="37" t="s">
        <v>8</v>
      </c>
      <c r="O694" s="37" t="s">
        <v>87</v>
      </c>
      <c r="P694" s="37" t="s">
        <v>373</v>
      </c>
      <c r="Q694" s="37" t="s">
        <v>1440</v>
      </c>
      <c r="R694" s="37">
        <v>7036</v>
      </c>
      <c r="S694" s="39">
        <v>42064</v>
      </c>
      <c r="T694" s="39">
        <v>42066</v>
      </c>
      <c r="U694" s="37">
        <v>-7.96</v>
      </c>
      <c r="V694" s="37">
        <v>1</v>
      </c>
      <c r="W694" s="37">
        <v>11.35</v>
      </c>
      <c r="X694" s="37">
        <v>87378</v>
      </c>
      <c r="Y694" s="37" t="s">
        <v>3219</v>
      </c>
      <c r="Z694" s="37">
        <v>274.86284292718904</v>
      </c>
    </row>
    <row r="695" spans="1:26" customFormat="1" x14ac:dyDescent="0.2">
      <c r="A695" s="37">
        <v>1885</v>
      </c>
      <c r="B695" s="37" t="s">
        <v>1441</v>
      </c>
      <c r="C695" s="37" t="s">
        <v>46</v>
      </c>
      <c r="D695" s="37">
        <v>0.05</v>
      </c>
      <c r="E695" s="37">
        <v>535.64</v>
      </c>
      <c r="F695" s="37">
        <v>14.7</v>
      </c>
      <c r="G695" s="37" t="s">
        <v>2</v>
      </c>
      <c r="H695" s="37" t="s">
        <v>47</v>
      </c>
      <c r="I695" s="37" t="s">
        <v>16</v>
      </c>
      <c r="J695" s="37" t="s">
        <v>32</v>
      </c>
      <c r="K695" s="37" t="s">
        <v>33</v>
      </c>
      <c r="L695" s="37" t="s">
        <v>1442</v>
      </c>
      <c r="M695" s="37">
        <v>0.59</v>
      </c>
      <c r="N695" s="37" t="s">
        <v>8</v>
      </c>
      <c r="O695" s="37" t="s">
        <v>87</v>
      </c>
      <c r="P695" s="37" t="s">
        <v>560</v>
      </c>
      <c r="Q695" s="37" t="s">
        <v>1443</v>
      </c>
      <c r="R695" s="37">
        <v>2806</v>
      </c>
      <c r="S695" s="39">
        <v>42064</v>
      </c>
      <c r="T695" s="39">
        <v>42066</v>
      </c>
      <c r="U695" s="37">
        <v>4407.4399999999996</v>
      </c>
      <c r="V695" s="37">
        <v>15</v>
      </c>
      <c r="W695" s="37">
        <v>7029.1</v>
      </c>
      <c r="X695" s="37">
        <v>87378</v>
      </c>
      <c r="Y695" s="37" t="s">
        <v>3219</v>
      </c>
      <c r="Z695" s="37">
        <v>7120.1119589645805</v>
      </c>
    </row>
    <row r="696" spans="1:26" customFormat="1" x14ac:dyDescent="0.2">
      <c r="A696" s="37">
        <v>3187</v>
      </c>
      <c r="B696" s="37" t="s">
        <v>1444</v>
      </c>
      <c r="C696" s="37" t="s">
        <v>13</v>
      </c>
      <c r="D696" s="37">
        <v>0.08</v>
      </c>
      <c r="E696" s="37">
        <v>170.98</v>
      </c>
      <c r="F696" s="37">
        <v>35.89</v>
      </c>
      <c r="G696" s="37" t="s">
        <v>2</v>
      </c>
      <c r="H696" s="37" t="s">
        <v>3</v>
      </c>
      <c r="I696" s="37" t="s">
        <v>4</v>
      </c>
      <c r="J696" s="37" t="s">
        <v>93</v>
      </c>
      <c r="K696" s="37" t="s">
        <v>6</v>
      </c>
      <c r="L696" s="37" t="s">
        <v>1445</v>
      </c>
      <c r="M696" s="37">
        <v>0.66</v>
      </c>
      <c r="N696" s="37" t="s">
        <v>8</v>
      </c>
      <c r="O696" s="37" t="s">
        <v>9</v>
      </c>
      <c r="P696" s="37" t="s">
        <v>99</v>
      </c>
      <c r="Q696" s="37" t="s">
        <v>1446</v>
      </c>
      <c r="R696" s="37">
        <v>33569</v>
      </c>
      <c r="S696" s="39">
        <v>42065</v>
      </c>
      <c r="T696" s="39">
        <v>42067</v>
      </c>
      <c r="U696" s="37">
        <v>-119.812</v>
      </c>
      <c r="V696" s="37">
        <v>1</v>
      </c>
      <c r="W696" s="37">
        <v>199.48</v>
      </c>
      <c r="X696" s="37">
        <v>89025</v>
      </c>
      <c r="Y696" s="37" t="s">
        <v>3216</v>
      </c>
      <c r="Z696" s="37">
        <v>1722.5876845233422</v>
      </c>
    </row>
    <row r="697" spans="1:26" customFormat="1" x14ac:dyDescent="0.2">
      <c r="A697" s="37">
        <v>64</v>
      </c>
      <c r="B697" s="37" t="s">
        <v>1447</v>
      </c>
      <c r="C697" s="37" t="s">
        <v>46</v>
      </c>
      <c r="D697" s="37">
        <v>0</v>
      </c>
      <c r="E697" s="37">
        <v>3.69</v>
      </c>
      <c r="F697" s="37">
        <v>0.5</v>
      </c>
      <c r="G697" s="37" t="s">
        <v>14</v>
      </c>
      <c r="H697" s="37" t="s">
        <v>3</v>
      </c>
      <c r="I697" s="37" t="s">
        <v>24</v>
      </c>
      <c r="J697" s="37" t="s">
        <v>128</v>
      </c>
      <c r="K697" s="37" t="s">
        <v>49</v>
      </c>
      <c r="L697" s="37" t="s">
        <v>1448</v>
      </c>
      <c r="M697" s="37">
        <v>0.38</v>
      </c>
      <c r="N697" s="37" t="s">
        <v>8</v>
      </c>
      <c r="O697" s="37" t="s">
        <v>9</v>
      </c>
      <c r="P697" s="37" t="s">
        <v>218</v>
      </c>
      <c r="Q697" s="37" t="s">
        <v>1449</v>
      </c>
      <c r="R697" s="37">
        <v>24153</v>
      </c>
      <c r="S697" s="39">
        <v>42065</v>
      </c>
      <c r="T697" s="39">
        <v>42067</v>
      </c>
      <c r="U697" s="37">
        <v>-37.5291</v>
      </c>
      <c r="V697" s="37">
        <v>1</v>
      </c>
      <c r="W697" s="37">
        <v>4</v>
      </c>
      <c r="X697" s="37">
        <v>87406</v>
      </c>
      <c r="Y697" s="37" t="s">
        <v>3216</v>
      </c>
      <c r="Z697" s="37">
        <v>131.76303868784791</v>
      </c>
    </row>
    <row r="698" spans="1:26" customFormat="1" x14ac:dyDescent="0.2">
      <c r="A698" s="37">
        <v>64</v>
      </c>
      <c r="B698" s="37" t="s">
        <v>1447</v>
      </c>
      <c r="C698" s="37" t="s">
        <v>46</v>
      </c>
      <c r="D698" s="37">
        <v>0.02</v>
      </c>
      <c r="E698" s="37">
        <v>175.99</v>
      </c>
      <c r="F698" s="37">
        <v>4.99</v>
      </c>
      <c r="G698" s="37" t="s">
        <v>63</v>
      </c>
      <c r="H698" s="37" t="s">
        <v>3</v>
      </c>
      <c r="I698" s="37" t="s">
        <v>16</v>
      </c>
      <c r="J698" s="37" t="s">
        <v>111</v>
      </c>
      <c r="K698" s="37" t="s">
        <v>49</v>
      </c>
      <c r="L698" s="37" t="s">
        <v>1225</v>
      </c>
      <c r="M698" s="37">
        <v>0.59</v>
      </c>
      <c r="N698" s="37" t="s">
        <v>8</v>
      </c>
      <c r="O698" s="37" t="s">
        <v>9</v>
      </c>
      <c r="P698" s="37" t="s">
        <v>218</v>
      </c>
      <c r="Q698" s="37" t="s">
        <v>1449</v>
      </c>
      <c r="R698" s="37">
        <v>24153</v>
      </c>
      <c r="S698" s="39">
        <v>42065</v>
      </c>
      <c r="T698" s="39">
        <v>42065</v>
      </c>
      <c r="U698" s="37">
        <v>101.49</v>
      </c>
      <c r="V698" s="37">
        <v>4</v>
      </c>
      <c r="W698" s="37">
        <v>589.79999999999995</v>
      </c>
      <c r="X698" s="37">
        <v>87406</v>
      </c>
      <c r="Y698" s="37" t="s">
        <v>3216</v>
      </c>
      <c r="Z698" s="37">
        <v>1017.1849356240723</v>
      </c>
    </row>
    <row r="699" spans="1:26" customFormat="1" x14ac:dyDescent="0.2">
      <c r="A699" s="37">
        <v>2877</v>
      </c>
      <c r="B699" s="37" t="s">
        <v>1450</v>
      </c>
      <c r="C699" s="37" t="s">
        <v>46</v>
      </c>
      <c r="D699" s="37">
        <v>0</v>
      </c>
      <c r="E699" s="37">
        <v>8.33</v>
      </c>
      <c r="F699" s="37">
        <v>1.99</v>
      </c>
      <c r="G699" s="37" t="s">
        <v>63</v>
      </c>
      <c r="H699" s="37" t="s">
        <v>15</v>
      </c>
      <c r="I699" s="37" t="s">
        <v>16</v>
      </c>
      <c r="J699" s="37" t="s">
        <v>17</v>
      </c>
      <c r="K699" s="37" t="s">
        <v>18</v>
      </c>
      <c r="L699" s="37" t="s">
        <v>1150</v>
      </c>
      <c r="M699" s="37">
        <v>0.52</v>
      </c>
      <c r="N699" s="37" t="s">
        <v>8</v>
      </c>
      <c r="O699" s="37" t="s">
        <v>87</v>
      </c>
      <c r="P699" s="37" t="s">
        <v>293</v>
      </c>
      <c r="Q699" s="37" t="s">
        <v>1451</v>
      </c>
      <c r="R699" s="37">
        <v>44070</v>
      </c>
      <c r="S699" s="39">
        <v>42065</v>
      </c>
      <c r="T699" s="39">
        <v>42067</v>
      </c>
      <c r="U699" s="37">
        <v>74.181899999999999</v>
      </c>
      <c r="V699" s="37">
        <v>12</v>
      </c>
      <c r="W699" s="37">
        <v>107.51</v>
      </c>
      <c r="X699" s="37">
        <v>91492</v>
      </c>
      <c r="Y699" s="37" t="s">
        <v>3219</v>
      </c>
      <c r="Z699" s="37">
        <v>316.12924581297483</v>
      </c>
    </row>
    <row r="700" spans="1:26" customFormat="1" x14ac:dyDescent="0.2">
      <c r="A700" s="37">
        <v>2878</v>
      </c>
      <c r="B700" s="37" t="s">
        <v>1452</v>
      </c>
      <c r="C700" s="37" t="s">
        <v>46</v>
      </c>
      <c r="D700" s="37">
        <v>0</v>
      </c>
      <c r="E700" s="37">
        <v>8.33</v>
      </c>
      <c r="F700" s="37">
        <v>1.99</v>
      </c>
      <c r="G700" s="37" t="s">
        <v>63</v>
      </c>
      <c r="H700" s="37" t="s">
        <v>15</v>
      </c>
      <c r="I700" s="37" t="s">
        <v>16</v>
      </c>
      <c r="J700" s="37" t="s">
        <v>17</v>
      </c>
      <c r="K700" s="37" t="s">
        <v>18</v>
      </c>
      <c r="L700" s="37" t="s">
        <v>1150</v>
      </c>
      <c r="M700" s="37">
        <v>0.52</v>
      </c>
      <c r="N700" s="37" t="s">
        <v>8</v>
      </c>
      <c r="O700" s="37" t="s">
        <v>35</v>
      </c>
      <c r="P700" s="37" t="s">
        <v>42</v>
      </c>
      <c r="Q700" s="37" t="s">
        <v>118</v>
      </c>
      <c r="R700" s="37">
        <v>98107</v>
      </c>
      <c r="S700" s="39">
        <v>42065</v>
      </c>
      <c r="T700" s="39">
        <v>42067</v>
      </c>
      <c r="U700" s="37">
        <v>82.31</v>
      </c>
      <c r="V700" s="37">
        <v>47</v>
      </c>
      <c r="W700" s="37">
        <v>421.08</v>
      </c>
      <c r="X700" s="37">
        <v>54369</v>
      </c>
      <c r="Y700" s="37" t="s">
        <v>3218</v>
      </c>
      <c r="Z700" s="37">
        <v>324.45262928707092</v>
      </c>
    </row>
    <row r="701" spans="1:26" customFormat="1" x14ac:dyDescent="0.2">
      <c r="A701" s="37">
        <v>3067</v>
      </c>
      <c r="B701" s="37" t="s">
        <v>1453</v>
      </c>
      <c r="C701" s="37" t="s">
        <v>46</v>
      </c>
      <c r="D701" s="37">
        <v>0.06</v>
      </c>
      <c r="E701" s="37">
        <v>355.98</v>
      </c>
      <c r="F701" s="37">
        <v>58.92</v>
      </c>
      <c r="G701" s="37" t="s">
        <v>2</v>
      </c>
      <c r="H701" s="37" t="s">
        <v>15</v>
      </c>
      <c r="I701" s="37" t="s">
        <v>4</v>
      </c>
      <c r="J701" s="37" t="s">
        <v>85</v>
      </c>
      <c r="K701" s="37" t="s">
        <v>33</v>
      </c>
      <c r="L701" s="37" t="s">
        <v>670</v>
      </c>
      <c r="M701" s="37">
        <v>0.64</v>
      </c>
      <c r="N701" s="37" t="s">
        <v>8</v>
      </c>
      <c r="O701" s="37" t="s">
        <v>87</v>
      </c>
      <c r="P701" s="37" t="s">
        <v>293</v>
      </c>
      <c r="Q701" s="37" t="s">
        <v>1454</v>
      </c>
      <c r="R701" s="37">
        <v>44515</v>
      </c>
      <c r="S701" s="39">
        <v>42065</v>
      </c>
      <c r="T701" s="39">
        <v>42066</v>
      </c>
      <c r="U701" s="37">
        <v>1660.92</v>
      </c>
      <c r="V701" s="37">
        <v>14</v>
      </c>
      <c r="W701" s="37">
        <v>5086.08</v>
      </c>
      <c r="X701" s="37">
        <v>91376</v>
      </c>
      <c r="Y701" s="37" t="s">
        <v>3219</v>
      </c>
      <c r="Z701" s="37">
        <v>4942.4862897698422</v>
      </c>
    </row>
    <row r="702" spans="1:26" customFormat="1" x14ac:dyDescent="0.2">
      <c r="A702" s="37">
        <v>1686</v>
      </c>
      <c r="B702" s="37" t="s">
        <v>1455</v>
      </c>
      <c r="C702" s="37" t="s">
        <v>23</v>
      </c>
      <c r="D702" s="37">
        <v>0.08</v>
      </c>
      <c r="E702" s="37">
        <v>2.08</v>
      </c>
      <c r="F702" s="37">
        <v>5.33</v>
      </c>
      <c r="G702" s="37" t="s">
        <v>14</v>
      </c>
      <c r="H702" s="37" t="s">
        <v>70</v>
      </c>
      <c r="I702" s="37" t="s">
        <v>4</v>
      </c>
      <c r="J702" s="37" t="s">
        <v>102</v>
      </c>
      <c r="K702" s="37" t="s">
        <v>49</v>
      </c>
      <c r="L702" s="37" t="s">
        <v>435</v>
      </c>
      <c r="M702" s="37">
        <v>0.43</v>
      </c>
      <c r="N702" s="37" t="s">
        <v>8</v>
      </c>
      <c r="O702" s="37" t="s">
        <v>28</v>
      </c>
      <c r="P702" s="37" t="s">
        <v>79</v>
      </c>
      <c r="Q702" s="37" t="s">
        <v>1456</v>
      </c>
      <c r="R702" s="37">
        <v>60123</v>
      </c>
      <c r="S702" s="39">
        <v>42066</v>
      </c>
      <c r="T702" s="39">
        <v>42073</v>
      </c>
      <c r="U702" s="37">
        <v>-129.01</v>
      </c>
      <c r="V702" s="37">
        <v>9</v>
      </c>
      <c r="W702" s="37">
        <v>19.670000000000002</v>
      </c>
      <c r="X702" s="37">
        <v>86973</v>
      </c>
      <c r="Y702" s="37" t="s">
        <v>3217</v>
      </c>
      <c r="Z702" s="37">
        <v>43.005657189174826</v>
      </c>
    </row>
    <row r="703" spans="1:26" customFormat="1" x14ac:dyDescent="0.2">
      <c r="A703" s="37">
        <v>428</v>
      </c>
      <c r="B703" s="37" t="s">
        <v>487</v>
      </c>
      <c r="C703" s="37" t="s">
        <v>46</v>
      </c>
      <c r="D703" s="37">
        <v>0.05</v>
      </c>
      <c r="E703" s="37">
        <v>10.98</v>
      </c>
      <c r="F703" s="37">
        <v>4.8</v>
      </c>
      <c r="G703" s="37" t="s">
        <v>14</v>
      </c>
      <c r="H703" s="37" t="s">
        <v>70</v>
      </c>
      <c r="I703" s="37" t="s">
        <v>24</v>
      </c>
      <c r="J703" s="37" t="s">
        <v>321</v>
      </c>
      <c r="K703" s="37" t="s">
        <v>49</v>
      </c>
      <c r="L703" s="37" t="s">
        <v>1457</v>
      </c>
      <c r="M703" s="37">
        <v>0.36</v>
      </c>
      <c r="N703" s="37" t="s">
        <v>8</v>
      </c>
      <c r="O703" s="37" t="s">
        <v>35</v>
      </c>
      <c r="P703" s="37" t="s">
        <v>272</v>
      </c>
      <c r="Q703" s="37" t="s">
        <v>489</v>
      </c>
      <c r="R703" s="37">
        <v>89701</v>
      </c>
      <c r="S703" s="39">
        <v>42066</v>
      </c>
      <c r="T703" s="39">
        <v>42068</v>
      </c>
      <c r="U703" s="37">
        <v>90.62</v>
      </c>
      <c r="V703" s="37">
        <v>22</v>
      </c>
      <c r="W703" s="37">
        <v>243.11</v>
      </c>
      <c r="X703" s="37">
        <v>88480</v>
      </c>
      <c r="Y703" s="37" t="s">
        <v>3218</v>
      </c>
      <c r="Z703" s="37">
        <v>364.05202079708511</v>
      </c>
    </row>
    <row r="704" spans="1:26" customFormat="1" x14ac:dyDescent="0.2">
      <c r="A704" s="37">
        <v>568</v>
      </c>
      <c r="B704" s="37" t="s">
        <v>1458</v>
      </c>
      <c r="C704" s="37" t="s">
        <v>1</v>
      </c>
      <c r="D704" s="37">
        <v>0.02</v>
      </c>
      <c r="E704" s="37">
        <v>280.98</v>
      </c>
      <c r="F704" s="37">
        <v>57</v>
      </c>
      <c r="G704" s="37" t="s">
        <v>2</v>
      </c>
      <c r="H704" s="37" t="s">
        <v>15</v>
      </c>
      <c r="I704" s="37" t="s">
        <v>4</v>
      </c>
      <c r="J704" s="37" t="s">
        <v>85</v>
      </c>
      <c r="K704" s="37" t="s">
        <v>33</v>
      </c>
      <c r="L704" s="37" t="s">
        <v>838</v>
      </c>
      <c r="M704" s="37">
        <v>0.78</v>
      </c>
      <c r="N704" s="37" t="s">
        <v>8</v>
      </c>
      <c r="O704" s="37" t="s">
        <v>9</v>
      </c>
      <c r="P704" s="37" t="s">
        <v>10</v>
      </c>
      <c r="Q704" s="37" t="s">
        <v>1459</v>
      </c>
      <c r="R704" s="37">
        <v>39701</v>
      </c>
      <c r="S704" s="39">
        <v>42067</v>
      </c>
      <c r="T704" s="39">
        <v>42068</v>
      </c>
      <c r="U704" s="37">
        <v>1141.7940000000001</v>
      </c>
      <c r="V704" s="37">
        <v>4</v>
      </c>
      <c r="W704" s="37">
        <v>1128.74</v>
      </c>
      <c r="X704" s="37">
        <v>88879</v>
      </c>
      <c r="Y704" s="37" t="s">
        <v>3216</v>
      </c>
      <c r="Z704" s="37">
        <v>4354.6135082589117</v>
      </c>
    </row>
    <row r="705" spans="1:26" customFormat="1" x14ac:dyDescent="0.2">
      <c r="A705" s="37">
        <v>3133</v>
      </c>
      <c r="B705" s="37" t="s">
        <v>537</v>
      </c>
      <c r="C705" s="37" t="s">
        <v>1</v>
      </c>
      <c r="D705" s="37">
        <v>0.08</v>
      </c>
      <c r="E705" s="37">
        <v>5.4</v>
      </c>
      <c r="F705" s="37">
        <v>7.78</v>
      </c>
      <c r="G705" s="37" t="s">
        <v>14</v>
      </c>
      <c r="H705" s="37" t="s">
        <v>70</v>
      </c>
      <c r="I705" s="37" t="s">
        <v>24</v>
      </c>
      <c r="J705" s="37" t="s">
        <v>48</v>
      </c>
      <c r="K705" s="37" t="s">
        <v>49</v>
      </c>
      <c r="L705" s="37" t="s">
        <v>1460</v>
      </c>
      <c r="M705" s="37">
        <v>0.37</v>
      </c>
      <c r="N705" s="37" t="s">
        <v>8</v>
      </c>
      <c r="O705" s="37" t="s">
        <v>28</v>
      </c>
      <c r="P705" s="37" t="s">
        <v>79</v>
      </c>
      <c r="Q705" s="37" t="s">
        <v>538</v>
      </c>
      <c r="R705" s="37">
        <v>60540</v>
      </c>
      <c r="S705" s="39">
        <v>42067</v>
      </c>
      <c r="T705" s="39">
        <v>42067</v>
      </c>
      <c r="U705" s="37">
        <v>-44.067999999999998</v>
      </c>
      <c r="V705" s="37">
        <v>4</v>
      </c>
      <c r="W705" s="37">
        <v>25.35</v>
      </c>
      <c r="X705" s="37">
        <v>86792</v>
      </c>
      <c r="Y705" s="37" t="s">
        <v>3217</v>
      </c>
      <c r="Z705" s="37">
        <v>368.47885503462538</v>
      </c>
    </row>
    <row r="706" spans="1:26" customFormat="1" x14ac:dyDescent="0.2">
      <c r="A706" s="37">
        <v>3133</v>
      </c>
      <c r="B706" s="37" t="s">
        <v>537</v>
      </c>
      <c r="C706" s="37" t="s">
        <v>1</v>
      </c>
      <c r="D706" s="37">
        <v>0.09</v>
      </c>
      <c r="E706" s="37">
        <v>8.4600000000000009</v>
      </c>
      <c r="F706" s="37">
        <v>8.99</v>
      </c>
      <c r="G706" s="37" t="s">
        <v>63</v>
      </c>
      <c r="H706" s="37" t="s">
        <v>70</v>
      </c>
      <c r="I706" s="37" t="s">
        <v>16</v>
      </c>
      <c r="J706" s="37" t="s">
        <v>17</v>
      </c>
      <c r="K706" s="37" t="s">
        <v>18</v>
      </c>
      <c r="L706" s="37" t="s">
        <v>1461</v>
      </c>
      <c r="M706" s="37">
        <v>0.79</v>
      </c>
      <c r="N706" s="37" t="s">
        <v>8</v>
      </c>
      <c r="O706" s="37" t="s">
        <v>28</v>
      </c>
      <c r="P706" s="37" t="s">
        <v>79</v>
      </c>
      <c r="Q706" s="37" t="s">
        <v>538</v>
      </c>
      <c r="R706" s="37">
        <v>60540</v>
      </c>
      <c r="S706" s="39">
        <v>42067</v>
      </c>
      <c r="T706" s="39">
        <v>42070</v>
      </c>
      <c r="U706" s="37">
        <v>-100.51</v>
      </c>
      <c r="V706" s="37">
        <v>5</v>
      </c>
      <c r="W706" s="37">
        <v>45.03</v>
      </c>
      <c r="X706" s="37">
        <v>86792</v>
      </c>
      <c r="Y706" s="37" t="s">
        <v>3217</v>
      </c>
      <c r="Z706" s="37">
        <v>613.98486817710295</v>
      </c>
    </row>
    <row r="707" spans="1:26" customFormat="1" x14ac:dyDescent="0.2">
      <c r="A707" s="37">
        <v>3133</v>
      </c>
      <c r="B707" s="37" t="s">
        <v>537</v>
      </c>
      <c r="C707" s="37" t="s">
        <v>1</v>
      </c>
      <c r="D707" s="37">
        <v>0.21</v>
      </c>
      <c r="E707" s="37">
        <v>14.98</v>
      </c>
      <c r="F707" s="37">
        <v>8.99</v>
      </c>
      <c r="G707" s="37" t="s">
        <v>14</v>
      </c>
      <c r="H707" s="37" t="s">
        <v>70</v>
      </c>
      <c r="I707" s="37" t="s">
        <v>4</v>
      </c>
      <c r="J707" s="37" t="s">
        <v>102</v>
      </c>
      <c r="K707" s="37" t="s">
        <v>18</v>
      </c>
      <c r="L707" s="37" t="s">
        <v>1462</v>
      </c>
      <c r="M707" s="37">
        <v>0.39</v>
      </c>
      <c r="N707" s="37" t="s">
        <v>8</v>
      </c>
      <c r="O707" s="37" t="s">
        <v>28</v>
      </c>
      <c r="P707" s="37" t="s">
        <v>79</v>
      </c>
      <c r="Q707" s="37" t="s">
        <v>538</v>
      </c>
      <c r="R707" s="37">
        <v>60540</v>
      </c>
      <c r="S707" s="39">
        <v>42067</v>
      </c>
      <c r="T707" s="39">
        <v>42068</v>
      </c>
      <c r="U707" s="37">
        <v>-17.75</v>
      </c>
      <c r="V707" s="37">
        <v>10</v>
      </c>
      <c r="W707" s="37">
        <v>153.87</v>
      </c>
      <c r="X707" s="37">
        <v>86792</v>
      </c>
      <c r="Y707" s="37" t="s">
        <v>3217</v>
      </c>
      <c r="Z707" s="37">
        <v>389.60321306253087</v>
      </c>
    </row>
    <row r="708" spans="1:26" customFormat="1" x14ac:dyDescent="0.2">
      <c r="A708" s="37">
        <v>3133</v>
      </c>
      <c r="B708" s="37" t="s">
        <v>537</v>
      </c>
      <c r="C708" s="37" t="s">
        <v>1</v>
      </c>
      <c r="D708" s="37">
        <v>0.04</v>
      </c>
      <c r="E708" s="37">
        <v>155.99</v>
      </c>
      <c r="F708" s="37">
        <v>8.08</v>
      </c>
      <c r="G708" s="37" t="s">
        <v>14</v>
      </c>
      <c r="H708" s="37" t="s">
        <v>70</v>
      </c>
      <c r="I708" s="37" t="s">
        <v>16</v>
      </c>
      <c r="J708" s="37" t="s">
        <v>111</v>
      </c>
      <c r="K708" s="37" t="s">
        <v>49</v>
      </c>
      <c r="L708" s="37" t="s">
        <v>1463</v>
      </c>
      <c r="M708" s="37">
        <v>0.6</v>
      </c>
      <c r="N708" s="37" t="s">
        <v>8</v>
      </c>
      <c r="O708" s="37" t="s">
        <v>28</v>
      </c>
      <c r="P708" s="37" t="s">
        <v>79</v>
      </c>
      <c r="Q708" s="37" t="s">
        <v>538</v>
      </c>
      <c r="R708" s="37">
        <v>60540</v>
      </c>
      <c r="S708" s="39">
        <v>42067</v>
      </c>
      <c r="T708" s="39">
        <v>42068</v>
      </c>
      <c r="U708" s="37">
        <v>1374.9480000000001</v>
      </c>
      <c r="V708" s="37">
        <v>22</v>
      </c>
      <c r="W708" s="37">
        <v>2800.33</v>
      </c>
      <c r="X708" s="37">
        <v>86792</v>
      </c>
      <c r="Y708" s="37" t="s">
        <v>3217</v>
      </c>
      <c r="Z708" s="37">
        <v>2519.3103015437073</v>
      </c>
    </row>
    <row r="709" spans="1:26" customFormat="1" x14ac:dyDescent="0.2">
      <c r="A709" s="37">
        <v>1005</v>
      </c>
      <c r="B709" s="37" t="s">
        <v>1373</v>
      </c>
      <c r="C709" s="37" t="s">
        <v>23</v>
      </c>
      <c r="D709" s="37">
        <v>0.06</v>
      </c>
      <c r="E709" s="37">
        <v>10.14</v>
      </c>
      <c r="F709" s="37">
        <v>2.27</v>
      </c>
      <c r="G709" s="37" t="s">
        <v>14</v>
      </c>
      <c r="H709" s="37" t="s">
        <v>3</v>
      </c>
      <c r="I709" s="37" t="s">
        <v>24</v>
      </c>
      <c r="J709" s="37" t="s">
        <v>64</v>
      </c>
      <c r="K709" s="37" t="s">
        <v>26</v>
      </c>
      <c r="L709" s="37" t="s">
        <v>147</v>
      </c>
      <c r="M709" s="37">
        <v>0.36</v>
      </c>
      <c r="N709" s="37" t="s">
        <v>8</v>
      </c>
      <c r="O709" s="37" t="s">
        <v>28</v>
      </c>
      <c r="P709" s="37" t="s">
        <v>79</v>
      </c>
      <c r="Q709" s="37" t="s">
        <v>1375</v>
      </c>
      <c r="R709" s="37">
        <v>60089</v>
      </c>
      <c r="S709" s="39">
        <v>42067</v>
      </c>
      <c r="T709" s="39">
        <v>42067</v>
      </c>
      <c r="U709" s="37">
        <v>-3.88</v>
      </c>
      <c r="V709" s="37">
        <v>1</v>
      </c>
      <c r="W709" s="37">
        <v>12.18</v>
      </c>
      <c r="X709" s="37">
        <v>90043</v>
      </c>
      <c r="Y709" s="37" t="s">
        <v>3217</v>
      </c>
      <c r="Z709" s="37">
        <v>57.816306756793082</v>
      </c>
    </row>
    <row r="710" spans="1:26" customFormat="1" x14ac:dyDescent="0.2">
      <c r="A710" s="37">
        <v>2358</v>
      </c>
      <c r="B710" s="37" t="s">
        <v>1142</v>
      </c>
      <c r="C710" s="37" t="s">
        <v>23</v>
      </c>
      <c r="D710" s="37">
        <v>0.1</v>
      </c>
      <c r="E710" s="37">
        <v>205.99</v>
      </c>
      <c r="F710" s="37">
        <v>8.99</v>
      </c>
      <c r="G710" s="37" t="s">
        <v>14</v>
      </c>
      <c r="H710" s="37" t="s">
        <v>70</v>
      </c>
      <c r="I710" s="37" t="s">
        <v>16</v>
      </c>
      <c r="J710" s="37" t="s">
        <v>111</v>
      </c>
      <c r="K710" s="37" t="s">
        <v>49</v>
      </c>
      <c r="L710" s="37" t="s">
        <v>639</v>
      </c>
      <c r="M710" s="37">
        <v>0.56000000000000005</v>
      </c>
      <c r="N710" s="37" t="s">
        <v>8</v>
      </c>
      <c r="O710" s="37" t="s">
        <v>9</v>
      </c>
      <c r="P710" s="37" t="s">
        <v>99</v>
      </c>
      <c r="Q710" s="37" t="s">
        <v>1072</v>
      </c>
      <c r="R710" s="37">
        <v>33311</v>
      </c>
      <c r="S710" s="39">
        <v>42067</v>
      </c>
      <c r="T710" s="39">
        <v>42071</v>
      </c>
      <c r="U710" s="37">
        <v>147</v>
      </c>
      <c r="V710" s="37">
        <v>2</v>
      </c>
      <c r="W710" s="37">
        <v>324.62</v>
      </c>
      <c r="X710" s="37">
        <v>88267</v>
      </c>
      <c r="Y710" s="37" t="s">
        <v>3216</v>
      </c>
      <c r="Z710" s="37">
        <v>1160.5299603842809</v>
      </c>
    </row>
    <row r="711" spans="1:26" customFormat="1" x14ac:dyDescent="0.2">
      <c r="A711" s="37">
        <v>91</v>
      </c>
      <c r="B711" s="37" t="s">
        <v>1222</v>
      </c>
      <c r="C711" s="37" t="s">
        <v>92</v>
      </c>
      <c r="D711" s="37">
        <v>0.06</v>
      </c>
      <c r="E711" s="37">
        <v>175.99</v>
      </c>
      <c r="F711" s="37">
        <v>8.99</v>
      </c>
      <c r="G711" s="37" t="s">
        <v>14</v>
      </c>
      <c r="H711" s="37" t="s">
        <v>70</v>
      </c>
      <c r="I711" s="37" t="s">
        <v>16</v>
      </c>
      <c r="J711" s="37" t="s">
        <v>111</v>
      </c>
      <c r="K711" s="37" t="s">
        <v>49</v>
      </c>
      <c r="L711" s="37" t="s">
        <v>1155</v>
      </c>
      <c r="M711" s="37">
        <v>0.56999999999999995</v>
      </c>
      <c r="N711" s="37" t="s">
        <v>8</v>
      </c>
      <c r="O711" s="37" t="s">
        <v>35</v>
      </c>
      <c r="P711" s="37" t="s">
        <v>66</v>
      </c>
      <c r="Q711" s="37" t="s">
        <v>1223</v>
      </c>
      <c r="R711" s="37">
        <v>94591</v>
      </c>
      <c r="S711" s="39">
        <v>42067</v>
      </c>
      <c r="T711" s="39">
        <v>42069</v>
      </c>
      <c r="U711" s="37">
        <v>2031.5070000000001</v>
      </c>
      <c r="V711" s="37">
        <v>23</v>
      </c>
      <c r="W711" s="37">
        <v>3363.53</v>
      </c>
      <c r="X711" s="37">
        <v>87177</v>
      </c>
      <c r="Y711" s="37" t="s">
        <v>3218</v>
      </c>
      <c r="Z711" s="37">
        <v>2964.0585235333356</v>
      </c>
    </row>
    <row r="712" spans="1:26" customFormat="1" x14ac:dyDescent="0.2">
      <c r="A712" s="37">
        <v>679</v>
      </c>
      <c r="B712" s="37" t="s">
        <v>1464</v>
      </c>
      <c r="C712" s="37" t="s">
        <v>92</v>
      </c>
      <c r="D712" s="37">
        <v>0.01</v>
      </c>
      <c r="E712" s="37">
        <v>3.95</v>
      </c>
      <c r="F712" s="37">
        <v>5.13</v>
      </c>
      <c r="G712" s="37" t="s">
        <v>14</v>
      </c>
      <c r="H712" s="37" t="s">
        <v>70</v>
      </c>
      <c r="I712" s="37" t="s">
        <v>24</v>
      </c>
      <c r="J712" s="37" t="s">
        <v>71</v>
      </c>
      <c r="K712" s="37" t="s">
        <v>49</v>
      </c>
      <c r="L712" s="37" t="s">
        <v>1465</v>
      </c>
      <c r="M712" s="37">
        <v>0.59</v>
      </c>
      <c r="N712" s="37" t="s">
        <v>8</v>
      </c>
      <c r="O712" s="37" t="s">
        <v>35</v>
      </c>
      <c r="P712" s="37" t="s">
        <v>42</v>
      </c>
      <c r="Q712" s="37" t="s">
        <v>1466</v>
      </c>
      <c r="R712" s="37">
        <v>98387</v>
      </c>
      <c r="S712" s="39">
        <v>42067</v>
      </c>
      <c r="T712" s="39">
        <v>42068</v>
      </c>
      <c r="U712" s="37">
        <v>-19.93</v>
      </c>
      <c r="V712" s="37">
        <v>2</v>
      </c>
      <c r="W712" s="37">
        <v>10.11</v>
      </c>
      <c r="X712" s="37">
        <v>88890</v>
      </c>
      <c r="Y712" s="37" t="s">
        <v>3218</v>
      </c>
      <c r="Z712" s="37">
        <v>267.28048830700811</v>
      </c>
    </row>
    <row r="713" spans="1:26" customFormat="1" x14ac:dyDescent="0.2">
      <c r="A713" s="37">
        <v>679</v>
      </c>
      <c r="B713" s="37" t="s">
        <v>1464</v>
      </c>
      <c r="C713" s="37" t="s">
        <v>92</v>
      </c>
      <c r="D713" s="37">
        <v>0.02</v>
      </c>
      <c r="E713" s="37">
        <v>367.99</v>
      </c>
      <c r="F713" s="37">
        <v>19.989999999999998</v>
      </c>
      <c r="G713" s="37" t="s">
        <v>14</v>
      </c>
      <c r="H713" s="37" t="s">
        <v>70</v>
      </c>
      <c r="I713" s="37" t="s">
        <v>24</v>
      </c>
      <c r="J713" s="37" t="s">
        <v>48</v>
      </c>
      <c r="K713" s="37" t="s">
        <v>49</v>
      </c>
      <c r="L713" s="37" t="s">
        <v>1467</v>
      </c>
      <c r="M713" s="37">
        <v>0.4</v>
      </c>
      <c r="N713" s="37" t="s">
        <v>8</v>
      </c>
      <c r="O713" s="37" t="s">
        <v>35</v>
      </c>
      <c r="P713" s="37" t="s">
        <v>42</v>
      </c>
      <c r="Q713" s="37" t="s">
        <v>1466</v>
      </c>
      <c r="R713" s="37">
        <v>98387</v>
      </c>
      <c r="S713" s="39">
        <v>42067</v>
      </c>
      <c r="T713" s="39">
        <v>42068</v>
      </c>
      <c r="U713" s="37">
        <v>4568.6072999999997</v>
      </c>
      <c r="V713" s="37">
        <v>17</v>
      </c>
      <c r="W713" s="37">
        <v>6621.17</v>
      </c>
      <c r="X713" s="37">
        <v>88890</v>
      </c>
      <c r="Y713" s="37" t="s">
        <v>3218</v>
      </c>
      <c r="Z713" s="37">
        <v>6352.8493012720182</v>
      </c>
    </row>
    <row r="714" spans="1:26" customFormat="1" x14ac:dyDescent="0.2">
      <c r="A714" s="37">
        <v>680</v>
      </c>
      <c r="B714" s="37" t="s">
        <v>1468</v>
      </c>
      <c r="C714" s="37" t="s">
        <v>92</v>
      </c>
      <c r="D714" s="37">
        <v>0.04</v>
      </c>
      <c r="E714" s="37">
        <v>95.99</v>
      </c>
      <c r="F714" s="37">
        <v>4.9000000000000004</v>
      </c>
      <c r="G714" s="37" t="s">
        <v>14</v>
      </c>
      <c r="H714" s="37" t="s">
        <v>70</v>
      </c>
      <c r="I714" s="37" t="s">
        <v>16</v>
      </c>
      <c r="J714" s="37" t="s">
        <v>111</v>
      </c>
      <c r="K714" s="37" t="s">
        <v>49</v>
      </c>
      <c r="L714" s="37" t="s">
        <v>744</v>
      </c>
      <c r="M714" s="37">
        <v>0.56000000000000005</v>
      </c>
      <c r="N714" s="37" t="s">
        <v>8</v>
      </c>
      <c r="O714" s="37" t="s">
        <v>35</v>
      </c>
      <c r="P714" s="37" t="s">
        <v>42</v>
      </c>
      <c r="Q714" s="37" t="s">
        <v>1469</v>
      </c>
      <c r="R714" s="37">
        <v>99207</v>
      </c>
      <c r="S714" s="39">
        <v>42067</v>
      </c>
      <c r="T714" s="39">
        <v>42069</v>
      </c>
      <c r="U714" s="37">
        <v>-258.22500000000002</v>
      </c>
      <c r="V714" s="37">
        <v>3</v>
      </c>
      <c r="W714" s="37">
        <v>253.78</v>
      </c>
      <c r="X714" s="37">
        <v>88890</v>
      </c>
      <c r="Y714" s="37" t="s">
        <v>3218</v>
      </c>
      <c r="Z714" s="37">
        <v>260.52002839087777</v>
      </c>
    </row>
    <row r="715" spans="1:26" customFormat="1" x14ac:dyDescent="0.2">
      <c r="A715" s="37">
        <v>2696</v>
      </c>
      <c r="B715" s="37" t="s">
        <v>1470</v>
      </c>
      <c r="C715" s="37" t="s">
        <v>1</v>
      </c>
      <c r="D715" s="37">
        <v>0.05</v>
      </c>
      <c r="E715" s="37">
        <v>107.53</v>
      </c>
      <c r="F715" s="37">
        <v>5.81</v>
      </c>
      <c r="G715" s="37" t="s">
        <v>14</v>
      </c>
      <c r="H715" s="37" t="s">
        <v>47</v>
      </c>
      <c r="I715" s="37" t="s">
        <v>4</v>
      </c>
      <c r="J715" s="37" t="s">
        <v>102</v>
      </c>
      <c r="K715" s="37" t="s">
        <v>120</v>
      </c>
      <c r="L715" s="37" t="s">
        <v>1471</v>
      </c>
      <c r="M715" s="37">
        <v>0.65</v>
      </c>
      <c r="N715" s="37" t="s">
        <v>8</v>
      </c>
      <c r="O715" s="37" t="s">
        <v>9</v>
      </c>
      <c r="P715" s="37" t="s">
        <v>140</v>
      </c>
      <c r="Q715" s="37" t="s">
        <v>1472</v>
      </c>
      <c r="R715" s="37">
        <v>35401</v>
      </c>
      <c r="S715" s="39">
        <v>42068</v>
      </c>
      <c r="T715" s="39">
        <v>42069</v>
      </c>
      <c r="U715" s="37">
        <v>-89.418000000000006</v>
      </c>
      <c r="V715" s="37">
        <v>6</v>
      </c>
      <c r="W715" s="37">
        <v>612.91999999999996</v>
      </c>
      <c r="X715" s="37">
        <v>87676</v>
      </c>
      <c r="Y715" s="37" t="s">
        <v>3216</v>
      </c>
      <c r="Z715" s="37">
        <v>870.57676888278741</v>
      </c>
    </row>
    <row r="716" spans="1:26" customFormat="1" x14ac:dyDescent="0.2">
      <c r="A716" s="37">
        <v>2376</v>
      </c>
      <c r="B716" s="37" t="s">
        <v>1473</v>
      </c>
      <c r="C716" s="37" t="s">
        <v>13</v>
      </c>
      <c r="D716" s="37">
        <v>0.05</v>
      </c>
      <c r="E716" s="37">
        <v>3.28</v>
      </c>
      <c r="F716" s="37">
        <v>3.97</v>
      </c>
      <c r="G716" s="37" t="s">
        <v>14</v>
      </c>
      <c r="H716" s="37" t="s">
        <v>70</v>
      </c>
      <c r="I716" s="37" t="s">
        <v>24</v>
      </c>
      <c r="J716" s="37" t="s">
        <v>25</v>
      </c>
      <c r="K716" s="37" t="s">
        <v>26</v>
      </c>
      <c r="L716" s="37" t="s">
        <v>221</v>
      </c>
      <c r="M716" s="37">
        <v>0.56000000000000005</v>
      </c>
      <c r="N716" s="37" t="s">
        <v>8</v>
      </c>
      <c r="O716" s="37" t="s">
        <v>35</v>
      </c>
      <c r="P716" s="37" t="s">
        <v>466</v>
      </c>
      <c r="Q716" s="37" t="s">
        <v>1474</v>
      </c>
      <c r="R716" s="37">
        <v>83843</v>
      </c>
      <c r="S716" s="39">
        <v>42068</v>
      </c>
      <c r="T716" s="39">
        <v>42069</v>
      </c>
      <c r="U716" s="37">
        <v>-100.24</v>
      </c>
      <c r="V716" s="37">
        <v>18</v>
      </c>
      <c r="W716" s="37">
        <v>61.29</v>
      </c>
      <c r="X716" s="37">
        <v>91321</v>
      </c>
      <c r="Y716" s="37" t="s">
        <v>3218</v>
      </c>
      <c r="Z716" s="37">
        <v>84.25946254326081</v>
      </c>
    </row>
    <row r="717" spans="1:26" customFormat="1" x14ac:dyDescent="0.2">
      <c r="A717" s="37">
        <v>2376</v>
      </c>
      <c r="B717" s="37" t="s">
        <v>1473</v>
      </c>
      <c r="C717" s="37" t="s">
        <v>13</v>
      </c>
      <c r="D717" s="37">
        <v>0.03</v>
      </c>
      <c r="E717" s="37">
        <v>6.98</v>
      </c>
      <c r="F717" s="37">
        <v>9.69</v>
      </c>
      <c r="G717" s="37" t="s">
        <v>14</v>
      </c>
      <c r="H717" s="37" t="s">
        <v>70</v>
      </c>
      <c r="I717" s="37" t="s">
        <v>24</v>
      </c>
      <c r="J717" s="37" t="s">
        <v>54</v>
      </c>
      <c r="K717" s="37" t="s">
        <v>49</v>
      </c>
      <c r="L717" s="37" t="s">
        <v>1475</v>
      </c>
      <c r="M717" s="37">
        <v>0.83</v>
      </c>
      <c r="N717" s="37" t="s">
        <v>8</v>
      </c>
      <c r="O717" s="37" t="s">
        <v>35</v>
      </c>
      <c r="P717" s="37" t="s">
        <v>466</v>
      </c>
      <c r="Q717" s="37" t="s">
        <v>1474</v>
      </c>
      <c r="R717" s="37">
        <v>83843</v>
      </c>
      <c r="S717" s="39">
        <v>42068</v>
      </c>
      <c r="T717" s="39">
        <v>42070</v>
      </c>
      <c r="U717" s="37">
        <v>-262.62</v>
      </c>
      <c r="V717" s="37">
        <v>15</v>
      </c>
      <c r="W717" s="37">
        <v>109.15</v>
      </c>
      <c r="X717" s="37">
        <v>91321</v>
      </c>
      <c r="Y717" s="37" t="s">
        <v>3218</v>
      </c>
      <c r="Z717" s="37">
        <v>325.30439080423946</v>
      </c>
    </row>
    <row r="718" spans="1:26" customFormat="1" x14ac:dyDescent="0.2">
      <c r="A718" s="37">
        <v>670</v>
      </c>
      <c r="B718" s="37" t="s">
        <v>1476</v>
      </c>
      <c r="C718" s="37" t="s">
        <v>23</v>
      </c>
      <c r="D718" s="37">
        <v>0.08</v>
      </c>
      <c r="E718" s="37">
        <v>296.18</v>
      </c>
      <c r="F718" s="37">
        <v>54.12</v>
      </c>
      <c r="G718" s="37" t="s">
        <v>2</v>
      </c>
      <c r="H718" s="37" t="s">
        <v>47</v>
      </c>
      <c r="I718" s="37" t="s">
        <v>4</v>
      </c>
      <c r="J718" s="37" t="s">
        <v>5</v>
      </c>
      <c r="K718" s="37" t="s">
        <v>6</v>
      </c>
      <c r="L718" s="37" t="s">
        <v>1055</v>
      </c>
      <c r="M718" s="37">
        <v>0.76</v>
      </c>
      <c r="N718" s="37" t="s">
        <v>8</v>
      </c>
      <c r="O718" s="37" t="s">
        <v>9</v>
      </c>
      <c r="P718" s="37" t="s">
        <v>218</v>
      </c>
      <c r="Q718" s="37" t="s">
        <v>1477</v>
      </c>
      <c r="R718" s="37">
        <v>22025</v>
      </c>
      <c r="S718" s="39">
        <v>42068</v>
      </c>
      <c r="T718" s="39">
        <v>42075</v>
      </c>
      <c r="U718" s="37">
        <v>-187.22200000000001</v>
      </c>
      <c r="V718" s="37">
        <v>5</v>
      </c>
      <c r="W718" s="37">
        <v>1429.81</v>
      </c>
      <c r="X718" s="37">
        <v>88474</v>
      </c>
      <c r="Y718" s="37" t="s">
        <v>3216</v>
      </c>
      <c r="Z718" s="37">
        <v>2754.547841624003</v>
      </c>
    </row>
    <row r="719" spans="1:26" customFormat="1" x14ac:dyDescent="0.2">
      <c r="A719" s="37">
        <v>2944</v>
      </c>
      <c r="B719" s="37" t="s">
        <v>1478</v>
      </c>
      <c r="C719" s="37" t="s">
        <v>23</v>
      </c>
      <c r="D719" s="37">
        <v>0.04</v>
      </c>
      <c r="E719" s="37">
        <v>4.55</v>
      </c>
      <c r="F719" s="37">
        <v>1.49</v>
      </c>
      <c r="G719" s="37" t="s">
        <v>14</v>
      </c>
      <c r="H719" s="37" t="s">
        <v>70</v>
      </c>
      <c r="I719" s="37" t="s">
        <v>24</v>
      </c>
      <c r="J719" s="37" t="s">
        <v>48</v>
      </c>
      <c r="K719" s="37" t="s">
        <v>49</v>
      </c>
      <c r="L719" s="37" t="s">
        <v>1479</v>
      </c>
      <c r="M719" s="37">
        <v>0.35</v>
      </c>
      <c r="N719" s="37" t="s">
        <v>8</v>
      </c>
      <c r="O719" s="37" t="s">
        <v>28</v>
      </c>
      <c r="P719" s="37" t="s">
        <v>265</v>
      </c>
      <c r="Q719" s="37" t="s">
        <v>1480</v>
      </c>
      <c r="R719" s="37">
        <v>48640</v>
      </c>
      <c r="S719" s="39">
        <v>42068</v>
      </c>
      <c r="T719" s="39">
        <v>42070</v>
      </c>
      <c r="U719" s="37">
        <v>28.288</v>
      </c>
      <c r="V719" s="37">
        <v>13</v>
      </c>
      <c r="W719" s="37">
        <v>59.75</v>
      </c>
      <c r="X719" s="37">
        <v>90309</v>
      </c>
      <c r="Y719" s="37" t="s">
        <v>3217</v>
      </c>
      <c r="Z719" s="37">
        <v>65.625561062105191</v>
      </c>
    </row>
    <row r="720" spans="1:26" customFormat="1" x14ac:dyDescent="0.2">
      <c r="A720" s="37">
        <v>392</v>
      </c>
      <c r="B720" s="37" t="s">
        <v>1481</v>
      </c>
      <c r="C720" s="37" t="s">
        <v>92</v>
      </c>
      <c r="D720" s="37">
        <v>0.02</v>
      </c>
      <c r="E720" s="37">
        <v>34.979999999999997</v>
      </c>
      <c r="F720" s="37">
        <v>7.53</v>
      </c>
      <c r="G720" s="37" t="s">
        <v>14</v>
      </c>
      <c r="H720" s="37" t="s">
        <v>70</v>
      </c>
      <c r="I720" s="37" t="s">
        <v>16</v>
      </c>
      <c r="J720" s="37" t="s">
        <v>17</v>
      </c>
      <c r="K720" s="37" t="s">
        <v>49</v>
      </c>
      <c r="L720" s="37" t="s">
        <v>1415</v>
      </c>
      <c r="M720" s="37">
        <v>0.76</v>
      </c>
      <c r="N720" s="37" t="s">
        <v>8</v>
      </c>
      <c r="O720" s="37" t="s">
        <v>28</v>
      </c>
      <c r="P720" s="37" t="s">
        <v>56</v>
      </c>
      <c r="Q720" s="37" t="s">
        <v>1482</v>
      </c>
      <c r="R720" s="37">
        <v>63105</v>
      </c>
      <c r="S720" s="39">
        <v>42068</v>
      </c>
      <c r="T720" s="39">
        <v>42070</v>
      </c>
      <c r="U720" s="37">
        <v>-159.68</v>
      </c>
      <c r="V720" s="37">
        <v>1</v>
      </c>
      <c r="W720" s="37">
        <v>37.159999999999997</v>
      </c>
      <c r="X720" s="37">
        <v>86383</v>
      </c>
      <c r="Y720" s="37" t="s">
        <v>3217</v>
      </c>
      <c r="Z720" s="37">
        <v>422.42262846652113</v>
      </c>
    </row>
    <row r="721" spans="1:26" customFormat="1" x14ac:dyDescent="0.2">
      <c r="A721" s="37">
        <v>392</v>
      </c>
      <c r="B721" s="37" t="s">
        <v>1481</v>
      </c>
      <c r="C721" s="37" t="s">
        <v>92</v>
      </c>
      <c r="D721" s="37">
        <v>0.01</v>
      </c>
      <c r="E721" s="37">
        <v>19.989999999999998</v>
      </c>
      <c r="F721" s="37">
        <v>11.17</v>
      </c>
      <c r="G721" s="37" t="s">
        <v>14</v>
      </c>
      <c r="H721" s="37" t="s">
        <v>70</v>
      </c>
      <c r="I721" s="37" t="s">
        <v>4</v>
      </c>
      <c r="J721" s="37" t="s">
        <v>102</v>
      </c>
      <c r="K721" s="37" t="s">
        <v>40</v>
      </c>
      <c r="L721" s="37" t="s">
        <v>465</v>
      </c>
      <c r="M721" s="37">
        <v>0.6</v>
      </c>
      <c r="N721" s="37" t="s">
        <v>8</v>
      </c>
      <c r="O721" s="37" t="s">
        <v>28</v>
      </c>
      <c r="P721" s="37" t="s">
        <v>56</v>
      </c>
      <c r="Q721" s="37" t="s">
        <v>1482</v>
      </c>
      <c r="R721" s="37">
        <v>63105</v>
      </c>
      <c r="S721" s="39">
        <v>42068</v>
      </c>
      <c r="T721" s="39">
        <v>42071</v>
      </c>
      <c r="U721" s="37">
        <v>27.91</v>
      </c>
      <c r="V721" s="37">
        <v>2</v>
      </c>
      <c r="W721" s="37">
        <v>43.65</v>
      </c>
      <c r="X721" s="37">
        <v>86383</v>
      </c>
      <c r="Y721" s="37" t="s">
        <v>3217</v>
      </c>
      <c r="Z721" s="37">
        <v>541.77949840062593</v>
      </c>
    </row>
    <row r="722" spans="1:26" customFormat="1" x14ac:dyDescent="0.2">
      <c r="A722" s="37">
        <v>3003</v>
      </c>
      <c r="B722" s="37" t="s">
        <v>1483</v>
      </c>
      <c r="C722" s="37" t="s">
        <v>92</v>
      </c>
      <c r="D722" s="37">
        <v>0.03</v>
      </c>
      <c r="E722" s="37">
        <v>85.99</v>
      </c>
      <c r="F722" s="37">
        <v>0.99</v>
      </c>
      <c r="G722" s="37" t="s">
        <v>14</v>
      </c>
      <c r="H722" s="37" t="s">
        <v>47</v>
      </c>
      <c r="I722" s="37" t="s">
        <v>16</v>
      </c>
      <c r="J722" s="37" t="s">
        <v>111</v>
      </c>
      <c r="K722" s="37" t="s">
        <v>26</v>
      </c>
      <c r="L722" s="37" t="s">
        <v>1152</v>
      </c>
      <c r="M722" s="37">
        <v>0.55000000000000004</v>
      </c>
      <c r="N722" s="37" t="s">
        <v>8</v>
      </c>
      <c r="O722" s="37" t="s">
        <v>35</v>
      </c>
      <c r="P722" s="37" t="s">
        <v>466</v>
      </c>
      <c r="Q722" s="37" t="s">
        <v>1484</v>
      </c>
      <c r="R722" s="37">
        <v>83814</v>
      </c>
      <c r="S722" s="39">
        <v>42068</v>
      </c>
      <c r="T722" s="39">
        <v>42069</v>
      </c>
      <c r="U722" s="37">
        <v>1037.1044999999999</v>
      </c>
      <c r="V722" s="37">
        <v>20</v>
      </c>
      <c r="W722" s="37">
        <v>1503.05</v>
      </c>
      <c r="X722" s="37">
        <v>91586</v>
      </c>
      <c r="Y722" s="37" t="s">
        <v>3218</v>
      </c>
      <c r="Z722" s="37">
        <v>1476.3048275781762</v>
      </c>
    </row>
    <row r="723" spans="1:26" customFormat="1" x14ac:dyDescent="0.2">
      <c r="A723" s="37">
        <v>1014</v>
      </c>
      <c r="B723" s="37" t="s">
        <v>1420</v>
      </c>
      <c r="C723" s="37" t="s">
        <v>46</v>
      </c>
      <c r="D723" s="37">
        <v>0.08</v>
      </c>
      <c r="E723" s="37">
        <v>10.91</v>
      </c>
      <c r="F723" s="37">
        <v>2.99</v>
      </c>
      <c r="G723" s="37" t="s">
        <v>14</v>
      </c>
      <c r="H723" s="37" t="s">
        <v>47</v>
      </c>
      <c r="I723" s="37" t="s">
        <v>24</v>
      </c>
      <c r="J723" s="37" t="s">
        <v>48</v>
      </c>
      <c r="K723" s="37" t="s">
        <v>49</v>
      </c>
      <c r="L723" s="37" t="s">
        <v>1485</v>
      </c>
      <c r="M723" s="37">
        <v>0.38</v>
      </c>
      <c r="N723" s="37" t="s">
        <v>8</v>
      </c>
      <c r="O723" s="37" t="s">
        <v>9</v>
      </c>
      <c r="P723" s="37" t="s">
        <v>20</v>
      </c>
      <c r="Q723" s="37" t="s">
        <v>1421</v>
      </c>
      <c r="R723" s="37">
        <v>72022</v>
      </c>
      <c r="S723" s="39">
        <v>42068</v>
      </c>
      <c r="T723" s="39">
        <v>42069</v>
      </c>
      <c r="U723" s="37">
        <v>-2.1</v>
      </c>
      <c r="V723" s="37">
        <v>11</v>
      </c>
      <c r="W723" s="37">
        <v>119.99</v>
      </c>
      <c r="X723" s="37">
        <v>88388</v>
      </c>
      <c r="Y723" s="37" t="s">
        <v>3216</v>
      </c>
      <c r="Z723" s="37">
        <v>246.0954460278933</v>
      </c>
    </row>
    <row r="724" spans="1:26" customFormat="1" x14ac:dyDescent="0.2">
      <c r="A724" s="37">
        <v>1279</v>
      </c>
      <c r="B724" s="37" t="s">
        <v>1423</v>
      </c>
      <c r="C724" s="37" t="s">
        <v>46</v>
      </c>
      <c r="D724" s="37">
        <v>0</v>
      </c>
      <c r="E724" s="37">
        <v>442.14</v>
      </c>
      <c r="F724" s="37">
        <v>14.7</v>
      </c>
      <c r="G724" s="37" t="s">
        <v>2</v>
      </c>
      <c r="H724" s="37" t="s">
        <v>70</v>
      </c>
      <c r="I724" s="37" t="s">
        <v>16</v>
      </c>
      <c r="J724" s="37" t="s">
        <v>32</v>
      </c>
      <c r="K724" s="37" t="s">
        <v>33</v>
      </c>
      <c r="L724" s="37" t="s">
        <v>1288</v>
      </c>
      <c r="M724" s="37">
        <v>0.56000000000000005</v>
      </c>
      <c r="N724" s="37" t="s">
        <v>8</v>
      </c>
      <c r="O724" s="37" t="s">
        <v>28</v>
      </c>
      <c r="P724" s="37" t="s">
        <v>29</v>
      </c>
      <c r="Q724" s="37" t="s">
        <v>1424</v>
      </c>
      <c r="R724" s="37">
        <v>46324</v>
      </c>
      <c r="S724" s="39">
        <v>42068</v>
      </c>
      <c r="T724" s="39">
        <v>42068</v>
      </c>
      <c r="U724" s="37">
        <v>501.51</v>
      </c>
      <c r="V724" s="37">
        <v>5</v>
      </c>
      <c r="W724" s="37">
        <v>2343.34</v>
      </c>
      <c r="X724" s="37">
        <v>90115</v>
      </c>
      <c r="Y724" s="37" t="s">
        <v>3217</v>
      </c>
      <c r="Z724" s="37">
        <v>2805.0545630553379</v>
      </c>
    </row>
    <row r="725" spans="1:26" customFormat="1" x14ac:dyDescent="0.2">
      <c r="A725" s="37">
        <v>1432</v>
      </c>
      <c r="B725" s="37" t="s">
        <v>1486</v>
      </c>
      <c r="C725" s="37" t="s">
        <v>46</v>
      </c>
      <c r="D725" s="37">
        <v>0.05</v>
      </c>
      <c r="E725" s="37">
        <v>9.7799999999999994</v>
      </c>
      <c r="F725" s="37">
        <v>1.39</v>
      </c>
      <c r="G725" s="37" t="s">
        <v>14</v>
      </c>
      <c r="H725" s="37" t="s">
        <v>70</v>
      </c>
      <c r="I725" s="37" t="s">
        <v>24</v>
      </c>
      <c r="J725" s="37" t="s">
        <v>321</v>
      </c>
      <c r="K725" s="37" t="s">
        <v>49</v>
      </c>
      <c r="L725" s="37" t="s">
        <v>1487</v>
      </c>
      <c r="M725" s="37">
        <v>0.39</v>
      </c>
      <c r="N725" s="37" t="s">
        <v>8</v>
      </c>
      <c r="O725" s="37" t="s">
        <v>28</v>
      </c>
      <c r="P725" s="37" t="s">
        <v>29</v>
      </c>
      <c r="Q725" s="37" t="s">
        <v>1488</v>
      </c>
      <c r="R725" s="37">
        <v>46203</v>
      </c>
      <c r="S725" s="39">
        <v>42068</v>
      </c>
      <c r="T725" s="39">
        <v>42069</v>
      </c>
      <c r="U725" s="37">
        <v>74.278499999999994</v>
      </c>
      <c r="V725" s="37">
        <v>11</v>
      </c>
      <c r="W725" s="37">
        <v>107.65</v>
      </c>
      <c r="X725" s="37">
        <v>86826</v>
      </c>
      <c r="Y725" s="37" t="s">
        <v>3217</v>
      </c>
      <c r="Z725" s="37">
        <v>274.24344293714</v>
      </c>
    </row>
    <row r="726" spans="1:26" customFormat="1" x14ac:dyDescent="0.2">
      <c r="A726" s="37">
        <v>1433</v>
      </c>
      <c r="B726" s="37" t="s">
        <v>1489</v>
      </c>
      <c r="C726" s="37" t="s">
        <v>46</v>
      </c>
      <c r="D726" s="37">
        <v>0.02</v>
      </c>
      <c r="E726" s="37">
        <v>3.28</v>
      </c>
      <c r="F726" s="37">
        <v>3.97</v>
      </c>
      <c r="G726" s="37" t="s">
        <v>63</v>
      </c>
      <c r="H726" s="37" t="s">
        <v>70</v>
      </c>
      <c r="I726" s="37" t="s">
        <v>24</v>
      </c>
      <c r="J726" s="37" t="s">
        <v>25</v>
      </c>
      <c r="K726" s="37" t="s">
        <v>26</v>
      </c>
      <c r="L726" s="37" t="s">
        <v>343</v>
      </c>
      <c r="M726" s="37">
        <v>0.56000000000000005</v>
      </c>
      <c r="N726" s="37" t="s">
        <v>8</v>
      </c>
      <c r="O726" s="37" t="s">
        <v>28</v>
      </c>
      <c r="P726" s="37" t="s">
        <v>29</v>
      </c>
      <c r="Q726" s="37" t="s">
        <v>1490</v>
      </c>
      <c r="R726" s="37">
        <v>47130</v>
      </c>
      <c r="S726" s="39">
        <v>42068</v>
      </c>
      <c r="T726" s="39">
        <v>42069</v>
      </c>
      <c r="U726" s="37">
        <v>-66.349999999999994</v>
      </c>
      <c r="V726" s="37">
        <v>7</v>
      </c>
      <c r="W726" s="37">
        <v>25.15</v>
      </c>
      <c r="X726" s="37">
        <v>86826</v>
      </c>
      <c r="Y726" s="37" t="s">
        <v>3217</v>
      </c>
      <c r="Z726" s="37">
        <v>260.09064889851368</v>
      </c>
    </row>
    <row r="727" spans="1:26" customFormat="1" x14ac:dyDescent="0.2">
      <c r="A727" s="37">
        <v>2006</v>
      </c>
      <c r="B727" s="37" t="s">
        <v>1491</v>
      </c>
      <c r="C727" s="37" t="s">
        <v>46</v>
      </c>
      <c r="D727" s="37">
        <v>0.03</v>
      </c>
      <c r="E727" s="37">
        <v>5.78</v>
      </c>
      <c r="F727" s="37">
        <v>5.37</v>
      </c>
      <c r="G727" s="37" t="s">
        <v>14</v>
      </c>
      <c r="H727" s="37" t="s">
        <v>47</v>
      </c>
      <c r="I727" s="37" t="s">
        <v>24</v>
      </c>
      <c r="J727" s="37" t="s">
        <v>64</v>
      </c>
      <c r="K727" s="37" t="s">
        <v>49</v>
      </c>
      <c r="L727" s="37" t="s">
        <v>1492</v>
      </c>
      <c r="M727" s="37">
        <v>0.36</v>
      </c>
      <c r="N727" s="37" t="s">
        <v>8</v>
      </c>
      <c r="O727" s="37" t="s">
        <v>35</v>
      </c>
      <c r="P727" s="37" t="s">
        <v>36</v>
      </c>
      <c r="Q727" s="37" t="s">
        <v>1219</v>
      </c>
      <c r="R727" s="37">
        <v>81301</v>
      </c>
      <c r="S727" s="39">
        <v>42068</v>
      </c>
      <c r="T727" s="39">
        <v>42069</v>
      </c>
      <c r="U727" s="37">
        <v>-63.35</v>
      </c>
      <c r="V727" s="37">
        <v>15</v>
      </c>
      <c r="W727" s="37">
        <v>88.22</v>
      </c>
      <c r="X727" s="37">
        <v>88798</v>
      </c>
      <c r="Y727" s="37" t="s">
        <v>3218</v>
      </c>
      <c r="Z727" s="37">
        <v>249.50058910299981</v>
      </c>
    </row>
    <row r="728" spans="1:26" customFormat="1" x14ac:dyDescent="0.2">
      <c r="A728" s="37">
        <v>868</v>
      </c>
      <c r="B728" s="37" t="s">
        <v>1344</v>
      </c>
      <c r="C728" s="37" t="s">
        <v>1</v>
      </c>
      <c r="D728" s="37">
        <v>0.06</v>
      </c>
      <c r="E728" s="37">
        <v>6.48</v>
      </c>
      <c r="F728" s="37">
        <v>8.8800000000000008</v>
      </c>
      <c r="G728" s="37" t="s">
        <v>14</v>
      </c>
      <c r="H728" s="37" t="s">
        <v>70</v>
      </c>
      <c r="I728" s="37" t="s">
        <v>24</v>
      </c>
      <c r="J728" s="37" t="s">
        <v>64</v>
      </c>
      <c r="K728" s="37" t="s">
        <v>49</v>
      </c>
      <c r="L728" s="37" t="s">
        <v>1493</v>
      </c>
      <c r="M728" s="37">
        <v>0.37</v>
      </c>
      <c r="N728" s="37" t="s">
        <v>8</v>
      </c>
      <c r="O728" s="37" t="s">
        <v>28</v>
      </c>
      <c r="P728" s="37" t="s">
        <v>60</v>
      </c>
      <c r="Q728" s="37" t="s">
        <v>1346</v>
      </c>
      <c r="R728" s="37">
        <v>55126</v>
      </c>
      <c r="S728" s="39">
        <v>42069</v>
      </c>
      <c r="T728" s="39">
        <v>42070</v>
      </c>
      <c r="U728" s="37">
        <v>-237.47</v>
      </c>
      <c r="V728" s="37">
        <v>20</v>
      </c>
      <c r="W728" s="37">
        <v>125.77</v>
      </c>
      <c r="X728" s="37">
        <v>91195</v>
      </c>
      <c r="Y728" s="37" t="s">
        <v>3217</v>
      </c>
      <c r="Z728" s="37">
        <v>217.43411966407211</v>
      </c>
    </row>
    <row r="729" spans="1:26" customFormat="1" x14ac:dyDescent="0.2">
      <c r="A729" s="37">
        <v>3008</v>
      </c>
      <c r="B729" s="37" t="s">
        <v>1494</v>
      </c>
      <c r="C729" s="37" t="s">
        <v>1</v>
      </c>
      <c r="D729" s="37">
        <v>0.05</v>
      </c>
      <c r="E729" s="37">
        <v>9.99</v>
      </c>
      <c r="F729" s="37">
        <v>4.78</v>
      </c>
      <c r="G729" s="37" t="s">
        <v>14</v>
      </c>
      <c r="H729" s="37" t="s">
        <v>47</v>
      </c>
      <c r="I729" s="37" t="s">
        <v>24</v>
      </c>
      <c r="J729" s="37" t="s">
        <v>64</v>
      </c>
      <c r="K729" s="37" t="s">
        <v>49</v>
      </c>
      <c r="L729" s="37" t="s">
        <v>1495</v>
      </c>
      <c r="M729" s="37">
        <v>0.4</v>
      </c>
      <c r="N729" s="37" t="s">
        <v>8</v>
      </c>
      <c r="O729" s="37" t="s">
        <v>28</v>
      </c>
      <c r="P729" s="37" t="s">
        <v>60</v>
      </c>
      <c r="Q729" s="37" t="s">
        <v>1496</v>
      </c>
      <c r="R729" s="37">
        <v>55343</v>
      </c>
      <c r="S729" s="39">
        <v>42069</v>
      </c>
      <c r="T729" s="39">
        <v>42070</v>
      </c>
      <c r="U729" s="37">
        <v>41.3</v>
      </c>
      <c r="V729" s="37">
        <v>20</v>
      </c>
      <c r="W729" s="37">
        <v>203.37</v>
      </c>
      <c r="X729" s="37">
        <v>89414</v>
      </c>
      <c r="Y729" s="37" t="s">
        <v>3217</v>
      </c>
      <c r="Z729" s="37">
        <v>462.56092386281199</v>
      </c>
    </row>
    <row r="730" spans="1:26" customFormat="1" x14ac:dyDescent="0.2">
      <c r="A730" s="37">
        <v>688</v>
      </c>
      <c r="B730" s="37" t="s">
        <v>1497</v>
      </c>
      <c r="C730" s="37" t="s">
        <v>23</v>
      </c>
      <c r="D730" s="37">
        <v>0.06</v>
      </c>
      <c r="E730" s="37">
        <v>4.18</v>
      </c>
      <c r="F730" s="37">
        <v>2.99</v>
      </c>
      <c r="G730" s="37" t="s">
        <v>14</v>
      </c>
      <c r="H730" s="37" t="s">
        <v>3</v>
      </c>
      <c r="I730" s="37" t="s">
        <v>24</v>
      </c>
      <c r="J730" s="37" t="s">
        <v>48</v>
      </c>
      <c r="K730" s="37" t="s">
        <v>49</v>
      </c>
      <c r="L730" s="37" t="s">
        <v>1498</v>
      </c>
      <c r="M730" s="37">
        <v>0.37</v>
      </c>
      <c r="N730" s="37" t="s">
        <v>8</v>
      </c>
      <c r="O730" s="37" t="s">
        <v>28</v>
      </c>
      <c r="P730" s="37" t="s">
        <v>56</v>
      </c>
      <c r="Q730" s="37" t="s">
        <v>1499</v>
      </c>
      <c r="R730" s="37">
        <v>63116</v>
      </c>
      <c r="S730" s="39">
        <v>42069</v>
      </c>
      <c r="T730" s="39">
        <v>42071</v>
      </c>
      <c r="U730" s="37">
        <v>-12.718999999999999</v>
      </c>
      <c r="V730" s="37">
        <v>5</v>
      </c>
      <c r="W730" s="37">
        <v>21.34</v>
      </c>
      <c r="X730" s="37">
        <v>88504</v>
      </c>
      <c r="Y730" s="37" t="s">
        <v>3217</v>
      </c>
      <c r="Z730" s="37">
        <v>58.303383926946125</v>
      </c>
    </row>
    <row r="731" spans="1:26" customFormat="1" x14ac:dyDescent="0.2">
      <c r="A731" s="37">
        <v>797</v>
      </c>
      <c r="B731" s="37" t="s">
        <v>1500</v>
      </c>
      <c r="C731" s="37" t="s">
        <v>23</v>
      </c>
      <c r="D731" s="37">
        <v>0.09</v>
      </c>
      <c r="E731" s="37">
        <v>6.48</v>
      </c>
      <c r="F731" s="37">
        <v>6.86</v>
      </c>
      <c r="G731" s="37" t="s">
        <v>14</v>
      </c>
      <c r="H731" s="37" t="s">
        <v>70</v>
      </c>
      <c r="I731" s="37" t="s">
        <v>24</v>
      </c>
      <c r="J731" s="37" t="s">
        <v>64</v>
      </c>
      <c r="K731" s="37" t="s">
        <v>49</v>
      </c>
      <c r="L731" s="37" t="s">
        <v>1501</v>
      </c>
      <c r="M731" s="37">
        <v>0.37</v>
      </c>
      <c r="N731" s="37" t="s">
        <v>8</v>
      </c>
      <c r="O731" s="37" t="s">
        <v>35</v>
      </c>
      <c r="P731" s="37" t="s">
        <v>122</v>
      </c>
      <c r="Q731" s="37" t="s">
        <v>1502</v>
      </c>
      <c r="R731" s="37">
        <v>84067</v>
      </c>
      <c r="S731" s="39">
        <v>42069</v>
      </c>
      <c r="T731" s="39">
        <v>42071</v>
      </c>
      <c r="U731" s="37">
        <v>-62.23</v>
      </c>
      <c r="V731" s="37">
        <v>8</v>
      </c>
      <c r="W731" s="37">
        <v>50.88</v>
      </c>
      <c r="X731" s="37">
        <v>86870</v>
      </c>
      <c r="Y731" s="37" t="s">
        <v>3218</v>
      </c>
      <c r="Z731" s="37">
        <v>110.98484460992663</v>
      </c>
    </row>
    <row r="732" spans="1:26" customFormat="1" x14ac:dyDescent="0.2">
      <c r="A732" s="37">
        <v>2729</v>
      </c>
      <c r="B732" s="37" t="s">
        <v>1503</v>
      </c>
      <c r="C732" s="37" t="s">
        <v>23</v>
      </c>
      <c r="D732" s="37">
        <v>0.08</v>
      </c>
      <c r="E732" s="37">
        <v>230.98</v>
      </c>
      <c r="F732" s="37">
        <v>23.78</v>
      </c>
      <c r="G732" s="37" t="s">
        <v>2</v>
      </c>
      <c r="H732" s="37" t="s">
        <v>15</v>
      </c>
      <c r="I732" s="37" t="s">
        <v>4</v>
      </c>
      <c r="J732" s="37" t="s">
        <v>5</v>
      </c>
      <c r="K732" s="37" t="s">
        <v>6</v>
      </c>
      <c r="L732" s="37" t="s">
        <v>1504</v>
      </c>
      <c r="M732" s="37">
        <v>0.6</v>
      </c>
      <c r="N732" s="37" t="s">
        <v>8</v>
      </c>
      <c r="O732" s="37" t="s">
        <v>35</v>
      </c>
      <c r="P732" s="37" t="s">
        <v>42</v>
      </c>
      <c r="Q732" s="37" t="s">
        <v>380</v>
      </c>
      <c r="R732" s="37">
        <v>98226</v>
      </c>
      <c r="S732" s="39">
        <v>42069</v>
      </c>
      <c r="T732" s="39">
        <v>42073</v>
      </c>
      <c r="U732" s="37">
        <v>501.69</v>
      </c>
      <c r="V732" s="37">
        <v>4</v>
      </c>
      <c r="W732" s="37">
        <v>924.8</v>
      </c>
      <c r="X732" s="37">
        <v>88114</v>
      </c>
      <c r="Y732" s="37" t="s">
        <v>3218</v>
      </c>
      <c r="Z732" s="37">
        <v>2224.7863953715005</v>
      </c>
    </row>
    <row r="733" spans="1:26" customFormat="1" x14ac:dyDescent="0.2">
      <c r="A733" s="37">
        <v>1771</v>
      </c>
      <c r="B733" s="37" t="s">
        <v>1505</v>
      </c>
      <c r="C733" s="37" t="s">
        <v>92</v>
      </c>
      <c r="D733" s="37">
        <v>7.0000000000000007E-2</v>
      </c>
      <c r="E733" s="37">
        <v>60.98</v>
      </c>
      <c r="F733" s="37">
        <v>49</v>
      </c>
      <c r="G733" s="37" t="s">
        <v>14</v>
      </c>
      <c r="H733" s="37" t="s">
        <v>47</v>
      </c>
      <c r="I733" s="37" t="s">
        <v>24</v>
      </c>
      <c r="J733" s="37" t="s">
        <v>71</v>
      </c>
      <c r="K733" s="37" t="s">
        <v>40</v>
      </c>
      <c r="L733" s="37" t="s">
        <v>1506</v>
      </c>
      <c r="M733" s="37">
        <v>0.59</v>
      </c>
      <c r="N733" s="37" t="s">
        <v>8</v>
      </c>
      <c r="O733" s="37" t="s">
        <v>28</v>
      </c>
      <c r="P733" s="37" t="s">
        <v>79</v>
      </c>
      <c r="Q733" s="37" t="s">
        <v>1013</v>
      </c>
      <c r="R733" s="37">
        <v>61032</v>
      </c>
      <c r="S733" s="39">
        <v>42069</v>
      </c>
      <c r="T733" s="39">
        <v>42070</v>
      </c>
      <c r="U733" s="37">
        <v>-807.89</v>
      </c>
      <c r="V733" s="37">
        <v>7</v>
      </c>
      <c r="W733" s="37">
        <v>410.17</v>
      </c>
      <c r="X733" s="37">
        <v>89106</v>
      </c>
      <c r="Y733" s="37" t="s">
        <v>3217</v>
      </c>
      <c r="Z733" s="37">
        <v>842.40103576979413</v>
      </c>
    </row>
    <row r="734" spans="1:26" customFormat="1" x14ac:dyDescent="0.2">
      <c r="A734" s="37">
        <v>945</v>
      </c>
      <c r="B734" s="37" t="s">
        <v>1507</v>
      </c>
      <c r="C734" s="37" t="s">
        <v>46</v>
      </c>
      <c r="D734" s="37">
        <v>0.03</v>
      </c>
      <c r="E734" s="37">
        <v>31.74</v>
      </c>
      <c r="F734" s="37">
        <v>12.62</v>
      </c>
      <c r="G734" s="37" t="s">
        <v>14</v>
      </c>
      <c r="H734" s="37" t="s">
        <v>47</v>
      </c>
      <c r="I734" s="37" t="s">
        <v>24</v>
      </c>
      <c r="J734" s="37" t="s">
        <v>48</v>
      </c>
      <c r="K734" s="37" t="s">
        <v>49</v>
      </c>
      <c r="L734" s="37" t="s">
        <v>1508</v>
      </c>
      <c r="M734" s="37">
        <v>0.37</v>
      </c>
      <c r="N734" s="37" t="s">
        <v>8</v>
      </c>
      <c r="O734" s="37" t="s">
        <v>35</v>
      </c>
      <c r="P734" s="37" t="s">
        <v>66</v>
      </c>
      <c r="Q734" s="37" t="s">
        <v>1509</v>
      </c>
      <c r="R734" s="37">
        <v>95070</v>
      </c>
      <c r="S734" s="39">
        <v>42069</v>
      </c>
      <c r="T734" s="39">
        <v>42069</v>
      </c>
      <c r="U734" s="37">
        <v>-4.3010000000000002</v>
      </c>
      <c r="V734" s="37">
        <v>3</v>
      </c>
      <c r="W734" s="37">
        <v>98.7</v>
      </c>
      <c r="X734" s="37">
        <v>86567</v>
      </c>
      <c r="Y734" s="37" t="s">
        <v>3218</v>
      </c>
      <c r="Z734" s="37">
        <v>600.00261300749912</v>
      </c>
    </row>
    <row r="735" spans="1:26" customFormat="1" x14ac:dyDescent="0.2">
      <c r="A735" s="37">
        <v>3327</v>
      </c>
      <c r="B735" s="37" t="s">
        <v>1510</v>
      </c>
      <c r="C735" s="37" t="s">
        <v>46</v>
      </c>
      <c r="D735" s="37">
        <v>0.06</v>
      </c>
      <c r="E735" s="37">
        <v>113.98</v>
      </c>
      <c r="F735" s="37">
        <v>30</v>
      </c>
      <c r="G735" s="37" t="s">
        <v>2</v>
      </c>
      <c r="H735" s="37" t="s">
        <v>3</v>
      </c>
      <c r="I735" s="37" t="s">
        <v>4</v>
      </c>
      <c r="J735" s="37" t="s">
        <v>85</v>
      </c>
      <c r="K735" s="37" t="s">
        <v>33</v>
      </c>
      <c r="L735" s="37" t="s">
        <v>1511</v>
      </c>
      <c r="M735" s="37">
        <v>0.69</v>
      </c>
      <c r="N735" s="37" t="s">
        <v>8</v>
      </c>
      <c r="O735" s="37" t="s">
        <v>28</v>
      </c>
      <c r="P735" s="37" t="s">
        <v>265</v>
      </c>
      <c r="Q735" s="37" t="s">
        <v>1512</v>
      </c>
      <c r="R735" s="37">
        <v>48060</v>
      </c>
      <c r="S735" s="39">
        <v>42069</v>
      </c>
      <c r="T735" s="39">
        <v>42071</v>
      </c>
      <c r="U735" s="37">
        <v>-127.3</v>
      </c>
      <c r="V735" s="37">
        <v>3</v>
      </c>
      <c r="W735" s="37">
        <v>356.14</v>
      </c>
      <c r="X735" s="37">
        <v>87272</v>
      </c>
      <c r="Y735" s="37" t="s">
        <v>3217</v>
      </c>
      <c r="Z735" s="37">
        <v>1615.2029955203395</v>
      </c>
    </row>
    <row r="736" spans="1:26" customFormat="1" x14ac:dyDescent="0.2">
      <c r="A736" s="37">
        <v>3327</v>
      </c>
      <c r="B736" s="37" t="s">
        <v>1510</v>
      </c>
      <c r="C736" s="37" t="s">
        <v>46</v>
      </c>
      <c r="D736" s="37">
        <v>0.05</v>
      </c>
      <c r="E736" s="37">
        <v>6.48</v>
      </c>
      <c r="F736" s="37">
        <v>6.86</v>
      </c>
      <c r="G736" s="37" t="s">
        <v>14</v>
      </c>
      <c r="H736" s="37" t="s">
        <v>3</v>
      </c>
      <c r="I736" s="37" t="s">
        <v>24</v>
      </c>
      <c r="J736" s="37" t="s">
        <v>64</v>
      </c>
      <c r="K736" s="37" t="s">
        <v>49</v>
      </c>
      <c r="L736" s="37" t="s">
        <v>1501</v>
      </c>
      <c r="M736" s="37">
        <v>0.37</v>
      </c>
      <c r="N736" s="37" t="s">
        <v>8</v>
      </c>
      <c r="O736" s="37" t="s">
        <v>28</v>
      </c>
      <c r="P736" s="37" t="s">
        <v>265</v>
      </c>
      <c r="Q736" s="37" t="s">
        <v>1512</v>
      </c>
      <c r="R736" s="37">
        <v>48060</v>
      </c>
      <c r="S736" s="39">
        <v>42069</v>
      </c>
      <c r="T736" s="39">
        <v>42071</v>
      </c>
      <c r="U736" s="37">
        <v>-52.77</v>
      </c>
      <c r="V736" s="37">
        <v>4</v>
      </c>
      <c r="W736" s="37">
        <v>27.08</v>
      </c>
      <c r="X736" s="37">
        <v>87272</v>
      </c>
      <c r="Y736" s="37" t="s">
        <v>3217</v>
      </c>
      <c r="Z736" s="37">
        <v>259.32997566117263</v>
      </c>
    </row>
    <row r="737" spans="1:26" customFormat="1" x14ac:dyDescent="0.2">
      <c r="A737" s="37">
        <v>1020</v>
      </c>
      <c r="B737" s="37" t="s">
        <v>994</v>
      </c>
      <c r="C737" s="37" t="s">
        <v>1</v>
      </c>
      <c r="D737" s="37">
        <v>0.09</v>
      </c>
      <c r="E737" s="37">
        <v>517.48</v>
      </c>
      <c r="F737" s="37">
        <v>16.63</v>
      </c>
      <c r="G737" s="37" t="s">
        <v>2</v>
      </c>
      <c r="H737" s="37" t="s">
        <v>3</v>
      </c>
      <c r="I737" s="37" t="s">
        <v>16</v>
      </c>
      <c r="J737" s="37" t="s">
        <v>32</v>
      </c>
      <c r="K737" s="37" t="s">
        <v>6</v>
      </c>
      <c r="L737" s="37" t="s">
        <v>1513</v>
      </c>
      <c r="M737" s="37">
        <v>0.59</v>
      </c>
      <c r="N737" s="37" t="s">
        <v>8</v>
      </c>
      <c r="O737" s="37" t="s">
        <v>28</v>
      </c>
      <c r="P737" s="37" t="s">
        <v>513</v>
      </c>
      <c r="Q737" s="37" t="s">
        <v>996</v>
      </c>
      <c r="R737" s="37">
        <v>66762</v>
      </c>
      <c r="S737" s="39">
        <v>42070</v>
      </c>
      <c r="T737" s="39">
        <v>42070</v>
      </c>
      <c r="U737" s="37">
        <v>909.36</v>
      </c>
      <c r="V737" s="37">
        <v>5</v>
      </c>
      <c r="W737" s="37">
        <v>2354.54</v>
      </c>
      <c r="X737" s="37">
        <v>88632</v>
      </c>
      <c r="Y737" s="37" t="s">
        <v>3217</v>
      </c>
      <c r="Z737" s="37">
        <v>3557.5062684976438</v>
      </c>
    </row>
    <row r="738" spans="1:26" customFormat="1" x14ac:dyDescent="0.2">
      <c r="A738" s="37">
        <v>850</v>
      </c>
      <c r="B738" s="37" t="s">
        <v>1514</v>
      </c>
      <c r="C738" s="37" t="s">
        <v>46</v>
      </c>
      <c r="D738" s="37">
        <v>7.0000000000000007E-2</v>
      </c>
      <c r="E738" s="37">
        <v>6.08</v>
      </c>
      <c r="F738" s="37">
        <v>0.91</v>
      </c>
      <c r="G738" s="37" t="s">
        <v>14</v>
      </c>
      <c r="H738" s="37" t="s">
        <v>70</v>
      </c>
      <c r="I738" s="37" t="s">
        <v>24</v>
      </c>
      <c r="J738" s="37" t="s">
        <v>25</v>
      </c>
      <c r="K738" s="37" t="s">
        <v>26</v>
      </c>
      <c r="L738" s="37" t="s">
        <v>1515</v>
      </c>
      <c r="M738" s="37">
        <v>0.51</v>
      </c>
      <c r="N738" s="37" t="s">
        <v>8</v>
      </c>
      <c r="O738" s="37" t="s">
        <v>35</v>
      </c>
      <c r="P738" s="37" t="s">
        <v>66</v>
      </c>
      <c r="Q738" s="37" t="s">
        <v>1516</v>
      </c>
      <c r="R738" s="37">
        <v>93117</v>
      </c>
      <c r="S738" s="39">
        <v>42070</v>
      </c>
      <c r="T738" s="39">
        <v>42071</v>
      </c>
      <c r="U738" s="37">
        <v>19.57</v>
      </c>
      <c r="V738" s="37">
        <v>7</v>
      </c>
      <c r="W738" s="37">
        <v>41.96</v>
      </c>
      <c r="X738" s="37">
        <v>88569</v>
      </c>
      <c r="Y738" s="37" t="s">
        <v>3218</v>
      </c>
      <c r="Z738" s="37">
        <v>279.88618189780186</v>
      </c>
    </row>
    <row r="739" spans="1:26" customFormat="1" x14ac:dyDescent="0.2">
      <c r="A739" s="37">
        <v>851</v>
      </c>
      <c r="B739" s="37" t="s">
        <v>1340</v>
      </c>
      <c r="C739" s="37" t="s">
        <v>46</v>
      </c>
      <c r="D739" s="37">
        <v>0.08</v>
      </c>
      <c r="E739" s="37">
        <v>19.899999999999999</v>
      </c>
      <c r="F739" s="37">
        <v>5.29</v>
      </c>
      <c r="G739" s="37" t="s">
        <v>14</v>
      </c>
      <c r="H739" s="37" t="s">
        <v>70</v>
      </c>
      <c r="I739" s="37" t="s">
        <v>24</v>
      </c>
      <c r="J739" s="37" t="s">
        <v>71</v>
      </c>
      <c r="K739" s="37" t="s">
        <v>120</v>
      </c>
      <c r="L739" s="37" t="s">
        <v>1517</v>
      </c>
      <c r="M739" s="37">
        <v>0.4</v>
      </c>
      <c r="N739" s="37" t="s">
        <v>8</v>
      </c>
      <c r="O739" s="37" t="s">
        <v>35</v>
      </c>
      <c r="P739" s="37" t="s">
        <v>66</v>
      </c>
      <c r="Q739" s="37" t="s">
        <v>1342</v>
      </c>
      <c r="R739" s="37">
        <v>91745</v>
      </c>
      <c r="S739" s="39">
        <v>42070</v>
      </c>
      <c r="T739" s="39">
        <v>42072</v>
      </c>
      <c r="U739" s="37">
        <v>107.11</v>
      </c>
      <c r="V739" s="37">
        <v>13</v>
      </c>
      <c r="W739" s="37">
        <v>240.46</v>
      </c>
      <c r="X739" s="37">
        <v>88569</v>
      </c>
      <c r="Y739" s="37" t="s">
        <v>3218</v>
      </c>
      <c r="Z739" s="37">
        <v>435.85159772711785</v>
      </c>
    </row>
    <row r="740" spans="1:26" customFormat="1" x14ac:dyDescent="0.2">
      <c r="A740" s="37">
        <v>851</v>
      </c>
      <c r="B740" s="37" t="s">
        <v>1340</v>
      </c>
      <c r="C740" s="37" t="s">
        <v>46</v>
      </c>
      <c r="D740" s="37">
        <v>0.02</v>
      </c>
      <c r="E740" s="37">
        <v>3.36</v>
      </c>
      <c r="F740" s="37">
        <v>6.27</v>
      </c>
      <c r="G740" s="37" t="s">
        <v>14</v>
      </c>
      <c r="H740" s="37" t="s">
        <v>70</v>
      </c>
      <c r="I740" s="37" t="s">
        <v>24</v>
      </c>
      <c r="J740" s="37" t="s">
        <v>48</v>
      </c>
      <c r="K740" s="37" t="s">
        <v>49</v>
      </c>
      <c r="L740" s="37" t="s">
        <v>162</v>
      </c>
      <c r="M740" s="37">
        <v>0.4</v>
      </c>
      <c r="N740" s="37" t="s">
        <v>8</v>
      </c>
      <c r="O740" s="37" t="s">
        <v>35</v>
      </c>
      <c r="P740" s="37" t="s">
        <v>66</v>
      </c>
      <c r="Q740" s="37" t="s">
        <v>1342</v>
      </c>
      <c r="R740" s="37">
        <v>91745</v>
      </c>
      <c r="S740" s="39">
        <v>42070</v>
      </c>
      <c r="T740" s="39">
        <v>42072</v>
      </c>
      <c r="U740" s="37">
        <v>-216.154</v>
      </c>
      <c r="V740" s="37">
        <v>21</v>
      </c>
      <c r="W740" s="37">
        <v>74.08</v>
      </c>
      <c r="X740" s="37">
        <v>88569</v>
      </c>
      <c r="Y740" s="37" t="s">
        <v>3218</v>
      </c>
      <c r="Z740" s="37">
        <v>119.73511484241874</v>
      </c>
    </row>
    <row r="741" spans="1:26" customFormat="1" x14ac:dyDescent="0.2">
      <c r="A741" s="37">
        <v>2750</v>
      </c>
      <c r="B741" s="37" t="s">
        <v>1518</v>
      </c>
      <c r="C741" s="37" t="s">
        <v>1</v>
      </c>
      <c r="D741" s="37">
        <v>0.02</v>
      </c>
      <c r="E741" s="37">
        <v>161.55000000000001</v>
      </c>
      <c r="F741" s="37">
        <v>19.989999999999998</v>
      </c>
      <c r="G741" s="37" t="s">
        <v>14</v>
      </c>
      <c r="H741" s="37" t="s">
        <v>3</v>
      </c>
      <c r="I741" s="37" t="s">
        <v>24</v>
      </c>
      <c r="J741" s="37" t="s">
        <v>54</v>
      </c>
      <c r="K741" s="37" t="s">
        <v>49</v>
      </c>
      <c r="L741" s="37" t="s">
        <v>55</v>
      </c>
      <c r="M741" s="37">
        <v>0.66</v>
      </c>
      <c r="N741" s="37" t="s">
        <v>8</v>
      </c>
      <c r="O741" s="37" t="s">
        <v>9</v>
      </c>
      <c r="P741" s="37" t="s">
        <v>218</v>
      </c>
      <c r="Q741" s="37" t="s">
        <v>1519</v>
      </c>
      <c r="R741" s="37">
        <v>22980</v>
      </c>
      <c r="S741" s="39">
        <v>42071</v>
      </c>
      <c r="T741" s="39">
        <v>42071</v>
      </c>
      <c r="U741" s="37">
        <v>664.51800000000003</v>
      </c>
      <c r="V741" s="37">
        <v>4</v>
      </c>
      <c r="W741" s="37">
        <v>657.61</v>
      </c>
      <c r="X741" s="37">
        <v>91424</v>
      </c>
      <c r="Y741" s="37" t="s">
        <v>3216</v>
      </c>
      <c r="Z741" s="37">
        <v>2192.4679777199171</v>
      </c>
    </row>
    <row r="742" spans="1:26" customFormat="1" x14ac:dyDescent="0.2">
      <c r="A742" s="37">
        <v>2770</v>
      </c>
      <c r="B742" s="37" t="s">
        <v>1520</v>
      </c>
      <c r="C742" s="37" t="s">
        <v>1</v>
      </c>
      <c r="D742" s="37">
        <v>0.02</v>
      </c>
      <c r="E742" s="37">
        <v>11.55</v>
      </c>
      <c r="F742" s="37">
        <v>2.36</v>
      </c>
      <c r="G742" s="37" t="s">
        <v>14</v>
      </c>
      <c r="H742" s="37" t="s">
        <v>70</v>
      </c>
      <c r="I742" s="37" t="s">
        <v>24</v>
      </c>
      <c r="J742" s="37" t="s">
        <v>25</v>
      </c>
      <c r="K742" s="37" t="s">
        <v>26</v>
      </c>
      <c r="L742" s="37" t="s">
        <v>356</v>
      </c>
      <c r="M742" s="37">
        <v>0.55000000000000004</v>
      </c>
      <c r="N742" s="37" t="s">
        <v>8</v>
      </c>
      <c r="O742" s="37" t="s">
        <v>9</v>
      </c>
      <c r="P742" s="37" t="s">
        <v>51</v>
      </c>
      <c r="Q742" s="37" t="s">
        <v>1521</v>
      </c>
      <c r="R742" s="37">
        <v>30338</v>
      </c>
      <c r="S742" s="39">
        <v>42071</v>
      </c>
      <c r="T742" s="39">
        <v>42073</v>
      </c>
      <c r="U742" s="37">
        <v>1289.3820000000001</v>
      </c>
      <c r="V742" s="37">
        <v>14</v>
      </c>
      <c r="W742" s="37">
        <v>159.53</v>
      </c>
      <c r="X742" s="37">
        <v>88975</v>
      </c>
      <c r="Y742" s="37" t="s">
        <v>3216</v>
      </c>
      <c r="Z742" s="37">
        <v>1792.6931641588285</v>
      </c>
    </row>
    <row r="743" spans="1:26" customFormat="1" x14ac:dyDescent="0.2">
      <c r="A743" s="37">
        <v>2837</v>
      </c>
      <c r="B743" s="37" t="s">
        <v>1522</v>
      </c>
      <c r="C743" s="37" t="s">
        <v>13</v>
      </c>
      <c r="D743" s="37">
        <v>7.0000000000000007E-2</v>
      </c>
      <c r="E743" s="37">
        <v>51.98</v>
      </c>
      <c r="F743" s="37">
        <v>10.17</v>
      </c>
      <c r="G743" s="37" t="s">
        <v>14</v>
      </c>
      <c r="H743" s="37" t="s">
        <v>47</v>
      </c>
      <c r="I743" s="37" t="s">
        <v>16</v>
      </c>
      <c r="J743" s="37" t="s">
        <v>32</v>
      </c>
      <c r="K743" s="37" t="s">
        <v>120</v>
      </c>
      <c r="L743" s="37" t="s">
        <v>1523</v>
      </c>
      <c r="M743" s="37">
        <v>0.37</v>
      </c>
      <c r="N743" s="37" t="s">
        <v>8</v>
      </c>
      <c r="O743" s="37" t="s">
        <v>28</v>
      </c>
      <c r="P743" s="37" t="s">
        <v>183</v>
      </c>
      <c r="Q743" s="37" t="s">
        <v>1524</v>
      </c>
      <c r="R743" s="37">
        <v>74133</v>
      </c>
      <c r="S743" s="39">
        <v>42071</v>
      </c>
      <c r="T743" s="39">
        <v>42073</v>
      </c>
      <c r="U743" s="37">
        <v>439.78530000000001</v>
      </c>
      <c r="V743" s="37">
        <v>13</v>
      </c>
      <c r="W743" s="37">
        <v>637.37</v>
      </c>
      <c r="X743" s="37">
        <v>89801</v>
      </c>
      <c r="Y743" s="37" t="s">
        <v>3217</v>
      </c>
      <c r="Z743" s="37">
        <v>820.50625634254664</v>
      </c>
    </row>
    <row r="744" spans="1:26" customFormat="1" x14ac:dyDescent="0.2">
      <c r="A744" s="37">
        <v>2837</v>
      </c>
      <c r="B744" s="37" t="s">
        <v>1522</v>
      </c>
      <c r="C744" s="37" t="s">
        <v>13</v>
      </c>
      <c r="D744" s="37">
        <v>0.1</v>
      </c>
      <c r="E744" s="37">
        <v>80.97</v>
      </c>
      <c r="F744" s="37">
        <v>33.6</v>
      </c>
      <c r="G744" s="37" t="s">
        <v>2</v>
      </c>
      <c r="H744" s="37" t="s">
        <v>47</v>
      </c>
      <c r="I744" s="37" t="s">
        <v>16</v>
      </c>
      <c r="J744" s="37" t="s">
        <v>32</v>
      </c>
      <c r="K744" s="37" t="s">
        <v>33</v>
      </c>
      <c r="L744" s="37" t="s">
        <v>885</v>
      </c>
      <c r="M744" s="37">
        <v>0.37</v>
      </c>
      <c r="N744" s="37" t="s">
        <v>8</v>
      </c>
      <c r="O744" s="37" t="s">
        <v>28</v>
      </c>
      <c r="P744" s="37" t="s">
        <v>183</v>
      </c>
      <c r="Q744" s="37" t="s">
        <v>1524</v>
      </c>
      <c r="R744" s="37">
        <v>74133</v>
      </c>
      <c r="S744" s="39">
        <v>42071</v>
      </c>
      <c r="T744" s="39">
        <v>42074</v>
      </c>
      <c r="U744" s="37">
        <v>-149.4573</v>
      </c>
      <c r="V744" s="37">
        <v>3</v>
      </c>
      <c r="W744" s="37">
        <v>232.16</v>
      </c>
      <c r="X744" s="37">
        <v>89801</v>
      </c>
      <c r="Y744" s="37" t="s">
        <v>3217</v>
      </c>
      <c r="Z744" s="37">
        <v>1132.13451327539</v>
      </c>
    </row>
    <row r="745" spans="1:26" customFormat="1" x14ac:dyDescent="0.2">
      <c r="A745" s="37">
        <v>693</v>
      </c>
      <c r="B745" s="37" t="s">
        <v>1525</v>
      </c>
      <c r="C745" s="37" t="s">
        <v>23</v>
      </c>
      <c r="D745" s="37">
        <v>0.09</v>
      </c>
      <c r="E745" s="37">
        <v>5.34</v>
      </c>
      <c r="F745" s="37">
        <v>2.99</v>
      </c>
      <c r="G745" s="37" t="s">
        <v>63</v>
      </c>
      <c r="H745" s="37" t="s">
        <v>3</v>
      </c>
      <c r="I745" s="37" t="s">
        <v>24</v>
      </c>
      <c r="J745" s="37" t="s">
        <v>48</v>
      </c>
      <c r="K745" s="37" t="s">
        <v>49</v>
      </c>
      <c r="L745" s="37" t="s">
        <v>1354</v>
      </c>
      <c r="M745" s="37">
        <v>0.38</v>
      </c>
      <c r="N745" s="37" t="s">
        <v>8</v>
      </c>
      <c r="O745" s="37" t="s">
        <v>35</v>
      </c>
      <c r="P745" s="37" t="s">
        <v>36</v>
      </c>
      <c r="Q745" s="37" t="s">
        <v>1526</v>
      </c>
      <c r="R745" s="37">
        <v>80229</v>
      </c>
      <c r="S745" s="39">
        <v>42071</v>
      </c>
      <c r="T745" s="39">
        <v>42078</v>
      </c>
      <c r="U745" s="37">
        <v>9.4860000000000007</v>
      </c>
      <c r="V745" s="37">
        <v>17</v>
      </c>
      <c r="W745" s="37">
        <v>95.1</v>
      </c>
      <c r="X745" s="37">
        <v>87812</v>
      </c>
      <c r="Y745" s="37" t="s">
        <v>3218</v>
      </c>
      <c r="Z745" s="37">
        <v>-9.0528555988757837</v>
      </c>
    </row>
    <row r="746" spans="1:26" customFormat="1" x14ac:dyDescent="0.2">
      <c r="A746" s="37">
        <v>693</v>
      </c>
      <c r="B746" s="37" t="s">
        <v>1525</v>
      </c>
      <c r="C746" s="37" t="s">
        <v>23</v>
      </c>
      <c r="D746" s="37">
        <v>7.0000000000000007E-2</v>
      </c>
      <c r="E746" s="37">
        <v>140.97999999999999</v>
      </c>
      <c r="F746" s="37">
        <v>53.48</v>
      </c>
      <c r="G746" s="37" t="s">
        <v>2</v>
      </c>
      <c r="H746" s="37" t="s">
        <v>3</v>
      </c>
      <c r="I746" s="37" t="s">
        <v>4</v>
      </c>
      <c r="J746" s="37" t="s">
        <v>93</v>
      </c>
      <c r="K746" s="37" t="s">
        <v>6</v>
      </c>
      <c r="L746" s="37" t="s">
        <v>1527</v>
      </c>
      <c r="M746" s="37">
        <v>0.65</v>
      </c>
      <c r="N746" s="37" t="s">
        <v>8</v>
      </c>
      <c r="O746" s="37" t="s">
        <v>35</v>
      </c>
      <c r="P746" s="37" t="s">
        <v>36</v>
      </c>
      <c r="Q746" s="37" t="s">
        <v>1526</v>
      </c>
      <c r="R746" s="37">
        <v>80229</v>
      </c>
      <c r="S746" s="39">
        <v>42071</v>
      </c>
      <c r="T746" s="39">
        <v>42078</v>
      </c>
      <c r="U746" s="37">
        <v>-263.64999999999998</v>
      </c>
      <c r="V746" s="37">
        <v>5</v>
      </c>
      <c r="W746" s="37">
        <v>734.74</v>
      </c>
      <c r="X746" s="37">
        <v>87812</v>
      </c>
      <c r="Y746" s="37" t="s">
        <v>3218</v>
      </c>
      <c r="Z746" s="37">
        <v>2048.0280207650558</v>
      </c>
    </row>
    <row r="747" spans="1:26" customFormat="1" x14ac:dyDescent="0.2">
      <c r="A747" s="37">
        <v>693</v>
      </c>
      <c r="B747" s="37" t="s">
        <v>1525</v>
      </c>
      <c r="C747" s="37" t="s">
        <v>23</v>
      </c>
      <c r="D747" s="37">
        <v>0.06</v>
      </c>
      <c r="E747" s="37">
        <v>205.99</v>
      </c>
      <c r="F747" s="37">
        <v>5.26</v>
      </c>
      <c r="G747" s="37" t="s">
        <v>14</v>
      </c>
      <c r="H747" s="37" t="s">
        <v>3</v>
      </c>
      <c r="I747" s="37" t="s">
        <v>16</v>
      </c>
      <c r="J747" s="37" t="s">
        <v>111</v>
      </c>
      <c r="K747" s="37" t="s">
        <v>49</v>
      </c>
      <c r="L747" s="37" t="s">
        <v>1528</v>
      </c>
      <c r="M747" s="37">
        <v>0.56000000000000005</v>
      </c>
      <c r="N747" s="37" t="s">
        <v>8</v>
      </c>
      <c r="O747" s="37" t="s">
        <v>35</v>
      </c>
      <c r="P747" s="37" t="s">
        <v>36</v>
      </c>
      <c r="Q747" s="37" t="s">
        <v>1526</v>
      </c>
      <c r="R747" s="37">
        <v>80229</v>
      </c>
      <c r="S747" s="39">
        <v>42071</v>
      </c>
      <c r="T747" s="39">
        <v>42078</v>
      </c>
      <c r="U747" s="37">
        <v>890.18100000000004</v>
      </c>
      <c r="V747" s="37">
        <v>11</v>
      </c>
      <c r="W747" s="37">
        <v>1882.87</v>
      </c>
      <c r="X747" s="37">
        <v>87812</v>
      </c>
      <c r="Y747" s="37" t="s">
        <v>3218</v>
      </c>
      <c r="Z747" s="37">
        <v>1835.8686238121811</v>
      </c>
    </row>
    <row r="748" spans="1:26" customFormat="1" x14ac:dyDescent="0.2">
      <c r="A748" s="37">
        <v>1718</v>
      </c>
      <c r="B748" s="37" t="s">
        <v>1529</v>
      </c>
      <c r="C748" s="37" t="s">
        <v>23</v>
      </c>
      <c r="D748" s="37">
        <v>0.01</v>
      </c>
      <c r="E748" s="37">
        <v>300.98</v>
      </c>
      <c r="F748" s="37">
        <v>64.73</v>
      </c>
      <c r="G748" s="37" t="s">
        <v>2</v>
      </c>
      <c r="H748" s="37" t="s">
        <v>15</v>
      </c>
      <c r="I748" s="37" t="s">
        <v>4</v>
      </c>
      <c r="J748" s="37" t="s">
        <v>85</v>
      </c>
      <c r="K748" s="37" t="s">
        <v>33</v>
      </c>
      <c r="L748" s="37" t="s">
        <v>1316</v>
      </c>
      <c r="M748" s="37">
        <v>0.56000000000000005</v>
      </c>
      <c r="N748" s="37" t="s">
        <v>8</v>
      </c>
      <c r="O748" s="37" t="s">
        <v>9</v>
      </c>
      <c r="P748" s="37" t="s">
        <v>73</v>
      </c>
      <c r="Q748" s="37" t="s">
        <v>1530</v>
      </c>
      <c r="R748" s="37">
        <v>27529</v>
      </c>
      <c r="S748" s="39">
        <v>42071</v>
      </c>
      <c r="T748" s="39">
        <v>42078</v>
      </c>
      <c r="U748" s="37">
        <v>-48.874000000000002</v>
      </c>
      <c r="V748" s="37">
        <v>3</v>
      </c>
      <c r="W748" s="37">
        <v>974.14</v>
      </c>
      <c r="X748" s="37">
        <v>90621</v>
      </c>
      <c r="Y748" s="37" t="s">
        <v>3216</v>
      </c>
      <c r="Z748" s="37">
        <v>3025.1595394975402</v>
      </c>
    </row>
    <row r="749" spans="1:26" customFormat="1" x14ac:dyDescent="0.2">
      <c r="A749" s="37">
        <v>1075</v>
      </c>
      <c r="B749" s="37" t="s">
        <v>1531</v>
      </c>
      <c r="C749" s="37" t="s">
        <v>13</v>
      </c>
      <c r="D749" s="37">
        <v>0.04</v>
      </c>
      <c r="E749" s="37">
        <v>19.23</v>
      </c>
      <c r="F749" s="37">
        <v>6.15</v>
      </c>
      <c r="G749" s="37" t="s">
        <v>14</v>
      </c>
      <c r="H749" s="37" t="s">
        <v>47</v>
      </c>
      <c r="I749" s="37" t="s">
        <v>4</v>
      </c>
      <c r="J749" s="37" t="s">
        <v>102</v>
      </c>
      <c r="K749" s="37" t="s">
        <v>18</v>
      </c>
      <c r="L749" s="37" t="s">
        <v>1253</v>
      </c>
      <c r="M749" s="37">
        <v>0.44</v>
      </c>
      <c r="N749" s="37" t="s">
        <v>8</v>
      </c>
      <c r="O749" s="37" t="s">
        <v>28</v>
      </c>
      <c r="P749" s="37" t="s">
        <v>79</v>
      </c>
      <c r="Q749" s="37" t="s">
        <v>1532</v>
      </c>
      <c r="R749" s="37">
        <v>60441</v>
      </c>
      <c r="S749" s="39">
        <v>42072</v>
      </c>
      <c r="T749" s="39">
        <v>42073</v>
      </c>
      <c r="U749" s="37">
        <v>152.4348</v>
      </c>
      <c r="V749" s="37">
        <v>11</v>
      </c>
      <c r="W749" s="37">
        <v>220.92</v>
      </c>
      <c r="X749" s="37">
        <v>86422</v>
      </c>
      <c r="Y749" s="37" t="s">
        <v>3217</v>
      </c>
      <c r="Z749" s="37">
        <v>390.53832263934237</v>
      </c>
    </row>
    <row r="750" spans="1:26" customFormat="1" x14ac:dyDescent="0.2">
      <c r="A750" s="37">
        <v>2258</v>
      </c>
      <c r="B750" s="37" t="s">
        <v>1533</v>
      </c>
      <c r="C750" s="37" t="s">
        <v>23</v>
      </c>
      <c r="D750" s="37">
        <v>0.01</v>
      </c>
      <c r="E750" s="37">
        <v>7.64</v>
      </c>
      <c r="F750" s="37">
        <v>1.39</v>
      </c>
      <c r="G750" s="37" t="s">
        <v>63</v>
      </c>
      <c r="H750" s="37" t="s">
        <v>70</v>
      </c>
      <c r="I750" s="37" t="s">
        <v>24</v>
      </c>
      <c r="J750" s="37" t="s">
        <v>321</v>
      </c>
      <c r="K750" s="37" t="s">
        <v>49</v>
      </c>
      <c r="L750" s="37" t="s">
        <v>1534</v>
      </c>
      <c r="M750" s="37">
        <v>0.36</v>
      </c>
      <c r="N750" s="37" t="s">
        <v>8</v>
      </c>
      <c r="O750" s="37" t="s">
        <v>9</v>
      </c>
      <c r="P750" s="37" t="s">
        <v>73</v>
      </c>
      <c r="Q750" s="37" t="s">
        <v>1535</v>
      </c>
      <c r="R750" s="37">
        <v>27801</v>
      </c>
      <c r="S750" s="39">
        <v>42072</v>
      </c>
      <c r="T750" s="39">
        <v>42076</v>
      </c>
      <c r="U750" s="37">
        <v>-1676.6120000000001</v>
      </c>
      <c r="V750" s="37">
        <v>9</v>
      </c>
      <c r="W750" s="37">
        <v>73.290000000000006</v>
      </c>
      <c r="X750" s="37">
        <v>87962</v>
      </c>
      <c r="Y750" s="37" t="s">
        <v>3216</v>
      </c>
      <c r="Z750" s="37">
        <v>-1727.3971948583232</v>
      </c>
    </row>
    <row r="751" spans="1:26" customFormat="1" x14ac:dyDescent="0.2">
      <c r="A751" s="37">
        <v>2258</v>
      </c>
      <c r="B751" s="37" t="s">
        <v>1533</v>
      </c>
      <c r="C751" s="37" t="s">
        <v>23</v>
      </c>
      <c r="D751" s="37">
        <v>7.0000000000000007E-2</v>
      </c>
      <c r="E751" s="37">
        <v>400.97</v>
      </c>
      <c r="F751" s="37">
        <v>48.26</v>
      </c>
      <c r="G751" s="37" t="s">
        <v>2</v>
      </c>
      <c r="H751" s="37" t="s">
        <v>70</v>
      </c>
      <c r="I751" s="37" t="s">
        <v>16</v>
      </c>
      <c r="J751" s="37" t="s">
        <v>32</v>
      </c>
      <c r="K751" s="37" t="s">
        <v>6</v>
      </c>
      <c r="L751" s="37" t="s">
        <v>1536</v>
      </c>
      <c r="M751" s="37">
        <v>0.36</v>
      </c>
      <c r="N751" s="37" t="s">
        <v>8</v>
      </c>
      <c r="O751" s="37" t="s">
        <v>9</v>
      </c>
      <c r="P751" s="37" t="s">
        <v>73</v>
      </c>
      <c r="Q751" s="37" t="s">
        <v>1535</v>
      </c>
      <c r="R751" s="37">
        <v>27801</v>
      </c>
      <c r="S751" s="39">
        <v>42072</v>
      </c>
      <c r="T751" s="39">
        <v>42076</v>
      </c>
      <c r="U751" s="37">
        <v>45.127800000000001</v>
      </c>
      <c r="V751" s="37">
        <v>8</v>
      </c>
      <c r="W751" s="37">
        <v>2961.32</v>
      </c>
      <c r="X751" s="37">
        <v>87962</v>
      </c>
      <c r="Y751" s="37" t="s">
        <v>3216</v>
      </c>
      <c r="Z751" s="37">
        <v>2802.5346486100093</v>
      </c>
    </row>
    <row r="752" spans="1:26" customFormat="1" x14ac:dyDescent="0.2">
      <c r="A752" s="37">
        <v>2855</v>
      </c>
      <c r="B752" s="37" t="s">
        <v>654</v>
      </c>
      <c r="C752" s="37" t="s">
        <v>23</v>
      </c>
      <c r="D752" s="37">
        <v>0.09</v>
      </c>
      <c r="E752" s="37">
        <v>3174.835</v>
      </c>
      <c r="F752" s="37">
        <v>24.49</v>
      </c>
      <c r="G752" s="37" t="s">
        <v>14</v>
      </c>
      <c r="H752" s="37" t="s">
        <v>15</v>
      </c>
      <c r="I752" s="37" t="s">
        <v>16</v>
      </c>
      <c r="J752" s="37" t="s">
        <v>32</v>
      </c>
      <c r="K752" s="37" t="s">
        <v>40</v>
      </c>
      <c r="L752" s="37" t="s">
        <v>290</v>
      </c>
      <c r="M752" s="37">
        <v>0.39</v>
      </c>
      <c r="N752" s="37" t="s">
        <v>8</v>
      </c>
      <c r="O752" s="37" t="s">
        <v>35</v>
      </c>
      <c r="P752" s="37" t="s">
        <v>42</v>
      </c>
      <c r="Q752" s="37" t="s">
        <v>656</v>
      </c>
      <c r="R752" s="37">
        <v>98198</v>
      </c>
      <c r="S752" s="39">
        <v>42073</v>
      </c>
      <c r="T752" s="39">
        <v>42077</v>
      </c>
      <c r="U752" s="37">
        <v>-10388.68835</v>
      </c>
      <c r="V752" s="37">
        <v>1</v>
      </c>
      <c r="W752" s="37">
        <v>6296</v>
      </c>
      <c r="X752" s="37">
        <v>87317</v>
      </c>
      <c r="Y752" s="37" t="s">
        <v>3218</v>
      </c>
      <c r="Z752" s="37">
        <v>7401.3271579278216</v>
      </c>
    </row>
    <row r="753" spans="1:26" customFormat="1" x14ac:dyDescent="0.2">
      <c r="A753" s="37">
        <v>2545</v>
      </c>
      <c r="B753" s="37" t="s">
        <v>1537</v>
      </c>
      <c r="C753" s="37" t="s">
        <v>92</v>
      </c>
      <c r="D753" s="37">
        <v>0.01</v>
      </c>
      <c r="E753" s="37">
        <v>99.99</v>
      </c>
      <c r="F753" s="37">
        <v>19.989999999999998</v>
      </c>
      <c r="G753" s="37" t="s">
        <v>63</v>
      </c>
      <c r="H753" s="37" t="s">
        <v>47</v>
      </c>
      <c r="I753" s="37" t="s">
        <v>16</v>
      </c>
      <c r="J753" s="37" t="s">
        <v>32</v>
      </c>
      <c r="K753" s="37" t="s">
        <v>49</v>
      </c>
      <c r="L753" s="37" t="s">
        <v>1538</v>
      </c>
      <c r="M753" s="37">
        <v>0.52</v>
      </c>
      <c r="N753" s="37" t="s">
        <v>8</v>
      </c>
      <c r="O753" s="37" t="s">
        <v>9</v>
      </c>
      <c r="P753" s="37" t="s">
        <v>218</v>
      </c>
      <c r="Q753" s="37" t="s">
        <v>854</v>
      </c>
      <c r="R753" s="37">
        <v>22153</v>
      </c>
      <c r="S753" s="39">
        <v>42073</v>
      </c>
      <c r="T753" s="39">
        <v>42075</v>
      </c>
      <c r="U753" s="37">
        <v>90.024000000000001</v>
      </c>
      <c r="V753" s="37">
        <v>2</v>
      </c>
      <c r="W753" s="37">
        <v>202.98</v>
      </c>
      <c r="X753" s="37">
        <v>87915</v>
      </c>
      <c r="Y753" s="37" t="s">
        <v>3216</v>
      </c>
      <c r="Z753" s="37">
        <v>981.54742575811474</v>
      </c>
    </row>
    <row r="754" spans="1:26" customFormat="1" x14ac:dyDescent="0.2">
      <c r="A754" s="37">
        <v>3194</v>
      </c>
      <c r="B754" s="37" t="s">
        <v>1539</v>
      </c>
      <c r="C754" s="37" t="s">
        <v>92</v>
      </c>
      <c r="D754" s="37">
        <v>0.1</v>
      </c>
      <c r="E754" s="37">
        <v>4.9800000000000004</v>
      </c>
      <c r="F754" s="37">
        <v>7.54</v>
      </c>
      <c r="G754" s="37" t="s">
        <v>14</v>
      </c>
      <c r="H754" s="37" t="s">
        <v>15</v>
      </c>
      <c r="I754" s="37" t="s">
        <v>24</v>
      </c>
      <c r="J754" s="37" t="s">
        <v>64</v>
      </c>
      <c r="K754" s="37" t="s">
        <v>49</v>
      </c>
      <c r="L754" s="37" t="s">
        <v>1540</v>
      </c>
      <c r="M754" s="37">
        <v>0.38</v>
      </c>
      <c r="N754" s="37" t="s">
        <v>8</v>
      </c>
      <c r="O754" s="37" t="s">
        <v>9</v>
      </c>
      <c r="P754" s="37" t="s">
        <v>99</v>
      </c>
      <c r="Q754" s="37" t="s">
        <v>412</v>
      </c>
      <c r="R754" s="37">
        <v>34609</v>
      </c>
      <c r="S754" s="39">
        <v>42073</v>
      </c>
      <c r="T754" s="39">
        <v>42074</v>
      </c>
      <c r="U754" s="37">
        <v>45.078000000000003</v>
      </c>
      <c r="V754" s="37">
        <v>9</v>
      </c>
      <c r="W754" s="37">
        <v>43.84</v>
      </c>
      <c r="X754" s="37">
        <v>89805</v>
      </c>
      <c r="Y754" s="37" t="s">
        <v>3216</v>
      </c>
      <c r="Z754" s="37">
        <v>140.72849120243379</v>
      </c>
    </row>
    <row r="755" spans="1:26" customFormat="1" x14ac:dyDescent="0.2">
      <c r="A755" s="37">
        <v>3194</v>
      </c>
      <c r="B755" s="37" t="s">
        <v>1539</v>
      </c>
      <c r="C755" s="37" t="s">
        <v>92</v>
      </c>
      <c r="D755" s="37">
        <v>0</v>
      </c>
      <c r="E755" s="37">
        <v>22.84</v>
      </c>
      <c r="F755" s="37">
        <v>8.18</v>
      </c>
      <c r="G755" s="37" t="s">
        <v>14</v>
      </c>
      <c r="H755" s="37" t="s">
        <v>15</v>
      </c>
      <c r="I755" s="37" t="s">
        <v>24</v>
      </c>
      <c r="J755" s="37" t="s">
        <v>64</v>
      </c>
      <c r="K755" s="37" t="s">
        <v>49</v>
      </c>
      <c r="L755" s="37" t="s">
        <v>581</v>
      </c>
      <c r="M755" s="37">
        <v>0.39</v>
      </c>
      <c r="N755" s="37" t="s">
        <v>8</v>
      </c>
      <c r="O755" s="37" t="s">
        <v>9</v>
      </c>
      <c r="P755" s="37" t="s">
        <v>99</v>
      </c>
      <c r="Q755" s="37" t="s">
        <v>412</v>
      </c>
      <c r="R755" s="37">
        <v>34609</v>
      </c>
      <c r="S755" s="39">
        <v>42073</v>
      </c>
      <c r="T755" s="39">
        <v>42075</v>
      </c>
      <c r="U755" s="37">
        <v>-110.376</v>
      </c>
      <c r="V755" s="37">
        <v>6</v>
      </c>
      <c r="W755" s="37">
        <v>141.74</v>
      </c>
      <c r="X755" s="37">
        <v>89805</v>
      </c>
      <c r="Y755" s="37" t="s">
        <v>3216</v>
      </c>
      <c r="Z755" s="37">
        <v>129.58302301650772</v>
      </c>
    </row>
    <row r="756" spans="1:26" customFormat="1" x14ac:dyDescent="0.2">
      <c r="A756" s="37">
        <v>52</v>
      </c>
      <c r="B756" s="37" t="s">
        <v>1541</v>
      </c>
      <c r="C756" s="37" t="s">
        <v>46</v>
      </c>
      <c r="D756" s="37">
        <v>0</v>
      </c>
      <c r="E756" s="37">
        <v>115.99</v>
      </c>
      <c r="F756" s="37">
        <v>2.5</v>
      </c>
      <c r="G756" s="37" t="s">
        <v>14</v>
      </c>
      <c r="H756" s="37" t="s">
        <v>70</v>
      </c>
      <c r="I756" s="37" t="s">
        <v>16</v>
      </c>
      <c r="J756" s="37" t="s">
        <v>111</v>
      </c>
      <c r="K756" s="37" t="s">
        <v>49</v>
      </c>
      <c r="L756" s="37" t="s">
        <v>1542</v>
      </c>
      <c r="M756" s="37">
        <v>0.56999999999999995</v>
      </c>
      <c r="N756" s="37" t="s">
        <v>8</v>
      </c>
      <c r="O756" s="37" t="s">
        <v>35</v>
      </c>
      <c r="P756" s="37" t="s">
        <v>42</v>
      </c>
      <c r="Q756" s="37" t="s">
        <v>1543</v>
      </c>
      <c r="R756" s="37">
        <v>98373</v>
      </c>
      <c r="S756" s="39">
        <v>42073</v>
      </c>
      <c r="T756" s="39">
        <v>42073</v>
      </c>
      <c r="U756" s="37">
        <v>162.666</v>
      </c>
      <c r="V756" s="37">
        <v>6</v>
      </c>
      <c r="W756" s="37">
        <v>627.04</v>
      </c>
      <c r="X756" s="37">
        <v>88426</v>
      </c>
      <c r="Y756" s="37" t="s">
        <v>3218</v>
      </c>
      <c r="Z756" s="37">
        <v>910.86381081410673</v>
      </c>
    </row>
    <row r="757" spans="1:26" customFormat="1" x14ac:dyDescent="0.2">
      <c r="A757" s="37">
        <v>53</v>
      </c>
      <c r="B757" s="37" t="s">
        <v>816</v>
      </c>
      <c r="C757" s="37" t="s">
        <v>46</v>
      </c>
      <c r="D757" s="37">
        <v>0.02</v>
      </c>
      <c r="E757" s="37">
        <v>5.98</v>
      </c>
      <c r="F757" s="37">
        <v>5.79</v>
      </c>
      <c r="G757" s="37" t="s">
        <v>14</v>
      </c>
      <c r="H757" s="37" t="s">
        <v>70</v>
      </c>
      <c r="I757" s="37" t="s">
        <v>24</v>
      </c>
      <c r="J757" s="37" t="s">
        <v>64</v>
      </c>
      <c r="K757" s="37" t="s">
        <v>49</v>
      </c>
      <c r="L757" s="37" t="s">
        <v>447</v>
      </c>
      <c r="M757" s="37">
        <v>0.36</v>
      </c>
      <c r="N757" s="37" t="s">
        <v>8</v>
      </c>
      <c r="O757" s="37" t="s">
        <v>35</v>
      </c>
      <c r="P757" s="37" t="s">
        <v>42</v>
      </c>
      <c r="Q757" s="37" t="s">
        <v>818</v>
      </c>
      <c r="R757" s="37">
        <v>98052</v>
      </c>
      <c r="S757" s="39">
        <v>42073</v>
      </c>
      <c r="T757" s="39">
        <v>42074</v>
      </c>
      <c r="U757" s="37">
        <v>-67.489999999999995</v>
      </c>
      <c r="V757" s="37">
        <v>17</v>
      </c>
      <c r="W757" s="37">
        <v>110.19</v>
      </c>
      <c r="X757" s="37">
        <v>88426</v>
      </c>
      <c r="Y757" s="37" t="s">
        <v>3218</v>
      </c>
      <c r="Z757" s="37">
        <v>233.66555469768832</v>
      </c>
    </row>
    <row r="758" spans="1:26" customFormat="1" x14ac:dyDescent="0.2">
      <c r="A758" s="37">
        <v>753</v>
      </c>
      <c r="B758" s="37" t="s">
        <v>1544</v>
      </c>
      <c r="C758" s="37" t="s">
        <v>1</v>
      </c>
      <c r="D758" s="37">
        <v>0.06</v>
      </c>
      <c r="E758" s="37">
        <v>2.61</v>
      </c>
      <c r="F758" s="37">
        <v>0.5</v>
      </c>
      <c r="G758" s="37" t="s">
        <v>63</v>
      </c>
      <c r="H758" s="37" t="s">
        <v>70</v>
      </c>
      <c r="I758" s="37" t="s">
        <v>24</v>
      </c>
      <c r="J758" s="37" t="s">
        <v>128</v>
      </c>
      <c r="K758" s="37" t="s">
        <v>49</v>
      </c>
      <c r="L758" s="37" t="s">
        <v>1545</v>
      </c>
      <c r="M758" s="37">
        <v>0.39</v>
      </c>
      <c r="N758" s="37" t="s">
        <v>8</v>
      </c>
      <c r="O758" s="37" t="s">
        <v>35</v>
      </c>
      <c r="P758" s="37" t="s">
        <v>564</v>
      </c>
      <c r="Q758" s="37" t="s">
        <v>1546</v>
      </c>
      <c r="R758" s="37">
        <v>86301</v>
      </c>
      <c r="S758" s="39">
        <v>42074</v>
      </c>
      <c r="T758" s="39">
        <v>42074</v>
      </c>
      <c r="U758" s="37">
        <v>10.85</v>
      </c>
      <c r="V758" s="37">
        <v>1</v>
      </c>
      <c r="W758" s="37">
        <v>17.59</v>
      </c>
      <c r="X758" s="37">
        <v>90438</v>
      </c>
      <c r="Y758" s="37" t="s">
        <v>3218</v>
      </c>
      <c r="Z758" s="37">
        <v>162.38487719069553</v>
      </c>
    </row>
    <row r="759" spans="1:26" customFormat="1" x14ac:dyDescent="0.2">
      <c r="A759" s="37">
        <v>753</v>
      </c>
      <c r="B759" s="37" t="s">
        <v>1544</v>
      </c>
      <c r="C759" s="37" t="s">
        <v>1</v>
      </c>
      <c r="D759" s="37">
        <v>0.01</v>
      </c>
      <c r="E759" s="37">
        <v>6.35</v>
      </c>
      <c r="F759" s="37">
        <v>1.02</v>
      </c>
      <c r="G759" s="37" t="s">
        <v>14</v>
      </c>
      <c r="H759" s="37" t="s">
        <v>70</v>
      </c>
      <c r="I759" s="37" t="s">
        <v>24</v>
      </c>
      <c r="J759" s="37" t="s">
        <v>64</v>
      </c>
      <c r="K759" s="37" t="s">
        <v>26</v>
      </c>
      <c r="L759" s="37" t="s">
        <v>503</v>
      </c>
      <c r="M759" s="37">
        <v>0.39</v>
      </c>
      <c r="N759" s="37" t="s">
        <v>8</v>
      </c>
      <c r="O759" s="37" t="s">
        <v>35</v>
      </c>
      <c r="P759" s="37" t="s">
        <v>564</v>
      </c>
      <c r="Q759" s="37" t="s">
        <v>1546</v>
      </c>
      <c r="R759" s="37">
        <v>86301</v>
      </c>
      <c r="S759" s="39">
        <v>42074</v>
      </c>
      <c r="T759" s="39">
        <v>42076</v>
      </c>
      <c r="U759" s="37">
        <v>97.662599999999998</v>
      </c>
      <c r="V759" s="37">
        <v>22</v>
      </c>
      <c r="W759" s="37">
        <v>141.54</v>
      </c>
      <c r="X759" s="37">
        <v>90438</v>
      </c>
      <c r="Y759" s="37" t="s">
        <v>3218</v>
      </c>
      <c r="Z759" s="37">
        <v>392.63157998159602</v>
      </c>
    </row>
    <row r="760" spans="1:26" customFormat="1" x14ac:dyDescent="0.2">
      <c r="A760" s="37">
        <v>1494</v>
      </c>
      <c r="B760" s="37" t="s">
        <v>1547</v>
      </c>
      <c r="C760" s="37" t="s">
        <v>1</v>
      </c>
      <c r="D760" s="37">
        <v>0.06</v>
      </c>
      <c r="E760" s="37">
        <v>8.3699999999999992</v>
      </c>
      <c r="F760" s="37">
        <v>10.16</v>
      </c>
      <c r="G760" s="37" t="s">
        <v>14</v>
      </c>
      <c r="H760" s="37" t="s">
        <v>70</v>
      </c>
      <c r="I760" s="37" t="s">
        <v>4</v>
      </c>
      <c r="J760" s="37" t="s">
        <v>102</v>
      </c>
      <c r="K760" s="37" t="s">
        <v>40</v>
      </c>
      <c r="L760" s="37" t="s">
        <v>1548</v>
      </c>
      <c r="M760" s="37">
        <v>0.59</v>
      </c>
      <c r="N760" s="37" t="s">
        <v>8</v>
      </c>
      <c r="O760" s="37" t="s">
        <v>87</v>
      </c>
      <c r="P760" s="37" t="s">
        <v>394</v>
      </c>
      <c r="Q760" s="37" t="s">
        <v>1549</v>
      </c>
      <c r="R760" s="37">
        <v>21222</v>
      </c>
      <c r="S760" s="39">
        <v>42074</v>
      </c>
      <c r="T760" s="39">
        <v>42076</v>
      </c>
      <c r="U760" s="37">
        <v>-255.65</v>
      </c>
      <c r="V760" s="37">
        <v>18</v>
      </c>
      <c r="W760" s="37">
        <v>157.63999999999999</v>
      </c>
      <c r="X760" s="37">
        <v>85880</v>
      </c>
      <c r="Y760" s="37" t="s">
        <v>3219</v>
      </c>
      <c r="Z760" s="37">
        <v>422.97784573743741</v>
      </c>
    </row>
    <row r="761" spans="1:26" customFormat="1" x14ac:dyDescent="0.2">
      <c r="A761" s="37">
        <v>1494</v>
      </c>
      <c r="B761" s="37" t="s">
        <v>1547</v>
      </c>
      <c r="C761" s="37" t="s">
        <v>1</v>
      </c>
      <c r="D761" s="37">
        <v>0.09</v>
      </c>
      <c r="E761" s="37">
        <v>6.48</v>
      </c>
      <c r="F761" s="37">
        <v>9.17</v>
      </c>
      <c r="G761" s="37" t="s">
        <v>63</v>
      </c>
      <c r="H761" s="37" t="s">
        <v>70</v>
      </c>
      <c r="I761" s="37" t="s">
        <v>24</v>
      </c>
      <c r="J761" s="37" t="s">
        <v>64</v>
      </c>
      <c r="K761" s="37" t="s">
        <v>49</v>
      </c>
      <c r="L761" s="37" t="s">
        <v>370</v>
      </c>
      <c r="M761" s="37">
        <v>0.37</v>
      </c>
      <c r="N761" s="37" t="s">
        <v>8</v>
      </c>
      <c r="O761" s="37" t="s">
        <v>87</v>
      </c>
      <c r="P761" s="37" t="s">
        <v>394</v>
      </c>
      <c r="Q761" s="37" t="s">
        <v>1549</v>
      </c>
      <c r="R761" s="37">
        <v>21222</v>
      </c>
      <c r="S761" s="39">
        <v>42074</v>
      </c>
      <c r="T761" s="39">
        <v>42076</v>
      </c>
      <c r="U761" s="37">
        <v>-76.540000000000006</v>
      </c>
      <c r="V761" s="37">
        <v>6</v>
      </c>
      <c r="W761" s="37">
        <v>42.16</v>
      </c>
      <c r="X761" s="37">
        <v>85880</v>
      </c>
      <c r="Y761" s="37" t="s">
        <v>3219</v>
      </c>
      <c r="Z761" s="37">
        <v>288.20493621247186</v>
      </c>
    </row>
    <row r="762" spans="1:26" customFormat="1" x14ac:dyDescent="0.2">
      <c r="A762" s="37">
        <v>1497</v>
      </c>
      <c r="B762" s="37" t="s">
        <v>1550</v>
      </c>
      <c r="C762" s="37" t="s">
        <v>1</v>
      </c>
      <c r="D762" s="37">
        <v>0.09</v>
      </c>
      <c r="E762" s="37">
        <v>6.28</v>
      </c>
      <c r="F762" s="37">
        <v>5.29</v>
      </c>
      <c r="G762" s="37" t="s">
        <v>14</v>
      </c>
      <c r="H762" s="37" t="s">
        <v>70</v>
      </c>
      <c r="I762" s="37" t="s">
        <v>4</v>
      </c>
      <c r="J762" s="37" t="s">
        <v>102</v>
      </c>
      <c r="K762" s="37" t="s">
        <v>49</v>
      </c>
      <c r="L762" s="37" t="s">
        <v>1551</v>
      </c>
      <c r="M762" s="37">
        <v>0.43</v>
      </c>
      <c r="N762" s="37" t="s">
        <v>8</v>
      </c>
      <c r="O762" s="37" t="s">
        <v>87</v>
      </c>
      <c r="P762" s="37" t="s">
        <v>88</v>
      </c>
      <c r="Q762" s="37" t="s">
        <v>1552</v>
      </c>
      <c r="R762" s="37">
        <v>14901</v>
      </c>
      <c r="S762" s="39">
        <v>42074</v>
      </c>
      <c r="T762" s="39">
        <v>42075</v>
      </c>
      <c r="U762" s="37">
        <v>-10.09</v>
      </c>
      <c r="V762" s="37">
        <v>2</v>
      </c>
      <c r="W762" s="37">
        <v>14.08</v>
      </c>
      <c r="X762" s="37">
        <v>85880</v>
      </c>
      <c r="Y762" s="37" t="s">
        <v>3219</v>
      </c>
      <c r="Z762" s="37">
        <v>380.47106908043054</v>
      </c>
    </row>
    <row r="763" spans="1:26" customFormat="1" x14ac:dyDescent="0.2">
      <c r="A763" s="37">
        <v>1497</v>
      </c>
      <c r="B763" s="37" t="s">
        <v>1550</v>
      </c>
      <c r="C763" s="37" t="s">
        <v>1</v>
      </c>
      <c r="D763" s="37">
        <v>0.03</v>
      </c>
      <c r="E763" s="37">
        <v>15.14</v>
      </c>
      <c r="F763" s="37">
        <v>4.53</v>
      </c>
      <c r="G763" s="37" t="s">
        <v>14</v>
      </c>
      <c r="H763" s="37" t="s">
        <v>70</v>
      </c>
      <c r="I763" s="37" t="s">
        <v>24</v>
      </c>
      <c r="J763" s="37" t="s">
        <v>54</v>
      </c>
      <c r="K763" s="37" t="s">
        <v>49</v>
      </c>
      <c r="L763" s="37" t="s">
        <v>1331</v>
      </c>
      <c r="M763" s="37">
        <v>0.81</v>
      </c>
      <c r="N763" s="37" t="s">
        <v>8</v>
      </c>
      <c r="O763" s="37" t="s">
        <v>87</v>
      </c>
      <c r="P763" s="37" t="s">
        <v>88</v>
      </c>
      <c r="Q763" s="37" t="s">
        <v>1552</v>
      </c>
      <c r="R763" s="37">
        <v>14901</v>
      </c>
      <c r="S763" s="39">
        <v>42074</v>
      </c>
      <c r="T763" s="39">
        <v>42076</v>
      </c>
      <c r="U763" s="37">
        <v>-92.87</v>
      </c>
      <c r="V763" s="37">
        <v>17</v>
      </c>
      <c r="W763" s="37">
        <v>256.73</v>
      </c>
      <c r="X763" s="37">
        <v>85880</v>
      </c>
      <c r="Y763" s="37" t="s">
        <v>3219</v>
      </c>
      <c r="Z763" s="37">
        <v>657.95645618083938</v>
      </c>
    </row>
    <row r="764" spans="1:26" customFormat="1" x14ac:dyDescent="0.2">
      <c r="A764" s="37">
        <v>2616</v>
      </c>
      <c r="B764" s="37" t="s">
        <v>1553</v>
      </c>
      <c r="C764" s="37" t="s">
        <v>1</v>
      </c>
      <c r="D764" s="37">
        <v>0</v>
      </c>
      <c r="E764" s="37">
        <v>2.6</v>
      </c>
      <c r="F764" s="37">
        <v>2.4</v>
      </c>
      <c r="G764" s="37" t="s">
        <v>14</v>
      </c>
      <c r="H764" s="37" t="s">
        <v>70</v>
      </c>
      <c r="I764" s="37" t="s">
        <v>24</v>
      </c>
      <c r="J764" s="37" t="s">
        <v>25</v>
      </c>
      <c r="K764" s="37" t="s">
        <v>26</v>
      </c>
      <c r="L764" s="37" t="s">
        <v>332</v>
      </c>
      <c r="M764" s="37">
        <v>0.57999999999999996</v>
      </c>
      <c r="N764" s="37" t="s">
        <v>8</v>
      </c>
      <c r="O764" s="37" t="s">
        <v>28</v>
      </c>
      <c r="P764" s="37" t="s">
        <v>265</v>
      </c>
      <c r="Q764" s="37" t="s">
        <v>1554</v>
      </c>
      <c r="R764" s="37">
        <v>49002</v>
      </c>
      <c r="S764" s="39">
        <v>42074</v>
      </c>
      <c r="T764" s="39">
        <v>42076</v>
      </c>
      <c r="U764" s="37">
        <v>-45.21</v>
      </c>
      <c r="V764" s="37">
        <v>16</v>
      </c>
      <c r="W764" s="37">
        <v>44.75</v>
      </c>
      <c r="X764" s="37">
        <v>91495</v>
      </c>
      <c r="Y764" s="37" t="s">
        <v>3217</v>
      </c>
      <c r="Z764" s="37">
        <v>437.25257354587018</v>
      </c>
    </row>
    <row r="765" spans="1:26" customFormat="1" x14ac:dyDescent="0.2">
      <c r="A765" s="37">
        <v>1484</v>
      </c>
      <c r="B765" s="37" t="s">
        <v>1555</v>
      </c>
      <c r="C765" s="37" t="s">
        <v>13</v>
      </c>
      <c r="D765" s="37">
        <v>0.06</v>
      </c>
      <c r="E765" s="37">
        <v>99.99</v>
      </c>
      <c r="F765" s="37">
        <v>19.989999999999998</v>
      </c>
      <c r="G765" s="37" t="s">
        <v>14</v>
      </c>
      <c r="H765" s="37" t="s">
        <v>47</v>
      </c>
      <c r="I765" s="37" t="s">
        <v>16</v>
      </c>
      <c r="J765" s="37" t="s">
        <v>17</v>
      </c>
      <c r="K765" s="37" t="s">
        <v>49</v>
      </c>
      <c r="L765" s="37" t="s">
        <v>1556</v>
      </c>
      <c r="M765" s="37">
        <v>0.52</v>
      </c>
      <c r="N765" s="37" t="s">
        <v>8</v>
      </c>
      <c r="O765" s="37" t="s">
        <v>28</v>
      </c>
      <c r="P765" s="37" t="s">
        <v>79</v>
      </c>
      <c r="Q765" s="37" t="s">
        <v>1557</v>
      </c>
      <c r="R765" s="37">
        <v>60016</v>
      </c>
      <c r="S765" s="39">
        <v>42074</v>
      </c>
      <c r="T765" s="39">
        <v>42077</v>
      </c>
      <c r="U765" s="37">
        <v>-127.56</v>
      </c>
      <c r="V765" s="37">
        <v>3</v>
      </c>
      <c r="W765" s="37">
        <v>290.24</v>
      </c>
      <c r="X765" s="37">
        <v>91235</v>
      </c>
      <c r="Y765" s="37" t="s">
        <v>3217</v>
      </c>
      <c r="Z765" s="37">
        <v>792.65817356981154</v>
      </c>
    </row>
    <row r="766" spans="1:26" customFormat="1" x14ac:dyDescent="0.2">
      <c r="A766" s="37">
        <v>1484</v>
      </c>
      <c r="B766" s="37" t="s">
        <v>1555</v>
      </c>
      <c r="C766" s="37" t="s">
        <v>13</v>
      </c>
      <c r="D766" s="37">
        <v>0</v>
      </c>
      <c r="E766" s="37">
        <v>193.17</v>
      </c>
      <c r="F766" s="37">
        <v>19.989999999999998</v>
      </c>
      <c r="G766" s="37" t="s">
        <v>14</v>
      </c>
      <c r="H766" s="37" t="s">
        <v>47</v>
      </c>
      <c r="I766" s="37" t="s">
        <v>24</v>
      </c>
      <c r="J766" s="37" t="s">
        <v>54</v>
      </c>
      <c r="K766" s="37" t="s">
        <v>49</v>
      </c>
      <c r="L766" s="37" t="s">
        <v>1558</v>
      </c>
      <c r="M766" s="37">
        <v>0.71</v>
      </c>
      <c r="N766" s="37" t="s">
        <v>8</v>
      </c>
      <c r="O766" s="37" t="s">
        <v>28</v>
      </c>
      <c r="P766" s="37" t="s">
        <v>79</v>
      </c>
      <c r="Q766" s="37" t="s">
        <v>1557</v>
      </c>
      <c r="R766" s="37">
        <v>60016</v>
      </c>
      <c r="S766" s="39">
        <v>42074</v>
      </c>
      <c r="T766" s="39">
        <v>42075</v>
      </c>
      <c r="U766" s="37">
        <v>282.18</v>
      </c>
      <c r="V766" s="37">
        <v>5</v>
      </c>
      <c r="W766" s="37">
        <v>971.4</v>
      </c>
      <c r="X766" s="37">
        <v>91235</v>
      </c>
      <c r="Y766" s="37" t="s">
        <v>3217</v>
      </c>
      <c r="Z766" s="37">
        <v>1701.7670440243692</v>
      </c>
    </row>
    <row r="767" spans="1:26" customFormat="1" x14ac:dyDescent="0.2">
      <c r="A767" s="37">
        <v>1484</v>
      </c>
      <c r="B767" s="37" t="s">
        <v>1555</v>
      </c>
      <c r="C767" s="37" t="s">
        <v>13</v>
      </c>
      <c r="D767" s="37">
        <v>0.08</v>
      </c>
      <c r="E767" s="37">
        <v>20.99</v>
      </c>
      <c r="F767" s="37">
        <v>3.3</v>
      </c>
      <c r="G767" s="37" t="s">
        <v>63</v>
      </c>
      <c r="H767" s="37" t="s">
        <v>47</v>
      </c>
      <c r="I767" s="37" t="s">
        <v>16</v>
      </c>
      <c r="J767" s="37" t="s">
        <v>111</v>
      </c>
      <c r="K767" s="37" t="s">
        <v>18</v>
      </c>
      <c r="L767" s="37" t="s">
        <v>1559</v>
      </c>
      <c r="M767" s="37">
        <v>0.81</v>
      </c>
      <c r="N767" s="37" t="s">
        <v>8</v>
      </c>
      <c r="O767" s="37" t="s">
        <v>28</v>
      </c>
      <c r="P767" s="37" t="s">
        <v>79</v>
      </c>
      <c r="Q767" s="37" t="s">
        <v>1557</v>
      </c>
      <c r="R767" s="37">
        <v>60016</v>
      </c>
      <c r="S767" s="39">
        <v>42074</v>
      </c>
      <c r="T767" s="39">
        <v>42074</v>
      </c>
      <c r="U767" s="37">
        <v>-96.337999999999994</v>
      </c>
      <c r="V767" s="37">
        <v>11</v>
      </c>
      <c r="W767" s="37">
        <v>193.51</v>
      </c>
      <c r="X767" s="37">
        <v>91235</v>
      </c>
      <c r="Y767" s="37" t="s">
        <v>3217</v>
      </c>
      <c r="Z767" s="37">
        <v>261.41941962921533</v>
      </c>
    </row>
    <row r="768" spans="1:26" customFormat="1" x14ac:dyDescent="0.2">
      <c r="A768" s="37">
        <v>3397</v>
      </c>
      <c r="B768" s="37" t="s">
        <v>1560</v>
      </c>
      <c r="C768" s="37" t="s">
        <v>13</v>
      </c>
      <c r="D768" s="37">
        <v>0.01</v>
      </c>
      <c r="E768" s="37">
        <v>10.9</v>
      </c>
      <c r="F768" s="37">
        <v>7.46</v>
      </c>
      <c r="G768" s="37" t="s">
        <v>14</v>
      </c>
      <c r="H768" s="37" t="s">
        <v>3</v>
      </c>
      <c r="I768" s="37" t="s">
        <v>24</v>
      </c>
      <c r="J768" s="37" t="s">
        <v>54</v>
      </c>
      <c r="K768" s="37" t="s">
        <v>49</v>
      </c>
      <c r="L768" s="37" t="s">
        <v>1561</v>
      </c>
      <c r="M768" s="37">
        <v>0.59</v>
      </c>
      <c r="N768" s="37" t="s">
        <v>8</v>
      </c>
      <c r="O768" s="37" t="s">
        <v>28</v>
      </c>
      <c r="P768" s="37" t="s">
        <v>79</v>
      </c>
      <c r="Q768" s="37" t="s">
        <v>1562</v>
      </c>
      <c r="R768" s="37">
        <v>61832</v>
      </c>
      <c r="S768" s="39">
        <v>42074</v>
      </c>
      <c r="T768" s="39">
        <v>42075</v>
      </c>
      <c r="U768" s="37">
        <v>-116.76</v>
      </c>
      <c r="V768" s="37">
        <v>18</v>
      </c>
      <c r="W768" s="37">
        <v>207.31</v>
      </c>
      <c r="X768" s="37">
        <v>87536</v>
      </c>
      <c r="Y768" s="37" t="s">
        <v>3217</v>
      </c>
      <c r="Z768" s="37">
        <v>230.01114612226516</v>
      </c>
    </row>
    <row r="769" spans="1:26" customFormat="1" x14ac:dyDescent="0.2">
      <c r="A769" s="37">
        <v>3397</v>
      </c>
      <c r="B769" s="37" t="s">
        <v>1560</v>
      </c>
      <c r="C769" s="37" t="s">
        <v>13</v>
      </c>
      <c r="D769" s="37">
        <v>0.1</v>
      </c>
      <c r="E769" s="37">
        <v>7.99</v>
      </c>
      <c r="F769" s="37">
        <v>5.03</v>
      </c>
      <c r="G769" s="37" t="s">
        <v>14</v>
      </c>
      <c r="H769" s="37" t="s">
        <v>3</v>
      </c>
      <c r="I769" s="37" t="s">
        <v>16</v>
      </c>
      <c r="J769" s="37" t="s">
        <v>111</v>
      </c>
      <c r="K769" s="37" t="s">
        <v>120</v>
      </c>
      <c r="L769" s="37" t="s">
        <v>441</v>
      </c>
      <c r="M769" s="37">
        <v>0.6</v>
      </c>
      <c r="N769" s="37" t="s">
        <v>8</v>
      </c>
      <c r="O769" s="37" t="s">
        <v>28</v>
      </c>
      <c r="P769" s="37" t="s">
        <v>79</v>
      </c>
      <c r="Q769" s="37" t="s">
        <v>1562</v>
      </c>
      <c r="R769" s="37">
        <v>61832</v>
      </c>
      <c r="S769" s="39">
        <v>42074</v>
      </c>
      <c r="T769" s="39">
        <v>42075</v>
      </c>
      <c r="U769" s="37">
        <v>-160.952</v>
      </c>
      <c r="V769" s="37">
        <v>22</v>
      </c>
      <c r="W769" s="37">
        <v>143.12</v>
      </c>
      <c r="X769" s="37">
        <v>87536</v>
      </c>
      <c r="Y769" s="37" t="s">
        <v>3217</v>
      </c>
      <c r="Z769" s="37">
        <v>57.312588808026376</v>
      </c>
    </row>
    <row r="770" spans="1:26" customFormat="1" x14ac:dyDescent="0.2">
      <c r="A770" s="37">
        <v>3151</v>
      </c>
      <c r="B770" s="37" t="s">
        <v>929</v>
      </c>
      <c r="C770" s="37" t="s">
        <v>92</v>
      </c>
      <c r="D770" s="37">
        <v>0.02</v>
      </c>
      <c r="E770" s="37">
        <v>5.98</v>
      </c>
      <c r="F770" s="37">
        <v>1.49</v>
      </c>
      <c r="G770" s="37" t="s">
        <v>14</v>
      </c>
      <c r="H770" s="37" t="s">
        <v>70</v>
      </c>
      <c r="I770" s="37" t="s">
        <v>24</v>
      </c>
      <c r="J770" s="37" t="s">
        <v>48</v>
      </c>
      <c r="K770" s="37" t="s">
        <v>49</v>
      </c>
      <c r="L770" s="37" t="s">
        <v>1563</v>
      </c>
      <c r="M770" s="37">
        <v>0.39</v>
      </c>
      <c r="N770" s="37" t="s">
        <v>8</v>
      </c>
      <c r="O770" s="37" t="s">
        <v>35</v>
      </c>
      <c r="P770" s="37" t="s">
        <v>66</v>
      </c>
      <c r="Q770" s="37" t="s">
        <v>930</v>
      </c>
      <c r="R770" s="37">
        <v>92277</v>
      </c>
      <c r="S770" s="39">
        <v>42074</v>
      </c>
      <c r="T770" s="39">
        <v>42075</v>
      </c>
      <c r="U770" s="37">
        <v>28.526</v>
      </c>
      <c r="V770" s="37">
        <v>10</v>
      </c>
      <c r="W770" s="37">
        <v>59.9</v>
      </c>
      <c r="X770" s="37">
        <v>88547</v>
      </c>
      <c r="Y770" s="37" t="s">
        <v>3218</v>
      </c>
      <c r="Z770" s="37">
        <v>49.808647168866628</v>
      </c>
    </row>
    <row r="771" spans="1:26" customFormat="1" x14ac:dyDescent="0.2">
      <c r="A771" s="37">
        <v>796</v>
      </c>
      <c r="B771" s="37" t="s">
        <v>1564</v>
      </c>
      <c r="C771" s="37" t="s">
        <v>46</v>
      </c>
      <c r="D771" s="37">
        <v>0.06</v>
      </c>
      <c r="E771" s="37">
        <v>8.6</v>
      </c>
      <c r="F771" s="37">
        <v>6.19</v>
      </c>
      <c r="G771" s="37" t="s">
        <v>14</v>
      </c>
      <c r="H771" s="37" t="s">
        <v>70</v>
      </c>
      <c r="I771" s="37" t="s">
        <v>24</v>
      </c>
      <c r="J771" s="37" t="s">
        <v>48</v>
      </c>
      <c r="K771" s="37" t="s">
        <v>49</v>
      </c>
      <c r="L771" s="37" t="s">
        <v>508</v>
      </c>
      <c r="M771" s="37">
        <v>0.38</v>
      </c>
      <c r="N771" s="37" t="s">
        <v>8</v>
      </c>
      <c r="O771" s="37" t="s">
        <v>28</v>
      </c>
      <c r="P771" s="37" t="s">
        <v>109</v>
      </c>
      <c r="Q771" s="37" t="s">
        <v>1565</v>
      </c>
      <c r="R771" s="37">
        <v>68046</v>
      </c>
      <c r="S771" s="39">
        <v>42074</v>
      </c>
      <c r="T771" s="39">
        <v>42075</v>
      </c>
      <c r="U771" s="37">
        <v>-46.115000000000002</v>
      </c>
      <c r="V771" s="37">
        <v>9</v>
      </c>
      <c r="W771" s="37">
        <v>79.400000000000006</v>
      </c>
      <c r="X771" s="37">
        <v>86867</v>
      </c>
      <c r="Y771" s="37" t="s">
        <v>3217</v>
      </c>
      <c r="Z771" s="37">
        <v>265.00888359025254</v>
      </c>
    </row>
    <row r="772" spans="1:26" customFormat="1" x14ac:dyDescent="0.2">
      <c r="A772" s="37">
        <v>1254</v>
      </c>
      <c r="B772" s="37" t="s">
        <v>1566</v>
      </c>
      <c r="C772" s="37" t="s">
        <v>1</v>
      </c>
      <c r="D772" s="37">
        <v>0.06</v>
      </c>
      <c r="E772" s="37">
        <v>80.98</v>
      </c>
      <c r="F772" s="37">
        <v>35</v>
      </c>
      <c r="G772" s="37" t="s">
        <v>14</v>
      </c>
      <c r="H772" s="37" t="s">
        <v>47</v>
      </c>
      <c r="I772" s="37" t="s">
        <v>24</v>
      </c>
      <c r="J772" s="37" t="s">
        <v>54</v>
      </c>
      <c r="K772" s="37" t="s">
        <v>40</v>
      </c>
      <c r="L772" s="37" t="s">
        <v>200</v>
      </c>
      <c r="M772" s="37">
        <v>0.81</v>
      </c>
      <c r="N772" s="37" t="s">
        <v>8</v>
      </c>
      <c r="O772" s="37" t="s">
        <v>28</v>
      </c>
      <c r="P772" s="37" t="s">
        <v>163</v>
      </c>
      <c r="Q772" s="37" t="s">
        <v>1567</v>
      </c>
      <c r="R772" s="37">
        <v>77530</v>
      </c>
      <c r="S772" s="39">
        <v>42075</v>
      </c>
      <c r="T772" s="39">
        <v>42076</v>
      </c>
      <c r="U772" s="37">
        <v>-218.77</v>
      </c>
      <c r="V772" s="37">
        <v>2</v>
      </c>
      <c r="W772" s="37">
        <v>172.79</v>
      </c>
      <c r="X772" s="37">
        <v>89983</v>
      </c>
      <c r="Y772" s="37" t="s">
        <v>3217</v>
      </c>
      <c r="Z772" s="37">
        <v>1588.1046935830232</v>
      </c>
    </row>
    <row r="773" spans="1:26" customFormat="1" x14ac:dyDescent="0.2">
      <c r="A773" s="37">
        <v>2896</v>
      </c>
      <c r="B773" s="37" t="s">
        <v>699</v>
      </c>
      <c r="C773" s="37" t="s">
        <v>1</v>
      </c>
      <c r="D773" s="37">
        <v>0</v>
      </c>
      <c r="E773" s="37">
        <v>22.84</v>
      </c>
      <c r="F773" s="37">
        <v>16.920000000000002</v>
      </c>
      <c r="G773" s="37" t="s">
        <v>14</v>
      </c>
      <c r="H773" s="37" t="s">
        <v>47</v>
      </c>
      <c r="I773" s="37" t="s">
        <v>24</v>
      </c>
      <c r="J773" s="37" t="s">
        <v>64</v>
      </c>
      <c r="K773" s="37" t="s">
        <v>49</v>
      </c>
      <c r="L773" s="37" t="s">
        <v>1568</v>
      </c>
      <c r="M773" s="37">
        <v>0.39</v>
      </c>
      <c r="N773" s="37" t="s">
        <v>8</v>
      </c>
      <c r="O773" s="37" t="s">
        <v>28</v>
      </c>
      <c r="P773" s="37" t="s">
        <v>60</v>
      </c>
      <c r="Q773" s="37" t="s">
        <v>700</v>
      </c>
      <c r="R773" s="37">
        <v>56001</v>
      </c>
      <c r="S773" s="39">
        <v>42075</v>
      </c>
      <c r="T773" s="39">
        <v>42077</v>
      </c>
      <c r="U773" s="37">
        <v>-83.75</v>
      </c>
      <c r="V773" s="37">
        <v>15</v>
      </c>
      <c r="W773" s="37">
        <v>370.62</v>
      </c>
      <c r="X773" s="37">
        <v>86927</v>
      </c>
      <c r="Y773" s="37" t="s">
        <v>3217</v>
      </c>
      <c r="Z773" s="37">
        <v>735.03956974618916</v>
      </c>
    </row>
    <row r="774" spans="1:26" customFormat="1" x14ac:dyDescent="0.2">
      <c r="A774" s="37">
        <v>1027</v>
      </c>
      <c r="B774" s="37" t="s">
        <v>1569</v>
      </c>
      <c r="C774" s="37" t="s">
        <v>13</v>
      </c>
      <c r="D774" s="37">
        <v>0.1</v>
      </c>
      <c r="E774" s="37">
        <v>73.98</v>
      </c>
      <c r="F774" s="37">
        <v>4</v>
      </c>
      <c r="G774" s="37" t="s">
        <v>14</v>
      </c>
      <c r="H774" s="37" t="s">
        <v>3</v>
      </c>
      <c r="I774" s="37" t="s">
        <v>16</v>
      </c>
      <c r="J774" s="37" t="s">
        <v>17</v>
      </c>
      <c r="K774" s="37" t="s">
        <v>49</v>
      </c>
      <c r="L774" s="37" t="s">
        <v>284</v>
      </c>
      <c r="M774" s="37">
        <v>0.79</v>
      </c>
      <c r="N774" s="37" t="s">
        <v>8</v>
      </c>
      <c r="O774" s="37" t="s">
        <v>87</v>
      </c>
      <c r="P774" s="37" t="s">
        <v>88</v>
      </c>
      <c r="Q774" s="37" t="s">
        <v>1570</v>
      </c>
      <c r="R774" s="37">
        <v>14225</v>
      </c>
      <c r="S774" s="39">
        <v>42075</v>
      </c>
      <c r="T774" s="39">
        <v>42076</v>
      </c>
      <c r="U774" s="37">
        <v>-229.87</v>
      </c>
      <c r="V774" s="37">
        <v>5</v>
      </c>
      <c r="W774" s="37">
        <v>347.23</v>
      </c>
      <c r="X774" s="37">
        <v>89004</v>
      </c>
      <c r="Y774" s="37" t="s">
        <v>3219</v>
      </c>
      <c r="Z774" s="37">
        <v>322.95345060823053</v>
      </c>
    </row>
    <row r="775" spans="1:26" customFormat="1" x14ac:dyDescent="0.2">
      <c r="A775" s="37">
        <v>1027</v>
      </c>
      <c r="B775" s="37" t="s">
        <v>1569</v>
      </c>
      <c r="C775" s="37" t="s">
        <v>13</v>
      </c>
      <c r="D775" s="37">
        <v>0.05</v>
      </c>
      <c r="E775" s="37">
        <v>51.98</v>
      </c>
      <c r="F775" s="37">
        <v>10.17</v>
      </c>
      <c r="G775" s="37" t="s">
        <v>14</v>
      </c>
      <c r="H775" s="37" t="s">
        <v>3</v>
      </c>
      <c r="I775" s="37" t="s">
        <v>16</v>
      </c>
      <c r="J775" s="37" t="s">
        <v>32</v>
      </c>
      <c r="K775" s="37" t="s">
        <v>120</v>
      </c>
      <c r="L775" s="37" t="s">
        <v>1523</v>
      </c>
      <c r="M775" s="37">
        <v>0.37</v>
      </c>
      <c r="N775" s="37" t="s">
        <v>8</v>
      </c>
      <c r="O775" s="37" t="s">
        <v>87</v>
      </c>
      <c r="P775" s="37" t="s">
        <v>88</v>
      </c>
      <c r="Q775" s="37" t="s">
        <v>1570</v>
      </c>
      <c r="R775" s="37">
        <v>14225</v>
      </c>
      <c r="S775" s="39">
        <v>42075</v>
      </c>
      <c r="T775" s="39">
        <v>42076</v>
      </c>
      <c r="U775" s="37">
        <v>329.9787</v>
      </c>
      <c r="V775" s="37">
        <v>9</v>
      </c>
      <c r="W775" s="37">
        <v>478.23</v>
      </c>
      <c r="X775" s="37">
        <v>89004</v>
      </c>
      <c r="Y775" s="37" t="s">
        <v>3219</v>
      </c>
      <c r="Z775" s="37">
        <v>681.80253844795925</v>
      </c>
    </row>
    <row r="776" spans="1:26" customFormat="1" x14ac:dyDescent="0.2">
      <c r="A776" s="37">
        <v>32</v>
      </c>
      <c r="B776" s="37" t="s">
        <v>620</v>
      </c>
      <c r="C776" s="37" t="s">
        <v>23</v>
      </c>
      <c r="D776" s="37">
        <v>0.06</v>
      </c>
      <c r="E776" s="37">
        <v>205.99</v>
      </c>
      <c r="F776" s="37">
        <v>8.99</v>
      </c>
      <c r="G776" s="37" t="s">
        <v>14</v>
      </c>
      <c r="H776" s="37" t="s">
        <v>70</v>
      </c>
      <c r="I776" s="37" t="s">
        <v>16</v>
      </c>
      <c r="J776" s="37" t="s">
        <v>111</v>
      </c>
      <c r="K776" s="37" t="s">
        <v>49</v>
      </c>
      <c r="L776" s="37" t="s">
        <v>639</v>
      </c>
      <c r="M776" s="37">
        <v>0.56000000000000005</v>
      </c>
      <c r="N776" s="37" t="s">
        <v>8</v>
      </c>
      <c r="O776" s="37" t="s">
        <v>35</v>
      </c>
      <c r="P776" s="37" t="s">
        <v>115</v>
      </c>
      <c r="Q776" s="37" t="s">
        <v>622</v>
      </c>
      <c r="R776" s="37">
        <v>97526</v>
      </c>
      <c r="S776" s="39">
        <v>42075</v>
      </c>
      <c r="T776" s="39">
        <v>42082</v>
      </c>
      <c r="U776" s="37">
        <v>3568.096</v>
      </c>
      <c r="V776" s="37">
        <v>22</v>
      </c>
      <c r="W776" s="37">
        <v>3838.14</v>
      </c>
      <c r="X776" s="37">
        <v>89203</v>
      </c>
      <c r="Y776" s="37" t="s">
        <v>3218</v>
      </c>
      <c r="Z776" s="37">
        <v>4690.2538194321787</v>
      </c>
    </row>
    <row r="777" spans="1:26" customFormat="1" x14ac:dyDescent="0.2">
      <c r="A777" s="37">
        <v>2593</v>
      </c>
      <c r="B777" s="37" t="s">
        <v>1571</v>
      </c>
      <c r="C777" s="37" t="s">
        <v>23</v>
      </c>
      <c r="D777" s="37">
        <v>0.01</v>
      </c>
      <c r="E777" s="37">
        <v>85.99</v>
      </c>
      <c r="F777" s="37">
        <v>0.99</v>
      </c>
      <c r="G777" s="37" t="s">
        <v>14</v>
      </c>
      <c r="H777" s="37" t="s">
        <v>70</v>
      </c>
      <c r="I777" s="37" t="s">
        <v>16</v>
      </c>
      <c r="J777" s="37" t="s">
        <v>111</v>
      </c>
      <c r="K777" s="37" t="s">
        <v>26</v>
      </c>
      <c r="L777" s="37" t="s">
        <v>1572</v>
      </c>
      <c r="M777" s="37">
        <v>0.85</v>
      </c>
      <c r="N777" s="37" t="s">
        <v>8</v>
      </c>
      <c r="O777" s="37" t="s">
        <v>9</v>
      </c>
      <c r="P777" s="37" t="s">
        <v>51</v>
      </c>
      <c r="Q777" s="37" t="s">
        <v>1573</v>
      </c>
      <c r="R777" s="37">
        <v>30605</v>
      </c>
      <c r="S777" s="39">
        <v>42075</v>
      </c>
      <c r="T777" s="39">
        <v>42080</v>
      </c>
      <c r="U777" s="37">
        <v>311.73</v>
      </c>
      <c r="V777" s="37">
        <v>2</v>
      </c>
      <c r="W777" s="37">
        <v>146.16999999999999</v>
      </c>
      <c r="X777" s="37">
        <v>87773</v>
      </c>
      <c r="Y777" s="37" t="s">
        <v>3216</v>
      </c>
      <c r="Z777" s="37">
        <v>1032.6407074264293</v>
      </c>
    </row>
    <row r="778" spans="1:26" customFormat="1" x14ac:dyDescent="0.2">
      <c r="A778" s="37">
        <v>2741</v>
      </c>
      <c r="B778" s="37" t="s">
        <v>1574</v>
      </c>
      <c r="C778" s="37" t="s">
        <v>23</v>
      </c>
      <c r="D778" s="37">
        <v>0.01</v>
      </c>
      <c r="E778" s="37">
        <v>35.99</v>
      </c>
      <c r="F778" s="37">
        <v>5.99</v>
      </c>
      <c r="G778" s="37" t="s">
        <v>14</v>
      </c>
      <c r="H778" s="37" t="s">
        <v>3</v>
      </c>
      <c r="I778" s="37" t="s">
        <v>16</v>
      </c>
      <c r="J778" s="37" t="s">
        <v>111</v>
      </c>
      <c r="K778" s="37" t="s">
        <v>26</v>
      </c>
      <c r="L778" s="37" t="s">
        <v>1348</v>
      </c>
      <c r="M778" s="37">
        <v>0.38</v>
      </c>
      <c r="N778" s="37" t="s">
        <v>8</v>
      </c>
      <c r="O778" s="37" t="s">
        <v>35</v>
      </c>
      <c r="P778" s="37" t="s">
        <v>466</v>
      </c>
      <c r="Q778" s="37" t="s">
        <v>1575</v>
      </c>
      <c r="R778" s="37">
        <v>83605</v>
      </c>
      <c r="S778" s="39">
        <v>42075</v>
      </c>
      <c r="T778" s="39">
        <v>42082</v>
      </c>
      <c r="U778" s="37">
        <v>218.23320000000001</v>
      </c>
      <c r="V778" s="37">
        <v>10</v>
      </c>
      <c r="W778" s="37">
        <v>316.27999999999997</v>
      </c>
      <c r="X778" s="37">
        <v>89481</v>
      </c>
      <c r="Y778" s="37" t="s">
        <v>3218</v>
      </c>
      <c r="Z778" s="37">
        <v>518.74251243837364</v>
      </c>
    </row>
    <row r="779" spans="1:26" customFormat="1" x14ac:dyDescent="0.2">
      <c r="A779" s="37">
        <v>146</v>
      </c>
      <c r="B779" s="37" t="s">
        <v>1576</v>
      </c>
      <c r="C779" s="37" t="s">
        <v>46</v>
      </c>
      <c r="D779" s="37">
        <v>0.01</v>
      </c>
      <c r="E779" s="37">
        <v>45.98</v>
      </c>
      <c r="F779" s="37">
        <v>4.8</v>
      </c>
      <c r="G779" s="37" t="s">
        <v>14</v>
      </c>
      <c r="H779" s="37" t="s">
        <v>3</v>
      </c>
      <c r="I779" s="37" t="s">
        <v>4</v>
      </c>
      <c r="J779" s="37" t="s">
        <v>102</v>
      </c>
      <c r="K779" s="37" t="s">
        <v>26</v>
      </c>
      <c r="L779" s="37" t="s">
        <v>1577</v>
      </c>
      <c r="M779" s="37">
        <v>0.68</v>
      </c>
      <c r="N779" s="37" t="s">
        <v>8</v>
      </c>
      <c r="O779" s="37" t="s">
        <v>28</v>
      </c>
      <c r="P779" s="37" t="s">
        <v>163</v>
      </c>
      <c r="Q779" s="37" t="s">
        <v>1578</v>
      </c>
      <c r="R779" s="37">
        <v>76148</v>
      </c>
      <c r="S779" s="39">
        <v>42075</v>
      </c>
      <c r="T779" s="39">
        <v>42076</v>
      </c>
      <c r="U779" s="37">
        <v>133.5771</v>
      </c>
      <c r="V779" s="37">
        <v>4</v>
      </c>
      <c r="W779" s="37">
        <v>193.59</v>
      </c>
      <c r="X779" s="37">
        <v>91088</v>
      </c>
      <c r="Y779" s="37" t="s">
        <v>3217</v>
      </c>
      <c r="Z779" s="37">
        <v>801.07813885058329</v>
      </c>
    </row>
    <row r="780" spans="1:26" customFormat="1" x14ac:dyDescent="0.2">
      <c r="A780" s="37">
        <v>903</v>
      </c>
      <c r="B780" s="37" t="s">
        <v>1579</v>
      </c>
      <c r="C780" s="37" t="s">
        <v>46</v>
      </c>
      <c r="D780" s="37">
        <v>0</v>
      </c>
      <c r="E780" s="37">
        <v>5.98</v>
      </c>
      <c r="F780" s="37">
        <v>1.49</v>
      </c>
      <c r="G780" s="37" t="s">
        <v>14</v>
      </c>
      <c r="H780" s="37" t="s">
        <v>15</v>
      </c>
      <c r="I780" s="37" t="s">
        <v>24</v>
      </c>
      <c r="J780" s="37" t="s">
        <v>48</v>
      </c>
      <c r="K780" s="37" t="s">
        <v>49</v>
      </c>
      <c r="L780" s="37" t="s">
        <v>1563</v>
      </c>
      <c r="M780" s="37">
        <v>0.39</v>
      </c>
      <c r="N780" s="37" t="s">
        <v>8</v>
      </c>
      <c r="O780" s="37" t="s">
        <v>87</v>
      </c>
      <c r="P780" s="37" t="s">
        <v>379</v>
      </c>
      <c r="Q780" s="37" t="s">
        <v>1084</v>
      </c>
      <c r="R780" s="37">
        <v>1887</v>
      </c>
      <c r="S780" s="39">
        <v>42075</v>
      </c>
      <c r="T780" s="39">
        <v>42077</v>
      </c>
      <c r="U780" s="37">
        <v>80.674800000000005</v>
      </c>
      <c r="V780" s="37">
        <v>18</v>
      </c>
      <c r="W780" s="37">
        <v>116.92</v>
      </c>
      <c r="X780" s="37">
        <v>90806</v>
      </c>
      <c r="Y780" s="37" t="s">
        <v>3219</v>
      </c>
      <c r="Z780" s="37">
        <v>275.75749068031462</v>
      </c>
    </row>
    <row r="781" spans="1:26" customFormat="1" x14ac:dyDescent="0.2">
      <c r="A781" s="37">
        <v>2037</v>
      </c>
      <c r="B781" s="37" t="s">
        <v>1580</v>
      </c>
      <c r="C781" s="37" t="s">
        <v>46</v>
      </c>
      <c r="D781" s="37">
        <v>0</v>
      </c>
      <c r="E781" s="37">
        <v>73.98</v>
      </c>
      <c r="F781" s="37">
        <v>14.52</v>
      </c>
      <c r="G781" s="37" t="s">
        <v>14</v>
      </c>
      <c r="H781" s="37" t="s">
        <v>3</v>
      </c>
      <c r="I781" s="37" t="s">
        <v>16</v>
      </c>
      <c r="J781" s="37" t="s">
        <v>17</v>
      </c>
      <c r="K781" s="37" t="s">
        <v>49</v>
      </c>
      <c r="L781" s="37" t="s">
        <v>284</v>
      </c>
      <c r="M781" s="37">
        <v>0.65</v>
      </c>
      <c r="N781" s="37" t="s">
        <v>8</v>
      </c>
      <c r="O781" s="37" t="s">
        <v>35</v>
      </c>
      <c r="P781" s="37" t="s">
        <v>253</v>
      </c>
      <c r="Q781" s="37" t="s">
        <v>892</v>
      </c>
      <c r="R781" s="37">
        <v>59715</v>
      </c>
      <c r="S781" s="39">
        <v>42075</v>
      </c>
      <c r="T781" s="39">
        <v>42077</v>
      </c>
      <c r="U781" s="37">
        <v>-88.61</v>
      </c>
      <c r="V781" s="37">
        <v>4</v>
      </c>
      <c r="W781" s="37">
        <v>305.70999999999998</v>
      </c>
      <c r="X781" s="37">
        <v>89333</v>
      </c>
      <c r="Y781" s="37" t="s">
        <v>3218</v>
      </c>
      <c r="Z781" s="37">
        <v>911.6090573728701</v>
      </c>
    </row>
    <row r="782" spans="1:26" customFormat="1" x14ac:dyDescent="0.2">
      <c r="A782" s="37">
        <v>2787</v>
      </c>
      <c r="B782" s="37" t="s">
        <v>1581</v>
      </c>
      <c r="C782" s="37" t="s">
        <v>46</v>
      </c>
      <c r="D782" s="37">
        <v>0.01</v>
      </c>
      <c r="E782" s="37">
        <v>47.98</v>
      </c>
      <c r="F782" s="37">
        <v>3.61</v>
      </c>
      <c r="G782" s="37" t="s">
        <v>63</v>
      </c>
      <c r="H782" s="37" t="s">
        <v>15</v>
      </c>
      <c r="I782" s="37" t="s">
        <v>16</v>
      </c>
      <c r="J782" s="37" t="s">
        <v>17</v>
      </c>
      <c r="K782" s="37" t="s">
        <v>18</v>
      </c>
      <c r="L782" s="37" t="s">
        <v>1215</v>
      </c>
      <c r="M782" s="37">
        <v>0.71</v>
      </c>
      <c r="N782" s="37" t="s">
        <v>8</v>
      </c>
      <c r="O782" s="37" t="s">
        <v>9</v>
      </c>
      <c r="P782" s="37" t="s">
        <v>144</v>
      </c>
      <c r="Q782" s="37" t="s">
        <v>1582</v>
      </c>
      <c r="R782" s="37">
        <v>70003</v>
      </c>
      <c r="S782" s="39">
        <v>42075</v>
      </c>
      <c r="T782" s="39">
        <v>42076</v>
      </c>
      <c r="U782" s="37">
        <v>-44.436</v>
      </c>
      <c r="V782" s="37">
        <v>8</v>
      </c>
      <c r="W782" s="37">
        <v>393.98</v>
      </c>
      <c r="X782" s="37">
        <v>91316</v>
      </c>
      <c r="Y782" s="37" t="s">
        <v>3216</v>
      </c>
      <c r="Z782" s="37">
        <v>514.98416172407258</v>
      </c>
    </row>
    <row r="783" spans="1:26" customFormat="1" x14ac:dyDescent="0.2">
      <c r="A783" s="37">
        <v>573</v>
      </c>
      <c r="B783" s="37" t="s">
        <v>1356</v>
      </c>
      <c r="C783" s="37" t="s">
        <v>1</v>
      </c>
      <c r="D783" s="37">
        <v>0.05</v>
      </c>
      <c r="E783" s="37">
        <v>4.13</v>
      </c>
      <c r="F783" s="37">
        <v>5.04</v>
      </c>
      <c r="G783" s="37" t="s">
        <v>14</v>
      </c>
      <c r="H783" s="37" t="s">
        <v>47</v>
      </c>
      <c r="I783" s="37" t="s">
        <v>24</v>
      </c>
      <c r="J783" s="37" t="s">
        <v>48</v>
      </c>
      <c r="K783" s="37" t="s">
        <v>49</v>
      </c>
      <c r="L783" s="37" t="s">
        <v>995</v>
      </c>
      <c r="M783" s="37">
        <v>0.38</v>
      </c>
      <c r="N783" s="37" t="s">
        <v>8</v>
      </c>
      <c r="O783" s="37" t="s">
        <v>28</v>
      </c>
      <c r="P783" s="37" t="s">
        <v>79</v>
      </c>
      <c r="Q783" s="37" t="s">
        <v>1358</v>
      </c>
      <c r="R783" s="37">
        <v>61554</v>
      </c>
      <c r="S783" s="39">
        <v>42076</v>
      </c>
      <c r="T783" s="39">
        <v>42077</v>
      </c>
      <c r="U783" s="37">
        <v>-12.1555</v>
      </c>
      <c r="V783" s="37">
        <v>1</v>
      </c>
      <c r="W783" s="37">
        <v>5.84</v>
      </c>
      <c r="X783" s="37">
        <v>86555</v>
      </c>
      <c r="Y783" s="37" t="s">
        <v>3217</v>
      </c>
      <c r="Z783" s="37">
        <v>380.02326028752071</v>
      </c>
    </row>
    <row r="784" spans="1:26" customFormat="1" x14ac:dyDescent="0.2">
      <c r="A784" s="37">
        <v>1035</v>
      </c>
      <c r="B784" s="37" t="s">
        <v>1583</v>
      </c>
      <c r="C784" s="37" t="s">
        <v>1</v>
      </c>
      <c r="D784" s="37">
        <v>7.0000000000000007E-2</v>
      </c>
      <c r="E784" s="37">
        <v>125.99</v>
      </c>
      <c r="F784" s="37">
        <v>2.5</v>
      </c>
      <c r="G784" s="37" t="s">
        <v>14</v>
      </c>
      <c r="H784" s="37" t="s">
        <v>47</v>
      </c>
      <c r="I784" s="37" t="s">
        <v>16</v>
      </c>
      <c r="J784" s="37" t="s">
        <v>111</v>
      </c>
      <c r="K784" s="37" t="s">
        <v>49</v>
      </c>
      <c r="L784" s="37" t="s">
        <v>924</v>
      </c>
      <c r="M784" s="37">
        <v>0.6</v>
      </c>
      <c r="N784" s="37" t="s">
        <v>8</v>
      </c>
      <c r="O784" s="37" t="s">
        <v>87</v>
      </c>
      <c r="P784" s="37" t="s">
        <v>293</v>
      </c>
      <c r="Q784" s="37" t="s">
        <v>1584</v>
      </c>
      <c r="R784" s="37">
        <v>43015</v>
      </c>
      <c r="S784" s="39">
        <v>42076</v>
      </c>
      <c r="T784" s="39">
        <v>42076</v>
      </c>
      <c r="U784" s="37">
        <v>-604.40599999999995</v>
      </c>
      <c r="V784" s="37">
        <v>1</v>
      </c>
      <c r="W784" s="37">
        <v>100.59</v>
      </c>
      <c r="X784" s="37">
        <v>90710</v>
      </c>
      <c r="Y784" s="37" t="s">
        <v>3219</v>
      </c>
      <c r="Z784" s="37">
        <v>254.79202814045388</v>
      </c>
    </row>
    <row r="785" spans="1:26" customFormat="1" x14ac:dyDescent="0.2">
      <c r="A785" s="37">
        <v>1036</v>
      </c>
      <c r="B785" s="37" t="s">
        <v>1585</v>
      </c>
      <c r="C785" s="37" t="s">
        <v>1</v>
      </c>
      <c r="D785" s="37">
        <v>0.03</v>
      </c>
      <c r="E785" s="37">
        <v>99.99</v>
      </c>
      <c r="F785" s="37">
        <v>19.989999999999998</v>
      </c>
      <c r="G785" s="37" t="s">
        <v>14</v>
      </c>
      <c r="H785" s="37" t="s">
        <v>47</v>
      </c>
      <c r="I785" s="37" t="s">
        <v>16</v>
      </c>
      <c r="J785" s="37" t="s">
        <v>17</v>
      </c>
      <c r="K785" s="37" t="s">
        <v>49</v>
      </c>
      <c r="L785" s="37" t="s">
        <v>1556</v>
      </c>
      <c r="M785" s="37">
        <v>0.52</v>
      </c>
      <c r="N785" s="37" t="s">
        <v>8</v>
      </c>
      <c r="O785" s="37" t="s">
        <v>87</v>
      </c>
      <c r="P785" s="37" t="s">
        <v>293</v>
      </c>
      <c r="Q785" s="37" t="s">
        <v>1586</v>
      </c>
      <c r="R785" s="37">
        <v>43017</v>
      </c>
      <c r="S785" s="39">
        <v>42076</v>
      </c>
      <c r="T785" s="39">
        <v>42077</v>
      </c>
      <c r="U785" s="37">
        <v>293.66000000000003</v>
      </c>
      <c r="V785" s="37">
        <v>6</v>
      </c>
      <c r="W785" s="37">
        <v>598.38</v>
      </c>
      <c r="X785" s="37">
        <v>90710</v>
      </c>
      <c r="Y785" s="37" t="s">
        <v>3219</v>
      </c>
      <c r="Z785" s="37">
        <v>1536.3231395973003</v>
      </c>
    </row>
    <row r="786" spans="1:26" customFormat="1" x14ac:dyDescent="0.2">
      <c r="A786" s="37">
        <v>2468</v>
      </c>
      <c r="B786" s="37" t="s">
        <v>1587</v>
      </c>
      <c r="C786" s="37" t="s">
        <v>1</v>
      </c>
      <c r="D786" s="37">
        <v>0.04</v>
      </c>
      <c r="E786" s="37">
        <v>65.989999999999995</v>
      </c>
      <c r="F786" s="37">
        <v>8.99</v>
      </c>
      <c r="G786" s="37" t="s">
        <v>14</v>
      </c>
      <c r="H786" s="37" t="s">
        <v>70</v>
      </c>
      <c r="I786" s="37" t="s">
        <v>16</v>
      </c>
      <c r="J786" s="37" t="s">
        <v>111</v>
      </c>
      <c r="K786" s="37" t="s">
        <v>49</v>
      </c>
      <c r="L786" s="37" t="s">
        <v>1588</v>
      </c>
      <c r="M786" s="37">
        <v>0.55000000000000004</v>
      </c>
      <c r="N786" s="37" t="s">
        <v>8</v>
      </c>
      <c r="O786" s="37" t="s">
        <v>9</v>
      </c>
      <c r="P786" s="37" t="s">
        <v>73</v>
      </c>
      <c r="Q786" s="37" t="s">
        <v>1589</v>
      </c>
      <c r="R786" s="37">
        <v>28144</v>
      </c>
      <c r="S786" s="39">
        <v>42076</v>
      </c>
      <c r="T786" s="39">
        <v>42077</v>
      </c>
      <c r="U786" s="37">
        <v>-335.041</v>
      </c>
      <c r="V786" s="37">
        <v>13</v>
      </c>
      <c r="W786" s="37">
        <v>724.57</v>
      </c>
      <c r="X786" s="37">
        <v>88137</v>
      </c>
      <c r="Y786" s="37" t="s">
        <v>3216</v>
      </c>
      <c r="Z786" s="37">
        <v>469.84438746401452</v>
      </c>
    </row>
    <row r="787" spans="1:26" customFormat="1" x14ac:dyDescent="0.2">
      <c r="A787" s="37">
        <v>3036</v>
      </c>
      <c r="B787" s="37" t="s">
        <v>540</v>
      </c>
      <c r="C787" s="37" t="s">
        <v>1</v>
      </c>
      <c r="D787" s="37">
        <v>0.08</v>
      </c>
      <c r="E787" s="37">
        <v>178.47</v>
      </c>
      <c r="F787" s="37">
        <v>19.989999999999998</v>
      </c>
      <c r="G787" s="37" t="s">
        <v>14</v>
      </c>
      <c r="H787" s="37" t="s">
        <v>47</v>
      </c>
      <c r="I787" s="37" t="s">
        <v>24</v>
      </c>
      <c r="J787" s="37" t="s">
        <v>54</v>
      </c>
      <c r="K787" s="37" t="s">
        <v>49</v>
      </c>
      <c r="L787" s="37" t="s">
        <v>987</v>
      </c>
      <c r="M787" s="37">
        <v>0.55000000000000004</v>
      </c>
      <c r="N787" s="37" t="s">
        <v>8</v>
      </c>
      <c r="O787" s="37" t="s">
        <v>28</v>
      </c>
      <c r="P787" s="37" t="s">
        <v>541</v>
      </c>
      <c r="Q787" s="37" t="s">
        <v>542</v>
      </c>
      <c r="R787" s="37">
        <v>58554</v>
      </c>
      <c r="S787" s="39">
        <v>42076</v>
      </c>
      <c r="T787" s="39">
        <v>42079</v>
      </c>
      <c r="U787" s="37">
        <v>2267.2199999999998</v>
      </c>
      <c r="V787" s="37">
        <v>22</v>
      </c>
      <c r="W787" s="37">
        <v>3802.01</v>
      </c>
      <c r="X787" s="37">
        <v>89130</v>
      </c>
      <c r="Y787" s="37" t="s">
        <v>3217</v>
      </c>
      <c r="Z787" s="37">
        <v>3795.0845358054048</v>
      </c>
    </row>
    <row r="788" spans="1:26" customFormat="1" x14ac:dyDescent="0.2">
      <c r="A788" s="37">
        <v>600</v>
      </c>
      <c r="B788" s="37" t="s">
        <v>1590</v>
      </c>
      <c r="C788" s="37" t="s">
        <v>92</v>
      </c>
      <c r="D788" s="37">
        <v>0.06</v>
      </c>
      <c r="E788" s="37">
        <v>6.48</v>
      </c>
      <c r="F788" s="37">
        <v>7.37</v>
      </c>
      <c r="G788" s="37" t="s">
        <v>14</v>
      </c>
      <c r="H788" s="37" t="s">
        <v>70</v>
      </c>
      <c r="I788" s="37" t="s">
        <v>24</v>
      </c>
      <c r="J788" s="37" t="s">
        <v>64</v>
      </c>
      <c r="K788" s="37" t="s">
        <v>49</v>
      </c>
      <c r="L788" s="37" t="s">
        <v>1591</v>
      </c>
      <c r="M788" s="37">
        <v>0.37</v>
      </c>
      <c r="N788" s="37" t="s">
        <v>8</v>
      </c>
      <c r="O788" s="37" t="s">
        <v>87</v>
      </c>
      <c r="P788" s="37" t="s">
        <v>394</v>
      </c>
      <c r="Q788" s="37" t="s">
        <v>1592</v>
      </c>
      <c r="R788" s="37">
        <v>21136</v>
      </c>
      <c r="S788" s="39">
        <v>42076</v>
      </c>
      <c r="T788" s="39">
        <v>42077</v>
      </c>
      <c r="U788" s="37">
        <v>-75.44</v>
      </c>
      <c r="V788" s="37">
        <v>5</v>
      </c>
      <c r="W788" s="37">
        <v>32.39</v>
      </c>
      <c r="X788" s="37">
        <v>87579</v>
      </c>
      <c r="Y788" s="37" t="s">
        <v>3219</v>
      </c>
      <c r="Z788" s="37">
        <v>64.373492196317841</v>
      </c>
    </row>
    <row r="789" spans="1:26" customFormat="1" x14ac:dyDescent="0.2">
      <c r="A789" s="37">
        <v>2285</v>
      </c>
      <c r="B789" s="37" t="s">
        <v>1593</v>
      </c>
      <c r="C789" s="37" t="s">
        <v>92</v>
      </c>
      <c r="D789" s="37">
        <v>0.02</v>
      </c>
      <c r="E789" s="37">
        <v>17.7</v>
      </c>
      <c r="F789" s="37">
        <v>9.4700000000000006</v>
      </c>
      <c r="G789" s="37" t="s">
        <v>63</v>
      </c>
      <c r="H789" s="37" t="s">
        <v>70</v>
      </c>
      <c r="I789" s="37" t="s">
        <v>24</v>
      </c>
      <c r="J789" s="37" t="s">
        <v>54</v>
      </c>
      <c r="K789" s="37" t="s">
        <v>49</v>
      </c>
      <c r="L789" s="37" t="s">
        <v>1027</v>
      </c>
      <c r="M789" s="37">
        <v>0.59</v>
      </c>
      <c r="N789" s="37" t="s">
        <v>8</v>
      </c>
      <c r="O789" s="37" t="s">
        <v>9</v>
      </c>
      <c r="P789" s="37" t="s">
        <v>247</v>
      </c>
      <c r="Q789" s="37" t="s">
        <v>1594</v>
      </c>
      <c r="R789" s="37">
        <v>29730</v>
      </c>
      <c r="S789" s="39">
        <v>42076</v>
      </c>
      <c r="T789" s="39">
        <v>42078</v>
      </c>
      <c r="U789" s="37">
        <v>-85.022000000000006</v>
      </c>
      <c r="V789" s="37">
        <v>21</v>
      </c>
      <c r="W789" s="37">
        <v>374.6</v>
      </c>
      <c r="X789" s="37">
        <v>90148</v>
      </c>
      <c r="Y789" s="37" t="s">
        <v>3216</v>
      </c>
      <c r="Z789" s="37">
        <v>274.83625324656305</v>
      </c>
    </row>
    <row r="790" spans="1:26" customFormat="1" x14ac:dyDescent="0.2">
      <c r="A790" s="37">
        <v>2484</v>
      </c>
      <c r="B790" s="37" t="s">
        <v>1595</v>
      </c>
      <c r="C790" s="37" t="s">
        <v>92</v>
      </c>
      <c r="D790" s="37">
        <v>0.05</v>
      </c>
      <c r="E790" s="37">
        <v>6.48</v>
      </c>
      <c r="F790" s="37">
        <v>7.91</v>
      </c>
      <c r="G790" s="37" t="s">
        <v>14</v>
      </c>
      <c r="H790" s="37" t="s">
        <v>70</v>
      </c>
      <c r="I790" s="37" t="s">
        <v>24</v>
      </c>
      <c r="J790" s="37" t="s">
        <v>64</v>
      </c>
      <c r="K790" s="37" t="s">
        <v>49</v>
      </c>
      <c r="L790" s="37" t="s">
        <v>1596</v>
      </c>
      <c r="M790" s="37">
        <v>0.37</v>
      </c>
      <c r="N790" s="37" t="s">
        <v>8</v>
      </c>
      <c r="O790" s="37" t="s">
        <v>9</v>
      </c>
      <c r="P790" s="37" t="s">
        <v>99</v>
      </c>
      <c r="Q790" s="37" t="s">
        <v>1597</v>
      </c>
      <c r="R790" s="37">
        <v>33881</v>
      </c>
      <c r="S790" s="39">
        <v>42076</v>
      </c>
      <c r="T790" s="39">
        <v>42077</v>
      </c>
      <c r="U790" s="37">
        <v>322.12200000000001</v>
      </c>
      <c r="V790" s="37">
        <v>16</v>
      </c>
      <c r="W790" s="37">
        <v>109.99</v>
      </c>
      <c r="X790" s="37">
        <v>88998</v>
      </c>
      <c r="Y790" s="37" t="s">
        <v>3216</v>
      </c>
      <c r="Z790" s="37">
        <v>493.02084185869421</v>
      </c>
    </row>
    <row r="791" spans="1:26" customFormat="1" x14ac:dyDescent="0.2">
      <c r="A791" s="37">
        <v>2484</v>
      </c>
      <c r="B791" s="37" t="s">
        <v>1595</v>
      </c>
      <c r="C791" s="37" t="s">
        <v>92</v>
      </c>
      <c r="D791" s="37">
        <v>0.03</v>
      </c>
      <c r="E791" s="37">
        <v>111.03</v>
      </c>
      <c r="F791" s="37">
        <v>8.64</v>
      </c>
      <c r="G791" s="37" t="s">
        <v>14</v>
      </c>
      <c r="H791" s="37" t="s">
        <v>70</v>
      </c>
      <c r="I791" s="37" t="s">
        <v>24</v>
      </c>
      <c r="J791" s="37" t="s">
        <v>54</v>
      </c>
      <c r="K791" s="37" t="s">
        <v>49</v>
      </c>
      <c r="L791" s="37" t="s">
        <v>1598</v>
      </c>
      <c r="M791" s="37">
        <v>0.78</v>
      </c>
      <c r="N791" s="37" t="s">
        <v>8</v>
      </c>
      <c r="O791" s="37" t="s">
        <v>9</v>
      </c>
      <c r="P791" s="37" t="s">
        <v>99</v>
      </c>
      <c r="Q791" s="37" t="s">
        <v>1597</v>
      </c>
      <c r="R791" s="37">
        <v>33881</v>
      </c>
      <c r="S791" s="39">
        <v>42076</v>
      </c>
      <c r="T791" s="39">
        <v>42077</v>
      </c>
      <c r="U791" s="37">
        <v>366.54</v>
      </c>
      <c r="V791" s="37">
        <v>8</v>
      </c>
      <c r="W791" s="37">
        <v>900.12</v>
      </c>
      <c r="X791" s="37">
        <v>88998</v>
      </c>
      <c r="Y791" s="37" t="s">
        <v>3216</v>
      </c>
      <c r="Z791" s="37">
        <v>1240.2584096423425</v>
      </c>
    </row>
    <row r="792" spans="1:26" customFormat="1" x14ac:dyDescent="0.2">
      <c r="A792" s="37">
        <v>604</v>
      </c>
      <c r="B792" s="37" t="s">
        <v>717</v>
      </c>
      <c r="C792" s="37" t="s">
        <v>1</v>
      </c>
      <c r="D792" s="37">
        <v>0.09</v>
      </c>
      <c r="E792" s="37">
        <v>154.13</v>
      </c>
      <c r="F792" s="37">
        <v>69</v>
      </c>
      <c r="G792" s="37" t="s">
        <v>63</v>
      </c>
      <c r="H792" s="37" t="s">
        <v>70</v>
      </c>
      <c r="I792" s="37" t="s">
        <v>4</v>
      </c>
      <c r="J792" s="37" t="s">
        <v>5</v>
      </c>
      <c r="K792" s="37" t="s">
        <v>40</v>
      </c>
      <c r="L792" s="37" t="s">
        <v>900</v>
      </c>
      <c r="M792" s="37">
        <v>0.68</v>
      </c>
      <c r="N792" s="37" t="s">
        <v>8</v>
      </c>
      <c r="O792" s="37" t="s">
        <v>35</v>
      </c>
      <c r="P792" s="37" t="s">
        <v>66</v>
      </c>
      <c r="Q792" s="37" t="s">
        <v>76</v>
      </c>
      <c r="R792" s="37">
        <v>90045</v>
      </c>
      <c r="S792" s="39">
        <v>42077</v>
      </c>
      <c r="T792" s="39">
        <v>42078</v>
      </c>
      <c r="U792" s="37">
        <v>-1763.7476999999999</v>
      </c>
      <c r="V792" s="37">
        <v>38</v>
      </c>
      <c r="W792" s="37">
        <v>5679.59</v>
      </c>
      <c r="X792" s="37">
        <v>28647</v>
      </c>
      <c r="Y792" s="37" t="s">
        <v>3218</v>
      </c>
      <c r="Z792" s="37">
        <v>934.40324365661741</v>
      </c>
    </row>
    <row r="793" spans="1:26" customFormat="1" x14ac:dyDescent="0.2">
      <c r="A793" s="37">
        <v>605</v>
      </c>
      <c r="B793" s="37" t="s">
        <v>1599</v>
      </c>
      <c r="C793" s="37" t="s">
        <v>1</v>
      </c>
      <c r="D793" s="37">
        <v>0.09</v>
      </c>
      <c r="E793" s="37">
        <v>154.13</v>
      </c>
      <c r="F793" s="37">
        <v>69</v>
      </c>
      <c r="G793" s="37" t="s">
        <v>63</v>
      </c>
      <c r="H793" s="37" t="s">
        <v>70</v>
      </c>
      <c r="I793" s="37" t="s">
        <v>4</v>
      </c>
      <c r="J793" s="37" t="s">
        <v>5</v>
      </c>
      <c r="K793" s="37" t="s">
        <v>40</v>
      </c>
      <c r="L793" s="37" t="s">
        <v>900</v>
      </c>
      <c r="M793" s="37">
        <v>0.68</v>
      </c>
      <c r="N793" s="37" t="s">
        <v>8</v>
      </c>
      <c r="O793" s="37" t="s">
        <v>87</v>
      </c>
      <c r="P793" s="37" t="s">
        <v>88</v>
      </c>
      <c r="Q793" s="37" t="s">
        <v>1600</v>
      </c>
      <c r="R793" s="37">
        <v>11795</v>
      </c>
      <c r="S793" s="39">
        <v>42077</v>
      </c>
      <c r="T793" s="39">
        <v>42078</v>
      </c>
      <c r="U793" s="37">
        <v>-1763.7476999999999</v>
      </c>
      <c r="V793" s="37">
        <v>10</v>
      </c>
      <c r="W793" s="37">
        <v>1494.63</v>
      </c>
      <c r="X793" s="37">
        <v>91144</v>
      </c>
      <c r="Y793" s="37" t="s">
        <v>3219</v>
      </c>
      <c r="Z793" s="37">
        <v>934.40324365661741</v>
      </c>
    </row>
    <row r="794" spans="1:26" customFormat="1" x14ac:dyDescent="0.2">
      <c r="A794" s="37">
        <v>994</v>
      </c>
      <c r="B794" s="37" t="s">
        <v>1601</v>
      </c>
      <c r="C794" s="37" t="s">
        <v>13</v>
      </c>
      <c r="D794" s="37">
        <v>0.1</v>
      </c>
      <c r="E794" s="37">
        <v>400.98</v>
      </c>
      <c r="F794" s="37">
        <v>76.37</v>
      </c>
      <c r="G794" s="37" t="s">
        <v>2</v>
      </c>
      <c r="H794" s="37" t="s">
        <v>3</v>
      </c>
      <c r="I794" s="37" t="s">
        <v>4</v>
      </c>
      <c r="J794" s="37" t="s">
        <v>5</v>
      </c>
      <c r="K794" s="37" t="s">
        <v>6</v>
      </c>
      <c r="L794" s="37" t="s">
        <v>978</v>
      </c>
      <c r="M794" s="37">
        <v>0.6</v>
      </c>
      <c r="N794" s="37" t="s">
        <v>8</v>
      </c>
      <c r="O794" s="37" t="s">
        <v>87</v>
      </c>
      <c r="P794" s="37" t="s">
        <v>307</v>
      </c>
      <c r="Q794" s="37" t="s">
        <v>308</v>
      </c>
      <c r="R794" s="37">
        <v>4073</v>
      </c>
      <c r="S794" s="39">
        <v>42077</v>
      </c>
      <c r="T794" s="39">
        <v>42078</v>
      </c>
      <c r="U794" s="37">
        <v>-969.04836599999999</v>
      </c>
      <c r="V794" s="37">
        <v>2</v>
      </c>
      <c r="W794" s="37">
        <v>810.47</v>
      </c>
      <c r="X794" s="37">
        <v>89433</v>
      </c>
      <c r="Y794" s="37" t="s">
        <v>3219</v>
      </c>
      <c r="Z794" s="37">
        <v>2629.3310679619021</v>
      </c>
    </row>
    <row r="795" spans="1:26" customFormat="1" x14ac:dyDescent="0.2">
      <c r="A795" s="37">
        <v>999</v>
      </c>
      <c r="B795" s="37" t="s">
        <v>1602</v>
      </c>
      <c r="C795" s="37" t="s">
        <v>13</v>
      </c>
      <c r="D795" s="37">
        <v>0.08</v>
      </c>
      <c r="E795" s="37">
        <v>45.19</v>
      </c>
      <c r="F795" s="37">
        <v>1.99</v>
      </c>
      <c r="G795" s="37" t="s">
        <v>14</v>
      </c>
      <c r="H795" s="37" t="s">
        <v>3</v>
      </c>
      <c r="I795" s="37" t="s">
        <v>16</v>
      </c>
      <c r="J795" s="37" t="s">
        <v>17</v>
      </c>
      <c r="K795" s="37" t="s">
        <v>18</v>
      </c>
      <c r="L795" s="37" t="s">
        <v>19</v>
      </c>
      <c r="M795" s="37">
        <v>0.55000000000000004</v>
      </c>
      <c r="N795" s="37" t="s">
        <v>8</v>
      </c>
      <c r="O795" s="37" t="s">
        <v>87</v>
      </c>
      <c r="P795" s="37" t="s">
        <v>373</v>
      </c>
      <c r="Q795" s="37" t="s">
        <v>1603</v>
      </c>
      <c r="R795" s="37">
        <v>7450</v>
      </c>
      <c r="S795" s="39">
        <v>42077</v>
      </c>
      <c r="T795" s="39">
        <v>42078</v>
      </c>
      <c r="U795" s="37">
        <v>-71.83</v>
      </c>
      <c r="V795" s="37">
        <v>3</v>
      </c>
      <c r="W795" s="37">
        <v>127.22</v>
      </c>
      <c r="X795" s="37">
        <v>89433</v>
      </c>
      <c r="Y795" s="37" t="s">
        <v>3219</v>
      </c>
      <c r="Z795" s="37">
        <v>152.76391741806245</v>
      </c>
    </row>
    <row r="796" spans="1:26" customFormat="1" x14ac:dyDescent="0.2">
      <c r="A796" s="37">
        <v>1000</v>
      </c>
      <c r="B796" s="37" t="s">
        <v>1604</v>
      </c>
      <c r="C796" s="37" t="s">
        <v>13</v>
      </c>
      <c r="D796" s="37">
        <v>0.03</v>
      </c>
      <c r="E796" s="37">
        <v>33.979999999999997</v>
      </c>
      <c r="F796" s="37">
        <v>19.989999999999998</v>
      </c>
      <c r="G796" s="37" t="s">
        <v>14</v>
      </c>
      <c r="H796" s="37" t="s">
        <v>3</v>
      </c>
      <c r="I796" s="37" t="s">
        <v>4</v>
      </c>
      <c r="J796" s="37" t="s">
        <v>102</v>
      </c>
      <c r="K796" s="37" t="s">
        <v>49</v>
      </c>
      <c r="L796" s="37" t="s">
        <v>1605</v>
      </c>
      <c r="M796" s="37">
        <v>0.55000000000000004</v>
      </c>
      <c r="N796" s="37" t="s">
        <v>8</v>
      </c>
      <c r="O796" s="37" t="s">
        <v>87</v>
      </c>
      <c r="P796" s="37" t="s">
        <v>609</v>
      </c>
      <c r="Q796" s="37" t="s">
        <v>1606</v>
      </c>
      <c r="R796" s="37">
        <v>5201</v>
      </c>
      <c r="S796" s="39">
        <v>42077</v>
      </c>
      <c r="T796" s="39">
        <v>42078</v>
      </c>
      <c r="U796" s="37">
        <v>-0.74</v>
      </c>
      <c r="V796" s="37">
        <v>12</v>
      </c>
      <c r="W796" s="37">
        <v>432.44</v>
      </c>
      <c r="X796" s="37">
        <v>89433</v>
      </c>
      <c r="Y796" s="37" t="s">
        <v>3219</v>
      </c>
      <c r="Z796" s="37">
        <v>720.98916439322682</v>
      </c>
    </row>
    <row r="797" spans="1:26" customFormat="1" x14ac:dyDescent="0.2">
      <c r="A797" s="37">
        <v>2345</v>
      </c>
      <c r="B797" s="37" t="s">
        <v>1607</v>
      </c>
      <c r="C797" s="37" t="s">
        <v>92</v>
      </c>
      <c r="D797" s="37">
        <v>7.0000000000000007E-2</v>
      </c>
      <c r="E797" s="37">
        <v>200.98</v>
      </c>
      <c r="F797" s="37">
        <v>23.76</v>
      </c>
      <c r="G797" s="37" t="s">
        <v>2</v>
      </c>
      <c r="H797" s="37" t="s">
        <v>70</v>
      </c>
      <c r="I797" s="37" t="s">
        <v>4</v>
      </c>
      <c r="J797" s="37" t="s">
        <v>85</v>
      </c>
      <c r="K797" s="37" t="s">
        <v>33</v>
      </c>
      <c r="L797" s="37" t="s">
        <v>1608</v>
      </c>
      <c r="M797" s="37">
        <v>0.57999999999999996</v>
      </c>
      <c r="N797" s="37" t="s">
        <v>8</v>
      </c>
      <c r="O797" s="37" t="s">
        <v>9</v>
      </c>
      <c r="P797" s="37" t="s">
        <v>364</v>
      </c>
      <c r="Q797" s="37" t="s">
        <v>803</v>
      </c>
      <c r="R797" s="37">
        <v>42003</v>
      </c>
      <c r="S797" s="39">
        <v>42077</v>
      </c>
      <c r="T797" s="39">
        <v>42078</v>
      </c>
      <c r="U797" s="37">
        <v>-132.42599999999999</v>
      </c>
      <c r="V797" s="37">
        <v>9</v>
      </c>
      <c r="W797" s="37">
        <v>1805.9</v>
      </c>
      <c r="X797" s="37">
        <v>89504</v>
      </c>
      <c r="Y797" s="37" t="s">
        <v>3216</v>
      </c>
      <c r="Z797" s="37">
        <v>1432.8024920807832</v>
      </c>
    </row>
    <row r="798" spans="1:26" customFormat="1" x14ac:dyDescent="0.2">
      <c r="A798" s="37">
        <v>2345</v>
      </c>
      <c r="B798" s="37" t="s">
        <v>1607</v>
      </c>
      <c r="C798" s="37" t="s">
        <v>92</v>
      </c>
      <c r="D798" s="37">
        <v>0.02</v>
      </c>
      <c r="E798" s="37">
        <v>179.29</v>
      </c>
      <c r="F798" s="37">
        <v>29.21</v>
      </c>
      <c r="G798" s="37" t="s">
        <v>2</v>
      </c>
      <c r="H798" s="37" t="s">
        <v>70</v>
      </c>
      <c r="I798" s="37" t="s">
        <v>4</v>
      </c>
      <c r="J798" s="37" t="s">
        <v>5</v>
      </c>
      <c r="K798" s="37" t="s">
        <v>6</v>
      </c>
      <c r="L798" s="37" t="s">
        <v>519</v>
      </c>
      <c r="M798" s="37">
        <v>0.76</v>
      </c>
      <c r="N798" s="37" t="s">
        <v>8</v>
      </c>
      <c r="O798" s="37" t="s">
        <v>9</v>
      </c>
      <c r="P798" s="37" t="s">
        <v>364</v>
      </c>
      <c r="Q798" s="37" t="s">
        <v>803</v>
      </c>
      <c r="R798" s="37">
        <v>42003</v>
      </c>
      <c r="S798" s="39">
        <v>42077</v>
      </c>
      <c r="T798" s="39">
        <v>42077</v>
      </c>
      <c r="U798" s="37">
        <v>-411.23599999999999</v>
      </c>
      <c r="V798" s="37">
        <v>2</v>
      </c>
      <c r="W798" s="37">
        <v>311.41000000000003</v>
      </c>
      <c r="X798" s="37">
        <v>89504</v>
      </c>
      <c r="Y798" s="37" t="s">
        <v>3216</v>
      </c>
      <c r="Z798" s="37">
        <v>1412.6247733109801</v>
      </c>
    </row>
    <row r="799" spans="1:26" customFormat="1" x14ac:dyDescent="0.2">
      <c r="A799" s="37">
        <v>2417</v>
      </c>
      <c r="B799" s="37" t="s">
        <v>1609</v>
      </c>
      <c r="C799" s="37" t="s">
        <v>92</v>
      </c>
      <c r="D799" s="37">
        <v>0</v>
      </c>
      <c r="E799" s="37">
        <v>65.989999999999995</v>
      </c>
      <c r="F799" s="37">
        <v>3.99</v>
      </c>
      <c r="G799" s="37" t="s">
        <v>14</v>
      </c>
      <c r="H799" s="37" t="s">
        <v>15</v>
      </c>
      <c r="I799" s="37" t="s">
        <v>16</v>
      </c>
      <c r="J799" s="37" t="s">
        <v>111</v>
      </c>
      <c r="K799" s="37" t="s">
        <v>49</v>
      </c>
      <c r="L799" s="37" t="s">
        <v>1610</v>
      </c>
      <c r="M799" s="37">
        <v>0.59</v>
      </c>
      <c r="N799" s="37" t="s">
        <v>8</v>
      </c>
      <c r="O799" s="37" t="s">
        <v>9</v>
      </c>
      <c r="P799" s="37" t="s">
        <v>218</v>
      </c>
      <c r="Q799" s="37" t="s">
        <v>1611</v>
      </c>
      <c r="R799" s="37">
        <v>22124</v>
      </c>
      <c r="S799" s="39">
        <v>42077</v>
      </c>
      <c r="T799" s="39">
        <v>42078</v>
      </c>
      <c r="U799" s="37">
        <v>-60.564</v>
      </c>
      <c r="V799" s="37">
        <v>13</v>
      </c>
      <c r="W799" s="37">
        <v>765.65</v>
      </c>
      <c r="X799" s="37">
        <v>86754</v>
      </c>
      <c r="Y799" s="37" t="s">
        <v>3216</v>
      </c>
      <c r="Z799" s="37">
        <v>366.21623634331212</v>
      </c>
    </row>
    <row r="800" spans="1:26" customFormat="1" x14ac:dyDescent="0.2">
      <c r="A800" s="37">
        <v>3279</v>
      </c>
      <c r="B800" s="37" t="s">
        <v>1612</v>
      </c>
      <c r="C800" s="37" t="s">
        <v>92</v>
      </c>
      <c r="D800" s="37">
        <v>0.01</v>
      </c>
      <c r="E800" s="37">
        <v>45.99</v>
      </c>
      <c r="F800" s="37">
        <v>4.99</v>
      </c>
      <c r="G800" s="37" t="s">
        <v>14</v>
      </c>
      <c r="H800" s="37" t="s">
        <v>47</v>
      </c>
      <c r="I800" s="37" t="s">
        <v>16</v>
      </c>
      <c r="J800" s="37" t="s">
        <v>111</v>
      </c>
      <c r="K800" s="37" t="s">
        <v>49</v>
      </c>
      <c r="L800" s="37" t="s">
        <v>1422</v>
      </c>
      <c r="M800" s="37">
        <v>0.56000000000000005</v>
      </c>
      <c r="N800" s="37" t="s">
        <v>8</v>
      </c>
      <c r="O800" s="37" t="s">
        <v>9</v>
      </c>
      <c r="P800" s="37" t="s">
        <v>247</v>
      </c>
      <c r="Q800" s="37" t="s">
        <v>1613</v>
      </c>
      <c r="R800" s="37">
        <v>29203</v>
      </c>
      <c r="S800" s="39">
        <v>42077</v>
      </c>
      <c r="T800" s="39">
        <v>42079</v>
      </c>
      <c r="U800" s="37">
        <v>24.018000000000001</v>
      </c>
      <c r="V800" s="37">
        <v>3</v>
      </c>
      <c r="W800" s="37">
        <v>125.19</v>
      </c>
      <c r="X800" s="37">
        <v>90767</v>
      </c>
      <c r="Y800" s="37" t="s">
        <v>3216</v>
      </c>
      <c r="Z800" s="37">
        <v>445.63716574128364</v>
      </c>
    </row>
    <row r="801" spans="1:26" customFormat="1" x14ac:dyDescent="0.2">
      <c r="A801" s="37">
        <v>373</v>
      </c>
      <c r="B801" s="37" t="s">
        <v>1614</v>
      </c>
      <c r="C801" s="37" t="s">
        <v>46</v>
      </c>
      <c r="D801" s="37">
        <v>0.02</v>
      </c>
      <c r="E801" s="37">
        <v>200.98</v>
      </c>
      <c r="F801" s="37">
        <v>55.96</v>
      </c>
      <c r="G801" s="37" t="s">
        <v>2</v>
      </c>
      <c r="H801" s="37" t="s">
        <v>3</v>
      </c>
      <c r="I801" s="37" t="s">
        <v>4</v>
      </c>
      <c r="J801" s="37" t="s">
        <v>93</v>
      </c>
      <c r="K801" s="37" t="s">
        <v>6</v>
      </c>
      <c r="L801" s="37" t="s">
        <v>1615</v>
      </c>
      <c r="M801" s="37">
        <v>0.75</v>
      </c>
      <c r="N801" s="37" t="s">
        <v>8</v>
      </c>
      <c r="O801" s="37" t="s">
        <v>28</v>
      </c>
      <c r="P801" s="37" t="s">
        <v>265</v>
      </c>
      <c r="Q801" s="37" t="s">
        <v>1139</v>
      </c>
      <c r="R801" s="37">
        <v>48234</v>
      </c>
      <c r="S801" s="39">
        <v>42077</v>
      </c>
      <c r="T801" s="39">
        <v>42079</v>
      </c>
      <c r="U801" s="37">
        <v>-163.63</v>
      </c>
      <c r="V801" s="37">
        <v>45</v>
      </c>
      <c r="W801" s="37">
        <v>9539.6</v>
      </c>
      <c r="X801" s="37">
        <v>24193</v>
      </c>
      <c r="Y801" s="37" t="s">
        <v>3217</v>
      </c>
      <c r="Z801" s="37">
        <v>2644.4084045820359</v>
      </c>
    </row>
    <row r="802" spans="1:26" customFormat="1" x14ac:dyDescent="0.2">
      <c r="A802" s="37">
        <v>373</v>
      </c>
      <c r="B802" s="37" t="s">
        <v>1614</v>
      </c>
      <c r="C802" s="37" t="s">
        <v>46</v>
      </c>
      <c r="D802" s="37">
        <v>0.02</v>
      </c>
      <c r="E802" s="37">
        <v>4.28</v>
      </c>
      <c r="F802" s="37">
        <v>5.17</v>
      </c>
      <c r="G802" s="37" t="s">
        <v>14</v>
      </c>
      <c r="H802" s="37" t="s">
        <v>3</v>
      </c>
      <c r="I802" s="37" t="s">
        <v>24</v>
      </c>
      <c r="J802" s="37" t="s">
        <v>64</v>
      </c>
      <c r="K802" s="37" t="s">
        <v>49</v>
      </c>
      <c r="L802" s="37" t="s">
        <v>1230</v>
      </c>
      <c r="M802" s="37">
        <v>0.4</v>
      </c>
      <c r="N802" s="37" t="s">
        <v>8</v>
      </c>
      <c r="O802" s="37" t="s">
        <v>28</v>
      </c>
      <c r="P802" s="37" t="s">
        <v>265</v>
      </c>
      <c r="Q802" s="37" t="s">
        <v>1139</v>
      </c>
      <c r="R802" s="37">
        <v>48234</v>
      </c>
      <c r="S802" s="39">
        <v>42077</v>
      </c>
      <c r="T802" s="39">
        <v>42078</v>
      </c>
      <c r="U802" s="37">
        <v>-63.87</v>
      </c>
      <c r="V802" s="37">
        <v>24</v>
      </c>
      <c r="W802" s="37">
        <v>109.86</v>
      </c>
      <c r="X802" s="37">
        <v>24193</v>
      </c>
      <c r="Y802" s="37" t="s">
        <v>3217</v>
      </c>
      <c r="Z802" s="37">
        <v>239.12049379602485</v>
      </c>
    </row>
    <row r="803" spans="1:26" customFormat="1" x14ac:dyDescent="0.2">
      <c r="A803" s="37">
        <v>373</v>
      </c>
      <c r="B803" s="37" t="s">
        <v>1614</v>
      </c>
      <c r="C803" s="37" t="s">
        <v>46</v>
      </c>
      <c r="D803" s="37">
        <v>0.04</v>
      </c>
      <c r="E803" s="37">
        <v>85.99</v>
      </c>
      <c r="F803" s="37">
        <v>0.99</v>
      </c>
      <c r="G803" s="37" t="s">
        <v>14</v>
      </c>
      <c r="H803" s="37" t="s">
        <v>3</v>
      </c>
      <c r="I803" s="37" t="s">
        <v>16</v>
      </c>
      <c r="J803" s="37" t="s">
        <v>111</v>
      </c>
      <c r="K803" s="37" t="s">
        <v>26</v>
      </c>
      <c r="L803" s="37" t="s">
        <v>1572</v>
      </c>
      <c r="M803" s="37">
        <v>0.85</v>
      </c>
      <c r="N803" s="37" t="s">
        <v>8</v>
      </c>
      <c r="O803" s="37" t="s">
        <v>28</v>
      </c>
      <c r="P803" s="37" t="s">
        <v>265</v>
      </c>
      <c r="Q803" s="37" t="s">
        <v>1139</v>
      </c>
      <c r="R803" s="37">
        <v>48234</v>
      </c>
      <c r="S803" s="39">
        <v>42077</v>
      </c>
      <c r="T803" s="39">
        <v>42079</v>
      </c>
      <c r="U803" s="37">
        <v>-175.17500000000001</v>
      </c>
      <c r="V803" s="37">
        <v>19</v>
      </c>
      <c r="W803" s="37">
        <v>1426.51</v>
      </c>
      <c r="X803" s="37">
        <v>24193</v>
      </c>
      <c r="Y803" s="37" t="s">
        <v>3217</v>
      </c>
      <c r="Z803" s="37">
        <v>626.43658724750776</v>
      </c>
    </row>
    <row r="804" spans="1:26" customFormat="1" x14ac:dyDescent="0.2">
      <c r="A804" s="37">
        <v>375</v>
      </c>
      <c r="B804" s="37" t="s">
        <v>1616</v>
      </c>
      <c r="C804" s="37" t="s">
        <v>46</v>
      </c>
      <c r="D804" s="37">
        <v>0.02</v>
      </c>
      <c r="E804" s="37">
        <v>200.98</v>
      </c>
      <c r="F804" s="37">
        <v>55.96</v>
      </c>
      <c r="G804" s="37" t="s">
        <v>2</v>
      </c>
      <c r="H804" s="37" t="s">
        <v>3</v>
      </c>
      <c r="I804" s="37" t="s">
        <v>4</v>
      </c>
      <c r="J804" s="37" t="s">
        <v>93</v>
      </c>
      <c r="K804" s="37" t="s">
        <v>6</v>
      </c>
      <c r="L804" s="37" t="s">
        <v>1615</v>
      </c>
      <c r="M804" s="37">
        <v>0.75</v>
      </c>
      <c r="N804" s="37" t="s">
        <v>8</v>
      </c>
      <c r="O804" s="37" t="s">
        <v>9</v>
      </c>
      <c r="P804" s="37" t="s">
        <v>376</v>
      </c>
      <c r="Q804" s="37" t="s">
        <v>1617</v>
      </c>
      <c r="R804" s="37">
        <v>37814</v>
      </c>
      <c r="S804" s="39">
        <v>42077</v>
      </c>
      <c r="T804" s="39">
        <v>42079</v>
      </c>
      <c r="U804" s="37">
        <v>-224.9478</v>
      </c>
      <c r="V804" s="37">
        <v>11</v>
      </c>
      <c r="W804" s="37">
        <v>2331.9</v>
      </c>
      <c r="X804" s="37">
        <v>90917</v>
      </c>
      <c r="Y804" s="37" t="s">
        <v>3216</v>
      </c>
      <c r="Z804" s="37">
        <v>2581.6174001421386</v>
      </c>
    </row>
    <row r="805" spans="1:26" customFormat="1" x14ac:dyDescent="0.2">
      <c r="A805" s="37">
        <v>375</v>
      </c>
      <c r="B805" s="37" t="s">
        <v>1616</v>
      </c>
      <c r="C805" s="37" t="s">
        <v>46</v>
      </c>
      <c r="D805" s="37">
        <v>0.02</v>
      </c>
      <c r="E805" s="37">
        <v>4.28</v>
      </c>
      <c r="F805" s="37">
        <v>5.17</v>
      </c>
      <c r="G805" s="37" t="s">
        <v>14</v>
      </c>
      <c r="H805" s="37" t="s">
        <v>3</v>
      </c>
      <c r="I805" s="37" t="s">
        <v>24</v>
      </c>
      <c r="J805" s="37" t="s">
        <v>64</v>
      </c>
      <c r="K805" s="37" t="s">
        <v>49</v>
      </c>
      <c r="L805" s="37" t="s">
        <v>1230</v>
      </c>
      <c r="M805" s="37">
        <v>0.4</v>
      </c>
      <c r="N805" s="37" t="s">
        <v>8</v>
      </c>
      <c r="O805" s="37" t="s">
        <v>9</v>
      </c>
      <c r="P805" s="37" t="s">
        <v>376</v>
      </c>
      <c r="Q805" s="37" t="s">
        <v>1617</v>
      </c>
      <c r="R805" s="37">
        <v>37814</v>
      </c>
      <c r="S805" s="39">
        <v>42077</v>
      </c>
      <c r="T805" s="39">
        <v>42078</v>
      </c>
      <c r="U805" s="37">
        <v>196.8</v>
      </c>
      <c r="V805" s="37">
        <v>6</v>
      </c>
      <c r="W805" s="37">
        <v>27.47</v>
      </c>
      <c r="X805" s="37">
        <v>90917</v>
      </c>
      <c r="Y805" s="37" t="s">
        <v>3216</v>
      </c>
      <c r="Z805" s="37">
        <v>506.05327884943557</v>
      </c>
    </row>
    <row r="806" spans="1:26" customFormat="1" x14ac:dyDescent="0.2">
      <c r="A806" s="37">
        <v>1682</v>
      </c>
      <c r="B806" s="37" t="s">
        <v>1162</v>
      </c>
      <c r="C806" s="37" t="s">
        <v>46</v>
      </c>
      <c r="D806" s="37">
        <v>0.08</v>
      </c>
      <c r="E806" s="37">
        <v>4.9800000000000004</v>
      </c>
      <c r="F806" s="37">
        <v>4.7</v>
      </c>
      <c r="G806" s="37" t="s">
        <v>14</v>
      </c>
      <c r="H806" s="37" t="s">
        <v>15</v>
      </c>
      <c r="I806" s="37" t="s">
        <v>24</v>
      </c>
      <c r="J806" s="37" t="s">
        <v>64</v>
      </c>
      <c r="K806" s="37" t="s">
        <v>49</v>
      </c>
      <c r="L806" s="37" t="s">
        <v>1310</v>
      </c>
      <c r="M806" s="37">
        <v>0.38</v>
      </c>
      <c r="N806" s="37" t="s">
        <v>8</v>
      </c>
      <c r="O806" s="37" t="s">
        <v>28</v>
      </c>
      <c r="P806" s="37" t="s">
        <v>79</v>
      </c>
      <c r="Q806" s="37" t="s">
        <v>509</v>
      </c>
      <c r="R806" s="37">
        <v>60611</v>
      </c>
      <c r="S806" s="39">
        <v>42077</v>
      </c>
      <c r="T806" s="39">
        <v>42078</v>
      </c>
      <c r="U806" s="37">
        <v>-56.35</v>
      </c>
      <c r="V806" s="37">
        <v>47</v>
      </c>
      <c r="W806" s="37">
        <v>225.98</v>
      </c>
      <c r="X806" s="37">
        <v>38080</v>
      </c>
      <c r="Y806" s="37" t="s">
        <v>3217</v>
      </c>
      <c r="Z806" s="37">
        <v>159.85074172670994</v>
      </c>
    </row>
    <row r="807" spans="1:26" customFormat="1" x14ac:dyDescent="0.2">
      <c r="A807" s="37">
        <v>1683</v>
      </c>
      <c r="B807" s="37" t="s">
        <v>1163</v>
      </c>
      <c r="C807" s="37" t="s">
        <v>46</v>
      </c>
      <c r="D807" s="37">
        <v>0.08</v>
      </c>
      <c r="E807" s="37">
        <v>4.9800000000000004</v>
      </c>
      <c r="F807" s="37">
        <v>4.7</v>
      </c>
      <c r="G807" s="37" t="s">
        <v>14</v>
      </c>
      <c r="H807" s="37" t="s">
        <v>15</v>
      </c>
      <c r="I807" s="37" t="s">
        <v>24</v>
      </c>
      <c r="J807" s="37" t="s">
        <v>64</v>
      </c>
      <c r="K807" s="37" t="s">
        <v>49</v>
      </c>
      <c r="L807" s="37" t="s">
        <v>1310</v>
      </c>
      <c r="M807" s="37">
        <v>0.38</v>
      </c>
      <c r="N807" s="37" t="s">
        <v>8</v>
      </c>
      <c r="O807" s="37" t="s">
        <v>28</v>
      </c>
      <c r="P807" s="37" t="s">
        <v>163</v>
      </c>
      <c r="Q807" s="37" t="s">
        <v>1164</v>
      </c>
      <c r="R807" s="37">
        <v>77301</v>
      </c>
      <c r="S807" s="39">
        <v>42077</v>
      </c>
      <c r="T807" s="39">
        <v>42078</v>
      </c>
      <c r="U807" s="37">
        <v>-56.35</v>
      </c>
      <c r="V807" s="37">
        <v>12</v>
      </c>
      <c r="W807" s="37">
        <v>57.7</v>
      </c>
      <c r="X807" s="37">
        <v>90613</v>
      </c>
      <c r="Y807" s="37" t="s">
        <v>3217</v>
      </c>
      <c r="Z807" s="37">
        <v>159.85074172670994</v>
      </c>
    </row>
    <row r="808" spans="1:26" customFormat="1" x14ac:dyDescent="0.2">
      <c r="A808" s="37">
        <v>3177</v>
      </c>
      <c r="B808" s="37" t="s">
        <v>1618</v>
      </c>
      <c r="C808" s="37" t="s">
        <v>46</v>
      </c>
      <c r="D808" s="37">
        <v>0.1</v>
      </c>
      <c r="E808" s="37">
        <v>62.18</v>
      </c>
      <c r="F808" s="37">
        <v>10.84</v>
      </c>
      <c r="G808" s="37" t="s">
        <v>14</v>
      </c>
      <c r="H808" s="37" t="s">
        <v>15</v>
      </c>
      <c r="I808" s="37" t="s">
        <v>4</v>
      </c>
      <c r="J808" s="37" t="s">
        <v>102</v>
      </c>
      <c r="K808" s="37" t="s">
        <v>120</v>
      </c>
      <c r="L808" s="37" t="s">
        <v>1207</v>
      </c>
      <c r="M808" s="37">
        <v>0.63</v>
      </c>
      <c r="N808" s="37" t="s">
        <v>8</v>
      </c>
      <c r="O808" s="37" t="s">
        <v>9</v>
      </c>
      <c r="P808" s="37" t="s">
        <v>99</v>
      </c>
      <c r="Q808" s="37" t="s">
        <v>1619</v>
      </c>
      <c r="R808" s="37">
        <v>33458</v>
      </c>
      <c r="S808" s="39">
        <v>42077</v>
      </c>
      <c r="T808" s="39">
        <v>42079</v>
      </c>
      <c r="U808" s="37">
        <v>-29.666</v>
      </c>
      <c r="V808" s="37">
        <v>9</v>
      </c>
      <c r="W808" s="37">
        <v>511.57</v>
      </c>
      <c r="X808" s="37">
        <v>90818</v>
      </c>
      <c r="Y808" s="37" t="s">
        <v>3216</v>
      </c>
      <c r="Z808" s="37">
        <v>730.67825504792381</v>
      </c>
    </row>
    <row r="809" spans="1:26" customFormat="1" x14ac:dyDescent="0.2">
      <c r="A809" s="37">
        <v>594</v>
      </c>
      <c r="B809" s="37" t="s">
        <v>1620</v>
      </c>
      <c r="C809" s="37" t="s">
        <v>1</v>
      </c>
      <c r="D809" s="37">
        <v>0.09</v>
      </c>
      <c r="E809" s="37">
        <v>13.79</v>
      </c>
      <c r="F809" s="37">
        <v>8.7799999999999994</v>
      </c>
      <c r="G809" s="37" t="s">
        <v>14</v>
      </c>
      <c r="H809" s="37" t="s">
        <v>15</v>
      </c>
      <c r="I809" s="37" t="s">
        <v>4</v>
      </c>
      <c r="J809" s="37" t="s">
        <v>102</v>
      </c>
      <c r="K809" s="37" t="s">
        <v>49</v>
      </c>
      <c r="L809" s="37" t="s">
        <v>1302</v>
      </c>
      <c r="M809" s="37">
        <v>0.43</v>
      </c>
      <c r="N809" s="37" t="s">
        <v>8</v>
      </c>
      <c r="O809" s="37" t="s">
        <v>28</v>
      </c>
      <c r="P809" s="37" t="s">
        <v>29</v>
      </c>
      <c r="Q809" s="37" t="s">
        <v>1621</v>
      </c>
      <c r="R809" s="37">
        <v>46016</v>
      </c>
      <c r="S809" s="39">
        <v>42078</v>
      </c>
      <c r="T809" s="39">
        <v>42080</v>
      </c>
      <c r="U809" s="37">
        <v>-22.12</v>
      </c>
      <c r="V809" s="37">
        <v>1</v>
      </c>
      <c r="W809" s="37">
        <v>17.440000000000001</v>
      </c>
      <c r="X809" s="37">
        <v>86309</v>
      </c>
      <c r="Y809" s="37" t="s">
        <v>3217</v>
      </c>
      <c r="Z809" s="37">
        <v>459.20776211638554</v>
      </c>
    </row>
    <row r="810" spans="1:26" customFormat="1" x14ac:dyDescent="0.2">
      <c r="A810" s="37">
        <v>83</v>
      </c>
      <c r="B810" s="37" t="s">
        <v>1622</v>
      </c>
      <c r="C810" s="37" t="s">
        <v>13</v>
      </c>
      <c r="D810" s="37">
        <v>0.04</v>
      </c>
      <c r="E810" s="37">
        <v>296.18</v>
      </c>
      <c r="F810" s="37">
        <v>54.12</v>
      </c>
      <c r="G810" s="37" t="s">
        <v>2</v>
      </c>
      <c r="H810" s="37" t="s">
        <v>70</v>
      </c>
      <c r="I810" s="37" t="s">
        <v>4</v>
      </c>
      <c r="J810" s="37" t="s">
        <v>5</v>
      </c>
      <c r="K810" s="37" t="s">
        <v>6</v>
      </c>
      <c r="L810" s="37" t="s">
        <v>1055</v>
      </c>
      <c r="M810" s="37">
        <v>0.76</v>
      </c>
      <c r="N810" s="37" t="s">
        <v>8</v>
      </c>
      <c r="O810" s="37" t="s">
        <v>87</v>
      </c>
      <c r="P810" s="37" t="s">
        <v>293</v>
      </c>
      <c r="Q810" s="37" t="s">
        <v>973</v>
      </c>
      <c r="R810" s="37">
        <v>44708</v>
      </c>
      <c r="S810" s="39">
        <v>42078</v>
      </c>
      <c r="T810" s="39">
        <v>42078</v>
      </c>
      <c r="U810" s="37">
        <v>-715.77820599999995</v>
      </c>
      <c r="V810" s="37">
        <v>6</v>
      </c>
      <c r="W810" s="37">
        <v>1821.89</v>
      </c>
      <c r="X810" s="37">
        <v>87365</v>
      </c>
      <c r="Y810" s="37" t="s">
        <v>3219</v>
      </c>
      <c r="Z810" s="37">
        <v>2127.0303445544855</v>
      </c>
    </row>
    <row r="811" spans="1:26" customFormat="1" x14ac:dyDescent="0.2">
      <c r="A811" s="37">
        <v>1123</v>
      </c>
      <c r="B811" s="37" t="s">
        <v>1623</v>
      </c>
      <c r="C811" s="37" t="s">
        <v>13</v>
      </c>
      <c r="D811" s="37">
        <v>0.03</v>
      </c>
      <c r="E811" s="37">
        <v>7.3</v>
      </c>
      <c r="F811" s="37">
        <v>7.72</v>
      </c>
      <c r="G811" s="37" t="s">
        <v>14</v>
      </c>
      <c r="H811" s="37" t="s">
        <v>3</v>
      </c>
      <c r="I811" s="37" t="s">
        <v>24</v>
      </c>
      <c r="J811" s="37" t="s">
        <v>48</v>
      </c>
      <c r="K811" s="37" t="s">
        <v>49</v>
      </c>
      <c r="L811" s="37" t="s">
        <v>1624</v>
      </c>
      <c r="M811" s="37">
        <v>0.38</v>
      </c>
      <c r="N811" s="37" t="s">
        <v>8</v>
      </c>
      <c r="O811" s="37" t="s">
        <v>35</v>
      </c>
      <c r="P811" s="37" t="s">
        <v>66</v>
      </c>
      <c r="Q811" s="37" t="s">
        <v>1625</v>
      </c>
      <c r="R811" s="37">
        <v>95661</v>
      </c>
      <c r="S811" s="39">
        <v>42078</v>
      </c>
      <c r="T811" s="39">
        <v>42081</v>
      </c>
      <c r="U811" s="37">
        <v>-127.05200000000001</v>
      </c>
      <c r="V811" s="37">
        <v>14</v>
      </c>
      <c r="W811" s="37">
        <v>103.61</v>
      </c>
      <c r="X811" s="37">
        <v>87015</v>
      </c>
      <c r="Y811" s="37" t="s">
        <v>3218</v>
      </c>
      <c r="Z811" s="37">
        <v>27.613281318705969</v>
      </c>
    </row>
    <row r="812" spans="1:26" customFormat="1" x14ac:dyDescent="0.2">
      <c r="A812" s="37">
        <v>2426</v>
      </c>
      <c r="B812" s="37" t="s">
        <v>1626</v>
      </c>
      <c r="C812" s="37" t="s">
        <v>13</v>
      </c>
      <c r="D812" s="37">
        <v>0.08</v>
      </c>
      <c r="E812" s="37">
        <v>30.93</v>
      </c>
      <c r="F812" s="37">
        <v>3.92</v>
      </c>
      <c r="G812" s="37" t="s">
        <v>14</v>
      </c>
      <c r="H812" s="37" t="s">
        <v>3</v>
      </c>
      <c r="I812" s="37" t="s">
        <v>4</v>
      </c>
      <c r="J812" s="37" t="s">
        <v>102</v>
      </c>
      <c r="K812" s="37" t="s">
        <v>18</v>
      </c>
      <c r="L812" s="37" t="s">
        <v>1627</v>
      </c>
      <c r="M812" s="37">
        <v>0.44</v>
      </c>
      <c r="N812" s="37" t="s">
        <v>8</v>
      </c>
      <c r="O812" s="37" t="s">
        <v>28</v>
      </c>
      <c r="P812" s="37" t="s">
        <v>163</v>
      </c>
      <c r="Q812" s="37" t="s">
        <v>1628</v>
      </c>
      <c r="R812" s="37">
        <v>75061</v>
      </c>
      <c r="S812" s="39">
        <v>42078</v>
      </c>
      <c r="T812" s="39">
        <v>42079</v>
      </c>
      <c r="U812" s="37">
        <v>63.059100000000001</v>
      </c>
      <c r="V812" s="37">
        <v>3</v>
      </c>
      <c r="W812" s="37">
        <v>91.39</v>
      </c>
      <c r="X812" s="37">
        <v>90859</v>
      </c>
      <c r="Y812" s="37" t="s">
        <v>3217</v>
      </c>
      <c r="Z812" s="37">
        <v>208.12845239125247</v>
      </c>
    </row>
    <row r="813" spans="1:26" customFormat="1" x14ac:dyDescent="0.2">
      <c r="A813" s="37">
        <v>724</v>
      </c>
      <c r="B813" s="37" t="s">
        <v>1629</v>
      </c>
      <c r="C813" s="37" t="s">
        <v>92</v>
      </c>
      <c r="D813" s="37">
        <v>0.09</v>
      </c>
      <c r="E813" s="37">
        <v>125.99</v>
      </c>
      <c r="F813" s="37">
        <v>8.99</v>
      </c>
      <c r="G813" s="37" t="s">
        <v>14</v>
      </c>
      <c r="H813" s="37" t="s">
        <v>15</v>
      </c>
      <c r="I813" s="37" t="s">
        <v>16</v>
      </c>
      <c r="J813" s="37" t="s">
        <v>111</v>
      </c>
      <c r="K813" s="37" t="s">
        <v>49</v>
      </c>
      <c r="L813" s="37" t="s">
        <v>1630</v>
      </c>
      <c r="M813" s="37">
        <v>0.55000000000000004</v>
      </c>
      <c r="N813" s="37" t="s">
        <v>8</v>
      </c>
      <c r="O813" s="37" t="s">
        <v>87</v>
      </c>
      <c r="P813" s="37" t="s">
        <v>224</v>
      </c>
      <c r="Q813" s="37" t="s">
        <v>1631</v>
      </c>
      <c r="R813" s="37">
        <v>6614</v>
      </c>
      <c r="S813" s="39">
        <v>42078</v>
      </c>
      <c r="T813" s="39">
        <v>42079</v>
      </c>
      <c r="U813" s="37">
        <v>-605.37400000000002</v>
      </c>
      <c r="V813" s="37">
        <v>1</v>
      </c>
      <c r="W813" s="37">
        <v>100.38</v>
      </c>
      <c r="X813" s="37">
        <v>90359</v>
      </c>
      <c r="Y813" s="37" t="s">
        <v>3219</v>
      </c>
      <c r="Z813" s="37">
        <v>41.781187608290303</v>
      </c>
    </row>
    <row r="814" spans="1:26" customFormat="1" x14ac:dyDescent="0.2">
      <c r="A814" s="37">
        <v>727</v>
      </c>
      <c r="B814" s="37" t="s">
        <v>1632</v>
      </c>
      <c r="C814" s="37" t="s">
        <v>92</v>
      </c>
      <c r="D814" s="37">
        <v>0.1</v>
      </c>
      <c r="E814" s="37">
        <v>17.98</v>
      </c>
      <c r="F814" s="37">
        <v>4</v>
      </c>
      <c r="G814" s="37" t="s">
        <v>14</v>
      </c>
      <c r="H814" s="37" t="s">
        <v>15</v>
      </c>
      <c r="I814" s="37" t="s">
        <v>16</v>
      </c>
      <c r="J814" s="37" t="s">
        <v>17</v>
      </c>
      <c r="K814" s="37" t="s">
        <v>49</v>
      </c>
      <c r="L814" s="37" t="s">
        <v>1633</v>
      </c>
      <c r="M814" s="37">
        <v>0.79</v>
      </c>
      <c r="N814" s="37" t="s">
        <v>8</v>
      </c>
      <c r="O814" s="37" t="s">
        <v>87</v>
      </c>
      <c r="P814" s="37" t="s">
        <v>307</v>
      </c>
      <c r="Q814" s="37" t="s">
        <v>1634</v>
      </c>
      <c r="R814" s="37">
        <v>4240</v>
      </c>
      <c r="S814" s="39">
        <v>42078</v>
      </c>
      <c r="T814" s="39">
        <v>42079</v>
      </c>
      <c r="U814" s="37">
        <v>-99.55</v>
      </c>
      <c r="V814" s="37">
        <v>4</v>
      </c>
      <c r="W814" s="37">
        <v>66.319999999999993</v>
      </c>
      <c r="X814" s="37">
        <v>90359</v>
      </c>
      <c r="Y814" s="37" t="s">
        <v>3219</v>
      </c>
      <c r="Z814" s="37">
        <v>276.29908454353102</v>
      </c>
    </row>
    <row r="815" spans="1:26" customFormat="1" x14ac:dyDescent="0.2">
      <c r="A815" s="37">
        <v>2356</v>
      </c>
      <c r="B815" s="37" t="s">
        <v>1635</v>
      </c>
      <c r="C815" s="37" t="s">
        <v>92</v>
      </c>
      <c r="D815" s="37">
        <v>0</v>
      </c>
      <c r="E815" s="37">
        <v>29.34</v>
      </c>
      <c r="F815" s="37">
        <v>7.87</v>
      </c>
      <c r="G815" s="37" t="s">
        <v>14</v>
      </c>
      <c r="H815" s="37" t="s">
        <v>15</v>
      </c>
      <c r="I815" s="37" t="s">
        <v>4</v>
      </c>
      <c r="J815" s="37" t="s">
        <v>102</v>
      </c>
      <c r="K815" s="37" t="s">
        <v>49</v>
      </c>
      <c r="L815" s="37" t="s">
        <v>1636</v>
      </c>
      <c r="M815" s="37">
        <v>0.54</v>
      </c>
      <c r="N815" s="37" t="s">
        <v>8</v>
      </c>
      <c r="O815" s="37" t="s">
        <v>35</v>
      </c>
      <c r="P815" s="37" t="s">
        <v>1036</v>
      </c>
      <c r="Q815" s="37" t="s">
        <v>1637</v>
      </c>
      <c r="R815" s="37">
        <v>82901</v>
      </c>
      <c r="S815" s="39">
        <v>42078</v>
      </c>
      <c r="T815" s="39">
        <v>42080</v>
      </c>
      <c r="U815" s="37">
        <v>385.37</v>
      </c>
      <c r="V815" s="37">
        <v>22</v>
      </c>
      <c r="W815" s="37">
        <v>668.38</v>
      </c>
      <c r="X815" s="37">
        <v>91305</v>
      </c>
      <c r="Y815" s="37" t="s">
        <v>3218</v>
      </c>
      <c r="Z815" s="37">
        <v>773.71470283081919</v>
      </c>
    </row>
    <row r="816" spans="1:26" customFormat="1" x14ac:dyDescent="0.2">
      <c r="A816" s="37">
        <v>2372</v>
      </c>
      <c r="B816" s="37" t="s">
        <v>1638</v>
      </c>
      <c r="C816" s="37" t="s">
        <v>92</v>
      </c>
      <c r="D816" s="37">
        <v>0.01</v>
      </c>
      <c r="E816" s="37">
        <v>1.76</v>
      </c>
      <c r="F816" s="37">
        <v>0.7</v>
      </c>
      <c r="G816" s="37" t="s">
        <v>14</v>
      </c>
      <c r="H816" s="37" t="s">
        <v>70</v>
      </c>
      <c r="I816" s="37" t="s">
        <v>24</v>
      </c>
      <c r="J816" s="37" t="s">
        <v>25</v>
      </c>
      <c r="K816" s="37" t="s">
        <v>26</v>
      </c>
      <c r="L816" s="37" t="s">
        <v>1639</v>
      </c>
      <c r="M816" s="37">
        <v>0.56000000000000005</v>
      </c>
      <c r="N816" s="37" t="s">
        <v>8</v>
      </c>
      <c r="O816" s="37" t="s">
        <v>28</v>
      </c>
      <c r="P816" s="37" t="s">
        <v>60</v>
      </c>
      <c r="Q816" s="37" t="s">
        <v>1640</v>
      </c>
      <c r="R816" s="37">
        <v>55803</v>
      </c>
      <c r="S816" s="39">
        <v>42078</v>
      </c>
      <c r="T816" s="39">
        <v>42079</v>
      </c>
      <c r="U816" s="37">
        <v>-1.56</v>
      </c>
      <c r="V816" s="37">
        <v>4</v>
      </c>
      <c r="W816" s="37">
        <v>7.2</v>
      </c>
      <c r="X816" s="37">
        <v>90714</v>
      </c>
      <c r="Y816" s="37" t="s">
        <v>3217</v>
      </c>
      <c r="Z816" s="37">
        <v>131.85237163323038</v>
      </c>
    </row>
    <row r="817" spans="1:26" customFormat="1" x14ac:dyDescent="0.2">
      <c r="A817" s="37">
        <v>871</v>
      </c>
      <c r="B817" s="37" t="s">
        <v>1641</v>
      </c>
      <c r="C817" s="37" t="s">
        <v>46</v>
      </c>
      <c r="D817" s="37">
        <v>0.03</v>
      </c>
      <c r="E817" s="37">
        <v>14.2</v>
      </c>
      <c r="F817" s="37">
        <v>5.3</v>
      </c>
      <c r="G817" s="37" t="s">
        <v>14</v>
      </c>
      <c r="H817" s="37" t="s">
        <v>47</v>
      </c>
      <c r="I817" s="37" t="s">
        <v>4</v>
      </c>
      <c r="J817" s="37" t="s">
        <v>102</v>
      </c>
      <c r="K817" s="37" t="s">
        <v>26</v>
      </c>
      <c r="L817" s="37" t="s">
        <v>264</v>
      </c>
      <c r="M817" s="37">
        <v>0.46</v>
      </c>
      <c r="N817" s="37" t="s">
        <v>8</v>
      </c>
      <c r="O817" s="37" t="s">
        <v>35</v>
      </c>
      <c r="P817" s="37" t="s">
        <v>272</v>
      </c>
      <c r="Q817" s="37" t="s">
        <v>1642</v>
      </c>
      <c r="R817" s="37">
        <v>89502</v>
      </c>
      <c r="S817" s="39">
        <v>42078</v>
      </c>
      <c r="T817" s="39">
        <v>42080</v>
      </c>
      <c r="U817" s="37">
        <v>21.555599999999998</v>
      </c>
      <c r="V817" s="37">
        <v>2</v>
      </c>
      <c r="W817" s="37">
        <v>31.24</v>
      </c>
      <c r="X817" s="37">
        <v>90577</v>
      </c>
      <c r="Y817" s="37" t="s">
        <v>3218</v>
      </c>
      <c r="Z817" s="37">
        <v>444.01107828332238</v>
      </c>
    </row>
    <row r="818" spans="1:26" customFormat="1" x14ac:dyDescent="0.2">
      <c r="A818" s="37">
        <v>1646</v>
      </c>
      <c r="B818" s="37" t="s">
        <v>1643</v>
      </c>
      <c r="C818" s="37" t="s">
        <v>46</v>
      </c>
      <c r="D818" s="37">
        <v>0.06</v>
      </c>
      <c r="E818" s="37">
        <v>3.29</v>
      </c>
      <c r="F818" s="37">
        <v>1.35</v>
      </c>
      <c r="G818" s="37" t="s">
        <v>14</v>
      </c>
      <c r="H818" s="37" t="s">
        <v>3</v>
      </c>
      <c r="I818" s="37" t="s">
        <v>24</v>
      </c>
      <c r="J818" s="37" t="s">
        <v>152</v>
      </c>
      <c r="K818" s="37" t="s">
        <v>26</v>
      </c>
      <c r="L818" s="37" t="s">
        <v>1644</v>
      </c>
      <c r="M818" s="37">
        <v>0.4</v>
      </c>
      <c r="N818" s="37" t="s">
        <v>8</v>
      </c>
      <c r="O818" s="37" t="s">
        <v>87</v>
      </c>
      <c r="P818" s="37" t="s">
        <v>88</v>
      </c>
      <c r="Q818" s="37" t="s">
        <v>1645</v>
      </c>
      <c r="R818" s="37">
        <v>11714</v>
      </c>
      <c r="S818" s="39">
        <v>42078</v>
      </c>
      <c r="T818" s="39">
        <v>42080</v>
      </c>
      <c r="U818" s="37">
        <v>8.5299999999999994</v>
      </c>
      <c r="V818" s="37">
        <v>11</v>
      </c>
      <c r="W818" s="37">
        <v>35.97</v>
      </c>
      <c r="X818" s="37">
        <v>90932</v>
      </c>
      <c r="Y818" s="37" t="s">
        <v>3219</v>
      </c>
      <c r="Z818" s="37">
        <v>178.14225773752645</v>
      </c>
    </row>
    <row r="819" spans="1:26" customFormat="1" x14ac:dyDescent="0.2">
      <c r="A819" s="37">
        <v>853</v>
      </c>
      <c r="B819" s="37" t="s">
        <v>1646</v>
      </c>
      <c r="C819" s="37" t="s">
        <v>13</v>
      </c>
      <c r="D819" s="37">
        <v>0.05</v>
      </c>
      <c r="E819" s="37">
        <v>4.24</v>
      </c>
      <c r="F819" s="37">
        <v>5.41</v>
      </c>
      <c r="G819" s="37" t="s">
        <v>14</v>
      </c>
      <c r="H819" s="37" t="s">
        <v>3</v>
      </c>
      <c r="I819" s="37" t="s">
        <v>24</v>
      </c>
      <c r="J819" s="37" t="s">
        <v>48</v>
      </c>
      <c r="K819" s="37" t="s">
        <v>49</v>
      </c>
      <c r="L819" s="37" t="s">
        <v>1647</v>
      </c>
      <c r="M819" s="37">
        <v>0.35</v>
      </c>
      <c r="N819" s="37" t="s">
        <v>8</v>
      </c>
      <c r="O819" s="37" t="s">
        <v>35</v>
      </c>
      <c r="P819" s="37" t="s">
        <v>66</v>
      </c>
      <c r="Q819" s="37" t="s">
        <v>1648</v>
      </c>
      <c r="R819" s="37">
        <v>92345</v>
      </c>
      <c r="S819" s="39">
        <v>42079</v>
      </c>
      <c r="T819" s="39">
        <v>42081</v>
      </c>
      <c r="U819" s="37">
        <v>-89.216999999999999</v>
      </c>
      <c r="V819" s="37">
        <v>12</v>
      </c>
      <c r="W819" s="37">
        <v>50.83</v>
      </c>
      <c r="X819" s="37">
        <v>88570</v>
      </c>
      <c r="Y819" s="37" t="s">
        <v>3218</v>
      </c>
      <c r="Z819" s="37">
        <v>-45.229404023507328</v>
      </c>
    </row>
    <row r="820" spans="1:26" customFormat="1" x14ac:dyDescent="0.2">
      <c r="A820" s="37">
        <v>2272</v>
      </c>
      <c r="B820" s="37" t="s">
        <v>1649</v>
      </c>
      <c r="C820" s="37" t="s">
        <v>13</v>
      </c>
      <c r="D820" s="37">
        <v>0.08</v>
      </c>
      <c r="E820" s="37">
        <v>15.73</v>
      </c>
      <c r="F820" s="37">
        <v>7.42</v>
      </c>
      <c r="G820" s="37" t="s">
        <v>63</v>
      </c>
      <c r="H820" s="37" t="s">
        <v>70</v>
      </c>
      <c r="I820" s="37" t="s">
        <v>24</v>
      </c>
      <c r="J820" s="37" t="s">
        <v>544</v>
      </c>
      <c r="K820" s="37" t="s">
        <v>18</v>
      </c>
      <c r="L820" s="37" t="s">
        <v>931</v>
      </c>
      <c r="M820" s="37">
        <v>0.56000000000000005</v>
      </c>
      <c r="N820" s="37" t="s">
        <v>8</v>
      </c>
      <c r="O820" s="37" t="s">
        <v>28</v>
      </c>
      <c r="P820" s="37" t="s">
        <v>163</v>
      </c>
      <c r="Q820" s="37" t="s">
        <v>1650</v>
      </c>
      <c r="R820" s="37">
        <v>76543</v>
      </c>
      <c r="S820" s="39">
        <v>42079</v>
      </c>
      <c r="T820" s="39">
        <v>42081</v>
      </c>
      <c r="U820" s="37">
        <v>-37.6</v>
      </c>
      <c r="V820" s="37">
        <v>5</v>
      </c>
      <c r="W820" s="37">
        <v>78.08</v>
      </c>
      <c r="X820" s="37">
        <v>90110</v>
      </c>
      <c r="Y820" s="37" t="s">
        <v>3217</v>
      </c>
      <c r="Z820" s="37">
        <v>180.72715749966525</v>
      </c>
    </row>
    <row r="821" spans="1:26" customFormat="1" x14ac:dyDescent="0.2">
      <c r="A821" s="37">
        <v>2323</v>
      </c>
      <c r="B821" s="37" t="s">
        <v>1651</v>
      </c>
      <c r="C821" s="37" t="s">
        <v>13</v>
      </c>
      <c r="D821" s="37">
        <v>0.08</v>
      </c>
      <c r="E821" s="37">
        <v>68.81</v>
      </c>
      <c r="F821" s="37">
        <v>60</v>
      </c>
      <c r="G821" s="37" t="s">
        <v>2</v>
      </c>
      <c r="H821" s="37" t="s">
        <v>3</v>
      </c>
      <c r="I821" s="37" t="s">
        <v>24</v>
      </c>
      <c r="J821" s="37" t="s">
        <v>71</v>
      </c>
      <c r="K821" s="37" t="s">
        <v>33</v>
      </c>
      <c r="L821" s="37" t="s">
        <v>1652</v>
      </c>
      <c r="M821" s="37">
        <v>0.41</v>
      </c>
      <c r="N821" s="37" t="s">
        <v>8</v>
      </c>
      <c r="O821" s="37" t="s">
        <v>35</v>
      </c>
      <c r="P821" s="37" t="s">
        <v>66</v>
      </c>
      <c r="Q821" s="37" t="s">
        <v>1190</v>
      </c>
      <c r="R821" s="37">
        <v>92236</v>
      </c>
      <c r="S821" s="39">
        <v>42079</v>
      </c>
      <c r="T821" s="39">
        <v>42080</v>
      </c>
      <c r="U821" s="37">
        <v>-550.42999999999995</v>
      </c>
      <c r="V821" s="37">
        <v>5</v>
      </c>
      <c r="W821" s="37">
        <v>337.86</v>
      </c>
      <c r="X821" s="37">
        <v>88721</v>
      </c>
      <c r="Y821" s="37" t="s">
        <v>3218</v>
      </c>
      <c r="Z821" s="37">
        <v>1420.0958689053036</v>
      </c>
    </row>
    <row r="822" spans="1:26" customFormat="1" x14ac:dyDescent="0.2">
      <c r="A822" s="37">
        <v>2323</v>
      </c>
      <c r="B822" s="37" t="s">
        <v>1651</v>
      </c>
      <c r="C822" s="37" t="s">
        <v>13</v>
      </c>
      <c r="D822" s="37">
        <v>0.04</v>
      </c>
      <c r="E822" s="37">
        <v>21.38</v>
      </c>
      <c r="F822" s="37">
        <v>8.99</v>
      </c>
      <c r="G822" s="37" t="s">
        <v>14</v>
      </c>
      <c r="H822" s="37" t="s">
        <v>3</v>
      </c>
      <c r="I822" s="37" t="s">
        <v>24</v>
      </c>
      <c r="J822" s="37" t="s">
        <v>25</v>
      </c>
      <c r="K822" s="37" t="s">
        <v>18</v>
      </c>
      <c r="L822" s="37" t="s">
        <v>1653</v>
      </c>
      <c r="M822" s="37">
        <v>0.59</v>
      </c>
      <c r="N822" s="37" t="s">
        <v>8</v>
      </c>
      <c r="O822" s="37" t="s">
        <v>35</v>
      </c>
      <c r="P822" s="37" t="s">
        <v>66</v>
      </c>
      <c r="Q822" s="37" t="s">
        <v>1190</v>
      </c>
      <c r="R822" s="37">
        <v>92236</v>
      </c>
      <c r="S822" s="39">
        <v>42079</v>
      </c>
      <c r="T822" s="39">
        <v>42081</v>
      </c>
      <c r="U822" s="37">
        <v>-52.12</v>
      </c>
      <c r="V822" s="37">
        <v>4</v>
      </c>
      <c r="W822" s="37">
        <v>84.21</v>
      </c>
      <c r="X822" s="37">
        <v>88721</v>
      </c>
      <c r="Y822" s="37" t="s">
        <v>3218</v>
      </c>
      <c r="Z822" s="37">
        <v>351.50287983555603</v>
      </c>
    </row>
    <row r="823" spans="1:26" customFormat="1" x14ac:dyDescent="0.2">
      <c r="A823" s="37">
        <v>145</v>
      </c>
      <c r="B823" s="37" t="s">
        <v>504</v>
      </c>
      <c r="C823" s="37" t="s">
        <v>23</v>
      </c>
      <c r="D823" s="37">
        <v>7.0000000000000007E-2</v>
      </c>
      <c r="E823" s="37">
        <v>154.13</v>
      </c>
      <c r="F823" s="37">
        <v>69</v>
      </c>
      <c r="G823" s="37" t="s">
        <v>63</v>
      </c>
      <c r="H823" s="37" t="s">
        <v>47</v>
      </c>
      <c r="I823" s="37" t="s">
        <v>4</v>
      </c>
      <c r="J823" s="37" t="s">
        <v>5</v>
      </c>
      <c r="K823" s="37" t="s">
        <v>40</v>
      </c>
      <c r="L823" s="37" t="s">
        <v>900</v>
      </c>
      <c r="M823" s="37">
        <v>0.68</v>
      </c>
      <c r="N823" s="37" t="s">
        <v>8</v>
      </c>
      <c r="O823" s="37" t="s">
        <v>87</v>
      </c>
      <c r="P823" s="37" t="s">
        <v>296</v>
      </c>
      <c r="Q823" s="37" t="s">
        <v>506</v>
      </c>
      <c r="R823" s="37">
        <v>15122</v>
      </c>
      <c r="S823" s="39">
        <v>42079</v>
      </c>
      <c r="T823" s="39">
        <v>42079</v>
      </c>
      <c r="U823" s="37">
        <v>-634.73410000000001</v>
      </c>
      <c r="V823" s="37">
        <v>3</v>
      </c>
      <c r="W823" s="37">
        <v>453.62</v>
      </c>
      <c r="X823" s="37">
        <v>91089</v>
      </c>
      <c r="Y823" s="37" t="s">
        <v>3219</v>
      </c>
      <c r="Z823" s="37">
        <v>1923.9552078253141</v>
      </c>
    </row>
    <row r="824" spans="1:26" customFormat="1" x14ac:dyDescent="0.2">
      <c r="A824" s="37">
        <v>1068</v>
      </c>
      <c r="B824" s="37" t="s">
        <v>1654</v>
      </c>
      <c r="C824" s="37" t="s">
        <v>23</v>
      </c>
      <c r="D824" s="37">
        <v>0.04</v>
      </c>
      <c r="E824" s="37">
        <v>22.84</v>
      </c>
      <c r="F824" s="37">
        <v>16.87</v>
      </c>
      <c r="G824" s="37" t="s">
        <v>14</v>
      </c>
      <c r="H824" s="37" t="s">
        <v>47</v>
      </c>
      <c r="I824" s="37" t="s">
        <v>24</v>
      </c>
      <c r="J824" s="37" t="s">
        <v>64</v>
      </c>
      <c r="K824" s="37" t="s">
        <v>49</v>
      </c>
      <c r="L824" s="37" t="s">
        <v>1655</v>
      </c>
      <c r="M824" s="37">
        <v>0.39</v>
      </c>
      <c r="N824" s="37" t="s">
        <v>8</v>
      </c>
      <c r="O824" s="37" t="s">
        <v>28</v>
      </c>
      <c r="P824" s="37" t="s">
        <v>79</v>
      </c>
      <c r="Q824" s="37" t="s">
        <v>1656</v>
      </c>
      <c r="R824" s="37">
        <v>60409</v>
      </c>
      <c r="S824" s="39">
        <v>42079</v>
      </c>
      <c r="T824" s="39">
        <v>42079</v>
      </c>
      <c r="U824" s="37">
        <v>-97.28</v>
      </c>
      <c r="V824" s="37">
        <v>12</v>
      </c>
      <c r="W824" s="37">
        <v>286.39999999999998</v>
      </c>
      <c r="X824" s="37">
        <v>87109</v>
      </c>
      <c r="Y824" s="37" t="s">
        <v>3217</v>
      </c>
      <c r="Z824" s="37">
        <v>483.12607980941937</v>
      </c>
    </row>
    <row r="825" spans="1:26" customFormat="1" x14ac:dyDescent="0.2">
      <c r="A825" s="37">
        <v>2157</v>
      </c>
      <c r="B825" s="37" t="s">
        <v>1657</v>
      </c>
      <c r="C825" s="37" t="s">
        <v>23</v>
      </c>
      <c r="D825" s="37">
        <v>0.05</v>
      </c>
      <c r="E825" s="37">
        <v>55.5</v>
      </c>
      <c r="F825" s="37">
        <v>52.2</v>
      </c>
      <c r="G825" s="37" t="s">
        <v>14</v>
      </c>
      <c r="H825" s="37" t="s">
        <v>47</v>
      </c>
      <c r="I825" s="37" t="s">
        <v>4</v>
      </c>
      <c r="J825" s="37" t="s">
        <v>102</v>
      </c>
      <c r="K825" s="37" t="s">
        <v>120</v>
      </c>
      <c r="L825" s="37" t="s">
        <v>1658</v>
      </c>
      <c r="M825" s="37">
        <v>0.72</v>
      </c>
      <c r="N825" s="37" t="s">
        <v>8</v>
      </c>
      <c r="O825" s="37" t="s">
        <v>28</v>
      </c>
      <c r="P825" s="37" t="s">
        <v>265</v>
      </c>
      <c r="Q825" s="37" t="s">
        <v>1659</v>
      </c>
      <c r="R825" s="37">
        <v>48093</v>
      </c>
      <c r="S825" s="39">
        <v>42079</v>
      </c>
      <c r="T825" s="39">
        <v>42079</v>
      </c>
      <c r="U825" s="37">
        <v>-118.54</v>
      </c>
      <c r="V825" s="37">
        <v>4</v>
      </c>
      <c r="W825" s="37">
        <v>253.87</v>
      </c>
      <c r="X825" s="37">
        <v>90385</v>
      </c>
      <c r="Y825" s="37" t="s">
        <v>3217</v>
      </c>
      <c r="Z825" s="37">
        <v>1807.8651558116371</v>
      </c>
    </row>
    <row r="826" spans="1:26" customFormat="1" x14ac:dyDescent="0.2">
      <c r="A826" s="37">
        <v>2157</v>
      </c>
      <c r="B826" s="37" t="s">
        <v>1657</v>
      </c>
      <c r="C826" s="37" t="s">
        <v>23</v>
      </c>
      <c r="D826" s="37">
        <v>0.05</v>
      </c>
      <c r="E826" s="37">
        <v>442.14</v>
      </c>
      <c r="F826" s="37">
        <v>14.7</v>
      </c>
      <c r="G826" s="37" t="s">
        <v>2</v>
      </c>
      <c r="H826" s="37" t="s">
        <v>47</v>
      </c>
      <c r="I826" s="37" t="s">
        <v>16</v>
      </c>
      <c r="J826" s="37" t="s">
        <v>32</v>
      </c>
      <c r="K826" s="37" t="s">
        <v>33</v>
      </c>
      <c r="L826" s="37" t="s">
        <v>1288</v>
      </c>
      <c r="M826" s="37">
        <v>0.56000000000000005</v>
      </c>
      <c r="N826" s="37" t="s">
        <v>8</v>
      </c>
      <c r="O826" s="37" t="s">
        <v>28</v>
      </c>
      <c r="P826" s="37" t="s">
        <v>265</v>
      </c>
      <c r="Q826" s="37" t="s">
        <v>1659</v>
      </c>
      <c r="R826" s="37">
        <v>48093</v>
      </c>
      <c r="S826" s="39">
        <v>42079</v>
      </c>
      <c r="T826" s="39">
        <v>42088</v>
      </c>
      <c r="U826" s="37">
        <v>2963.48</v>
      </c>
      <c r="V826" s="37">
        <v>14</v>
      </c>
      <c r="W826" s="37">
        <v>5880.46</v>
      </c>
      <c r="X826" s="37">
        <v>90385</v>
      </c>
      <c r="Y826" s="37" t="s">
        <v>3217</v>
      </c>
      <c r="Z826" s="37">
        <v>5202.311454923677</v>
      </c>
    </row>
    <row r="827" spans="1:26" customFormat="1" x14ac:dyDescent="0.2">
      <c r="A827" s="37">
        <v>1241</v>
      </c>
      <c r="B827" s="37" t="s">
        <v>1660</v>
      </c>
      <c r="C827" s="37" t="s">
        <v>46</v>
      </c>
      <c r="D827" s="37">
        <v>0</v>
      </c>
      <c r="E827" s="37">
        <v>387.99</v>
      </c>
      <c r="F827" s="37">
        <v>19.989999999999998</v>
      </c>
      <c r="G827" s="37" t="s">
        <v>14</v>
      </c>
      <c r="H827" s="37" t="s">
        <v>70</v>
      </c>
      <c r="I827" s="37" t="s">
        <v>24</v>
      </c>
      <c r="J827" s="37" t="s">
        <v>48</v>
      </c>
      <c r="K827" s="37" t="s">
        <v>49</v>
      </c>
      <c r="L827" s="37" t="s">
        <v>1661</v>
      </c>
      <c r="M827" s="37">
        <v>0.38</v>
      </c>
      <c r="N827" s="37" t="s">
        <v>8</v>
      </c>
      <c r="O827" s="37" t="s">
        <v>9</v>
      </c>
      <c r="P827" s="37" t="s">
        <v>140</v>
      </c>
      <c r="Q827" s="37" t="s">
        <v>1180</v>
      </c>
      <c r="R827" s="37">
        <v>36830</v>
      </c>
      <c r="S827" s="39">
        <v>42079</v>
      </c>
      <c r="T827" s="39">
        <v>42080</v>
      </c>
      <c r="U827" s="37">
        <v>-70.14</v>
      </c>
      <c r="V827" s="37">
        <v>23</v>
      </c>
      <c r="W827" s="37">
        <v>9280.7199999999993</v>
      </c>
      <c r="X827" s="37">
        <v>90880</v>
      </c>
      <c r="Y827" s="37" t="s">
        <v>3216</v>
      </c>
      <c r="Z827" s="37">
        <v>1850.1754526576406</v>
      </c>
    </row>
    <row r="828" spans="1:26" customFormat="1" x14ac:dyDescent="0.2">
      <c r="A828" s="37">
        <v>1711</v>
      </c>
      <c r="B828" s="37" t="s">
        <v>1662</v>
      </c>
      <c r="C828" s="37" t="s">
        <v>46</v>
      </c>
      <c r="D828" s="37">
        <v>7.0000000000000007E-2</v>
      </c>
      <c r="E828" s="37">
        <v>7.59</v>
      </c>
      <c r="F828" s="37">
        <v>4</v>
      </c>
      <c r="G828" s="37" t="s">
        <v>14</v>
      </c>
      <c r="H828" s="37" t="s">
        <v>70</v>
      </c>
      <c r="I828" s="37" t="s">
        <v>4</v>
      </c>
      <c r="J828" s="37" t="s">
        <v>102</v>
      </c>
      <c r="K828" s="37" t="s">
        <v>26</v>
      </c>
      <c r="L828" s="37" t="s">
        <v>1663</v>
      </c>
      <c r="M828" s="37">
        <v>0.42</v>
      </c>
      <c r="N828" s="37" t="s">
        <v>8</v>
      </c>
      <c r="O828" s="37" t="s">
        <v>9</v>
      </c>
      <c r="P828" s="37" t="s">
        <v>51</v>
      </c>
      <c r="Q828" s="37" t="s">
        <v>1664</v>
      </c>
      <c r="R828" s="37">
        <v>30062</v>
      </c>
      <c r="S828" s="39">
        <v>42079</v>
      </c>
      <c r="T828" s="39">
        <v>42081</v>
      </c>
      <c r="U828" s="37">
        <v>-167.048</v>
      </c>
      <c r="V828" s="37">
        <v>3</v>
      </c>
      <c r="W828" s="37">
        <v>22.48</v>
      </c>
      <c r="X828" s="37">
        <v>87747</v>
      </c>
      <c r="Y828" s="37" t="s">
        <v>3216</v>
      </c>
      <c r="Z828" s="37">
        <v>104.11467331453059</v>
      </c>
    </row>
    <row r="829" spans="1:26" customFormat="1" x14ac:dyDescent="0.2">
      <c r="A829" s="37">
        <v>2030</v>
      </c>
      <c r="B829" s="37" t="s">
        <v>1665</v>
      </c>
      <c r="C829" s="37" t="s">
        <v>1</v>
      </c>
      <c r="D829" s="37">
        <v>0.04</v>
      </c>
      <c r="E829" s="37">
        <v>120.97</v>
      </c>
      <c r="F829" s="37">
        <v>7.11</v>
      </c>
      <c r="G829" s="37" t="s">
        <v>14</v>
      </c>
      <c r="H829" s="37" t="s">
        <v>70</v>
      </c>
      <c r="I829" s="37" t="s">
        <v>16</v>
      </c>
      <c r="J829" s="37" t="s">
        <v>32</v>
      </c>
      <c r="K829" s="37" t="s">
        <v>120</v>
      </c>
      <c r="L829" s="37" t="s">
        <v>1666</v>
      </c>
      <c r="M829" s="37">
        <v>0.36</v>
      </c>
      <c r="N829" s="37" t="s">
        <v>8</v>
      </c>
      <c r="O829" s="37" t="s">
        <v>28</v>
      </c>
      <c r="P829" s="37" t="s">
        <v>163</v>
      </c>
      <c r="Q829" s="37" t="s">
        <v>1003</v>
      </c>
      <c r="R829" s="37">
        <v>75401</v>
      </c>
      <c r="S829" s="39">
        <v>42080</v>
      </c>
      <c r="T829" s="39">
        <v>42080</v>
      </c>
      <c r="U829" s="37">
        <v>1320.5496000000001</v>
      </c>
      <c r="V829" s="37">
        <v>16</v>
      </c>
      <c r="W829" s="37">
        <v>1913.84</v>
      </c>
      <c r="X829" s="37">
        <v>91059</v>
      </c>
      <c r="Y829" s="37" t="s">
        <v>3217</v>
      </c>
      <c r="Z829" s="37">
        <v>2127.586839080016</v>
      </c>
    </row>
    <row r="830" spans="1:26" customFormat="1" x14ac:dyDescent="0.2">
      <c r="A830" s="37">
        <v>2030</v>
      </c>
      <c r="B830" s="37" t="s">
        <v>1665</v>
      </c>
      <c r="C830" s="37" t="s">
        <v>1</v>
      </c>
      <c r="D830" s="37">
        <v>0</v>
      </c>
      <c r="E830" s="37">
        <v>195.99</v>
      </c>
      <c r="F830" s="37">
        <v>4.2</v>
      </c>
      <c r="G830" s="37" t="s">
        <v>14</v>
      </c>
      <c r="H830" s="37" t="s">
        <v>70</v>
      </c>
      <c r="I830" s="37" t="s">
        <v>16</v>
      </c>
      <c r="J830" s="37" t="s">
        <v>111</v>
      </c>
      <c r="K830" s="37" t="s">
        <v>49</v>
      </c>
      <c r="L830" s="37" t="s">
        <v>1667</v>
      </c>
      <c r="M830" s="37">
        <v>0.6</v>
      </c>
      <c r="N830" s="37" t="s">
        <v>8</v>
      </c>
      <c r="O830" s="37" t="s">
        <v>28</v>
      </c>
      <c r="P830" s="37" t="s">
        <v>163</v>
      </c>
      <c r="Q830" s="37" t="s">
        <v>1003</v>
      </c>
      <c r="R830" s="37">
        <v>75401</v>
      </c>
      <c r="S830" s="39">
        <v>42080</v>
      </c>
      <c r="T830" s="39">
        <v>42082</v>
      </c>
      <c r="U830" s="37">
        <v>1585.5029999999999</v>
      </c>
      <c r="V830" s="37">
        <v>16</v>
      </c>
      <c r="W830" s="37">
        <v>2692.12</v>
      </c>
      <c r="X830" s="37">
        <v>91059</v>
      </c>
      <c r="Y830" s="37" t="s">
        <v>3217</v>
      </c>
      <c r="Z830" s="37">
        <v>2779.4439588727591</v>
      </c>
    </row>
    <row r="831" spans="1:26" customFormat="1" x14ac:dyDescent="0.2">
      <c r="A831" s="37">
        <v>2647</v>
      </c>
      <c r="B831" s="37" t="s">
        <v>1668</v>
      </c>
      <c r="C831" s="37" t="s">
        <v>23</v>
      </c>
      <c r="D831" s="37">
        <v>0.1</v>
      </c>
      <c r="E831" s="37">
        <v>10.98</v>
      </c>
      <c r="F831" s="37">
        <v>3.99</v>
      </c>
      <c r="G831" s="37" t="s">
        <v>14</v>
      </c>
      <c r="H831" s="37" t="s">
        <v>70</v>
      </c>
      <c r="I831" s="37" t="s">
        <v>24</v>
      </c>
      <c r="J831" s="37" t="s">
        <v>71</v>
      </c>
      <c r="K831" s="37" t="s">
        <v>49</v>
      </c>
      <c r="L831" s="37" t="s">
        <v>1669</v>
      </c>
      <c r="M831" s="37">
        <v>0.57999999999999996</v>
      </c>
      <c r="N831" s="37" t="s">
        <v>8</v>
      </c>
      <c r="O831" s="37" t="s">
        <v>35</v>
      </c>
      <c r="P831" s="37" t="s">
        <v>66</v>
      </c>
      <c r="Q831" s="37" t="s">
        <v>1670</v>
      </c>
      <c r="R831" s="37">
        <v>93309</v>
      </c>
      <c r="S831" s="39">
        <v>42080</v>
      </c>
      <c r="T831" s="39">
        <v>42087</v>
      </c>
      <c r="U831" s="37">
        <v>-21.03</v>
      </c>
      <c r="V831" s="37">
        <v>5</v>
      </c>
      <c r="W831" s="37">
        <v>52.21</v>
      </c>
      <c r="X831" s="37">
        <v>91386</v>
      </c>
      <c r="Y831" s="37" t="s">
        <v>3218</v>
      </c>
      <c r="Z831" s="37">
        <v>255.88929658839933</v>
      </c>
    </row>
    <row r="832" spans="1:26" customFormat="1" x14ac:dyDescent="0.2">
      <c r="A832" s="37">
        <v>2647</v>
      </c>
      <c r="B832" s="37" t="s">
        <v>1668</v>
      </c>
      <c r="C832" s="37" t="s">
        <v>23</v>
      </c>
      <c r="D832" s="37">
        <v>0.01</v>
      </c>
      <c r="E832" s="37">
        <v>39.979999999999997</v>
      </c>
      <c r="F832" s="37">
        <v>9.1999999999999993</v>
      </c>
      <c r="G832" s="37" t="s">
        <v>14</v>
      </c>
      <c r="H832" s="37" t="s">
        <v>70</v>
      </c>
      <c r="I832" s="37" t="s">
        <v>4</v>
      </c>
      <c r="J832" s="37" t="s">
        <v>102</v>
      </c>
      <c r="K832" s="37" t="s">
        <v>26</v>
      </c>
      <c r="L832" s="37" t="s">
        <v>1671</v>
      </c>
      <c r="M832" s="37">
        <v>0.65</v>
      </c>
      <c r="N832" s="37" t="s">
        <v>8</v>
      </c>
      <c r="O832" s="37" t="s">
        <v>35</v>
      </c>
      <c r="P832" s="37" t="s">
        <v>66</v>
      </c>
      <c r="Q832" s="37" t="s">
        <v>1670</v>
      </c>
      <c r="R832" s="37">
        <v>93309</v>
      </c>
      <c r="S832" s="39">
        <v>42080</v>
      </c>
      <c r="T832" s="39">
        <v>42082</v>
      </c>
      <c r="U832" s="37">
        <v>117.52079999999999</v>
      </c>
      <c r="V832" s="37">
        <v>4</v>
      </c>
      <c r="W832" s="37">
        <v>170.32</v>
      </c>
      <c r="X832" s="37">
        <v>91386</v>
      </c>
      <c r="Y832" s="37" t="s">
        <v>3218</v>
      </c>
      <c r="Z832" s="37">
        <v>750.29033207039822</v>
      </c>
    </row>
    <row r="833" spans="1:26" customFormat="1" x14ac:dyDescent="0.2">
      <c r="A833" s="37">
        <v>339</v>
      </c>
      <c r="B833" s="37" t="s">
        <v>1672</v>
      </c>
      <c r="C833" s="37" t="s">
        <v>92</v>
      </c>
      <c r="D833" s="37">
        <v>0.08</v>
      </c>
      <c r="E833" s="37">
        <v>7.77</v>
      </c>
      <c r="F833" s="37">
        <v>9.23</v>
      </c>
      <c r="G833" s="37" t="s">
        <v>14</v>
      </c>
      <c r="H833" s="37" t="s">
        <v>70</v>
      </c>
      <c r="I833" s="37" t="s">
        <v>24</v>
      </c>
      <c r="J833" s="37" t="s">
        <v>71</v>
      </c>
      <c r="K833" s="37" t="s">
        <v>49</v>
      </c>
      <c r="L833" s="37" t="s">
        <v>453</v>
      </c>
      <c r="M833" s="37">
        <v>0.57999999999999996</v>
      </c>
      <c r="N833" s="37" t="s">
        <v>8</v>
      </c>
      <c r="O833" s="37" t="s">
        <v>87</v>
      </c>
      <c r="P833" s="37" t="s">
        <v>293</v>
      </c>
      <c r="Q833" s="37" t="s">
        <v>1459</v>
      </c>
      <c r="R833" s="37">
        <v>43229</v>
      </c>
      <c r="S833" s="39">
        <v>42080</v>
      </c>
      <c r="T833" s="39">
        <v>42081</v>
      </c>
      <c r="U833" s="37">
        <v>-83.65</v>
      </c>
      <c r="V833" s="37">
        <v>5</v>
      </c>
      <c r="W833" s="37">
        <v>40.299999999999997</v>
      </c>
      <c r="X833" s="37">
        <v>90583</v>
      </c>
      <c r="Y833" s="37" t="s">
        <v>3219</v>
      </c>
      <c r="Z833" s="37">
        <v>272.74905271306602</v>
      </c>
    </row>
    <row r="834" spans="1:26" customFormat="1" x14ac:dyDescent="0.2">
      <c r="A834" s="37">
        <v>339</v>
      </c>
      <c r="B834" s="37" t="s">
        <v>1672</v>
      </c>
      <c r="C834" s="37" t="s">
        <v>92</v>
      </c>
      <c r="D834" s="37">
        <v>7.0000000000000007E-2</v>
      </c>
      <c r="E834" s="37">
        <v>7.59</v>
      </c>
      <c r="F834" s="37">
        <v>4</v>
      </c>
      <c r="G834" s="37" t="s">
        <v>14</v>
      </c>
      <c r="H834" s="37" t="s">
        <v>70</v>
      </c>
      <c r="I834" s="37" t="s">
        <v>4</v>
      </c>
      <c r="J834" s="37" t="s">
        <v>102</v>
      </c>
      <c r="K834" s="37" t="s">
        <v>26</v>
      </c>
      <c r="L834" s="37" t="s">
        <v>1663</v>
      </c>
      <c r="M834" s="37">
        <v>0.42</v>
      </c>
      <c r="N834" s="37" t="s">
        <v>8</v>
      </c>
      <c r="O834" s="37" t="s">
        <v>87</v>
      </c>
      <c r="P834" s="37" t="s">
        <v>293</v>
      </c>
      <c r="Q834" s="37" t="s">
        <v>1459</v>
      </c>
      <c r="R834" s="37">
        <v>43229</v>
      </c>
      <c r="S834" s="39">
        <v>42080</v>
      </c>
      <c r="T834" s="39">
        <v>42082</v>
      </c>
      <c r="U834" s="37">
        <v>24.39</v>
      </c>
      <c r="V834" s="37">
        <v>15</v>
      </c>
      <c r="W834" s="37">
        <v>111.88</v>
      </c>
      <c r="X834" s="37">
        <v>90583</v>
      </c>
      <c r="Y834" s="37" t="s">
        <v>3219</v>
      </c>
      <c r="Z834" s="37">
        <v>111.88601618746875</v>
      </c>
    </row>
    <row r="835" spans="1:26" customFormat="1" x14ac:dyDescent="0.2">
      <c r="A835" s="37">
        <v>1808</v>
      </c>
      <c r="B835" s="37" t="s">
        <v>1673</v>
      </c>
      <c r="C835" s="37" t="s">
        <v>92</v>
      </c>
      <c r="D835" s="37">
        <v>0.01</v>
      </c>
      <c r="E835" s="37">
        <v>8.1199999999999992</v>
      </c>
      <c r="F835" s="37">
        <v>2.83</v>
      </c>
      <c r="G835" s="37" t="s">
        <v>63</v>
      </c>
      <c r="H835" s="37" t="s">
        <v>47</v>
      </c>
      <c r="I835" s="37" t="s">
        <v>16</v>
      </c>
      <c r="J835" s="37" t="s">
        <v>17</v>
      </c>
      <c r="K835" s="37" t="s">
        <v>18</v>
      </c>
      <c r="L835" s="37" t="s">
        <v>1674</v>
      </c>
      <c r="M835" s="37">
        <v>0.77</v>
      </c>
      <c r="N835" s="37" t="s">
        <v>8</v>
      </c>
      <c r="O835" s="37" t="s">
        <v>87</v>
      </c>
      <c r="P835" s="37" t="s">
        <v>879</v>
      </c>
      <c r="Q835" s="37" t="s">
        <v>1675</v>
      </c>
      <c r="R835" s="37">
        <v>26101</v>
      </c>
      <c r="S835" s="39">
        <v>42080</v>
      </c>
      <c r="T835" s="39">
        <v>42081</v>
      </c>
      <c r="U835" s="37">
        <v>-40.76</v>
      </c>
      <c r="V835" s="37">
        <v>10</v>
      </c>
      <c r="W835" s="37">
        <v>88.64</v>
      </c>
      <c r="X835" s="37">
        <v>89251</v>
      </c>
      <c r="Y835" s="37" t="s">
        <v>3219</v>
      </c>
      <c r="Z835" s="37">
        <v>293.28120787463581</v>
      </c>
    </row>
    <row r="836" spans="1:26" customFormat="1" x14ac:dyDescent="0.2">
      <c r="A836" s="37">
        <v>1364</v>
      </c>
      <c r="B836" s="37" t="s">
        <v>1676</v>
      </c>
      <c r="C836" s="37" t="s">
        <v>46</v>
      </c>
      <c r="D836" s="37">
        <v>0.1</v>
      </c>
      <c r="E836" s="37">
        <v>5.98</v>
      </c>
      <c r="F836" s="37">
        <v>5.35</v>
      </c>
      <c r="G836" s="37" t="s">
        <v>14</v>
      </c>
      <c r="H836" s="37" t="s">
        <v>47</v>
      </c>
      <c r="I836" s="37" t="s">
        <v>24</v>
      </c>
      <c r="J836" s="37" t="s">
        <v>64</v>
      </c>
      <c r="K836" s="37" t="s">
        <v>49</v>
      </c>
      <c r="L836" s="37" t="s">
        <v>785</v>
      </c>
      <c r="M836" s="37">
        <v>0.4</v>
      </c>
      <c r="N836" s="37" t="s">
        <v>8</v>
      </c>
      <c r="O836" s="37" t="s">
        <v>87</v>
      </c>
      <c r="P836" s="37" t="s">
        <v>394</v>
      </c>
      <c r="Q836" s="37" t="s">
        <v>1677</v>
      </c>
      <c r="R836" s="37">
        <v>20746</v>
      </c>
      <c r="S836" s="39">
        <v>42080</v>
      </c>
      <c r="T836" s="39">
        <v>42080</v>
      </c>
      <c r="U836" s="37">
        <v>-90.26</v>
      </c>
      <c r="V836" s="37">
        <v>10</v>
      </c>
      <c r="W836" s="37">
        <v>57.34</v>
      </c>
      <c r="X836" s="37">
        <v>89994</v>
      </c>
      <c r="Y836" s="37" t="s">
        <v>3219</v>
      </c>
      <c r="Z836" s="37">
        <v>209.00653615952049</v>
      </c>
    </row>
    <row r="837" spans="1:26" customFormat="1" x14ac:dyDescent="0.2">
      <c r="A837" s="37">
        <v>3001</v>
      </c>
      <c r="B837" s="37" t="s">
        <v>1678</v>
      </c>
      <c r="C837" s="37" t="s">
        <v>46</v>
      </c>
      <c r="D837" s="37">
        <v>0.03</v>
      </c>
      <c r="E837" s="37">
        <v>5.4</v>
      </c>
      <c r="F837" s="37">
        <v>7.78</v>
      </c>
      <c r="G837" s="37" t="s">
        <v>14</v>
      </c>
      <c r="H837" s="37" t="s">
        <v>15</v>
      </c>
      <c r="I837" s="37" t="s">
        <v>24</v>
      </c>
      <c r="J837" s="37" t="s">
        <v>48</v>
      </c>
      <c r="K837" s="37" t="s">
        <v>49</v>
      </c>
      <c r="L837" s="37" t="s">
        <v>1460</v>
      </c>
      <c r="M837" s="37">
        <v>0.37</v>
      </c>
      <c r="N837" s="37" t="s">
        <v>8</v>
      </c>
      <c r="O837" s="37" t="s">
        <v>28</v>
      </c>
      <c r="P837" s="37" t="s">
        <v>265</v>
      </c>
      <c r="Q837" s="37" t="s">
        <v>1512</v>
      </c>
      <c r="R837" s="37">
        <v>48060</v>
      </c>
      <c r="S837" s="39">
        <v>42080</v>
      </c>
      <c r="T837" s="39">
        <v>42082</v>
      </c>
      <c r="U837" s="37">
        <v>-237.54400000000001</v>
      </c>
      <c r="V837" s="37">
        <v>21</v>
      </c>
      <c r="W837" s="37">
        <v>117.87</v>
      </c>
      <c r="X837" s="37">
        <v>87043</v>
      </c>
      <c r="Y837" s="37" t="s">
        <v>3217</v>
      </c>
      <c r="Z837" s="37">
        <v>85.478648328621546</v>
      </c>
    </row>
    <row r="838" spans="1:26" customFormat="1" x14ac:dyDescent="0.2">
      <c r="A838" s="37">
        <v>2127</v>
      </c>
      <c r="B838" s="37" t="s">
        <v>1679</v>
      </c>
      <c r="C838" s="37" t="s">
        <v>1</v>
      </c>
      <c r="D838" s="37">
        <v>0.1</v>
      </c>
      <c r="E838" s="37">
        <v>5.98</v>
      </c>
      <c r="F838" s="37">
        <v>5.14</v>
      </c>
      <c r="G838" s="37" t="s">
        <v>14</v>
      </c>
      <c r="H838" s="37" t="s">
        <v>47</v>
      </c>
      <c r="I838" s="37" t="s">
        <v>24</v>
      </c>
      <c r="J838" s="37" t="s">
        <v>64</v>
      </c>
      <c r="K838" s="37" t="s">
        <v>49</v>
      </c>
      <c r="L838" s="37" t="s">
        <v>1680</v>
      </c>
      <c r="M838" s="37">
        <v>0.36</v>
      </c>
      <c r="N838" s="37" t="s">
        <v>8</v>
      </c>
      <c r="O838" s="37" t="s">
        <v>28</v>
      </c>
      <c r="P838" s="37" t="s">
        <v>265</v>
      </c>
      <c r="Q838" s="37" t="s">
        <v>1681</v>
      </c>
      <c r="R838" s="37">
        <v>48310</v>
      </c>
      <c r="S838" s="39">
        <v>42081</v>
      </c>
      <c r="T838" s="39">
        <v>42083</v>
      </c>
      <c r="U838" s="37">
        <v>-49.53</v>
      </c>
      <c r="V838" s="37">
        <v>6</v>
      </c>
      <c r="W838" s="37">
        <v>33.950000000000003</v>
      </c>
      <c r="X838" s="37">
        <v>88418</v>
      </c>
      <c r="Y838" s="37" t="s">
        <v>3217</v>
      </c>
      <c r="Z838" s="37">
        <v>300.64549762303756</v>
      </c>
    </row>
    <row r="839" spans="1:26" customFormat="1" x14ac:dyDescent="0.2">
      <c r="A839" s="37">
        <v>3191</v>
      </c>
      <c r="B839" s="37" t="s">
        <v>1682</v>
      </c>
      <c r="C839" s="37" t="s">
        <v>1</v>
      </c>
      <c r="D839" s="37">
        <v>0.01</v>
      </c>
      <c r="E839" s="37">
        <v>20.99</v>
      </c>
      <c r="F839" s="37">
        <v>4.8099999999999996</v>
      </c>
      <c r="G839" s="37" t="s">
        <v>14</v>
      </c>
      <c r="H839" s="37" t="s">
        <v>70</v>
      </c>
      <c r="I839" s="37" t="s">
        <v>16</v>
      </c>
      <c r="J839" s="37" t="s">
        <v>111</v>
      </c>
      <c r="K839" s="37" t="s">
        <v>120</v>
      </c>
      <c r="L839" s="37" t="s">
        <v>1407</v>
      </c>
      <c r="M839" s="37">
        <v>0.57999999999999996</v>
      </c>
      <c r="N839" s="37" t="s">
        <v>8</v>
      </c>
      <c r="O839" s="37" t="s">
        <v>28</v>
      </c>
      <c r="P839" s="37" t="s">
        <v>333</v>
      </c>
      <c r="Q839" s="37" t="s">
        <v>1683</v>
      </c>
      <c r="R839" s="37">
        <v>54481</v>
      </c>
      <c r="S839" s="39">
        <v>42081</v>
      </c>
      <c r="T839" s="39">
        <v>42081</v>
      </c>
      <c r="U839" s="37">
        <v>-9.1080000000000005</v>
      </c>
      <c r="V839" s="37">
        <v>5</v>
      </c>
      <c r="W839" s="37">
        <v>93.81</v>
      </c>
      <c r="X839" s="37">
        <v>86447</v>
      </c>
      <c r="Y839" s="37" t="s">
        <v>3217</v>
      </c>
      <c r="Z839" s="37">
        <v>591.84348200635566</v>
      </c>
    </row>
    <row r="840" spans="1:26" customFormat="1" x14ac:dyDescent="0.2">
      <c r="A840" s="37">
        <v>1197</v>
      </c>
      <c r="B840" s="37" t="s">
        <v>1684</v>
      </c>
      <c r="C840" s="37" t="s">
        <v>13</v>
      </c>
      <c r="D840" s="37">
        <v>0.08</v>
      </c>
      <c r="E840" s="37">
        <v>355.98</v>
      </c>
      <c r="F840" s="37">
        <v>58.92</v>
      </c>
      <c r="G840" s="37" t="s">
        <v>2</v>
      </c>
      <c r="H840" s="37" t="s">
        <v>3</v>
      </c>
      <c r="I840" s="37" t="s">
        <v>4</v>
      </c>
      <c r="J840" s="37" t="s">
        <v>85</v>
      </c>
      <c r="K840" s="37" t="s">
        <v>33</v>
      </c>
      <c r="L840" s="37" t="s">
        <v>670</v>
      </c>
      <c r="M840" s="37">
        <v>0.64</v>
      </c>
      <c r="N840" s="37" t="s">
        <v>8</v>
      </c>
      <c r="O840" s="37" t="s">
        <v>87</v>
      </c>
      <c r="P840" s="37" t="s">
        <v>379</v>
      </c>
      <c r="Q840" s="37" t="s">
        <v>1685</v>
      </c>
      <c r="R840" s="37">
        <v>1776</v>
      </c>
      <c r="S840" s="39">
        <v>42081</v>
      </c>
      <c r="T840" s="39">
        <v>42083</v>
      </c>
      <c r="U840" s="37">
        <v>103.83</v>
      </c>
      <c r="V840" s="37">
        <v>4</v>
      </c>
      <c r="W840" s="37">
        <v>1350.94</v>
      </c>
      <c r="X840" s="37">
        <v>87583</v>
      </c>
      <c r="Y840" s="37" t="s">
        <v>3219</v>
      </c>
      <c r="Z840" s="37">
        <v>3151.1507708488675</v>
      </c>
    </row>
    <row r="841" spans="1:26" customFormat="1" x14ac:dyDescent="0.2">
      <c r="A841" s="37">
        <v>1894</v>
      </c>
      <c r="B841" s="37" t="s">
        <v>1315</v>
      </c>
      <c r="C841" s="37" t="s">
        <v>13</v>
      </c>
      <c r="D841" s="37">
        <v>0.01</v>
      </c>
      <c r="E841" s="37">
        <v>26.17</v>
      </c>
      <c r="F841" s="37">
        <v>1.39</v>
      </c>
      <c r="G841" s="37" t="s">
        <v>14</v>
      </c>
      <c r="H841" s="37" t="s">
        <v>15</v>
      </c>
      <c r="I841" s="37" t="s">
        <v>24</v>
      </c>
      <c r="J841" s="37" t="s">
        <v>321</v>
      </c>
      <c r="K841" s="37" t="s">
        <v>49</v>
      </c>
      <c r="L841" s="37" t="s">
        <v>1686</v>
      </c>
      <c r="M841" s="37">
        <v>0.38</v>
      </c>
      <c r="N841" s="37" t="s">
        <v>8</v>
      </c>
      <c r="O841" s="37" t="s">
        <v>28</v>
      </c>
      <c r="P841" s="37" t="s">
        <v>333</v>
      </c>
      <c r="Q841" s="37" t="s">
        <v>1317</v>
      </c>
      <c r="R841" s="37">
        <v>54915</v>
      </c>
      <c r="S841" s="39">
        <v>42081</v>
      </c>
      <c r="T841" s="39">
        <v>42082</v>
      </c>
      <c r="U841" s="37">
        <v>237.04259999999999</v>
      </c>
      <c r="V841" s="37">
        <v>13</v>
      </c>
      <c r="W841" s="37">
        <v>343.54</v>
      </c>
      <c r="X841" s="37">
        <v>91263</v>
      </c>
      <c r="Y841" s="37" t="s">
        <v>3217</v>
      </c>
      <c r="Z841" s="37">
        <v>277.93911995884395</v>
      </c>
    </row>
    <row r="842" spans="1:26" customFormat="1" x14ac:dyDescent="0.2">
      <c r="A842" s="37">
        <v>1015</v>
      </c>
      <c r="B842" s="37" t="s">
        <v>1687</v>
      </c>
      <c r="C842" s="37" t="s">
        <v>92</v>
      </c>
      <c r="D842" s="37">
        <v>0</v>
      </c>
      <c r="E842" s="37">
        <v>43.98</v>
      </c>
      <c r="F842" s="37">
        <v>8.99</v>
      </c>
      <c r="G842" s="37" t="s">
        <v>14</v>
      </c>
      <c r="H842" s="37" t="s">
        <v>47</v>
      </c>
      <c r="I842" s="37" t="s">
        <v>24</v>
      </c>
      <c r="J842" s="37" t="s">
        <v>25</v>
      </c>
      <c r="K842" s="37" t="s">
        <v>18</v>
      </c>
      <c r="L842" s="37" t="s">
        <v>798</v>
      </c>
      <c r="M842" s="37">
        <v>0.57999999999999996</v>
      </c>
      <c r="N842" s="37" t="s">
        <v>8</v>
      </c>
      <c r="O842" s="37" t="s">
        <v>9</v>
      </c>
      <c r="P842" s="37" t="s">
        <v>73</v>
      </c>
      <c r="Q842" s="37" t="s">
        <v>1688</v>
      </c>
      <c r="R842" s="37">
        <v>27502</v>
      </c>
      <c r="S842" s="39">
        <v>42081</v>
      </c>
      <c r="T842" s="39">
        <v>42081</v>
      </c>
      <c r="U842" s="37">
        <v>829.46699999999998</v>
      </c>
      <c r="V842" s="37">
        <v>14</v>
      </c>
      <c r="W842" s="37">
        <v>650.70000000000005</v>
      </c>
      <c r="X842" s="37">
        <v>88390</v>
      </c>
      <c r="Y842" s="37" t="s">
        <v>3216</v>
      </c>
      <c r="Z842" s="37">
        <v>1397.9294235375432</v>
      </c>
    </row>
    <row r="843" spans="1:26" customFormat="1" x14ac:dyDescent="0.2">
      <c r="A843" s="37">
        <v>1967</v>
      </c>
      <c r="B843" s="37" t="s">
        <v>1689</v>
      </c>
      <c r="C843" s="37" t="s">
        <v>92</v>
      </c>
      <c r="D843" s="37">
        <v>0.01</v>
      </c>
      <c r="E843" s="37">
        <v>78.650000000000006</v>
      </c>
      <c r="F843" s="37">
        <v>13.99</v>
      </c>
      <c r="G843" s="37" t="s">
        <v>63</v>
      </c>
      <c r="H843" s="37" t="s">
        <v>3</v>
      </c>
      <c r="I843" s="37" t="s">
        <v>24</v>
      </c>
      <c r="J843" s="37" t="s">
        <v>71</v>
      </c>
      <c r="K843" s="37" t="s">
        <v>120</v>
      </c>
      <c r="L843" s="37" t="s">
        <v>1690</v>
      </c>
      <c r="M843" s="37">
        <v>0.52</v>
      </c>
      <c r="N843" s="37" t="s">
        <v>8</v>
      </c>
      <c r="O843" s="37" t="s">
        <v>28</v>
      </c>
      <c r="P843" s="37" t="s">
        <v>189</v>
      </c>
      <c r="Q843" s="37" t="s">
        <v>11</v>
      </c>
      <c r="R843" s="37">
        <v>52732</v>
      </c>
      <c r="S843" s="39">
        <v>42081</v>
      </c>
      <c r="T843" s="39">
        <v>42082</v>
      </c>
      <c r="U843" s="37">
        <v>442.36590000000001</v>
      </c>
      <c r="V843" s="37">
        <v>8</v>
      </c>
      <c r="W843" s="37">
        <v>641.11</v>
      </c>
      <c r="X843" s="37">
        <v>89456</v>
      </c>
      <c r="Y843" s="37" t="s">
        <v>3217</v>
      </c>
      <c r="Z843" s="37">
        <v>1070.1808435056932</v>
      </c>
    </row>
    <row r="844" spans="1:26" customFormat="1" x14ac:dyDescent="0.2">
      <c r="A844" s="37">
        <v>2030</v>
      </c>
      <c r="B844" s="37" t="s">
        <v>1665</v>
      </c>
      <c r="C844" s="37" t="s">
        <v>92</v>
      </c>
      <c r="D844" s="37">
        <v>0.03</v>
      </c>
      <c r="E844" s="37">
        <v>55.98</v>
      </c>
      <c r="F844" s="37">
        <v>4.8600000000000003</v>
      </c>
      <c r="G844" s="37" t="s">
        <v>14</v>
      </c>
      <c r="H844" s="37" t="s">
        <v>70</v>
      </c>
      <c r="I844" s="37" t="s">
        <v>24</v>
      </c>
      <c r="J844" s="37" t="s">
        <v>64</v>
      </c>
      <c r="K844" s="37" t="s">
        <v>49</v>
      </c>
      <c r="L844" s="37" t="s">
        <v>1691</v>
      </c>
      <c r="M844" s="37">
        <v>0.36</v>
      </c>
      <c r="N844" s="37" t="s">
        <v>8</v>
      </c>
      <c r="O844" s="37" t="s">
        <v>28</v>
      </c>
      <c r="P844" s="37" t="s">
        <v>163</v>
      </c>
      <c r="Q844" s="37" t="s">
        <v>1003</v>
      </c>
      <c r="R844" s="37">
        <v>75401</v>
      </c>
      <c r="S844" s="39">
        <v>42081</v>
      </c>
      <c r="T844" s="39">
        <v>42083</v>
      </c>
      <c r="U844" s="37">
        <v>526.04219999999998</v>
      </c>
      <c r="V844" s="37">
        <v>13</v>
      </c>
      <c r="W844" s="37">
        <v>762.38</v>
      </c>
      <c r="X844" s="37">
        <v>91060</v>
      </c>
      <c r="Y844" s="37" t="s">
        <v>3217</v>
      </c>
      <c r="Z844" s="37">
        <v>777.53750113532283</v>
      </c>
    </row>
    <row r="845" spans="1:26" customFormat="1" x14ac:dyDescent="0.2">
      <c r="A845" s="37">
        <v>2745</v>
      </c>
      <c r="B845" s="37" t="s">
        <v>1692</v>
      </c>
      <c r="C845" s="37" t="s">
        <v>92</v>
      </c>
      <c r="D845" s="37">
        <v>0.01</v>
      </c>
      <c r="E845" s="37">
        <v>220.98</v>
      </c>
      <c r="F845" s="37">
        <v>64.66</v>
      </c>
      <c r="G845" s="37" t="s">
        <v>2</v>
      </c>
      <c r="H845" s="37" t="s">
        <v>70</v>
      </c>
      <c r="I845" s="37" t="s">
        <v>4</v>
      </c>
      <c r="J845" s="37" t="s">
        <v>93</v>
      </c>
      <c r="K845" s="37" t="s">
        <v>6</v>
      </c>
      <c r="L845" s="37" t="s">
        <v>1693</v>
      </c>
      <c r="M845" s="37">
        <v>0.62</v>
      </c>
      <c r="N845" s="37" t="s">
        <v>8</v>
      </c>
      <c r="O845" s="37" t="s">
        <v>35</v>
      </c>
      <c r="P845" s="37" t="s">
        <v>564</v>
      </c>
      <c r="Q845" s="37" t="s">
        <v>1694</v>
      </c>
      <c r="R845" s="37">
        <v>85224</v>
      </c>
      <c r="S845" s="39">
        <v>42081</v>
      </c>
      <c r="T845" s="39">
        <v>42082</v>
      </c>
      <c r="U845" s="37">
        <v>1049.03</v>
      </c>
      <c r="V845" s="37">
        <v>11</v>
      </c>
      <c r="W845" s="37">
        <v>2591.09</v>
      </c>
      <c r="X845" s="37">
        <v>86184</v>
      </c>
      <c r="Y845" s="37" t="s">
        <v>3218</v>
      </c>
      <c r="Z845" s="37">
        <v>3908.6542407454435</v>
      </c>
    </row>
    <row r="846" spans="1:26" customFormat="1" x14ac:dyDescent="0.2">
      <c r="A846" s="37">
        <v>2747</v>
      </c>
      <c r="B846" s="37" t="s">
        <v>982</v>
      </c>
      <c r="C846" s="37" t="s">
        <v>92</v>
      </c>
      <c r="D846" s="37">
        <v>0.01</v>
      </c>
      <c r="E846" s="37">
        <v>220.98</v>
      </c>
      <c r="F846" s="37">
        <v>64.66</v>
      </c>
      <c r="G846" s="37" t="s">
        <v>2</v>
      </c>
      <c r="H846" s="37" t="s">
        <v>70</v>
      </c>
      <c r="I846" s="37" t="s">
        <v>4</v>
      </c>
      <c r="J846" s="37" t="s">
        <v>93</v>
      </c>
      <c r="K846" s="37" t="s">
        <v>6</v>
      </c>
      <c r="L846" s="37" t="s">
        <v>1693</v>
      </c>
      <c r="M846" s="37">
        <v>0.62</v>
      </c>
      <c r="N846" s="37" t="s">
        <v>8</v>
      </c>
      <c r="O846" s="37" t="s">
        <v>87</v>
      </c>
      <c r="P846" s="37" t="s">
        <v>88</v>
      </c>
      <c r="Q846" s="37" t="s">
        <v>89</v>
      </c>
      <c r="R846" s="37">
        <v>10115</v>
      </c>
      <c r="S846" s="39">
        <v>42081</v>
      </c>
      <c r="T846" s="39">
        <v>42082</v>
      </c>
      <c r="U846" s="37">
        <v>1049.03</v>
      </c>
      <c r="V846" s="37">
        <v>44</v>
      </c>
      <c r="W846" s="37">
        <v>10364.36</v>
      </c>
      <c r="X846" s="37">
        <v>23751</v>
      </c>
      <c r="Y846" s="37" t="s">
        <v>3219</v>
      </c>
      <c r="Z846" s="37">
        <v>3908.6542407454435</v>
      </c>
    </row>
    <row r="847" spans="1:26" customFormat="1" x14ac:dyDescent="0.2">
      <c r="A847" s="37">
        <v>485</v>
      </c>
      <c r="B847" s="37" t="s">
        <v>1695</v>
      </c>
      <c r="C847" s="37" t="s">
        <v>46</v>
      </c>
      <c r="D847" s="37">
        <v>0.05</v>
      </c>
      <c r="E847" s="37">
        <v>2.88</v>
      </c>
      <c r="F847" s="37">
        <v>0.5</v>
      </c>
      <c r="G847" s="37" t="s">
        <v>14</v>
      </c>
      <c r="H847" s="37" t="s">
        <v>70</v>
      </c>
      <c r="I847" s="37" t="s">
        <v>24</v>
      </c>
      <c r="J847" s="37" t="s">
        <v>128</v>
      </c>
      <c r="K847" s="37" t="s">
        <v>49</v>
      </c>
      <c r="L847" s="37" t="s">
        <v>1696</v>
      </c>
      <c r="M847" s="37">
        <v>0.36</v>
      </c>
      <c r="N847" s="37" t="s">
        <v>8</v>
      </c>
      <c r="O847" s="37" t="s">
        <v>35</v>
      </c>
      <c r="P847" s="37" t="s">
        <v>66</v>
      </c>
      <c r="Q847" s="37" t="s">
        <v>1697</v>
      </c>
      <c r="R847" s="37">
        <v>93727</v>
      </c>
      <c r="S847" s="39">
        <v>42081</v>
      </c>
      <c r="T847" s="39">
        <v>42083</v>
      </c>
      <c r="U847" s="37">
        <v>6.0513000000000003</v>
      </c>
      <c r="V847" s="37">
        <v>3</v>
      </c>
      <c r="W847" s="37">
        <v>8.77</v>
      </c>
      <c r="X847" s="37">
        <v>91062</v>
      </c>
      <c r="Y847" s="37" t="s">
        <v>3218</v>
      </c>
      <c r="Z847" s="37">
        <v>133.22359049118938</v>
      </c>
    </row>
    <row r="848" spans="1:26" customFormat="1" x14ac:dyDescent="0.2">
      <c r="A848" s="37">
        <v>383</v>
      </c>
      <c r="B848" s="37" t="s">
        <v>1698</v>
      </c>
      <c r="C848" s="37" t="s">
        <v>1</v>
      </c>
      <c r="D848" s="37">
        <v>0.06</v>
      </c>
      <c r="E848" s="37">
        <v>5.34</v>
      </c>
      <c r="F848" s="37">
        <v>5.63</v>
      </c>
      <c r="G848" s="37" t="s">
        <v>14</v>
      </c>
      <c r="H848" s="37" t="s">
        <v>70</v>
      </c>
      <c r="I848" s="37" t="s">
        <v>24</v>
      </c>
      <c r="J848" s="37" t="s">
        <v>48</v>
      </c>
      <c r="K848" s="37" t="s">
        <v>49</v>
      </c>
      <c r="L848" s="37" t="s">
        <v>1699</v>
      </c>
      <c r="M848" s="37">
        <v>0.39</v>
      </c>
      <c r="N848" s="37" t="s">
        <v>8</v>
      </c>
      <c r="O848" s="37" t="s">
        <v>87</v>
      </c>
      <c r="P848" s="37" t="s">
        <v>296</v>
      </c>
      <c r="Q848" s="37" t="s">
        <v>1700</v>
      </c>
      <c r="R848" s="37">
        <v>19026</v>
      </c>
      <c r="S848" s="39">
        <v>42082</v>
      </c>
      <c r="T848" s="39">
        <v>42082</v>
      </c>
      <c r="U848" s="37">
        <v>-82.822999999999993</v>
      </c>
      <c r="V848" s="37">
        <v>7</v>
      </c>
      <c r="W848" s="37">
        <v>38.65</v>
      </c>
      <c r="X848" s="37">
        <v>88928</v>
      </c>
      <c r="Y848" s="37" t="s">
        <v>3219</v>
      </c>
      <c r="Z848" s="37">
        <v>299.02061114264603</v>
      </c>
    </row>
    <row r="849" spans="1:26" customFormat="1" x14ac:dyDescent="0.2">
      <c r="A849" s="37">
        <v>383</v>
      </c>
      <c r="B849" s="37" t="s">
        <v>1698</v>
      </c>
      <c r="C849" s="37" t="s">
        <v>1</v>
      </c>
      <c r="D849" s="37">
        <v>7.0000000000000007E-2</v>
      </c>
      <c r="E849" s="37">
        <v>65.989999999999995</v>
      </c>
      <c r="F849" s="37">
        <v>5.26</v>
      </c>
      <c r="G849" s="37" t="s">
        <v>63</v>
      </c>
      <c r="H849" s="37" t="s">
        <v>70</v>
      </c>
      <c r="I849" s="37" t="s">
        <v>16</v>
      </c>
      <c r="J849" s="37" t="s">
        <v>111</v>
      </c>
      <c r="K849" s="37" t="s">
        <v>49</v>
      </c>
      <c r="L849" s="37" t="s">
        <v>1701</v>
      </c>
      <c r="M849" s="37">
        <v>0.56000000000000005</v>
      </c>
      <c r="N849" s="37" t="s">
        <v>8</v>
      </c>
      <c r="O849" s="37" t="s">
        <v>87</v>
      </c>
      <c r="P849" s="37" t="s">
        <v>296</v>
      </c>
      <c r="Q849" s="37" t="s">
        <v>1700</v>
      </c>
      <c r="R849" s="37">
        <v>19026</v>
      </c>
      <c r="S849" s="39">
        <v>42082</v>
      </c>
      <c r="T849" s="39">
        <v>42084</v>
      </c>
      <c r="U849" s="37">
        <v>107.08199999999999</v>
      </c>
      <c r="V849" s="37">
        <v>5</v>
      </c>
      <c r="W849" s="37">
        <v>279.83</v>
      </c>
      <c r="X849" s="37">
        <v>88928</v>
      </c>
      <c r="Y849" s="37" t="s">
        <v>3219</v>
      </c>
      <c r="Z849" s="37">
        <v>725.76574038448177</v>
      </c>
    </row>
    <row r="850" spans="1:26" customFormat="1" x14ac:dyDescent="0.2">
      <c r="A850" s="37">
        <v>770</v>
      </c>
      <c r="B850" s="37" t="s">
        <v>1702</v>
      </c>
      <c r="C850" s="37" t="s">
        <v>1</v>
      </c>
      <c r="D850" s="37">
        <v>0.08</v>
      </c>
      <c r="E850" s="37">
        <v>30.73</v>
      </c>
      <c r="F850" s="37">
        <v>4</v>
      </c>
      <c r="G850" s="37" t="s">
        <v>14</v>
      </c>
      <c r="H850" s="37" t="s">
        <v>3</v>
      </c>
      <c r="I850" s="37" t="s">
        <v>16</v>
      </c>
      <c r="J850" s="37" t="s">
        <v>17</v>
      </c>
      <c r="K850" s="37" t="s">
        <v>49</v>
      </c>
      <c r="L850" s="37" t="s">
        <v>650</v>
      </c>
      <c r="M850" s="37">
        <v>0.75</v>
      </c>
      <c r="N850" s="37" t="s">
        <v>8</v>
      </c>
      <c r="O850" s="37" t="s">
        <v>35</v>
      </c>
      <c r="P850" s="37" t="s">
        <v>115</v>
      </c>
      <c r="Q850" s="37" t="s">
        <v>1090</v>
      </c>
      <c r="R850" s="37">
        <v>97062</v>
      </c>
      <c r="S850" s="39">
        <v>42082</v>
      </c>
      <c r="T850" s="39">
        <v>42082</v>
      </c>
      <c r="U850" s="37">
        <v>-45.07</v>
      </c>
      <c r="V850" s="37">
        <v>14</v>
      </c>
      <c r="W850" s="37">
        <v>429.33</v>
      </c>
      <c r="X850" s="37">
        <v>88667</v>
      </c>
      <c r="Y850" s="37" t="s">
        <v>3218</v>
      </c>
      <c r="Z850" s="37">
        <v>649.152667052222</v>
      </c>
    </row>
    <row r="851" spans="1:26" customFormat="1" x14ac:dyDescent="0.2">
      <c r="A851" s="37">
        <v>771</v>
      </c>
      <c r="B851" s="37" t="s">
        <v>1703</v>
      </c>
      <c r="C851" s="37" t="s">
        <v>1</v>
      </c>
      <c r="D851" s="37">
        <v>0.05</v>
      </c>
      <c r="E851" s="37">
        <v>14.56</v>
      </c>
      <c r="F851" s="37">
        <v>3.5</v>
      </c>
      <c r="G851" s="37" t="s">
        <v>14</v>
      </c>
      <c r="H851" s="37" t="s">
        <v>3</v>
      </c>
      <c r="I851" s="37" t="s">
        <v>24</v>
      </c>
      <c r="J851" s="37" t="s">
        <v>71</v>
      </c>
      <c r="K851" s="37" t="s">
        <v>49</v>
      </c>
      <c r="L851" s="37" t="s">
        <v>310</v>
      </c>
      <c r="M851" s="37">
        <v>0.57999999999999996</v>
      </c>
      <c r="N851" s="37" t="s">
        <v>8</v>
      </c>
      <c r="O851" s="37" t="s">
        <v>35</v>
      </c>
      <c r="P851" s="37" t="s">
        <v>115</v>
      </c>
      <c r="Q851" s="37" t="s">
        <v>1704</v>
      </c>
      <c r="R851" s="37">
        <v>97068</v>
      </c>
      <c r="S851" s="39">
        <v>42082</v>
      </c>
      <c r="T851" s="39">
        <v>42084</v>
      </c>
      <c r="U851" s="37">
        <v>-8.5299999999999994</v>
      </c>
      <c r="V851" s="37">
        <v>3</v>
      </c>
      <c r="W851" s="37">
        <v>44.66</v>
      </c>
      <c r="X851" s="37">
        <v>88667</v>
      </c>
      <c r="Y851" s="37" t="s">
        <v>3218</v>
      </c>
      <c r="Z851" s="37">
        <v>500.61135529277863</v>
      </c>
    </row>
    <row r="852" spans="1:26" customFormat="1" x14ac:dyDescent="0.2">
      <c r="A852" s="37">
        <v>771</v>
      </c>
      <c r="B852" s="37" t="s">
        <v>1703</v>
      </c>
      <c r="C852" s="37" t="s">
        <v>1</v>
      </c>
      <c r="D852" s="37">
        <v>0</v>
      </c>
      <c r="E852" s="37">
        <v>299.99</v>
      </c>
      <c r="F852" s="37">
        <v>11.64</v>
      </c>
      <c r="G852" s="37" t="s">
        <v>14</v>
      </c>
      <c r="H852" s="37" t="s">
        <v>3</v>
      </c>
      <c r="I852" s="37" t="s">
        <v>16</v>
      </c>
      <c r="J852" s="37" t="s">
        <v>39</v>
      </c>
      <c r="K852" s="37" t="s">
        <v>40</v>
      </c>
      <c r="L852" s="37" t="s">
        <v>1705</v>
      </c>
      <c r="M852" s="37">
        <v>0.5</v>
      </c>
      <c r="N852" s="37" t="s">
        <v>8</v>
      </c>
      <c r="O852" s="37" t="s">
        <v>35</v>
      </c>
      <c r="P852" s="37" t="s">
        <v>115</v>
      </c>
      <c r="Q852" s="37" t="s">
        <v>1704</v>
      </c>
      <c r="R852" s="37">
        <v>97068</v>
      </c>
      <c r="S852" s="39">
        <v>42082</v>
      </c>
      <c r="T852" s="39">
        <v>42084</v>
      </c>
      <c r="U852" s="37">
        <v>285.95</v>
      </c>
      <c r="V852" s="37">
        <v>5</v>
      </c>
      <c r="W852" s="37">
        <v>1619.95</v>
      </c>
      <c r="X852" s="37">
        <v>88667</v>
      </c>
      <c r="Y852" s="37" t="s">
        <v>3218</v>
      </c>
      <c r="Z852" s="37">
        <v>1888.0002664253136</v>
      </c>
    </row>
    <row r="853" spans="1:26" customFormat="1" x14ac:dyDescent="0.2">
      <c r="A853" s="37">
        <v>2502</v>
      </c>
      <c r="B853" s="37" t="s">
        <v>1706</v>
      </c>
      <c r="C853" s="37" t="s">
        <v>13</v>
      </c>
      <c r="D853" s="37">
        <v>0.1</v>
      </c>
      <c r="E853" s="37">
        <v>24.92</v>
      </c>
      <c r="F853" s="37">
        <v>12.98</v>
      </c>
      <c r="G853" s="37" t="s">
        <v>14</v>
      </c>
      <c r="H853" s="37" t="s">
        <v>47</v>
      </c>
      <c r="I853" s="37" t="s">
        <v>24</v>
      </c>
      <c r="J853" s="37" t="s">
        <v>48</v>
      </c>
      <c r="K853" s="37" t="s">
        <v>49</v>
      </c>
      <c r="L853" s="37" t="s">
        <v>1707</v>
      </c>
      <c r="M853" s="37">
        <v>0.39</v>
      </c>
      <c r="N853" s="37" t="s">
        <v>8</v>
      </c>
      <c r="O853" s="37" t="s">
        <v>28</v>
      </c>
      <c r="P853" s="37" t="s">
        <v>29</v>
      </c>
      <c r="Q853" s="37" t="s">
        <v>1708</v>
      </c>
      <c r="R853" s="37">
        <v>46321</v>
      </c>
      <c r="S853" s="39">
        <v>42082</v>
      </c>
      <c r="T853" s="39">
        <v>42082</v>
      </c>
      <c r="U853" s="37">
        <v>-45.816000000000003</v>
      </c>
      <c r="V853" s="37">
        <v>3</v>
      </c>
      <c r="W853" s="37">
        <v>70.819999999999993</v>
      </c>
      <c r="X853" s="37">
        <v>91310</v>
      </c>
      <c r="Y853" s="37" t="s">
        <v>3217</v>
      </c>
      <c r="Z853" s="37">
        <v>312.91937234212708</v>
      </c>
    </row>
    <row r="854" spans="1:26" customFormat="1" x14ac:dyDescent="0.2">
      <c r="A854" s="37">
        <v>2502</v>
      </c>
      <c r="B854" s="37" t="s">
        <v>1706</v>
      </c>
      <c r="C854" s="37" t="s">
        <v>13</v>
      </c>
      <c r="D854" s="37">
        <v>0</v>
      </c>
      <c r="E854" s="37">
        <v>12.28</v>
      </c>
      <c r="F854" s="37">
        <v>6.35</v>
      </c>
      <c r="G854" s="37" t="s">
        <v>63</v>
      </c>
      <c r="H854" s="37" t="s">
        <v>47</v>
      </c>
      <c r="I854" s="37" t="s">
        <v>24</v>
      </c>
      <c r="J854" s="37" t="s">
        <v>64</v>
      </c>
      <c r="K854" s="37" t="s">
        <v>49</v>
      </c>
      <c r="L854" s="37" t="s">
        <v>1709</v>
      </c>
      <c r="M854" s="37">
        <v>0.38</v>
      </c>
      <c r="N854" s="37" t="s">
        <v>8</v>
      </c>
      <c r="O854" s="37" t="s">
        <v>28</v>
      </c>
      <c r="P854" s="37" t="s">
        <v>29</v>
      </c>
      <c r="Q854" s="37" t="s">
        <v>1708</v>
      </c>
      <c r="R854" s="37">
        <v>46321</v>
      </c>
      <c r="S854" s="39">
        <v>42082</v>
      </c>
      <c r="T854" s="39">
        <v>42083</v>
      </c>
      <c r="U854" s="37">
        <v>30.63</v>
      </c>
      <c r="V854" s="37">
        <v>7</v>
      </c>
      <c r="W854" s="37">
        <v>90.44</v>
      </c>
      <c r="X854" s="37">
        <v>91310</v>
      </c>
      <c r="Y854" s="37" t="s">
        <v>3217</v>
      </c>
      <c r="Z854" s="37">
        <v>143.90601159396965</v>
      </c>
    </row>
    <row r="855" spans="1:26" customFormat="1" x14ac:dyDescent="0.2">
      <c r="A855" s="37">
        <v>2621</v>
      </c>
      <c r="B855" s="37" t="s">
        <v>1710</v>
      </c>
      <c r="C855" s="37" t="s">
        <v>13</v>
      </c>
      <c r="D855" s="37">
        <v>0.03</v>
      </c>
      <c r="E855" s="37">
        <v>40.97</v>
      </c>
      <c r="F855" s="37">
        <v>8.99</v>
      </c>
      <c r="G855" s="37" t="s">
        <v>63</v>
      </c>
      <c r="H855" s="37" t="s">
        <v>70</v>
      </c>
      <c r="I855" s="37" t="s">
        <v>24</v>
      </c>
      <c r="J855" s="37" t="s">
        <v>25</v>
      </c>
      <c r="K855" s="37" t="s">
        <v>18</v>
      </c>
      <c r="L855" s="37" t="s">
        <v>1711</v>
      </c>
      <c r="M855" s="37">
        <v>0.59</v>
      </c>
      <c r="N855" s="37" t="s">
        <v>8</v>
      </c>
      <c r="O855" s="37" t="s">
        <v>9</v>
      </c>
      <c r="P855" s="37" t="s">
        <v>376</v>
      </c>
      <c r="Q855" s="37" t="s">
        <v>1712</v>
      </c>
      <c r="R855" s="37">
        <v>37027</v>
      </c>
      <c r="S855" s="39">
        <v>42082</v>
      </c>
      <c r="T855" s="39">
        <v>42083</v>
      </c>
      <c r="U855" s="37">
        <v>-177.05799999999999</v>
      </c>
      <c r="V855" s="37">
        <v>5</v>
      </c>
      <c r="W855" s="37">
        <v>207.22</v>
      </c>
      <c r="X855" s="37">
        <v>88016</v>
      </c>
      <c r="Y855" s="37" t="s">
        <v>3216</v>
      </c>
      <c r="Z855" s="37">
        <v>218.37116351201425</v>
      </c>
    </row>
    <row r="856" spans="1:26" customFormat="1" x14ac:dyDescent="0.2">
      <c r="A856" s="37">
        <v>2840</v>
      </c>
      <c r="B856" s="37" t="s">
        <v>1713</v>
      </c>
      <c r="C856" s="37" t="s">
        <v>13</v>
      </c>
      <c r="D856" s="37">
        <v>0</v>
      </c>
      <c r="E856" s="37">
        <v>21.98</v>
      </c>
      <c r="F856" s="37">
        <v>2.87</v>
      </c>
      <c r="G856" s="37" t="s">
        <v>14</v>
      </c>
      <c r="H856" s="37" t="s">
        <v>70</v>
      </c>
      <c r="I856" s="37" t="s">
        <v>24</v>
      </c>
      <c r="J856" s="37" t="s">
        <v>25</v>
      </c>
      <c r="K856" s="37" t="s">
        <v>18</v>
      </c>
      <c r="L856" s="37" t="s">
        <v>1714</v>
      </c>
      <c r="M856" s="37">
        <v>0.55000000000000004</v>
      </c>
      <c r="N856" s="37" t="s">
        <v>8</v>
      </c>
      <c r="O856" s="37" t="s">
        <v>9</v>
      </c>
      <c r="P856" s="37" t="s">
        <v>99</v>
      </c>
      <c r="Q856" s="37" t="s">
        <v>1715</v>
      </c>
      <c r="R856" s="37">
        <v>33161</v>
      </c>
      <c r="S856" s="39">
        <v>42082</v>
      </c>
      <c r="T856" s="39">
        <v>42083</v>
      </c>
      <c r="U856" s="37">
        <v>21.096</v>
      </c>
      <c r="V856" s="37">
        <v>16</v>
      </c>
      <c r="W856" s="37">
        <v>360.03</v>
      </c>
      <c r="X856" s="37">
        <v>87884</v>
      </c>
      <c r="Y856" s="37" t="s">
        <v>3216</v>
      </c>
      <c r="Z856" s="37">
        <v>261.42785844918933</v>
      </c>
    </row>
    <row r="857" spans="1:26" customFormat="1" x14ac:dyDescent="0.2">
      <c r="A857" s="37">
        <v>2882</v>
      </c>
      <c r="B857" s="37" t="s">
        <v>647</v>
      </c>
      <c r="C857" s="37" t="s">
        <v>13</v>
      </c>
      <c r="D857" s="37">
        <v>7.0000000000000007E-2</v>
      </c>
      <c r="E857" s="37">
        <v>28.99</v>
      </c>
      <c r="F857" s="37">
        <v>8.59</v>
      </c>
      <c r="G857" s="37" t="s">
        <v>14</v>
      </c>
      <c r="H857" s="37" t="s">
        <v>15</v>
      </c>
      <c r="I857" s="37" t="s">
        <v>16</v>
      </c>
      <c r="J857" s="37" t="s">
        <v>111</v>
      </c>
      <c r="K857" s="37" t="s">
        <v>120</v>
      </c>
      <c r="L857" s="37" t="s">
        <v>1005</v>
      </c>
      <c r="M857" s="37">
        <v>0.56000000000000005</v>
      </c>
      <c r="N857" s="37" t="s">
        <v>8</v>
      </c>
      <c r="O857" s="37" t="s">
        <v>9</v>
      </c>
      <c r="P857" s="37" t="s">
        <v>73</v>
      </c>
      <c r="Q857" s="37" t="s">
        <v>649</v>
      </c>
      <c r="R857" s="37">
        <v>28206</v>
      </c>
      <c r="S857" s="39">
        <v>42082</v>
      </c>
      <c r="T857" s="39">
        <v>42082</v>
      </c>
      <c r="U857" s="37">
        <v>-16.063739999999999</v>
      </c>
      <c r="V857" s="37">
        <v>39</v>
      </c>
      <c r="W857" s="37">
        <v>936.8</v>
      </c>
      <c r="X857" s="37">
        <v>16676</v>
      </c>
      <c r="Y857" s="37" t="s">
        <v>3216</v>
      </c>
      <c r="Z857" s="37">
        <v>336.55331816048368</v>
      </c>
    </row>
    <row r="858" spans="1:26" customFormat="1" x14ac:dyDescent="0.2">
      <c r="A858" s="37">
        <v>2884</v>
      </c>
      <c r="B858" s="37" t="s">
        <v>1716</v>
      </c>
      <c r="C858" s="37" t="s">
        <v>13</v>
      </c>
      <c r="D858" s="37">
        <v>7.0000000000000007E-2</v>
      </c>
      <c r="E858" s="37">
        <v>28.99</v>
      </c>
      <c r="F858" s="37">
        <v>8.59</v>
      </c>
      <c r="G858" s="37" t="s">
        <v>14</v>
      </c>
      <c r="H858" s="37" t="s">
        <v>15</v>
      </c>
      <c r="I858" s="37" t="s">
        <v>16</v>
      </c>
      <c r="J858" s="37" t="s">
        <v>111</v>
      </c>
      <c r="K858" s="37" t="s">
        <v>120</v>
      </c>
      <c r="L858" s="37" t="s">
        <v>1005</v>
      </c>
      <c r="M858" s="37">
        <v>0.56000000000000005</v>
      </c>
      <c r="N858" s="37" t="s">
        <v>8</v>
      </c>
      <c r="O858" s="37" t="s">
        <v>87</v>
      </c>
      <c r="P858" s="37" t="s">
        <v>293</v>
      </c>
      <c r="Q858" s="37" t="s">
        <v>1717</v>
      </c>
      <c r="R858" s="37">
        <v>44039</v>
      </c>
      <c r="S858" s="39">
        <v>42082</v>
      </c>
      <c r="T858" s="39">
        <v>42082</v>
      </c>
      <c r="U858" s="37">
        <v>-12.077999999999999</v>
      </c>
      <c r="V858" s="37">
        <v>10</v>
      </c>
      <c r="W858" s="37">
        <v>240.21</v>
      </c>
      <c r="X858" s="37">
        <v>87631</v>
      </c>
      <c r="Y858" s="37" t="s">
        <v>3219</v>
      </c>
      <c r="Z858" s="37">
        <v>340.63481844321194</v>
      </c>
    </row>
    <row r="859" spans="1:26" customFormat="1" x14ac:dyDescent="0.2">
      <c r="A859" s="37">
        <v>3222</v>
      </c>
      <c r="B859" s="37" t="s">
        <v>1718</v>
      </c>
      <c r="C859" s="37" t="s">
        <v>13</v>
      </c>
      <c r="D859" s="37">
        <v>0.04</v>
      </c>
      <c r="E859" s="37">
        <v>39.479999999999997</v>
      </c>
      <c r="F859" s="37">
        <v>1.99</v>
      </c>
      <c r="G859" s="37" t="s">
        <v>63</v>
      </c>
      <c r="H859" s="37" t="s">
        <v>70</v>
      </c>
      <c r="I859" s="37" t="s">
        <v>16</v>
      </c>
      <c r="J859" s="37" t="s">
        <v>17</v>
      </c>
      <c r="K859" s="37" t="s">
        <v>18</v>
      </c>
      <c r="L859" s="37" t="s">
        <v>1233</v>
      </c>
      <c r="M859" s="37">
        <v>0.54</v>
      </c>
      <c r="N859" s="37" t="s">
        <v>8</v>
      </c>
      <c r="O859" s="37" t="s">
        <v>9</v>
      </c>
      <c r="P859" s="37" t="s">
        <v>99</v>
      </c>
      <c r="Q859" s="37" t="s">
        <v>1719</v>
      </c>
      <c r="R859" s="37">
        <v>32303</v>
      </c>
      <c r="S859" s="39">
        <v>42082</v>
      </c>
      <c r="T859" s="39">
        <v>42082</v>
      </c>
      <c r="U859" s="37">
        <v>-1535.4864</v>
      </c>
      <c r="V859" s="37">
        <v>8</v>
      </c>
      <c r="W859" s="37">
        <v>332.16</v>
      </c>
      <c r="X859" s="37">
        <v>90814</v>
      </c>
      <c r="Y859" s="37" t="s">
        <v>3216</v>
      </c>
      <c r="Z859" s="37">
        <v>-1419.0058895951997</v>
      </c>
    </row>
    <row r="860" spans="1:26" customFormat="1" x14ac:dyDescent="0.2">
      <c r="A860" s="37">
        <v>3222</v>
      </c>
      <c r="B860" s="37" t="s">
        <v>1718</v>
      </c>
      <c r="C860" s="37" t="s">
        <v>13</v>
      </c>
      <c r="D860" s="37">
        <v>0</v>
      </c>
      <c r="E860" s="37">
        <v>8.1199999999999992</v>
      </c>
      <c r="F860" s="37">
        <v>2.83</v>
      </c>
      <c r="G860" s="37" t="s">
        <v>14</v>
      </c>
      <c r="H860" s="37" t="s">
        <v>70</v>
      </c>
      <c r="I860" s="37" t="s">
        <v>16</v>
      </c>
      <c r="J860" s="37" t="s">
        <v>17</v>
      </c>
      <c r="K860" s="37" t="s">
        <v>18</v>
      </c>
      <c r="L860" s="37" t="s">
        <v>1674</v>
      </c>
      <c r="M860" s="37">
        <v>0.77</v>
      </c>
      <c r="N860" s="37" t="s">
        <v>8</v>
      </c>
      <c r="O860" s="37" t="s">
        <v>9</v>
      </c>
      <c r="P860" s="37" t="s">
        <v>99</v>
      </c>
      <c r="Q860" s="37" t="s">
        <v>1719</v>
      </c>
      <c r="R860" s="37">
        <v>32303</v>
      </c>
      <c r="S860" s="39">
        <v>42082</v>
      </c>
      <c r="T860" s="39">
        <v>42083</v>
      </c>
      <c r="U860" s="37">
        <v>-159.32</v>
      </c>
      <c r="V860" s="37">
        <v>17</v>
      </c>
      <c r="W860" s="37">
        <v>147.62</v>
      </c>
      <c r="X860" s="37">
        <v>90814</v>
      </c>
      <c r="Y860" s="37" t="s">
        <v>3216</v>
      </c>
      <c r="Z860" s="37">
        <v>215.00629623687863</v>
      </c>
    </row>
    <row r="861" spans="1:26" customFormat="1" x14ac:dyDescent="0.2">
      <c r="A861" s="37">
        <v>1852</v>
      </c>
      <c r="B861" s="37" t="s">
        <v>1720</v>
      </c>
      <c r="C861" s="37" t="s">
        <v>46</v>
      </c>
      <c r="D861" s="37">
        <v>0.06</v>
      </c>
      <c r="E861" s="37">
        <v>6.48</v>
      </c>
      <c r="F861" s="37">
        <v>5.14</v>
      </c>
      <c r="G861" s="37" t="s">
        <v>63</v>
      </c>
      <c r="H861" s="37" t="s">
        <v>47</v>
      </c>
      <c r="I861" s="37" t="s">
        <v>24</v>
      </c>
      <c r="J861" s="37" t="s">
        <v>64</v>
      </c>
      <c r="K861" s="37" t="s">
        <v>49</v>
      </c>
      <c r="L861" s="37" t="s">
        <v>1721</v>
      </c>
      <c r="M861" s="37">
        <v>0.37</v>
      </c>
      <c r="N861" s="37" t="s">
        <v>8</v>
      </c>
      <c r="O861" s="37" t="s">
        <v>35</v>
      </c>
      <c r="P861" s="37" t="s">
        <v>66</v>
      </c>
      <c r="Q861" s="37" t="s">
        <v>1722</v>
      </c>
      <c r="R861" s="37">
        <v>92008</v>
      </c>
      <c r="S861" s="39">
        <v>42082</v>
      </c>
      <c r="T861" s="39">
        <v>42084</v>
      </c>
      <c r="U861" s="37">
        <v>-28.45</v>
      </c>
      <c r="V861" s="37">
        <v>10</v>
      </c>
      <c r="W861" s="37">
        <v>68.34</v>
      </c>
      <c r="X861" s="37">
        <v>86847</v>
      </c>
      <c r="Y861" s="37" t="s">
        <v>3218</v>
      </c>
      <c r="Z861" s="37">
        <v>187.34604597880067</v>
      </c>
    </row>
    <row r="862" spans="1:26" customFormat="1" x14ac:dyDescent="0.2">
      <c r="A862" s="37">
        <v>1854</v>
      </c>
      <c r="B862" s="37" t="s">
        <v>1723</v>
      </c>
      <c r="C862" s="37" t="s">
        <v>46</v>
      </c>
      <c r="D862" s="37">
        <v>0.02</v>
      </c>
      <c r="E862" s="37">
        <v>30.73</v>
      </c>
      <c r="F862" s="37">
        <v>4</v>
      </c>
      <c r="G862" s="37" t="s">
        <v>14</v>
      </c>
      <c r="H862" s="37" t="s">
        <v>47</v>
      </c>
      <c r="I862" s="37" t="s">
        <v>16</v>
      </c>
      <c r="J862" s="37" t="s">
        <v>17</v>
      </c>
      <c r="K862" s="37" t="s">
        <v>49</v>
      </c>
      <c r="L862" s="37" t="s">
        <v>650</v>
      </c>
      <c r="M862" s="37">
        <v>0.75</v>
      </c>
      <c r="N862" s="37" t="s">
        <v>8</v>
      </c>
      <c r="O862" s="37" t="s">
        <v>87</v>
      </c>
      <c r="P862" s="37" t="s">
        <v>224</v>
      </c>
      <c r="Q862" s="37" t="s">
        <v>1724</v>
      </c>
      <c r="R862" s="37">
        <v>6478</v>
      </c>
      <c r="S862" s="39">
        <v>42082</v>
      </c>
      <c r="T862" s="39">
        <v>42085</v>
      </c>
      <c r="U862" s="37">
        <v>72.78</v>
      </c>
      <c r="V862" s="37">
        <v>16</v>
      </c>
      <c r="W862" s="37">
        <v>522.22</v>
      </c>
      <c r="X862" s="37">
        <v>86847</v>
      </c>
      <c r="Y862" s="37" t="s">
        <v>3219</v>
      </c>
      <c r="Z862" s="37">
        <v>759.97813523389209</v>
      </c>
    </row>
    <row r="863" spans="1:26" customFormat="1" x14ac:dyDescent="0.2">
      <c r="A863" s="37">
        <v>2639</v>
      </c>
      <c r="B863" s="37" t="s">
        <v>1725</v>
      </c>
      <c r="C863" s="37" t="s">
        <v>46</v>
      </c>
      <c r="D863" s="37">
        <v>0.05</v>
      </c>
      <c r="E863" s="37">
        <v>4.9800000000000004</v>
      </c>
      <c r="F863" s="37">
        <v>0.49</v>
      </c>
      <c r="G863" s="37" t="s">
        <v>14</v>
      </c>
      <c r="H863" s="37" t="s">
        <v>15</v>
      </c>
      <c r="I863" s="37" t="s">
        <v>24</v>
      </c>
      <c r="J863" s="37" t="s">
        <v>128</v>
      </c>
      <c r="K863" s="37" t="s">
        <v>49</v>
      </c>
      <c r="L863" s="37" t="s">
        <v>1079</v>
      </c>
      <c r="M863" s="37">
        <v>0.39</v>
      </c>
      <c r="N863" s="37" t="s">
        <v>8</v>
      </c>
      <c r="O863" s="37" t="s">
        <v>35</v>
      </c>
      <c r="P863" s="37" t="s">
        <v>616</v>
      </c>
      <c r="Q863" s="37" t="s">
        <v>171</v>
      </c>
      <c r="R863" s="37">
        <v>88201</v>
      </c>
      <c r="S863" s="39">
        <v>42082</v>
      </c>
      <c r="T863" s="39">
        <v>42082</v>
      </c>
      <c r="U863" s="37">
        <v>3.84</v>
      </c>
      <c r="V863" s="37">
        <v>3</v>
      </c>
      <c r="W863" s="37">
        <v>14.2</v>
      </c>
      <c r="X863" s="37">
        <v>90952</v>
      </c>
      <c r="Y863" s="37" t="s">
        <v>3218</v>
      </c>
      <c r="Z863" s="37">
        <v>133.26221304117217</v>
      </c>
    </row>
    <row r="864" spans="1:26" customFormat="1" x14ac:dyDescent="0.2">
      <c r="A864" s="37">
        <v>3105</v>
      </c>
      <c r="B864" s="37" t="s">
        <v>1726</v>
      </c>
      <c r="C864" s="37" t="s">
        <v>1</v>
      </c>
      <c r="D864" s="37">
        <v>0.04</v>
      </c>
      <c r="E864" s="37">
        <v>3.08</v>
      </c>
      <c r="F864" s="37">
        <v>0.99</v>
      </c>
      <c r="G864" s="37" t="s">
        <v>14</v>
      </c>
      <c r="H864" s="37" t="s">
        <v>47</v>
      </c>
      <c r="I864" s="37" t="s">
        <v>24</v>
      </c>
      <c r="J864" s="37" t="s">
        <v>128</v>
      </c>
      <c r="K864" s="37" t="s">
        <v>49</v>
      </c>
      <c r="L864" s="37" t="s">
        <v>634</v>
      </c>
      <c r="M864" s="37">
        <v>0.37</v>
      </c>
      <c r="N864" s="37" t="s">
        <v>8</v>
      </c>
      <c r="O864" s="37" t="s">
        <v>9</v>
      </c>
      <c r="P864" s="37" t="s">
        <v>364</v>
      </c>
      <c r="Q864" s="37" t="s">
        <v>925</v>
      </c>
      <c r="R864" s="37">
        <v>42071</v>
      </c>
      <c r="S864" s="39">
        <v>42083</v>
      </c>
      <c r="T864" s="39">
        <v>42084</v>
      </c>
      <c r="U864" s="37">
        <v>13.8</v>
      </c>
      <c r="V864" s="37">
        <v>19</v>
      </c>
      <c r="W864" s="37">
        <v>60.01</v>
      </c>
      <c r="X864" s="37">
        <v>86327</v>
      </c>
      <c r="Y864" s="37" t="s">
        <v>3216</v>
      </c>
      <c r="Z864" s="37">
        <v>289.6697284051092</v>
      </c>
    </row>
    <row r="865" spans="1:26" customFormat="1" x14ac:dyDescent="0.2">
      <c r="A865" s="37">
        <v>3105</v>
      </c>
      <c r="B865" s="37" t="s">
        <v>1726</v>
      </c>
      <c r="C865" s="37" t="s">
        <v>1</v>
      </c>
      <c r="D865" s="37">
        <v>0.02</v>
      </c>
      <c r="E865" s="37">
        <v>6.48</v>
      </c>
      <c r="F865" s="37">
        <v>5.9</v>
      </c>
      <c r="G865" s="37" t="s">
        <v>14</v>
      </c>
      <c r="H865" s="37" t="s">
        <v>47</v>
      </c>
      <c r="I865" s="37" t="s">
        <v>24</v>
      </c>
      <c r="J865" s="37" t="s">
        <v>64</v>
      </c>
      <c r="K865" s="37" t="s">
        <v>49</v>
      </c>
      <c r="L865" s="37" t="s">
        <v>1727</v>
      </c>
      <c r="M865" s="37">
        <v>0.37</v>
      </c>
      <c r="N865" s="37" t="s">
        <v>8</v>
      </c>
      <c r="O865" s="37" t="s">
        <v>9</v>
      </c>
      <c r="P865" s="37" t="s">
        <v>364</v>
      </c>
      <c r="Q865" s="37" t="s">
        <v>925</v>
      </c>
      <c r="R865" s="37">
        <v>42071</v>
      </c>
      <c r="S865" s="39">
        <v>42083</v>
      </c>
      <c r="T865" s="39">
        <v>42084</v>
      </c>
      <c r="U865" s="37">
        <v>4.3920000000000003</v>
      </c>
      <c r="V865" s="37">
        <v>13</v>
      </c>
      <c r="W865" s="37">
        <v>90.98</v>
      </c>
      <c r="X865" s="37">
        <v>86327</v>
      </c>
      <c r="Y865" s="37" t="s">
        <v>3216</v>
      </c>
      <c r="Z865" s="37">
        <v>439.61445394483201</v>
      </c>
    </row>
    <row r="866" spans="1:26" customFormat="1" x14ac:dyDescent="0.2">
      <c r="A866" s="37">
        <v>3105</v>
      </c>
      <c r="B866" s="37" t="s">
        <v>1726</v>
      </c>
      <c r="C866" s="37" t="s">
        <v>1</v>
      </c>
      <c r="D866" s="37">
        <v>0.04</v>
      </c>
      <c r="E866" s="37">
        <v>125.99</v>
      </c>
      <c r="F866" s="37">
        <v>4.2</v>
      </c>
      <c r="G866" s="37" t="s">
        <v>14</v>
      </c>
      <c r="H866" s="37" t="s">
        <v>47</v>
      </c>
      <c r="I866" s="37" t="s">
        <v>16</v>
      </c>
      <c r="J866" s="37" t="s">
        <v>111</v>
      </c>
      <c r="K866" s="37" t="s">
        <v>49</v>
      </c>
      <c r="L866" s="37" t="s">
        <v>1402</v>
      </c>
      <c r="M866" s="37">
        <v>0.59</v>
      </c>
      <c r="N866" s="37" t="s">
        <v>8</v>
      </c>
      <c r="O866" s="37" t="s">
        <v>9</v>
      </c>
      <c r="P866" s="37" t="s">
        <v>364</v>
      </c>
      <c r="Q866" s="37" t="s">
        <v>925</v>
      </c>
      <c r="R866" s="37">
        <v>42071</v>
      </c>
      <c r="S866" s="39">
        <v>42083</v>
      </c>
      <c r="T866" s="39">
        <v>42085</v>
      </c>
      <c r="U866" s="37">
        <v>-236.25</v>
      </c>
      <c r="V866" s="37">
        <v>12</v>
      </c>
      <c r="W866" s="37">
        <v>1270.7</v>
      </c>
      <c r="X866" s="37">
        <v>86327</v>
      </c>
      <c r="Y866" s="37" t="s">
        <v>3216</v>
      </c>
      <c r="Z866" s="37">
        <v>690.29345721621837</v>
      </c>
    </row>
    <row r="867" spans="1:26" customFormat="1" x14ac:dyDescent="0.2">
      <c r="A867" s="37">
        <v>3106</v>
      </c>
      <c r="B867" s="37" t="s">
        <v>1728</v>
      </c>
      <c r="C867" s="37" t="s">
        <v>1</v>
      </c>
      <c r="D867" s="37">
        <v>0.04</v>
      </c>
      <c r="E867" s="37">
        <v>3.08</v>
      </c>
      <c r="F867" s="37">
        <v>0.99</v>
      </c>
      <c r="G867" s="37" t="s">
        <v>14</v>
      </c>
      <c r="H867" s="37" t="s">
        <v>47</v>
      </c>
      <c r="I867" s="37" t="s">
        <v>24</v>
      </c>
      <c r="J867" s="37" t="s">
        <v>128</v>
      </c>
      <c r="K867" s="37" t="s">
        <v>49</v>
      </c>
      <c r="L867" s="37" t="s">
        <v>634</v>
      </c>
      <c r="M867" s="37">
        <v>0.37</v>
      </c>
      <c r="N867" s="37" t="s">
        <v>8</v>
      </c>
      <c r="O867" s="37" t="s">
        <v>28</v>
      </c>
      <c r="P867" s="37" t="s">
        <v>163</v>
      </c>
      <c r="Q867" s="37" t="s">
        <v>1729</v>
      </c>
      <c r="R867" s="37">
        <v>77041</v>
      </c>
      <c r="S867" s="39">
        <v>42083</v>
      </c>
      <c r="T867" s="39">
        <v>42084</v>
      </c>
      <c r="U867" s="37">
        <v>36.020000000000003</v>
      </c>
      <c r="V867" s="37">
        <v>75</v>
      </c>
      <c r="W867" s="37">
        <v>236.87</v>
      </c>
      <c r="X867" s="37">
        <v>548</v>
      </c>
      <c r="Y867" s="37" t="s">
        <v>3217</v>
      </c>
      <c r="Z867" s="37">
        <v>312.42357995644534</v>
      </c>
    </row>
    <row r="868" spans="1:26" customFormat="1" x14ac:dyDescent="0.2">
      <c r="A868" s="37">
        <v>3106</v>
      </c>
      <c r="B868" s="37" t="s">
        <v>1728</v>
      </c>
      <c r="C868" s="37" t="s">
        <v>1</v>
      </c>
      <c r="D868" s="37">
        <v>0.02</v>
      </c>
      <c r="E868" s="37">
        <v>6.48</v>
      </c>
      <c r="F868" s="37">
        <v>5.9</v>
      </c>
      <c r="G868" s="37" t="s">
        <v>14</v>
      </c>
      <c r="H868" s="37" t="s">
        <v>47</v>
      </c>
      <c r="I868" s="37" t="s">
        <v>24</v>
      </c>
      <c r="J868" s="37" t="s">
        <v>64</v>
      </c>
      <c r="K868" s="37" t="s">
        <v>49</v>
      </c>
      <c r="L868" s="37" t="s">
        <v>1727</v>
      </c>
      <c r="M868" s="37">
        <v>0.37</v>
      </c>
      <c r="N868" s="37" t="s">
        <v>8</v>
      </c>
      <c r="O868" s="37" t="s">
        <v>28</v>
      </c>
      <c r="P868" s="37" t="s">
        <v>163</v>
      </c>
      <c r="Q868" s="37" t="s">
        <v>1729</v>
      </c>
      <c r="R868" s="37">
        <v>77041</v>
      </c>
      <c r="S868" s="39">
        <v>42083</v>
      </c>
      <c r="T868" s="39">
        <v>42084</v>
      </c>
      <c r="U868" s="37">
        <v>-50.64</v>
      </c>
      <c r="V868" s="37">
        <v>53</v>
      </c>
      <c r="W868" s="37">
        <v>370.91</v>
      </c>
      <c r="X868" s="37">
        <v>548</v>
      </c>
      <c r="Y868" s="37" t="s">
        <v>3217</v>
      </c>
      <c r="Z868" s="37">
        <v>383.26027039068572</v>
      </c>
    </row>
    <row r="869" spans="1:26" customFormat="1" x14ac:dyDescent="0.2">
      <c r="A869" s="37">
        <v>3106</v>
      </c>
      <c r="B869" s="37" t="s">
        <v>1728</v>
      </c>
      <c r="C869" s="37" t="s">
        <v>1</v>
      </c>
      <c r="D869" s="37">
        <v>0.04</v>
      </c>
      <c r="E869" s="37">
        <v>125.99</v>
      </c>
      <c r="F869" s="37">
        <v>4.2</v>
      </c>
      <c r="G869" s="37" t="s">
        <v>14</v>
      </c>
      <c r="H869" s="37" t="s">
        <v>47</v>
      </c>
      <c r="I869" s="37" t="s">
        <v>16</v>
      </c>
      <c r="J869" s="37" t="s">
        <v>111</v>
      </c>
      <c r="K869" s="37" t="s">
        <v>49</v>
      </c>
      <c r="L869" s="37" t="s">
        <v>1402</v>
      </c>
      <c r="M869" s="37">
        <v>0.59</v>
      </c>
      <c r="N869" s="37" t="s">
        <v>8</v>
      </c>
      <c r="O869" s="37" t="s">
        <v>28</v>
      </c>
      <c r="P869" s="37" t="s">
        <v>163</v>
      </c>
      <c r="Q869" s="37" t="s">
        <v>1729</v>
      </c>
      <c r="R869" s="37">
        <v>77041</v>
      </c>
      <c r="S869" s="39">
        <v>42083</v>
      </c>
      <c r="T869" s="39">
        <v>42085</v>
      </c>
      <c r="U869" s="37">
        <v>510.48899999999998</v>
      </c>
      <c r="V869" s="37">
        <v>47</v>
      </c>
      <c r="W869" s="37">
        <v>4976.92</v>
      </c>
      <c r="X869" s="37">
        <v>548</v>
      </c>
      <c r="Y869" s="37" t="s">
        <v>3217</v>
      </c>
      <c r="Z869" s="37">
        <v>1454.9734011223027</v>
      </c>
    </row>
    <row r="870" spans="1:26" customFormat="1" x14ac:dyDescent="0.2">
      <c r="A870" s="37">
        <v>637</v>
      </c>
      <c r="B870" s="37" t="s">
        <v>1730</v>
      </c>
      <c r="C870" s="37" t="s">
        <v>23</v>
      </c>
      <c r="D870" s="37">
        <v>0.06</v>
      </c>
      <c r="E870" s="37">
        <v>160.97999999999999</v>
      </c>
      <c r="F870" s="37">
        <v>35.020000000000003</v>
      </c>
      <c r="G870" s="37" t="s">
        <v>2</v>
      </c>
      <c r="H870" s="37" t="s">
        <v>15</v>
      </c>
      <c r="I870" s="37" t="s">
        <v>4</v>
      </c>
      <c r="J870" s="37" t="s">
        <v>93</v>
      </c>
      <c r="K870" s="37" t="s">
        <v>6</v>
      </c>
      <c r="L870" s="37" t="s">
        <v>1731</v>
      </c>
      <c r="M870" s="37">
        <v>0.72</v>
      </c>
      <c r="N870" s="37" t="s">
        <v>8</v>
      </c>
      <c r="O870" s="37" t="s">
        <v>35</v>
      </c>
      <c r="P870" s="37" t="s">
        <v>66</v>
      </c>
      <c r="Q870" s="37" t="s">
        <v>1732</v>
      </c>
      <c r="R870" s="37">
        <v>95051</v>
      </c>
      <c r="S870" s="39">
        <v>42083</v>
      </c>
      <c r="T870" s="39">
        <v>42087</v>
      </c>
      <c r="U870" s="37">
        <v>-229.68</v>
      </c>
      <c r="V870" s="37">
        <v>8</v>
      </c>
      <c r="W870" s="37">
        <v>1232.01</v>
      </c>
      <c r="X870" s="37">
        <v>87953</v>
      </c>
      <c r="Y870" s="37" t="s">
        <v>3218</v>
      </c>
      <c r="Z870" s="37">
        <v>1680.1474914301386</v>
      </c>
    </row>
    <row r="871" spans="1:26" customFormat="1" x14ac:dyDescent="0.2">
      <c r="A871" s="37">
        <v>640</v>
      </c>
      <c r="B871" s="37" t="s">
        <v>1161</v>
      </c>
      <c r="C871" s="37" t="s">
        <v>23</v>
      </c>
      <c r="D871" s="37">
        <v>0.06</v>
      </c>
      <c r="E871" s="37">
        <v>160.97999999999999</v>
      </c>
      <c r="F871" s="37">
        <v>35.020000000000003</v>
      </c>
      <c r="G871" s="37" t="s">
        <v>2</v>
      </c>
      <c r="H871" s="37" t="s">
        <v>15</v>
      </c>
      <c r="I871" s="37" t="s">
        <v>4</v>
      </c>
      <c r="J871" s="37" t="s">
        <v>93</v>
      </c>
      <c r="K871" s="37" t="s">
        <v>6</v>
      </c>
      <c r="L871" s="37" t="s">
        <v>1731</v>
      </c>
      <c r="M871" s="37">
        <v>0.72</v>
      </c>
      <c r="N871" s="37" t="s">
        <v>8</v>
      </c>
      <c r="O871" s="37" t="s">
        <v>35</v>
      </c>
      <c r="P871" s="37" t="s">
        <v>42</v>
      </c>
      <c r="Q871" s="37" t="s">
        <v>118</v>
      </c>
      <c r="R871" s="37">
        <v>98119</v>
      </c>
      <c r="S871" s="39">
        <v>42083</v>
      </c>
      <c r="T871" s="39">
        <v>42087</v>
      </c>
      <c r="U871" s="37">
        <v>-229.68</v>
      </c>
      <c r="V871" s="37">
        <v>30</v>
      </c>
      <c r="W871" s="37">
        <v>4620.05</v>
      </c>
      <c r="X871" s="37">
        <v>11077</v>
      </c>
      <c r="Y871" s="37" t="s">
        <v>3218</v>
      </c>
      <c r="Z871" s="37">
        <v>1680.1474914301386</v>
      </c>
    </row>
    <row r="872" spans="1:26" customFormat="1" x14ac:dyDescent="0.2">
      <c r="A872" s="37">
        <v>314</v>
      </c>
      <c r="B872" s="37" t="s">
        <v>1733</v>
      </c>
      <c r="C872" s="37" t="s">
        <v>92</v>
      </c>
      <c r="D872" s="37">
        <v>0.04</v>
      </c>
      <c r="E872" s="37">
        <v>1637.53</v>
      </c>
      <c r="F872" s="37">
        <v>24.49</v>
      </c>
      <c r="G872" s="37" t="s">
        <v>14</v>
      </c>
      <c r="H872" s="37" t="s">
        <v>70</v>
      </c>
      <c r="I872" s="37" t="s">
        <v>24</v>
      </c>
      <c r="J872" s="37" t="s">
        <v>544</v>
      </c>
      <c r="K872" s="37" t="s">
        <v>120</v>
      </c>
      <c r="L872" s="37" t="s">
        <v>1734</v>
      </c>
      <c r="M872" s="37">
        <v>0.81</v>
      </c>
      <c r="N872" s="37" t="s">
        <v>8</v>
      </c>
      <c r="O872" s="37" t="s">
        <v>28</v>
      </c>
      <c r="P872" s="37" t="s">
        <v>79</v>
      </c>
      <c r="Q872" s="37" t="s">
        <v>1735</v>
      </c>
      <c r="R872" s="37">
        <v>60130</v>
      </c>
      <c r="S872" s="39">
        <v>42083</v>
      </c>
      <c r="T872" s="39">
        <v>42085</v>
      </c>
      <c r="U872" s="37">
        <v>-1759.58</v>
      </c>
      <c r="V872" s="37">
        <v>2</v>
      </c>
      <c r="W872" s="37">
        <v>3206.94</v>
      </c>
      <c r="X872" s="37">
        <v>89166</v>
      </c>
      <c r="Y872" s="37" t="s">
        <v>3217</v>
      </c>
      <c r="Z872" s="37">
        <v>4302.2601388949088</v>
      </c>
    </row>
    <row r="873" spans="1:26" customFormat="1" x14ac:dyDescent="0.2">
      <c r="A873" s="37">
        <v>315</v>
      </c>
      <c r="B873" s="37" t="s">
        <v>1736</v>
      </c>
      <c r="C873" s="37" t="s">
        <v>92</v>
      </c>
      <c r="D873" s="37">
        <v>0.01</v>
      </c>
      <c r="E873" s="37">
        <v>19.98</v>
      </c>
      <c r="F873" s="37">
        <v>4</v>
      </c>
      <c r="G873" s="37" t="s">
        <v>14</v>
      </c>
      <c r="H873" s="37" t="s">
        <v>70</v>
      </c>
      <c r="I873" s="37" t="s">
        <v>16</v>
      </c>
      <c r="J873" s="37" t="s">
        <v>17</v>
      </c>
      <c r="K873" s="37" t="s">
        <v>49</v>
      </c>
      <c r="L873" s="37" t="s">
        <v>1737</v>
      </c>
      <c r="M873" s="37">
        <v>0.68</v>
      </c>
      <c r="N873" s="37" t="s">
        <v>8</v>
      </c>
      <c r="O873" s="37" t="s">
        <v>87</v>
      </c>
      <c r="P873" s="37" t="s">
        <v>379</v>
      </c>
      <c r="Q873" s="37" t="s">
        <v>1738</v>
      </c>
      <c r="R873" s="37">
        <v>1007</v>
      </c>
      <c r="S873" s="39">
        <v>42083</v>
      </c>
      <c r="T873" s="39">
        <v>42083</v>
      </c>
      <c r="U873" s="37">
        <v>-72.23</v>
      </c>
      <c r="V873" s="37">
        <v>2</v>
      </c>
      <c r="W873" s="37">
        <v>43.08</v>
      </c>
      <c r="X873" s="37">
        <v>89166</v>
      </c>
      <c r="Y873" s="37" t="s">
        <v>3219</v>
      </c>
      <c r="Z873" s="37">
        <v>307.52283571297505</v>
      </c>
    </row>
    <row r="874" spans="1:26" customFormat="1" x14ac:dyDescent="0.2">
      <c r="A874" s="37">
        <v>669</v>
      </c>
      <c r="B874" s="37" t="s">
        <v>1739</v>
      </c>
      <c r="C874" s="37" t="s">
        <v>92</v>
      </c>
      <c r="D874" s="37">
        <v>0.09</v>
      </c>
      <c r="E874" s="37">
        <v>2.89</v>
      </c>
      <c r="F874" s="37">
        <v>0.5</v>
      </c>
      <c r="G874" s="37" t="s">
        <v>14</v>
      </c>
      <c r="H874" s="37" t="s">
        <v>47</v>
      </c>
      <c r="I874" s="37" t="s">
        <v>24</v>
      </c>
      <c r="J874" s="37" t="s">
        <v>128</v>
      </c>
      <c r="K874" s="37" t="s">
        <v>49</v>
      </c>
      <c r="L874" s="37" t="s">
        <v>705</v>
      </c>
      <c r="M874" s="37">
        <v>0.38</v>
      </c>
      <c r="N874" s="37" t="s">
        <v>8</v>
      </c>
      <c r="O874" s="37" t="s">
        <v>28</v>
      </c>
      <c r="P874" s="37" t="s">
        <v>189</v>
      </c>
      <c r="Q874" s="37" t="s">
        <v>1740</v>
      </c>
      <c r="R874" s="37">
        <v>52501</v>
      </c>
      <c r="S874" s="39">
        <v>42083</v>
      </c>
      <c r="T874" s="39">
        <v>42085</v>
      </c>
      <c r="U874" s="37">
        <v>40.482300000000002</v>
      </c>
      <c r="V874" s="37">
        <v>22</v>
      </c>
      <c r="W874" s="37">
        <v>58.67</v>
      </c>
      <c r="X874" s="37">
        <v>88475</v>
      </c>
      <c r="Y874" s="37" t="s">
        <v>3217</v>
      </c>
      <c r="Z874" s="37">
        <v>0.87629654666644896</v>
      </c>
    </row>
    <row r="875" spans="1:26" customFormat="1" x14ac:dyDescent="0.2">
      <c r="A875" s="37">
        <v>669</v>
      </c>
      <c r="B875" s="37" t="s">
        <v>1739</v>
      </c>
      <c r="C875" s="37" t="s">
        <v>92</v>
      </c>
      <c r="D875" s="37">
        <v>0.02</v>
      </c>
      <c r="E875" s="37">
        <v>48.91</v>
      </c>
      <c r="F875" s="37">
        <v>5.81</v>
      </c>
      <c r="G875" s="37" t="s">
        <v>14</v>
      </c>
      <c r="H875" s="37" t="s">
        <v>47</v>
      </c>
      <c r="I875" s="37" t="s">
        <v>24</v>
      </c>
      <c r="J875" s="37" t="s">
        <v>64</v>
      </c>
      <c r="K875" s="37" t="s">
        <v>49</v>
      </c>
      <c r="L875" s="37" t="s">
        <v>1741</v>
      </c>
      <c r="M875" s="37">
        <v>0.38</v>
      </c>
      <c r="N875" s="37" t="s">
        <v>8</v>
      </c>
      <c r="O875" s="37" t="s">
        <v>28</v>
      </c>
      <c r="P875" s="37" t="s">
        <v>189</v>
      </c>
      <c r="Q875" s="37" t="s">
        <v>1740</v>
      </c>
      <c r="R875" s="37">
        <v>52501</v>
      </c>
      <c r="S875" s="39">
        <v>42083</v>
      </c>
      <c r="T875" s="39">
        <v>42084</v>
      </c>
      <c r="U875" s="37">
        <v>32.86</v>
      </c>
      <c r="V875" s="37">
        <v>2</v>
      </c>
      <c r="W875" s="37">
        <v>101.06</v>
      </c>
      <c r="X875" s="37">
        <v>88475</v>
      </c>
      <c r="Y875" s="37" t="s">
        <v>3217</v>
      </c>
      <c r="Z875" s="37">
        <v>330.28325226257471</v>
      </c>
    </row>
    <row r="876" spans="1:26" customFormat="1" x14ac:dyDescent="0.2">
      <c r="A876" s="37">
        <v>1679</v>
      </c>
      <c r="B876" s="37" t="s">
        <v>1742</v>
      </c>
      <c r="C876" s="37" t="s">
        <v>92</v>
      </c>
      <c r="D876" s="37">
        <v>7.0000000000000007E-2</v>
      </c>
      <c r="E876" s="37">
        <v>13.73</v>
      </c>
      <c r="F876" s="37">
        <v>6.85</v>
      </c>
      <c r="G876" s="37" t="s">
        <v>14</v>
      </c>
      <c r="H876" s="37" t="s">
        <v>15</v>
      </c>
      <c r="I876" s="37" t="s">
        <v>4</v>
      </c>
      <c r="J876" s="37" t="s">
        <v>102</v>
      </c>
      <c r="K876" s="37" t="s">
        <v>26</v>
      </c>
      <c r="L876" s="37" t="s">
        <v>1743</v>
      </c>
      <c r="M876" s="37">
        <v>0.54</v>
      </c>
      <c r="N876" s="37" t="s">
        <v>8</v>
      </c>
      <c r="O876" s="37" t="s">
        <v>87</v>
      </c>
      <c r="P876" s="37" t="s">
        <v>293</v>
      </c>
      <c r="Q876" s="37" t="s">
        <v>1744</v>
      </c>
      <c r="R876" s="37">
        <v>45324</v>
      </c>
      <c r="S876" s="39">
        <v>42083</v>
      </c>
      <c r="T876" s="39">
        <v>42084</v>
      </c>
      <c r="U876" s="37">
        <v>-22.72</v>
      </c>
      <c r="V876" s="37">
        <v>21</v>
      </c>
      <c r="W876" s="37">
        <v>276.64</v>
      </c>
      <c r="X876" s="37">
        <v>86646</v>
      </c>
      <c r="Y876" s="37" t="s">
        <v>3219</v>
      </c>
      <c r="Z876" s="37">
        <v>232.46031916270766</v>
      </c>
    </row>
    <row r="877" spans="1:26" customFormat="1" x14ac:dyDescent="0.2">
      <c r="A877" s="37">
        <v>2794</v>
      </c>
      <c r="B877" s="37" t="s">
        <v>1745</v>
      </c>
      <c r="C877" s="37" t="s">
        <v>92</v>
      </c>
      <c r="D877" s="37">
        <v>0.06</v>
      </c>
      <c r="E877" s="37">
        <v>2.61</v>
      </c>
      <c r="F877" s="37">
        <v>0.5</v>
      </c>
      <c r="G877" s="37" t="s">
        <v>14</v>
      </c>
      <c r="H877" s="37" t="s">
        <v>70</v>
      </c>
      <c r="I877" s="37" t="s">
        <v>24</v>
      </c>
      <c r="J877" s="37" t="s">
        <v>128</v>
      </c>
      <c r="K877" s="37" t="s">
        <v>49</v>
      </c>
      <c r="L877" s="37" t="s">
        <v>1545</v>
      </c>
      <c r="M877" s="37">
        <v>0.39</v>
      </c>
      <c r="N877" s="37" t="s">
        <v>8</v>
      </c>
      <c r="O877" s="37" t="s">
        <v>28</v>
      </c>
      <c r="P877" s="37" t="s">
        <v>189</v>
      </c>
      <c r="Q877" s="37" t="s">
        <v>1746</v>
      </c>
      <c r="R877" s="37">
        <v>50158</v>
      </c>
      <c r="S877" s="39">
        <v>42083</v>
      </c>
      <c r="T877" s="39">
        <v>42085</v>
      </c>
      <c r="U877" s="37">
        <v>3.5949</v>
      </c>
      <c r="V877" s="37">
        <v>2</v>
      </c>
      <c r="W877" s="37">
        <v>5.21</v>
      </c>
      <c r="X877" s="37">
        <v>87554</v>
      </c>
      <c r="Y877" s="37" t="s">
        <v>3217</v>
      </c>
      <c r="Z877" s="37">
        <v>-40.076750224969828</v>
      </c>
    </row>
    <row r="878" spans="1:26" customFormat="1" x14ac:dyDescent="0.2">
      <c r="A878" s="37">
        <v>3360</v>
      </c>
      <c r="B878" s="37" t="s">
        <v>1747</v>
      </c>
      <c r="C878" s="37" t="s">
        <v>46</v>
      </c>
      <c r="D878" s="37">
        <v>0.02</v>
      </c>
      <c r="E878" s="37">
        <v>9.11</v>
      </c>
      <c r="F878" s="37">
        <v>2.15</v>
      </c>
      <c r="G878" s="37" t="s">
        <v>14</v>
      </c>
      <c r="H878" s="37" t="s">
        <v>47</v>
      </c>
      <c r="I878" s="37" t="s">
        <v>24</v>
      </c>
      <c r="J878" s="37" t="s">
        <v>64</v>
      </c>
      <c r="K878" s="37" t="s">
        <v>26</v>
      </c>
      <c r="L878" s="37" t="s">
        <v>65</v>
      </c>
      <c r="M878" s="37">
        <v>0.4</v>
      </c>
      <c r="N878" s="37" t="s">
        <v>8</v>
      </c>
      <c r="O878" s="37" t="s">
        <v>28</v>
      </c>
      <c r="P878" s="37" t="s">
        <v>333</v>
      </c>
      <c r="Q878" s="37" t="s">
        <v>1748</v>
      </c>
      <c r="R878" s="37">
        <v>53214</v>
      </c>
      <c r="S878" s="39">
        <v>42083</v>
      </c>
      <c r="T878" s="39">
        <v>42085</v>
      </c>
      <c r="U878" s="37">
        <v>18.41</v>
      </c>
      <c r="V878" s="37">
        <v>3</v>
      </c>
      <c r="W878" s="37">
        <v>27.37</v>
      </c>
      <c r="X878" s="37">
        <v>91435</v>
      </c>
      <c r="Y878" s="37" t="s">
        <v>3217</v>
      </c>
      <c r="Z878" s="37">
        <v>294.51545939474431</v>
      </c>
    </row>
    <row r="879" spans="1:26" customFormat="1" x14ac:dyDescent="0.2">
      <c r="A879" s="37">
        <v>3361</v>
      </c>
      <c r="B879" s="37" t="s">
        <v>786</v>
      </c>
      <c r="C879" s="37" t="s">
        <v>46</v>
      </c>
      <c r="D879" s="37">
        <v>0.06</v>
      </c>
      <c r="E879" s="37">
        <v>12.64</v>
      </c>
      <c r="F879" s="37">
        <v>4.9800000000000004</v>
      </c>
      <c r="G879" s="37" t="s">
        <v>14</v>
      </c>
      <c r="H879" s="37" t="s">
        <v>47</v>
      </c>
      <c r="I879" s="37" t="s">
        <v>4</v>
      </c>
      <c r="J879" s="37" t="s">
        <v>102</v>
      </c>
      <c r="K879" s="37" t="s">
        <v>18</v>
      </c>
      <c r="L879" s="37" t="s">
        <v>1749</v>
      </c>
      <c r="M879" s="37">
        <v>0.48</v>
      </c>
      <c r="N879" s="37" t="s">
        <v>8</v>
      </c>
      <c r="O879" s="37" t="s">
        <v>28</v>
      </c>
      <c r="P879" s="37" t="s">
        <v>333</v>
      </c>
      <c r="Q879" s="37" t="s">
        <v>788</v>
      </c>
      <c r="R879" s="37">
        <v>53095</v>
      </c>
      <c r="S879" s="39">
        <v>42083</v>
      </c>
      <c r="T879" s="39">
        <v>42085</v>
      </c>
      <c r="U879" s="37">
        <v>65.63</v>
      </c>
      <c r="V879" s="37">
        <v>8</v>
      </c>
      <c r="W879" s="37">
        <v>98.16</v>
      </c>
      <c r="X879" s="37">
        <v>91435</v>
      </c>
      <c r="Y879" s="37" t="s">
        <v>3217</v>
      </c>
      <c r="Z879" s="37">
        <v>472.21056327420217</v>
      </c>
    </row>
    <row r="880" spans="1:26" customFormat="1" x14ac:dyDescent="0.2">
      <c r="A880" s="37">
        <v>691</v>
      </c>
      <c r="B880" s="37" t="s">
        <v>1750</v>
      </c>
      <c r="C880" s="37" t="s">
        <v>13</v>
      </c>
      <c r="D880" s="37">
        <v>0.09</v>
      </c>
      <c r="E880" s="37">
        <v>6.48</v>
      </c>
      <c r="F880" s="37">
        <v>6.35</v>
      </c>
      <c r="G880" s="37" t="s">
        <v>14</v>
      </c>
      <c r="H880" s="37" t="s">
        <v>47</v>
      </c>
      <c r="I880" s="37" t="s">
        <v>24</v>
      </c>
      <c r="J880" s="37" t="s">
        <v>64</v>
      </c>
      <c r="K880" s="37" t="s">
        <v>49</v>
      </c>
      <c r="L880" s="37" t="s">
        <v>1751</v>
      </c>
      <c r="M880" s="37">
        <v>0.37</v>
      </c>
      <c r="N880" s="37" t="s">
        <v>8</v>
      </c>
      <c r="O880" s="37" t="s">
        <v>35</v>
      </c>
      <c r="P880" s="37" t="s">
        <v>42</v>
      </c>
      <c r="Q880" s="37" t="s">
        <v>1752</v>
      </c>
      <c r="R880" s="37">
        <v>98408</v>
      </c>
      <c r="S880" s="39">
        <v>42084</v>
      </c>
      <c r="T880" s="39">
        <v>42085</v>
      </c>
      <c r="U880" s="37">
        <v>-88.6</v>
      </c>
      <c r="V880" s="37">
        <v>8</v>
      </c>
      <c r="W880" s="37">
        <v>49.81</v>
      </c>
      <c r="X880" s="37">
        <v>89915</v>
      </c>
      <c r="Y880" s="37" t="s">
        <v>3218</v>
      </c>
      <c r="Z880" s="37">
        <v>18.067551701210657</v>
      </c>
    </row>
    <row r="881" spans="1:26" customFormat="1" x14ac:dyDescent="0.2">
      <c r="A881" s="37">
        <v>1471</v>
      </c>
      <c r="B881" s="37" t="s">
        <v>1753</v>
      </c>
      <c r="C881" s="37" t="s">
        <v>13</v>
      </c>
      <c r="D881" s="37">
        <v>0.03</v>
      </c>
      <c r="E881" s="37">
        <v>420.98</v>
      </c>
      <c r="F881" s="37">
        <v>19.989999999999998</v>
      </c>
      <c r="G881" s="37" t="s">
        <v>14</v>
      </c>
      <c r="H881" s="37" t="s">
        <v>47</v>
      </c>
      <c r="I881" s="37" t="s">
        <v>24</v>
      </c>
      <c r="J881" s="37" t="s">
        <v>48</v>
      </c>
      <c r="K881" s="37" t="s">
        <v>49</v>
      </c>
      <c r="L881" s="37" t="s">
        <v>843</v>
      </c>
      <c r="M881" s="37">
        <v>0.35</v>
      </c>
      <c r="N881" s="37" t="s">
        <v>8</v>
      </c>
      <c r="O881" s="37" t="s">
        <v>87</v>
      </c>
      <c r="P881" s="37" t="s">
        <v>293</v>
      </c>
      <c r="Q881" s="37" t="s">
        <v>1114</v>
      </c>
      <c r="R881" s="37">
        <v>43081</v>
      </c>
      <c r="S881" s="39">
        <v>42084</v>
      </c>
      <c r="T881" s="39">
        <v>42085</v>
      </c>
      <c r="U881" s="37">
        <v>3043.0311000000002</v>
      </c>
      <c r="V881" s="37">
        <v>10</v>
      </c>
      <c r="W881" s="37">
        <v>4410.1899999999996</v>
      </c>
      <c r="X881" s="37">
        <v>87077</v>
      </c>
      <c r="Y881" s="37" t="s">
        <v>3219</v>
      </c>
      <c r="Z881" s="37">
        <v>4923.6669609428163</v>
      </c>
    </row>
    <row r="882" spans="1:26" customFormat="1" x14ac:dyDescent="0.2">
      <c r="A882" s="37">
        <v>2601</v>
      </c>
      <c r="B882" s="37" t="s">
        <v>1754</v>
      </c>
      <c r="C882" s="37" t="s">
        <v>23</v>
      </c>
      <c r="D882" s="37">
        <v>0.05</v>
      </c>
      <c r="E882" s="37">
        <v>5.74</v>
      </c>
      <c r="F882" s="37">
        <v>5.3</v>
      </c>
      <c r="G882" s="37" t="s">
        <v>14</v>
      </c>
      <c r="H882" s="37" t="s">
        <v>70</v>
      </c>
      <c r="I882" s="37" t="s">
        <v>24</v>
      </c>
      <c r="J882" s="37" t="s">
        <v>544</v>
      </c>
      <c r="K882" s="37" t="s">
        <v>18</v>
      </c>
      <c r="L882" s="37" t="s">
        <v>1755</v>
      </c>
      <c r="M882" s="37">
        <v>0.55000000000000004</v>
      </c>
      <c r="N882" s="37" t="s">
        <v>8</v>
      </c>
      <c r="O882" s="37" t="s">
        <v>87</v>
      </c>
      <c r="P882" s="37" t="s">
        <v>1332</v>
      </c>
      <c r="Q882" s="37" t="s">
        <v>1756</v>
      </c>
      <c r="R882" s="37">
        <v>3054</v>
      </c>
      <c r="S882" s="39">
        <v>42084</v>
      </c>
      <c r="T882" s="39">
        <v>42089</v>
      </c>
      <c r="U882" s="37">
        <v>-50.75</v>
      </c>
      <c r="V882" s="37">
        <v>7</v>
      </c>
      <c r="W882" s="37">
        <v>42.02</v>
      </c>
      <c r="X882" s="37">
        <v>87382</v>
      </c>
      <c r="Y882" s="37" t="s">
        <v>3219</v>
      </c>
      <c r="Z882" s="37">
        <v>253.35138349631379</v>
      </c>
    </row>
    <row r="883" spans="1:26" customFormat="1" x14ac:dyDescent="0.2">
      <c r="A883" s="37">
        <v>3275</v>
      </c>
      <c r="B883" s="37" t="s">
        <v>38</v>
      </c>
      <c r="C883" s="37" t="s">
        <v>23</v>
      </c>
      <c r="D883" s="37">
        <v>0.02</v>
      </c>
      <c r="E883" s="37">
        <v>13.48</v>
      </c>
      <c r="F883" s="37">
        <v>4.51</v>
      </c>
      <c r="G883" s="37" t="s">
        <v>14</v>
      </c>
      <c r="H883" s="37" t="s">
        <v>47</v>
      </c>
      <c r="I883" s="37" t="s">
        <v>24</v>
      </c>
      <c r="J883" s="37" t="s">
        <v>54</v>
      </c>
      <c r="K883" s="37" t="s">
        <v>49</v>
      </c>
      <c r="L883" s="37" t="s">
        <v>1757</v>
      </c>
      <c r="M883" s="37">
        <v>0.59</v>
      </c>
      <c r="N883" s="37" t="s">
        <v>8</v>
      </c>
      <c r="O883" s="37" t="s">
        <v>35</v>
      </c>
      <c r="P883" s="37" t="s">
        <v>42</v>
      </c>
      <c r="Q883" s="37" t="s">
        <v>43</v>
      </c>
      <c r="R883" s="37">
        <v>98273</v>
      </c>
      <c r="S883" s="39">
        <v>42084</v>
      </c>
      <c r="T883" s="39">
        <v>42086</v>
      </c>
      <c r="U883" s="37">
        <v>34.520000000000003</v>
      </c>
      <c r="V883" s="37">
        <v>9</v>
      </c>
      <c r="W883" s="37">
        <v>127.12</v>
      </c>
      <c r="X883" s="37">
        <v>86233</v>
      </c>
      <c r="Y883" s="37" t="s">
        <v>3218</v>
      </c>
      <c r="Z883" s="37">
        <v>426.59739221011557</v>
      </c>
    </row>
    <row r="884" spans="1:26" customFormat="1" x14ac:dyDescent="0.2">
      <c r="A884" s="37">
        <v>247</v>
      </c>
      <c r="B884" s="37" t="s">
        <v>1311</v>
      </c>
      <c r="C884" s="37" t="s">
        <v>92</v>
      </c>
      <c r="D884" s="37">
        <v>0.09</v>
      </c>
      <c r="E884" s="37">
        <v>2.88</v>
      </c>
      <c r="F884" s="37">
        <v>0.99</v>
      </c>
      <c r="G884" s="37" t="s">
        <v>14</v>
      </c>
      <c r="H884" s="37" t="s">
        <v>70</v>
      </c>
      <c r="I884" s="37" t="s">
        <v>24</v>
      </c>
      <c r="J884" s="37" t="s">
        <v>128</v>
      </c>
      <c r="K884" s="37" t="s">
        <v>49</v>
      </c>
      <c r="L884" s="37" t="s">
        <v>198</v>
      </c>
      <c r="M884" s="37">
        <v>0.36</v>
      </c>
      <c r="N884" s="37" t="s">
        <v>8</v>
      </c>
      <c r="O884" s="37" t="s">
        <v>9</v>
      </c>
      <c r="P884" s="37" t="s">
        <v>376</v>
      </c>
      <c r="Q884" s="37" t="s">
        <v>1312</v>
      </c>
      <c r="R884" s="37">
        <v>37804</v>
      </c>
      <c r="S884" s="39">
        <v>42084</v>
      </c>
      <c r="T884" s="39">
        <v>42086</v>
      </c>
      <c r="U884" s="37">
        <v>-145.08199999999999</v>
      </c>
      <c r="V884" s="37">
        <v>10</v>
      </c>
      <c r="W884" s="37">
        <v>28.73</v>
      </c>
      <c r="X884" s="37">
        <v>89140</v>
      </c>
      <c r="Y884" s="37" t="s">
        <v>3216</v>
      </c>
      <c r="Z884" s="37">
        <v>-222.6971668048684</v>
      </c>
    </row>
    <row r="885" spans="1:26" customFormat="1" x14ac:dyDescent="0.2">
      <c r="A885" s="37">
        <v>1185</v>
      </c>
      <c r="B885" s="37" t="s">
        <v>1758</v>
      </c>
      <c r="C885" s="37" t="s">
        <v>92</v>
      </c>
      <c r="D885" s="37">
        <v>0</v>
      </c>
      <c r="E885" s="37">
        <v>3174.835</v>
      </c>
      <c r="F885" s="37">
        <v>24.49</v>
      </c>
      <c r="G885" s="37" t="s">
        <v>14</v>
      </c>
      <c r="H885" s="37" t="s">
        <v>15</v>
      </c>
      <c r="I885" s="37" t="s">
        <v>16</v>
      </c>
      <c r="J885" s="37" t="s">
        <v>32</v>
      </c>
      <c r="K885" s="37" t="s">
        <v>40</v>
      </c>
      <c r="L885" s="37" t="s">
        <v>290</v>
      </c>
      <c r="M885" s="37">
        <v>0.39</v>
      </c>
      <c r="N885" s="37" t="s">
        <v>8</v>
      </c>
      <c r="O885" s="37" t="s">
        <v>9</v>
      </c>
      <c r="P885" s="37" t="s">
        <v>140</v>
      </c>
      <c r="Q885" s="37" t="s">
        <v>334</v>
      </c>
      <c r="R885" s="37">
        <v>35756</v>
      </c>
      <c r="S885" s="39">
        <v>42084</v>
      </c>
      <c r="T885" s="39">
        <v>42085</v>
      </c>
      <c r="U885" s="37">
        <v>4.1100000000000003</v>
      </c>
      <c r="V885" s="37">
        <v>3</v>
      </c>
      <c r="W885" s="37">
        <v>20552.55</v>
      </c>
      <c r="X885" s="37">
        <v>85938</v>
      </c>
      <c r="Y885" s="37" t="s">
        <v>3216</v>
      </c>
      <c r="Z885" s="37">
        <v>21878.448370430986</v>
      </c>
    </row>
    <row r="886" spans="1:26" customFormat="1" x14ac:dyDescent="0.2">
      <c r="A886" s="37">
        <v>3258</v>
      </c>
      <c r="B886" s="37" t="s">
        <v>1759</v>
      </c>
      <c r="C886" s="37" t="s">
        <v>46</v>
      </c>
      <c r="D886" s="37">
        <v>0.02</v>
      </c>
      <c r="E886" s="37">
        <v>55.94</v>
      </c>
      <c r="F886" s="37">
        <v>6.55</v>
      </c>
      <c r="G886" s="37" t="s">
        <v>14</v>
      </c>
      <c r="H886" s="37" t="s">
        <v>15</v>
      </c>
      <c r="I886" s="37" t="s">
        <v>16</v>
      </c>
      <c r="J886" s="37" t="s">
        <v>17</v>
      </c>
      <c r="K886" s="37" t="s">
        <v>49</v>
      </c>
      <c r="L886" s="37" t="s">
        <v>1760</v>
      </c>
      <c r="M886" s="37">
        <v>0.68</v>
      </c>
      <c r="N886" s="37" t="s">
        <v>8</v>
      </c>
      <c r="O886" s="37" t="s">
        <v>35</v>
      </c>
      <c r="P886" s="37" t="s">
        <v>42</v>
      </c>
      <c r="Q886" s="37" t="s">
        <v>1761</v>
      </c>
      <c r="R886" s="37">
        <v>98037</v>
      </c>
      <c r="S886" s="39">
        <v>42084</v>
      </c>
      <c r="T886" s="39">
        <v>42086</v>
      </c>
      <c r="U886" s="37">
        <v>401.85</v>
      </c>
      <c r="V886" s="37">
        <v>11</v>
      </c>
      <c r="W886" s="37">
        <v>646.88</v>
      </c>
      <c r="X886" s="37">
        <v>88824</v>
      </c>
      <c r="Y886" s="37" t="s">
        <v>3218</v>
      </c>
      <c r="Z886" s="37">
        <v>1128.8642383611514</v>
      </c>
    </row>
    <row r="887" spans="1:26" customFormat="1" x14ac:dyDescent="0.2">
      <c r="A887" s="37">
        <v>87</v>
      </c>
      <c r="B887" s="37" t="s">
        <v>1762</v>
      </c>
      <c r="C887" s="37" t="s">
        <v>13</v>
      </c>
      <c r="D887" s="37">
        <v>0.09</v>
      </c>
      <c r="E887" s="37">
        <v>4.91</v>
      </c>
      <c r="F887" s="37">
        <v>0.5</v>
      </c>
      <c r="G887" s="37" t="s">
        <v>14</v>
      </c>
      <c r="H887" s="37" t="s">
        <v>70</v>
      </c>
      <c r="I887" s="37" t="s">
        <v>24</v>
      </c>
      <c r="J887" s="37" t="s">
        <v>128</v>
      </c>
      <c r="K887" s="37" t="s">
        <v>49</v>
      </c>
      <c r="L887" s="37" t="s">
        <v>949</v>
      </c>
      <c r="M887" s="37">
        <v>0.36</v>
      </c>
      <c r="N887" s="37" t="s">
        <v>8</v>
      </c>
      <c r="O887" s="37" t="s">
        <v>35</v>
      </c>
      <c r="P887" s="37" t="s">
        <v>66</v>
      </c>
      <c r="Q887" s="37" t="s">
        <v>1763</v>
      </c>
      <c r="R887" s="37">
        <v>95687</v>
      </c>
      <c r="S887" s="39">
        <v>42085</v>
      </c>
      <c r="T887" s="39">
        <v>42086</v>
      </c>
      <c r="U887" s="37">
        <v>28.855799999999999</v>
      </c>
      <c r="V887" s="37">
        <v>9</v>
      </c>
      <c r="W887" s="37">
        <v>41.82</v>
      </c>
      <c r="X887" s="37">
        <v>90597</v>
      </c>
      <c r="Y887" s="37" t="s">
        <v>3218</v>
      </c>
      <c r="Z887" s="37">
        <v>-67.014897954353501</v>
      </c>
    </row>
    <row r="888" spans="1:26" customFormat="1" x14ac:dyDescent="0.2">
      <c r="A888" s="37">
        <v>87</v>
      </c>
      <c r="B888" s="37" t="s">
        <v>1762</v>
      </c>
      <c r="C888" s="37" t="s">
        <v>13</v>
      </c>
      <c r="D888" s="37">
        <v>0.01</v>
      </c>
      <c r="E888" s="37">
        <v>296.18</v>
      </c>
      <c r="F888" s="37">
        <v>54.12</v>
      </c>
      <c r="G888" s="37" t="s">
        <v>2</v>
      </c>
      <c r="H888" s="37" t="s">
        <v>70</v>
      </c>
      <c r="I888" s="37" t="s">
        <v>4</v>
      </c>
      <c r="J888" s="37" t="s">
        <v>5</v>
      </c>
      <c r="K888" s="37" t="s">
        <v>6</v>
      </c>
      <c r="L888" s="37" t="s">
        <v>1055</v>
      </c>
      <c r="M888" s="37">
        <v>0.76</v>
      </c>
      <c r="N888" s="37" t="s">
        <v>8</v>
      </c>
      <c r="O888" s="37" t="s">
        <v>35</v>
      </c>
      <c r="P888" s="37" t="s">
        <v>66</v>
      </c>
      <c r="Q888" s="37" t="s">
        <v>1763</v>
      </c>
      <c r="R888" s="37">
        <v>95687</v>
      </c>
      <c r="S888" s="39">
        <v>42085</v>
      </c>
      <c r="T888" s="39">
        <v>42088</v>
      </c>
      <c r="U888" s="37">
        <v>173.48</v>
      </c>
      <c r="V888" s="37">
        <v>9</v>
      </c>
      <c r="W888" s="37">
        <v>2875.72</v>
      </c>
      <c r="X888" s="37">
        <v>90597</v>
      </c>
      <c r="Y888" s="37" t="s">
        <v>3218</v>
      </c>
      <c r="Z888" s="37">
        <v>3057.4787885694423</v>
      </c>
    </row>
    <row r="889" spans="1:26" customFormat="1" x14ac:dyDescent="0.2">
      <c r="A889" s="37">
        <v>2014</v>
      </c>
      <c r="B889" s="37" t="s">
        <v>1764</v>
      </c>
      <c r="C889" s="37" t="s">
        <v>13</v>
      </c>
      <c r="D889" s="37">
        <v>7.0000000000000007E-2</v>
      </c>
      <c r="E889" s="37">
        <v>39.479999999999997</v>
      </c>
      <c r="F889" s="37">
        <v>1.99</v>
      </c>
      <c r="G889" s="37" t="s">
        <v>14</v>
      </c>
      <c r="H889" s="37" t="s">
        <v>47</v>
      </c>
      <c r="I889" s="37" t="s">
        <v>16</v>
      </c>
      <c r="J889" s="37" t="s">
        <v>17</v>
      </c>
      <c r="K889" s="37" t="s">
        <v>18</v>
      </c>
      <c r="L889" s="37" t="s">
        <v>1233</v>
      </c>
      <c r="M889" s="37">
        <v>0.54</v>
      </c>
      <c r="N889" s="37" t="s">
        <v>8</v>
      </c>
      <c r="O889" s="37" t="s">
        <v>28</v>
      </c>
      <c r="P889" s="37" t="s">
        <v>189</v>
      </c>
      <c r="Q889" s="37" t="s">
        <v>1765</v>
      </c>
      <c r="R889" s="37">
        <v>51503</v>
      </c>
      <c r="S889" s="39">
        <v>42085</v>
      </c>
      <c r="T889" s="39">
        <v>42087</v>
      </c>
      <c r="U889" s="37">
        <v>88.72</v>
      </c>
      <c r="V889" s="37">
        <v>4</v>
      </c>
      <c r="W889" s="37">
        <v>151.27000000000001</v>
      </c>
      <c r="X889" s="37">
        <v>88367</v>
      </c>
      <c r="Y889" s="37" t="s">
        <v>3217</v>
      </c>
      <c r="Z889" s="37">
        <v>337.05307807344775</v>
      </c>
    </row>
    <row r="890" spans="1:26" customFormat="1" x14ac:dyDescent="0.2">
      <c r="A890" s="37">
        <v>2014</v>
      </c>
      <c r="B890" s="37" t="s">
        <v>1764</v>
      </c>
      <c r="C890" s="37" t="s">
        <v>13</v>
      </c>
      <c r="D890" s="37">
        <v>0</v>
      </c>
      <c r="E890" s="37">
        <v>4.91</v>
      </c>
      <c r="F890" s="37">
        <v>0.5</v>
      </c>
      <c r="G890" s="37" t="s">
        <v>14</v>
      </c>
      <c r="H890" s="37" t="s">
        <v>47</v>
      </c>
      <c r="I890" s="37" t="s">
        <v>24</v>
      </c>
      <c r="J890" s="37" t="s">
        <v>128</v>
      </c>
      <c r="K890" s="37" t="s">
        <v>49</v>
      </c>
      <c r="L890" s="37" t="s">
        <v>949</v>
      </c>
      <c r="M890" s="37">
        <v>0.36</v>
      </c>
      <c r="N890" s="37" t="s">
        <v>8</v>
      </c>
      <c r="O890" s="37" t="s">
        <v>28</v>
      </c>
      <c r="P890" s="37" t="s">
        <v>189</v>
      </c>
      <c r="Q890" s="37" t="s">
        <v>1765</v>
      </c>
      <c r="R890" s="37">
        <v>51503</v>
      </c>
      <c r="S890" s="39">
        <v>42085</v>
      </c>
      <c r="T890" s="39">
        <v>42087</v>
      </c>
      <c r="U890" s="37">
        <v>7.2519</v>
      </c>
      <c r="V890" s="37">
        <v>2</v>
      </c>
      <c r="W890" s="37">
        <v>10.51</v>
      </c>
      <c r="X890" s="37">
        <v>88367</v>
      </c>
      <c r="Y890" s="37" t="s">
        <v>3217</v>
      </c>
      <c r="Z890" s="37">
        <v>0.77677148132643126</v>
      </c>
    </row>
    <row r="891" spans="1:26" customFormat="1" x14ac:dyDescent="0.2">
      <c r="A891" s="37">
        <v>949</v>
      </c>
      <c r="B891" s="37" t="s">
        <v>75</v>
      </c>
      <c r="C891" s="37" t="s">
        <v>23</v>
      </c>
      <c r="D891" s="37">
        <v>0.02</v>
      </c>
      <c r="E891" s="37">
        <v>48.04</v>
      </c>
      <c r="F891" s="37">
        <v>5.09</v>
      </c>
      <c r="G891" s="37" t="s">
        <v>14</v>
      </c>
      <c r="H891" s="37" t="s">
        <v>15</v>
      </c>
      <c r="I891" s="37" t="s">
        <v>24</v>
      </c>
      <c r="J891" s="37" t="s">
        <v>64</v>
      </c>
      <c r="K891" s="37" t="s">
        <v>49</v>
      </c>
      <c r="L891" s="37" t="s">
        <v>438</v>
      </c>
      <c r="M891" s="37">
        <v>0.37</v>
      </c>
      <c r="N891" s="37" t="s">
        <v>8</v>
      </c>
      <c r="O891" s="37" t="s">
        <v>35</v>
      </c>
      <c r="P891" s="37" t="s">
        <v>66</v>
      </c>
      <c r="Q891" s="37" t="s">
        <v>76</v>
      </c>
      <c r="R891" s="37">
        <v>90049</v>
      </c>
      <c r="S891" s="39">
        <v>42085</v>
      </c>
      <c r="T891" s="39">
        <v>42089</v>
      </c>
      <c r="U891" s="37">
        <v>373.67</v>
      </c>
      <c r="V891" s="37">
        <v>18</v>
      </c>
      <c r="W891" s="37">
        <v>881.32</v>
      </c>
      <c r="X891" s="37">
        <v>8257</v>
      </c>
      <c r="Y891" s="37" t="s">
        <v>3218</v>
      </c>
      <c r="Z891" s="37">
        <v>655.97377703213169</v>
      </c>
    </row>
    <row r="892" spans="1:26" customFormat="1" x14ac:dyDescent="0.2">
      <c r="A892" s="37">
        <v>950</v>
      </c>
      <c r="B892" s="37" t="s">
        <v>58</v>
      </c>
      <c r="C892" s="37" t="s">
        <v>23</v>
      </c>
      <c r="D892" s="37">
        <v>0.05</v>
      </c>
      <c r="E892" s="37">
        <v>1500.97</v>
      </c>
      <c r="F892" s="37">
        <v>29.7</v>
      </c>
      <c r="G892" s="37" t="s">
        <v>2</v>
      </c>
      <c r="H892" s="37" t="s">
        <v>15</v>
      </c>
      <c r="I892" s="37" t="s">
        <v>16</v>
      </c>
      <c r="J892" s="37" t="s">
        <v>32</v>
      </c>
      <c r="K892" s="37" t="s">
        <v>33</v>
      </c>
      <c r="L892" s="37" t="s">
        <v>1766</v>
      </c>
      <c r="M892" s="37">
        <v>0.56999999999999995</v>
      </c>
      <c r="N892" s="37" t="s">
        <v>8</v>
      </c>
      <c r="O892" s="37" t="s">
        <v>28</v>
      </c>
      <c r="P892" s="37" t="s">
        <v>60</v>
      </c>
      <c r="Q892" s="37" t="s">
        <v>61</v>
      </c>
      <c r="R892" s="37">
        <v>55372</v>
      </c>
      <c r="S892" s="39">
        <v>42085</v>
      </c>
      <c r="T892" s="39">
        <v>42085</v>
      </c>
      <c r="U892" s="37">
        <v>-2561.3235</v>
      </c>
      <c r="V892" s="37">
        <v>1</v>
      </c>
      <c r="W892" s="37">
        <v>1497.22</v>
      </c>
      <c r="X892" s="37">
        <v>89084</v>
      </c>
      <c r="Y892" s="37" t="s">
        <v>3217</v>
      </c>
      <c r="Z892" s="37">
        <v>3225.7980364202863</v>
      </c>
    </row>
    <row r="893" spans="1:26" customFormat="1" x14ac:dyDescent="0.2">
      <c r="A893" s="37">
        <v>950</v>
      </c>
      <c r="B893" s="37" t="s">
        <v>58</v>
      </c>
      <c r="C893" s="37" t="s">
        <v>23</v>
      </c>
      <c r="D893" s="37">
        <v>0.02</v>
      </c>
      <c r="E893" s="37">
        <v>48.04</v>
      </c>
      <c r="F893" s="37">
        <v>5.09</v>
      </c>
      <c r="G893" s="37" t="s">
        <v>14</v>
      </c>
      <c r="H893" s="37" t="s">
        <v>15</v>
      </c>
      <c r="I893" s="37" t="s">
        <v>24</v>
      </c>
      <c r="J893" s="37" t="s">
        <v>64</v>
      </c>
      <c r="K893" s="37" t="s">
        <v>49</v>
      </c>
      <c r="L893" s="37" t="s">
        <v>438</v>
      </c>
      <c r="M893" s="37">
        <v>0.37</v>
      </c>
      <c r="N893" s="37" t="s">
        <v>8</v>
      </c>
      <c r="O893" s="37" t="s">
        <v>28</v>
      </c>
      <c r="P893" s="37" t="s">
        <v>60</v>
      </c>
      <c r="Q893" s="37" t="s">
        <v>61</v>
      </c>
      <c r="R893" s="37">
        <v>55372</v>
      </c>
      <c r="S893" s="39">
        <v>42085</v>
      </c>
      <c r="T893" s="39">
        <v>42089</v>
      </c>
      <c r="U893" s="37">
        <v>168.91890000000001</v>
      </c>
      <c r="V893" s="37">
        <v>5</v>
      </c>
      <c r="W893" s="37">
        <v>244.81</v>
      </c>
      <c r="X893" s="37">
        <v>89084</v>
      </c>
      <c r="Y893" s="37" t="s">
        <v>3217</v>
      </c>
      <c r="Z893" s="37">
        <v>446.30338394604809</v>
      </c>
    </row>
    <row r="894" spans="1:26" customFormat="1" x14ac:dyDescent="0.2">
      <c r="A894" s="37">
        <v>950</v>
      </c>
      <c r="B894" s="37" t="s">
        <v>58</v>
      </c>
      <c r="C894" s="37" t="s">
        <v>23</v>
      </c>
      <c r="D894" s="37">
        <v>0.03</v>
      </c>
      <c r="E894" s="37">
        <v>4.28</v>
      </c>
      <c r="F894" s="37">
        <v>1.6</v>
      </c>
      <c r="G894" s="37" t="s">
        <v>14</v>
      </c>
      <c r="H894" s="37" t="s">
        <v>15</v>
      </c>
      <c r="I894" s="37" t="s">
        <v>24</v>
      </c>
      <c r="J894" s="37" t="s">
        <v>25</v>
      </c>
      <c r="K894" s="37" t="s">
        <v>26</v>
      </c>
      <c r="L894" s="37" t="s">
        <v>1767</v>
      </c>
      <c r="M894" s="37">
        <v>0.57999999999999996</v>
      </c>
      <c r="N894" s="37" t="s">
        <v>8</v>
      </c>
      <c r="O894" s="37" t="s">
        <v>28</v>
      </c>
      <c r="P894" s="37" t="s">
        <v>60</v>
      </c>
      <c r="Q894" s="37" t="s">
        <v>61</v>
      </c>
      <c r="R894" s="37">
        <v>55372</v>
      </c>
      <c r="S894" s="39">
        <v>42085</v>
      </c>
      <c r="T894" s="39">
        <v>42092</v>
      </c>
      <c r="U894" s="37">
        <v>-6.2</v>
      </c>
      <c r="V894" s="37">
        <v>1</v>
      </c>
      <c r="W894" s="37">
        <v>4.55</v>
      </c>
      <c r="X894" s="37">
        <v>89084</v>
      </c>
      <c r="Y894" s="37" t="s">
        <v>3217</v>
      </c>
      <c r="Z894" s="37">
        <v>201.34826973332375</v>
      </c>
    </row>
    <row r="895" spans="1:26" customFormat="1" x14ac:dyDescent="0.2">
      <c r="A895" s="37">
        <v>1938</v>
      </c>
      <c r="B895" s="37" t="s">
        <v>1768</v>
      </c>
      <c r="C895" s="37" t="s">
        <v>92</v>
      </c>
      <c r="D895" s="37">
        <v>0.1</v>
      </c>
      <c r="E895" s="37">
        <v>152.47999999999999</v>
      </c>
      <c r="F895" s="37">
        <v>4</v>
      </c>
      <c r="G895" s="37" t="s">
        <v>63</v>
      </c>
      <c r="H895" s="37" t="s">
        <v>70</v>
      </c>
      <c r="I895" s="37" t="s">
        <v>16</v>
      </c>
      <c r="J895" s="37" t="s">
        <v>17</v>
      </c>
      <c r="K895" s="37" t="s">
        <v>49</v>
      </c>
      <c r="L895" s="37" t="s">
        <v>1769</v>
      </c>
      <c r="M895" s="37">
        <v>0.79</v>
      </c>
      <c r="N895" s="37" t="s">
        <v>8</v>
      </c>
      <c r="O895" s="37" t="s">
        <v>28</v>
      </c>
      <c r="P895" s="37" t="s">
        <v>513</v>
      </c>
      <c r="Q895" s="37" t="s">
        <v>1770</v>
      </c>
      <c r="R895" s="37">
        <v>66801</v>
      </c>
      <c r="S895" s="39">
        <v>42085</v>
      </c>
      <c r="T895" s="39">
        <v>42086</v>
      </c>
      <c r="U895" s="37">
        <v>-521.09</v>
      </c>
      <c r="V895" s="37">
        <v>4</v>
      </c>
      <c r="W895" s="37">
        <v>558.16999999999996</v>
      </c>
      <c r="X895" s="37">
        <v>88870</v>
      </c>
      <c r="Y895" s="37" t="s">
        <v>3217</v>
      </c>
      <c r="Z895" s="37">
        <v>212.76325439112443</v>
      </c>
    </row>
    <row r="896" spans="1:26" customFormat="1" x14ac:dyDescent="0.2">
      <c r="A896" s="37">
        <v>1940</v>
      </c>
      <c r="B896" s="37" t="s">
        <v>1771</v>
      </c>
      <c r="C896" s="37" t="s">
        <v>92</v>
      </c>
      <c r="D896" s="37">
        <v>0.08</v>
      </c>
      <c r="E896" s="37">
        <v>6.84</v>
      </c>
      <c r="F896" s="37">
        <v>8.3699999999999992</v>
      </c>
      <c r="G896" s="37" t="s">
        <v>14</v>
      </c>
      <c r="H896" s="37" t="s">
        <v>70</v>
      </c>
      <c r="I896" s="37" t="s">
        <v>24</v>
      </c>
      <c r="J896" s="37" t="s">
        <v>544</v>
      </c>
      <c r="K896" s="37" t="s">
        <v>18</v>
      </c>
      <c r="L896" s="37" t="s">
        <v>712</v>
      </c>
      <c r="M896" s="37">
        <v>0.57999999999999996</v>
      </c>
      <c r="N896" s="37" t="s">
        <v>8</v>
      </c>
      <c r="O896" s="37" t="s">
        <v>35</v>
      </c>
      <c r="P896" s="37" t="s">
        <v>122</v>
      </c>
      <c r="Q896" s="37" t="s">
        <v>123</v>
      </c>
      <c r="R896" s="37">
        <v>84020</v>
      </c>
      <c r="S896" s="39">
        <v>42085</v>
      </c>
      <c r="T896" s="39">
        <v>42087</v>
      </c>
      <c r="U896" s="37">
        <v>-29.49</v>
      </c>
      <c r="V896" s="37">
        <v>1</v>
      </c>
      <c r="W896" s="37">
        <v>8.39</v>
      </c>
      <c r="X896" s="37">
        <v>88870</v>
      </c>
      <c r="Y896" s="37" t="s">
        <v>3218</v>
      </c>
      <c r="Z896" s="37">
        <v>301.52659576105714</v>
      </c>
    </row>
    <row r="897" spans="1:26" customFormat="1" x14ac:dyDescent="0.2">
      <c r="A897" s="37">
        <v>959</v>
      </c>
      <c r="B897" s="37" t="s">
        <v>1772</v>
      </c>
      <c r="C897" s="37" t="s">
        <v>46</v>
      </c>
      <c r="D897" s="37">
        <v>0.01</v>
      </c>
      <c r="E897" s="37">
        <v>145.44999999999999</v>
      </c>
      <c r="F897" s="37">
        <v>17.850000000000001</v>
      </c>
      <c r="G897" s="37" t="s">
        <v>2</v>
      </c>
      <c r="H897" s="37" t="s">
        <v>70</v>
      </c>
      <c r="I897" s="37" t="s">
        <v>16</v>
      </c>
      <c r="J897" s="37" t="s">
        <v>32</v>
      </c>
      <c r="K897" s="37" t="s">
        <v>33</v>
      </c>
      <c r="L897" s="37" t="s">
        <v>186</v>
      </c>
      <c r="M897" s="37">
        <v>0.56000000000000005</v>
      </c>
      <c r="N897" s="37" t="s">
        <v>8</v>
      </c>
      <c r="O897" s="37" t="s">
        <v>28</v>
      </c>
      <c r="P897" s="37" t="s">
        <v>163</v>
      </c>
      <c r="Q897" s="37" t="s">
        <v>173</v>
      </c>
      <c r="R897" s="37">
        <v>76028</v>
      </c>
      <c r="S897" s="39">
        <v>42085</v>
      </c>
      <c r="T897" s="39">
        <v>42086</v>
      </c>
      <c r="U897" s="37">
        <v>837.6807</v>
      </c>
      <c r="V897" s="37">
        <v>8</v>
      </c>
      <c r="W897" s="37">
        <v>1214.03</v>
      </c>
      <c r="X897" s="37">
        <v>91581</v>
      </c>
      <c r="Y897" s="37" t="s">
        <v>3217</v>
      </c>
      <c r="Z897" s="37">
        <v>2300.1756864499202</v>
      </c>
    </row>
    <row r="898" spans="1:26" customFormat="1" x14ac:dyDescent="0.2">
      <c r="A898" s="37">
        <v>1553</v>
      </c>
      <c r="B898" s="37" t="s">
        <v>1773</v>
      </c>
      <c r="C898" s="37" t="s">
        <v>46</v>
      </c>
      <c r="D898" s="37">
        <v>0.03</v>
      </c>
      <c r="E898" s="37">
        <v>12.28</v>
      </c>
      <c r="F898" s="37">
        <v>6.35</v>
      </c>
      <c r="G898" s="37" t="s">
        <v>14</v>
      </c>
      <c r="H898" s="37" t="s">
        <v>3</v>
      </c>
      <c r="I898" s="37" t="s">
        <v>24</v>
      </c>
      <c r="J898" s="37" t="s">
        <v>64</v>
      </c>
      <c r="K898" s="37" t="s">
        <v>49</v>
      </c>
      <c r="L898" s="37" t="s">
        <v>1709</v>
      </c>
      <c r="M898" s="37">
        <v>0.38</v>
      </c>
      <c r="N898" s="37" t="s">
        <v>8</v>
      </c>
      <c r="O898" s="37" t="s">
        <v>9</v>
      </c>
      <c r="P898" s="37" t="s">
        <v>10</v>
      </c>
      <c r="Q898" s="37" t="s">
        <v>1003</v>
      </c>
      <c r="R898" s="37">
        <v>38701</v>
      </c>
      <c r="S898" s="39">
        <v>42085</v>
      </c>
      <c r="T898" s="39">
        <v>42087</v>
      </c>
      <c r="U898" s="37">
        <v>68.676000000000002</v>
      </c>
      <c r="V898" s="37">
        <v>7</v>
      </c>
      <c r="W898" s="37">
        <v>87.53</v>
      </c>
      <c r="X898" s="37">
        <v>87484</v>
      </c>
      <c r="Y898" s="37" t="s">
        <v>3216</v>
      </c>
      <c r="Z898" s="37">
        <v>409.29877282040417</v>
      </c>
    </row>
    <row r="899" spans="1:26" customFormat="1" x14ac:dyDescent="0.2">
      <c r="A899" s="37">
        <v>2561</v>
      </c>
      <c r="B899" s="37" t="s">
        <v>1774</v>
      </c>
      <c r="C899" s="37" t="s">
        <v>46</v>
      </c>
      <c r="D899" s="37">
        <v>0.03</v>
      </c>
      <c r="E899" s="37">
        <v>160.97999999999999</v>
      </c>
      <c r="F899" s="37">
        <v>30</v>
      </c>
      <c r="G899" s="37" t="s">
        <v>2</v>
      </c>
      <c r="H899" s="37" t="s">
        <v>15</v>
      </c>
      <c r="I899" s="37" t="s">
        <v>4</v>
      </c>
      <c r="J899" s="37" t="s">
        <v>85</v>
      </c>
      <c r="K899" s="37" t="s">
        <v>33</v>
      </c>
      <c r="L899" s="37" t="s">
        <v>868</v>
      </c>
      <c r="M899" s="37">
        <v>0.62</v>
      </c>
      <c r="N899" s="37" t="s">
        <v>8</v>
      </c>
      <c r="O899" s="37" t="s">
        <v>87</v>
      </c>
      <c r="P899" s="37" t="s">
        <v>88</v>
      </c>
      <c r="Q899" s="37" t="s">
        <v>1775</v>
      </c>
      <c r="R899" s="37">
        <v>10562</v>
      </c>
      <c r="S899" s="39">
        <v>42085</v>
      </c>
      <c r="T899" s="39">
        <v>42088</v>
      </c>
      <c r="U899" s="37">
        <v>1261.4718</v>
      </c>
      <c r="V899" s="37">
        <v>11</v>
      </c>
      <c r="W899" s="37">
        <v>1828.22</v>
      </c>
      <c r="X899" s="37">
        <v>86465</v>
      </c>
      <c r="Y899" s="37" t="s">
        <v>3219</v>
      </c>
      <c r="Z899" s="37">
        <v>3126.3434466404547</v>
      </c>
    </row>
    <row r="900" spans="1:26" customFormat="1" x14ac:dyDescent="0.2">
      <c r="A900" s="37">
        <v>1976</v>
      </c>
      <c r="B900" s="37" t="s">
        <v>353</v>
      </c>
      <c r="C900" s="37" t="s">
        <v>1</v>
      </c>
      <c r="D900" s="37">
        <v>0.06</v>
      </c>
      <c r="E900" s="37">
        <v>40.99</v>
      </c>
      <c r="F900" s="37">
        <v>17.48</v>
      </c>
      <c r="G900" s="37" t="s">
        <v>14</v>
      </c>
      <c r="H900" s="37" t="s">
        <v>15</v>
      </c>
      <c r="I900" s="37" t="s">
        <v>24</v>
      </c>
      <c r="J900" s="37" t="s">
        <v>64</v>
      </c>
      <c r="K900" s="37" t="s">
        <v>49</v>
      </c>
      <c r="L900" s="37" t="s">
        <v>1374</v>
      </c>
      <c r="M900" s="37">
        <v>0.36</v>
      </c>
      <c r="N900" s="37" t="s">
        <v>8</v>
      </c>
      <c r="O900" s="37" t="s">
        <v>28</v>
      </c>
      <c r="P900" s="37" t="s">
        <v>265</v>
      </c>
      <c r="Q900" s="37" t="s">
        <v>355</v>
      </c>
      <c r="R900" s="37">
        <v>48823</v>
      </c>
      <c r="S900" s="39">
        <v>42086</v>
      </c>
      <c r="T900" s="39">
        <v>42088</v>
      </c>
      <c r="U900" s="37">
        <v>214.23</v>
      </c>
      <c r="V900" s="37">
        <v>14</v>
      </c>
      <c r="W900" s="37">
        <v>585.08000000000004</v>
      </c>
      <c r="X900" s="37">
        <v>89041</v>
      </c>
      <c r="Y900" s="37" t="s">
        <v>3217</v>
      </c>
      <c r="Z900" s="37">
        <v>988.56321683076567</v>
      </c>
    </row>
    <row r="901" spans="1:26" customFormat="1" x14ac:dyDescent="0.2">
      <c r="A901" s="37">
        <v>2618</v>
      </c>
      <c r="B901" s="37" t="s">
        <v>583</v>
      </c>
      <c r="C901" s="37" t="s">
        <v>1</v>
      </c>
      <c r="D901" s="37">
        <v>0.1</v>
      </c>
      <c r="E901" s="37">
        <v>20.27</v>
      </c>
      <c r="F901" s="37">
        <v>3.99</v>
      </c>
      <c r="G901" s="37" t="s">
        <v>14</v>
      </c>
      <c r="H901" s="37" t="s">
        <v>70</v>
      </c>
      <c r="I901" s="37" t="s">
        <v>24</v>
      </c>
      <c r="J901" s="37" t="s">
        <v>71</v>
      </c>
      <c r="K901" s="37" t="s">
        <v>49</v>
      </c>
      <c r="L901" s="37" t="s">
        <v>1776</v>
      </c>
      <c r="M901" s="37">
        <v>0.56999999999999995</v>
      </c>
      <c r="N901" s="37" t="s">
        <v>8</v>
      </c>
      <c r="O901" s="37" t="s">
        <v>87</v>
      </c>
      <c r="P901" s="37" t="s">
        <v>88</v>
      </c>
      <c r="Q901" s="37" t="s">
        <v>89</v>
      </c>
      <c r="R901" s="37">
        <v>10004</v>
      </c>
      <c r="S901" s="39">
        <v>42086</v>
      </c>
      <c r="T901" s="39">
        <v>42087</v>
      </c>
      <c r="U901" s="37">
        <v>84.05</v>
      </c>
      <c r="V901" s="37">
        <v>53</v>
      </c>
      <c r="W901" s="37">
        <v>1051.52</v>
      </c>
      <c r="X901" s="37">
        <v>53153</v>
      </c>
      <c r="Y901" s="37" t="s">
        <v>3219</v>
      </c>
      <c r="Z901" s="37">
        <v>594.53218051884551</v>
      </c>
    </row>
    <row r="902" spans="1:26" customFormat="1" x14ac:dyDescent="0.2">
      <c r="A902" s="37">
        <v>2620</v>
      </c>
      <c r="B902" s="37" t="s">
        <v>1777</v>
      </c>
      <c r="C902" s="37" t="s">
        <v>1</v>
      </c>
      <c r="D902" s="37">
        <v>0.1</v>
      </c>
      <c r="E902" s="37">
        <v>20.27</v>
      </c>
      <c r="F902" s="37">
        <v>3.99</v>
      </c>
      <c r="G902" s="37" t="s">
        <v>14</v>
      </c>
      <c r="H902" s="37" t="s">
        <v>70</v>
      </c>
      <c r="I902" s="37" t="s">
        <v>24</v>
      </c>
      <c r="J902" s="37" t="s">
        <v>71</v>
      </c>
      <c r="K902" s="37" t="s">
        <v>49</v>
      </c>
      <c r="L902" s="37" t="s">
        <v>1776</v>
      </c>
      <c r="M902" s="37">
        <v>0.56999999999999995</v>
      </c>
      <c r="N902" s="37" t="s">
        <v>8</v>
      </c>
      <c r="O902" s="37" t="s">
        <v>9</v>
      </c>
      <c r="P902" s="37" t="s">
        <v>376</v>
      </c>
      <c r="Q902" s="37" t="s">
        <v>1778</v>
      </c>
      <c r="R902" s="37">
        <v>38134</v>
      </c>
      <c r="S902" s="39">
        <v>42086</v>
      </c>
      <c r="T902" s="39">
        <v>42087</v>
      </c>
      <c r="U902" s="37">
        <v>381.61799999999999</v>
      </c>
      <c r="V902" s="37">
        <v>13</v>
      </c>
      <c r="W902" s="37">
        <v>257.92</v>
      </c>
      <c r="X902" s="37">
        <v>88017</v>
      </c>
      <c r="Y902" s="37" t="s">
        <v>3216</v>
      </c>
      <c r="Z902" s="37">
        <v>899.24946667672077</v>
      </c>
    </row>
    <row r="903" spans="1:26" customFormat="1" x14ac:dyDescent="0.2">
      <c r="A903" s="37">
        <v>2618</v>
      </c>
      <c r="B903" s="37" t="s">
        <v>583</v>
      </c>
      <c r="C903" s="37" t="s">
        <v>13</v>
      </c>
      <c r="D903" s="37">
        <v>0.05</v>
      </c>
      <c r="E903" s="37">
        <v>4.84</v>
      </c>
      <c r="F903" s="37">
        <v>0.71</v>
      </c>
      <c r="G903" s="37" t="s">
        <v>63</v>
      </c>
      <c r="H903" s="37" t="s">
        <v>70</v>
      </c>
      <c r="I903" s="37" t="s">
        <v>24</v>
      </c>
      <c r="J903" s="37" t="s">
        <v>25</v>
      </c>
      <c r="K903" s="37" t="s">
        <v>26</v>
      </c>
      <c r="L903" s="37" t="s">
        <v>27</v>
      </c>
      <c r="M903" s="37">
        <v>0.52</v>
      </c>
      <c r="N903" s="37" t="s">
        <v>8</v>
      </c>
      <c r="O903" s="37" t="s">
        <v>87</v>
      </c>
      <c r="P903" s="37" t="s">
        <v>88</v>
      </c>
      <c r="Q903" s="37" t="s">
        <v>89</v>
      </c>
      <c r="R903" s="37">
        <v>10004</v>
      </c>
      <c r="S903" s="39">
        <v>42086</v>
      </c>
      <c r="T903" s="39">
        <v>42086</v>
      </c>
      <c r="U903" s="37">
        <v>29.17</v>
      </c>
      <c r="V903" s="37">
        <v>20</v>
      </c>
      <c r="W903" s="37">
        <v>103.39</v>
      </c>
      <c r="X903" s="37">
        <v>34017</v>
      </c>
      <c r="Y903" s="37" t="s">
        <v>3219</v>
      </c>
      <c r="Z903" s="37">
        <v>16.098879884512201</v>
      </c>
    </row>
    <row r="904" spans="1:26" customFormat="1" x14ac:dyDescent="0.2">
      <c r="A904" s="37">
        <v>2618</v>
      </c>
      <c r="B904" s="37" t="s">
        <v>583</v>
      </c>
      <c r="C904" s="37" t="s">
        <v>13</v>
      </c>
      <c r="D904" s="37">
        <v>0.01</v>
      </c>
      <c r="E904" s="37">
        <v>14.98</v>
      </c>
      <c r="F904" s="37">
        <v>7.69</v>
      </c>
      <c r="G904" s="37" t="s">
        <v>14</v>
      </c>
      <c r="H904" s="37" t="s">
        <v>70</v>
      </c>
      <c r="I904" s="37" t="s">
        <v>24</v>
      </c>
      <c r="J904" s="37" t="s">
        <v>54</v>
      </c>
      <c r="K904" s="37" t="s">
        <v>49</v>
      </c>
      <c r="L904" s="37" t="s">
        <v>664</v>
      </c>
      <c r="M904" s="37">
        <v>0.56999999999999995</v>
      </c>
      <c r="N904" s="37" t="s">
        <v>8</v>
      </c>
      <c r="O904" s="37" t="s">
        <v>87</v>
      </c>
      <c r="P904" s="37" t="s">
        <v>88</v>
      </c>
      <c r="Q904" s="37" t="s">
        <v>89</v>
      </c>
      <c r="R904" s="37">
        <v>10004</v>
      </c>
      <c r="S904" s="39">
        <v>42086</v>
      </c>
      <c r="T904" s="39">
        <v>42088</v>
      </c>
      <c r="U904" s="37">
        <v>-48.97</v>
      </c>
      <c r="V904" s="37">
        <v>28</v>
      </c>
      <c r="W904" s="37">
        <v>435.39</v>
      </c>
      <c r="X904" s="37">
        <v>34017</v>
      </c>
      <c r="Y904" s="37" t="s">
        <v>3219</v>
      </c>
      <c r="Z904" s="37">
        <v>310.98317448702983</v>
      </c>
    </row>
    <row r="905" spans="1:26" customFormat="1" x14ac:dyDescent="0.2">
      <c r="A905" s="37">
        <v>2619</v>
      </c>
      <c r="B905" s="37" t="s">
        <v>1046</v>
      </c>
      <c r="C905" s="37" t="s">
        <v>13</v>
      </c>
      <c r="D905" s="37">
        <v>0.05</v>
      </c>
      <c r="E905" s="37">
        <v>4.84</v>
      </c>
      <c r="F905" s="37">
        <v>0.71</v>
      </c>
      <c r="G905" s="37" t="s">
        <v>63</v>
      </c>
      <c r="H905" s="37" t="s">
        <v>70</v>
      </c>
      <c r="I905" s="37" t="s">
        <v>24</v>
      </c>
      <c r="J905" s="37" t="s">
        <v>25</v>
      </c>
      <c r="K905" s="37" t="s">
        <v>26</v>
      </c>
      <c r="L905" s="37" t="s">
        <v>27</v>
      </c>
      <c r="M905" s="37">
        <v>0.52</v>
      </c>
      <c r="N905" s="37" t="s">
        <v>8</v>
      </c>
      <c r="O905" s="37" t="s">
        <v>28</v>
      </c>
      <c r="P905" s="37" t="s">
        <v>1047</v>
      </c>
      <c r="Q905" s="37" t="s">
        <v>1048</v>
      </c>
      <c r="R905" s="37">
        <v>57103</v>
      </c>
      <c r="S905" s="39">
        <v>42086</v>
      </c>
      <c r="T905" s="39">
        <v>42086</v>
      </c>
      <c r="U905" s="37">
        <v>17.836500000000001</v>
      </c>
      <c r="V905" s="37">
        <v>5</v>
      </c>
      <c r="W905" s="37">
        <v>25.85</v>
      </c>
      <c r="X905" s="37">
        <v>88014</v>
      </c>
      <c r="Y905" s="37" t="s">
        <v>3217</v>
      </c>
      <c r="Z905" s="37">
        <v>4.4930843598916965</v>
      </c>
    </row>
    <row r="906" spans="1:26" customFormat="1" x14ac:dyDescent="0.2">
      <c r="A906" s="37">
        <v>2958</v>
      </c>
      <c r="B906" s="37" t="s">
        <v>1779</v>
      </c>
      <c r="C906" s="37" t="s">
        <v>23</v>
      </c>
      <c r="D906" s="37">
        <v>0.06</v>
      </c>
      <c r="E906" s="37">
        <v>20.99</v>
      </c>
      <c r="F906" s="37">
        <v>0.99</v>
      </c>
      <c r="G906" s="37" t="s">
        <v>14</v>
      </c>
      <c r="H906" s="37" t="s">
        <v>70</v>
      </c>
      <c r="I906" s="37" t="s">
        <v>16</v>
      </c>
      <c r="J906" s="37" t="s">
        <v>111</v>
      </c>
      <c r="K906" s="37" t="s">
        <v>26</v>
      </c>
      <c r="L906" s="37" t="s">
        <v>1780</v>
      </c>
      <c r="M906" s="37">
        <v>0.37</v>
      </c>
      <c r="N906" s="37" t="s">
        <v>8</v>
      </c>
      <c r="O906" s="37" t="s">
        <v>28</v>
      </c>
      <c r="P906" s="37" t="s">
        <v>333</v>
      </c>
      <c r="Q906" s="37" t="s">
        <v>1781</v>
      </c>
      <c r="R906" s="37">
        <v>54956</v>
      </c>
      <c r="S906" s="39">
        <v>42086</v>
      </c>
      <c r="T906" s="39">
        <v>42091</v>
      </c>
      <c r="U906" s="37">
        <v>224.9607</v>
      </c>
      <c r="V906" s="37">
        <v>18</v>
      </c>
      <c r="W906" s="37">
        <v>326.02999999999997</v>
      </c>
      <c r="X906" s="37">
        <v>90265</v>
      </c>
      <c r="Y906" s="37" t="s">
        <v>3217</v>
      </c>
      <c r="Z906" s="37">
        <v>308.12009818797117</v>
      </c>
    </row>
    <row r="907" spans="1:26" customFormat="1" x14ac:dyDescent="0.2">
      <c r="A907" s="37">
        <v>1368</v>
      </c>
      <c r="B907" s="37" t="s">
        <v>1782</v>
      </c>
      <c r="C907" s="37" t="s">
        <v>92</v>
      </c>
      <c r="D907" s="37">
        <v>0.09</v>
      </c>
      <c r="E907" s="37">
        <v>4.55</v>
      </c>
      <c r="F907" s="37">
        <v>1.49</v>
      </c>
      <c r="G907" s="37" t="s">
        <v>14</v>
      </c>
      <c r="H907" s="37" t="s">
        <v>15</v>
      </c>
      <c r="I907" s="37" t="s">
        <v>24</v>
      </c>
      <c r="J907" s="37" t="s">
        <v>48</v>
      </c>
      <c r="K907" s="37" t="s">
        <v>49</v>
      </c>
      <c r="L907" s="37" t="s">
        <v>1479</v>
      </c>
      <c r="M907" s="37">
        <v>0.35</v>
      </c>
      <c r="N907" s="37" t="s">
        <v>8</v>
      </c>
      <c r="O907" s="37" t="s">
        <v>28</v>
      </c>
      <c r="P907" s="37" t="s">
        <v>163</v>
      </c>
      <c r="Q907" s="37" t="s">
        <v>1783</v>
      </c>
      <c r="R907" s="37">
        <v>75901</v>
      </c>
      <c r="S907" s="39">
        <v>42086</v>
      </c>
      <c r="T907" s="39">
        <v>42088</v>
      </c>
      <c r="U907" s="37">
        <v>16.898</v>
      </c>
      <c r="V907" s="37">
        <v>6</v>
      </c>
      <c r="W907" s="37">
        <v>25.45</v>
      </c>
      <c r="X907" s="37">
        <v>90514</v>
      </c>
      <c r="Y907" s="37" t="s">
        <v>3217</v>
      </c>
      <c r="Z907" s="37">
        <v>-75.020983747460292</v>
      </c>
    </row>
    <row r="908" spans="1:26" customFormat="1" x14ac:dyDescent="0.2">
      <c r="A908" s="37">
        <v>1369</v>
      </c>
      <c r="B908" s="37" t="s">
        <v>1784</v>
      </c>
      <c r="C908" s="37" t="s">
        <v>92</v>
      </c>
      <c r="D908" s="37">
        <v>7.0000000000000007E-2</v>
      </c>
      <c r="E908" s="37">
        <v>9.7799999999999994</v>
      </c>
      <c r="F908" s="37">
        <v>5.76</v>
      </c>
      <c r="G908" s="37" t="s">
        <v>63</v>
      </c>
      <c r="H908" s="37" t="s">
        <v>15</v>
      </c>
      <c r="I908" s="37" t="s">
        <v>24</v>
      </c>
      <c r="J908" s="37" t="s">
        <v>321</v>
      </c>
      <c r="K908" s="37" t="s">
        <v>49</v>
      </c>
      <c r="L908" s="37" t="s">
        <v>1487</v>
      </c>
      <c r="M908" s="37">
        <v>0.35</v>
      </c>
      <c r="N908" s="37" t="s">
        <v>8</v>
      </c>
      <c r="O908" s="37" t="s">
        <v>28</v>
      </c>
      <c r="P908" s="37" t="s">
        <v>163</v>
      </c>
      <c r="Q908" s="37" t="s">
        <v>1430</v>
      </c>
      <c r="R908" s="37">
        <v>76063</v>
      </c>
      <c r="S908" s="39">
        <v>42086</v>
      </c>
      <c r="T908" s="39">
        <v>42088</v>
      </c>
      <c r="U908" s="37">
        <v>20.14</v>
      </c>
      <c r="V908" s="37">
        <v>11</v>
      </c>
      <c r="W908" s="37">
        <v>110.72</v>
      </c>
      <c r="X908" s="37">
        <v>90514</v>
      </c>
      <c r="Y908" s="37" t="s">
        <v>3217</v>
      </c>
      <c r="Z908" s="37">
        <v>-6.2936881216905718</v>
      </c>
    </row>
    <row r="909" spans="1:26" customFormat="1" x14ac:dyDescent="0.2">
      <c r="A909" s="37">
        <v>2395</v>
      </c>
      <c r="B909" s="37" t="s">
        <v>1785</v>
      </c>
      <c r="C909" s="37" t="s">
        <v>46</v>
      </c>
      <c r="D909" s="37">
        <v>0.04</v>
      </c>
      <c r="E909" s="37">
        <v>60.97</v>
      </c>
      <c r="F909" s="37">
        <v>4.5</v>
      </c>
      <c r="G909" s="37" t="s">
        <v>14</v>
      </c>
      <c r="H909" s="37" t="s">
        <v>70</v>
      </c>
      <c r="I909" s="37" t="s">
        <v>24</v>
      </c>
      <c r="J909" s="37" t="s">
        <v>71</v>
      </c>
      <c r="K909" s="37" t="s">
        <v>49</v>
      </c>
      <c r="L909" s="37" t="s">
        <v>72</v>
      </c>
      <c r="M909" s="37">
        <v>0.56000000000000005</v>
      </c>
      <c r="N909" s="37" t="s">
        <v>8</v>
      </c>
      <c r="O909" s="37" t="s">
        <v>9</v>
      </c>
      <c r="P909" s="37" t="s">
        <v>51</v>
      </c>
      <c r="Q909" s="37" t="s">
        <v>1786</v>
      </c>
      <c r="R909" s="37">
        <v>31401</v>
      </c>
      <c r="S909" s="39">
        <v>42086</v>
      </c>
      <c r="T909" s="39">
        <v>42087</v>
      </c>
      <c r="U909" s="37">
        <v>79.423199999999994</v>
      </c>
      <c r="V909" s="37">
        <v>15</v>
      </c>
      <c r="W909" s="37">
        <v>904.31</v>
      </c>
      <c r="X909" s="37">
        <v>86952</v>
      </c>
      <c r="Y909" s="37" t="s">
        <v>3216</v>
      </c>
      <c r="Z909" s="37">
        <v>673.76701616913851</v>
      </c>
    </row>
    <row r="910" spans="1:26" customFormat="1" x14ac:dyDescent="0.2">
      <c r="A910" s="37">
        <v>3381</v>
      </c>
      <c r="B910" s="37" t="s">
        <v>1787</v>
      </c>
      <c r="C910" s="37" t="s">
        <v>46</v>
      </c>
      <c r="D910" s="37">
        <v>0.05</v>
      </c>
      <c r="E910" s="37">
        <v>11.97</v>
      </c>
      <c r="F910" s="37">
        <v>5.81</v>
      </c>
      <c r="G910" s="37" t="s">
        <v>14</v>
      </c>
      <c r="H910" s="37" t="s">
        <v>70</v>
      </c>
      <c r="I910" s="37" t="s">
        <v>24</v>
      </c>
      <c r="J910" s="37" t="s">
        <v>25</v>
      </c>
      <c r="K910" s="37" t="s">
        <v>18</v>
      </c>
      <c r="L910" s="37" t="s">
        <v>1788</v>
      </c>
      <c r="M910" s="37">
        <v>0.6</v>
      </c>
      <c r="N910" s="37" t="s">
        <v>8</v>
      </c>
      <c r="O910" s="37" t="s">
        <v>9</v>
      </c>
      <c r="P910" s="37" t="s">
        <v>51</v>
      </c>
      <c r="Q910" s="37" t="s">
        <v>1789</v>
      </c>
      <c r="R910" s="37">
        <v>31204</v>
      </c>
      <c r="S910" s="39">
        <v>42086</v>
      </c>
      <c r="T910" s="39">
        <v>42088</v>
      </c>
      <c r="U910" s="37">
        <v>349.05930000000001</v>
      </c>
      <c r="V910" s="37">
        <v>2</v>
      </c>
      <c r="W910" s="37">
        <v>25.31</v>
      </c>
      <c r="X910" s="37">
        <v>88836</v>
      </c>
      <c r="Y910" s="37" t="s">
        <v>3216</v>
      </c>
      <c r="Z910" s="37">
        <v>859.20222145083903</v>
      </c>
    </row>
    <row r="911" spans="1:26" customFormat="1" x14ac:dyDescent="0.2">
      <c r="A911" s="37">
        <v>618</v>
      </c>
      <c r="B911" s="37" t="s">
        <v>1790</v>
      </c>
      <c r="C911" s="37" t="s">
        <v>1</v>
      </c>
      <c r="D911" s="37">
        <v>0.06</v>
      </c>
      <c r="E911" s="37">
        <v>17.98</v>
      </c>
      <c r="F911" s="37">
        <v>4</v>
      </c>
      <c r="G911" s="37" t="s">
        <v>14</v>
      </c>
      <c r="H911" s="37" t="s">
        <v>15</v>
      </c>
      <c r="I911" s="37" t="s">
        <v>16</v>
      </c>
      <c r="J911" s="37" t="s">
        <v>17</v>
      </c>
      <c r="K911" s="37" t="s">
        <v>49</v>
      </c>
      <c r="L911" s="37" t="s">
        <v>1633</v>
      </c>
      <c r="M911" s="37">
        <v>0.79</v>
      </c>
      <c r="N911" s="37" t="s">
        <v>8</v>
      </c>
      <c r="O911" s="37" t="s">
        <v>35</v>
      </c>
      <c r="P911" s="37" t="s">
        <v>36</v>
      </c>
      <c r="Q911" s="37" t="s">
        <v>1791</v>
      </c>
      <c r="R911" s="37">
        <v>81007</v>
      </c>
      <c r="S911" s="39">
        <v>42087</v>
      </c>
      <c r="T911" s="39">
        <v>42088</v>
      </c>
      <c r="U911" s="37">
        <v>-78.13</v>
      </c>
      <c r="V911" s="37">
        <v>4</v>
      </c>
      <c r="W911" s="37">
        <v>70.06</v>
      </c>
      <c r="X911" s="37">
        <v>88197</v>
      </c>
      <c r="Y911" s="37" t="s">
        <v>3218</v>
      </c>
      <c r="Z911" s="37">
        <v>601.9153760192346</v>
      </c>
    </row>
    <row r="912" spans="1:26" customFormat="1" x14ac:dyDescent="0.2">
      <c r="A912" s="37">
        <v>3309</v>
      </c>
      <c r="B912" s="37" t="s">
        <v>1792</v>
      </c>
      <c r="C912" s="37" t="s">
        <v>1</v>
      </c>
      <c r="D912" s="37">
        <v>0.1</v>
      </c>
      <c r="E912" s="37">
        <v>6.64</v>
      </c>
      <c r="F912" s="37">
        <v>54.95</v>
      </c>
      <c r="G912" s="37" t="s">
        <v>14</v>
      </c>
      <c r="H912" s="37" t="s">
        <v>3</v>
      </c>
      <c r="I912" s="37" t="s">
        <v>4</v>
      </c>
      <c r="J912" s="37" t="s">
        <v>102</v>
      </c>
      <c r="K912" s="37" t="s">
        <v>18</v>
      </c>
      <c r="L912" s="37" t="s">
        <v>244</v>
      </c>
      <c r="M912" s="37">
        <v>0.37</v>
      </c>
      <c r="N912" s="37" t="s">
        <v>8</v>
      </c>
      <c r="O912" s="37" t="s">
        <v>87</v>
      </c>
      <c r="P912" s="37" t="s">
        <v>379</v>
      </c>
      <c r="Q912" s="37" t="s">
        <v>1793</v>
      </c>
      <c r="R912" s="37">
        <v>1760</v>
      </c>
      <c r="S912" s="39">
        <v>42087</v>
      </c>
      <c r="T912" s="39">
        <v>42089</v>
      </c>
      <c r="U912" s="37">
        <v>-25</v>
      </c>
      <c r="V912" s="37">
        <v>4</v>
      </c>
      <c r="W912" s="37">
        <v>25.31</v>
      </c>
      <c r="X912" s="37">
        <v>90460</v>
      </c>
      <c r="Y912" s="37" t="s">
        <v>3219</v>
      </c>
      <c r="Z912" s="37">
        <v>1673.3846484292346</v>
      </c>
    </row>
    <row r="913" spans="1:26" customFormat="1" x14ac:dyDescent="0.2">
      <c r="A913" s="37">
        <v>3310</v>
      </c>
      <c r="B913" s="37" t="s">
        <v>1794</v>
      </c>
      <c r="C913" s="37" t="s">
        <v>1</v>
      </c>
      <c r="D913" s="37">
        <v>0.05</v>
      </c>
      <c r="E913" s="37">
        <v>90.48</v>
      </c>
      <c r="F913" s="37">
        <v>19.989999999999998</v>
      </c>
      <c r="G913" s="37" t="s">
        <v>14</v>
      </c>
      <c r="H913" s="37" t="s">
        <v>3</v>
      </c>
      <c r="I913" s="37" t="s">
        <v>24</v>
      </c>
      <c r="J913" s="37" t="s">
        <v>321</v>
      </c>
      <c r="K913" s="37" t="s">
        <v>49</v>
      </c>
      <c r="L913" s="37" t="s">
        <v>478</v>
      </c>
      <c r="M913" s="37">
        <v>0.4</v>
      </c>
      <c r="N913" s="37" t="s">
        <v>8</v>
      </c>
      <c r="O913" s="37" t="s">
        <v>87</v>
      </c>
      <c r="P913" s="37" t="s">
        <v>379</v>
      </c>
      <c r="Q913" s="37" t="s">
        <v>1795</v>
      </c>
      <c r="R913" s="37">
        <v>2563</v>
      </c>
      <c r="S913" s="39">
        <v>42087</v>
      </c>
      <c r="T913" s="39">
        <v>42088</v>
      </c>
      <c r="U913" s="37">
        <v>255.1482</v>
      </c>
      <c r="V913" s="37">
        <v>4</v>
      </c>
      <c r="W913" s="37">
        <v>369.78</v>
      </c>
      <c r="X913" s="37">
        <v>90460</v>
      </c>
      <c r="Y913" s="37" t="s">
        <v>3219</v>
      </c>
      <c r="Z913" s="37">
        <v>1314.6550108181129</v>
      </c>
    </row>
    <row r="914" spans="1:26" customFormat="1" x14ac:dyDescent="0.2">
      <c r="A914" s="37">
        <v>1689</v>
      </c>
      <c r="B914" s="37" t="s">
        <v>1796</v>
      </c>
      <c r="C914" s="37" t="s">
        <v>13</v>
      </c>
      <c r="D914" s="37">
        <v>0</v>
      </c>
      <c r="E914" s="37">
        <v>48.91</v>
      </c>
      <c r="F914" s="37">
        <v>35</v>
      </c>
      <c r="G914" s="37" t="s">
        <v>14</v>
      </c>
      <c r="H914" s="37" t="s">
        <v>70</v>
      </c>
      <c r="I914" s="37" t="s">
        <v>24</v>
      </c>
      <c r="J914" s="37" t="s">
        <v>54</v>
      </c>
      <c r="K914" s="37" t="s">
        <v>40</v>
      </c>
      <c r="L914" s="37" t="s">
        <v>1797</v>
      </c>
      <c r="M914" s="37">
        <v>0.83</v>
      </c>
      <c r="N914" s="37" t="s">
        <v>8</v>
      </c>
      <c r="O914" s="37" t="s">
        <v>28</v>
      </c>
      <c r="P914" s="37" t="s">
        <v>29</v>
      </c>
      <c r="Q914" s="37" t="s">
        <v>1798</v>
      </c>
      <c r="R914" s="37">
        <v>46322</v>
      </c>
      <c r="S914" s="39">
        <v>42087</v>
      </c>
      <c r="T914" s="39">
        <v>42088</v>
      </c>
      <c r="U914" s="37">
        <v>-628.38</v>
      </c>
      <c r="V914" s="37">
        <v>10</v>
      </c>
      <c r="W914" s="37">
        <v>514.79</v>
      </c>
      <c r="X914" s="37">
        <v>91077</v>
      </c>
      <c r="Y914" s="37" t="s">
        <v>3217</v>
      </c>
      <c r="Z914" s="37">
        <v>801.50778666753718</v>
      </c>
    </row>
    <row r="915" spans="1:26" customFormat="1" x14ac:dyDescent="0.2">
      <c r="A915" s="37">
        <v>2308</v>
      </c>
      <c r="B915" s="37" t="s">
        <v>1799</v>
      </c>
      <c r="C915" s="37" t="s">
        <v>23</v>
      </c>
      <c r="D915" s="37">
        <v>0.08</v>
      </c>
      <c r="E915" s="37">
        <v>9.48</v>
      </c>
      <c r="F915" s="37">
        <v>7.29</v>
      </c>
      <c r="G915" s="37" t="s">
        <v>14</v>
      </c>
      <c r="H915" s="37" t="s">
        <v>3</v>
      </c>
      <c r="I915" s="37" t="s">
        <v>4</v>
      </c>
      <c r="J915" s="37" t="s">
        <v>102</v>
      </c>
      <c r="K915" s="37" t="s">
        <v>18</v>
      </c>
      <c r="L915" s="37" t="s">
        <v>480</v>
      </c>
      <c r="M915" s="37">
        <v>0.45</v>
      </c>
      <c r="N915" s="37" t="s">
        <v>8</v>
      </c>
      <c r="O915" s="37" t="s">
        <v>9</v>
      </c>
      <c r="P915" s="37" t="s">
        <v>99</v>
      </c>
      <c r="Q915" s="37" t="s">
        <v>1800</v>
      </c>
      <c r="R915" s="37">
        <v>33971</v>
      </c>
      <c r="S915" s="39">
        <v>42087</v>
      </c>
      <c r="T915" s="39">
        <v>42089</v>
      </c>
      <c r="U915" s="37">
        <v>-50.4</v>
      </c>
      <c r="V915" s="37">
        <v>2</v>
      </c>
      <c r="W915" s="37">
        <v>20.22</v>
      </c>
      <c r="X915" s="37">
        <v>90557</v>
      </c>
      <c r="Y915" s="37" t="s">
        <v>3216</v>
      </c>
      <c r="Z915" s="37">
        <v>208.45001618310434</v>
      </c>
    </row>
    <row r="916" spans="1:26" customFormat="1" x14ac:dyDescent="0.2">
      <c r="A916" s="37">
        <v>2308</v>
      </c>
      <c r="B916" s="37" t="s">
        <v>1799</v>
      </c>
      <c r="C916" s="37" t="s">
        <v>23</v>
      </c>
      <c r="D916" s="37">
        <v>0.03</v>
      </c>
      <c r="E916" s="37">
        <v>193.17</v>
      </c>
      <c r="F916" s="37">
        <v>19.989999999999998</v>
      </c>
      <c r="G916" s="37" t="s">
        <v>14</v>
      </c>
      <c r="H916" s="37" t="s">
        <v>3</v>
      </c>
      <c r="I916" s="37" t="s">
        <v>24</v>
      </c>
      <c r="J916" s="37" t="s">
        <v>54</v>
      </c>
      <c r="K916" s="37" t="s">
        <v>49</v>
      </c>
      <c r="L916" s="37" t="s">
        <v>1558</v>
      </c>
      <c r="M916" s="37">
        <v>0.71</v>
      </c>
      <c r="N916" s="37" t="s">
        <v>8</v>
      </c>
      <c r="O916" s="37" t="s">
        <v>9</v>
      </c>
      <c r="P916" s="37" t="s">
        <v>99</v>
      </c>
      <c r="Q916" s="37" t="s">
        <v>1800</v>
      </c>
      <c r="R916" s="37">
        <v>33971</v>
      </c>
      <c r="S916" s="39">
        <v>42087</v>
      </c>
      <c r="T916" s="39">
        <v>42091</v>
      </c>
      <c r="U916" s="37">
        <v>-348.75400000000002</v>
      </c>
      <c r="V916" s="37">
        <v>8</v>
      </c>
      <c r="W916" s="37">
        <v>1548.97</v>
      </c>
      <c r="X916" s="37">
        <v>90557</v>
      </c>
      <c r="Y916" s="37" t="s">
        <v>3216</v>
      </c>
      <c r="Z916" s="37">
        <v>1078.6303041697345</v>
      </c>
    </row>
    <row r="917" spans="1:26" customFormat="1" x14ac:dyDescent="0.2">
      <c r="A917" s="37">
        <v>1060</v>
      </c>
      <c r="B917" s="37" t="s">
        <v>1801</v>
      </c>
      <c r="C917" s="37" t="s">
        <v>92</v>
      </c>
      <c r="D917" s="37">
        <v>0.09</v>
      </c>
      <c r="E917" s="37">
        <v>138.75</v>
      </c>
      <c r="F917" s="37">
        <v>52.42</v>
      </c>
      <c r="G917" s="37" t="s">
        <v>2</v>
      </c>
      <c r="H917" s="37" t="s">
        <v>3</v>
      </c>
      <c r="I917" s="37" t="s">
        <v>4</v>
      </c>
      <c r="J917" s="37" t="s">
        <v>5</v>
      </c>
      <c r="K917" s="37" t="s">
        <v>6</v>
      </c>
      <c r="L917" s="37" t="s">
        <v>1802</v>
      </c>
      <c r="M917" s="37">
        <v>0.74</v>
      </c>
      <c r="N917" s="37" t="s">
        <v>8</v>
      </c>
      <c r="O917" s="37" t="s">
        <v>9</v>
      </c>
      <c r="P917" s="37" t="s">
        <v>51</v>
      </c>
      <c r="Q917" s="37" t="s">
        <v>337</v>
      </c>
      <c r="R917" s="37">
        <v>30318</v>
      </c>
      <c r="S917" s="39">
        <v>42087</v>
      </c>
      <c r="T917" s="39">
        <v>42088</v>
      </c>
      <c r="U917" s="37">
        <v>-445.97177625</v>
      </c>
      <c r="V917" s="37">
        <v>23</v>
      </c>
      <c r="W917" s="37">
        <v>2527.79</v>
      </c>
      <c r="X917" s="37">
        <v>58628</v>
      </c>
      <c r="Y917" s="37" t="s">
        <v>3216</v>
      </c>
      <c r="Z917" s="37">
        <v>1819.6257085429538</v>
      </c>
    </row>
    <row r="918" spans="1:26" customFormat="1" x14ac:dyDescent="0.2">
      <c r="A918" s="37">
        <v>1062</v>
      </c>
      <c r="B918" s="37" t="s">
        <v>1803</v>
      </c>
      <c r="C918" s="37" t="s">
        <v>92</v>
      </c>
      <c r="D918" s="37">
        <v>0.09</v>
      </c>
      <c r="E918" s="37">
        <v>138.75</v>
      </c>
      <c r="F918" s="37">
        <v>52.42</v>
      </c>
      <c r="G918" s="37" t="s">
        <v>2</v>
      </c>
      <c r="H918" s="37" t="s">
        <v>3</v>
      </c>
      <c r="I918" s="37" t="s">
        <v>4</v>
      </c>
      <c r="J918" s="37" t="s">
        <v>5</v>
      </c>
      <c r="K918" s="37" t="s">
        <v>6</v>
      </c>
      <c r="L918" s="37" t="s">
        <v>1802</v>
      </c>
      <c r="M918" s="37">
        <v>0.74</v>
      </c>
      <c r="N918" s="37" t="s">
        <v>8</v>
      </c>
      <c r="O918" s="37" t="s">
        <v>87</v>
      </c>
      <c r="P918" s="37" t="s">
        <v>88</v>
      </c>
      <c r="Q918" s="37" t="s">
        <v>1804</v>
      </c>
      <c r="R918" s="37">
        <v>11727</v>
      </c>
      <c r="S918" s="39">
        <v>42087</v>
      </c>
      <c r="T918" s="39">
        <v>42088</v>
      </c>
      <c r="U918" s="37">
        <v>-335.31712499999998</v>
      </c>
      <c r="V918" s="37">
        <v>6</v>
      </c>
      <c r="W918" s="37">
        <v>659.42</v>
      </c>
      <c r="X918" s="37">
        <v>91354</v>
      </c>
      <c r="Y918" s="37" t="s">
        <v>3219</v>
      </c>
      <c r="Z918" s="37">
        <v>1932.9389177242035</v>
      </c>
    </row>
    <row r="919" spans="1:26" customFormat="1" x14ac:dyDescent="0.2">
      <c r="A919" s="37">
        <v>1254</v>
      </c>
      <c r="B919" s="37" t="s">
        <v>1566</v>
      </c>
      <c r="C919" s="37" t="s">
        <v>92</v>
      </c>
      <c r="D919" s="37">
        <v>0.06</v>
      </c>
      <c r="E919" s="37">
        <v>3.95</v>
      </c>
      <c r="F919" s="37">
        <v>2</v>
      </c>
      <c r="G919" s="37" t="s">
        <v>14</v>
      </c>
      <c r="H919" s="37" t="s">
        <v>47</v>
      </c>
      <c r="I919" s="37" t="s">
        <v>24</v>
      </c>
      <c r="J919" s="37" t="s">
        <v>152</v>
      </c>
      <c r="K919" s="37" t="s">
        <v>26</v>
      </c>
      <c r="L919" s="37" t="s">
        <v>1805</v>
      </c>
      <c r="M919" s="37">
        <v>0.53</v>
      </c>
      <c r="N919" s="37" t="s">
        <v>8</v>
      </c>
      <c r="O919" s="37" t="s">
        <v>28</v>
      </c>
      <c r="P919" s="37" t="s">
        <v>163</v>
      </c>
      <c r="Q919" s="37" t="s">
        <v>1567</v>
      </c>
      <c r="R919" s="37">
        <v>77530</v>
      </c>
      <c r="S919" s="39">
        <v>42087</v>
      </c>
      <c r="T919" s="39">
        <v>42088</v>
      </c>
      <c r="U919" s="37">
        <v>-9.68</v>
      </c>
      <c r="V919" s="37">
        <v>5</v>
      </c>
      <c r="W919" s="37">
        <v>19.66</v>
      </c>
      <c r="X919" s="37">
        <v>89984</v>
      </c>
      <c r="Y919" s="37" t="s">
        <v>3217</v>
      </c>
      <c r="Z919" s="37">
        <v>138.79174166792691</v>
      </c>
    </row>
    <row r="920" spans="1:26" customFormat="1" x14ac:dyDescent="0.2">
      <c r="A920" s="37">
        <v>2256</v>
      </c>
      <c r="B920" s="37" t="s">
        <v>69</v>
      </c>
      <c r="C920" s="37" t="s">
        <v>92</v>
      </c>
      <c r="D920" s="37">
        <v>7.0000000000000007E-2</v>
      </c>
      <c r="E920" s="37">
        <v>70.98</v>
      </c>
      <c r="F920" s="37">
        <v>30</v>
      </c>
      <c r="G920" s="37" t="s">
        <v>2</v>
      </c>
      <c r="H920" s="37" t="s">
        <v>70</v>
      </c>
      <c r="I920" s="37" t="s">
        <v>4</v>
      </c>
      <c r="J920" s="37" t="s">
        <v>85</v>
      </c>
      <c r="K920" s="37" t="s">
        <v>33</v>
      </c>
      <c r="L920" s="37" t="s">
        <v>1806</v>
      </c>
      <c r="M920" s="37">
        <v>0.73</v>
      </c>
      <c r="N920" s="37" t="s">
        <v>8</v>
      </c>
      <c r="O920" s="37" t="s">
        <v>9</v>
      </c>
      <c r="P920" s="37" t="s">
        <v>73</v>
      </c>
      <c r="Q920" s="37" t="s">
        <v>74</v>
      </c>
      <c r="R920" s="37">
        <v>28560</v>
      </c>
      <c r="S920" s="39">
        <v>42087</v>
      </c>
      <c r="T920" s="39">
        <v>42089</v>
      </c>
      <c r="U920" s="37">
        <v>-222.95</v>
      </c>
      <c r="V920" s="37">
        <v>20</v>
      </c>
      <c r="W920" s="37">
        <v>1373.47</v>
      </c>
      <c r="X920" s="37">
        <v>87964</v>
      </c>
      <c r="Y920" s="37" t="s">
        <v>3216</v>
      </c>
      <c r="Z920" s="37">
        <v>1229.9378526589521</v>
      </c>
    </row>
    <row r="921" spans="1:26" customFormat="1" x14ac:dyDescent="0.2">
      <c r="A921" s="37">
        <v>2330</v>
      </c>
      <c r="B921" s="37" t="s">
        <v>1807</v>
      </c>
      <c r="C921" s="37" t="s">
        <v>92</v>
      </c>
      <c r="D921" s="37">
        <v>0.06</v>
      </c>
      <c r="E921" s="37">
        <v>28.53</v>
      </c>
      <c r="F921" s="37">
        <v>1.49</v>
      </c>
      <c r="G921" s="37" t="s">
        <v>14</v>
      </c>
      <c r="H921" s="37" t="s">
        <v>47</v>
      </c>
      <c r="I921" s="37" t="s">
        <v>24</v>
      </c>
      <c r="J921" s="37" t="s">
        <v>48</v>
      </c>
      <c r="K921" s="37" t="s">
        <v>49</v>
      </c>
      <c r="L921" s="37" t="s">
        <v>1808</v>
      </c>
      <c r="M921" s="37">
        <v>0.38</v>
      </c>
      <c r="N921" s="37" t="s">
        <v>8</v>
      </c>
      <c r="O921" s="37" t="s">
        <v>28</v>
      </c>
      <c r="P921" s="37" t="s">
        <v>189</v>
      </c>
      <c r="Q921" s="37" t="s">
        <v>1809</v>
      </c>
      <c r="R921" s="37">
        <v>52302</v>
      </c>
      <c r="S921" s="39">
        <v>42087</v>
      </c>
      <c r="T921" s="39">
        <v>42090</v>
      </c>
      <c r="U921" s="37">
        <v>74.638499999999993</v>
      </c>
      <c r="V921" s="37">
        <v>5</v>
      </c>
      <c r="W921" s="37">
        <v>134.09</v>
      </c>
      <c r="X921" s="37">
        <v>90964</v>
      </c>
      <c r="Y921" s="37" t="s">
        <v>3217</v>
      </c>
      <c r="Z921" s="37">
        <v>163.37586514285235</v>
      </c>
    </row>
    <row r="922" spans="1:26" customFormat="1" x14ac:dyDescent="0.2">
      <c r="A922" s="37">
        <v>3143</v>
      </c>
      <c r="B922" s="37" t="s">
        <v>1810</v>
      </c>
      <c r="C922" s="37" t="s">
        <v>92</v>
      </c>
      <c r="D922" s="37">
        <v>0.02</v>
      </c>
      <c r="E922" s="37">
        <v>15.42</v>
      </c>
      <c r="F922" s="37">
        <v>5.41</v>
      </c>
      <c r="G922" s="37" t="s">
        <v>14</v>
      </c>
      <c r="H922" s="37" t="s">
        <v>15</v>
      </c>
      <c r="I922" s="37" t="s">
        <v>24</v>
      </c>
      <c r="J922" s="37" t="s">
        <v>54</v>
      </c>
      <c r="K922" s="37" t="s">
        <v>49</v>
      </c>
      <c r="L922" s="37" t="s">
        <v>1811</v>
      </c>
      <c r="M922" s="37">
        <v>0.59</v>
      </c>
      <c r="N922" s="37" t="s">
        <v>8</v>
      </c>
      <c r="O922" s="37" t="s">
        <v>28</v>
      </c>
      <c r="P922" s="37" t="s">
        <v>163</v>
      </c>
      <c r="Q922" s="37" t="s">
        <v>1812</v>
      </c>
      <c r="R922" s="37">
        <v>78660</v>
      </c>
      <c r="S922" s="39">
        <v>42087</v>
      </c>
      <c r="T922" s="39">
        <v>42088</v>
      </c>
      <c r="U922" s="37">
        <v>-16.37</v>
      </c>
      <c r="V922" s="37">
        <v>2</v>
      </c>
      <c r="W922" s="37">
        <v>33.840000000000003</v>
      </c>
      <c r="X922" s="37">
        <v>86368</v>
      </c>
      <c r="Y922" s="37" t="s">
        <v>3217</v>
      </c>
      <c r="Z922" s="37">
        <v>279.05843094104733</v>
      </c>
    </row>
    <row r="923" spans="1:26" customFormat="1" x14ac:dyDescent="0.2">
      <c r="A923" s="37">
        <v>2430</v>
      </c>
      <c r="B923" s="37" t="s">
        <v>1813</v>
      </c>
      <c r="C923" s="37" t="s">
        <v>46</v>
      </c>
      <c r="D923" s="37">
        <v>0.1</v>
      </c>
      <c r="E923" s="37">
        <v>14.28</v>
      </c>
      <c r="F923" s="37">
        <v>2.99</v>
      </c>
      <c r="G923" s="37" t="s">
        <v>14</v>
      </c>
      <c r="H923" s="37" t="s">
        <v>47</v>
      </c>
      <c r="I923" s="37" t="s">
        <v>24</v>
      </c>
      <c r="J923" s="37" t="s">
        <v>48</v>
      </c>
      <c r="K923" s="37" t="s">
        <v>49</v>
      </c>
      <c r="L923" s="37" t="s">
        <v>661</v>
      </c>
      <c r="M923" s="37">
        <v>0.39</v>
      </c>
      <c r="N923" s="37" t="s">
        <v>8</v>
      </c>
      <c r="O923" s="37" t="s">
        <v>28</v>
      </c>
      <c r="P923" s="37" t="s">
        <v>163</v>
      </c>
      <c r="Q923" s="37" t="s">
        <v>1814</v>
      </c>
      <c r="R923" s="37">
        <v>76541</v>
      </c>
      <c r="S923" s="39">
        <v>42087</v>
      </c>
      <c r="T923" s="39">
        <v>42088</v>
      </c>
      <c r="U923" s="37">
        <v>104.9145</v>
      </c>
      <c r="V923" s="37">
        <v>11</v>
      </c>
      <c r="W923" s="37">
        <v>152.05000000000001</v>
      </c>
      <c r="X923" s="37">
        <v>91108</v>
      </c>
      <c r="Y923" s="37" t="s">
        <v>3217</v>
      </c>
      <c r="Z923" s="37">
        <v>361.3349089517709</v>
      </c>
    </row>
    <row r="924" spans="1:26" customFormat="1" x14ac:dyDescent="0.2">
      <c r="A924" s="37">
        <v>880</v>
      </c>
      <c r="B924" s="37" t="s">
        <v>1815</v>
      </c>
      <c r="C924" s="37" t="s">
        <v>1</v>
      </c>
      <c r="D924" s="37">
        <v>7.0000000000000007E-2</v>
      </c>
      <c r="E924" s="37">
        <v>5.68</v>
      </c>
      <c r="F924" s="37">
        <v>1.39</v>
      </c>
      <c r="G924" s="37" t="s">
        <v>14</v>
      </c>
      <c r="H924" s="37" t="s">
        <v>3</v>
      </c>
      <c r="I924" s="37" t="s">
        <v>24</v>
      </c>
      <c r="J924" s="37" t="s">
        <v>321</v>
      </c>
      <c r="K924" s="37" t="s">
        <v>49</v>
      </c>
      <c r="L924" s="37" t="s">
        <v>574</v>
      </c>
      <c r="M924" s="37">
        <v>0.38</v>
      </c>
      <c r="N924" s="37" t="s">
        <v>8</v>
      </c>
      <c r="O924" s="37" t="s">
        <v>35</v>
      </c>
      <c r="P924" s="37" t="s">
        <v>564</v>
      </c>
      <c r="Q924" s="37" t="s">
        <v>1816</v>
      </c>
      <c r="R924" s="37">
        <v>85254</v>
      </c>
      <c r="S924" s="39">
        <v>42088</v>
      </c>
      <c r="T924" s="39">
        <v>42090</v>
      </c>
      <c r="U924" s="37">
        <v>18.643799999999999</v>
      </c>
      <c r="V924" s="37">
        <v>5</v>
      </c>
      <c r="W924" s="37">
        <v>27.02</v>
      </c>
      <c r="X924" s="37">
        <v>86153</v>
      </c>
      <c r="Y924" s="37" t="s">
        <v>3218</v>
      </c>
      <c r="Z924" s="37">
        <v>262.84285703761554</v>
      </c>
    </row>
    <row r="925" spans="1:26" customFormat="1" x14ac:dyDescent="0.2">
      <c r="A925" s="37">
        <v>880</v>
      </c>
      <c r="B925" s="37" t="s">
        <v>1815</v>
      </c>
      <c r="C925" s="37" t="s">
        <v>1</v>
      </c>
      <c r="D925" s="37">
        <v>0.06</v>
      </c>
      <c r="E925" s="37">
        <v>22.84</v>
      </c>
      <c r="F925" s="37">
        <v>11.54</v>
      </c>
      <c r="G925" s="37" t="s">
        <v>14</v>
      </c>
      <c r="H925" s="37" t="s">
        <v>3</v>
      </c>
      <c r="I925" s="37" t="s">
        <v>24</v>
      </c>
      <c r="J925" s="37" t="s">
        <v>64</v>
      </c>
      <c r="K925" s="37" t="s">
        <v>49</v>
      </c>
      <c r="L925" s="37" t="s">
        <v>1817</v>
      </c>
      <c r="M925" s="37">
        <v>0.39</v>
      </c>
      <c r="N925" s="37" t="s">
        <v>8</v>
      </c>
      <c r="O925" s="37" t="s">
        <v>35</v>
      </c>
      <c r="P925" s="37" t="s">
        <v>564</v>
      </c>
      <c r="Q925" s="37" t="s">
        <v>1816</v>
      </c>
      <c r="R925" s="37">
        <v>85254</v>
      </c>
      <c r="S925" s="39">
        <v>42088</v>
      </c>
      <c r="T925" s="39">
        <v>42090</v>
      </c>
      <c r="U925" s="37">
        <v>-31.24</v>
      </c>
      <c r="V925" s="37">
        <v>1</v>
      </c>
      <c r="W925" s="37">
        <v>27.67</v>
      </c>
      <c r="X925" s="37">
        <v>86153</v>
      </c>
      <c r="Y925" s="37" t="s">
        <v>3218</v>
      </c>
      <c r="Z925" s="37">
        <v>560.98543627111178</v>
      </c>
    </row>
    <row r="926" spans="1:26" customFormat="1" x14ac:dyDescent="0.2">
      <c r="A926" s="37">
        <v>1241</v>
      </c>
      <c r="B926" s="37" t="s">
        <v>1660</v>
      </c>
      <c r="C926" s="37" t="s">
        <v>1</v>
      </c>
      <c r="D926" s="37">
        <v>0.06</v>
      </c>
      <c r="E926" s="37">
        <v>200.97</v>
      </c>
      <c r="F926" s="37">
        <v>15.59</v>
      </c>
      <c r="G926" s="37" t="s">
        <v>2</v>
      </c>
      <c r="H926" s="37" t="s">
        <v>3</v>
      </c>
      <c r="I926" s="37" t="s">
        <v>16</v>
      </c>
      <c r="J926" s="37" t="s">
        <v>32</v>
      </c>
      <c r="K926" s="37" t="s">
        <v>33</v>
      </c>
      <c r="L926" s="37" t="s">
        <v>916</v>
      </c>
      <c r="M926" s="37">
        <v>0.36</v>
      </c>
      <c r="N926" s="37" t="s">
        <v>8</v>
      </c>
      <c r="O926" s="37" t="s">
        <v>9</v>
      </c>
      <c r="P926" s="37" t="s">
        <v>140</v>
      </c>
      <c r="Q926" s="37" t="s">
        <v>1180</v>
      </c>
      <c r="R926" s="37">
        <v>36830</v>
      </c>
      <c r="S926" s="39">
        <v>42088</v>
      </c>
      <c r="T926" s="39">
        <v>42088</v>
      </c>
      <c r="U926" s="37">
        <v>531.61800000000005</v>
      </c>
      <c r="V926" s="37">
        <v>7</v>
      </c>
      <c r="W926" s="37">
        <v>1348.83</v>
      </c>
      <c r="X926" s="37">
        <v>90881</v>
      </c>
      <c r="Y926" s="37" t="s">
        <v>3216</v>
      </c>
      <c r="Z926" s="37">
        <v>1978.9152948442002</v>
      </c>
    </row>
    <row r="927" spans="1:26" customFormat="1" x14ac:dyDescent="0.2">
      <c r="A927" s="37">
        <v>1648</v>
      </c>
      <c r="B927" s="37" t="s">
        <v>1818</v>
      </c>
      <c r="C927" s="37" t="s">
        <v>1</v>
      </c>
      <c r="D927" s="37">
        <v>0.08</v>
      </c>
      <c r="E927" s="37">
        <v>46.89</v>
      </c>
      <c r="F927" s="37">
        <v>5.0999999999999996</v>
      </c>
      <c r="G927" s="37" t="s">
        <v>14</v>
      </c>
      <c r="H927" s="37" t="s">
        <v>70</v>
      </c>
      <c r="I927" s="37" t="s">
        <v>24</v>
      </c>
      <c r="J927" s="37" t="s">
        <v>71</v>
      </c>
      <c r="K927" s="37" t="s">
        <v>120</v>
      </c>
      <c r="L927" s="37" t="s">
        <v>1819</v>
      </c>
      <c r="M927" s="37">
        <v>0.46</v>
      </c>
      <c r="N927" s="37" t="s">
        <v>8</v>
      </c>
      <c r="O927" s="37" t="s">
        <v>28</v>
      </c>
      <c r="P927" s="37" t="s">
        <v>79</v>
      </c>
      <c r="Q927" s="37" t="s">
        <v>640</v>
      </c>
      <c r="R927" s="37">
        <v>60098</v>
      </c>
      <c r="S927" s="39">
        <v>42088</v>
      </c>
      <c r="T927" s="39">
        <v>42090</v>
      </c>
      <c r="U927" s="37">
        <v>507.63299999999998</v>
      </c>
      <c r="V927" s="37">
        <v>17</v>
      </c>
      <c r="W927" s="37">
        <v>735.7</v>
      </c>
      <c r="X927" s="37">
        <v>91043</v>
      </c>
      <c r="Y927" s="37" t="s">
        <v>3217</v>
      </c>
      <c r="Z927" s="37">
        <v>1064.1634286589351</v>
      </c>
    </row>
    <row r="928" spans="1:26" customFormat="1" x14ac:dyDescent="0.2">
      <c r="A928" s="37">
        <v>1648</v>
      </c>
      <c r="B928" s="37" t="s">
        <v>1818</v>
      </c>
      <c r="C928" s="37" t="s">
        <v>1</v>
      </c>
      <c r="D928" s="37">
        <v>0.05</v>
      </c>
      <c r="E928" s="37">
        <v>12.98</v>
      </c>
      <c r="F928" s="37">
        <v>3.14</v>
      </c>
      <c r="G928" s="37" t="s">
        <v>14</v>
      </c>
      <c r="H928" s="37" t="s">
        <v>70</v>
      </c>
      <c r="I928" s="37" t="s">
        <v>24</v>
      </c>
      <c r="J928" s="37" t="s">
        <v>544</v>
      </c>
      <c r="K928" s="37" t="s">
        <v>18</v>
      </c>
      <c r="L928" s="37" t="s">
        <v>545</v>
      </c>
      <c r="M928" s="37">
        <v>0.6</v>
      </c>
      <c r="N928" s="37" t="s">
        <v>8</v>
      </c>
      <c r="O928" s="37" t="s">
        <v>28</v>
      </c>
      <c r="P928" s="37" t="s">
        <v>79</v>
      </c>
      <c r="Q928" s="37" t="s">
        <v>640</v>
      </c>
      <c r="R928" s="37">
        <v>60098</v>
      </c>
      <c r="S928" s="39">
        <v>42088</v>
      </c>
      <c r="T928" s="39">
        <v>42088</v>
      </c>
      <c r="U928" s="37">
        <v>38.229999999999997</v>
      </c>
      <c r="V928" s="37">
        <v>18</v>
      </c>
      <c r="W928" s="37">
        <v>225.59</v>
      </c>
      <c r="X928" s="37">
        <v>91043</v>
      </c>
      <c r="Y928" s="37" t="s">
        <v>3217</v>
      </c>
      <c r="Z928" s="37">
        <v>559.2544897959599</v>
      </c>
    </row>
    <row r="929" spans="1:26" customFormat="1" x14ac:dyDescent="0.2">
      <c r="A929" s="37">
        <v>1829</v>
      </c>
      <c r="B929" s="37" t="s">
        <v>230</v>
      </c>
      <c r="C929" s="37" t="s">
        <v>1</v>
      </c>
      <c r="D929" s="37">
        <v>0.01</v>
      </c>
      <c r="E929" s="37">
        <v>10.64</v>
      </c>
      <c r="F929" s="37">
        <v>5.16</v>
      </c>
      <c r="G929" s="37" t="s">
        <v>63</v>
      </c>
      <c r="H929" s="37" t="s">
        <v>70</v>
      </c>
      <c r="I929" s="37" t="s">
        <v>4</v>
      </c>
      <c r="J929" s="37" t="s">
        <v>102</v>
      </c>
      <c r="K929" s="37" t="s">
        <v>49</v>
      </c>
      <c r="L929" s="37" t="s">
        <v>1820</v>
      </c>
      <c r="M929" s="37">
        <v>0.56999999999999995</v>
      </c>
      <c r="N929" s="37" t="s">
        <v>8</v>
      </c>
      <c r="O929" s="37" t="s">
        <v>28</v>
      </c>
      <c r="P929" s="37" t="s">
        <v>189</v>
      </c>
      <c r="Q929" s="37" t="s">
        <v>232</v>
      </c>
      <c r="R929" s="37">
        <v>52402</v>
      </c>
      <c r="S929" s="39">
        <v>42088</v>
      </c>
      <c r="T929" s="39">
        <v>42090</v>
      </c>
      <c r="U929" s="37">
        <v>-11.69</v>
      </c>
      <c r="V929" s="37">
        <v>5</v>
      </c>
      <c r="W929" s="37">
        <v>58.52</v>
      </c>
      <c r="X929" s="37">
        <v>86957</v>
      </c>
      <c r="Y929" s="37" t="s">
        <v>3217</v>
      </c>
      <c r="Z929" s="37">
        <v>475.9171264820788</v>
      </c>
    </row>
    <row r="930" spans="1:26" customFormat="1" x14ac:dyDescent="0.2">
      <c r="A930" s="37">
        <v>2201</v>
      </c>
      <c r="B930" s="37" t="s">
        <v>1821</v>
      </c>
      <c r="C930" s="37" t="s">
        <v>1</v>
      </c>
      <c r="D930" s="37">
        <v>0.17</v>
      </c>
      <c r="E930" s="37">
        <v>14.89</v>
      </c>
      <c r="F930" s="37">
        <v>13.56</v>
      </c>
      <c r="G930" s="37" t="s">
        <v>14</v>
      </c>
      <c r="H930" s="37" t="s">
        <v>3</v>
      </c>
      <c r="I930" s="37" t="s">
        <v>4</v>
      </c>
      <c r="J930" s="37" t="s">
        <v>102</v>
      </c>
      <c r="K930" s="37" t="s">
        <v>40</v>
      </c>
      <c r="L930" s="37" t="s">
        <v>1822</v>
      </c>
      <c r="M930" s="37">
        <v>0.57999999999999996</v>
      </c>
      <c r="N930" s="37" t="s">
        <v>8</v>
      </c>
      <c r="O930" s="37" t="s">
        <v>28</v>
      </c>
      <c r="P930" s="37" t="s">
        <v>60</v>
      </c>
      <c r="Q930" s="37" t="s">
        <v>1823</v>
      </c>
      <c r="R930" s="37">
        <v>55420</v>
      </c>
      <c r="S930" s="39">
        <v>42088</v>
      </c>
      <c r="T930" s="39">
        <v>42090</v>
      </c>
      <c r="U930" s="37">
        <v>-9.1300000000000008</v>
      </c>
      <c r="V930" s="37">
        <v>1</v>
      </c>
      <c r="W930" s="37">
        <v>27.96</v>
      </c>
      <c r="X930" s="37">
        <v>86054</v>
      </c>
      <c r="Y930" s="37" t="s">
        <v>3217</v>
      </c>
      <c r="Z930" s="37">
        <v>699.78203039152868</v>
      </c>
    </row>
    <row r="931" spans="1:26" customFormat="1" x14ac:dyDescent="0.2">
      <c r="A931" s="37">
        <v>3100</v>
      </c>
      <c r="B931" s="37" t="s">
        <v>1824</v>
      </c>
      <c r="C931" s="37" t="s">
        <v>1</v>
      </c>
      <c r="D931" s="37">
        <v>7.0000000000000007E-2</v>
      </c>
      <c r="E931" s="37">
        <v>35.99</v>
      </c>
      <c r="F931" s="37">
        <v>5</v>
      </c>
      <c r="G931" s="37" t="s">
        <v>14</v>
      </c>
      <c r="H931" s="37" t="s">
        <v>15</v>
      </c>
      <c r="I931" s="37" t="s">
        <v>16</v>
      </c>
      <c r="J931" s="37" t="s">
        <v>111</v>
      </c>
      <c r="K931" s="37" t="s">
        <v>26</v>
      </c>
      <c r="L931" s="37" t="s">
        <v>1825</v>
      </c>
      <c r="M931" s="37">
        <v>0.82</v>
      </c>
      <c r="N931" s="37" t="s">
        <v>8</v>
      </c>
      <c r="O931" s="37" t="s">
        <v>9</v>
      </c>
      <c r="P931" s="37" t="s">
        <v>99</v>
      </c>
      <c r="Q931" s="37" t="s">
        <v>1826</v>
      </c>
      <c r="R931" s="37">
        <v>33334</v>
      </c>
      <c r="S931" s="39">
        <v>42088</v>
      </c>
      <c r="T931" s="39">
        <v>42090</v>
      </c>
      <c r="U931" s="37">
        <v>-299.81420000000003</v>
      </c>
      <c r="V931" s="37">
        <v>1</v>
      </c>
      <c r="W931" s="37">
        <v>31.71</v>
      </c>
      <c r="X931" s="37">
        <v>89988</v>
      </c>
      <c r="Y931" s="37" t="s">
        <v>3216</v>
      </c>
      <c r="Z931" s="37">
        <v>477.30001743902596</v>
      </c>
    </row>
    <row r="932" spans="1:26" customFormat="1" x14ac:dyDescent="0.2">
      <c r="A932" s="37">
        <v>693</v>
      </c>
      <c r="B932" s="37" t="s">
        <v>1525</v>
      </c>
      <c r="C932" s="37" t="s">
        <v>23</v>
      </c>
      <c r="D932" s="37">
        <v>0.02</v>
      </c>
      <c r="E932" s="37">
        <v>500.98</v>
      </c>
      <c r="F932" s="37">
        <v>41.44</v>
      </c>
      <c r="G932" s="37" t="s">
        <v>2</v>
      </c>
      <c r="H932" s="37" t="s">
        <v>3</v>
      </c>
      <c r="I932" s="37" t="s">
        <v>4</v>
      </c>
      <c r="J932" s="37" t="s">
        <v>93</v>
      </c>
      <c r="K932" s="37" t="s">
        <v>6</v>
      </c>
      <c r="L932" s="37" t="s">
        <v>1827</v>
      </c>
      <c r="M932" s="37">
        <v>0.66</v>
      </c>
      <c r="N932" s="37" t="s">
        <v>8</v>
      </c>
      <c r="O932" s="37" t="s">
        <v>35</v>
      </c>
      <c r="P932" s="37" t="s">
        <v>36</v>
      </c>
      <c r="Q932" s="37" t="s">
        <v>1526</v>
      </c>
      <c r="R932" s="37">
        <v>80229</v>
      </c>
      <c r="S932" s="39">
        <v>42088</v>
      </c>
      <c r="T932" s="39">
        <v>42088</v>
      </c>
      <c r="U932" s="37">
        <v>2568.4629</v>
      </c>
      <c r="V932" s="37">
        <v>7</v>
      </c>
      <c r="W932" s="37">
        <v>3722.41</v>
      </c>
      <c r="X932" s="37">
        <v>87811</v>
      </c>
      <c r="Y932" s="37" t="s">
        <v>3218</v>
      </c>
      <c r="Z932" s="37">
        <v>5784.7037639247928</v>
      </c>
    </row>
    <row r="933" spans="1:26" customFormat="1" x14ac:dyDescent="0.2">
      <c r="A933" s="37">
        <v>1557</v>
      </c>
      <c r="B933" s="37" t="s">
        <v>1828</v>
      </c>
      <c r="C933" s="37" t="s">
        <v>23</v>
      </c>
      <c r="D933" s="37">
        <v>0.09</v>
      </c>
      <c r="E933" s="37">
        <v>60.98</v>
      </c>
      <c r="F933" s="37">
        <v>49</v>
      </c>
      <c r="G933" s="37" t="s">
        <v>14</v>
      </c>
      <c r="H933" s="37" t="s">
        <v>15</v>
      </c>
      <c r="I933" s="37" t="s">
        <v>24</v>
      </c>
      <c r="J933" s="37" t="s">
        <v>71</v>
      </c>
      <c r="K933" s="37" t="s">
        <v>40</v>
      </c>
      <c r="L933" s="37" t="s">
        <v>1506</v>
      </c>
      <c r="M933" s="37">
        <v>0.59</v>
      </c>
      <c r="N933" s="37" t="s">
        <v>8</v>
      </c>
      <c r="O933" s="37" t="s">
        <v>9</v>
      </c>
      <c r="P933" s="37" t="s">
        <v>218</v>
      </c>
      <c r="Q933" s="37" t="s">
        <v>1829</v>
      </c>
      <c r="R933" s="37">
        <v>22003</v>
      </c>
      <c r="S933" s="39">
        <v>42088</v>
      </c>
      <c r="T933" s="39">
        <v>42096</v>
      </c>
      <c r="U933" s="37">
        <v>-954.75800000000004</v>
      </c>
      <c r="V933" s="37">
        <v>15</v>
      </c>
      <c r="W933" s="37">
        <v>879.62</v>
      </c>
      <c r="X933" s="37">
        <v>87426</v>
      </c>
      <c r="Y933" s="37" t="s">
        <v>3216</v>
      </c>
      <c r="Z933" s="37">
        <v>686.41799601602895</v>
      </c>
    </row>
    <row r="934" spans="1:26" customFormat="1" x14ac:dyDescent="0.2">
      <c r="A934" s="37">
        <v>1557</v>
      </c>
      <c r="B934" s="37" t="s">
        <v>1828</v>
      </c>
      <c r="C934" s="37" t="s">
        <v>23</v>
      </c>
      <c r="D934" s="37">
        <v>0.05</v>
      </c>
      <c r="E934" s="37">
        <v>29.89</v>
      </c>
      <c r="F934" s="37">
        <v>1.99</v>
      </c>
      <c r="G934" s="37" t="s">
        <v>14</v>
      </c>
      <c r="H934" s="37" t="s">
        <v>15</v>
      </c>
      <c r="I934" s="37" t="s">
        <v>16</v>
      </c>
      <c r="J934" s="37" t="s">
        <v>17</v>
      </c>
      <c r="K934" s="37" t="s">
        <v>18</v>
      </c>
      <c r="L934" s="37" t="s">
        <v>419</v>
      </c>
      <c r="M934" s="37">
        <v>0.5</v>
      </c>
      <c r="N934" s="37" t="s">
        <v>8</v>
      </c>
      <c r="O934" s="37" t="s">
        <v>9</v>
      </c>
      <c r="P934" s="37" t="s">
        <v>218</v>
      </c>
      <c r="Q934" s="37" t="s">
        <v>1829</v>
      </c>
      <c r="R934" s="37">
        <v>22003</v>
      </c>
      <c r="S934" s="39">
        <v>42088</v>
      </c>
      <c r="T934" s="39">
        <v>42090</v>
      </c>
      <c r="U934" s="37">
        <v>219.4734</v>
      </c>
      <c r="V934" s="37">
        <v>12</v>
      </c>
      <c r="W934" s="37">
        <v>361.19</v>
      </c>
      <c r="X934" s="37">
        <v>87426</v>
      </c>
      <c r="Y934" s="37" t="s">
        <v>3216</v>
      </c>
      <c r="Z934" s="37">
        <v>443.752120571273</v>
      </c>
    </row>
    <row r="935" spans="1:26" customFormat="1" x14ac:dyDescent="0.2">
      <c r="A935" s="37">
        <v>1699</v>
      </c>
      <c r="B935" s="37" t="s">
        <v>1830</v>
      </c>
      <c r="C935" s="37" t="s">
        <v>23</v>
      </c>
      <c r="D935" s="37">
        <v>0.05</v>
      </c>
      <c r="E935" s="37">
        <v>3.98</v>
      </c>
      <c r="F935" s="37">
        <v>5.26</v>
      </c>
      <c r="G935" s="37" t="s">
        <v>14</v>
      </c>
      <c r="H935" s="37" t="s">
        <v>3</v>
      </c>
      <c r="I935" s="37" t="s">
        <v>24</v>
      </c>
      <c r="J935" s="37" t="s">
        <v>48</v>
      </c>
      <c r="K935" s="37" t="s">
        <v>49</v>
      </c>
      <c r="L935" s="37" t="s">
        <v>1831</v>
      </c>
      <c r="M935" s="37">
        <v>0.38</v>
      </c>
      <c r="N935" s="37" t="s">
        <v>8</v>
      </c>
      <c r="O935" s="37" t="s">
        <v>87</v>
      </c>
      <c r="P935" s="37" t="s">
        <v>296</v>
      </c>
      <c r="Q935" s="37" t="s">
        <v>1832</v>
      </c>
      <c r="R935" s="37">
        <v>19057</v>
      </c>
      <c r="S935" s="39">
        <v>42088</v>
      </c>
      <c r="T935" s="39">
        <v>42092</v>
      </c>
      <c r="U935" s="37">
        <v>-152.52449999999999</v>
      </c>
      <c r="V935" s="37">
        <v>12</v>
      </c>
      <c r="W935" s="37">
        <v>49.44</v>
      </c>
      <c r="X935" s="37">
        <v>87345</v>
      </c>
      <c r="Y935" s="37" t="s">
        <v>3219</v>
      </c>
      <c r="Z935" s="37">
        <v>-7.8261382715989392</v>
      </c>
    </row>
    <row r="936" spans="1:26" customFormat="1" x14ac:dyDescent="0.2">
      <c r="A936" s="37">
        <v>1699</v>
      </c>
      <c r="B936" s="37" t="s">
        <v>1830</v>
      </c>
      <c r="C936" s="37" t="s">
        <v>23</v>
      </c>
      <c r="D936" s="37">
        <v>0.01</v>
      </c>
      <c r="E936" s="37">
        <v>6.48</v>
      </c>
      <c r="F936" s="37">
        <v>5.4</v>
      </c>
      <c r="G936" s="37" t="s">
        <v>14</v>
      </c>
      <c r="H936" s="37" t="s">
        <v>3</v>
      </c>
      <c r="I936" s="37" t="s">
        <v>24</v>
      </c>
      <c r="J936" s="37" t="s">
        <v>64</v>
      </c>
      <c r="K936" s="37" t="s">
        <v>49</v>
      </c>
      <c r="L936" s="37" t="s">
        <v>1833</v>
      </c>
      <c r="M936" s="37">
        <v>0.37</v>
      </c>
      <c r="N936" s="37" t="s">
        <v>8</v>
      </c>
      <c r="O936" s="37" t="s">
        <v>87</v>
      </c>
      <c r="P936" s="37" t="s">
        <v>296</v>
      </c>
      <c r="Q936" s="37" t="s">
        <v>1832</v>
      </c>
      <c r="R936" s="37">
        <v>19057</v>
      </c>
      <c r="S936" s="39">
        <v>42088</v>
      </c>
      <c r="T936" s="39">
        <v>42088</v>
      </c>
      <c r="U936" s="37">
        <v>-18.850000000000001</v>
      </c>
      <c r="V936" s="37">
        <v>2</v>
      </c>
      <c r="W936" s="37">
        <v>14.29</v>
      </c>
      <c r="X936" s="37">
        <v>87345</v>
      </c>
      <c r="Y936" s="37" t="s">
        <v>3219</v>
      </c>
      <c r="Z936" s="37">
        <v>158.88415313017899</v>
      </c>
    </row>
    <row r="937" spans="1:26" customFormat="1" x14ac:dyDescent="0.2">
      <c r="A937" s="37">
        <v>290</v>
      </c>
      <c r="B937" s="37" t="s">
        <v>1834</v>
      </c>
      <c r="C937" s="37" t="s">
        <v>46</v>
      </c>
      <c r="D937" s="37">
        <v>0.04</v>
      </c>
      <c r="E937" s="37">
        <v>4.9800000000000004</v>
      </c>
      <c r="F937" s="37">
        <v>4.62</v>
      </c>
      <c r="G937" s="37" t="s">
        <v>14</v>
      </c>
      <c r="H937" s="37" t="s">
        <v>3</v>
      </c>
      <c r="I937" s="37" t="s">
        <v>16</v>
      </c>
      <c r="J937" s="37" t="s">
        <v>17</v>
      </c>
      <c r="K937" s="37" t="s">
        <v>18</v>
      </c>
      <c r="L937" s="37" t="s">
        <v>1197</v>
      </c>
      <c r="M937" s="37">
        <v>0.64</v>
      </c>
      <c r="N937" s="37" t="s">
        <v>8</v>
      </c>
      <c r="O937" s="37" t="s">
        <v>35</v>
      </c>
      <c r="P937" s="37" t="s">
        <v>36</v>
      </c>
      <c r="Q937" s="37" t="s">
        <v>1835</v>
      </c>
      <c r="R937" s="37">
        <v>80538</v>
      </c>
      <c r="S937" s="39">
        <v>42088</v>
      </c>
      <c r="T937" s="39">
        <v>42089</v>
      </c>
      <c r="U937" s="37">
        <v>-135.16</v>
      </c>
      <c r="V937" s="37">
        <v>20</v>
      </c>
      <c r="W937" s="37">
        <v>102.54</v>
      </c>
      <c r="X937" s="37">
        <v>90837</v>
      </c>
      <c r="Y937" s="37" t="s">
        <v>3218</v>
      </c>
      <c r="Z937" s="37">
        <v>339.37663242311561</v>
      </c>
    </row>
    <row r="938" spans="1:26" customFormat="1" x14ac:dyDescent="0.2">
      <c r="A938" s="37">
        <v>2287</v>
      </c>
      <c r="B938" s="37" t="s">
        <v>1239</v>
      </c>
      <c r="C938" s="37" t="s">
        <v>46</v>
      </c>
      <c r="D938" s="37">
        <v>0.01</v>
      </c>
      <c r="E938" s="37">
        <v>18.97</v>
      </c>
      <c r="F938" s="37">
        <v>9.0299999999999994</v>
      </c>
      <c r="G938" s="37" t="s">
        <v>14</v>
      </c>
      <c r="H938" s="37" t="s">
        <v>70</v>
      </c>
      <c r="I938" s="37" t="s">
        <v>24</v>
      </c>
      <c r="J938" s="37" t="s">
        <v>64</v>
      </c>
      <c r="K938" s="37" t="s">
        <v>49</v>
      </c>
      <c r="L938" s="37" t="s">
        <v>606</v>
      </c>
      <c r="M938" s="37">
        <v>0.37</v>
      </c>
      <c r="N938" s="37" t="s">
        <v>8</v>
      </c>
      <c r="O938" s="37" t="s">
        <v>9</v>
      </c>
      <c r="P938" s="37" t="s">
        <v>247</v>
      </c>
      <c r="Q938" s="37" t="s">
        <v>1241</v>
      </c>
      <c r="R938" s="37">
        <v>29483</v>
      </c>
      <c r="S938" s="39">
        <v>42088</v>
      </c>
      <c r="T938" s="39">
        <v>42088</v>
      </c>
      <c r="U938" s="37">
        <v>-12.0267</v>
      </c>
      <c r="V938" s="37">
        <v>8</v>
      </c>
      <c r="W938" s="37">
        <v>164.67</v>
      </c>
      <c r="X938" s="37">
        <v>90146</v>
      </c>
      <c r="Y938" s="37" t="s">
        <v>3216</v>
      </c>
      <c r="Z938" s="37">
        <v>435.6330573557189</v>
      </c>
    </row>
    <row r="939" spans="1:26" customFormat="1" x14ac:dyDescent="0.2">
      <c r="A939" s="37">
        <v>2287</v>
      </c>
      <c r="B939" s="37" t="s">
        <v>1239</v>
      </c>
      <c r="C939" s="37" t="s">
        <v>46</v>
      </c>
      <c r="D939" s="37">
        <v>0.03</v>
      </c>
      <c r="E939" s="37">
        <v>12.28</v>
      </c>
      <c r="F939" s="37">
        <v>4.8600000000000003</v>
      </c>
      <c r="G939" s="37" t="s">
        <v>14</v>
      </c>
      <c r="H939" s="37" t="s">
        <v>70</v>
      </c>
      <c r="I939" s="37" t="s">
        <v>24</v>
      </c>
      <c r="J939" s="37" t="s">
        <v>64</v>
      </c>
      <c r="K939" s="37" t="s">
        <v>49</v>
      </c>
      <c r="L939" s="37" t="s">
        <v>1836</v>
      </c>
      <c r="M939" s="37">
        <v>0.38</v>
      </c>
      <c r="N939" s="37" t="s">
        <v>8</v>
      </c>
      <c r="O939" s="37" t="s">
        <v>9</v>
      </c>
      <c r="P939" s="37" t="s">
        <v>247</v>
      </c>
      <c r="Q939" s="37" t="s">
        <v>1241</v>
      </c>
      <c r="R939" s="37">
        <v>29483</v>
      </c>
      <c r="S939" s="39">
        <v>42088</v>
      </c>
      <c r="T939" s="39">
        <v>42089</v>
      </c>
      <c r="U939" s="37">
        <v>122.508</v>
      </c>
      <c r="V939" s="37">
        <v>6</v>
      </c>
      <c r="W939" s="37">
        <v>72.739999999999995</v>
      </c>
      <c r="X939" s="37">
        <v>90146</v>
      </c>
      <c r="Y939" s="37" t="s">
        <v>3216</v>
      </c>
      <c r="Z939" s="37">
        <v>432.27809745383172</v>
      </c>
    </row>
    <row r="940" spans="1:26" customFormat="1" x14ac:dyDescent="0.2">
      <c r="A940" s="37">
        <v>2287</v>
      </c>
      <c r="B940" s="37" t="s">
        <v>1239</v>
      </c>
      <c r="C940" s="37" t="s">
        <v>46</v>
      </c>
      <c r="D940" s="37">
        <v>0.05</v>
      </c>
      <c r="E940" s="37">
        <v>34.99</v>
      </c>
      <c r="F940" s="37">
        <v>7.73</v>
      </c>
      <c r="G940" s="37" t="s">
        <v>63</v>
      </c>
      <c r="H940" s="37" t="s">
        <v>70</v>
      </c>
      <c r="I940" s="37" t="s">
        <v>24</v>
      </c>
      <c r="J940" s="37" t="s">
        <v>25</v>
      </c>
      <c r="K940" s="37" t="s">
        <v>49</v>
      </c>
      <c r="L940" s="37" t="s">
        <v>1280</v>
      </c>
      <c r="M940" s="37">
        <v>0.59</v>
      </c>
      <c r="N940" s="37" t="s">
        <v>8</v>
      </c>
      <c r="O940" s="37" t="s">
        <v>9</v>
      </c>
      <c r="P940" s="37" t="s">
        <v>247</v>
      </c>
      <c r="Q940" s="37" t="s">
        <v>1241</v>
      </c>
      <c r="R940" s="37">
        <v>29483</v>
      </c>
      <c r="S940" s="39">
        <v>42088</v>
      </c>
      <c r="T940" s="39">
        <v>42090</v>
      </c>
      <c r="U940" s="37">
        <v>-12.0267</v>
      </c>
      <c r="V940" s="37">
        <v>12</v>
      </c>
      <c r="W940" s="37">
        <v>418.75</v>
      </c>
      <c r="X940" s="37">
        <v>90146</v>
      </c>
      <c r="Y940" s="37" t="s">
        <v>3216</v>
      </c>
      <c r="Z940" s="37">
        <v>524.1063898619235</v>
      </c>
    </row>
    <row r="941" spans="1:26" customFormat="1" x14ac:dyDescent="0.2">
      <c r="A941" s="37">
        <v>2833</v>
      </c>
      <c r="B941" s="37" t="s">
        <v>1837</v>
      </c>
      <c r="C941" s="37" t="s">
        <v>46</v>
      </c>
      <c r="D941" s="37">
        <v>0.03</v>
      </c>
      <c r="E941" s="37">
        <v>140.97999999999999</v>
      </c>
      <c r="F941" s="37">
        <v>36.090000000000003</v>
      </c>
      <c r="G941" s="37" t="s">
        <v>2</v>
      </c>
      <c r="H941" s="37" t="s">
        <v>3</v>
      </c>
      <c r="I941" s="37" t="s">
        <v>4</v>
      </c>
      <c r="J941" s="37" t="s">
        <v>93</v>
      </c>
      <c r="K941" s="37" t="s">
        <v>6</v>
      </c>
      <c r="L941" s="37" t="s">
        <v>1838</v>
      </c>
      <c r="M941" s="37">
        <v>0.77</v>
      </c>
      <c r="N941" s="37" t="s">
        <v>8</v>
      </c>
      <c r="O941" s="37" t="s">
        <v>28</v>
      </c>
      <c r="P941" s="37" t="s">
        <v>60</v>
      </c>
      <c r="Q941" s="37" t="s">
        <v>1839</v>
      </c>
      <c r="R941" s="37">
        <v>55076</v>
      </c>
      <c r="S941" s="39">
        <v>42088</v>
      </c>
      <c r="T941" s="39">
        <v>42090</v>
      </c>
      <c r="U941" s="37">
        <v>-221.5</v>
      </c>
      <c r="V941" s="37">
        <v>4</v>
      </c>
      <c r="W941" s="37">
        <v>608.80999999999995</v>
      </c>
      <c r="X941" s="37">
        <v>91030</v>
      </c>
      <c r="Y941" s="37" t="s">
        <v>3217</v>
      </c>
      <c r="Z941" s="37">
        <v>1857.9790015494325</v>
      </c>
    </row>
    <row r="942" spans="1:26" customFormat="1" x14ac:dyDescent="0.2">
      <c r="A942" s="37">
        <v>2833</v>
      </c>
      <c r="B942" s="37" t="s">
        <v>1837</v>
      </c>
      <c r="C942" s="37" t="s">
        <v>46</v>
      </c>
      <c r="D942" s="37">
        <v>0.08</v>
      </c>
      <c r="E942" s="37">
        <v>65.989999999999995</v>
      </c>
      <c r="F942" s="37">
        <v>8.99</v>
      </c>
      <c r="G942" s="37" t="s">
        <v>14</v>
      </c>
      <c r="H942" s="37" t="s">
        <v>3</v>
      </c>
      <c r="I942" s="37" t="s">
        <v>16</v>
      </c>
      <c r="J942" s="37" t="s">
        <v>111</v>
      </c>
      <c r="K942" s="37" t="s">
        <v>49</v>
      </c>
      <c r="L942" s="37" t="s">
        <v>1840</v>
      </c>
      <c r="M942" s="37">
        <v>0.56000000000000005</v>
      </c>
      <c r="N942" s="37" t="s">
        <v>8</v>
      </c>
      <c r="O942" s="37" t="s">
        <v>28</v>
      </c>
      <c r="P942" s="37" t="s">
        <v>60</v>
      </c>
      <c r="Q942" s="37" t="s">
        <v>1839</v>
      </c>
      <c r="R942" s="37">
        <v>55076</v>
      </c>
      <c r="S942" s="39">
        <v>42088</v>
      </c>
      <c r="T942" s="39">
        <v>42089</v>
      </c>
      <c r="U942" s="37">
        <v>206.352</v>
      </c>
      <c r="V942" s="37">
        <v>15</v>
      </c>
      <c r="W942" s="37">
        <v>808.61</v>
      </c>
      <c r="X942" s="37">
        <v>91030</v>
      </c>
      <c r="Y942" s="37" t="s">
        <v>3217</v>
      </c>
      <c r="Z942" s="37">
        <v>908.10442077376047</v>
      </c>
    </row>
    <row r="943" spans="1:26" customFormat="1" x14ac:dyDescent="0.2">
      <c r="A943" s="37">
        <v>1767</v>
      </c>
      <c r="B943" s="37" t="s">
        <v>1841</v>
      </c>
      <c r="C943" s="37" t="s">
        <v>1</v>
      </c>
      <c r="D943" s="37">
        <v>0.01</v>
      </c>
      <c r="E943" s="37">
        <v>50.98</v>
      </c>
      <c r="F943" s="37">
        <v>6.5</v>
      </c>
      <c r="G943" s="37" t="s">
        <v>14</v>
      </c>
      <c r="H943" s="37" t="s">
        <v>47</v>
      </c>
      <c r="I943" s="37" t="s">
        <v>16</v>
      </c>
      <c r="J943" s="37" t="s">
        <v>17</v>
      </c>
      <c r="K943" s="37" t="s">
        <v>49</v>
      </c>
      <c r="L943" s="37" t="s">
        <v>1842</v>
      </c>
      <c r="M943" s="37">
        <v>0.73</v>
      </c>
      <c r="N943" s="37" t="s">
        <v>8</v>
      </c>
      <c r="O943" s="37" t="s">
        <v>9</v>
      </c>
      <c r="P943" s="37" t="s">
        <v>51</v>
      </c>
      <c r="Q943" s="37" t="s">
        <v>1843</v>
      </c>
      <c r="R943" s="37">
        <v>30265</v>
      </c>
      <c r="S943" s="39">
        <v>42089</v>
      </c>
      <c r="T943" s="39">
        <v>42090</v>
      </c>
      <c r="U943" s="37">
        <v>5.3396999999999997</v>
      </c>
      <c r="V943" s="37">
        <v>16</v>
      </c>
      <c r="W943" s="37">
        <v>818.49</v>
      </c>
      <c r="X943" s="37">
        <v>89211</v>
      </c>
      <c r="Y943" s="37" t="s">
        <v>3216</v>
      </c>
      <c r="Z943" s="37">
        <v>902.4294245067656</v>
      </c>
    </row>
    <row r="944" spans="1:26" customFormat="1" x14ac:dyDescent="0.2">
      <c r="A944" s="37">
        <v>2114</v>
      </c>
      <c r="B944" s="37" t="s">
        <v>1351</v>
      </c>
      <c r="C944" s="37" t="s">
        <v>1</v>
      </c>
      <c r="D944" s="37">
        <v>0.08</v>
      </c>
      <c r="E944" s="37">
        <v>6.68</v>
      </c>
      <c r="F944" s="37">
        <v>1.5</v>
      </c>
      <c r="G944" s="37" t="s">
        <v>14</v>
      </c>
      <c r="H944" s="37" t="s">
        <v>70</v>
      </c>
      <c r="I944" s="37" t="s">
        <v>24</v>
      </c>
      <c r="J944" s="37" t="s">
        <v>25</v>
      </c>
      <c r="K944" s="37" t="s">
        <v>26</v>
      </c>
      <c r="L944" s="37" t="s">
        <v>1844</v>
      </c>
      <c r="M944" s="37">
        <v>0.48</v>
      </c>
      <c r="N944" s="37" t="s">
        <v>8</v>
      </c>
      <c r="O944" s="37" t="s">
        <v>9</v>
      </c>
      <c r="P944" s="37" t="s">
        <v>218</v>
      </c>
      <c r="Q944" s="37" t="s">
        <v>1353</v>
      </c>
      <c r="R944" s="37">
        <v>23518</v>
      </c>
      <c r="S944" s="39">
        <v>42089</v>
      </c>
      <c r="T944" s="39">
        <v>42091</v>
      </c>
      <c r="U944" s="37">
        <v>-601.80399999999997</v>
      </c>
      <c r="V944" s="37">
        <v>10</v>
      </c>
      <c r="W944" s="37">
        <v>66.12</v>
      </c>
      <c r="X944" s="37">
        <v>88403</v>
      </c>
      <c r="Y944" s="37" t="s">
        <v>3216</v>
      </c>
      <c r="Z944" s="37">
        <v>-280.79155254241533</v>
      </c>
    </row>
    <row r="945" spans="1:26" customFormat="1" x14ac:dyDescent="0.2">
      <c r="A945" s="37">
        <v>3379</v>
      </c>
      <c r="B945" s="37" t="s">
        <v>1845</v>
      </c>
      <c r="C945" s="37" t="s">
        <v>1</v>
      </c>
      <c r="D945" s="37">
        <v>0</v>
      </c>
      <c r="E945" s="37">
        <v>19.98</v>
      </c>
      <c r="F945" s="37">
        <v>5.97</v>
      </c>
      <c r="G945" s="37" t="s">
        <v>63</v>
      </c>
      <c r="H945" s="37" t="s">
        <v>70</v>
      </c>
      <c r="I945" s="37" t="s">
        <v>24</v>
      </c>
      <c r="J945" s="37" t="s">
        <v>64</v>
      </c>
      <c r="K945" s="37" t="s">
        <v>49</v>
      </c>
      <c r="L945" s="37" t="s">
        <v>1846</v>
      </c>
      <c r="M945" s="37">
        <v>0.38</v>
      </c>
      <c r="N945" s="37" t="s">
        <v>8</v>
      </c>
      <c r="O945" s="37" t="s">
        <v>9</v>
      </c>
      <c r="P945" s="37" t="s">
        <v>51</v>
      </c>
      <c r="Q945" s="37" t="s">
        <v>1847</v>
      </c>
      <c r="R945" s="37">
        <v>30144</v>
      </c>
      <c r="S945" s="39">
        <v>42089</v>
      </c>
      <c r="T945" s="39">
        <v>42092</v>
      </c>
      <c r="U945" s="37">
        <v>-189.714</v>
      </c>
      <c r="V945" s="37">
        <v>12</v>
      </c>
      <c r="W945" s="37">
        <v>249.07</v>
      </c>
      <c r="X945" s="37">
        <v>88837</v>
      </c>
      <c r="Y945" s="37" t="s">
        <v>3216</v>
      </c>
      <c r="Z945" s="37">
        <v>193.95115577128638</v>
      </c>
    </row>
    <row r="946" spans="1:26" customFormat="1" x14ac:dyDescent="0.2">
      <c r="A946" s="37">
        <v>2124</v>
      </c>
      <c r="B946" s="37" t="s">
        <v>12</v>
      </c>
      <c r="C946" s="37" t="s">
        <v>13</v>
      </c>
      <c r="D946" s="37">
        <v>0.03</v>
      </c>
      <c r="E946" s="37">
        <v>124.49</v>
      </c>
      <c r="F946" s="37">
        <v>51.94</v>
      </c>
      <c r="G946" s="37" t="s">
        <v>2</v>
      </c>
      <c r="H946" s="37" t="s">
        <v>70</v>
      </c>
      <c r="I946" s="37" t="s">
        <v>4</v>
      </c>
      <c r="J946" s="37" t="s">
        <v>5</v>
      </c>
      <c r="K946" s="37" t="s">
        <v>6</v>
      </c>
      <c r="L946" s="37" t="s">
        <v>1125</v>
      </c>
      <c r="M946" s="37">
        <v>0.63</v>
      </c>
      <c r="N946" s="37" t="s">
        <v>8</v>
      </c>
      <c r="O946" s="37" t="s">
        <v>9</v>
      </c>
      <c r="P946" s="37" t="s">
        <v>20</v>
      </c>
      <c r="Q946" s="37" t="s">
        <v>21</v>
      </c>
      <c r="R946" s="37">
        <v>72301</v>
      </c>
      <c r="S946" s="39">
        <v>42089</v>
      </c>
      <c r="T946" s="39">
        <v>42090</v>
      </c>
      <c r="U946" s="37">
        <v>18.173999999999999</v>
      </c>
      <c r="V946" s="37">
        <v>21</v>
      </c>
      <c r="W946" s="37">
        <v>2761.94</v>
      </c>
      <c r="X946" s="37">
        <v>89666</v>
      </c>
      <c r="Y946" s="37" t="s">
        <v>3216</v>
      </c>
      <c r="Z946" s="37">
        <v>2178.9820783766195</v>
      </c>
    </row>
    <row r="947" spans="1:26" customFormat="1" x14ac:dyDescent="0.2">
      <c r="A947" s="37">
        <v>2066</v>
      </c>
      <c r="B947" s="37" t="s">
        <v>1848</v>
      </c>
      <c r="C947" s="37" t="s">
        <v>92</v>
      </c>
      <c r="D947" s="37">
        <v>0.09</v>
      </c>
      <c r="E947" s="37">
        <v>20.89</v>
      </c>
      <c r="F947" s="37">
        <v>11.52</v>
      </c>
      <c r="G947" s="37" t="s">
        <v>14</v>
      </c>
      <c r="H947" s="37" t="s">
        <v>47</v>
      </c>
      <c r="I947" s="37" t="s">
        <v>24</v>
      </c>
      <c r="J947" s="37" t="s">
        <v>54</v>
      </c>
      <c r="K947" s="37" t="s">
        <v>49</v>
      </c>
      <c r="L947" s="37" t="s">
        <v>1849</v>
      </c>
      <c r="M947" s="37">
        <v>0.83</v>
      </c>
      <c r="N947" s="37" t="s">
        <v>8</v>
      </c>
      <c r="O947" s="37" t="s">
        <v>9</v>
      </c>
      <c r="P947" s="37" t="s">
        <v>73</v>
      </c>
      <c r="Q947" s="37" t="s">
        <v>1850</v>
      </c>
      <c r="R947" s="37">
        <v>28079</v>
      </c>
      <c r="S947" s="39">
        <v>42089</v>
      </c>
      <c r="T947" s="39">
        <v>42090</v>
      </c>
      <c r="U947" s="37">
        <v>-133.54599999999999</v>
      </c>
      <c r="V947" s="37">
        <v>7</v>
      </c>
      <c r="W947" s="37">
        <v>146.5</v>
      </c>
      <c r="X947" s="37">
        <v>85833</v>
      </c>
      <c r="Y947" s="37" t="s">
        <v>3216</v>
      </c>
      <c r="Z947" s="37">
        <v>557.68232337640541</v>
      </c>
    </row>
    <row r="948" spans="1:26" customFormat="1" x14ac:dyDescent="0.2">
      <c r="A948" s="37">
        <v>2419</v>
      </c>
      <c r="B948" s="37" t="s">
        <v>1851</v>
      </c>
      <c r="C948" s="37" t="s">
        <v>46</v>
      </c>
      <c r="D948" s="37">
        <v>7.0000000000000007E-2</v>
      </c>
      <c r="E948" s="37">
        <v>225.04</v>
      </c>
      <c r="F948" s="37">
        <v>11.79</v>
      </c>
      <c r="G948" s="37" t="s">
        <v>14</v>
      </c>
      <c r="H948" s="37" t="s">
        <v>15</v>
      </c>
      <c r="I948" s="37" t="s">
        <v>24</v>
      </c>
      <c r="J948" s="37" t="s">
        <v>71</v>
      </c>
      <c r="K948" s="37" t="s">
        <v>120</v>
      </c>
      <c r="L948" s="37" t="s">
        <v>1852</v>
      </c>
      <c r="M948" s="37">
        <v>0.42</v>
      </c>
      <c r="N948" s="37" t="s">
        <v>8</v>
      </c>
      <c r="O948" s="37" t="s">
        <v>9</v>
      </c>
      <c r="P948" s="37" t="s">
        <v>218</v>
      </c>
      <c r="Q948" s="37" t="s">
        <v>1853</v>
      </c>
      <c r="R948" s="37">
        <v>23701</v>
      </c>
      <c r="S948" s="39">
        <v>42089</v>
      </c>
      <c r="T948" s="39">
        <v>42089</v>
      </c>
      <c r="U948" s="37">
        <v>-162.91800000000001</v>
      </c>
      <c r="V948" s="37">
        <v>5</v>
      </c>
      <c r="W948" s="37">
        <v>1130.1500000000001</v>
      </c>
      <c r="X948" s="37">
        <v>86751</v>
      </c>
      <c r="Y948" s="37" t="s">
        <v>3216</v>
      </c>
      <c r="Z948" s="37">
        <v>976.02769110740451</v>
      </c>
    </row>
    <row r="949" spans="1:26" customFormat="1" x14ac:dyDescent="0.2">
      <c r="A949" s="37">
        <v>2419</v>
      </c>
      <c r="B949" s="37" t="s">
        <v>1851</v>
      </c>
      <c r="C949" s="37" t="s">
        <v>46</v>
      </c>
      <c r="D949" s="37">
        <v>0.03</v>
      </c>
      <c r="E949" s="37">
        <v>7.84</v>
      </c>
      <c r="F949" s="37">
        <v>4.71</v>
      </c>
      <c r="G949" s="37" t="s">
        <v>14</v>
      </c>
      <c r="H949" s="37" t="s">
        <v>15</v>
      </c>
      <c r="I949" s="37" t="s">
        <v>24</v>
      </c>
      <c r="J949" s="37" t="s">
        <v>48</v>
      </c>
      <c r="K949" s="37" t="s">
        <v>49</v>
      </c>
      <c r="L949" s="37" t="s">
        <v>655</v>
      </c>
      <c r="M949" s="37">
        <v>0.35</v>
      </c>
      <c r="N949" s="37" t="s">
        <v>8</v>
      </c>
      <c r="O949" s="37" t="s">
        <v>9</v>
      </c>
      <c r="P949" s="37" t="s">
        <v>218</v>
      </c>
      <c r="Q949" s="37" t="s">
        <v>1853</v>
      </c>
      <c r="R949" s="37">
        <v>23701</v>
      </c>
      <c r="S949" s="39">
        <v>42089</v>
      </c>
      <c r="T949" s="39">
        <v>42092</v>
      </c>
      <c r="U949" s="37">
        <v>859.71780000000001</v>
      </c>
      <c r="V949" s="37">
        <v>7</v>
      </c>
      <c r="W949" s="37">
        <v>54.37</v>
      </c>
      <c r="X949" s="37">
        <v>86751</v>
      </c>
      <c r="Y949" s="37" t="s">
        <v>3216</v>
      </c>
      <c r="Z949" s="37">
        <v>1115.2714374966226</v>
      </c>
    </row>
    <row r="950" spans="1:26" customFormat="1" x14ac:dyDescent="0.2">
      <c r="A950" s="37">
        <v>2773</v>
      </c>
      <c r="B950" s="37" t="s">
        <v>1854</v>
      </c>
      <c r="C950" s="37" t="s">
        <v>46</v>
      </c>
      <c r="D950" s="37">
        <v>0.1</v>
      </c>
      <c r="E950" s="37">
        <v>5.18</v>
      </c>
      <c r="F950" s="37">
        <v>5.74</v>
      </c>
      <c r="G950" s="37" t="s">
        <v>14</v>
      </c>
      <c r="H950" s="37" t="s">
        <v>70</v>
      </c>
      <c r="I950" s="37" t="s">
        <v>24</v>
      </c>
      <c r="J950" s="37" t="s">
        <v>48</v>
      </c>
      <c r="K950" s="37" t="s">
        <v>49</v>
      </c>
      <c r="L950" s="37" t="s">
        <v>826</v>
      </c>
      <c r="M950" s="37">
        <v>0.36</v>
      </c>
      <c r="N950" s="37" t="s">
        <v>8</v>
      </c>
      <c r="O950" s="37" t="s">
        <v>35</v>
      </c>
      <c r="P950" s="37" t="s">
        <v>66</v>
      </c>
      <c r="Q950" s="37" t="s">
        <v>1586</v>
      </c>
      <c r="R950" s="37">
        <v>94568</v>
      </c>
      <c r="S950" s="39">
        <v>42089</v>
      </c>
      <c r="T950" s="39">
        <v>42091</v>
      </c>
      <c r="U950" s="37">
        <v>-29.003</v>
      </c>
      <c r="V950" s="37">
        <v>2</v>
      </c>
      <c r="W950" s="37">
        <v>10.96</v>
      </c>
      <c r="X950" s="37">
        <v>91584</v>
      </c>
      <c r="Y950" s="37" t="s">
        <v>3218</v>
      </c>
      <c r="Z950" s="37">
        <v>216.32161232489153</v>
      </c>
    </row>
    <row r="951" spans="1:26" customFormat="1" x14ac:dyDescent="0.2">
      <c r="A951" s="37">
        <v>2059</v>
      </c>
      <c r="B951" s="37" t="s">
        <v>592</v>
      </c>
      <c r="C951" s="37" t="s">
        <v>1</v>
      </c>
      <c r="D951" s="37">
        <v>0.1</v>
      </c>
      <c r="E951" s="37">
        <v>9.85</v>
      </c>
      <c r="F951" s="37">
        <v>4.82</v>
      </c>
      <c r="G951" s="37" t="s">
        <v>14</v>
      </c>
      <c r="H951" s="37" t="s">
        <v>70</v>
      </c>
      <c r="I951" s="37" t="s">
        <v>24</v>
      </c>
      <c r="J951" s="37" t="s">
        <v>25</v>
      </c>
      <c r="K951" s="37" t="s">
        <v>26</v>
      </c>
      <c r="L951" s="37" t="s">
        <v>1855</v>
      </c>
      <c r="M951" s="37">
        <v>0.47</v>
      </c>
      <c r="N951" s="37" t="s">
        <v>8</v>
      </c>
      <c r="O951" s="37" t="s">
        <v>9</v>
      </c>
      <c r="P951" s="37" t="s">
        <v>73</v>
      </c>
      <c r="Q951" s="37" t="s">
        <v>593</v>
      </c>
      <c r="R951" s="37">
        <v>27260</v>
      </c>
      <c r="S951" s="39">
        <v>42090</v>
      </c>
      <c r="T951" s="39">
        <v>42091</v>
      </c>
      <c r="U951" s="37">
        <v>374.904</v>
      </c>
      <c r="V951" s="37">
        <v>12</v>
      </c>
      <c r="W951" s="37">
        <v>114.91</v>
      </c>
      <c r="X951" s="37">
        <v>88041</v>
      </c>
      <c r="Y951" s="37" t="s">
        <v>3216</v>
      </c>
      <c r="Z951" s="37">
        <v>799.5487382339852</v>
      </c>
    </row>
    <row r="952" spans="1:26" customFormat="1" x14ac:dyDescent="0.2">
      <c r="A952" s="37">
        <v>2059</v>
      </c>
      <c r="B952" s="37" t="s">
        <v>592</v>
      </c>
      <c r="C952" s="37" t="s">
        <v>1</v>
      </c>
      <c r="D952" s="37">
        <v>0.04</v>
      </c>
      <c r="E952" s="37">
        <v>125.99</v>
      </c>
      <c r="F952" s="37">
        <v>7.69</v>
      </c>
      <c r="G952" s="37" t="s">
        <v>14</v>
      </c>
      <c r="H952" s="37" t="s">
        <v>70</v>
      </c>
      <c r="I952" s="37" t="s">
        <v>16</v>
      </c>
      <c r="J952" s="37" t="s">
        <v>111</v>
      </c>
      <c r="K952" s="37" t="s">
        <v>49</v>
      </c>
      <c r="L952" s="37" t="s">
        <v>1025</v>
      </c>
      <c r="M952" s="37">
        <v>0.57999999999999996</v>
      </c>
      <c r="N952" s="37" t="s">
        <v>8</v>
      </c>
      <c r="O952" s="37" t="s">
        <v>9</v>
      </c>
      <c r="P952" s="37" t="s">
        <v>73</v>
      </c>
      <c r="Q952" s="37" t="s">
        <v>593</v>
      </c>
      <c r="R952" s="37">
        <v>27260</v>
      </c>
      <c r="S952" s="39">
        <v>42090</v>
      </c>
      <c r="T952" s="39">
        <v>42091</v>
      </c>
      <c r="U952" s="37">
        <v>-528.83600000000001</v>
      </c>
      <c r="V952" s="37">
        <v>9</v>
      </c>
      <c r="W952" s="37">
        <v>934.52</v>
      </c>
      <c r="X952" s="37">
        <v>88041</v>
      </c>
      <c r="Y952" s="37" t="s">
        <v>3216</v>
      </c>
      <c r="Z952" s="37">
        <v>448.38822585100598</v>
      </c>
    </row>
    <row r="953" spans="1:26" customFormat="1" x14ac:dyDescent="0.2">
      <c r="A953" s="37">
        <v>32</v>
      </c>
      <c r="B953" s="37" t="s">
        <v>620</v>
      </c>
      <c r="C953" s="37" t="s">
        <v>13</v>
      </c>
      <c r="D953" s="37">
        <v>0.01</v>
      </c>
      <c r="E953" s="37">
        <v>17.98</v>
      </c>
      <c r="F953" s="37">
        <v>8.51</v>
      </c>
      <c r="G953" s="37" t="s">
        <v>14</v>
      </c>
      <c r="H953" s="37" t="s">
        <v>70</v>
      </c>
      <c r="I953" s="37" t="s">
        <v>16</v>
      </c>
      <c r="J953" s="37" t="s">
        <v>32</v>
      </c>
      <c r="K953" s="37" t="s">
        <v>120</v>
      </c>
      <c r="L953" s="37" t="s">
        <v>1856</v>
      </c>
      <c r="M953" s="37">
        <v>0.4</v>
      </c>
      <c r="N953" s="37" t="s">
        <v>8</v>
      </c>
      <c r="O953" s="37" t="s">
        <v>35</v>
      </c>
      <c r="P953" s="37" t="s">
        <v>115</v>
      </c>
      <c r="Q953" s="37" t="s">
        <v>622</v>
      </c>
      <c r="R953" s="37">
        <v>97526</v>
      </c>
      <c r="S953" s="39">
        <v>42090</v>
      </c>
      <c r="T953" s="39">
        <v>42091</v>
      </c>
      <c r="U953" s="37">
        <v>-35.878799999999998</v>
      </c>
      <c r="V953" s="37">
        <v>2</v>
      </c>
      <c r="W953" s="37">
        <v>40.17</v>
      </c>
      <c r="X953" s="37">
        <v>89200</v>
      </c>
      <c r="Y953" s="37" t="s">
        <v>3218</v>
      </c>
      <c r="Z953" s="37">
        <v>215.15143287477778</v>
      </c>
    </row>
    <row r="954" spans="1:26" customFormat="1" x14ac:dyDescent="0.2">
      <c r="A954" s="37">
        <v>234</v>
      </c>
      <c r="B954" s="37" t="s">
        <v>961</v>
      </c>
      <c r="C954" s="37" t="s">
        <v>13</v>
      </c>
      <c r="D954" s="37">
        <v>0.03</v>
      </c>
      <c r="E954" s="37">
        <v>28.53</v>
      </c>
      <c r="F954" s="37">
        <v>1.49</v>
      </c>
      <c r="G954" s="37" t="s">
        <v>14</v>
      </c>
      <c r="H954" s="37" t="s">
        <v>3</v>
      </c>
      <c r="I954" s="37" t="s">
        <v>24</v>
      </c>
      <c r="J954" s="37" t="s">
        <v>48</v>
      </c>
      <c r="K954" s="37" t="s">
        <v>49</v>
      </c>
      <c r="L954" s="37" t="s">
        <v>1808</v>
      </c>
      <c r="M954" s="37">
        <v>0.38</v>
      </c>
      <c r="N954" s="37" t="s">
        <v>8</v>
      </c>
      <c r="O954" s="37" t="s">
        <v>28</v>
      </c>
      <c r="P954" s="37" t="s">
        <v>189</v>
      </c>
      <c r="Q954" s="37" t="s">
        <v>713</v>
      </c>
      <c r="R954" s="37">
        <v>50208</v>
      </c>
      <c r="S954" s="39">
        <v>42090</v>
      </c>
      <c r="T954" s="39">
        <v>42092</v>
      </c>
      <c r="U954" s="37">
        <v>136.33709999999999</v>
      </c>
      <c r="V954" s="37">
        <v>7</v>
      </c>
      <c r="W954" s="37">
        <v>197.59</v>
      </c>
      <c r="X954" s="37">
        <v>90238</v>
      </c>
      <c r="Y954" s="37" t="s">
        <v>3217</v>
      </c>
      <c r="Z954" s="37">
        <v>191.65469282728074</v>
      </c>
    </row>
    <row r="955" spans="1:26" customFormat="1" x14ac:dyDescent="0.2">
      <c r="A955" s="37">
        <v>234</v>
      </c>
      <c r="B955" s="37" t="s">
        <v>961</v>
      </c>
      <c r="C955" s="37" t="s">
        <v>13</v>
      </c>
      <c r="D955" s="37">
        <v>0.01</v>
      </c>
      <c r="E955" s="37">
        <v>15.28</v>
      </c>
      <c r="F955" s="37">
        <v>1.99</v>
      </c>
      <c r="G955" s="37" t="s">
        <v>14</v>
      </c>
      <c r="H955" s="37" t="s">
        <v>3</v>
      </c>
      <c r="I955" s="37" t="s">
        <v>16</v>
      </c>
      <c r="J955" s="37" t="s">
        <v>17</v>
      </c>
      <c r="K955" s="37" t="s">
        <v>18</v>
      </c>
      <c r="L955" s="37" t="s">
        <v>488</v>
      </c>
      <c r="M955" s="37">
        <v>0.42</v>
      </c>
      <c r="N955" s="37" t="s">
        <v>8</v>
      </c>
      <c r="O955" s="37" t="s">
        <v>28</v>
      </c>
      <c r="P955" s="37" t="s">
        <v>189</v>
      </c>
      <c r="Q955" s="37" t="s">
        <v>713</v>
      </c>
      <c r="R955" s="37">
        <v>50208</v>
      </c>
      <c r="S955" s="39">
        <v>42090</v>
      </c>
      <c r="T955" s="39">
        <v>42092</v>
      </c>
      <c r="U955" s="37">
        <v>-12.46</v>
      </c>
      <c r="V955" s="37">
        <v>2</v>
      </c>
      <c r="W955" s="37">
        <v>33.04</v>
      </c>
      <c r="X955" s="37">
        <v>90238</v>
      </c>
      <c r="Y955" s="37" t="s">
        <v>3217</v>
      </c>
      <c r="Z955" s="37">
        <v>58.051863587707473</v>
      </c>
    </row>
    <row r="956" spans="1:26" customFormat="1" x14ac:dyDescent="0.2">
      <c r="A956" s="37">
        <v>920</v>
      </c>
      <c r="B956" s="37" t="s">
        <v>1857</v>
      </c>
      <c r="C956" s="37" t="s">
        <v>23</v>
      </c>
      <c r="D956" s="37">
        <v>0.1</v>
      </c>
      <c r="E956" s="37">
        <v>15.98</v>
      </c>
      <c r="F956" s="37">
        <v>4</v>
      </c>
      <c r="G956" s="37" t="s">
        <v>14</v>
      </c>
      <c r="H956" s="37" t="s">
        <v>70</v>
      </c>
      <c r="I956" s="37" t="s">
        <v>16</v>
      </c>
      <c r="J956" s="37" t="s">
        <v>17</v>
      </c>
      <c r="K956" s="37" t="s">
        <v>49</v>
      </c>
      <c r="L956" s="37" t="s">
        <v>1858</v>
      </c>
      <c r="M956" s="37">
        <v>0.37</v>
      </c>
      <c r="N956" s="37" t="s">
        <v>8</v>
      </c>
      <c r="O956" s="37" t="s">
        <v>35</v>
      </c>
      <c r="P956" s="37" t="s">
        <v>66</v>
      </c>
      <c r="Q956" s="37" t="s">
        <v>1205</v>
      </c>
      <c r="R956" s="37">
        <v>92374</v>
      </c>
      <c r="S956" s="39">
        <v>42090</v>
      </c>
      <c r="T956" s="39">
        <v>42095</v>
      </c>
      <c r="U956" s="37">
        <v>92.722200000000001</v>
      </c>
      <c r="V956" s="37">
        <v>9</v>
      </c>
      <c r="W956" s="37">
        <v>134.38</v>
      </c>
      <c r="X956" s="37">
        <v>90491</v>
      </c>
      <c r="Y956" s="37" t="s">
        <v>3218</v>
      </c>
      <c r="Z956" s="37">
        <v>213.76813533199646</v>
      </c>
    </row>
    <row r="957" spans="1:26" customFormat="1" x14ac:dyDescent="0.2">
      <c r="A957" s="37">
        <v>696</v>
      </c>
      <c r="B957" s="37" t="s">
        <v>1859</v>
      </c>
      <c r="C957" s="37" t="s">
        <v>92</v>
      </c>
      <c r="D957" s="37">
        <v>0.06</v>
      </c>
      <c r="E957" s="37">
        <v>8.1199999999999992</v>
      </c>
      <c r="F957" s="37">
        <v>2.83</v>
      </c>
      <c r="G957" s="37" t="s">
        <v>14</v>
      </c>
      <c r="H957" s="37" t="s">
        <v>70</v>
      </c>
      <c r="I957" s="37" t="s">
        <v>16</v>
      </c>
      <c r="J957" s="37" t="s">
        <v>17</v>
      </c>
      <c r="K957" s="37" t="s">
        <v>18</v>
      </c>
      <c r="L957" s="37" t="s">
        <v>1674</v>
      </c>
      <c r="M957" s="37">
        <v>0.77</v>
      </c>
      <c r="N957" s="37" t="s">
        <v>8</v>
      </c>
      <c r="O957" s="37" t="s">
        <v>28</v>
      </c>
      <c r="P957" s="37" t="s">
        <v>29</v>
      </c>
      <c r="Q957" s="37" t="s">
        <v>1860</v>
      </c>
      <c r="R957" s="37">
        <v>46307</v>
      </c>
      <c r="S957" s="39">
        <v>42090</v>
      </c>
      <c r="T957" s="39">
        <v>42091</v>
      </c>
      <c r="U957" s="37">
        <v>-82.83</v>
      </c>
      <c r="V957" s="37">
        <v>10</v>
      </c>
      <c r="W957" s="37">
        <v>78.540000000000006</v>
      </c>
      <c r="X957" s="37">
        <v>89847</v>
      </c>
      <c r="Y957" s="37" t="s">
        <v>3217</v>
      </c>
      <c r="Z957" s="37">
        <v>268.93526909961781</v>
      </c>
    </row>
    <row r="958" spans="1:26" customFormat="1" x14ac:dyDescent="0.2">
      <c r="A958" s="37">
        <v>696</v>
      </c>
      <c r="B958" s="37" t="s">
        <v>1859</v>
      </c>
      <c r="C958" s="37" t="s">
        <v>92</v>
      </c>
      <c r="D958" s="37">
        <v>0.05</v>
      </c>
      <c r="E958" s="37">
        <v>51.65</v>
      </c>
      <c r="F958" s="37">
        <v>18.45</v>
      </c>
      <c r="G958" s="37" t="s">
        <v>14</v>
      </c>
      <c r="H958" s="37" t="s">
        <v>70</v>
      </c>
      <c r="I958" s="37" t="s">
        <v>4</v>
      </c>
      <c r="J958" s="37" t="s">
        <v>102</v>
      </c>
      <c r="K958" s="37" t="s">
        <v>120</v>
      </c>
      <c r="L958" s="37" t="s">
        <v>1861</v>
      </c>
      <c r="M958" s="37">
        <v>0.65</v>
      </c>
      <c r="N958" s="37" t="s">
        <v>8</v>
      </c>
      <c r="O958" s="37" t="s">
        <v>28</v>
      </c>
      <c r="P958" s="37" t="s">
        <v>29</v>
      </c>
      <c r="Q958" s="37" t="s">
        <v>1860</v>
      </c>
      <c r="R958" s="37">
        <v>46307</v>
      </c>
      <c r="S958" s="39">
        <v>42090</v>
      </c>
      <c r="T958" s="39">
        <v>42091</v>
      </c>
      <c r="U958" s="37">
        <v>25.04</v>
      </c>
      <c r="V958" s="37">
        <v>12</v>
      </c>
      <c r="W958" s="37">
        <v>605.1</v>
      </c>
      <c r="X958" s="37">
        <v>89847</v>
      </c>
      <c r="Y958" s="37" t="s">
        <v>3217</v>
      </c>
      <c r="Z958" s="37">
        <v>854.37695312620292</v>
      </c>
    </row>
    <row r="959" spans="1:26" customFormat="1" x14ac:dyDescent="0.2">
      <c r="A959" s="37">
        <v>697</v>
      </c>
      <c r="B959" s="37" t="s">
        <v>1017</v>
      </c>
      <c r="C959" s="37" t="s">
        <v>92</v>
      </c>
      <c r="D959" s="37">
        <v>0.1</v>
      </c>
      <c r="E959" s="37">
        <v>175.99</v>
      </c>
      <c r="F959" s="37">
        <v>8.99</v>
      </c>
      <c r="G959" s="37" t="s">
        <v>14</v>
      </c>
      <c r="H959" s="37" t="s">
        <v>70</v>
      </c>
      <c r="I959" s="37" t="s">
        <v>16</v>
      </c>
      <c r="J959" s="37" t="s">
        <v>111</v>
      </c>
      <c r="K959" s="37" t="s">
        <v>49</v>
      </c>
      <c r="L959" s="37" t="s">
        <v>1155</v>
      </c>
      <c r="M959" s="37">
        <v>0.56999999999999995</v>
      </c>
      <c r="N959" s="37" t="s">
        <v>8</v>
      </c>
      <c r="O959" s="37" t="s">
        <v>28</v>
      </c>
      <c r="P959" s="37" t="s">
        <v>29</v>
      </c>
      <c r="Q959" s="37" t="s">
        <v>1018</v>
      </c>
      <c r="R959" s="37">
        <v>46312</v>
      </c>
      <c r="S959" s="39">
        <v>42090</v>
      </c>
      <c r="T959" s="39">
        <v>42091</v>
      </c>
      <c r="U959" s="37">
        <v>928.96079999999995</v>
      </c>
      <c r="V959" s="37">
        <v>10</v>
      </c>
      <c r="W959" s="37">
        <v>1346.32</v>
      </c>
      <c r="X959" s="37">
        <v>89847</v>
      </c>
      <c r="Y959" s="37" t="s">
        <v>3217</v>
      </c>
      <c r="Z959" s="37">
        <v>1808.589298309922</v>
      </c>
    </row>
    <row r="960" spans="1:26" customFormat="1" x14ac:dyDescent="0.2">
      <c r="A960" s="37">
        <v>698</v>
      </c>
      <c r="B960" s="37" t="s">
        <v>1019</v>
      </c>
      <c r="C960" s="37" t="s">
        <v>92</v>
      </c>
      <c r="D960" s="37">
        <v>0.06</v>
      </c>
      <c r="E960" s="37">
        <v>8.1199999999999992</v>
      </c>
      <c r="F960" s="37">
        <v>2.83</v>
      </c>
      <c r="G960" s="37" t="s">
        <v>14</v>
      </c>
      <c r="H960" s="37" t="s">
        <v>70</v>
      </c>
      <c r="I960" s="37" t="s">
        <v>16</v>
      </c>
      <c r="J960" s="37" t="s">
        <v>17</v>
      </c>
      <c r="K960" s="37" t="s">
        <v>18</v>
      </c>
      <c r="L960" s="37" t="s">
        <v>1674</v>
      </c>
      <c r="M960" s="37">
        <v>0.77</v>
      </c>
      <c r="N960" s="37" t="s">
        <v>8</v>
      </c>
      <c r="O960" s="37" t="s">
        <v>35</v>
      </c>
      <c r="P960" s="37" t="s">
        <v>42</v>
      </c>
      <c r="Q960" s="37" t="s">
        <v>118</v>
      </c>
      <c r="R960" s="37">
        <v>98105</v>
      </c>
      <c r="S960" s="39">
        <v>42090</v>
      </c>
      <c r="T960" s="39">
        <v>42091</v>
      </c>
      <c r="U960" s="37">
        <v>-82.83</v>
      </c>
      <c r="V960" s="37">
        <v>41</v>
      </c>
      <c r="W960" s="37">
        <v>322.02999999999997</v>
      </c>
      <c r="X960" s="37">
        <v>32869</v>
      </c>
      <c r="Y960" s="37" t="s">
        <v>3218</v>
      </c>
      <c r="Z960" s="37">
        <v>268.93526909961781</v>
      </c>
    </row>
    <row r="961" spans="1:26" customFormat="1" x14ac:dyDescent="0.2">
      <c r="A961" s="37">
        <v>698</v>
      </c>
      <c r="B961" s="37" t="s">
        <v>1019</v>
      </c>
      <c r="C961" s="37" t="s">
        <v>92</v>
      </c>
      <c r="D961" s="37">
        <v>0.05</v>
      </c>
      <c r="E961" s="37">
        <v>51.65</v>
      </c>
      <c r="F961" s="37">
        <v>18.45</v>
      </c>
      <c r="G961" s="37" t="s">
        <v>14</v>
      </c>
      <c r="H961" s="37" t="s">
        <v>70</v>
      </c>
      <c r="I961" s="37" t="s">
        <v>4</v>
      </c>
      <c r="J961" s="37" t="s">
        <v>102</v>
      </c>
      <c r="K961" s="37" t="s">
        <v>120</v>
      </c>
      <c r="L961" s="37" t="s">
        <v>1861</v>
      </c>
      <c r="M961" s="37">
        <v>0.65</v>
      </c>
      <c r="N961" s="37" t="s">
        <v>8</v>
      </c>
      <c r="O961" s="37" t="s">
        <v>35</v>
      </c>
      <c r="P961" s="37" t="s">
        <v>42</v>
      </c>
      <c r="Q961" s="37" t="s">
        <v>118</v>
      </c>
      <c r="R961" s="37">
        <v>98105</v>
      </c>
      <c r="S961" s="39">
        <v>42090</v>
      </c>
      <c r="T961" s="39">
        <v>42091</v>
      </c>
      <c r="U961" s="37">
        <v>25.04</v>
      </c>
      <c r="V961" s="37">
        <v>49</v>
      </c>
      <c r="W961" s="37">
        <v>2470.84</v>
      </c>
      <c r="X961" s="37">
        <v>32869</v>
      </c>
      <c r="Y961" s="37" t="s">
        <v>3218</v>
      </c>
      <c r="Z961" s="37">
        <v>854.37695312620292</v>
      </c>
    </row>
    <row r="962" spans="1:26" customFormat="1" x14ac:dyDescent="0.2">
      <c r="A962" s="37">
        <v>698</v>
      </c>
      <c r="B962" s="37" t="s">
        <v>1019</v>
      </c>
      <c r="C962" s="37" t="s">
        <v>92</v>
      </c>
      <c r="D962" s="37">
        <v>0.1</v>
      </c>
      <c r="E962" s="37">
        <v>175.99</v>
      </c>
      <c r="F962" s="37">
        <v>8.99</v>
      </c>
      <c r="G962" s="37" t="s">
        <v>14</v>
      </c>
      <c r="H962" s="37" t="s">
        <v>70</v>
      </c>
      <c r="I962" s="37" t="s">
        <v>16</v>
      </c>
      <c r="J962" s="37" t="s">
        <v>111</v>
      </c>
      <c r="K962" s="37" t="s">
        <v>49</v>
      </c>
      <c r="L962" s="37" t="s">
        <v>1155</v>
      </c>
      <c r="M962" s="37">
        <v>0.56999999999999995</v>
      </c>
      <c r="N962" s="37" t="s">
        <v>8</v>
      </c>
      <c r="O962" s="37" t="s">
        <v>35</v>
      </c>
      <c r="P962" s="37" t="s">
        <v>42</v>
      </c>
      <c r="Q962" s="37" t="s">
        <v>118</v>
      </c>
      <c r="R962" s="37">
        <v>98105</v>
      </c>
      <c r="S962" s="39">
        <v>42090</v>
      </c>
      <c r="T962" s="39">
        <v>42091</v>
      </c>
      <c r="U962" s="37">
        <v>930.98699999999997</v>
      </c>
      <c r="V962" s="37">
        <v>39</v>
      </c>
      <c r="W962" s="37">
        <v>5250.66</v>
      </c>
      <c r="X962" s="37">
        <v>32869</v>
      </c>
      <c r="Y962" s="37" t="s">
        <v>3218</v>
      </c>
      <c r="Z962" s="37">
        <v>1810.6641792286132</v>
      </c>
    </row>
    <row r="963" spans="1:26" customFormat="1" x14ac:dyDescent="0.2">
      <c r="A963" s="37">
        <v>1625</v>
      </c>
      <c r="B963" s="37" t="s">
        <v>1199</v>
      </c>
      <c r="C963" s="37" t="s">
        <v>92</v>
      </c>
      <c r="D963" s="37">
        <v>0.08</v>
      </c>
      <c r="E963" s="37">
        <v>213.45</v>
      </c>
      <c r="F963" s="37">
        <v>14.7</v>
      </c>
      <c r="G963" s="37" t="s">
        <v>2</v>
      </c>
      <c r="H963" s="37" t="s">
        <v>47</v>
      </c>
      <c r="I963" s="37" t="s">
        <v>16</v>
      </c>
      <c r="J963" s="37" t="s">
        <v>32</v>
      </c>
      <c r="K963" s="37" t="s">
        <v>33</v>
      </c>
      <c r="L963" s="37" t="s">
        <v>156</v>
      </c>
      <c r="M963" s="37">
        <v>0.59</v>
      </c>
      <c r="N963" s="37" t="s">
        <v>8</v>
      </c>
      <c r="O963" s="37" t="s">
        <v>87</v>
      </c>
      <c r="P963" s="37" t="s">
        <v>88</v>
      </c>
      <c r="Q963" s="37" t="s">
        <v>1201</v>
      </c>
      <c r="R963" s="37">
        <v>11542</v>
      </c>
      <c r="S963" s="39">
        <v>42090</v>
      </c>
      <c r="T963" s="39">
        <v>42092</v>
      </c>
      <c r="U963" s="37">
        <v>1674.7542000000001</v>
      </c>
      <c r="V963" s="37">
        <v>12</v>
      </c>
      <c r="W963" s="37">
        <v>2427.1799999999998</v>
      </c>
      <c r="X963" s="37">
        <v>90600</v>
      </c>
      <c r="Y963" s="37" t="s">
        <v>3219</v>
      </c>
      <c r="Z963" s="37">
        <v>3104.2023017600595</v>
      </c>
    </row>
    <row r="964" spans="1:26" customFormat="1" x14ac:dyDescent="0.2">
      <c r="A964" s="37">
        <v>1625</v>
      </c>
      <c r="B964" s="37" t="s">
        <v>1199</v>
      </c>
      <c r="C964" s="37" t="s">
        <v>92</v>
      </c>
      <c r="D964" s="37">
        <v>0.1</v>
      </c>
      <c r="E964" s="37">
        <v>55.98</v>
      </c>
      <c r="F964" s="37">
        <v>13.88</v>
      </c>
      <c r="G964" s="37" t="s">
        <v>14</v>
      </c>
      <c r="H964" s="37" t="s">
        <v>47</v>
      </c>
      <c r="I964" s="37" t="s">
        <v>24</v>
      </c>
      <c r="J964" s="37" t="s">
        <v>64</v>
      </c>
      <c r="K964" s="37" t="s">
        <v>49</v>
      </c>
      <c r="L964" s="37" t="s">
        <v>1862</v>
      </c>
      <c r="M964" s="37">
        <v>0.36</v>
      </c>
      <c r="N964" s="37" t="s">
        <v>8</v>
      </c>
      <c r="O964" s="37" t="s">
        <v>87</v>
      </c>
      <c r="P964" s="37" t="s">
        <v>88</v>
      </c>
      <c r="Q964" s="37" t="s">
        <v>1201</v>
      </c>
      <c r="R964" s="37">
        <v>11542</v>
      </c>
      <c r="S964" s="39">
        <v>42090</v>
      </c>
      <c r="T964" s="39">
        <v>42092</v>
      </c>
      <c r="U964" s="37">
        <v>300.04649999999998</v>
      </c>
      <c r="V964" s="37">
        <v>8</v>
      </c>
      <c r="W964" s="37">
        <v>434.85</v>
      </c>
      <c r="X964" s="37">
        <v>90600</v>
      </c>
      <c r="Y964" s="37" t="s">
        <v>3219</v>
      </c>
      <c r="Z964" s="37">
        <v>779.59937731928824</v>
      </c>
    </row>
    <row r="965" spans="1:26" customFormat="1" x14ac:dyDescent="0.2">
      <c r="A965" s="37">
        <v>1625</v>
      </c>
      <c r="B965" s="37" t="s">
        <v>1199</v>
      </c>
      <c r="C965" s="37" t="s">
        <v>92</v>
      </c>
      <c r="D965" s="37">
        <v>0</v>
      </c>
      <c r="E965" s="37">
        <v>16.059999999999999</v>
      </c>
      <c r="F965" s="37">
        <v>8.34</v>
      </c>
      <c r="G965" s="37" t="s">
        <v>14</v>
      </c>
      <c r="H965" s="37" t="s">
        <v>47</v>
      </c>
      <c r="I965" s="37" t="s">
        <v>24</v>
      </c>
      <c r="J965" s="37" t="s">
        <v>54</v>
      </c>
      <c r="K965" s="37" t="s">
        <v>49</v>
      </c>
      <c r="L965" s="37" t="s">
        <v>1863</v>
      </c>
      <c r="M965" s="37">
        <v>0.59</v>
      </c>
      <c r="N965" s="37" t="s">
        <v>8</v>
      </c>
      <c r="O965" s="37" t="s">
        <v>87</v>
      </c>
      <c r="P965" s="37" t="s">
        <v>88</v>
      </c>
      <c r="Q965" s="37" t="s">
        <v>1201</v>
      </c>
      <c r="R965" s="37">
        <v>11542</v>
      </c>
      <c r="S965" s="39">
        <v>42090</v>
      </c>
      <c r="T965" s="39">
        <v>42091</v>
      </c>
      <c r="U965" s="37">
        <v>-28.09</v>
      </c>
      <c r="V965" s="37">
        <v>1</v>
      </c>
      <c r="W965" s="37">
        <v>19.16</v>
      </c>
      <c r="X965" s="37">
        <v>90600</v>
      </c>
      <c r="Y965" s="37" t="s">
        <v>3219</v>
      </c>
      <c r="Z965" s="37">
        <v>422.63699874621898</v>
      </c>
    </row>
    <row r="966" spans="1:26" customFormat="1" x14ac:dyDescent="0.2">
      <c r="A966" s="37">
        <v>1917</v>
      </c>
      <c r="B966" s="37" t="s">
        <v>1432</v>
      </c>
      <c r="C966" s="37" t="s">
        <v>92</v>
      </c>
      <c r="D966" s="37">
        <v>0.08</v>
      </c>
      <c r="E966" s="37">
        <v>18.7</v>
      </c>
      <c r="F966" s="37">
        <v>8.99</v>
      </c>
      <c r="G966" s="37" t="s">
        <v>14</v>
      </c>
      <c r="H966" s="37" t="s">
        <v>47</v>
      </c>
      <c r="I966" s="37" t="s">
        <v>4</v>
      </c>
      <c r="J966" s="37" t="s">
        <v>102</v>
      </c>
      <c r="K966" s="37" t="s">
        <v>18</v>
      </c>
      <c r="L966" s="37" t="s">
        <v>1864</v>
      </c>
      <c r="M966" s="37">
        <v>0.47</v>
      </c>
      <c r="N966" s="37" t="s">
        <v>8</v>
      </c>
      <c r="O966" s="37" t="s">
        <v>9</v>
      </c>
      <c r="P966" s="37" t="s">
        <v>20</v>
      </c>
      <c r="Q966" s="37" t="s">
        <v>1434</v>
      </c>
      <c r="R966" s="37">
        <v>72113</v>
      </c>
      <c r="S966" s="39">
        <v>42090</v>
      </c>
      <c r="T966" s="39">
        <v>42091</v>
      </c>
      <c r="U966" s="37">
        <v>16.136399999999998</v>
      </c>
      <c r="V966" s="37">
        <v>7</v>
      </c>
      <c r="W966" s="37">
        <v>132.22999999999999</v>
      </c>
      <c r="X966" s="37">
        <v>85894</v>
      </c>
      <c r="Y966" s="37" t="s">
        <v>3216</v>
      </c>
      <c r="Z966" s="37">
        <v>341.55395151859909</v>
      </c>
    </row>
    <row r="967" spans="1:26" customFormat="1" x14ac:dyDescent="0.2">
      <c r="A967" s="37">
        <v>1072</v>
      </c>
      <c r="B967" s="37" t="s">
        <v>1865</v>
      </c>
      <c r="C967" s="37" t="s">
        <v>46</v>
      </c>
      <c r="D967" s="37">
        <v>0.01</v>
      </c>
      <c r="E967" s="37">
        <v>150.88999999999999</v>
      </c>
      <c r="F967" s="37">
        <v>60.2</v>
      </c>
      <c r="G967" s="37" t="s">
        <v>2</v>
      </c>
      <c r="H967" s="37" t="s">
        <v>70</v>
      </c>
      <c r="I967" s="37" t="s">
        <v>4</v>
      </c>
      <c r="J967" s="37" t="s">
        <v>85</v>
      </c>
      <c r="K967" s="37" t="s">
        <v>33</v>
      </c>
      <c r="L967" s="37" t="s">
        <v>1279</v>
      </c>
      <c r="M967" s="37">
        <v>0.77</v>
      </c>
      <c r="N967" s="37" t="s">
        <v>8</v>
      </c>
      <c r="O967" s="37" t="s">
        <v>87</v>
      </c>
      <c r="P967" s="37" t="s">
        <v>296</v>
      </c>
      <c r="Q967" s="37" t="s">
        <v>1866</v>
      </c>
      <c r="R967" s="37">
        <v>18018</v>
      </c>
      <c r="S967" s="39">
        <v>42090</v>
      </c>
      <c r="T967" s="39">
        <v>42093</v>
      </c>
      <c r="U967" s="37">
        <v>-505.76</v>
      </c>
      <c r="V967" s="37">
        <v>3</v>
      </c>
      <c r="W967" s="37">
        <v>473.53</v>
      </c>
      <c r="X967" s="37">
        <v>89631</v>
      </c>
      <c r="Y967" s="37" t="s">
        <v>3219</v>
      </c>
      <c r="Z967" s="37">
        <v>2286.5772040518827</v>
      </c>
    </row>
    <row r="968" spans="1:26" customFormat="1" x14ac:dyDescent="0.2">
      <c r="A968" s="37">
        <v>1481</v>
      </c>
      <c r="B968" s="37" t="s">
        <v>1867</v>
      </c>
      <c r="C968" s="37" t="s">
        <v>46</v>
      </c>
      <c r="D968" s="37">
        <v>7.0000000000000007E-2</v>
      </c>
      <c r="E968" s="37">
        <v>8.9499999999999993</v>
      </c>
      <c r="F968" s="37">
        <v>2.0099999999999998</v>
      </c>
      <c r="G968" s="37" t="s">
        <v>14</v>
      </c>
      <c r="H968" s="37" t="s">
        <v>70</v>
      </c>
      <c r="I968" s="37" t="s">
        <v>24</v>
      </c>
      <c r="J968" s="37" t="s">
        <v>64</v>
      </c>
      <c r="K968" s="37" t="s">
        <v>26</v>
      </c>
      <c r="L968" s="37" t="s">
        <v>1868</v>
      </c>
      <c r="M968" s="37">
        <v>0.39</v>
      </c>
      <c r="N968" s="37" t="s">
        <v>8</v>
      </c>
      <c r="O968" s="37" t="s">
        <v>35</v>
      </c>
      <c r="P968" s="37" t="s">
        <v>66</v>
      </c>
      <c r="Q968" s="37" t="s">
        <v>76</v>
      </c>
      <c r="R968" s="37">
        <v>90049</v>
      </c>
      <c r="S968" s="39">
        <v>42090</v>
      </c>
      <c r="T968" s="39">
        <v>42091</v>
      </c>
      <c r="U968" s="37">
        <v>91.73</v>
      </c>
      <c r="V968" s="37">
        <v>36</v>
      </c>
      <c r="W968" s="37">
        <v>307.64999999999998</v>
      </c>
      <c r="X968" s="37">
        <v>53953</v>
      </c>
      <c r="Y968" s="37" t="s">
        <v>3218</v>
      </c>
      <c r="Z968" s="37">
        <v>293.43330787987134</v>
      </c>
    </row>
    <row r="969" spans="1:26" customFormat="1" x14ac:dyDescent="0.2">
      <c r="A969" s="37">
        <v>1482</v>
      </c>
      <c r="B969" s="37" t="s">
        <v>1414</v>
      </c>
      <c r="C969" s="37" t="s">
        <v>46</v>
      </c>
      <c r="D969" s="37">
        <v>7.0000000000000007E-2</v>
      </c>
      <c r="E969" s="37">
        <v>8.9499999999999993</v>
      </c>
      <c r="F969" s="37">
        <v>2.0099999999999998</v>
      </c>
      <c r="G969" s="37" t="s">
        <v>14</v>
      </c>
      <c r="H969" s="37" t="s">
        <v>70</v>
      </c>
      <c r="I969" s="37" t="s">
        <v>24</v>
      </c>
      <c r="J969" s="37" t="s">
        <v>64</v>
      </c>
      <c r="K969" s="37" t="s">
        <v>26</v>
      </c>
      <c r="L969" s="37" t="s">
        <v>1868</v>
      </c>
      <c r="M969" s="37">
        <v>0.39</v>
      </c>
      <c r="N969" s="37" t="s">
        <v>8</v>
      </c>
      <c r="O969" s="37" t="s">
        <v>28</v>
      </c>
      <c r="P969" s="37" t="s">
        <v>265</v>
      </c>
      <c r="Q969" s="37" t="s">
        <v>970</v>
      </c>
      <c r="R969" s="37">
        <v>48708</v>
      </c>
      <c r="S969" s="39">
        <v>42090</v>
      </c>
      <c r="T969" s="39">
        <v>42091</v>
      </c>
      <c r="U969" s="37">
        <v>53.067900000000002</v>
      </c>
      <c r="V969" s="37">
        <v>9</v>
      </c>
      <c r="W969" s="37">
        <v>76.91</v>
      </c>
      <c r="X969" s="37">
        <v>91362</v>
      </c>
      <c r="Y969" s="37" t="s">
        <v>3217</v>
      </c>
      <c r="Z969" s="37">
        <v>253.84232299855211</v>
      </c>
    </row>
    <row r="970" spans="1:26" customFormat="1" x14ac:dyDescent="0.2">
      <c r="A970" s="37">
        <v>3354</v>
      </c>
      <c r="B970" s="37" t="s">
        <v>1869</v>
      </c>
      <c r="C970" s="37" t="s">
        <v>46</v>
      </c>
      <c r="D970" s="37">
        <v>0.04</v>
      </c>
      <c r="E970" s="37">
        <v>3.69</v>
      </c>
      <c r="F970" s="37">
        <v>0.5</v>
      </c>
      <c r="G970" s="37" t="s">
        <v>14</v>
      </c>
      <c r="H970" s="37" t="s">
        <v>70</v>
      </c>
      <c r="I970" s="37" t="s">
        <v>24</v>
      </c>
      <c r="J970" s="37" t="s">
        <v>128</v>
      </c>
      <c r="K970" s="37" t="s">
        <v>49</v>
      </c>
      <c r="L970" s="37" t="s">
        <v>1870</v>
      </c>
      <c r="M970" s="37">
        <v>0.38</v>
      </c>
      <c r="N970" s="37" t="s">
        <v>8</v>
      </c>
      <c r="O970" s="37" t="s">
        <v>35</v>
      </c>
      <c r="P970" s="37" t="s">
        <v>66</v>
      </c>
      <c r="Q970" s="37" t="s">
        <v>1871</v>
      </c>
      <c r="R970" s="37">
        <v>92231</v>
      </c>
      <c r="S970" s="39">
        <v>42090</v>
      </c>
      <c r="T970" s="39">
        <v>42092</v>
      </c>
      <c r="U970" s="37">
        <v>47.527200000000001</v>
      </c>
      <c r="V970" s="37">
        <v>19</v>
      </c>
      <c r="W970" s="37">
        <v>68.88</v>
      </c>
      <c r="X970" s="37">
        <v>88590</v>
      </c>
      <c r="Y970" s="37" t="s">
        <v>3218</v>
      </c>
      <c r="Z970" s="37">
        <v>201.46591754614403</v>
      </c>
    </row>
    <row r="971" spans="1:26" customFormat="1" x14ac:dyDescent="0.2">
      <c r="A971" s="37">
        <v>2668</v>
      </c>
      <c r="B971" s="37" t="s">
        <v>1872</v>
      </c>
      <c r="C971" s="37" t="s">
        <v>13</v>
      </c>
      <c r="D971" s="37">
        <v>0.04</v>
      </c>
      <c r="E971" s="37">
        <v>10.4</v>
      </c>
      <c r="F971" s="37">
        <v>5.4</v>
      </c>
      <c r="G971" s="37" t="s">
        <v>14</v>
      </c>
      <c r="H971" s="37" t="s">
        <v>70</v>
      </c>
      <c r="I971" s="37" t="s">
        <v>4</v>
      </c>
      <c r="J971" s="37" t="s">
        <v>102</v>
      </c>
      <c r="K971" s="37" t="s">
        <v>18</v>
      </c>
      <c r="L971" s="37" t="s">
        <v>1873</v>
      </c>
      <c r="M971" s="37">
        <v>0.51</v>
      </c>
      <c r="N971" s="37" t="s">
        <v>8</v>
      </c>
      <c r="O971" s="37" t="s">
        <v>28</v>
      </c>
      <c r="P971" s="37" t="s">
        <v>1047</v>
      </c>
      <c r="Q971" s="37" t="s">
        <v>1874</v>
      </c>
      <c r="R971" s="37">
        <v>57701</v>
      </c>
      <c r="S971" s="39">
        <v>42091</v>
      </c>
      <c r="T971" s="39">
        <v>42092</v>
      </c>
      <c r="U971" s="37">
        <v>29.98</v>
      </c>
      <c r="V971" s="37">
        <v>12</v>
      </c>
      <c r="W971" s="37">
        <v>130.74</v>
      </c>
      <c r="X971" s="37">
        <v>87830</v>
      </c>
      <c r="Y971" s="37" t="s">
        <v>3217</v>
      </c>
      <c r="Z971" s="37">
        <v>244.4897617090742</v>
      </c>
    </row>
    <row r="972" spans="1:26" customFormat="1" x14ac:dyDescent="0.2">
      <c r="A972" s="37">
        <v>2668</v>
      </c>
      <c r="B972" s="37" t="s">
        <v>1872</v>
      </c>
      <c r="C972" s="37" t="s">
        <v>13</v>
      </c>
      <c r="D972" s="37">
        <v>0.08</v>
      </c>
      <c r="E972" s="37">
        <v>4.28</v>
      </c>
      <c r="F972" s="37">
        <v>4.79</v>
      </c>
      <c r="G972" s="37" t="s">
        <v>14</v>
      </c>
      <c r="H972" s="37" t="s">
        <v>70</v>
      </c>
      <c r="I972" s="37" t="s">
        <v>24</v>
      </c>
      <c r="J972" s="37" t="s">
        <v>64</v>
      </c>
      <c r="K972" s="37" t="s">
        <v>49</v>
      </c>
      <c r="L972" s="37" t="s">
        <v>1875</v>
      </c>
      <c r="M972" s="37">
        <v>0.4</v>
      </c>
      <c r="N972" s="37" t="s">
        <v>8</v>
      </c>
      <c r="O972" s="37" t="s">
        <v>28</v>
      </c>
      <c r="P972" s="37" t="s">
        <v>1047</v>
      </c>
      <c r="Q972" s="37" t="s">
        <v>1874</v>
      </c>
      <c r="R972" s="37">
        <v>57701</v>
      </c>
      <c r="S972" s="39">
        <v>42091</v>
      </c>
      <c r="T972" s="39">
        <v>42093</v>
      </c>
      <c r="U972" s="37">
        <v>-121.2</v>
      </c>
      <c r="V972" s="37">
        <v>12</v>
      </c>
      <c r="W972" s="37">
        <v>49.87</v>
      </c>
      <c r="X972" s="37">
        <v>87830</v>
      </c>
      <c r="Y972" s="37" t="s">
        <v>3217</v>
      </c>
      <c r="Z972" s="37">
        <v>-64.221263534301983</v>
      </c>
    </row>
    <row r="973" spans="1:26" customFormat="1" x14ac:dyDescent="0.2">
      <c r="A973" s="37">
        <v>2968</v>
      </c>
      <c r="B973" s="37" t="s">
        <v>1295</v>
      </c>
      <c r="C973" s="37" t="s">
        <v>13</v>
      </c>
      <c r="D973" s="37">
        <v>0.06</v>
      </c>
      <c r="E973" s="37">
        <v>363.25</v>
      </c>
      <c r="F973" s="37">
        <v>19.989999999999998</v>
      </c>
      <c r="G973" s="37" t="s">
        <v>14</v>
      </c>
      <c r="H973" s="37" t="s">
        <v>3</v>
      </c>
      <c r="I973" s="37" t="s">
        <v>24</v>
      </c>
      <c r="J973" s="37" t="s">
        <v>71</v>
      </c>
      <c r="K973" s="37" t="s">
        <v>49</v>
      </c>
      <c r="L973" s="37" t="s">
        <v>175</v>
      </c>
      <c r="M973" s="37">
        <v>0.56999999999999995</v>
      </c>
      <c r="N973" s="37" t="s">
        <v>8</v>
      </c>
      <c r="O973" s="37" t="s">
        <v>9</v>
      </c>
      <c r="P973" s="37" t="s">
        <v>99</v>
      </c>
      <c r="Q973" s="37" t="s">
        <v>1297</v>
      </c>
      <c r="R973" s="37">
        <v>33021</v>
      </c>
      <c r="S973" s="39">
        <v>42091</v>
      </c>
      <c r="T973" s="39">
        <v>42093</v>
      </c>
      <c r="U973" s="37">
        <v>36.164099999999998</v>
      </c>
      <c r="V973" s="37">
        <v>1</v>
      </c>
      <c r="W973" s="37">
        <v>344.87</v>
      </c>
      <c r="X973" s="37">
        <v>86086</v>
      </c>
      <c r="Y973" s="37" t="s">
        <v>3216</v>
      </c>
      <c r="Z973" s="37">
        <v>1787.2391515629654</v>
      </c>
    </row>
    <row r="974" spans="1:26" customFormat="1" x14ac:dyDescent="0.2">
      <c r="A974" s="37">
        <v>800</v>
      </c>
      <c r="B974" s="37" t="s">
        <v>1876</v>
      </c>
      <c r="C974" s="37" t="s">
        <v>23</v>
      </c>
      <c r="D974" s="37">
        <v>0.04</v>
      </c>
      <c r="E974" s="37">
        <v>50.98</v>
      </c>
      <c r="F974" s="37">
        <v>6.5</v>
      </c>
      <c r="G974" s="37" t="s">
        <v>14</v>
      </c>
      <c r="H974" s="37" t="s">
        <v>15</v>
      </c>
      <c r="I974" s="37" t="s">
        <v>16</v>
      </c>
      <c r="J974" s="37" t="s">
        <v>17</v>
      </c>
      <c r="K974" s="37" t="s">
        <v>49</v>
      </c>
      <c r="L974" s="37" t="s">
        <v>1842</v>
      </c>
      <c r="M974" s="37">
        <v>0.73</v>
      </c>
      <c r="N974" s="37" t="s">
        <v>8</v>
      </c>
      <c r="O974" s="37" t="s">
        <v>35</v>
      </c>
      <c r="P974" s="37" t="s">
        <v>122</v>
      </c>
      <c r="Q974" s="37" t="s">
        <v>1502</v>
      </c>
      <c r="R974" s="37">
        <v>84067</v>
      </c>
      <c r="S974" s="39">
        <v>42091</v>
      </c>
      <c r="T974" s="39">
        <v>42097</v>
      </c>
      <c r="U974" s="37">
        <v>-13.28</v>
      </c>
      <c r="V974" s="37">
        <v>11</v>
      </c>
      <c r="W974" s="37">
        <v>568.25</v>
      </c>
      <c r="X974" s="37">
        <v>89910</v>
      </c>
      <c r="Y974" s="37" t="s">
        <v>3218</v>
      </c>
      <c r="Z974" s="37">
        <v>593.91944953389952</v>
      </c>
    </row>
    <row r="975" spans="1:26" customFormat="1" x14ac:dyDescent="0.2">
      <c r="A975" s="37">
        <v>800</v>
      </c>
      <c r="B975" s="37" t="s">
        <v>1876</v>
      </c>
      <c r="C975" s="37" t="s">
        <v>23</v>
      </c>
      <c r="D975" s="37">
        <v>0.02</v>
      </c>
      <c r="E975" s="37">
        <v>6.48</v>
      </c>
      <c r="F975" s="37">
        <v>5.14</v>
      </c>
      <c r="G975" s="37" t="s">
        <v>14</v>
      </c>
      <c r="H975" s="37" t="s">
        <v>15</v>
      </c>
      <c r="I975" s="37" t="s">
        <v>24</v>
      </c>
      <c r="J975" s="37" t="s">
        <v>64</v>
      </c>
      <c r="K975" s="37" t="s">
        <v>49</v>
      </c>
      <c r="L975" s="37" t="s">
        <v>1721</v>
      </c>
      <c r="M975" s="37">
        <v>0.37</v>
      </c>
      <c r="N975" s="37" t="s">
        <v>8</v>
      </c>
      <c r="O975" s="37" t="s">
        <v>35</v>
      </c>
      <c r="P975" s="37" t="s">
        <v>122</v>
      </c>
      <c r="Q975" s="37" t="s">
        <v>1502</v>
      </c>
      <c r="R975" s="37">
        <v>84067</v>
      </c>
      <c r="S975" s="39">
        <v>42091</v>
      </c>
      <c r="T975" s="39">
        <v>42093</v>
      </c>
      <c r="U975" s="37">
        <v>-48.68</v>
      </c>
      <c r="V975" s="37">
        <v>19</v>
      </c>
      <c r="W975" s="37">
        <v>126.66</v>
      </c>
      <c r="X975" s="37">
        <v>89910</v>
      </c>
      <c r="Y975" s="37" t="s">
        <v>3218</v>
      </c>
      <c r="Z975" s="37">
        <v>94.643702546902603</v>
      </c>
    </row>
    <row r="976" spans="1:26" customFormat="1" x14ac:dyDescent="0.2">
      <c r="A976" s="37">
        <v>1738</v>
      </c>
      <c r="B976" s="37" t="s">
        <v>1877</v>
      </c>
      <c r="C976" s="37" t="s">
        <v>92</v>
      </c>
      <c r="D976" s="37">
        <v>0.08</v>
      </c>
      <c r="E976" s="37">
        <v>175.99</v>
      </c>
      <c r="F976" s="37">
        <v>4.99</v>
      </c>
      <c r="G976" s="37" t="s">
        <v>14</v>
      </c>
      <c r="H976" s="37" t="s">
        <v>70</v>
      </c>
      <c r="I976" s="37" t="s">
        <v>16</v>
      </c>
      <c r="J976" s="37" t="s">
        <v>111</v>
      </c>
      <c r="K976" s="37" t="s">
        <v>49</v>
      </c>
      <c r="L976" s="37" t="s">
        <v>1225</v>
      </c>
      <c r="M976" s="37">
        <v>0.59</v>
      </c>
      <c r="N976" s="37" t="s">
        <v>8</v>
      </c>
      <c r="O976" s="37" t="s">
        <v>9</v>
      </c>
      <c r="P976" s="37" t="s">
        <v>73</v>
      </c>
      <c r="Q976" s="37" t="s">
        <v>1878</v>
      </c>
      <c r="R976" s="37">
        <v>28052</v>
      </c>
      <c r="S976" s="39">
        <v>42091</v>
      </c>
      <c r="T976" s="39">
        <v>42091</v>
      </c>
      <c r="U976" s="37">
        <v>-16476.838</v>
      </c>
      <c r="V976" s="37">
        <v>10</v>
      </c>
      <c r="W976" s="37">
        <v>1486.34</v>
      </c>
      <c r="X976" s="37">
        <v>85865</v>
      </c>
      <c r="Y976" s="37" t="s">
        <v>3216</v>
      </c>
      <c r="Z976" s="37">
        <v>-16096.113316386231</v>
      </c>
    </row>
    <row r="977" spans="1:26" customFormat="1" x14ac:dyDescent="0.2">
      <c r="A977" s="37">
        <v>2880</v>
      </c>
      <c r="B977" s="37" t="s">
        <v>1879</v>
      </c>
      <c r="C977" s="37" t="s">
        <v>92</v>
      </c>
      <c r="D977" s="37">
        <v>0.05</v>
      </c>
      <c r="E977" s="37">
        <v>6.68</v>
      </c>
      <c r="F977" s="37">
        <v>6.93</v>
      </c>
      <c r="G977" s="37" t="s">
        <v>14</v>
      </c>
      <c r="H977" s="37" t="s">
        <v>3</v>
      </c>
      <c r="I977" s="37" t="s">
        <v>24</v>
      </c>
      <c r="J977" s="37" t="s">
        <v>64</v>
      </c>
      <c r="K977" s="37" t="s">
        <v>49</v>
      </c>
      <c r="L977" s="37" t="s">
        <v>952</v>
      </c>
      <c r="M977" s="37">
        <v>0.37</v>
      </c>
      <c r="N977" s="37" t="s">
        <v>8</v>
      </c>
      <c r="O977" s="37" t="s">
        <v>9</v>
      </c>
      <c r="P977" s="37" t="s">
        <v>99</v>
      </c>
      <c r="Q977" s="37" t="s">
        <v>1880</v>
      </c>
      <c r="R977" s="37">
        <v>33160</v>
      </c>
      <c r="S977" s="39">
        <v>42091</v>
      </c>
      <c r="T977" s="39">
        <v>42092</v>
      </c>
      <c r="U977" s="37">
        <v>-2.3519999999999999</v>
      </c>
      <c r="V977" s="37">
        <v>11</v>
      </c>
      <c r="W977" s="37">
        <v>77.2</v>
      </c>
      <c r="X977" s="37">
        <v>88626</v>
      </c>
      <c r="Y977" s="37" t="s">
        <v>3216</v>
      </c>
      <c r="Z977" s="37">
        <v>125.25460043916969</v>
      </c>
    </row>
    <row r="978" spans="1:26" customFormat="1" x14ac:dyDescent="0.2">
      <c r="A978" s="37">
        <v>152</v>
      </c>
      <c r="B978" s="37" t="s">
        <v>481</v>
      </c>
      <c r="C978" s="37" t="s">
        <v>13</v>
      </c>
      <c r="D978" s="37">
        <v>0.01</v>
      </c>
      <c r="E978" s="37">
        <v>65.989999999999995</v>
      </c>
      <c r="F978" s="37">
        <v>8.99</v>
      </c>
      <c r="G978" s="37" t="s">
        <v>14</v>
      </c>
      <c r="H978" s="37" t="s">
        <v>15</v>
      </c>
      <c r="I978" s="37" t="s">
        <v>16</v>
      </c>
      <c r="J978" s="37" t="s">
        <v>111</v>
      </c>
      <c r="K978" s="37" t="s">
        <v>49</v>
      </c>
      <c r="L978" s="37" t="s">
        <v>1881</v>
      </c>
      <c r="M978" s="37">
        <v>0.6</v>
      </c>
      <c r="N978" s="37" t="s">
        <v>8</v>
      </c>
      <c r="O978" s="37" t="s">
        <v>9</v>
      </c>
      <c r="P978" s="37" t="s">
        <v>376</v>
      </c>
      <c r="Q978" s="37" t="s">
        <v>483</v>
      </c>
      <c r="R978" s="37">
        <v>37918</v>
      </c>
      <c r="S978" s="39">
        <v>42092</v>
      </c>
      <c r="T978" s="39">
        <v>42095</v>
      </c>
      <c r="U978" s="37">
        <v>97.86</v>
      </c>
      <c r="V978" s="37">
        <v>5</v>
      </c>
      <c r="W978" s="37">
        <v>292.23</v>
      </c>
      <c r="X978" s="37">
        <v>89524</v>
      </c>
      <c r="Y978" s="37" t="s">
        <v>3216</v>
      </c>
      <c r="Z978" s="37">
        <v>653.09508253291074</v>
      </c>
    </row>
    <row r="979" spans="1:26" customFormat="1" x14ac:dyDescent="0.2">
      <c r="A979" s="37">
        <v>2338</v>
      </c>
      <c r="B979" s="37" t="s">
        <v>434</v>
      </c>
      <c r="C979" s="37" t="s">
        <v>13</v>
      </c>
      <c r="D979" s="37">
        <v>0.1</v>
      </c>
      <c r="E979" s="37">
        <v>6.75</v>
      </c>
      <c r="F979" s="37">
        <v>2.99</v>
      </c>
      <c r="G979" s="37" t="s">
        <v>14</v>
      </c>
      <c r="H979" s="37" t="s">
        <v>47</v>
      </c>
      <c r="I979" s="37" t="s">
        <v>24</v>
      </c>
      <c r="J979" s="37" t="s">
        <v>48</v>
      </c>
      <c r="K979" s="37" t="s">
        <v>49</v>
      </c>
      <c r="L979" s="37" t="s">
        <v>1882</v>
      </c>
      <c r="M979" s="37">
        <v>0.35</v>
      </c>
      <c r="N979" s="37" t="s">
        <v>8</v>
      </c>
      <c r="O979" s="37" t="s">
        <v>87</v>
      </c>
      <c r="P979" s="37" t="s">
        <v>394</v>
      </c>
      <c r="Q979" s="37" t="s">
        <v>436</v>
      </c>
      <c r="R979" s="37">
        <v>20740</v>
      </c>
      <c r="S979" s="39">
        <v>42092</v>
      </c>
      <c r="T979" s="39">
        <v>42092</v>
      </c>
      <c r="U979" s="37">
        <v>18.147500000000001</v>
      </c>
      <c r="V979" s="37">
        <v>15</v>
      </c>
      <c r="W979" s="37">
        <v>96.13</v>
      </c>
      <c r="X979" s="37">
        <v>91481</v>
      </c>
      <c r="Y979" s="37" t="s">
        <v>3219</v>
      </c>
      <c r="Z979" s="37">
        <v>12.125429081526544</v>
      </c>
    </row>
    <row r="980" spans="1:26" customFormat="1" x14ac:dyDescent="0.2">
      <c r="A980" s="37">
        <v>2530</v>
      </c>
      <c r="B980" s="37" t="s">
        <v>1883</v>
      </c>
      <c r="C980" s="37" t="s">
        <v>13</v>
      </c>
      <c r="D980" s="37">
        <v>0.04</v>
      </c>
      <c r="E980" s="37">
        <v>40.98</v>
      </c>
      <c r="F980" s="37">
        <v>6.5</v>
      </c>
      <c r="G980" s="37" t="s">
        <v>14</v>
      </c>
      <c r="H980" s="37" t="s">
        <v>3</v>
      </c>
      <c r="I980" s="37" t="s">
        <v>16</v>
      </c>
      <c r="J980" s="37" t="s">
        <v>17</v>
      </c>
      <c r="K980" s="37" t="s">
        <v>49</v>
      </c>
      <c r="L980" s="37" t="s">
        <v>422</v>
      </c>
      <c r="M980" s="37">
        <v>0.74</v>
      </c>
      <c r="N980" s="37" t="s">
        <v>8</v>
      </c>
      <c r="O980" s="37" t="s">
        <v>35</v>
      </c>
      <c r="P980" s="37" t="s">
        <v>66</v>
      </c>
      <c r="Q980" s="37" t="s">
        <v>1884</v>
      </c>
      <c r="R980" s="37">
        <v>92307</v>
      </c>
      <c r="S980" s="39">
        <v>42092</v>
      </c>
      <c r="T980" s="39">
        <v>42093</v>
      </c>
      <c r="U980" s="37">
        <v>-89.5</v>
      </c>
      <c r="V980" s="37">
        <v>7</v>
      </c>
      <c r="W980" s="37">
        <v>277.07</v>
      </c>
      <c r="X980" s="37">
        <v>87451</v>
      </c>
      <c r="Y980" s="37" t="s">
        <v>3218</v>
      </c>
      <c r="Z980" s="37">
        <v>430.49065044935963</v>
      </c>
    </row>
    <row r="981" spans="1:26" customFormat="1" x14ac:dyDescent="0.2">
      <c r="A981" s="37">
        <v>2534</v>
      </c>
      <c r="B981" s="37" t="s">
        <v>1885</v>
      </c>
      <c r="C981" s="37" t="s">
        <v>13</v>
      </c>
      <c r="D981" s="37">
        <v>0.05</v>
      </c>
      <c r="E981" s="37">
        <v>35.99</v>
      </c>
      <c r="F981" s="37">
        <v>3.3</v>
      </c>
      <c r="G981" s="37" t="s">
        <v>14</v>
      </c>
      <c r="H981" s="37" t="s">
        <v>3</v>
      </c>
      <c r="I981" s="37" t="s">
        <v>16</v>
      </c>
      <c r="J981" s="37" t="s">
        <v>111</v>
      </c>
      <c r="K981" s="37" t="s">
        <v>18</v>
      </c>
      <c r="L981" s="37" t="s">
        <v>1886</v>
      </c>
      <c r="M981" s="37">
        <v>0.39</v>
      </c>
      <c r="N981" s="37" t="s">
        <v>8</v>
      </c>
      <c r="O981" s="37" t="s">
        <v>87</v>
      </c>
      <c r="P981" s="37" t="s">
        <v>307</v>
      </c>
      <c r="Q981" s="37" t="s">
        <v>863</v>
      </c>
      <c r="R981" s="37">
        <v>4401</v>
      </c>
      <c r="S981" s="39">
        <v>42092</v>
      </c>
      <c r="T981" s="39">
        <v>42094</v>
      </c>
      <c r="U981" s="37">
        <v>103.2723</v>
      </c>
      <c r="V981" s="37">
        <v>5</v>
      </c>
      <c r="W981" s="37">
        <v>149.66999999999999</v>
      </c>
      <c r="X981" s="37">
        <v>87451</v>
      </c>
      <c r="Y981" s="37" t="s">
        <v>3219</v>
      </c>
      <c r="Z981" s="37">
        <v>226.29125217315308</v>
      </c>
    </row>
    <row r="982" spans="1:26" customFormat="1" x14ac:dyDescent="0.2">
      <c r="A982" s="37">
        <v>3151</v>
      </c>
      <c r="B982" s="37" t="s">
        <v>929</v>
      </c>
      <c r="C982" s="37" t="s">
        <v>13</v>
      </c>
      <c r="D982" s="37">
        <v>0.01</v>
      </c>
      <c r="E982" s="37">
        <v>99.23</v>
      </c>
      <c r="F982" s="37">
        <v>8.99</v>
      </c>
      <c r="G982" s="37" t="s">
        <v>14</v>
      </c>
      <c r="H982" s="37" t="s">
        <v>70</v>
      </c>
      <c r="I982" s="37" t="s">
        <v>4</v>
      </c>
      <c r="J982" s="37" t="s">
        <v>102</v>
      </c>
      <c r="K982" s="37" t="s">
        <v>18</v>
      </c>
      <c r="L982" s="37" t="s">
        <v>103</v>
      </c>
      <c r="M982" s="37">
        <v>0.35</v>
      </c>
      <c r="N982" s="37" t="s">
        <v>8</v>
      </c>
      <c r="O982" s="37" t="s">
        <v>35</v>
      </c>
      <c r="P982" s="37" t="s">
        <v>66</v>
      </c>
      <c r="Q982" s="37" t="s">
        <v>930</v>
      </c>
      <c r="R982" s="37">
        <v>92277</v>
      </c>
      <c r="S982" s="39">
        <v>42092</v>
      </c>
      <c r="T982" s="39">
        <v>42096</v>
      </c>
      <c r="U982" s="37">
        <v>-87.46</v>
      </c>
      <c r="V982" s="37">
        <v>1</v>
      </c>
      <c r="W982" s="37">
        <v>99.22</v>
      </c>
      <c r="X982" s="37">
        <v>88548</v>
      </c>
      <c r="Y982" s="37" t="s">
        <v>3218</v>
      </c>
      <c r="Z982" s="37">
        <v>388.60916712484754</v>
      </c>
    </row>
    <row r="983" spans="1:26" customFormat="1" x14ac:dyDescent="0.2">
      <c r="A983" s="37">
        <v>2430</v>
      </c>
      <c r="B983" s="37" t="s">
        <v>1813</v>
      </c>
      <c r="C983" s="37" t="s">
        <v>23</v>
      </c>
      <c r="D983" s="37">
        <v>0.03</v>
      </c>
      <c r="E983" s="37">
        <v>140.99</v>
      </c>
      <c r="F983" s="37">
        <v>4.2</v>
      </c>
      <c r="G983" s="37" t="s">
        <v>14</v>
      </c>
      <c r="H983" s="37" t="s">
        <v>47</v>
      </c>
      <c r="I983" s="37" t="s">
        <v>16</v>
      </c>
      <c r="J983" s="37" t="s">
        <v>111</v>
      </c>
      <c r="K983" s="37" t="s">
        <v>49</v>
      </c>
      <c r="L983" s="37" t="s">
        <v>1887</v>
      </c>
      <c r="M983" s="37">
        <v>0.59</v>
      </c>
      <c r="N983" s="37" t="s">
        <v>8</v>
      </c>
      <c r="O983" s="37" t="s">
        <v>28</v>
      </c>
      <c r="P983" s="37" t="s">
        <v>163</v>
      </c>
      <c r="Q983" s="37" t="s">
        <v>1814</v>
      </c>
      <c r="R983" s="37">
        <v>76541</v>
      </c>
      <c r="S983" s="39">
        <v>42092</v>
      </c>
      <c r="T983" s="39">
        <v>42100</v>
      </c>
      <c r="U983" s="37">
        <v>-458.74400000000003</v>
      </c>
      <c r="V983" s="37">
        <v>2</v>
      </c>
      <c r="W983" s="37">
        <v>246.44</v>
      </c>
      <c r="X983" s="37">
        <v>91110</v>
      </c>
      <c r="Y983" s="37" t="s">
        <v>3217</v>
      </c>
      <c r="Z983" s="37">
        <v>305.81700285095133</v>
      </c>
    </row>
    <row r="984" spans="1:26" customFormat="1" x14ac:dyDescent="0.2">
      <c r="A984" s="37">
        <v>1028</v>
      </c>
      <c r="B984" s="37" t="s">
        <v>1888</v>
      </c>
      <c r="C984" s="37" t="s">
        <v>92</v>
      </c>
      <c r="D984" s="37">
        <v>7.0000000000000007E-2</v>
      </c>
      <c r="E984" s="37">
        <v>7.08</v>
      </c>
      <c r="F984" s="37">
        <v>2.35</v>
      </c>
      <c r="G984" s="37" t="s">
        <v>63</v>
      </c>
      <c r="H984" s="37" t="s">
        <v>3</v>
      </c>
      <c r="I984" s="37" t="s">
        <v>24</v>
      </c>
      <c r="J984" s="37" t="s">
        <v>25</v>
      </c>
      <c r="K984" s="37" t="s">
        <v>26</v>
      </c>
      <c r="L984" s="37" t="s">
        <v>1889</v>
      </c>
      <c r="M984" s="37">
        <v>0.47</v>
      </c>
      <c r="N984" s="37" t="s">
        <v>8</v>
      </c>
      <c r="O984" s="37" t="s">
        <v>87</v>
      </c>
      <c r="P984" s="37" t="s">
        <v>88</v>
      </c>
      <c r="Q984" s="37" t="s">
        <v>1890</v>
      </c>
      <c r="R984" s="37">
        <v>11725</v>
      </c>
      <c r="S984" s="39">
        <v>42092</v>
      </c>
      <c r="T984" s="39">
        <v>42093</v>
      </c>
      <c r="U984" s="37">
        <v>30.49</v>
      </c>
      <c r="V984" s="37">
        <v>13</v>
      </c>
      <c r="W984" s="37">
        <v>93.82</v>
      </c>
      <c r="X984" s="37">
        <v>89006</v>
      </c>
      <c r="Y984" s="37" t="s">
        <v>3219</v>
      </c>
      <c r="Z984" s="37">
        <v>21.236445452390068</v>
      </c>
    </row>
    <row r="985" spans="1:26" customFormat="1" x14ac:dyDescent="0.2">
      <c r="A985" s="37">
        <v>1129</v>
      </c>
      <c r="B985" s="37" t="s">
        <v>762</v>
      </c>
      <c r="C985" s="37" t="s">
        <v>46</v>
      </c>
      <c r="D985" s="37">
        <v>0.05</v>
      </c>
      <c r="E985" s="37">
        <v>5.78</v>
      </c>
      <c r="F985" s="37">
        <v>7.64</v>
      </c>
      <c r="G985" s="37" t="s">
        <v>63</v>
      </c>
      <c r="H985" s="37" t="s">
        <v>70</v>
      </c>
      <c r="I985" s="37" t="s">
        <v>24</v>
      </c>
      <c r="J985" s="37" t="s">
        <v>64</v>
      </c>
      <c r="K985" s="37" t="s">
        <v>49</v>
      </c>
      <c r="L985" s="37" t="s">
        <v>1891</v>
      </c>
      <c r="M985" s="37">
        <v>0.36</v>
      </c>
      <c r="N985" s="37" t="s">
        <v>8</v>
      </c>
      <c r="O985" s="37" t="s">
        <v>87</v>
      </c>
      <c r="P985" s="37" t="s">
        <v>379</v>
      </c>
      <c r="Q985" s="37" t="s">
        <v>764</v>
      </c>
      <c r="R985" s="37">
        <v>2118</v>
      </c>
      <c r="S985" s="39">
        <v>42092</v>
      </c>
      <c r="T985" s="39">
        <v>42094</v>
      </c>
      <c r="U985" s="37">
        <v>-116.05</v>
      </c>
      <c r="V985" s="37">
        <v>29</v>
      </c>
      <c r="W985" s="37">
        <v>177.41</v>
      </c>
      <c r="X985" s="37">
        <v>49125</v>
      </c>
      <c r="Y985" s="37" t="s">
        <v>3219</v>
      </c>
      <c r="Z985" s="37">
        <v>132.40396587002687</v>
      </c>
    </row>
    <row r="986" spans="1:26" customFormat="1" x14ac:dyDescent="0.2">
      <c r="A986" s="37">
        <v>1237</v>
      </c>
      <c r="B986" s="37" t="s">
        <v>1892</v>
      </c>
      <c r="C986" s="37" t="s">
        <v>46</v>
      </c>
      <c r="D986" s="37">
        <v>0.02</v>
      </c>
      <c r="E986" s="37">
        <v>7.38</v>
      </c>
      <c r="F986" s="37">
        <v>5.21</v>
      </c>
      <c r="G986" s="37" t="s">
        <v>14</v>
      </c>
      <c r="H986" s="37" t="s">
        <v>70</v>
      </c>
      <c r="I986" s="37" t="s">
        <v>4</v>
      </c>
      <c r="J986" s="37" t="s">
        <v>102</v>
      </c>
      <c r="K986" s="37" t="s">
        <v>49</v>
      </c>
      <c r="L986" s="37" t="s">
        <v>1893</v>
      </c>
      <c r="M986" s="37">
        <v>0.56000000000000005</v>
      </c>
      <c r="N986" s="37" t="s">
        <v>8</v>
      </c>
      <c r="O986" s="37" t="s">
        <v>28</v>
      </c>
      <c r="P986" s="37" t="s">
        <v>163</v>
      </c>
      <c r="Q986" s="37" t="s">
        <v>1894</v>
      </c>
      <c r="R986" s="37">
        <v>75007</v>
      </c>
      <c r="S986" s="39">
        <v>42092</v>
      </c>
      <c r="T986" s="39">
        <v>42093</v>
      </c>
      <c r="U986" s="37">
        <v>7.74</v>
      </c>
      <c r="V986" s="37">
        <v>3</v>
      </c>
      <c r="W986" s="37">
        <v>24.52</v>
      </c>
      <c r="X986" s="37">
        <v>86076</v>
      </c>
      <c r="Y986" s="37" t="s">
        <v>3217</v>
      </c>
      <c r="Z986" s="37">
        <v>465.29540832181038</v>
      </c>
    </row>
    <row r="987" spans="1:26" customFormat="1" x14ac:dyDescent="0.2">
      <c r="A987" s="37">
        <v>3399</v>
      </c>
      <c r="B987" s="37" t="s">
        <v>1895</v>
      </c>
      <c r="C987" s="37" t="s">
        <v>46</v>
      </c>
      <c r="D987" s="37">
        <v>0.08</v>
      </c>
      <c r="E987" s="37">
        <v>11.97</v>
      </c>
      <c r="F987" s="37">
        <v>5.81</v>
      </c>
      <c r="G987" s="37" t="s">
        <v>14</v>
      </c>
      <c r="H987" s="37" t="s">
        <v>3</v>
      </c>
      <c r="I987" s="37" t="s">
        <v>24</v>
      </c>
      <c r="J987" s="37" t="s">
        <v>25</v>
      </c>
      <c r="K987" s="37" t="s">
        <v>18</v>
      </c>
      <c r="L987" s="37" t="s">
        <v>1788</v>
      </c>
      <c r="M987" s="37">
        <v>0.6</v>
      </c>
      <c r="N987" s="37" t="s">
        <v>8</v>
      </c>
      <c r="O987" s="37" t="s">
        <v>28</v>
      </c>
      <c r="P987" s="37" t="s">
        <v>79</v>
      </c>
      <c r="Q987" s="37" t="s">
        <v>1557</v>
      </c>
      <c r="R987" s="37">
        <v>60016</v>
      </c>
      <c r="S987" s="39">
        <v>42092</v>
      </c>
      <c r="T987" s="39">
        <v>42094</v>
      </c>
      <c r="U987" s="37">
        <v>-41.87</v>
      </c>
      <c r="V987" s="37">
        <v>5</v>
      </c>
      <c r="W987" s="37">
        <v>59.98</v>
      </c>
      <c r="X987" s="37">
        <v>87534</v>
      </c>
      <c r="Y987" s="37" t="s">
        <v>3217</v>
      </c>
      <c r="Z987" s="37">
        <v>430.01879927043683</v>
      </c>
    </row>
    <row r="988" spans="1:26" customFormat="1" x14ac:dyDescent="0.2">
      <c r="A988" s="37">
        <v>2351</v>
      </c>
      <c r="B988" s="37" t="s">
        <v>1896</v>
      </c>
      <c r="C988" s="37" t="s">
        <v>1</v>
      </c>
      <c r="D988" s="37">
        <v>0.08</v>
      </c>
      <c r="E988" s="37">
        <v>6.48</v>
      </c>
      <c r="F988" s="37">
        <v>7.49</v>
      </c>
      <c r="G988" s="37" t="s">
        <v>14</v>
      </c>
      <c r="H988" s="37" t="s">
        <v>70</v>
      </c>
      <c r="I988" s="37" t="s">
        <v>24</v>
      </c>
      <c r="J988" s="37" t="s">
        <v>64</v>
      </c>
      <c r="K988" s="37" t="s">
        <v>49</v>
      </c>
      <c r="L988" s="37" t="s">
        <v>1897</v>
      </c>
      <c r="M988" s="37">
        <v>0.37</v>
      </c>
      <c r="N988" s="37" t="s">
        <v>8</v>
      </c>
      <c r="O988" s="37" t="s">
        <v>87</v>
      </c>
      <c r="P988" s="37" t="s">
        <v>394</v>
      </c>
      <c r="Q988" s="37" t="s">
        <v>1898</v>
      </c>
      <c r="R988" s="37">
        <v>21114</v>
      </c>
      <c r="S988" s="39">
        <v>42093</v>
      </c>
      <c r="T988" s="39">
        <v>42096</v>
      </c>
      <c r="U988" s="37">
        <v>-119.32</v>
      </c>
      <c r="V988" s="37">
        <v>13</v>
      </c>
      <c r="W988" s="37">
        <v>80.86</v>
      </c>
      <c r="X988" s="37">
        <v>86163</v>
      </c>
      <c r="Y988" s="37" t="s">
        <v>3219</v>
      </c>
      <c r="Z988" s="37">
        <v>286.78729094739049</v>
      </c>
    </row>
    <row r="989" spans="1:26" customFormat="1" x14ac:dyDescent="0.2">
      <c r="A989" s="37">
        <v>3154</v>
      </c>
      <c r="B989" s="37" t="s">
        <v>757</v>
      </c>
      <c r="C989" s="37" t="s">
        <v>1</v>
      </c>
      <c r="D989" s="37">
        <v>0.04</v>
      </c>
      <c r="E989" s="37">
        <v>21.38</v>
      </c>
      <c r="F989" s="37">
        <v>8.99</v>
      </c>
      <c r="G989" s="37" t="s">
        <v>14</v>
      </c>
      <c r="H989" s="37" t="s">
        <v>70</v>
      </c>
      <c r="I989" s="37" t="s">
        <v>24</v>
      </c>
      <c r="J989" s="37" t="s">
        <v>25</v>
      </c>
      <c r="K989" s="37" t="s">
        <v>18</v>
      </c>
      <c r="L989" s="37" t="s">
        <v>1653</v>
      </c>
      <c r="M989" s="37">
        <v>0.59</v>
      </c>
      <c r="N989" s="37" t="s">
        <v>8</v>
      </c>
      <c r="O989" s="37" t="s">
        <v>9</v>
      </c>
      <c r="P989" s="37" t="s">
        <v>99</v>
      </c>
      <c r="Q989" s="37" t="s">
        <v>759</v>
      </c>
      <c r="R989" s="37">
        <v>33710</v>
      </c>
      <c r="S989" s="39">
        <v>42093</v>
      </c>
      <c r="T989" s="39">
        <v>42093</v>
      </c>
      <c r="U989" s="37">
        <v>-51.66</v>
      </c>
      <c r="V989" s="37">
        <v>21</v>
      </c>
      <c r="W989" s="37">
        <v>443.66</v>
      </c>
      <c r="X989" s="37">
        <v>86901</v>
      </c>
      <c r="Y989" s="37" t="s">
        <v>3216</v>
      </c>
      <c r="Z989" s="37">
        <v>653.51021179818724</v>
      </c>
    </row>
    <row r="990" spans="1:26" customFormat="1" x14ac:dyDescent="0.2">
      <c r="A990" s="37">
        <v>3252</v>
      </c>
      <c r="B990" s="37" t="s">
        <v>1899</v>
      </c>
      <c r="C990" s="37" t="s">
        <v>1</v>
      </c>
      <c r="D990" s="37">
        <v>0.01</v>
      </c>
      <c r="E990" s="37">
        <v>11.34</v>
      </c>
      <c r="F990" s="37">
        <v>5.01</v>
      </c>
      <c r="G990" s="37" t="s">
        <v>14</v>
      </c>
      <c r="H990" s="37" t="s">
        <v>3</v>
      </c>
      <c r="I990" s="37" t="s">
        <v>24</v>
      </c>
      <c r="J990" s="37" t="s">
        <v>64</v>
      </c>
      <c r="K990" s="37" t="s">
        <v>49</v>
      </c>
      <c r="L990" s="37" t="s">
        <v>391</v>
      </c>
      <c r="M990" s="37">
        <v>0.36</v>
      </c>
      <c r="N990" s="37" t="s">
        <v>8</v>
      </c>
      <c r="O990" s="37" t="s">
        <v>87</v>
      </c>
      <c r="P990" s="37" t="s">
        <v>88</v>
      </c>
      <c r="Q990" s="37" t="s">
        <v>1900</v>
      </c>
      <c r="R990" s="37">
        <v>12306</v>
      </c>
      <c r="S990" s="39">
        <v>42093</v>
      </c>
      <c r="T990" s="39">
        <v>42095</v>
      </c>
      <c r="U990" s="37">
        <v>-11.83</v>
      </c>
      <c r="V990" s="37">
        <v>1</v>
      </c>
      <c r="W990" s="37">
        <v>14.52</v>
      </c>
      <c r="X990" s="37">
        <v>87296</v>
      </c>
      <c r="Y990" s="37" t="s">
        <v>3219</v>
      </c>
      <c r="Z990" s="37">
        <v>372.45176223919941</v>
      </c>
    </row>
    <row r="991" spans="1:26" customFormat="1" x14ac:dyDescent="0.2">
      <c r="A991" s="37">
        <v>84</v>
      </c>
      <c r="B991" s="37" t="s">
        <v>909</v>
      </c>
      <c r="C991" s="37" t="s">
        <v>13</v>
      </c>
      <c r="D991" s="37">
        <v>0.08</v>
      </c>
      <c r="E991" s="37">
        <v>896.99</v>
      </c>
      <c r="F991" s="37">
        <v>19.989999999999998</v>
      </c>
      <c r="G991" s="37" t="s">
        <v>14</v>
      </c>
      <c r="H991" s="37" t="s">
        <v>70</v>
      </c>
      <c r="I991" s="37" t="s">
        <v>24</v>
      </c>
      <c r="J991" s="37" t="s">
        <v>48</v>
      </c>
      <c r="K991" s="37" t="s">
        <v>49</v>
      </c>
      <c r="L991" s="37" t="s">
        <v>299</v>
      </c>
      <c r="M991" s="37">
        <v>0.38</v>
      </c>
      <c r="N991" s="37" t="s">
        <v>8</v>
      </c>
      <c r="O991" s="37" t="s">
        <v>87</v>
      </c>
      <c r="P991" s="37" t="s">
        <v>293</v>
      </c>
      <c r="Q991" s="37" t="s">
        <v>910</v>
      </c>
      <c r="R991" s="37">
        <v>45231</v>
      </c>
      <c r="S991" s="39">
        <v>42093</v>
      </c>
      <c r="T991" s="39">
        <v>42096</v>
      </c>
      <c r="U991" s="37">
        <v>7402.32</v>
      </c>
      <c r="V991" s="37">
        <v>13</v>
      </c>
      <c r="W991" s="37">
        <v>10728</v>
      </c>
      <c r="X991" s="37">
        <v>87366</v>
      </c>
      <c r="Y991" s="37" t="s">
        <v>3219</v>
      </c>
      <c r="Z991" s="37">
        <v>10840.568296174706</v>
      </c>
    </row>
    <row r="992" spans="1:26" customFormat="1" x14ac:dyDescent="0.2">
      <c r="A992" s="37">
        <v>1527</v>
      </c>
      <c r="B992" s="37" t="s">
        <v>314</v>
      </c>
      <c r="C992" s="37" t="s">
        <v>23</v>
      </c>
      <c r="D992" s="37">
        <v>0.03</v>
      </c>
      <c r="E992" s="37">
        <v>65.989999999999995</v>
      </c>
      <c r="F992" s="37">
        <v>5.26</v>
      </c>
      <c r="G992" s="37" t="s">
        <v>14</v>
      </c>
      <c r="H992" s="37" t="s">
        <v>47</v>
      </c>
      <c r="I992" s="37" t="s">
        <v>16</v>
      </c>
      <c r="J992" s="37" t="s">
        <v>111</v>
      </c>
      <c r="K992" s="37" t="s">
        <v>49</v>
      </c>
      <c r="L992" s="37" t="s">
        <v>1701</v>
      </c>
      <c r="M992" s="37">
        <v>0.56000000000000005</v>
      </c>
      <c r="N992" s="37" t="s">
        <v>8</v>
      </c>
      <c r="O992" s="37" t="s">
        <v>9</v>
      </c>
      <c r="P992" s="37" t="s">
        <v>140</v>
      </c>
      <c r="Q992" s="37" t="s">
        <v>316</v>
      </c>
      <c r="R992" s="37">
        <v>35601</v>
      </c>
      <c r="S992" s="39">
        <v>42093</v>
      </c>
      <c r="T992" s="39">
        <v>42103</v>
      </c>
      <c r="U992" s="37">
        <v>-52.247999999999998</v>
      </c>
      <c r="V992" s="37">
        <v>23</v>
      </c>
      <c r="W992" s="37">
        <v>1316.03</v>
      </c>
      <c r="X992" s="37">
        <v>86814</v>
      </c>
      <c r="Y992" s="37" t="s">
        <v>3216</v>
      </c>
      <c r="Z992" s="37">
        <v>491.45338283730587</v>
      </c>
    </row>
    <row r="993" spans="1:26" customFormat="1" x14ac:dyDescent="0.2">
      <c r="A993" s="37">
        <v>3205</v>
      </c>
      <c r="B993" s="37" t="s">
        <v>1901</v>
      </c>
      <c r="C993" s="37" t="s">
        <v>23</v>
      </c>
      <c r="D993" s="37">
        <v>7.0000000000000007E-2</v>
      </c>
      <c r="E993" s="37">
        <v>5.98</v>
      </c>
      <c r="F993" s="37">
        <v>0.96</v>
      </c>
      <c r="G993" s="37" t="s">
        <v>14</v>
      </c>
      <c r="H993" s="37" t="s">
        <v>15</v>
      </c>
      <c r="I993" s="37" t="s">
        <v>24</v>
      </c>
      <c r="J993" s="37" t="s">
        <v>25</v>
      </c>
      <c r="K993" s="37" t="s">
        <v>26</v>
      </c>
      <c r="L993" s="37" t="s">
        <v>1243</v>
      </c>
      <c r="M993" s="37">
        <v>0.6</v>
      </c>
      <c r="N993" s="37" t="s">
        <v>8</v>
      </c>
      <c r="O993" s="37" t="s">
        <v>35</v>
      </c>
      <c r="P993" s="37" t="s">
        <v>466</v>
      </c>
      <c r="Q993" s="37" t="s">
        <v>470</v>
      </c>
      <c r="R993" s="37">
        <v>83440</v>
      </c>
      <c r="S993" s="39">
        <v>42093</v>
      </c>
      <c r="T993" s="39">
        <v>42097</v>
      </c>
      <c r="U993" s="37">
        <v>32.83</v>
      </c>
      <c r="V993" s="37">
        <v>10</v>
      </c>
      <c r="W993" s="37">
        <v>56.4</v>
      </c>
      <c r="X993" s="37">
        <v>87933</v>
      </c>
      <c r="Y993" s="37" t="s">
        <v>3218</v>
      </c>
      <c r="Z993" s="37">
        <v>219.1433323198074</v>
      </c>
    </row>
    <row r="994" spans="1:26" customFormat="1" x14ac:dyDescent="0.2">
      <c r="A994" s="37">
        <v>3206</v>
      </c>
      <c r="B994" s="37" t="s">
        <v>1902</v>
      </c>
      <c r="C994" s="37" t="s">
        <v>23</v>
      </c>
      <c r="D994" s="37">
        <v>0.01</v>
      </c>
      <c r="E994" s="37">
        <v>39.979999999999997</v>
      </c>
      <c r="F994" s="37">
        <v>4</v>
      </c>
      <c r="G994" s="37" t="s">
        <v>14</v>
      </c>
      <c r="H994" s="37" t="s">
        <v>15</v>
      </c>
      <c r="I994" s="37" t="s">
        <v>16</v>
      </c>
      <c r="J994" s="37" t="s">
        <v>17</v>
      </c>
      <c r="K994" s="37" t="s">
        <v>49</v>
      </c>
      <c r="L994" s="37" t="s">
        <v>1903</v>
      </c>
      <c r="M994" s="37">
        <v>0.7</v>
      </c>
      <c r="N994" s="37" t="s">
        <v>8</v>
      </c>
      <c r="O994" s="37" t="s">
        <v>35</v>
      </c>
      <c r="P994" s="37" t="s">
        <v>466</v>
      </c>
      <c r="Q994" s="37" t="s">
        <v>1904</v>
      </c>
      <c r="R994" s="37">
        <v>83301</v>
      </c>
      <c r="S994" s="39">
        <v>42093</v>
      </c>
      <c r="T994" s="39">
        <v>42098</v>
      </c>
      <c r="U994" s="37">
        <v>51.59</v>
      </c>
      <c r="V994" s="37">
        <v>6</v>
      </c>
      <c r="W994" s="37">
        <v>257.52</v>
      </c>
      <c r="X994" s="37">
        <v>87933</v>
      </c>
      <c r="Y994" s="37" t="s">
        <v>3218</v>
      </c>
      <c r="Z994" s="37">
        <v>551.67435516118428</v>
      </c>
    </row>
    <row r="995" spans="1:26" customFormat="1" x14ac:dyDescent="0.2">
      <c r="A995" s="37">
        <v>193</v>
      </c>
      <c r="B995" s="37" t="s">
        <v>155</v>
      </c>
      <c r="C995" s="37" t="s">
        <v>92</v>
      </c>
      <c r="D995" s="37">
        <v>7.0000000000000007E-2</v>
      </c>
      <c r="E995" s="37">
        <v>6.54</v>
      </c>
      <c r="F995" s="37">
        <v>5.27</v>
      </c>
      <c r="G995" s="37" t="s">
        <v>14</v>
      </c>
      <c r="H995" s="37" t="s">
        <v>70</v>
      </c>
      <c r="I995" s="37" t="s">
        <v>24</v>
      </c>
      <c r="J995" s="37" t="s">
        <v>48</v>
      </c>
      <c r="K995" s="37" t="s">
        <v>49</v>
      </c>
      <c r="L995" s="37" t="s">
        <v>1905</v>
      </c>
      <c r="M995" s="37">
        <v>0.36</v>
      </c>
      <c r="N995" s="37" t="s">
        <v>8</v>
      </c>
      <c r="O995" s="37" t="s">
        <v>35</v>
      </c>
      <c r="P995" s="37" t="s">
        <v>122</v>
      </c>
      <c r="Q995" s="37" t="s">
        <v>157</v>
      </c>
      <c r="R995" s="37">
        <v>84041</v>
      </c>
      <c r="S995" s="39">
        <v>42093</v>
      </c>
      <c r="T995" s="39">
        <v>42095</v>
      </c>
      <c r="U995" s="37">
        <v>-66.044499999999999</v>
      </c>
      <c r="V995" s="37">
        <v>21</v>
      </c>
      <c r="W995" s="37">
        <v>140.30000000000001</v>
      </c>
      <c r="X995" s="37">
        <v>90432</v>
      </c>
      <c r="Y995" s="37" t="s">
        <v>3218</v>
      </c>
      <c r="Z995" s="37">
        <v>1.2198640188179297</v>
      </c>
    </row>
    <row r="996" spans="1:26" customFormat="1" x14ac:dyDescent="0.2">
      <c r="A996" s="37">
        <v>194</v>
      </c>
      <c r="B996" s="37" t="s">
        <v>369</v>
      </c>
      <c r="C996" s="37" t="s">
        <v>92</v>
      </c>
      <c r="D996" s="37">
        <v>0.09</v>
      </c>
      <c r="E996" s="37">
        <v>3.29</v>
      </c>
      <c r="F996" s="37">
        <v>1.35</v>
      </c>
      <c r="G996" s="37" t="s">
        <v>14</v>
      </c>
      <c r="H996" s="37" t="s">
        <v>70</v>
      </c>
      <c r="I996" s="37" t="s">
        <v>24</v>
      </c>
      <c r="J996" s="37" t="s">
        <v>152</v>
      </c>
      <c r="K996" s="37" t="s">
        <v>26</v>
      </c>
      <c r="L996" s="37" t="s">
        <v>1644</v>
      </c>
      <c r="M996" s="37">
        <v>0.4</v>
      </c>
      <c r="N996" s="37" t="s">
        <v>8</v>
      </c>
      <c r="O996" s="37" t="s">
        <v>35</v>
      </c>
      <c r="P996" s="37" t="s">
        <v>122</v>
      </c>
      <c r="Q996" s="37" t="s">
        <v>371</v>
      </c>
      <c r="R996" s="37">
        <v>84043</v>
      </c>
      <c r="S996" s="39">
        <v>42093</v>
      </c>
      <c r="T996" s="39">
        <v>42095</v>
      </c>
      <c r="U996" s="37">
        <v>15.66</v>
      </c>
      <c r="V996" s="37">
        <v>23</v>
      </c>
      <c r="W996" s="37">
        <v>71.55</v>
      </c>
      <c r="X996" s="37">
        <v>90432</v>
      </c>
      <c r="Y996" s="37" t="s">
        <v>3218</v>
      </c>
      <c r="Z996" s="37">
        <v>-13.611103345638242</v>
      </c>
    </row>
    <row r="997" spans="1:26" customFormat="1" x14ac:dyDescent="0.2">
      <c r="A997" s="37">
        <v>271</v>
      </c>
      <c r="B997" s="37" t="s">
        <v>1906</v>
      </c>
      <c r="C997" s="37" t="s">
        <v>92</v>
      </c>
      <c r="D997" s="37">
        <v>0.1</v>
      </c>
      <c r="E997" s="37">
        <v>80.97</v>
      </c>
      <c r="F997" s="37">
        <v>30.06</v>
      </c>
      <c r="G997" s="37" t="s">
        <v>2</v>
      </c>
      <c r="H997" s="37" t="s">
        <v>3</v>
      </c>
      <c r="I997" s="37" t="s">
        <v>16</v>
      </c>
      <c r="J997" s="37" t="s">
        <v>32</v>
      </c>
      <c r="K997" s="37" t="s">
        <v>6</v>
      </c>
      <c r="L997" s="37" t="s">
        <v>1128</v>
      </c>
      <c r="M997" s="37">
        <v>0.4</v>
      </c>
      <c r="N997" s="37" t="s">
        <v>8</v>
      </c>
      <c r="O997" s="37" t="s">
        <v>9</v>
      </c>
      <c r="P997" s="37" t="s">
        <v>51</v>
      </c>
      <c r="Q997" s="37" t="s">
        <v>1735</v>
      </c>
      <c r="R997" s="37">
        <v>30297</v>
      </c>
      <c r="S997" s="39">
        <v>42093</v>
      </c>
      <c r="T997" s="39">
        <v>42094</v>
      </c>
      <c r="U997" s="37">
        <v>128.02529999999999</v>
      </c>
      <c r="V997" s="37">
        <v>12</v>
      </c>
      <c r="W997" s="37">
        <v>899.81</v>
      </c>
      <c r="X997" s="37">
        <v>88940</v>
      </c>
      <c r="Y997" s="37" t="s">
        <v>3216</v>
      </c>
      <c r="Z997" s="37">
        <v>1319.1519341884875</v>
      </c>
    </row>
    <row r="998" spans="1:26" customFormat="1" x14ac:dyDescent="0.2">
      <c r="A998" s="37">
        <v>1314</v>
      </c>
      <c r="B998" s="37" t="s">
        <v>199</v>
      </c>
      <c r="C998" s="37" t="s">
        <v>92</v>
      </c>
      <c r="D998" s="37">
        <v>0.04</v>
      </c>
      <c r="E998" s="37">
        <v>5.34</v>
      </c>
      <c r="F998" s="37">
        <v>2.99</v>
      </c>
      <c r="G998" s="37" t="s">
        <v>14</v>
      </c>
      <c r="H998" s="37" t="s">
        <v>47</v>
      </c>
      <c r="I998" s="37" t="s">
        <v>24</v>
      </c>
      <c r="J998" s="37" t="s">
        <v>48</v>
      </c>
      <c r="K998" s="37" t="s">
        <v>49</v>
      </c>
      <c r="L998" s="37" t="s">
        <v>1354</v>
      </c>
      <c r="M998" s="37">
        <v>0.38</v>
      </c>
      <c r="N998" s="37" t="s">
        <v>8</v>
      </c>
      <c r="O998" s="37" t="s">
        <v>35</v>
      </c>
      <c r="P998" s="37" t="s">
        <v>66</v>
      </c>
      <c r="Q998" s="37" t="s">
        <v>76</v>
      </c>
      <c r="R998" s="37">
        <v>90058</v>
      </c>
      <c r="S998" s="39">
        <v>42093</v>
      </c>
      <c r="T998" s="39">
        <v>42095</v>
      </c>
      <c r="U998" s="37">
        <v>3.4510000000000001</v>
      </c>
      <c r="V998" s="37">
        <v>45</v>
      </c>
      <c r="W998" s="37">
        <v>240.6</v>
      </c>
      <c r="X998" s="37">
        <v>22755</v>
      </c>
      <c r="Y998" s="37" t="s">
        <v>3218</v>
      </c>
      <c r="Z998" s="37">
        <v>72.495487666846515</v>
      </c>
    </row>
    <row r="999" spans="1:26" customFormat="1" x14ac:dyDescent="0.2">
      <c r="A999" s="37">
        <v>1314</v>
      </c>
      <c r="B999" s="37" t="s">
        <v>199</v>
      </c>
      <c r="C999" s="37" t="s">
        <v>92</v>
      </c>
      <c r="D999" s="37">
        <v>0.06</v>
      </c>
      <c r="E999" s="37">
        <v>55.99</v>
      </c>
      <c r="F999" s="37">
        <v>5</v>
      </c>
      <c r="G999" s="37" t="s">
        <v>14</v>
      </c>
      <c r="H999" s="37" t="s">
        <v>47</v>
      </c>
      <c r="I999" s="37" t="s">
        <v>16</v>
      </c>
      <c r="J999" s="37" t="s">
        <v>111</v>
      </c>
      <c r="K999" s="37" t="s">
        <v>18</v>
      </c>
      <c r="L999" s="37" t="s">
        <v>1907</v>
      </c>
      <c r="M999" s="37">
        <v>0.8</v>
      </c>
      <c r="N999" s="37" t="s">
        <v>8</v>
      </c>
      <c r="O999" s="37" t="s">
        <v>35</v>
      </c>
      <c r="P999" s="37" t="s">
        <v>66</v>
      </c>
      <c r="Q999" s="37" t="s">
        <v>76</v>
      </c>
      <c r="R999" s="37">
        <v>90058</v>
      </c>
      <c r="S999" s="39">
        <v>42093</v>
      </c>
      <c r="T999" s="39">
        <v>42095</v>
      </c>
      <c r="U999" s="37">
        <v>-275.25299999999999</v>
      </c>
      <c r="V999" s="37">
        <v>5</v>
      </c>
      <c r="W999" s="37">
        <v>236.88</v>
      </c>
      <c r="X999" s="37">
        <v>22755</v>
      </c>
      <c r="Y999" s="37" t="s">
        <v>3218</v>
      </c>
      <c r="Z999" s="37">
        <v>337.22629523759167</v>
      </c>
    </row>
    <row r="1000" spans="1:26" customFormat="1" x14ac:dyDescent="0.2">
      <c r="A1000" s="37">
        <v>1315</v>
      </c>
      <c r="B1000" s="37" t="s">
        <v>1908</v>
      </c>
      <c r="C1000" s="37" t="s">
        <v>92</v>
      </c>
      <c r="D1000" s="37">
        <v>0</v>
      </c>
      <c r="E1000" s="37">
        <v>4.91</v>
      </c>
      <c r="F1000" s="37">
        <v>5.68</v>
      </c>
      <c r="G1000" s="37" t="s">
        <v>14</v>
      </c>
      <c r="H1000" s="37" t="s">
        <v>47</v>
      </c>
      <c r="I1000" s="37" t="s">
        <v>24</v>
      </c>
      <c r="J1000" s="37" t="s">
        <v>48</v>
      </c>
      <c r="K1000" s="37" t="s">
        <v>49</v>
      </c>
      <c r="L1000" s="37" t="s">
        <v>1909</v>
      </c>
      <c r="M1000" s="37">
        <v>0.36</v>
      </c>
      <c r="N1000" s="37" t="s">
        <v>8</v>
      </c>
      <c r="O1000" s="37" t="s">
        <v>35</v>
      </c>
      <c r="P1000" s="37" t="s">
        <v>36</v>
      </c>
      <c r="Q1000" s="37" t="s">
        <v>1910</v>
      </c>
      <c r="R1000" s="37">
        <v>80906</v>
      </c>
      <c r="S1000" s="39">
        <v>42093</v>
      </c>
      <c r="T1000" s="39">
        <v>42094</v>
      </c>
      <c r="U1000" s="37">
        <v>-95.047499999999999</v>
      </c>
      <c r="V1000" s="37">
        <v>9</v>
      </c>
      <c r="W1000" s="37">
        <v>48.3</v>
      </c>
      <c r="X1000" s="37">
        <v>87602</v>
      </c>
      <c r="Y1000" s="37" t="s">
        <v>3218</v>
      </c>
      <c r="Z1000" s="37">
        <v>54.442941834550709</v>
      </c>
    </row>
    <row r="1001" spans="1:26" customFormat="1" x14ac:dyDescent="0.2">
      <c r="A1001" s="37">
        <v>1316</v>
      </c>
      <c r="B1001" s="37" t="s">
        <v>202</v>
      </c>
      <c r="C1001" s="37" t="s">
        <v>92</v>
      </c>
      <c r="D1001" s="37">
        <v>0.04</v>
      </c>
      <c r="E1001" s="37">
        <v>5.34</v>
      </c>
      <c r="F1001" s="37">
        <v>2.99</v>
      </c>
      <c r="G1001" s="37" t="s">
        <v>14</v>
      </c>
      <c r="H1001" s="37" t="s">
        <v>47</v>
      </c>
      <c r="I1001" s="37" t="s">
        <v>24</v>
      </c>
      <c r="J1001" s="37" t="s">
        <v>48</v>
      </c>
      <c r="K1001" s="37" t="s">
        <v>49</v>
      </c>
      <c r="L1001" s="37" t="s">
        <v>1354</v>
      </c>
      <c r="M1001" s="37">
        <v>0.38</v>
      </c>
      <c r="N1001" s="37" t="s">
        <v>8</v>
      </c>
      <c r="O1001" s="37" t="s">
        <v>35</v>
      </c>
      <c r="P1001" s="37" t="s">
        <v>36</v>
      </c>
      <c r="Q1001" s="37" t="s">
        <v>203</v>
      </c>
      <c r="R1001" s="37">
        <v>80022</v>
      </c>
      <c r="S1001" s="39">
        <v>42093</v>
      </c>
      <c r="T1001" s="39">
        <v>42095</v>
      </c>
      <c r="U1001" s="37">
        <v>3.4510000000000001</v>
      </c>
      <c r="V1001" s="37">
        <v>11</v>
      </c>
      <c r="W1001" s="37">
        <v>58.81</v>
      </c>
      <c r="X1001" s="37">
        <v>87602</v>
      </c>
      <c r="Y1001" s="37" t="s">
        <v>3218</v>
      </c>
      <c r="Z1001" s="37">
        <v>72.495487666846515</v>
      </c>
    </row>
    <row r="1002" spans="1:26" customFormat="1" x14ac:dyDescent="0.2">
      <c r="A1002" s="37">
        <v>1316</v>
      </c>
      <c r="B1002" s="37" t="s">
        <v>202</v>
      </c>
      <c r="C1002" s="37" t="s">
        <v>92</v>
      </c>
      <c r="D1002" s="37">
        <v>0.06</v>
      </c>
      <c r="E1002" s="37">
        <v>55.99</v>
      </c>
      <c r="F1002" s="37">
        <v>5</v>
      </c>
      <c r="G1002" s="37" t="s">
        <v>14</v>
      </c>
      <c r="H1002" s="37" t="s">
        <v>47</v>
      </c>
      <c r="I1002" s="37" t="s">
        <v>16</v>
      </c>
      <c r="J1002" s="37" t="s">
        <v>111</v>
      </c>
      <c r="K1002" s="37" t="s">
        <v>18</v>
      </c>
      <c r="L1002" s="37" t="s">
        <v>1907</v>
      </c>
      <c r="M1002" s="37">
        <v>0.8</v>
      </c>
      <c r="N1002" s="37" t="s">
        <v>8</v>
      </c>
      <c r="O1002" s="37" t="s">
        <v>35</v>
      </c>
      <c r="P1002" s="37" t="s">
        <v>36</v>
      </c>
      <c r="Q1002" s="37" t="s">
        <v>203</v>
      </c>
      <c r="R1002" s="37">
        <v>80022</v>
      </c>
      <c r="S1002" s="39">
        <v>42093</v>
      </c>
      <c r="T1002" s="39">
        <v>42095</v>
      </c>
      <c r="U1002" s="37">
        <v>-275.25299999999999</v>
      </c>
      <c r="V1002" s="37">
        <v>1</v>
      </c>
      <c r="W1002" s="37">
        <v>47.38</v>
      </c>
      <c r="X1002" s="37">
        <v>87602</v>
      </c>
      <c r="Y1002" s="37" t="s">
        <v>3218</v>
      </c>
      <c r="Z1002" s="37">
        <v>337.22629523759167</v>
      </c>
    </row>
    <row r="1003" spans="1:26" customFormat="1" x14ac:dyDescent="0.2">
      <c r="A1003" s="37">
        <v>1840</v>
      </c>
      <c r="B1003" s="37" t="s">
        <v>1911</v>
      </c>
      <c r="C1003" s="37" t="s">
        <v>46</v>
      </c>
      <c r="D1003" s="37">
        <v>7.0000000000000007E-2</v>
      </c>
      <c r="E1003" s="37">
        <v>40.98</v>
      </c>
      <c r="F1003" s="37">
        <v>2.99</v>
      </c>
      <c r="G1003" s="37" t="s">
        <v>14</v>
      </c>
      <c r="H1003" s="37" t="s">
        <v>47</v>
      </c>
      <c r="I1003" s="37" t="s">
        <v>24</v>
      </c>
      <c r="J1003" s="37" t="s">
        <v>48</v>
      </c>
      <c r="K1003" s="37" t="s">
        <v>49</v>
      </c>
      <c r="L1003" s="37" t="s">
        <v>59</v>
      </c>
      <c r="M1003" s="37">
        <v>0.36</v>
      </c>
      <c r="N1003" s="37" t="s">
        <v>8</v>
      </c>
      <c r="O1003" s="37" t="s">
        <v>87</v>
      </c>
      <c r="P1003" s="37" t="s">
        <v>379</v>
      </c>
      <c r="Q1003" s="37" t="s">
        <v>1912</v>
      </c>
      <c r="R1003" s="37">
        <v>1469</v>
      </c>
      <c r="S1003" s="39">
        <v>42093</v>
      </c>
      <c r="T1003" s="39">
        <v>42095</v>
      </c>
      <c r="U1003" s="37">
        <v>369.20519999999999</v>
      </c>
      <c r="V1003" s="37">
        <v>13</v>
      </c>
      <c r="W1003" s="37">
        <v>535.08000000000004</v>
      </c>
      <c r="X1003" s="37">
        <v>86599</v>
      </c>
      <c r="Y1003" s="37" t="s">
        <v>3219</v>
      </c>
      <c r="Z1003" s="37">
        <v>710.52082373507824</v>
      </c>
    </row>
    <row r="1004" spans="1:26" customFormat="1" x14ac:dyDescent="0.2">
      <c r="A1004" s="37">
        <v>2066</v>
      </c>
      <c r="B1004" s="37" t="s">
        <v>1848</v>
      </c>
      <c r="C1004" s="37" t="s">
        <v>1</v>
      </c>
      <c r="D1004" s="37">
        <v>0.09</v>
      </c>
      <c r="E1004" s="37">
        <v>20.99</v>
      </c>
      <c r="F1004" s="37">
        <v>4.8099999999999996</v>
      </c>
      <c r="G1004" s="37" t="s">
        <v>63</v>
      </c>
      <c r="H1004" s="37" t="s">
        <v>47</v>
      </c>
      <c r="I1004" s="37" t="s">
        <v>16</v>
      </c>
      <c r="J1004" s="37" t="s">
        <v>111</v>
      </c>
      <c r="K1004" s="37" t="s">
        <v>120</v>
      </c>
      <c r="L1004" s="37" t="s">
        <v>1407</v>
      </c>
      <c r="M1004" s="37">
        <v>0.57999999999999996</v>
      </c>
      <c r="N1004" s="37" t="s">
        <v>8</v>
      </c>
      <c r="O1004" s="37" t="s">
        <v>9</v>
      </c>
      <c r="P1004" s="37" t="s">
        <v>73</v>
      </c>
      <c r="Q1004" s="37" t="s">
        <v>1850</v>
      </c>
      <c r="R1004" s="37">
        <v>28079</v>
      </c>
      <c r="S1004" s="39">
        <v>42094</v>
      </c>
      <c r="T1004" s="39">
        <v>42095</v>
      </c>
      <c r="U1004" s="37">
        <v>272.69400000000002</v>
      </c>
      <c r="V1004" s="37">
        <v>2</v>
      </c>
      <c r="W1004" s="37">
        <v>38.979999999999997</v>
      </c>
      <c r="X1004" s="37">
        <v>85834</v>
      </c>
      <c r="Y1004" s="37" t="s">
        <v>3216</v>
      </c>
      <c r="Z1004" s="37">
        <v>775.77209725697264</v>
      </c>
    </row>
    <row r="1005" spans="1:26" customFormat="1" x14ac:dyDescent="0.2">
      <c r="A1005" s="37">
        <v>3177</v>
      </c>
      <c r="B1005" s="37" t="s">
        <v>1618</v>
      </c>
      <c r="C1005" s="37" t="s">
        <v>1</v>
      </c>
      <c r="D1005" s="37">
        <v>0.06</v>
      </c>
      <c r="E1005" s="37">
        <v>1.68</v>
      </c>
      <c r="F1005" s="37">
        <v>1</v>
      </c>
      <c r="G1005" s="37" t="s">
        <v>14</v>
      </c>
      <c r="H1005" s="37" t="s">
        <v>15</v>
      </c>
      <c r="I1005" s="37" t="s">
        <v>24</v>
      </c>
      <c r="J1005" s="37" t="s">
        <v>25</v>
      </c>
      <c r="K1005" s="37" t="s">
        <v>26</v>
      </c>
      <c r="L1005" s="37" t="s">
        <v>396</v>
      </c>
      <c r="M1005" s="37">
        <v>0.35</v>
      </c>
      <c r="N1005" s="37" t="s">
        <v>8</v>
      </c>
      <c r="O1005" s="37" t="s">
        <v>9</v>
      </c>
      <c r="P1005" s="37" t="s">
        <v>99</v>
      </c>
      <c r="Q1005" s="37" t="s">
        <v>1619</v>
      </c>
      <c r="R1005" s="37">
        <v>33458</v>
      </c>
      <c r="S1005" s="39">
        <v>42094</v>
      </c>
      <c r="T1005" s="39">
        <v>42096</v>
      </c>
      <c r="U1005" s="37">
        <v>-1319.5</v>
      </c>
      <c r="V1005" s="37">
        <v>5</v>
      </c>
      <c r="W1005" s="37">
        <v>8.65</v>
      </c>
      <c r="X1005" s="37">
        <v>90819</v>
      </c>
      <c r="Y1005" s="37" t="s">
        <v>3216</v>
      </c>
      <c r="Z1005" s="37">
        <v>-1168.9891327210034</v>
      </c>
    </row>
    <row r="1006" spans="1:26" customFormat="1" x14ac:dyDescent="0.2">
      <c r="A1006" s="37">
        <v>1083</v>
      </c>
      <c r="B1006" s="37" t="s">
        <v>1913</v>
      </c>
      <c r="C1006" s="37" t="s">
        <v>46</v>
      </c>
      <c r="D1006" s="37">
        <v>7.0000000000000007E-2</v>
      </c>
      <c r="E1006" s="37">
        <v>55.99</v>
      </c>
      <c r="F1006" s="37">
        <v>5</v>
      </c>
      <c r="G1006" s="37" t="s">
        <v>63</v>
      </c>
      <c r="H1006" s="37" t="s">
        <v>70</v>
      </c>
      <c r="I1006" s="37" t="s">
        <v>16</v>
      </c>
      <c r="J1006" s="37" t="s">
        <v>111</v>
      </c>
      <c r="K1006" s="37" t="s">
        <v>18</v>
      </c>
      <c r="L1006" s="37" t="s">
        <v>1914</v>
      </c>
      <c r="M1006" s="37">
        <v>0.83</v>
      </c>
      <c r="N1006" s="37" t="s">
        <v>8</v>
      </c>
      <c r="O1006" s="37" t="s">
        <v>28</v>
      </c>
      <c r="P1006" s="37" t="s">
        <v>79</v>
      </c>
      <c r="Q1006" s="37" t="s">
        <v>854</v>
      </c>
      <c r="R1006" s="37">
        <v>62701</v>
      </c>
      <c r="S1006" s="39">
        <v>42094</v>
      </c>
      <c r="T1006" s="39">
        <v>42096</v>
      </c>
      <c r="U1006" s="37">
        <v>-232.99100000000001</v>
      </c>
      <c r="V1006" s="37">
        <v>1</v>
      </c>
      <c r="W1006" s="37">
        <v>54.08</v>
      </c>
      <c r="X1006" s="37">
        <v>88460</v>
      </c>
      <c r="Y1006" s="37" t="s">
        <v>3217</v>
      </c>
      <c r="Z1006" s="37">
        <v>474.44188769196671</v>
      </c>
    </row>
    <row r="1007" spans="1:26" customFormat="1" x14ac:dyDescent="0.2">
      <c r="A1007" s="37">
        <v>3224</v>
      </c>
      <c r="B1007" s="37" t="s">
        <v>1915</v>
      </c>
      <c r="C1007" s="37" t="s">
        <v>1</v>
      </c>
      <c r="D1007" s="37">
        <v>0.06</v>
      </c>
      <c r="E1007" s="37">
        <v>60.98</v>
      </c>
      <c r="F1007" s="37">
        <v>30</v>
      </c>
      <c r="G1007" s="37" t="s">
        <v>2</v>
      </c>
      <c r="H1007" s="37" t="s">
        <v>3</v>
      </c>
      <c r="I1007" s="37" t="s">
        <v>4</v>
      </c>
      <c r="J1007" s="37" t="s">
        <v>85</v>
      </c>
      <c r="K1007" s="37" t="s">
        <v>33</v>
      </c>
      <c r="L1007" s="37" t="s">
        <v>1916</v>
      </c>
      <c r="M1007" s="37">
        <v>0.7</v>
      </c>
      <c r="N1007" s="37" t="s">
        <v>8</v>
      </c>
      <c r="O1007" s="37" t="s">
        <v>9</v>
      </c>
      <c r="P1007" s="37" t="s">
        <v>376</v>
      </c>
      <c r="Q1007" s="37" t="s">
        <v>1917</v>
      </c>
      <c r="R1007" s="37">
        <v>37066</v>
      </c>
      <c r="S1007" s="39">
        <v>42095</v>
      </c>
      <c r="T1007" s="39">
        <v>42096</v>
      </c>
      <c r="U1007" s="37">
        <v>-74.087999999999994</v>
      </c>
      <c r="V1007" s="37">
        <v>2</v>
      </c>
      <c r="W1007" s="37">
        <v>125.9</v>
      </c>
      <c r="X1007" s="37">
        <v>86508</v>
      </c>
      <c r="Y1007" s="37" t="s">
        <v>3216</v>
      </c>
      <c r="Z1007" s="37">
        <v>1600.9289949842246</v>
      </c>
    </row>
    <row r="1008" spans="1:26" customFormat="1" x14ac:dyDescent="0.2">
      <c r="A1008" s="37">
        <v>623</v>
      </c>
      <c r="B1008" s="37" t="s">
        <v>1918</v>
      </c>
      <c r="C1008" s="37" t="s">
        <v>13</v>
      </c>
      <c r="D1008" s="37">
        <v>0.05</v>
      </c>
      <c r="E1008" s="37">
        <v>6.48</v>
      </c>
      <c r="F1008" s="37">
        <v>8.4</v>
      </c>
      <c r="G1008" s="37" t="s">
        <v>14</v>
      </c>
      <c r="H1008" s="37" t="s">
        <v>47</v>
      </c>
      <c r="I1008" s="37" t="s">
        <v>24</v>
      </c>
      <c r="J1008" s="37" t="s">
        <v>64</v>
      </c>
      <c r="K1008" s="37" t="s">
        <v>49</v>
      </c>
      <c r="L1008" s="37" t="s">
        <v>1919</v>
      </c>
      <c r="M1008" s="37">
        <v>0.37</v>
      </c>
      <c r="N1008" s="37" t="s">
        <v>8</v>
      </c>
      <c r="O1008" s="37" t="s">
        <v>87</v>
      </c>
      <c r="P1008" s="37" t="s">
        <v>1332</v>
      </c>
      <c r="Q1008" s="37" t="s">
        <v>1920</v>
      </c>
      <c r="R1008" s="37">
        <v>3101</v>
      </c>
      <c r="S1008" s="39">
        <v>42095</v>
      </c>
      <c r="T1008" s="39">
        <v>42097</v>
      </c>
      <c r="U1008" s="37">
        <v>-226.34639999999999</v>
      </c>
      <c r="V1008" s="37">
        <v>21</v>
      </c>
      <c r="W1008" s="37">
        <v>136.99</v>
      </c>
      <c r="X1008" s="37">
        <v>91433</v>
      </c>
      <c r="Y1008" s="37" t="s">
        <v>3219</v>
      </c>
      <c r="Z1008" s="37">
        <v>-39.894091340819756</v>
      </c>
    </row>
    <row r="1009" spans="1:26" customFormat="1" x14ac:dyDescent="0.2">
      <c r="A1009" s="37">
        <v>624</v>
      </c>
      <c r="B1009" s="37" t="s">
        <v>1921</v>
      </c>
      <c r="C1009" s="37" t="s">
        <v>13</v>
      </c>
      <c r="D1009" s="37">
        <v>0.05</v>
      </c>
      <c r="E1009" s="37">
        <v>55.99</v>
      </c>
      <c r="F1009" s="37">
        <v>5</v>
      </c>
      <c r="G1009" s="37" t="s">
        <v>14</v>
      </c>
      <c r="H1009" s="37" t="s">
        <v>47</v>
      </c>
      <c r="I1009" s="37" t="s">
        <v>16</v>
      </c>
      <c r="J1009" s="37" t="s">
        <v>111</v>
      </c>
      <c r="K1009" s="37" t="s">
        <v>18</v>
      </c>
      <c r="L1009" s="37" t="s">
        <v>1907</v>
      </c>
      <c r="M1009" s="37">
        <v>0.8</v>
      </c>
      <c r="N1009" s="37" t="s">
        <v>8</v>
      </c>
      <c r="O1009" s="37" t="s">
        <v>87</v>
      </c>
      <c r="P1009" s="37" t="s">
        <v>609</v>
      </c>
      <c r="Q1009" s="37" t="s">
        <v>1922</v>
      </c>
      <c r="R1009" s="37">
        <v>5701</v>
      </c>
      <c r="S1009" s="39">
        <v>42095</v>
      </c>
      <c r="T1009" s="39">
        <v>42095</v>
      </c>
      <c r="U1009" s="37">
        <v>-281.17583999999999</v>
      </c>
      <c r="V1009" s="37">
        <v>2</v>
      </c>
      <c r="W1009" s="37">
        <v>99.36</v>
      </c>
      <c r="X1009" s="37">
        <v>91433</v>
      </c>
      <c r="Y1009" s="37" t="s">
        <v>3219</v>
      </c>
      <c r="Z1009" s="37">
        <v>322.51796398472038</v>
      </c>
    </row>
    <row r="1010" spans="1:26" customFormat="1" x14ac:dyDescent="0.2">
      <c r="A1010" s="37">
        <v>1849</v>
      </c>
      <c r="B1010" s="37" t="s">
        <v>1923</v>
      </c>
      <c r="C1010" s="37" t="s">
        <v>13</v>
      </c>
      <c r="D1010" s="37">
        <v>0.09</v>
      </c>
      <c r="E1010" s="37">
        <v>35.99</v>
      </c>
      <c r="F1010" s="37">
        <v>1.1000000000000001</v>
      </c>
      <c r="G1010" s="37" t="s">
        <v>14</v>
      </c>
      <c r="H1010" s="37" t="s">
        <v>15</v>
      </c>
      <c r="I1010" s="37" t="s">
        <v>16</v>
      </c>
      <c r="J1010" s="37" t="s">
        <v>111</v>
      </c>
      <c r="K1010" s="37" t="s">
        <v>49</v>
      </c>
      <c r="L1010" s="37" t="s">
        <v>250</v>
      </c>
      <c r="M1010" s="37">
        <v>0.55000000000000004</v>
      </c>
      <c r="N1010" s="37" t="s">
        <v>8</v>
      </c>
      <c r="O1010" s="37" t="s">
        <v>9</v>
      </c>
      <c r="P1010" s="37" t="s">
        <v>140</v>
      </c>
      <c r="Q1010" s="37" t="s">
        <v>1924</v>
      </c>
      <c r="R1010" s="37">
        <v>36330</v>
      </c>
      <c r="S1010" s="39">
        <v>42095</v>
      </c>
      <c r="T1010" s="39">
        <v>42097</v>
      </c>
      <c r="U1010" s="37">
        <v>19.350000000000001</v>
      </c>
      <c r="V1010" s="37">
        <v>8</v>
      </c>
      <c r="W1010" s="37">
        <v>222.71</v>
      </c>
      <c r="X1010" s="37">
        <v>89697</v>
      </c>
      <c r="Y1010" s="37" t="s">
        <v>3216</v>
      </c>
      <c r="Z1010" s="37">
        <v>166.20281658949867</v>
      </c>
    </row>
    <row r="1011" spans="1:26" customFormat="1" x14ac:dyDescent="0.2">
      <c r="A1011" s="37">
        <v>1849</v>
      </c>
      <c r="B1011" s="37" t="s">
        <v>1923</v>
      </c>
      <c r="C1011" s="37" t="s">
        <v>13</v>
      </c>
      <c r="D1011" s="37">
        <v>0.01</v>
      </c>
      <c r="E1011" s="37">
        <v>125.99</v>
      </c>
      <c r="F1011" s="37">
        <v>2.5</v>
      </c>
      <c r="G1011" s="37" t="s">
        <v>14</v>
      </c>
      <c r="H1011" s="37" t="s">
        <v>15</v>
      </c>
      <c r="I1011" s="37" t="s">
        <v>16</v>
      </c>
      <c r="J1011" s="37" t="s">
        <v>111</v>
      </c>
      <c r="K1011" s="37" t="s">
        <v>49</v>
      </c>
      <c r="L1011" s="37" t="s">
        <v>924</v>
      </c>
      <c r="M1011" s="37">
        <v>0.6</v>
      </c>
      <c r="N1011" s="37" t="s">
        <v>8</v>
      </c>
      <c r="O1011" s="37" t="s">
        <v>9</v>
      </c>
      <c r="P1011" s="37" t="s">
        <v>140</v>
      </c>
      <c r="Q1011" s="37" t="s">
        <v>1924</v>
      </c>
      <c r="R1011" s="37">
        <v>36330</v>
      </c>
      <c r="S1011" s="39">
        <v>42095</v>
      </c>
      <c r="T1011" s="39">
        <v>42096</v>
      </c>
      <c r="U1011" s="37">
        <v>-967.83399999999995</v>
      </c>
      <c r="V1011" s="37">
        <v>2</v>
      </c>
      <c r="W1011" s="37">
        <v>220.52</v>
      </c>
      <c r="X1011" s="37">
        <v>89697</v>
      </c>
      <c r="Y1011" s="37" t="s">
        <v>3216</v>
      </c>
      <c r="Z1011" s="37">
        <v>-429.59179929305975</v>
      </c>
    </row>
    <row r="1012" spans="1:26" customFormat="1" x14ac:dyDescent="0.2">
      <c r="A1012" s="37">
        <v>3246</v>
      </c>
      <c r="B1012" s="37" t="s">
        <v>1925</v>
      </c>
      <c r="C1012" s="37" t="s">
        <v>23</v>
      </c>
      <c r="D1012" s="37">
        <v>0.06</v>
      </c>
      <c r="E1012" s="37">
        <v>5.18</v>
      </c>
      <c r="F1012" s="37">
        <v>2.04</v>
      </c>
      <c r="G1012" s="37" t="s">
        <v>14</v>
      </c>
      <c r="H1012" s="37" t="s">
        <v>3</v>
      </c>
      <c r="I1012" s="37" t="s">
        <v>24</v>
      </c>
      <c r="J1012" s="37" t="s">
        <v>64</v>
      </c>
      <c r="K1012" s="37" t="s">
        <v>26</v>
      </c>
      <c r="L1012" s="37" t="s">
        <v>809</v>
      </c>
      <c r="M1012" s="37">
        <v>0.36</v>
      </c>
      <c r="N1012" s="37" t="s">
        <v>8</v>
      </c>
      <c r="O1012" s="37" t="s">
        <v>87</v>
      </c>
      <c r="P1012" s="37" t="s">
        <v>1332</v>
      </c>
      <c r="Q1012" s="37" t="s">
        <v>1926</v>
      </c>
      <c r="R1012" s="37">
        <v>3051</v>
      </c>
      <c r="S1012" s="39">
        <v>42095</v>
      </c>
      <c r="T1012" s="39">
        <v>42095</v>
      </c>
      <c r="U1012" s="37">
        <v>1.9503999999999999</v>
      </c>
      <c r="V1012" s="37">
        <v>4</v>
      </c>
      <c r="W1012" s="37">
        <v>21.86</v>
      </c>
      <c r="X1012" s="37">
        <v>88330</v>
      </c>
      <c r="Y1012" s="37" t="s">
        <v>3219</v>
      </c>
      <c r="Z1012" s="37">
        <v>41.889185989415608</v>
      </c>
    </row>
    <row r="1013" spans="1:26" customFormat="1" x14ac:dyDescent="0.2">
      <c r="A1013" s="37">
        <v>568</v>
      </c>
      <c r="B1013" s="37" t="s">
        <v>1458</v>
      </c>
      <c r="C1013" s="37" t="s">
        <v>92</v>
      </c>
      <c r="D1013" s="37">
        <v>0.08</v>
      </c>
      <c r="E1013" s="37">
        <v>67.28</v>
      </c>
      <c r="F1013" s="37">
        <v>19.989999999999998</v>
      </c>
      <c r="G1013" s="37" t="s">
        <v>63</v>
      </c>
      <c r="H1013" s="37" t="s">
        <v>15</v>
      </c>
      <c r="I1013" s="37" t="s">
        <v>24</v>
      </c>
      <c r="J1013" s="37" t="s">
        <v>48</v>
      </c>
      <c r="K1013" s="37" t="s">
        <v>49</v>
      </c>
      <c r="L1013" s="37" t="s">
        <v>1927</v>
      </c>
      <c r="M1013" s="37">
        <v>0.4</v>
      </c>
      <c r="N1013" s="37" t="s">
        <v>8</v>
      </c>
      <c r="O1013" s="37" t="s">
        <v>9</v>
      </c>
      <c r="P1013" s="37" t="s">
        <v>10</v>
      </c>
      <c r="Q1013" s="37" t="s">
        <v>1459</v>
      </c>
      <c r="R1013" s="37">
        <v>39701</v>
      </c>
      <c r="S1013" s="39">
        <v>42095</v>
      </c>
      <c r="T1013" s="39">
        <v>42097</v>
      </c>
      <c r="U1013" s="37">
        <v>224.85059999999999</v>
      </c>
      <c r="V1013" s="37">
        <v>16</v>
      </c>
      <c r="W1013" s="37">
        <v>1066.54</v>
      </c>
      <c r="X1013" s="37">
        <v>88882</v>
      </c>
      <c r="Y1013" s="37" t="s">
        <v>3216</v>
      </c>
      <c r="Z1013" s="37">
        <v>811.751513488456</v>
      </c>
    </row>
    <row r="1014" spans="1:26" customFormat="1" x14ac:dyDescent="0.2">
      <c r="A1014" s="37">
        <v>3306</v>
      </c>
      <c r="B1014" s="37" t="s">
        <v>1928</v>
      </c>
      <c r="C1014" s="37" t="s">
        <v>92</v>
      </c>
      <c r="D1014" s="37">
        <v>0.06</v>
      </c>
      <c r="E1014" s="37">
        <v>11.33</v>
      </c>
      <c r="F1014" s="37">
        <v>6.12</v>
      </c>
      <c r="G1014" s="37" t="s">
        <v>14</v>
      </c>
      <c r="H1014" s="37" t="s">
        <v>3</v>
      </c>
      <c r="I1014" s="37" t="s">
        <v>24</v>
      </c>
      <c r="J1014" s="37" t="s">
        <v>71</v>
      </c>
      <c r="K1014" s="37" t="s">
        <v>120</v>
      </c>
      <c r="L1014" s="37" t="s">
        <v>1929</v>
      </c>
      <c r="M1014" s="37">
        <v>0.42</v>
      </c>
      <c r="N1014" s="37" t="s">
        <v>8</v>
      </c>
      <c r="O1014" s="37" t="s">
        <v>87</v>
      </c>
      <c r="P1014" s="37" t="s">
        <v>224</v>
      </c>
      <c r="Q1014" s="37" t="s">
        <v>1930</v>
      </c>
      <c r="R1014" s="37">
        <v>6320</v>
      </c>
      <c r="S1014" s="39">
        <v>42095</v>
      </c>
      <c r="T1014" s="39">
        <v>42097</v>
      </c>
      <c r="U1014" s="37">
        <v>-15.92</v>
      </c>
      <c r="V1014" s="37">
        <v>1</v>
      </c>
      <c r="W1014" s="37">
        <v>17.62</v>
      </c>
      <c r="X1014" s="37">
        <v>90461</v>
      </c>
      <c r="Y1014" s="37" t="s">
        <v>3219</v>
      </c>
      <c r="Z1014" s="37">
        <v>138.49282058989709</v>
      </c>
    </row>
    <row r="1015" spans="1:26" customFormat="1" x14ac:dyDescent="0.2">
      <c r="A1015" s="37">
        <v>2859</v>
      </c>
      <c r="B1015" s="37" t="s">
        <v>1931</v>
      </c>
      <c r="C1015" s="37" t="s">
        <v>46</v>
      </c>
      <c r="D1015" s="37">
        <v>0.03</v>
      </c>
      <c r="E1015" s="37">
        <v>142.86000000000001</v>
      </c>
      <c r="F1015" s="37">
        <v>19.989999999999998</v>
      </c>
      <c r="G1015" s="37" t="s">
        <v>14</v>
      </c>
      <c r="H1015" s="37" t="s">
        <v>70</v>
      </c>
      <c r="I1015" s="37" t="s">
        <v>24</v>
      </c>
      <c r="J1015" s="37" t="s">
        <v>54</v>
      </c>
      <c r="K1015" s="37" t="s">
        <v>49</v>
      </c>
      <c r="L1015" s="37" t="s">
        <v>1932</v>
      </c>
      <c r="M1015" s="37">
        <v>0.56000000000000005</v>
      </c>
      <c r="N1015" s="37" t="s">
        <v>8</v>
      </c>
      <c r="O1015" s="37" t="s">
        <v>9</v>
      </c>
      <c r="P1015" s="37" t="s">
        <v>99</v>
      </c>
      <c r="Q1015" s="37" t="s">
        <v>1933</v>
      </c>
      <c r="R1015" s="37">
        <v>32601</v>
      </c>
      <c r="S1015" s="39">
        <v>42095</v>
      </c>
      <c r="T1015" s="39">
        <v>42097</v>
      </c>
      <c r="U1015" s="37">
        <v>-8.3880999999999997</v>
      </c>
      <c r="V1015" s="37">
        <v>23</v>
      </c>
      <c r="W1015" s="37">
        <v>3292.02</v>
      </c>
      <c r="X1015" s="37">
        <v>88281</v>
      </c>
      <c r="Y1015" s="37" t="s">
        <v>3216</v>
      </c>
      <c r="Z1015" s="37">
        <v>1275.1635804230659</v>
      </c>
    </row>
    <row r="1016" spans="1:26" customFormat="1" x14ac:dyDescent="0.2">
      <c r="A1016" s="37">
        <v>197</v>
      </c>
      <c r="B1016" s="37" t="s">
        <v>1934</v>
      </c>
      <c r="C1016" s="37" t="s">
        <v>1</v>
      </c>
      <c r="D1016" s="37">
        <v>0</v>
      </c>
      <c r="E1016" s="37">
        <v>161.55000000000001</v>
      </c>
      <c r="F1016" s="37">
        <v>19.989999999999998</v>
      </c>
      <c r="G1016" s="37" t="s">
        <v>14</v>
      </c>
      <c r="H1016" s="37" t="s">
        <v>3</v>
      </c>
      <c r="I1016" s="37" t="s">
        <v>24</v>
      </c>
      <c r="J1016" s="37" t="s">
        <v>54</v>
      </c>
      <c r="K1016" s="37" t="s">
        <v>49</v>
      </c>
      <c r="L1016" s="37" t="s">
        <v>55</v>
      </c>
      <c r="M1016" s="37">
        <v>0.66</v>
      </c>
      <c r="N1016" s="37" t="s">
        <v>8</v>
      </c>
      <c r="O1016" s="37" t="s">
        <v>28</v>
      </c>
      <c r="P1016" s="37" t="s">
        <v>513</v>
      </c>
      <c r="Q1016" s="37" t="s">
        <v>1935</v>
      </c>
      <c r="R1016" s="37">
        <v>66212</v>
      </c>
      <c r="S1016" s="39">
        <v>42096</v>
      </c>
      <c r="T1016" s="39">
        <v>42098</v>
      </c>
      <c r="U1016" s="37">
        <v>1167.1579999999999</v>
      </c>
      <c r="V1016" s="37">
        <v>19</v>
      </c>
      <c r="W1016" s="37">
        <v>3108.98</v>
      </c>
      <c r="X1016" s="37">
        <v>88921</v>
      </c>
      <c r="Y1016" s="37" t="s">
        <v>3217</v>
      </c>
      <c r="Z1016" s="37">
        <v>2720.4010449724296</v>
      </c>
    </row>
    <row r="1017" spans="1:26" customFormat="1" x14ac:dyDescent="0.2">
      <c r="A1017" s="37">
        <v>198</v>
      </c>
      <c r="B1017" s="37" t="s">
        <v>1936</v>
      </c>
      <c r="C1017" s="37" t="s">
        <v>1</v>
      </c>
      <c r="D1017" s="37">
        <v>0</v>
      </c>
      <c r="E1017" s="37">
        <v>161.55000000000001</v>
      </c>
      <c r="F1017" s="37">
        <v>19.989999999999998</v>
      </c>
      <c r="G1017" s="37" t="s">
        <v>14</v>
      </c>
      <c r="H1017" s="37" t="s">
        <v>3</v>
      </c>
      <c r="I1017" s="37" t="s">
        <v>24</v>
      </c>
      <c r="J1017" s="37" t="s">
        <v>54</v>
      </c>
      <c r="K1017" s="37" t="s">
        <v>49</v>
      </c>
      <c r="L1017" s="37" t="s">
        <v>55</v>
      </c>
      <c r="M1017" s="37">
        <v>0.66</v>
      </c>
      <c r="N1017" s="37" t="s">
        <v>8</v>
      </c>
      <c r="O1017" s="37" t="s">
        <v>28</v>
      </c>
      <c r="P1017" s="37" t="s">
        <v>265</v>
      </c>
      <c r="Q1017" s="37" t="s">
        <v>1139</v>
      </c>
      <c r="R1017" s="37">
        <v>48138</v>
      </c>
      <c r="S1017" s="39">
        <v>42096</v>
      </c>
      <c r="T1017" s="39">
        <v>42098</v>
      </c>
      <c r="U1017" s="37">
        <v>1014.92</v>
      </c>
      <c r="V1017" s="37">
        <v>77</v>
      </c>
      <c r="W1017" s="37">
        <v>12599.55</v>
      </c>
      <c r="X1017" s="37">
        <v>51072</v>
      </c>
      <c r="Y1017" s="37" t="s">
        <v>3217</v>
      </c>
      <c r="Z1017" s="37">
        <v>2564.5054170483836</v>
      </c>
    </row>
    <row r="1018" spans="1:26" customFormat="1" x14ac:dyDescent="0.2">
      <c r="A1018" s="37">
        <v>2667</v>
      </c>
      <c r="B1018" s="37" t="s">
        <v>1937</v>
      </c>
      <c r="C1018" s="37" t="s">
        <v>13</v>
      </c>
      <c r="D1018" s="37">
        <v>0.04</v>
      </c>
      <c r="E1018" s="37">
        <v>90.24</v>
      </c>
      <c r="F1018" s="37">
        <v>0.99</v>
      </c>
      <c r="G1018" s="37" t="s">
        <v>14</v>
      </c>
      <c r="H1018" s="37" t="s">
        <v>47</v>
      </c>
      <c r="I1018" s="37" t="s">
        <v>24</v>
      </c>
      <c r="J1018" s="37" t="s">
        <v>71</v>
      </c>
      <c r="K1018" s="37" t="s">
        <v>49</v>
      </c>
      <c r="L1018" s="37" t="s">
        <v>1938</v>
      </c>
      <c r="M1018" s="37">
        <v>0.56000000000000005</v>
      </c>
      <c r="N1018" s="37" t="s">
        <v>8</v>
      </c>
      <c r="O1018" s="37" t="s">
        <v>87</v>
      </c>
      <c r="P1018" s="37" t="s">
        <v>293</v>
      </c>
      <c r="Q1018" s="37" t="s">
        <v>1939</v>
      </c>
      <c r="R1018" s="37">
        <v>44107</v>
      </c>
      <c r="S1018" s="39">
        <v>42096</v>
      </c>
      <c r="T1018" s="39">
        <v>42098</v>
      </c>
      <c r="U1018" s="37">
        <v>246.2748</v>
      </c>
      <c r="V1018" s="37">
        <v>4</v>
      </c>
      <c r="W1018" s="37">
        <v>356.92</v>
      </c>
      <c r="X1018" s="37">
        <v>87831</v>
      </c>
      <c r="Y1018" s="37" t="s">
        <v>3219</v>
      </c>
      <c r="Z1018" s="37">
        <v>666.24273879397049</v>
      </c>
    </row>
    <row r="1019" spans="1:26" customFormat="1" x14ac:dyDescent="0.2">
      <c r="A1019" s="37">
        <v>2667</v>
      </c>
      <c r="B1019" s="37" t="s">
        <v>1937</v>
      </c>
      <c r="C1019" s="37" t="s">
        <v>13</v>
      </c>
      <c r="D1019" s="37">
        <v>0.09</v>
      </c>
      <c r="E1019" s="37">
        <v>47.9</v>
      </c>
      <c r="F1019" s="37">
        <v>5.86</v>
      </c>
      <c r="G1019" s="37" t="s">
        <v>63</v>
      </c>
      <c r="H1019" s="37" t="s">
        <v>47</v>
      </c>
      <c r="I1019" s="37" t="s">
        <v>24</v>
      </c>
      <c r="J1019" s="37" t="s">
        <v>64</v>
      </c>
      <c r="K1019" s="37" t="s">
        <v>49</v>
      </c>
      <c r="L1019" s="37" t="s">
        <v>1285</v>
      </c>
      <c r="M1019" s="37">
        <v>0.37</v>
      </c>
      <c r="N1019" s="37" t="s">
        <v>8</v>
      </c>
      <c r="O1019" s="37" t="s">
        <v>87</v>
      </c>
      <c r="P1019" s="37" t="s">
        <v>293</v>
      </c>
      <c r="Q1019" s="37" t="s">
        <v>1939</v>
      </c>
      <c r="R1019" s="37">
        <v>44107</v>
      </c>
      <c r="S1019" s="39">
        <v>42096</v>
      </c>
      <c r="T1019" s="39">
        <v>42098</v>
      </c>
      <c r="U1019" s="37">
        <v>93.950400000000002</v>
      </c>
      <c r="V1019" s="37">
        <v>3</v>
      </c>
      <c r="W1019" s="37">
        <v>136.16</v>
      </c>
      <c r="X1019" s="37">
        <v>87831</v>
      </c>
      <c r="Y1019" s="37" t="s">
        <v>3219</v>
      </c>
      <c r="Z1019" s="37">
        <v>239.02082535358113</v>
      </c>
    </row>
    <row r="1020" spans="1:26" customFormat="1" x14ac:dyDescent="0.2">
      <c r="A1020" s="37">
        <v>228</v>
      </c>
      <c r="B1020" s="37" t="s">
        <v>1940</v>
      </c>
      <c r="C1020" s="37" t="s">
        <v>92</v>
      </c>
      <c r="D1020" s="37">
        <v>0.03</v>
      </c>
      <c r="E1020" s="37">
        <v>60.89</v>
      </c>
      <c r="F1020" s="37">
        <v>32.409999999999997</v>
      </c>
      <c r="G1020" s="37" t="s">
        <v>2</v>
      </c>
      <c r="H1020" s="37" t="s">
        <v>3</v>
      </c>
      <c r="I1020" s="37" t="s">
        <v>4</v>
      </c>
      <c r="J1020" s="37" t="s">
        <v>85</v>
      </c>
      <c r="K1020" s="37" t="s">
        <v>33</v>
      </c>
      <c r="L1020" s="37" t="s">
        <v>1941</v>
      </c>
      <c r="M1020" s="37">
        <v>0.56000000000000005</v>
      </c>
      <c r="N1020" s="37" t="s">
        <v>8</v>
      </c>
      <c r="O1020" s="37" t="s">
        <v>9</v>
      </c>
      <c r="P1020" s="37" t="s">
        <v>73</v>
      </c>
      <c r="Q1020" s="37" t="s">
        <v>1942</v>
      </c>
      <c r="R1020" s="37">
        <v>28227</v>
      </c>
      <c r="S1020" s="39">
        <v>42096</v>
      </c>
      <c r="T1020" s="39">
        <v>42097</v>
      </c>
      <c r="U1020" s="37">
        <v>36.353999999999999</v>
      </c>
      <c r="V1020" s="37">
        <v>7</v>
      </c>
      <c r="W1020" s="37">
        <v>450.49</v>
      </c>
      <c r="X1020" s="37">
        <v>88527</v>
      </c>
      <c r="Y1020" s="37" t="s">
        <v>3216</v>
      </c>
      <c r="Z1020" s="37">
        <v>1406.5646017070326</v>
      </c>
    </row>
    <row r="1021" spans="1:26" customFormat="1" x14ac:dyDescent="0.2">
      <c r="A1021" s="37">
        <v>2957</v>
      </c>
      <c r="B1021" s="37" t="s">
        <v>1943</v>
      </c>
      <c r="C1021" s="37" t="s">
        <v>92</v>
      </c>
      <c r="D1021" s="37">
        <v>0.1</v>
      </c>
      <c r="E1021" s="37">
        <v>37.94</v>
      </c>
      <c r="F1021" s="37">
        <v>5.08</v>
      </c>
      <c r="G1021" s="37" t="s">
        <v>63</v>
      </c>
      <c r="H1021" s="37" t="s">
        <v>70</v>
      </c>
      <c r="I1021" s="37" t="s">
        <v>24</v>
      </c>
      <c r="J1021" s="37" t="s">
        <v>64</v>
      </c>
      <c r="K1021" s="37" t="s">
        <v>26</v>
      </c>
      <c r="L1021" s="37" t="s">
        <v>1089</v>
      </c>
      <c r="M1021" s="37">
        <v>0.38</v>
      </c>
      <c r="N1021" s="37" t="s">
        <v>8</v>
      </c>
      <c r="O1021" s="37" t="s">
        <v>28</v>
      </c>
      <c r="P1021" s="37" t="s">
        <v>333</v>
      </c>
      <c r="Q1021" s="37" t="s">
        <v>1944</v>
      </c>
      <c r="R1021" s="37">
        <v>53209</v>
      </c>
      <c r="S1021" s="39">
        <v>42096</v>
      </c>
      <c r="T1021" s="39">
        <v>42098</v>
      </c>
      <c r="U1021" s="37">
        <v>95.054400000000001</v>
      </c>
      <c r="V1021" s="37">
        <v>4</v>
      </c>
      <c r="W1021" s="37">
        <v>137.76</v>
      </c>
      <c r="X1021" s="37">
        <v>90264</v>
      </c>
      <c r="Y1021" s="37" t="s">
        <v>3217</v>
      </c>
      <c r="Z1021" s="37">
        <v>173.9021439628805</v>
      </c>
    </row>
    <row r="1022" spans="1:26" customFormat="1" x14ac:dyDescent="0.2">
      <c r="A1022" s="37">
        <v>1112</v>
      </c>
      <c r="B1022" s="37" t="s">
        <v>1945</v>
      </c>
      <c r="C1022" s="37" t="s">
        <v>46</v>
      </c>
      <c r="D1022" s="37">
        <v>0.03</v>
      </c>
      <c r="E1022" s="37">
        <v>300.98</v>
      </c>
      <c r="F1022" s="37">
        <v>54.92</v>
      </c>
      <c r="G1022" s="37" t="s">
        <v>2</v>
      </c>
      <c r="H1022" s="37" t="s">
        <v>70</v>
      </c>
      <c r="I1022" s="37" t="s">
        <v>4</v>
      </c>
      <c r="J1022" s="37" t="s">
        <v>93</v>
      </c>
      <c r="K1022" s="37" t="s">
        <v>6</v>
      </c>
      <c r="L1022" s="37" t="s">
        <v>1946</v>
      </c>
      <c r="M1022" s="37">
        <v>0.55000000000000004</v>
      </c>
      <c r="N1022" s="37" t="s">
        <v>8</v>
      </c>
      <c r="O1022" s="37" t="s">
        <v>35</v>
      </c>
      <c r="P1022" s="37" t="s">
        <v>66</v>
      </c>
      <c r="Q1022" s="37" t="s">
        <v>1947</v>
      </c>
      <c r="R1022" s="37">
        <v>92399</v>
      </c>
      <c r="S1022" s="39">
        <v>42096</v>
      </c>
      <c r="T1022" s="39">
        <v>42098</v>
      </c>
      <c r="U1022" s="37">
        <v>1272.5808</v>
      </c>
      <c r="V1022" s="37">
        <v>12</v>
      </c>
      <c r="W1022" s="37">
        <v>3527.82</v>
      </c>
      <c r="X1022" s="37">
        <v>90832</v>
      </c>
      <c r="Y1022" s="37" t="s">
        <v>3218</v>
      </c>
      <c r="Z1022" s="37">
        <v>4235.8892817550068</v>
      </c>
    </row>
    <row r="1023" spans="1:26" customFormat="1" x14ac:dyDescent="0.2">
      <c r="A1023" s="37">
        <v>1112</v>
      </c>
      <c r="B1023" s="37" t="s">
        <v>1945</v>
      </c>
      <c r="C1023" s="37" t="s">
        <v>46</v>
      </c>
      <c r="D1023" s="37">
        <v>0.02</v>
      </c>
      <c r="E1023" s="37">
        <v>2550.14</v>
      </c>
      <c r="F1023" s="37">
        <v>29.7</v>
      </c>
      <c r="G1023" s="37" t="s">
        <v>2</v>
      </c>
      <c r="H1023" s="37" t="s">
        <v>70</v>
      </c>
      <c r="I1023" s="37" t="s">
        <v>16</v>
      </c>
      <c r="J1023" s="37" t="s">
        <v>32</v>
      </c>
      <c r="K1023" s="37" t="s">
        <v>33</v>
      </c>
      <c r="L1023" s="37" t="s">
        <v>1948</v>
      </c>
      <c r="M1023" s="37">
        <v>0.56999999999999995</v>
      </c>
      <c r="N1023" s="37" t="s">
        <v>8</v>
      </c>
      <c r="O1023" s="37" t="s">
        <v>35</v>
      </c>
      <c r="P1023" s="37" t="s">
        <v>66</v>
      </c>
      <c r="Q1023" s="37" t="s">
        <v>1947</v>
      </c>
      <c r="R1023" s="37">
        <v>92399</v>
      </c>
      <c r="S1023" s="39">
        <v>42096</v>
      </c>
      <c r="T1023" s="39">
        <v>42098</v>
      </c>
      <c r="U1023" s="37">
        <v>-5390.7388920000003</v>
      </c>
      <c r="V1023" s="37">
        <v>2</v>
      </c>
      <c r="W1023" s="37">
        <v>4698.21</v>
      </c>
      <c r="X1023" s="37">
        <v>90832</v>
      </c>
      <c r="Y1023" s="37" t="s">
        <v>3218</v>
      </c>
      <c r="Z1023" s="37">
        <v>3785.6595341844577</v>
      </c>
    </row>
    <row r="1024" spans="1:26" customFormat="1" x14ac:dyDescent="0.2">
      <c r="A1024" s="37">
        <v>1777</v>
      </c>
      <c r="B1024" s="37" t="s">
        <v>148</v>
      </c>
      <c r="C1024" s="37" t="s">
        <v>46</v>
      </c>
      <c r="D1024" s="37">
        <v>0.03</v>
      </c>
      <c r="E1024" s="37">
        <v>19.989999999999998</v>
      </c>
      <c r="F1024" s="37">
        <v>11.17</v>
      </c>
      <c r="G1024" s="37" t="s">
        <v>14</v>
      </c>
      <c r="H1024" s="37" t="s">
        <v>70</v>
      </c>
      <c r="I1024" s="37" t="s">
        <v>4</v>
      </c>
      <c r="J1024" s="37" t="s">
        <v>102</v>
      </c>
      <c r="K1024" s="37" t="s">
        <v>40</v>
      </c>
      <c r="L1024" s="37" t="s">
        <v>465</v>
      </c>
      <c r="M1024" s="37">
        <v>0.6</v>
      </c>
      <c r="N1024" s="37" t="s">
        <v>8</v>
      </c>
      <c r="O1024" s="37" t="s">
        <v>28</v>
      </c>
      <c r="P1024" s="37" t="s">
        <v>29</v>
      </c>
      <c r="Q1024" s="37" t="s">
        <v>150</v>
      </c>
      <c r="R1024" s="37">
        <v>46383</v>
      </c>
      <c r="S1024" s="39">
        <v>42096</v>
      </c>
      <c r="T1024" s="39">
        <v>42097</v>
      </c>
      <c r="U1024" s="37">
        <v>-20.8764</v>
      </c>
      <c r="V1024" s="37">
        <v>12</v>
      </c>
      <c r="W1024" s="37">
        <v>251.61</v>
      </c>
      <c r="X1024" s="37">
        <v>89942</v>
      </c>
      <c r="Y1024" s="37" t="s">
        <v>3217</v>
      </c>
      <c r="Z1024" s="37">
        <v>666.87028511244625</v>
      </c>
    </row>
    <row r="1025" spans="1:26" customFormat="1" x14ac:dyDescent="0.2">
      <c r="A1025" s="37">
        <v>2014</v>
      </c>
      <c r="B1025" s="37" t="s">
        <v>1764</v>
      </c>
      <c r="C1025" s="37" t="s">
        <v>1</v>
      </c>
      <c r="D1025" s="37">
        <v>0.06</v>
      </c>
      <c r="E1025" s="37">
        <v>6.48</v>
      </c>
      <c r="F1025" s="37">
        <v>7.49</v>
      </c>
      <c r="G1025" s="37" t="s">
        <v>14</v>
      </c>
      <c r="H1025" s="37" t="s">
        <v>47</v>
      </c>
      <c r="I1025" s="37" t="s">
        <v>24</v>
      </c>
      <c r="J1025" s="37" t="s">
        <v>64</v>
      </c>
      <c r="K1025" s="37" t="s">
        <v>49</v>
      </c>
      <c r="L1025" s="37" t="s">
        <v>1897</v>
      </c>
      <c r="M1025" s="37">
        <v>0.37</v>
      </c>
      <c r="N1025" s="37" t="s">
        <v>8</v>
      </c>
      <c r="O1025" s="37" t="s">
        <v>28</v>
      </c>
      <c r="P1025" s="37" t="s">
        <v>189</v>
      </c>
      <c r="Q1025" s="37" t="s">
        <v>1765</v>
      </c>
      <c r="R1025" s="37">
        <v>51503</v>
      </c>
      <c r="S1025" s="39">
        <v>42098</v>
      </c>
      <c r="T1025" s="39">
        <v>42098</v>
      </c>
      <c r="U1025" s="37">
        <v>-191.49</v>
      </c>
      <c r="V1025" s="37">
        <v>12</v>
      </c>
      <c r="W1025" s="37">
        <v>74.930000000000007</v>
      </c>
      <c r="X1025" s="37">
        <v>88368</v>
      </c>
      <c r="Y1025" s="37" t="s">
        <v>3217</v>
      </c>
      <c r="Z1025" s="37">
        <v>256.53924976266626</v>
      </c>
    </row>
    <row r="1026" spans="1:26" customFormat="1" x14ac:dyDescent="0.2">
      <c r="A1026" s="37">
        <v>911</v>
      </c>
      <c r="B1026" s="37" t="s">
        <v>878</v>
      </c>
      <c r="C1026" s="37" t="s">
        <v>13</v>
      </c>
      <c r="D1026" s="37">
        <v>0.01</v>
      </c>
      <c r="E1026" s="37">
        <v>59.76</v>
      </c>
      <c r="F1026" s="37">
        <v>9.7100000000000009</v>
      </c>
      <c r="G1026" s="37" t="s">
        <v>14</v>
      </c>
      <c r="H1026" s="37" t="s">
        <v>70</v>
      </c>
      <c r="I1026" s="37" t="s">
        <v>24</v>
      </c>
      <c r="J1026" s="37" t="s">
        <v>54</v>
      </c>
      <c r="K1026" s="37" t="s">
        <v>49</v>
      </c>
      <c r="L1026" s="37" t="s">
        <v>1949</v>
      </c>
      <c r="M1026" s="37">
        <v>0.56999999999999995</v>
      </c>
      <c r="N1026" s="37" t="s">
        <v>8</v>
      </c>
      <c r="O1026" s="37" t="s">
        <v>87</v>
      </c>
      <c r="P1026" s="37" t="s">
        <v>879</v>
      </c>
      <c r="Q1026" s="37" t="s">
        <v>880</v>
      </c>
      <c r="R1026" s="37">
        <v>26003</v>
      </c>
      <c r="S1026" s="39">
        <v>42098</v>
      </c>
      <c r="T1026" s="39">
        <v>42100</v>
      </c>
      <c r="U1026" s="37">
        <v>354.3288</v>
      </c>
      <c r="V1026" s="37">
        <v>8</v>
      </c>
      <c r="W1026" s="37">
        <v>513.52</v>
      </c>
      <c r="X1026" s="37">
        <v>90186</v>
      </c>
      <c r="Y1026" s="37" t="s">
        <v>3219</v>
      </c>
      <c r="Z1026" s="37">
        <v>920.10659987519352</v>
      </c>
    </row>
    <row r="1027" spans="1:26" customFormat="1" x14ac:dyDescent="0.2">
      <c r="A1027" s="37">
        <v>2685</v>
      </c>
      <c r="B1027" s="37" t="s">
        <v>1950</v>
      </c>
      <c r="C1027" s="37" t="s">
        <v>13</v>
      </c>
      <c r="D1027" s="37">
        <v>0</v>
      </c>
      <c r="E1027" s="37">
        <v>7.38</v>
      </c>
      <c r="F1027" s="37">
        <v>11.51</v>
      </c>
      <c r="G1027" s="37" t="s">
        <v>14</v>
      </c>
      <c r="H1027" s="37" t="s">
        <v>3</v>
      </c>
      <c r="I1027" s="37" t="s">
        <v>24</v>
      </c>
      <c r="J1027" s="37" t="s">
        <v>48</v>
      </c>
      <c r="K1027" s="37" t="s">
        <v>49</v>
      </c>
      <c r="L1027" s="37" t="s">
        <v>1951</v>
      </c>
      <c r="M1027" s="37">
        <v>0.36</v>
      </c>
      <c r="N1027" s="37" t="s">
        <v>8</v>
      </c>
      <c r="O1027" s="37" t="s">
        <v>87</v>
      </c>
      <c r="P1027" s="37" t="s">
        <v>88</v>
      </c>
      <c r="Q1027" s="37" t="s">
        <v>1952</v>
      </c>
      <c r="R1027" s="37">
        <v>11803</v>
      </c>
      <c r="S1027" s="39">
        <v>42098</v>
      </c>
      <c r="T1027" s="39">
        <v>42099</v>
      </c>
      <c r="U1027" s="37">
        <v>-66.171000000000006</v>
      </c>
      <c r="V1027" s="37">
        <v>2</v>
      </c>
      <c r="W1027" s="37">
        <v>17.64</v>
      </c>
      <c r="X1027" s="37">
        <v>89147</v>
      </c>
      <c r="Y1027" s="37" t="s">
        <v>3219</v>
      </c>
      <c r="Z1027" s="37">
        <v>198.16225317374492</v>
      </c>
    </row>
    <row r="1028" spans="1:26" customFormat="1" x14ac:dyDescent="0.2">
      <c r="A1028" s="37">
        <v>321</v>
      </c>
      <c r="B1028" s="37" t="s">
        <v>1953</v>
      </c>
      <c r="C1028" s="37" t="s">
        <v>23</v>
      </c>
      <c r="D1028" s="37">
        <v>0.04</v>
      </c>
      <c r="E1028" s="37">
        <v>8.33</v>
      </c>
      <c r="F1028" s="37">
        <v>1.99</v>
      </c>
      <c r="G1028" s="37" t="s">
        <v>14</v>
      </c>
      <c r="H1028" s="37" t="s">
        <v>15</v>
      </c>
      <c r="I1028" s="37" t="s">
        <v>16</v>
      </c>
      <c r="J1028" s="37" t="s">
        <v>17</v>
      </c>
      <c r="K1028" s="37" t="s">
        <v>18</v>
      </c>
      <c r="L1028" s="37" t="s">
        <v>1150</v>
      </c>
      <c r="M1028" s="37">
        <v>0.52</v>
      </c>
      <c r="N1028" s="37" t="s">
        <v>8</v>
      </c>
      <c r="O1028" s="37" t="s">
        <v>87</v>
      </c>
      <c r="P1028" s="37" t="s">
        <v>394</v>
      </c>
      <c r="Q1028" s="37" t="s">
        <v>1954</v>
      </c>
      <c r="R1028" s="37">
        <v>20854</v>
      </c>
      <c r="S1028" s="39">
        <v>42098</v>
      </c>
      <c r="T1028" s="39">
        <v>42103</v>
      </c>
      <c r="U1028" s="37">
        <v>9.9268000000000001</v>
      </c>
      <c r="V1028" s="37">
        <v>11</v>
      </c>
      <c r="W1028" s="37">
        <v>89.76</v>
      </c>
      <c r="X1028" s="37">
        <v>91057</v>
      </c>
      <c r="Y1028" s="37" t="s">
        <v>3219</v>
      </c>
      <c r="Z1028" s="37">
        <v>184.85181258168808</v>
      </c>
    </row>
    <row r="1029" spans="1:26" customFormat="1" x14ac:dyDescent="0.2">
      <c r="A1029" s="37">
        <v>975</v>
      </c>
      <c r="B1029" s="37" t="s">
        <v>1955</v>
      </c>
      <c r="C1029" s="37" t="s">
        <v>23</v>
      </c>
      <c r="D1029" s="37">
        <v>0.1</v>
      </c>
      <c r="E1029" s="37">
        <v>2.2200000000000002</v>
      </c>
      <c r="F1029" s="37">
        <v>5</v>
      </c>
      <c r="G1029" s="37" t="s">
        <v>14</v>
      </c>
      <c r="H1029" s="37" t="s">
        <v>70</v>
      </c>
      <c r="I1029" s="37" t="s">
        <v>24</v>
      </c>
      <c r="J1029" s="37" t="s">
        <v>71</v>
      </c>
      <c r="K1029" s="37" t="s">
        <v>49</v>
      </c>
      <c r="L1029" s="37" t="s">
        <v>1956</v>
      </c>
      <c r="M1029" s="37">
        <v>0.55000000000000004</v>
      </c>
      <c r="N1029" s="37" t="s">
        <v>8</v>
      </c>
      <c r="O1029" s="37" t="s">
        <v>87</v>
      </c>
      <c r="P1029" s="37" t="s">
        <v>379</v>
      </c>
      <c r="Q1029" s="37" t="s">
        <v>764</v>
      </c>
      <c r="R1029" s="37">
        <v>2108</v>
      </c>
      <c r="S1029" s="39">
        <v>42098</v>
      </c>
      <c r="T1029" s="39">
        <v>42103</v>
      </c>
      <c r="U1029" s="37">
        <v>-21.319199999999999</v>
      </c>
      <c r="V1029" s="37">
        <v>3</v>
      </c>
      <c r="W1029" s="37">
        <v>8.8000000000000007</v>
      </c>
      <c r="X1029" s="37">
        <v>87260</v>
      </c>
      <c r="Y1029" s="37" t="s">
        <v>3219</v>
      </c>
      <c r="Z1029" s="37">
        <v>231.12675270865216</v>
      </c>
    </row>
    <row r="1030" spans="1:26" customFormat="1" x14ac:dyDescent="0.2">
      <c r="A1030" s="37">
        <v>1918</v>
      </c>
      <c r="B1030" s="37" t="s">
        <v>1957</v>
      </c>
      <c r="C1030" s="37" t="s">
        <v>23</v>
      </c>
      <c r="D1030" s="37">
        <v>0.1</v>
      </c>
      <c r="E1030" s="37">
        <v>10.44</v>
      </c>
      <c r="F1030" s="37">
        <v>5.75</v>
      </c>
      <c r="G1030" s="37" t="s">
        <v>63</v>
      </c>
      <c r="H1030" s="37" t="s">
        <v>47</v>
      </c>
      <c r="I1030" s="37" t="s">
        <v>24</v>
      </c>
      <c r="J1030" s="37" t="s">
        <v>48</v>
      </c>
      <c r="K1030" s="37" t="s">
        <v>49</v>
      </c>
      <c r="L1030" s="37" t="s">
        <v>1958</v>
      </c>
      <c r="M1030" s="37">
        <v>0.39</v>
      </c>
      <c r="N1030" s="37" t="s">
        <v>8</v>
      </c>
      <c r="O1030" s="37" t="s">
        <v>9</v>
      </c>
      <c r="P1030" s="37" t="s">
        <v>20</v>
      </c>
      <c r="Q1030" s="37" t="s">
        <v>1959</v>
      </c>
      <c r="R1030" s="37">
        <v>72450</v>
      </c>
      <c r="S1030" s="39">
        <v>42098</v>
      </c>
      <c r="T1030" s="39">
        <v>42105</v>
      </c>
      <c r="U1030" s="37">
        <v>125.724</v>
      </c>
      <c r="V1030" s="37">
        <v>17</v>
      </c>
      <c r="W1030" s="37">
        <v>168.04</v>
      </c>
      <c r="X1030" s="37">
        <v>85898</v>
      </c>
      <c r="Y1030" s="37" t="s">
        <v>3216</v>
      </c>
      <c r="Z1030" s="37">
        <v>243.42079702234594</v>
      </c>
    </row>
    <row r="1031" spans="1:26" customFormat="1" x14ac:dyDescent="0.2">
      <c r="A1031" s="37">
        <v>2548</v>
      </c>
      <c r="B1031" s="37" t="s">
        <v>1960</v>
      </c>
      <c r="C1031" s="37" t="s">
        <v>23</v>
      </c>
      <c r="D1031" s="37">
        <v>0</v>
      </c>
      <c r="E1031" s="37">
        <v>35.99</v>
      </c>
      <c r="F1031" s="37">
        <v>0.99</v>
      </c>
      <c r="G1031" s="37" t="s">
        <v>14</v>
      </c>
      <c r="H1031" s="37" t="s">
        <v>3</v>
      </c>
      <c r="I1031" s="37" t="s">
        <v>16</v>
      </c>
      <c r="J1031" s="37" t="s">
        <v>111</v>
      </c>
      <c r="K1031" s="37" t="s">
        <v>18</v>
      </c>
      <c r="L1031" s="37" t="s">
        <v>1961</v>
      </c>
      <c r="M1031" s="37">
        <v>0.35</v>
      </c>
      <c r="N1031" s="37" t="s">
        <v>8</v>
      </c>
      <c r="O1031" s="37" t="s">
        <v>35</v>
      </c>
      <c r="P1031" s="37" t="s">
        <v>66</v>
      </c>
      <c r="Q1031" s="37" t="s">
        <v>76</v>
      </c>
      <c r="R1031" s="37">
        <v>90068</v>
      </c>
      <c r="S1031" s="39">
        <v>42098</v>
      </c>
      <c r="T1031" s="39">
        <v>42105</v>
      </c>
      <c r="U1031" s="37">
        <v>840.05100000000004</v>
      </c>
      <c r="V1031" s="37">
        <v>46</v>
      </c>
      <c r="W1031" s="37">
        <v>1477.57</v>
      </c>
      <c r="X1031" s="37">
        <v>46436</v>
      </c>
      <c r="Y1031" s="37" t="s">
        <v>3218</v>
      </c>
      <c r="Z1031" s="37">
        <v>998.97608202250319</v>
      </c>
    </row>
    <row r="1032" spans="1:26" customFormat="1" x14ac:dyDescent="0.2">
      <c r="A1032" s="37">
        <v>2551</v>
      </c>
      <c r="B1032" s="37" t="s">
        <v>1962</v>
      </c>
      <c r="C1032" s="37" t="s">
        <v>23</v>
      </c>
      <c r="D1032" s="37">
        <v>0</v>
      </c>
      <c r="E1032" s="37">
        <v>35.99</v>
      </c>
      <c r="F1032" s="37">
        <v>0.99</v>
      </c>
      <c r="G1032" s="37" t="s">
        <v>14</v>
      </c>
      <c r="H1032" s="37" t="s">
        <v>3</v>
      </c>
      <c r="I1032" s="37" t="s">
        <v>16</v>
      </c>
      <c r="J1032" s="37" t="s">
        <v>111</v>
      </c>
      <c r="K1032" s="37" t="s">
        <v>18</v>
      </c>
      <c r="L1032" s="37" t="s">
        <v>1961</v>
      </c>
      <c r="M1032" s="37">
        <v>0.35</v>
      </c>
      <c r="N1032" s="37" t="s">
        <v>8</v>
      </c>
      <c r="O1032" s="37" t="s">
        <v>87</v>
      </c>
      <c r="P1032" s="37" t="s">
        <v>296</v>
      </c>
      <c r="Q1032" s="37" t="s">
        <v>1963</v>
      </c>
      <c r="R1032" s="37">
        <v>17403</v>
      </c>
      <c r="S1032" s="39">
        <v>42098</v>
      </c>
      <c r="T1032" s="39">
        <v>42105</v>
      </c>
      <c r="U1032" s="37">
        <v>265.96050000000002</v>
      </c>
      <c r="V1032" s="37">
        <v>12</v>
      </c>
      <c r="W1032" s="37">
        <v>385.45</v>
      </c>
      <c r="X1032" s="37">
        <v>88656</v>
      </c>
      <c r="Y1032" s="37" t="s">
        <v>3219</v>
      </c>
      <c r="Z1032" s="37">
        <v>411.09264304715049</v>
      </c>
    </row>
    <row r="1033" spans="1:26" customFormat="1" x14ac:dyDescent="0.2">
      <c r="A1033" s="37">
        <v>114</v>
      </c>
      <c r="B1033" s="37" t="s">
        <v>113</v>
      </c>
      <c r="C1033" s="37" t="s">
        <v>92</v>
      </c>
      <c r="D1033" s="37">
        <v>0.01</v>
      </c>
      <c r="E1033" s="37">
        <v>4.91</v>
      </c>
      <c r="F1033" s="37">
        <v>0.5</v>
      </c>
      <c r="G1033" s="37" t="s">
        <v>14</v>
      </c>
      <c r="H1033" s="37" t="s">
        <v>47</v>
      </c>
      <c r="I1033" s="37" t="s">
        <v>24</v>
      </c>
      <c r="J1033" s="37" t="s">
        <v>128</v>
      </c>
      <c r="K1033" s="37" t="s">
        <v>49</v>
      </c>
      <c r="L1033" s="37" t="s">
        <v>949</v>
      </c>
      <c r="M1033" s="37">
        <v>0.36</v>
      </c>
      <c r="N1033" s="37" t="s">
        <v>8</v>
      </c>
      <c r="O1033" s="37" t="s">
        <v>35</v>
      </c>
      <c r="P1033" s="37" t="s">
        <v>115</v>
      </c>
      <c r="Q1033" s="37" t="s">
        <v>116</v>
      </c>
      <c r="R1033" s="37">
        <v>97035</v>
      </c>
      <c r="S1033" s="39">
        <v>42098</v>
      </c>
      <c r="T1033" s="39">
        <v>42100</v>
      </c>
      <c r="U1033" s="37">
        <v>40.247700000000002</v>
      </c>
      <c r="V1033" s="37">
        <v>12</v>
      </c>
      <c r="W1033" s="37">
        <v>58.33</v>
      </c>
      <c r="X1033" s="37">
        <v>89584</v>
      </c>
      <c r="Y1033" s="37" t="s">
        <v>3218</v>
      </c>
      <c r="Z1033" s="37">
        <v>43.208510155226492</v>
      </c>
    </row>
    <row r="1034" spans="1:26" customFormat="1" x14ac:dyDescent="0.2">
      <c r="A1034" s="37">
        <v>114</v>
      </c>
      <c r="B1034" s="37" t="s">
        <v>113</v>
      </c>
      <c r="C1034" s="37" t="s">
        <v>92</v>
      </c>
      <c r="D1034" s="37">
        <v>0.09</v>
      </c>
      <c r="E1034" s="37">
        <v>4</v>
      </c>
      <c r="F1034" s="37">
        <v>1.3</v>
      </c>
      <c r="G1034" s="37" t="s">
        <v>63</v>
      </c>
      <c r="H1034" s="37" t="s">
        <v>47</v>
      </c>
      <c r="I1034" s="37" t="s">
        <v>24</v>
      </c>
      <c r="J1034" s="37" t="s">
        <v>64</v>
      </c>
      <c r="K1034" s="37" t="s">
        <v>26</v>
      </c>
      <c r="L1034" s="37" t="s">
        <v>347</v>
      </c>
      <c r="M1034" s="37">
        <v>0.37</v>
      </c>
      <c r="N1034" s="37" t="s">
        <v>8</v>
      </c>
      <c r="O1034" s="37" t="s">
        <v>35</v>
      </c>
      <c r="P1034" s="37" t="s">
        <v>115</v>
      </c>
      <c r="Q1034" s="37" t="s">
        <v>116</v>
      </c>
      <c r="R1034" s="37">
        <v>97035</v>
      </c>
      <c r="S1034" s="39">
        <v>42098</v>
      </c>
      <c r="T1034" s="39">
        <v>42100</v>
      </c>
      <c r="U1034" s="37">
        <v>14.0898</v>
      </c>
      <c r="V1034" s="37">
        <v>5</v>
      </c>
      <c r="W1034" s="37">
        <v>20.420000000000002</v>
      </c>
      <c r="X1034" s="37">
        <v>89584</v>
      </c>
      <c r="Y1034" s="37" t="s">
        <v>3218</v>
      </c>
      <c r="Z1034" s="37">
        <v>-91.088725790554832</v>
      </c>
    </row>
    <row r="1035" spans="1:26" customFormat="1" x14ac:dyDescent="0.2">
      <c r="A1035" s="37">
        <v>117</v>
      </c>
      <c r="B1035" s="37" t="s">
        <v>117</v>
      </c>
      <c r="C1035" s="37" t="s">
        <v>92</v>
      </c>
      <c r="D1035" s="37">
        <v>0.01</v>
      </c>
      <c r="E1035" s="37">
        <v>4.91</v>
      </c>
      <c r="F1035" s="37">
        <v>0.5</v>
      </c>
      <c r="G1035" s="37" t="s">
        <v>14</v>
      </c>
      <c r="H1035" s="37" t="s">
        <v>47</v>
      </c>
      <c r="I1035" s="37" t="s">
        <v>24</v>
      </c>
      <c r="J1035" s="37" t="s">
        <v>128</v>
      </c>
      <c r="K1035" s="37" t="s">
        <v>49</v>
      </c>
      <c r="L1035" s="37" t="s">
        <v>949</v>
      </c>
      <c r="M1035" s="37">
        <v>0.36</v>
      </c>
      <c r="N1035" s="37" t="s">
        <v>8</v>
      </c>
      <c r="O1035" s="37" t="s">
        <v>35</v>
      </c>
      <c r="P1035" s="37" t="s">
        <v>42</v>
      </c>
      <c r="Q1035" s="37" t="s">
        <v>118</v>
      </c>
      <c r="R1035" s="37">
        <v>98103</v>
      </c>
      <c r="S1035" s="39">
        <v>42098</v>
      </c>
      <c r="T1035" s="39">
        <v>42100</v>
      </c>
      <c r="U1035" s="37">
        <v>112.06</v>
      </c>
      <c r="V1035" s="37">
        <v>47</v>
      </c>
      <c r="W1035" s="37">
        <v>228.46</v>
      </c>
      <c r="X1035" s="37">
        <v>13959</v>
      </c>
      <c r="Y1035" s="37" t="s">
        <v>3218</v>
      </c>
      <c r="Z1035" s="37">
        <v>116.74615253866551</v>
      </c>
    </row>
    <row r="1036" spans="1:26" customFormat="1" x14ac:dyDescent="0.2">
      <c r="A1036" s="37">
        <v>117</v>
      </c>
      <c r="B1036" s="37" t="s">
        <v>117</v>
      </c>
      <c r="C1036" s="37" t="s">
        <v>92</v>
      </c>
      <c r="D1036" s="37">
        <v>0.09</v>
      </c>
      <c r="E1036" s="37">
        <v>4</v>
      </c>
      <c r="F1036" s="37">
        <v>1.3</v>
      </c>
      <c r="G1036" s="37" t="s">
        <v>63</v>
      </c>
      <c r="H1036" s="37" t="s">
        <v>47</v>
      </c>
      <c r="I1036" s="37" t="s">
        <v>24</v>
      </c>
      <c r="J1036" s="37" t="s">
        <v>64</v>
      </c>
      <c r="K1036" s="37" t="s">
        <v>26</v>
      </c>
      <c r="L1036" s="37" t="s">
        <v>347</v>
      </c>
      <c r="M1036" s="37">
        <v>0.37</v>
      </c>
      <c r="N1036" s="37" t="s">
        <v>8</v>
      </c>
      <c r="O1036" s="37" t="s">
        <v>35</v>
      </c>
      <c r="P1036" s="37" t="s">
        <v>42</v>
      </c>
      <c r="Q1036" s="37" t="s">
        <v>118</v>
      </c>
      <c r="R1036" s="37">
        <v>98103</v>
      </c>
      <c r="S1036" s="39">
        <v>42098</v>
      </c>
      <c r="T1036" s="39">
        <v>42100</v>
      </c>
      <c r="U1036" s="37">
        <v>16.79</v>
      </c>
      <c r="V1036" s="37">
        <v>19</v>
      </c>
      <c r="W1036" s="37">
        <v>77.61</v>
      </c>
      <c r="X1036" s="37">
        <v>13959</v>
      </c>
      <c r="Y1036" s="37" t="s">
        <v>3218</v>
      </c>
      <c r="Z1036" s="37">
        <v>-88.323651534977969</v>
      </c>
    </row>
    <row r="1037" spans="1:26" customFormat="1" x14ac:dyDescent="0.2">
      <c r="A1037" s="37">
        <v>1590</v>
      </c>
      <c r="B1037" s="37" t="s">
        <v>1964</v>
      </c>
      <c r="C1037" s="37" t="s">
        <v>92</v>
      </c>
      <c r="D1037" s="37">
        <v>0.03</v>
      </c>
      <c r="E1037" s="37">
        <v>19.04</v>
      </c>
      <c r="F1037" s="37">
        <v>6.38</v>
      </c>
      <c r="G1037" s="37" t="s">
        <v>63</v>
      </c>
      <c r="H1037" s="37" t="s">
        <v>70</v>
      </c>
      <c r="I1037" s="37" t="s">
        <v>4</v>
      </c>
      <c r="J1037" s="37" t="s">
        <v>102</v>
      </c>
      <c r="K1037" s="37" t="s">
        <v>49</v>
      </c>
      <c r="L1037" s="37" t="s">
        <v>1965</v>
      </c>
      <c r="M1037" s="37">
        <v>0.56000000000000005</v>
      </c>
      <c r="N1037" s="37" t="s">
        <v>8</v>
      </c>
      <c r="O1037" s="37" t="s">
        <v>87</v>
      </c>
      <c r="P1037" s="37" t="s">
        <v>293</v>
      </c>
      <c r="Q1037" s="37" t="s">
        <v>1966</v>
      </c>
      <c r="R1037" s="37">
        <v>44094</v>
      </c>
      <c r="S1037" s="39">
        <v>42098</v>
      </c>
      <c r="T1037" s="39">
        <v>42098</v>
      </c>
      <c r="U1037" s="37">
        <v>83.793599999999998</v>
      </c>
      <c r="V1037" s="37">
        <v>7</v>
      </c>
      <c r="W1037" s="37">
        <v>144.03</v>
      </c>
      <c r="X1037" s="37">
        <v>86668</v>
      </c>
      <c r="Y1037" s="37" t="s">
        <v>3219</v>
      </c>
      <c r="Z1037" s="37">
        <v>334.95674398698645</v>
      </c>
    </row>
    <row r="1038" spans="1:26" customFormat="1" x14ac:dyDescent="0.2">
      <c r="A1038" s="37">
        <v>1593</v>
      </c>
      <c r="B1038" s="37" t="s">
        <v>1967</v>
      </c>
      <c r="C1038" s="37" t="s">
        <v>92</v>
      </c>
      <c r="D1038" s="37">
        <v>0.02</v>
      </c>
      <c r="E1038" s="37">
        <v>5.53</v>
      </c>
      <c r="F1038" s="37">
        <v>6.98</v>
      </c>
      <c r="G1038" s="37" t="s">
        <v>14</v>
      </c>
      <c r="H1038" s="37" t="s">
        <v>70</v>
      </c>
      <c r="I1038" s="37" t="s">
        <v>24</v>
      </c>
      <c r="J1038" s="37" t="s">
        <v>48</v>
      </c>
      <c r="K1038" s="37" t="s">
        <v>49</v>
      </c>
      <c r="L1038" s="37" t="s">
        <v>1968</v>
      </c>
      <c r="M1038" s="37">
        <v>0.39</v>
      </c>
      <c r="N1038" s="37" t="s">
        <v>8</v>
      </c>
      <c r="O1038" s="37" t="s">
        <v>28</v>
      </c>
      <c r="P1038" s="37" t="s">
        <v>183</v>
      </c>
      <c r="Q1038" s="37" t="s">
        <v>526</v>
      </c>
      <c r="R1038" s="37">
        <v>74006</v>
      </c>
      <c r="S1038" s="39">
        <v>42098</v>
      </c>
      <c r="T1038" s="39">
        <v>42100</v>
      </c>
      <c r="U1038" s="37">
        <v>-77.823719999999994</v>
      </c>
      <c r="V1038" s="37">
        <v>8</v>
      </c>
      <c r="W1038" s="37">
        <v>48.81</v>
      </c>
      <c r="X1038" s="37">
        <v>86668</v>
      </c>
      <c r="Y1038" s="37" t="s">
        <v>3217</v>
      </c>
      <c r="Z1038" s="37">
        <v>91.233873793220738</v>
      </c>
    </row>
    <row r="1039" spans="1:26" customFormat="1" x14ac:dyDescent="0.2">
      <c r="A1039" s="37">
        <v>2441</v>
      </c>
      <c r="B1039" s="37" t="s">
        <v>1969</v>
      </c>
      <c r="C1039" s="37" t="s">
        <v>92</v>
      </c>
      <c r="D1039" s="37">
        <v>0.02</v>
      </c>
      <c r="E1039" s="37">
        <v>63.94</v>
      </c>
      <c r="F1039" s="37">
        <v>14.48</v>
      </c>
      <c r="G1039" s="37" t="s">
        <v>14</v>
      </c>
      <c r="H1039" s="37" t="s">
        <v>15</v>
      </c>
      <c r="I1039" s="37" t="s">
        <v>4</v>
      </c>
      <c r="J1039" s="37" t="s">
        <v>102</v>
      </c>
      <c r="K1039" s="37" t="s">
        <v>49</v>
      </c>
      <c r="L1039" s="37" t="s">
        <v>1970</v>
      </c>
      <c r="M1039" s="37">
        <v>0.46</v>
      </c>
      <c r="N1039" s="37" t="s">
        <v>8</v>
      </c>
      <c r="O1039" s="37" t="s">
        <v>9</v>
      </c>
      <c r="P1039" s="37" t="s">
        <v>99</v>
      </c>
      <c r="Q1039" s="37" t="s">
        <v>1971</v>
      </c>
      <c r="R1039" s="37">
        <v>32935</v>
      </c>
      <c r="S1039" s="39">
        <v>42098</v>
      </c>
      <c r="T1039" s="39">
        <v>42098</v>
      </c>
      <c r="U1039" s="37">
        <v>-100.17</v>
      </c>
      <c r="V1039" s="37">
        <v>11</v>
      </c>
      <c r="W1039" s="37">
        <v>709.7</v>
      </c>
      <c r="X1039" s="37">
        <v>89300</v>
      </c>
      <c r="Y1039" s="37" t="s">
        <v>3216</v>
      </c>
      <c r="Z1039" s="37">
        <v>487.90171300083699</v>
      </c>
    </row>
    <row r="1040" spans="1:26" customFormat="1" x14ac:dyDescent="0.2">
      <c r="A1040" s="37">
        <v>2442</v>
      </c>
      <c r="B1040" s="37" t="s">
        <v>1972</v>
      </c>
      <c r="C1040" s="37" t="s">
        <v>92</v>
      </c>
      <c r="D1040" s="37">
        <v>0.01</v>
      </c>
      <c r="E1040" s="37">
        <v>5.0199999999999996</v>
      </c>
      <c r="F1040" s="37">
        <v>5.14</v>
      </c>
      <c r="G1040" s="37" t="s">
        <v>14</v>
      </c>
      <c r="H1040" s="37" t="s">
        <v>15</v>
      </c>
      <c r="I1040" s="37" t="s">
        <v>16</v>
      </c>
      <c r="J1040" s="37" t="s">
        <v>17</v>
      </c>
      <c r="K1040" s="37" t="s">
        <v>18</v>
      </c>
      <c r="L1040" s="37" t="s">
        <v>367</v>
      </c>
      <c r="M1040" s="37">
        <v>0.79</v>
      </c>
      <c r="N1040" s="37" t="s">
        <v>8</v>
      </c>
      <c r="O1040" s="37" t="s">
        <v>9</v>
      </c>
      <c r="P1040" s="37" t="s">
        <v>99</v>
      </c>
      <c r="Q1040" s="37" t="s">
        <v>1973</v>
      </c>
      <c r="R1040" s="37">
        <v>32953</v>
      </c>
      <c r="S1040" s="39">
        <v>42098</v>
      </c>
      <c r="T1040" s="39">
        <v>42100</v>
      </c>
      <c r="U1040" s="37">
        <v>-3.948</v>
      </c>
      <c r="V1040" s="37">
        <v>5</v>
      </c>
      <c r="W1040" s="37">
        <v>27.42</v>
      </c>
      <c r="X1040" s="37">
        <v>89300</v>
      </c>
      <c r="Y1040" s="37" t="s">
        <v>3216</v>
      </c>
      <c r="Z1040" s="37">
        <v>424.57639097861698</v>
      </c>
    </row>
    <row r="1041" spans="1:26" customFormat="1" x14ac:dyDescent="0.2">
      <c r="A1041" s="37">
        <v>3400</v>
      </c>
      <c r="B1041" s="37" t="s">
        <v>1974</v>
      </c>
      <c r="C1041" s="37" t="s">
        <v>92</v>
      </c>
      <c r="D1041" s="37">
        <v>0.1</v>
      </c>
      <c r="E1041" s="37">
        <v>9.3800000000000008</v>
      </c>
      <c r="F1041" s="37">
        <v>4.93</v>
      </c>
      <c r="G1041" s="37" t="s">
        <v>63</v>
      </c>
      <c r="H1041" s="37" t="s">
        <v>3</v>
      </c>
      <c r="I1041" s="37" t="s">
        <v>4</v>
      </c>
      <c r="J1041" s="37" t="s">
        <v>102</v>
      </c>
      <c r="K1041" s="37" t="s">
        <v>49</v>
      </c>
      <c r="L1041" s="37" t="s">
        <v>1975</v>
      </c>
      <c r="M1041" s="37">
        <v>0.56999999999999995</v>
      </c>
      <c r="N1041" s="37" t="s">
        <v>8</v>
      </c>
      <c r="O1041" s="37" t="s">
        <v>87</v>
      </c>
      <c r="P1041" s="37" t="s">
        <v>879</v>
      </c>
      <c r="Q1041" s="37" t="s">
        <v>1976</v>
      </c>
      <c r="R1041" s="37">
        <v>26554</v>
      </c>
      <c r="S1041" s="39">
        <v>42098</v>
      </c>
      <c r="T1041" s="39">
        <v>42098</v>
      </c>
      <c r="U1041" s="37">
        <v>-24.7104</v>
      </c>
      <c r="V1041" s="37">
        <v>15</v>
      </c>
      <c r="W1041" s="37">
        <v>135.78</v>
      </c>
      <c r="X1041" s="37">
        <v>87537</v>
      </c>
      <c r="Y1041" s="37" t="s">
        <v>3219</v>
      </c>
      <c r="Z1041" s="37">
        <v>106.51884933923002</v>
      </c>
    </row>
    <row r="1042" spans="1:26" customFormat="1" x14ac:dyDescent="0.2">
      <c r="A1042" s="37">
        <v>1733</v>
      </c>
      <c r="B1042" s="37" t="s">
        <v>1977</v>
      </c>
      <c r="C1042" s="37" t="s">
        <v>46</v>
      </c>
      <c r="D1042" s="37">
        <v>0.02</v>
      </c>
      <c r="E1042" s="37">
        <v>60.98</v>
      </c>
      <c r="F1042" s="37">
        <v>49</v>
      </c>
      <c r="G1042" s="37" t="s">
        <v>14</v>
      </c>
      <c r="H1042" s="37" t="s">
        <v>3</v>
      </c>
      <c r="I1042" s="37" t="s">
        <v>24</v>
      </c>
      <c r="J1042" s="37" t="s">
        <v>71</v>
      </c>
      <c r="K1042" s="37" t="s">
        <v>40</v>
      </c>
      <c r="L1042" s="37" t="s">
        <v>1506</v>
      </c>
      <c r="M1042" s="37">
        <v>0.59</v>
      </c>
      <c r="N1042" s="37" t="s">
        <v>8</v>
      </c>
      <c r="O1042" s="37" t="s">
        <v>87</v>
      </c>
      <c r="P1042" s="37" t="s">
        <v>350</v>
      </c>
      <c r="Q1042" s="37" t="s">
        <v>42</v>
      </c>
      <c r="R1042" s="37">
        <v>20012</v>
      </c>
      <c r="S1042" s="39">
        <v>42098</v>
      </c>
      <c r="T1042" s="39">
        <v>42100</v>
      </c>
      <c r="U1042" s="37">
        <v>-662.52</v>
      </c>
      <c r="V1042" s="37">
        <v>34</v>
      </c>
      <c r="W1042" s="37">
        <v>2119.54</v>
      </c>
      <c r="X1042" s="37">
        <v>3841</v>
      </c>
      <c r="Y1042" s="37" t="s">
        <v>3219</v>
      </c>
      <c r="Z1042" s="37">
        <v>1173.095980625141</v>
      </c>
    </row>
    <row r="1043" spans="1:26" customFormat="1" x14ac:dyDescent="0.2">
      <c r="A1043" s="37">
        <v>1733</v>
      </c>
      <c r="B1043" s="37" t="s">
        <v>1977</v>
      </c>
      <c r="C1043" s="37" t="s">
        <v>46</v>
      </c>
      <c r="D1043" s="37">
        <v>0.02</v>
      </c>
      <c r="E1043" s="37">
        <v>1270.99</v>
      </c>
      <c r="F1043" s="37">
        <v>19.989999999999998</v>
      </c>
      <c r="G1043" s="37" t="s">
        <v>14</v>
      </c>
      <c r="H1043" s="37" t="s">
        <v>3</v>
      </c>
      <c r="I1043" s="37" t="s">
        <v>24</v>
      </c>
      <c r="J1043" s="37" t="s">
        <v>48</v>
      </c>
      <c r="K1043" s="37" t="s">
        <v>49</v>
      </c>
      <c r="L1043" s="37" t="s">
        <v>628</v>
      </c>
      <c r="M1043" s="37">
        <v>0.35</v>
      </c>
      <c r="N1043" s="37" t="s">
        <v>8</v>
      </c>
      <c r="O1043" s="37" t="s">
        <v>87</v>
      </c>
      <c r="P1043" s="37" t="s">
        <v>350</v>
      </c>
      <c r="Q1043" s="37" t="s">
        <v>42</v>
      </c>
      <c r="R1043" s="37">
        <v>20012</v>
      </c>
      <c r="S1043" s="39">
        <v>42098</v>
      </c>
      <c r="T1043" s="39">
        <v>42100</v>
      </c>
      <c r="U1043" s="37">
        <v>9228.2255999999998</v>
      </c>
      <c r="V1043" s="37">
        <v>36</v>
      </c>
      <c r="W1043" s="37">
        <v>23939.200000000001</v>
      </c>
      <c r="X1043" s="37">
        <v>3841</v>
      </c>
      <c r="Y1043" s="37" t="s">
        <v>3219</v>
      </c>
      <c r="Z1043" s="37">
        <v>14091.346166822248</v>
      </c>
    </row>
    <row r="1044" spans="1:26" customFormat="1" x14ac:dyDescent="0.2">
      <c r="A1044" s="37">
        <v>1734</v>
      </c>
      <c r="B1044" s="37" t="s">
        <v>1978</v>
      </c>
      <c r="C1044" s="37" t="s">
        <v>46</v>
      </c>
      <c r="D1044" s="37">
        <v>0.02</v>
      </c>
      <c r="E1044" s="37">
        <v>60.98</v>
      </c>
      <c r="F1044" s="37">
        <v>49</v>
      </c>
      <c r="G1044" s="37" t="s">
        <v>14</v>
      </c>
      <c r="H1044" s="37" t="s">
        <v>3</v>
      </c>
      <c r="I1044" s="37" t="s">
        <v>24</v>
      </c>
      <c r="J1044" s="37" t="s">
        <v>71</v>
      </c>
      <c r="K1044" s="37" t="s">
        <v>40</v>
      </c>
      <c r="L1044" s="37" t="s">
        <v>1506</v>
      </c>
      <c r="M1044" s="37">
        <v>0.59</v>
      </c>
      <c r="N1044" s="37" t="s">
        <v>8</v>
      </c>
      <c r="O1044" s="37" t="s">
        <v>87</v>
      </c>
      <c r="P1044" s="37" t="s">
        <v>88</v>
      </c>
      <c r="Q1044" s="37" t="s">
        <v>1979</v>
      </c>
      <c r="R1044" s="37">
        <v>10528</v>
      </c>
      <c r="S1044" s="39">
        <v>42098</v>
      </c>
      <c r="T1044" s="39">
        <v>42100</v>
      </c>
      <c r="U1044" s="37">
        <v>-596.26800000000003</v>
      </c>
      <c r="V1044" s="37">
        <v>9</v>
      </c>
      <c r="W1044" s="37">
        <v>561.05999999999995</v>
      </c>
      <c r="X1044" s="37">
        <v>88443</v>
      </c>
      <c r="Y1044" s="37" t="s">
        <v>3219</v>
      </c>
      <c r="Z1044" s="37">
        <v>1240.9397327844174</v>
      </c>
    </row>
    <row r="1045" spans="1:26" customFormat="1" x14ac:dyDescent="0.2">
      <c r="A1045" s="37">
        <v>1734</v>
      </c>
      <c r="B1045" s="37" t="s">
        <v>1978</v>
      </c>
      <c r="C1045" s="37" t="s">
        <v>46</v>
      </c>
      <c r="D1045" s="37">
        <v>0.02</v>
      </c>
      <c r="E1045" s="37">
        <v>1270.99</v>
      </c>
      <c r="F1045" s="37">
        <v>19.989999999999998</v>
      </c>
      <c r="G1045" s="37" t="s">
        <v>14</v>
      </c>
      <c r="H1045" s="37" t="s">
        <v>3</v>
      </c>
      <c r="I1045" s="37" t="s">
        <v>24</v>
      </c>
      <c r="J1045" s="37" t="s">
        <v>48</v>
      </c>
      <c r="K1045" s="37" t="s">
        <v>49</v>
      </c>
      <c r="L1045" s="37" t="s">
        <v>628</v>
      </c>
      <c r="M1045" s="37">
        <v>0.35</v>
      </c>
      <c r="N1045" s="37" t="s">
        <v>8</v>
      </c>
      <c r="O1045" s="37" t="s">
        <v>87</v>
      </c>
      <c r="P1045" s="37" t="s">
        <v>88</v>
      </c>
      <c r="Q1045" s="37" t="s">
        <v>1979</v>
      </c>
      <c r="R1045" s="37">
        <v>10528</v>
      </c>
      <c r="S1045" s="39">
        <v>42098</v>
      </c>
      <c r="T1045" s="39">
        <v>42100</v>
      </c>
      <c r="U1045" s="37">
        <v>7889.6877000000004</v>
      </c>
      <c r="V1045" s="37">
        <v>9</v>
      </c>
      <c r="W1045" s="37">
        <v>11434.33</v>
      </c>
      <c r="X1045" s="37">
        <v>88443</v>
      </c>
      <c r="Y1045" s="37" t="s">
        <v>3219</v>
      </c>
      <c r="Z1045" s="37">
        <v>12720.648926838578</v>
      </c>
    </row>
    <row r="1046" spans="1:26" customFormat="1" x14ac:dyDescent="0.2">
      <c r="A1046" s="37">
        <v>1734</v>
      </c>
      <c r="B1046" s="37" t="s">
        <v>1978</v>
      </c>
      <c r="C1046" s="37" t="s">
        <v>46</v>
      </c>
      <c r="D1046" s="37">
        <v>0.05</v>
      </c>
      <c r="E1046" s="37">
        <v>205.99</v>
      </c>
      <c r="F1046" s="37">
        <v>8.99</v>
      </c>
      <c r="G1046" s="37" t="s">
        <v>63</v>
      </c>
      <c r="H1046" s="37" t="s">
        <v>3</v>
      </c>
      <c r="I1046" s="37" t="s">
        <v>16</v>
      </c>
      <c r="J1046" s="37" t="s">
        <v>111</v>
      </c>
      <c r="K1046" s="37" t="s">
        <v>49</v>
      </c>
      <c r="L1046" s="37" t="s">
        <v>1008</v>
      </c>
      <c r="M1046" s="37">
        <v>0.6</v>
      </c>
      <c r="N1046" s="37" t="s">
        <v>8</v>
      </c>
      <c r="O1046" s="37" t="s">
        <v>87</v>
      </c>
      <c r="P1046" s="37" t="s">
        <v>88</v>
      </c>
      <c r="Q1046" s="37" t="s">
        <v>1979</v>
      </c>
      <c r="R1046" s="37">
        <v>10528</v>
      </c>
      <c r="S1046" s="39">
        <v>42098</v>
      </c>
      <c r="T1046" s="39">
        <v>42100</v>
      </c>
      <c r="U1046" s="37">
        <v>1545.8097600000001</v>
      </c>
      <c r="V1046" s="37">
        <v>19</v>
      </c>
      <c r="W1046" s="37">
        <v>3229.24</v>
      </c>
      <c r="X1046" s="37">
        <v>88443</v>
      </c>
      <c r="Y1046" s="37" t="s">
        <v>3219</v>
      </c>
      <c r="Z1046" s="37">
        <v>2689.2448409093317</v>
      </c>
    </row>
    <row r="1047" spans="1:26" customFormat="1" x14ac:dyDescent="0.2">
      <c r="A1047" s="37">
        <v>2603</v>
      </c>
      <c r="B1047" s="37" t="s">
        <v>1980</v>
      </c>
      <c r="C1047" s="37" t="s">
        <v>1</v>
      </c>
      <c r="D1047" s="37">
        <v>7.0000000000000007E-2</v>
      </c>
      <c r="E1047" s="37">
        <v>200.99</v>
      </c>
      <c r="F1047" s="37">
        <v>4.2</v>
      </c>
      <c r="G1047" s="37" t="s">
        <v>14</v>
      </c>
      <c r="H1047" s="37" t="s">
        <v>70</v>
      </c>
      <c r="I1047" s="37" t="s">
        <v>16</v>
      </c>
      <c r="J1047" s="37" t="s">
        <v>111</v>
      </c>
      <c r="K1047" s="37" t="s">
        <v>49</v>
      </c>
      <c r="L1047" s="37" t="s">
        <v>770</v>
      </c>
      <c r="M1047" s="37">
        <v>0.59</v>
      </c>
      <c r="N1047" s="37" t="s">
        <v>8</v>
      </c>
      <c r="O1047" s="37" t="s">
        <v>87</v>
      </c>
      <c r="P1047" s="37" t="s">
        <v>373</v>
      </c>
      <c r="Q1047" s="37" t="s">
        <v>1981</v>
      </c>
      <c r="R1047" s="37">
        <v>7601</v>
      </c>
      <c r="S1047" s="39">
        <v>42099</v>
      </c>
      <c r="T1047" s="39">
        <v>42100</v>
      </c>
      <c r="U1047" s="37">
        <v>2225.0761200000002</v>
      </c>
      <c r="V1047" s="37">
        <v>22</v>
      </c>
      <c r="W1047" s="37">
        <v>3705.14</v>
      </c>
      <c r="X1047" s="37">
        <v>87383</v>
      </c>
      <c r="Y1047" s="37" t="s">
        <v>3219</v>
      </c>
      <c r="Z1047" s="37">
        <v>3395.4786009099744</v>
      </c>
    </row>
    <row r="1048" spans="1:26" customFormat="1" x14ac:dyDescent="0.2">
      <c r="A1048" s="37">
        <v>2604</v>
      </c>
      <c r="B1048" s="37" t="s">
        <v>1982</v>
      </c>
      <c r="C1048" s="37" t="s">
        <v>1</v>
      </c>
      <c r="D1048" s="37">
        <v>0.01</v>
      </c>
      <c r="E1048" s="37">
        <v>297.48</v>
      </c>
      <c r="F1048" s="37">
        <v>18.059999999999999</v>
      </c>
      <c r="G1048" s="37" t="s">
        <v>2</v>
      </c>
      <c r="H1048" s="37" t="s">
        <v>70</v>
      </c>
      <c r="I1048" s="37" t="s">
        <v>16</v>
      </c>
      <c r="J1048" s="37" t="s">
        <v>32</v>
      </c>
      <c r="K1048" s="37" t="s">
        <v>33</v>
      </c>
      <c r="L1048" s="37" t="s">
        <v>363</v>
      </c>
      <c r="M1048" s="37">
        <v>0.6</v>
      </c>
      <c r="N1048" s="37" t="s">
        <v>8</v>
      </c>
      <c r="O1048" s="37" t="s">
        <v>87</v>
      </c>
      <c r="P1048" s="37" t="s">
        <v>373</v>
      </c>
      <c r="Q1048" s="37" t="s">
        <v>1983</v>
      </c>
      <c r="R1048" s="37">
        <v>8830</v>
      </c>
      <c r="S1048" s="39">
        <v>42099</v>
      </c>
      <c r="T1048" s="39">
        <v>42100</v>
      </c>
      <c r="U1048" s="37">
        <v>-338.18083200000001</v>
      </c>
      <c r="V1048" s="37">
        <v>3</v>
      </c>
      <c r="W1048" s="37">
        <v>945.36</v>
      </c>
      <c r="X1048" s="37">
        <v>87383</v>
      </c>
      <c r="Y1048" s="37" t="s">
        <v>3219</v>
      </c>
      <c r="Z1048" s="37">
        <v>1700.4335458853093</v>
      </c>
    </row>
    <row r="1049" spans="1:26" customFormat="1" x14ac:dyDescent="0.2">
      <c r="A1049" s="37">
        <v>635</v>
      </c>
      <c r="B1049" s="37" t="s">
        <v>1984</v>
      </c>
      <c r="C1049" s="37" t="s">
        <v>13</v>
      </c>
      <c r="D1049" s="37">
        <v>0.01</v>
      </c>
      <c r="E1049" s="37">
        <v>2.08</v>
      </c>
      <c r="F1049" s="37">
        <v>5.33</v>
      </c>
      <c r="G1049" s="37" t="s">
        <v>14</v>
      </c>
      <c r="H1049" s="37" t="s">
        <v>70</v>
      </c>
      <c r="I1049" s="37" t="s">
        <v>4</v>
      </c>
      <c r="J1049" s="37" t="s">
        <v>102</v>
      </c>
      <c r="K1049" s="37" t="s">
        <v>49</v>
      </c>
      <c r="L1049" s="37" t="s">
        <v>435</v>
      </c>
      <c r="M1049" s="37">
        <v>0.43</v>
      </c>
      <c r="N1049" s="37" t="s">
        <v>8</v>
      </c>
      <c r="O1049" s="37" t="s">
        <v>28</v>
      </c>
      <c r="P1049" s="37" t="s">
        <v>60</v>
      </c>
      <c r="Q1049" s="37" t="s">
        <v>1985</v>
      </c>
      <c r="R1049" s="37">
        <v>55106</v>
      </c>
      <c r="S1049" s="39">
        <v>42099</v>
      </c>
      <c r="T1049" s="39">
        <v>42099</v>
      </c>
      <c r="U1049" s="37">
        <v>-103.7124</v>
      </c>
      <c r="V1049" s="37">
        <v>12</v>
      </c>
      <c r="W1049" s="37">
        <v>28.32</v>
      </c>
      <c r="X1049" s="37">
        <v>89284</v>
      </c>
      <c r="Y1049" s="37" t="s">
        <v>3217</v>
      </c>
      <c r="Z1049" s="37">
        <v>32.912988179760561</v>
      </c>
    </row>
    <row r="1050" spans="1:26" customFormat="1" x14ac:dyDescent="0.2">
      <c r="A1050" s="37">
        <v>635</v>
      </c>
      <c r="B1050" s="37" t="s">
        <v>1984</v>
      </c>
      <c r="C1050" s="37" t="s">
        <v>13</v>
      </c>
      <c r="D1050" s="37">
        <v>0.03</v>
      </c>
      <c r="E1050" s="37">
        <v>370.98</v>
      </c>
      <c r="F1050" s="37">
        <v>99</v>
      </c>
      <c r="G1050" s="37" t="s">
        <v>2</v>
      </c>
      <c r="H1050" s="37" t="s">
        <v>70</v>
      </c>
      <c r="I1050" s="37" t="s">
        <v>24</v>
      </c>
      <c r="J1050" s="37" t="s">
        <v>54</v>
      </c>
      <c r="K1050" s="37" t="s">
        <v>33</v>
      </c>
      <c r="L1050" s="37" t="s">
        <v>1986</v>
      </c>
      <c r="M1050" s="37">
        <v>0.65</v>
      </c>
      <c r="N1050" s="37" t="s">
        <v>8</v>
      </c>
      <c r="O1050" s="37" t="s">
        <v>28</v>
      </c>
      <c r="P1050" s="37" t="s">
        <v>60</v>
      </c>
      <c r="Q1050" s="37" t="s">
        <v>1985</v>
      </c>
      <c r="R1050" s="37">
        <v>55106</v>
      </c>
      <c r="S1050" s="39">
        <v>42099</v>
      </c>
      <c r="T1050" s="39">
        <v>42100</v>
      </c>
      <c r="U1050" s="37">
        <v>-124.2864</v>
      </c>
      <c r="V1050" s="37">
        <v>6</v>
      </c>
      <c r="W1050" s="37">
        <v>2309.4899999999998</v>
      </c>
      <c r="X1050" s="37">
        <v>89284</v>
      </c>
      <c r="Y1050" s="37" t="s">
        <v>3217</v>
      </c>
      <c r="Z1050" s="37">
        <v>4122.7266745060306</v>
      </c>
    </row>
    <row r="1051" spans="1:26" customFormat="1" x14ac:dyDescent="0.2">
      <c r="A1051" s="37">
        <v>1246</v>
      </c>
      <c r="B1051" s="37" t="s">
        <v>1987</v>
      </c>
      <c r="C1051" s="37" t="s">
        <v>13</v>
      </c>
      <c r="D1051" s="37">
        <v>0.1</v>
      </c>
      <c r="E1051" s="37">
        <v>22.38</v>
      </c>
      <c r="F1051" s="37">
        <v>15.1</v>
      </c>
      <c r="G1051" s="37" t="s">
        <v>14</v>
      </c>
      <c r="H1051" s="37" t="s">
        <v>47</v>
      </c>
      <c r="I1051" s="37" t="s">
        <v>24</v>
      </c>
      <c r="J1051" s="37" t="s">
        <v>48</v>
      </c>
      <c r="K1051" s="37" t="s">
        <v>49</v>
      </c>
      <c r="L1051" s="37" t="s">
        <v>1061</v>
      </c>
      <c r="M1051" s="37">
        <v>0.38</v>
      </c>
      <c r="N1051" s="37" t="s">
        <v>8</v>
      </c>
      <c r="O1051" s="37" t="s">
        <v>87</v>
      </c>
      <c r="P1051" s="37" t="s">
        <v>88</v>
      </c>
      <c r="Q1051" s="37" t="s">
        <v>89</v>
      </c>
      <c r="R1051" s="37">
        <v>10009</v>
      </c>
      <c r="S1051" s="39">
        <v>42099</v>
      </c>
      <c r="T1051" s="39">
        <v>42100</v>
      </c>
      <c r="U1051" s="37">
        <v>-107.51349999999999</v>
      </c>
      <c r="V1051" s="37">
        <v>26</v>
      </c>
      <c r="W1051" s="37">
        <v>564.98</v>
      </c>
      <c r="X1051" s="37">
        <v>36452</v>
      </c>
      <c r="Y1051" s="37" t="s">
        <v>3219</v>
      </c>
      <c r="Z1051" s="37">
        <v>292.06485224300468</v>
      </c>
    </row>
    <row r="1052" spans="1:26" customFormat="1" x14ac:dyDescent="0.2">
      <c r="A1052" s="37">
        <v>1246</v>
      </c>
      <c r="B1052" s="37" t="s">
        <v>1987</v>
      </c>
      <c r="C1052" s="37" t="s">
        <v>13</v>
      </c>
      <c r="D1052" s="37">
        <v>0.04</v>
      </c>
      <c r="E1052" s="37">
        <v>6.98</v>
      </c>
      <c r="F1052" s="37">
        <v>2.83</v>
      </c>
      <c r="G1052" s="37" t="s">
        <v>14</v>
      </c>
      <c r="H1052" s="37" t="s">
        <v>47</v>
      </c>
      <c r="I1052" s="37" t="s">
        <v>4</v>
      </c>
      <c r="J1052" s="37" t="s">
        <v>102</v>
      </c>
      <c r="K1052" s="37" t="s">
        <v>18</v>
      </c>
      <c r="L1052" s="37" t="s">
        <v>1988</v>
      </c>
      <c r="M1052" s="37">
        <v>0.37</v>
      </c>
      <c r="N1052" s="37" t="s">
        <v>8</v>
      </c>
      <c r="O1052" s="37" t="s">
        <v>87</v>
      </c>
      <c r="P1052" s="37" t="s">
        <v>88</v>
      </c>
      <c r="Q1052" s="37" t="s">
        <v>89</v>
      </c>
      <c r="R1052" s="37">
        <v>10009</v>
      </c>
      <c r="S1052" s="39">
        <v>42099</v>
      </c>
      <c r="T1052" s="39">
        <v>42101</v>
      </c>
      <c r="U1052" s="37">
        <v>46.01</v>
      </c>
      <c r="V1052" s="37">
        <v>18</v>
      </c>
      <c r="W1052" s="37">
        <v>129.47999999999999</v>
      </c>
      <c r="X1052" s="37">
        <v>36452</v>
      </c>
      <c r="Y1052" s="37" t="s">
        <v>3219</v>
      </c>
      <c r="Z1052" s="37">
        <v>93.229692692749495</v>
      </c>
    </row>
    <row r="1053" spans="1:26" customFormat="1" x14ac:dyDescent="0.2">
      <c r="A1053" s="37">
        <v>1247</v>
      </c>
      <c r="B1053" s="37" t="s">
        <v>1989</v>
      </c>
      <c r="C1053" s="37" t="s">
        <v>13</v>
      </c>
      <c r="D1053" s="37">
        <v>0.1</v>
      </c>
      <c r="E1053" s="37">
        <v>22.38</v>
      </c>
      <c r="F1053" s="37">
        <v>15.1</v>
      </c>
      <c r="G1053" s="37" t="s">
        <v>14</v>
      </c>
      <c r="H1053" s="37" t="s">
        <v>47</v>
      </c>
      <c r="I1053" s="37" t="s">
        <v>24</v>
      </c>
      <c r="J1053" s="37" t="s">
        <v>48</v>
      </c>
      <c r="K1053" s="37" t="s">
        <v>49</v>
      </c>
      <c r="L1053" s="37" t="s">
        <v>1061</v>
      </c>
      <c r="M1053" s="37">
        <v>0.38</v>
      </c>
      <c r="N1053" s="37" t="s">
        <v>8</v>
      </c>
      <c r="O1053" s="37" t="s">
        <v>28</v>
      </c>
      <c r="P1053" s="37" t="s">
        <v>163</v>
      </c>
      <c r="Q1053" s="37" t="s">
        <v>1990</v>
      </c>
      <c r="R1053" s="37">
        <v>78641</v>
      </c>
      <c r="S1053" s="39">
        <v>42099</v>
      </c>
      <c r="T1053" s="39">
        <v>42100</v>
      </c>
      <c r="U1053" s="37">
        <v>-107.51349999999999</v>
      </c>
      <c r="V1053" s="37">
        <v>7</v>
      </c>
      <c r="W1053" s="37">
        <v>152.11000000000001</v>
      </c>
      <c r="X1053" s="37">
        <v>91555</v>
      </c>
      <c r="Y1053" s="37" t="s">
        <v>3217</v>
      </c>
      <c r="Z1053" s="37">
        <v>292.06485224300468</v>
      </c>
    </row>
    <row r="1054" spans="1:26" customFormat="1" x14ac:dyDescent="0.2">
      <c r="A1054" s="37">
        <v>1247</v>
      </c>
      <c r="B1054" s="37" t="s">
        <v>1989</v>
      </c>
      <c r="C1054" s="37" t="s">
        <v>13</v>
      </c>
      <c r="D1054" s="37">
        <v>0.04</v>
      </c>
      <c r="E1054" s="37">
        <v>6.98</v>
      </c>
      <c r="F1054" s="37">
        <v>2.83</v>
      </c>
      <c r="G1054" s="37" t="s">
        <v>14</v>
      </c>
      <c r="H1054" s="37" t="s">
        <v>47</v>
      </c>
      <c r="I1054" s="37" t="s">
        <v>4</v>
      </c>
      <c r="J1054" s="37" t="s">
        <v>102</v>
      </c>
      <c r="K1054" s="37" t="s">
        <v>18</v>
      </c>
      <c r="L1054" s="37" t="s">
        <v>1988</v>
      </c>
      <c r="M1054" s="37">
        <v>0.37</v>
      </c>
      <c r="N1054" s="37" t="s">
        <v>8</v>
      </c>
      <c r="O1054" s="37" t="s">
        <v>28</v>
      </c>
      <c r="P1054" s="37" t="s">
        <v>163</v>
      </c>
      <c r="Q1054" s="37" t="s">
        <v>1990</v>
      </c>
      <c r="R1054" s="37">
        <v>78641</v>
      </c>
      <c r="S1054" s="39">
        <v>42099</v>
      </c>
      <c r="T1054" s="39">
        <v>42101</v>
      </c>
      <c r="U1054" s="37">
        <v>24.819299999999998</v>
      </c>
      <c r="V1054" s="37">
        <v>5</v>
      </c>
      <c r="W1054" s="37">
        <v>35.97</v>
      </c>
      <c r="X1054" s="37">
        <v>91555</v>
      </c>
      <c r="Y1054" s="37" t="s">
        <v>3217</v>
      </c>
      <c r="Z1054" s="37">
        <v>71.529870817461557</v>
      </c>
    </row>
    <row r="1055" spans="1:26" customFormat="1" x14ac:dyDescent="0.2">
      <c r="A1055" s="37">
        <v>1459</v>
      </c>
      <c r="B1055" s="37" t="s">
        <v>1991</v>
      </c>
      <c r="C1055" s="37" t="s">
        <v>13</v>
      </c>
      <c r="D1055" s="37">
        <v>0.05</v>
      </c>
      <c r="E1055" s="37">
        <v>85.99</v>
      </c>
      <c r="F1055" s="37">
        <v>0.99</v>
      </c>
      <c r="G1055" s="37" t="s">
        <v>14</v>
      </c>
      <c r="H1055" s="37" t="s">
        <v>15</v>
      </c>
      <c r="I1055" s="37" t="s">
        <v>16</v>
      </c>
      <c r="J1055" s="37" t="s">
        <v>111</v>
      </c>
      <c r="K1055" s="37" t="s">
        <v>26</v>
      </c>
      <c r="L1055" s="37" t="s">
        <v>1152</v>
      </c>
      <c r="M1055" s="37">
        <v>0.55000000000000004</v>
      </c>
      <c r="N1055" s="37" t="s">
        <v>8</v>
      </c>
      <c r="O1055" s="37" t="s">
        <v>9</v>
      </c>
      <c r="P1055" s="37" t="s">
        <v>247</v>
      </c>
      <c r="Q1055" s="37" t="s">
        <v>1992</v>
      </c>
      <c r="R1055" s="37">
        <v>29687</v>
      </c>
      <c r="S1055" s="39">
        <v>42099</v>
      </c>
      <c r="T1055" s="39">
        <v>42101</v>
      </c>
      <c r="U1055" s="37">
        <v>36.216000000000001</v>
      </c>
      <c r="V1055" s="37">
        <v>4</v>
      </c>
      <c r="W1055" s="37">
        <v>291.64</v>
      </c>
      <c r="X1055" s="37">
        <v>86734</v>
      </c>
      <c r="Y1055" s="37" t="s">
        <v>3216</v>
      </c>
      <c r="Z1055" s="37">
        <v>363.52604271876379</v>
      </c>
    </row>
    <row r="1056" spans="1:26" customFormat="1" x14ac:dyDescent="0.2">
      <c r="A1056" s="37">
        <v>1891</v>
      </c>
      <c r="B1056" s="37" t="s">
        <v>1993</v>
      </c>
      <c r="C1056" s="37" t="s">
        <v>46</v>
      </c>
      <c r="D1056" s="37">
        <v>0.03</v>
      </c>
      <c r="E1056" s="37">
        <v>320.64</v>
      </c>
      <c r="F1056" s="37">
        <v>29.2</v>
      </c>
      <c r="G1056" s="37" t="s">
        <v>2</v>
      </c>
      <c r="H1056" s="37" t="s">
        <v>47</v>
      </c>
      <c r="I1056" s="37" t="s">
        <v>4</v>
      </c>
      <c r="J1056" s="37" t="s">
        <v>5</v>
      </c>
      <c r="K1056" s="37" t="s">
        <v>6</v>
      </c>
      <c r="L1056" s="37" t="s">
        <v>1994</v>
      </c>
      <c r="M1056" s="37">
        <v>0.66</v>
      </c>
      <c r="N1056" s="37" t="s">
        <v>8</v>
      </c>
      <c r="O1056" s="37" t="s">
        <v>87</v>
      </c>
      <c r="P1056" s="37" t="s">
        <v>293</v>
      </c>
      <c r="Q1056" s="37" t="s">
        <v>1995</v>
      </c>
      <c r="R1056" s="37">
        <v>45801</v>
      </c>
      <c r="S1056" s="39">
        <v>42099</v>
      </c>
      <c r="T1056" s="39">
        <v>42101</v>
      </c>
      <c r="U1056" s="37">
        <v>429.75435599999997</v>
      </c>
      <c r="V1056" s="37">
        <v>7</v>
      </c>
      <c r="W1056" s="37">
        <v>2233.46</v>
      </c>
      <c r="X1056" s="37">
        <v>90630</v>
      </c>
      <c r="Y1056" s="37" t="s">
        <v>3219</v>
      </c>
      <c r="Z1056" s="37">
        <v>2845.3969425048331</v>
      </c>
    </row>
    <row r="1057" spans="1:26" customFormat="1" x14ac:dyDescent="0.2">
      <c r="A1057" s="37">
        <v>2960</v>
      </c>
      <c r="B1057" s="37" t="s">
        <v>1996</v>
      </c>
      <c r="C1057" s="37" t="s">
        <v>46</v>
      </c>
      <c r="D1057" s="37">
        <v>0.1</v>
      </c>
      <c r="E1057" s="37">
        <v>36.549999999999997</v>
      </c>
      <c r="F1057" s="37">
        <v>13.89</v>
      </c>
      <c r="G1057" s="37" t="s">
        <v>14</v>
      </c>
      <c r="H1057" s="37" t="s">
        <v>70</v>
      </c>
      <c r="I1057" s="37" t="s">
        <v>24</v>
      </c>
      <c r="J1057" s="37" t="s">
        <v>25</v>
      </c>
      <c r="K1057" s="37" t="s">
        <v>26</v>
      </c>
      <c r="L1057" s="37" t="s">
        <v>1329</v>
      </c>
      <c r="M1057" s="37">
        <v>0.41</v>
      </c>
      <c r="N1057" s="37" t="s">
        <v>8</v>
      </c>
      <c r="O1057" s="37" t="s">
        <v>9</v>
      </c>
      <c r="P1057" s="37" t="s">
        <v>20</v>
      </c>
      <c r="Q1057" s="37" t="s">
        <v>1997</v>
      </c>
      <c r="R1057" s="37">
        <v>72956</v>
      </c>
      <c r="S1057" s="39">
        <v>42099</v>
      </c>
      <c r="T1057" s="39">
        <v>42101</v>
      </c>
      <c r="U1057" s="37">
        <v>-89.572000000000003</v>
      </c>
      <c r="V1057" s="37">
        <v>11</v>
      </c>
      <c r="W1057" s="37">
        <v>379.72</v>
      </c>
      <c r="X1057" s="37">
        <v>90646</v>
      </c>
      <c r="Y1057" s="37" t="s">
        <v>3216</v>
      </c>
      <c r="Z1057" s="37">
        <v>519.40497249957355</v>
      </c>
    </row>
    <row r="1058" spans="1:26" customFormat="1" x14ac:dyDescent="0.2">
      <c r="A1058" s="37">
        <v>925</v>
      </c>
      <c r="B1058" s="37" t="s">
        <v>1998</v>
      </c>
      <c r="C1058" s="37" t="s">
        <v>1</v>
      </c>
      <c r="D1058" s="37">
        <v>0.03</v>
      </c>
      <c r="E1058" s="37">
        <v>2.1800000000000002</v>
      </c>
      <c r="F1058" s="37">
        <v>1.38</v>
      </c>
      <c r="G1058" s="37" t="s">
        <v>14</v>
      </c>
      <c r="H1058" s="37" t="s">
        <v>3</v>
      </c>
      <c r="I1058" s="37" t="s">
        <v>24</v>
      </c>
      <c r="J1058" s="37" t="s">
        <v>152</v>
      </c>
      <c r="K1058" s="37" t="s">
        <v>26</v>
      </c>
      <c r="L1058" s="37" t="s">
        <v>1999</v>
      </c>
      <c r="M1058" s="37">
        <v>0.44</v>
      </c>
      <c r="N1058" s="37" t="s">
        <v>8</v>
      </c>
      <c r="O1058" s="37" t="s">
        <v>87</v>
      </c>
      <c r="P1058" s="37" t="s">
        <v>307</v>
      </c>
      <c r="Q1058" s="37" t="s">
        <v>346</v>
      </c>
      <c r="R1058" s="37">
        <v>4330</v>
      </c>
      <c r="S1058" s="39">
        <v>42100</v>
      </c>
      <c r="T1058" s="39">
        <v>42100</v>
      </c>
      <c r="U1058" s="37">
        <v>-7.04</v>
      </c>
      <c r="V1058" s="37">
        <v>7</v>
      </c>
      <c r="W1058" s="37">
        <v>15.73</v>
      </c>
      <c r="X1058" s="37">
        <v>87134</v>
      </c>
      <c r="Y1058" s="37" t="s">
        <v>3219</v>
      </c>
      <c r="Z1058" s="37">
        <v>301.60406530180637</v>
      </c>
    </row>
    <row r="1059" spans="1:26" customFormat="1" x14ac:dyDescent="0.2">
      <c r="A1059" s="37">
        <v>929</v>
      </c>
      <c r="B1059" s="37" t="s">
        <v>2000</v>
      </c>
      <c r="C1059" s="37" t="s">
        <v>1</v>
      </c>
      <c r="D1059" s="37">
        <v>0.01</v>
      </c>
      <c r="E1059" s="37">
        <v>170.98</v>
      </c>
      <c r="F1059" s="37">
        <v>35.89</v>
      </c>
      <c r="G1059" s="37" t="s">
        <v>2</v>
      </c>
      <c r="H1059" s="37" t="s">
        <v>3</v>
      </c>
      <c r="I1059" s="37" t="s">
        <v>4</v>
      </c>
      <c r="J1059" s="37" t="s">
        <v>93</v>
      </c>
      <c r="K1059" s="37" t="s">
        <v>6</v>
      </c>
      <c r="L1059" s="37" t="s">
        <v>1445</v>
      </c>
      <c r="M1059" s="37">
        <v>0.66</v>
      </c>
      <c r="N1059" s="37" t="s">
        <v>8</v>
      </c>
      <c r="O1059" s="37" t="s">
        <v>87</v>
      </c>
      <c r="P1059" s="37" t="s">
        <v>373</v>
      </c>
      <c r="Q1059" s="37" t="s">
        <v>2001</v>
      </c>
      <c r="R1059" s="37">
        <v>8857</v>
      </c>
      <c r="S1059" s="39">
        <v>42100</v>
      </c>
      <c r="T1059" s="39">
        <v>42102</v>
      </c>
      <c r="U1059" s="37">
        <v>538.52</v>
      </c>
      <c r="V1059" s="37">
        <v>10</v>
      </c>
      <c r="W1059" s="37">
        <v>1719.07</v>
      </c>
      <c r="X1059" s="37">
        <v>87134</v>
      </c>
      <c r="Y1059" s="37" t="s">
        <v>3219</v>
      </c>
      <c r="Z1059" s="37">
        <v>2735.4949939448402</v>
      </c>
    </row>
    <row r="1060" spans="1:26" customFormat="1" x14ac:dyDescent="0.2">
      <c r="A1060" s="37">
        <v>1113</v>
      </c>
      <c r="B1060" s="37" t="s">
        <v>2002</v>
      </c>
      <c r="C1060" s="37" t="s">
        <v>1</v>
      </c>
      <c r="D1060" s="37">
        <v>0.01</v>
      </c>
      <c r="E1060" s="37">
        <v>2.89</v>
      </c>
      <c r="F1060" s="37">
        <v>0.5</v>
      </c>
      <c r="G1060" s="37" t="s">
        <v>14</v>
      </c>
      <c r="H1060" s="37" t="s">
        <v>70</v>
      </c>
      <c r="I1060" s="37" t="s">
        <v>24</v>
      </c>
      <c r="J1060" s="37" t="s">
        <v>128</v>
      </c>
      <c r="K1060" s="37" t="s">
        <v>49</v>
      </c>
      <c r="L1060" s="37" t="s">
        <v>705</v>
      </c>
      <c r="M1060" s="37">
        <v>0.38</v>
      </c>
      <c r="N1060" s="37" t="s">
        <v>8</v>
      </c>
      <c r="O1060" s="37" t="s">
        <v>35</v>
      </c>
      <c r="P1060" s="37" t="s">
        <v>36</v>
      </c>
      <c r="Q1060" s="37" t="s">
        <v>2003</v>
      </c>
      <c r="R1060" s="37">
        <v>80004</v>
      </c>
      <c r="S1060" s="39">
        <v>42100</v>
      </c>
      <c r="T1060" s="39">
        <v>42101</v>
      </c>
      <c r="U1060" s="37">
        <v>29.725200000000001</v>
      </c>
      <c r="V1060" s="37">
        <v>14</v>
      </c>
      <c r="W1060" s="37">
        <v>43.08</v>
      </c>
      <c r="X1060" s="37">
        <v>90833</v>
      </c>
      <c r="Y1060" s="37" t="s">
        <v>3218</v>
      </c>
      <c r="Z1060" s="37">
        <v>289.53684921381404</v>
      </c>
    </row>
    <row r="1061" spans="1:26" customFormat="1" x14ac:dyDescent="0.2">
      <c r="A1061" s="37">
        <v>1113</v>
      </c>
      <c r="B1061" s="37" t="s">
        <v>2002</v>
      </c>
      <c r="C1061" s="37" t="s">
        <v>1</v>
      </c>
      <c r="D1061" s="37">
        <v>0</v>
      </c>
      <c r="E1061" s="37">
        <v>55.99</v>
      </c>
      <c r="F1061" s="37">
        <v>5</v>
      </c>
      <c r="G1061" s="37" t="s">
        <v>14</v>
      </c>
      <c r="H1061" s="37" t="s">
        <v>70</v>
      </c>
      <c r="I1061" s="37" t="s">
        <v>16</v>
      </c>
      <c r="J1061" s="37" t="s">
        <v>111</v>
      </c>
      <c r="K1061" s="37" t="s">
        <v>18</v>
      </c>
      <c r="L1061" s="37" t="s">
        <v>1907</v>
      </c>
      <c r="M1061" s="37">
        <v>0.8</v>
      </c>
      <c r="N1061" s="37" t="s">
        <v>8</v>
      </c>
      <c r="O1061" s="37" t="s">
        <v>35</v>
      </c>
      <c r="P1061" s="37" t="s">
        <v>36</v>
      </c>
      <c r="Q1061" s="37" t="s">
        <v>2003</v>
      </c>
      <c r="R1061" s="37">
        <v>80004</v>
      </c>
      <c r="S1061" s="39">
        <v>42100</v>
      </c>
      <c r="T1061" s="39">
        <v>42102</v>
      </c>
      <c r="U1061" s="37">
        <v>-187.11</v>
      </c>
      <c r="V1061" s="37">
        <v>5</v>
      </c>
      <c r="W1061" s="37">
        <v>258.93</v>
      </c>
      <c r="X1061" s="37">
        <v>90833</v>
      </c>
      <c r="Y1061" s="37" t="s">
        <v>3218</v>
      </c>
      <c r="Z1061" s="37">
        <v>713.94631609668579</v>
      </c>
    </row>
    <row r="1062" spans="1:26" customFormat="1" x14ac:dyDescent="0.2">
      <c r="A1062" s="37">
        <v>2481</v>
      </c>
      <c r="B1062" s="37" t="s">
        <v>2004</v>
      </c>
      <c r="C1062" s="37" t="s">
        <v>1</v>
      </c>
      <c r="D1062" s="37">
        <v>7.0000000000000007E-2</v>
      </c>
      <c r="E1062" s="37">
        <v>5.18</v>
      </c>
      <c r="F1062" s="37">
        <v>5.74</v>
      </c>
      <c r="G1062" s="37" t="s">
        <v>63</v>
      </c>
      <c r="H1062" s="37" t="s">
        <v>70</v>
      </c>
      <c r="I1062" s="37" t="s">
        <v>24</v>
      </c>
      <c r="J1062" s="37" t="s">
        <v>48</v>
      </c>
      <c r="K1062" s="37" t="s">
        <v>49</v>
      </c>
      <c r="L1062" s="37" t="s">
        <v>826</v>
      </c>
      <c r="M1062" s="37">
        <v>0.36</v>
      </c>
      <c r="N1062" s="37" t="s">
        <v>8</v>
      </c>
      <c r="O1062" s="37" t="s">
        <v>9</v>
      </c>
      <c r="P1062" s="37" t="s">
        <v>144</v>
      </c>
      <c r="Q1062" s="37" t="s">
        <v>2005</v>
      </c>
      <c r="R1062" s="37">
        <v>70506</v>
      </c>
      <c r="S1062" s="39">
        <v>42100</v>
      </c>
      <c r="T1062" s="39">
        <v>42102</v>
      </c>
      <c r="U1062" s="37">
        <v>-188.03399999999999</v>
      </c>
      <c r="V1062" s="37">
        <v>14</v>
      </c>
      <c r="W1062" s="37">
        <v>79.61</v>
      </c>
      <c r="X1062" s="37">
        <v>91000</v>
      </c>
      <c r="Y1062" s="37" t="s">
        <v>3216</v>
      </c>
      <c r="Z1062" s="37">
        <v>80.061069928776377</v>
      </c>
    </row>
    <row r="1063" spans="1:26" customFormat="1" x14ac:dyDescent="0.2">
      <c r="A1063" s="37">
        <v>1618</v>
      </c>
      <c r="B1063" s="37" t="s">
        <v>2006</v>
      </c>
      <c r="C1063" s="37" t="s">
        <v>13</v>
      </c>
      <c r="D1063" s="37">
        <v>0.09</v>
      </c>
      <c r="E1063" s="37">
        <v>12.88</v>
      </c>
      <c r="F1063" s="37">
        <v>4.59</v>
      </c>
      <c r="G1063" s="37" t="s">
        <v>14</v>
      </c>
      <c r="H1063" s="37" t="s">
        <v>15</v>
      </c>
      <c r="I1063" s="37" t="s">
        <v>24</v>
      </c>
      <c r="J1063" s="37" t="s">
        <v>544</v>
      </c>
      <c r="K1063" s="37" t="s">
        <v>26</v>
      </c>
      <c r="L1063" s="37" t="s">
        <v>2007</v>
      </c>
      <c r="M1063" s="37">
        <v>0.82</v>
      </c>
      <c r="N1063" s="37" t="s">
        <v>8</v>
      </c>
      <c r="O1063" s="37" t="s">
        <v>28</v>
      </c>
      <c r="P1063" s="37" t="s">
        <v>29</v>
      </c>
      <c r="Q1063" s="37" t="s">
        <v>1798</v>
      </c>
      <c r="R1063" s="37">
        <v>46322</v>
      </c>
      <c r="S1063" s="39">
        <v>42100</v>
      </c>
      <c r="T1063" s="39">
        <v>42100</v>
      </c>
      <c r="U1063" s="37">
        <v>-175.13</v>
      </c>
      <c r="V1063" s="37">
        <v>13</v>
      </c>
      <c r="W1063" s="37">
        <v>158.13</v>
      </c>
      <c r="X1063" s="37">
        <v>90248</v>
      </c>
      <c r="Y1063" s="37" t="s">
        <v>3217</v>
      </c>
      <c r="Z1063" s="37">
        <v>215.52356367120061</v>
      </c>
    </row>
    <row r="1064" spans="1:26" customFormat="1" x14ac:dyDescent="0.2">
      <c r="A1064" s="37">
        <v>1620</v>
      </c>
      <c r="B1064" s="37" t="s">
        <v>2008</v>
      </c>
      <c r="C1064" s="37" t="s">
        <v>13</v>
      </c>
      <c r="D1064" s="37">
        <v>0.02</v>
      </c>
      <c r="E1064" s="37">
        <v>45.99</v>
      </c>
      <c r="F1064" s="37">
        <v>4.99</v>
      </c>
      <c r="G1064" s="37" t="s">
        <v>63</v>
      </c>
      <c r="H1064" s="37" t="s">
        <v>15</v>
      </c>
      <c r="I1064" s="37" t="s">
        <v>16</v>
      </c>
      <c r="J1064" s="37" t="s">
        <v>111</v>
      </c>
      <c r="K1064" s="37" t="s">
        <v>49</v>
      </c>
      <c r="L1064" s="37" t="s">
        <v>2009</v>
      </c>
      <c r="M1064" s="37">
        <v>0.56999999999999995</v>
      </c>
      <c r="N1064" s="37" t="s">
        <v>8</v>
      </c>
      <c r="O1064" s="37" t="s">
        <v>87</v>
      </c>
      <c r="P1064" s="37" t="s">
        <v>296</v>
      </c>
      <c r="Q1064" s="37" t="s">
        <v>2010</v>
      </c>
      <c r="R1064" s="37">
        <v>17602</v>
      </c>
      <c r="S1064" s="39">
        <v>42100</v>
      </c>
      <c r="T1064" s="39">
        <v>42101</v>
      </c>
      <c r="U1064" s="37">
        <v>3.96</v>
      </c>
      <c r="V1064" s="37">
        <v>4</v>
      </c>
      <c r="W1064" s="37">
        <v>163.01</v>
      </c>
      <c r="X1064" s="37">
        <v>90248</v>
      </c>
      <c r="Y1064" s="37" t="s">
        <v>3219</v>
      </c>
      <c r="Z1064" s="37">
        <v>269.95838410144148</v>
      </c>
    </row>
    <row r="1065" spans="1:26" customFormat="1" x14ac:dyDescent="0.2">
      <c r="A1065" s="37">
        <v>3279</v>
      </c>
      <c r="B1065" s="37" t="s">
        <v>1612</v>
      </c>
      <c r="C1065" s="37" t="s">
        <v>13</v>
      </c>
      <c r="D1065" s="37">
        <v>0.06</v>
      </c>
      <c r="E1065" s="37">
        <v>89.83</v>
      </c>
      <c r="F1065" s="37">
        <v>35</v>
      </c>
      <c r="G1065" s="37" t="s">
        <v>14</v>
      </c>
      <c r="H1065" s="37" t="s">
        <v>47</v>
      </c>
      <c r="I1065" s="37" t="s">
        <v>24</v>
      </c>
      <c r="J1065" s="37" t="s">
        <v>54</v>
      </c>
      <c r="K1065" s="37" t="s">
        <v>40</v>
      </c>
      <c r="L1065" s="37" t="s">
        <v>2011</v>
      </c>
      <c r="M1065" s="37">
        <v>0.83</v>
      </c>
      <c r="N1065" s="37" t="s">
        <v>8</v>
      </c>
      <c r="O1065" s="37" t="s">
        <v>9</v>
      </c>
      <c r="P1065" s="37" t="s">
        <v>247</v>
      </c>
      <c r="Q1065" s="37" t="s">
        <v>1613</v>
      </c>
      <c r="R1065" s="37">
        <v>29203</v>
      </c>
      <c r="S1065" s="39">
        <v>42100</v>
      </c>
      <c r="T1065" s="39">
        <v>42102</v>
      </c>
      <c r="U1065" s="37">
        <v>31.11</v>
      </c>
      <c r="V1065" s="37">
        <v>4</v>
      </c>
      <c r="W1065" s="37">
        <v>366.26</v>
      </c>
      <c r="X1065" s="37">
        <v>90766</v>
      </c>
      <c r="Y1065" s="37" t="s">
        <v>3216</v>
      </c>
      <c r="Z1065" s="37">
        <v>1595.8408384118829</v>
      </c>
    </row>
    <row r="1066" spans="1:26" customFormat="1" x14ac:dyDescent="0.2">
      <c r="A1066" s="37">
        <v>3279</v>
      </c>
      <c r="B1066" s="37" t="s">
        <v>1612</v>
      </c>
      <c r="C1066" s="37" t="s">
        <v>13</v>
      </c>
      <c r="D1066" s="37">
        <v>0.1</v>
      </c>
      <c r="E1066" s="37">
        <v>13.43</v>
      </c>
      <c r="F1066" s="37">
        <v>5.5</v>
      </c>
      <c r="G1066" s="37" t="s">
        <v>14</v>
      </c>
      <c r="H1066" s="37" t="s">
        <v>47</v>
      </c>
      <c r="I1066" s="37" t="s">
        <v>24</v>
      </c>
      <c r="J1066" s="37" t="s">
        <v>54</v>
      </c>
      <c r="K1066" s="37" t="s">
        <v>49</v>
      </c>
      <c r="L1066" s="37" t="s">
        <v>535</v>
      </c>
      <c r="M1066" s="37">
        <v>0.56999999999999995</v>
      </c>
      <c r="N1066" s="37" t="s">
        <v>8</v>
      </c>
      <c r="O1066" s="37" t="s">
        <v>9</v>
      </c>
      <c r="P1066" s="37" t="s">
        <v>247</v>
      </c>
      <c r="Q1066" s="37" t="s">
        <v>1613</v>
      </c>
      <c r="R1066" s="37">
        <v>29203</v>
      </c>
      <c r="S1066" s="39">
        <v>42100</v>
      </c>
      <c r="T1066" s="39">
        <v>42102</v>
      </c>
      <c r="U1066" s="37">
        <v>358.29539999999997</v>
      </c>
      <c r="V1066" s="37">
        <v>12</v>
      </c>
      <c r="W1066" s="37">
        <v>157.99</v>
      </c>
      <c r="X1066" s="37">
        <v>90766</v>
      </c>
      <c r="Y1066" s="37" t="s">
        <v>3216</v>
      </c>
      <c r="Z1066" s="37">
        <v>633.61044737000202</v>
      </c>
    </row>
    <row r="1067" spans="1:26" customFormat="1" x14ac:dyDescent="0.2">
      <c r="A1067" s="37">
        <v>3279</v>
      </c>
      <c r="B1067" s="37" t="s">
        <v>1612</v>
      </c>
      <c r="C1067" s="37" t="s">
        <v>13</v>
      </c>
      <c r="D1067" s="37">
        <v>0.01</v>
      </c>
      <c r="E1067" s="37">
        <v>125.99</v>
      </c>
      <c r="F1067" s="37">
        <v>7.69</v>
      </c>
      <c r="G1067" s="37" t="s">
        <v>14</v>
      </c>
      <c r="H1067" s="37" t="s">
        <v>47</v>
      </c>
      <c r="I1067" s="37" t="s">
        <v>16</v>
      </c>
      <c r="J1067" s="37" t="s">
        <v>111</v>
      </c>
      <c r="K1067" s="37" t="s">
        <v>49</v>
      </c>
      <c r="L1067" s="37" t="s">
        <v>1025</v>
      </c>
      <c r="M1067" s="37">
        <v>0.57999999999999996</v>
      </c>
      <c r="N1067" s="37" t="s">
        <v>8</v>
      </c>
      <c r="O1067" s="37" t="s">
        <v>9</v>
      </c>
      <c r="P1067" s="37" t="s">
        <v>247</v>
      </c>
      <c r="Q1067" s="37" t="s">
        <v>1613</v>
      </c>
      <c r="R1067" s="37">
        <v>29203</v>
      </c>
      <c r="S1067" s="39">
        <v>42100</v>
      </c>
      <c r="T1067" s="39">
        <v>42100</v>
      </c>
      <c r="U1067" s="37">
        <v>8.3219999999999992</v>
      </c>
      <c r="V1067" s="37">
        <v>11</v>
      </c>
      <c r="W1067" s="37">
        <v>1212.8800000000001</v>
      </c>
      <c r="X1067" s="37">
        <v>90766</v>
      </c>
      <c r="Y1067" s="37" t="s">
        <v>3216</v>
      </c>
      <c r="Z1067" s="37">
        <v>756.21643509697628</v>
      </c>
    </row>
    <row r="1068" spans="1:26" customFormat="1" x14ac:dyDescent="0.2">
      <c r="A1068" s="37">
        <v>2240</v>
      </c>
      <c r="B1068" s="37" t="s">
        <v>2012</v>
      </c>
      <c r="C1068" s="37" t="s">
        <v>23</v>
      </c>
      <c r="D1068" s="37">
        <v>0.01</v>
      </c>
      <c r="E1068" s="37">
        <v>13.43</v>
      </c>
      <c r="F1068" s="37">
        <v>5.5</v>
      </c>
      <c r="G1068" s="37" t="s">
        <v>63</v>
      </c>
      <c r="H1068" s="37" t="s">
        <v>70</v>
      </c>
      <c r="I1068" s="37" t="s">
        <v>24</v>
      </c>
      <c r="J1068" s="37" t="s">
        <v>54</v>
      </c>
      <c r="K1068" s="37" t="s">
        <v>49</v>
      </c>
      <c r="L1068" s="37" t="s">
        <v>535</v>
      </c>
      <c r="M1068" s="37">
        <v>0.56999999999999995</v>
      </c>
      <c r="N1068" s="37" t="s">
        <v>8</v>
      </c>
      <c r="O1068" s="37" t="s">
        <v>9</v>
      </c>
      <c r="P1068" s="37" t="s">
        <v>99</v>
      </c>
      <c r="Q1068" s="37" t="s">
        <v>2013</v>
      </c>
      <c r="R1068" s="37">
        <v>33801</v>
      </c>
      <c r="S1068" s="39">
        <v>42100</v>
      </c>
      <c r="T1068" s="39">
        <v>42107</v>
      </c>
      <c r="U1068" s="37">
        <v>-313.02179999999998</v>
      </c>
      <c r="V1068" s="37">
        <v>7</v>
      </c>
      <c r="W1068" s="37">
        <v>99.75</v>
      </c>
      <c r="X1068" s="37">
        <v>89102</v>
      </c>
      <c r="Y1068" s="37" t="s">
        <v>3216</v>
      </c>
      <c r="Z1068" s="37">
        <v>-24.758348791768157</v>
      </c>
    </row>
    <row r="1069" spans="1:26" customFormat="1" x14ac:dyDescent="0.2">
      <c r="A1069" s="37">
        <v>2334</v>
      </c>
      <c r="B1069" s="37" t="s">
        <v>2014</v>
      </c>
      <c r="C1069" s="37" t="s">
        <v>23</v>
      </c>
      <c r="D1069" s="37">
        <v>0.06</v>
      </c>
      <c r="E1069" s="37">
        <v>60.65</v>
      </c>
      <c r="F1069" s="37">
        <v>12.23</v>
      </c>
      <c r="G1069" s="37" t="s">
        <v>14</v>
      </c>
      <c r="H1069" s="37" t="s">
        <v>15</v>
      </c>
      <c r="I1069" s="37" t="s">
        <v>4</v>
      </c>
      <c r="J1069" s="37" t="s">
        <v>102</v>
      </c>
      <c r="K1069" s="37" t="s">
        <v>120</v>
      </c>
      <c r="L1069" s="37" t="s">
        <v>1157</v>
      </c>
      <c r="M1069" s="37">
        <v>0.64</v>
      </c>
      <c r="N1069" s="37" t="s">
        <v>8</v>
      </c>
      <c r="O1069" s="37" t="s">
        <v>28</v>
      </c>
      <c r="P1069" s="37" t="s">
        <v>333</v>
      </c>
      <c r="Q1069" s="37" t="s">
        <v>2015</v>
      </c>
      <c r="R1069" s="37">
        <v>53220</v>
      </c>
      <c r="S1069" s="39">
        <v>42100</v>
      </c>
      <c r="T1069" s="39">
        <v>42102</v>
      </c>
      <c r="U1069" s="37">
        <v>427.00650000000002</v>
      </c>
      <c r="V1069" s="37">
        <v>10</v>
      </c>
      <c r="W1069" s="37">
        <v>618.85</v>
      </c>
      <c r="X1069" s="37">
        <v>89608</v>
      </c>
      <c r="Y1069" s="37" t="s">
        <v>3217</v>
      </c>
      <c r="Z1069" s="37">
        <v>1145.4320801733793</v>
      </c>
    </row>
    <row r="1070" spans="1:26" customFormat="1" x14ac:dyDescent="0.2">
      <c r="A1070" s="37">
        <v>2874</v>
      </c>
      <c r="B1070" s="37" t="s">
        <v>2016</v>
      </c>
      <c r="C1070" s="37" t="s">
        <v>23</v>
      </c>
      <c r="D1070" s="37">
        <v>0.05</v>
      </c>
      <c r="E1070" s="37">
        <v>4.84</v>
      </c>
      <c r="F1070" s="37">
        <v>0.71</v>
      </c>
      <c r="G1070" s="37" t="s">
        <v>14</v>
      </c>
      <c r="H1070" s="37" t="s">
        <v>47</v>
      </c>
      <c r="I1070" s="37" t="s">
        <v>24</v>
      </c>
      <c r="J1070" s="37" t="s">
        <v>25</v>
      </c>
      <c r="K1070" s="37" t="s">
        <v>26</v>
      </c>
      <c r="L1070" s="37" t="s">
        <v>27</v>
      </c>
      <c r="M1070" s="37">
        <v>0.52</v>
      </c>
      <c r="N1070" s="37" t="s">
        <v>8</v>
      </c>
      <c r="O1070" s="37" t="s">
        <v>28</v>
      </c>
      <c r="P1070" s="37" t="s">
        <v>109</v>
      </c>
      <c r="Q1070" s="37" t="s">
        <v>2017</v>
      </c>
      <c r="R1070" s="37">
        <v>68128</v>
      </c>
      <c r="S1070" s="39">
        <v>42100</v>
      </c>
      <c r="T1070" s="39">
        <v>42109</v>
      </c>
      <c r="U1070" s="37">
        <v>13.4481</v>
      </c>
      <c r="V1070" s="37">
        <v>4</v>
      </c>
      <c r="W1070" s="37">
        <v>19.489999999999998</v>
      </c>
      <c r="X1070" s="37">
        <v>89873</v>
      </c>
      <c r="Y1070" s="37" t="s">
        <v>3217</v>
      </c>
      <c r="Z1070" s="37">
        <v>194.9110383855394</v>
      </c>
    </row>
    <row r="1071" spans="1:26" customFormat="1" x14ac:dyDescent="0.2">
      <c r="A1071" s="37">
        <v>102</v>
      </c>
      <c r="B1071" s="37" t="s">
        <v>2018</v>
      </c>
      <c r="C1071" s="37" t="s">
        <v>92</v>
      </c>
      <c r="D1071" s="37">
        <v>0.04</v>
      </c>
      <c r="E1071" s="37">
        <v>300.98</v>
      </c>
      <c r="F1071" s="37">
        <v>54.92</v>
      </c>
      <c r="G1071" s="37" t="s">
        <v>2</v>
      </c>
      <c r="H1071" s="37" t="s">
        <v>15</v>
      </c>
      <c r="I1071" s="37" t="s">
        <v>4</v>
      </c>
      <c r="J1071" s="37" t="s">
        <v>93</v>
      </c>
      <c r="K1071" s="37" t="s">
        <v>6</v>
      </c>
      <c r="L1071" s="37" t="s">
        <v>1946</v>
      </c>
      <c r="M1071" s="37">
        <v>0.55000000000000004</v>
      </c>
      <c r="N1071" s="37" t="s">
        <v>8</v>
      </c>
      <c r="O1071" s="37" t="s">
        <v>87</v>
      </c>
      <c r="P1071" s="37" t="s">
        <v>379</v>
      </c>
      <c r="Q1071" s="37" t="s">
        <v>764</v>
      </c>
      <c r="R1071" s="37">
        <v>2129</v>
      </c>
      <c r="S1071" s="39">
        <v>42100</v>
      </c>
      <c r="T1071" s="39">
        <v>42101</v>
      </c>
      <c r="U1071" s="37">
        <v>2023.75</v>
      </c>
      <c r="V1071" s="37">
        <v>31</v>
      </c>
      <c r="W1071" s="37">
        <v>9459.94</v>
      </c>
      <c r="X1071" s="37">
        <v>42599</v>
      </c>
      <c r="Y1071" s="37" t="s">
        <v>3219</v>
      </c>
      <c r="Z1071" s="37">
        <v>4781.2956413681077</v>
      </c>
    </row>
    <row r="1072" spans="1:26" customFormat="1" x14ac:dyDescent="0.2">
      <c r="A1072" s="37">
        <v>107</v>
      </c>
      <c r="B1072" s="37" t="s">
        <v>2019</v>
      </c>
      <c r="C1072" s="37" t="s">
        <v>92</v>
      </c>
      <c r="D1072" s="37">
        <v>0.04</v>
      </c>
      <c r="E1072" s="37">
        <v>300.98</v>
      </c>
      <c r="F1072" s="37">
        <v>54.92</v>
      </c>
      <c r="G1072" s="37" t="s">
        <v>2</v>
      </c>
      <c r="H1072" s="37" t="s">
        <v>15</v>
      </c>
      <c r="I1072" s="37" t="s">
        <v>4</v>
      </c>
      <c r="J1072" s="37" t="s">
        <v>93</v>
      </c>
      <c r="K1072" s="37" t="s">
        <v>6</v>
      </c>
      <c r="L1072" s="37" t="s">
        <v>1946</v>
      </c>
      <c r="M1072" s="37">
        <v>0.55000000000000004</v>
      </c>
      <c r="N1072" s="37" t="s">
        <v>8</v>
      </c>
      <c r="O1072" s="37" t="s">
        <v>87</v>
      </c>
      <c r="P1072" s="37" t="s">
        <v>1332</v>
      </c>
      <c r="Q1072" s="37" t="s">
        <v>2020</v>
      </c>
      <c r="R1072" s="37">
        <v>3820</v>
      </c>
      <c r="S1072" s="39">
        <v>42100</v>
      </c>
      <c r="T1072" s="39">
        <v>42101</v>
      </c>
      <c r="U1072" s="37">
        <v>1684.4763</v>
      </c>
      <c r="V1072" s="37">
        <v>8</v>
      </c>
      <c r="W1072" s="37">
        <v>2441.27</v>
      </c>
      <c r="X1072" s="37">
        <v>88204</v>
      </c>
      <c r="Y1072" s="37" t="s">
        <v>3219</v>
      </c>
      <c r="Z1072" s="37">
        <v>4433.8706456402706</v>
      </c>
    </row>
    <row r="1073" spans="1:26" customFormat="1" x14ac:dyDescent="0.2">
      <c r="A1073" s="37">
        <v>786</v>
      </c>
      <c r="B1073" s="37" t="s">
        <v>2021</v>
      </c>
      <c r="C1073" s="37" t="s">
        <v>92</v>
      </c>
      <c r="D1073" s="37">
        <v>0</v>
      </c>
      <c r="E1073" s="37">
        <v>8.34</v>
      </c>
      <c r="F1073" s="37">
        <v>4.82</v>
      </c>
      <c r="G1073" s="37" t="s">
        <v>14</v>
      </c>
      <c r="H1073" s="37" t="s">
        <v>47</v>
      </c>
      <c r="I1073" s="37" t="s">
        <v>24</v>
      </c>
      <c r="J1073" s="37" t="s">
        <v>64</v>
      </c>
      <c r="K1073" s="37" t="s">
        <v>49</v>
      </c>
      <c r="L1073" s="37" t="s">
        <v>937</v>
      </c>
      <c r="M1073" s="37">
        <v>0.4</v>
      </c>
      <c r="N1073" s="37" t="s">
        <v>8</v>
      </c>
      <c r="O1073" s="37" t="s">
        <v>35</v>
      </c>
      <c r="P1073" s="37" t="s">
        <v>66</v>
      </c>
      <c r="Q1073" s="37" t="s">
        <v>2022</v>
      </c>
      <c r="R1073" s="37">
        <v>92691</v>
      </c>
      <c r="S1073" s="39">
        <v>42100</v>
      </c>
      <c r="T1073" s="39">
        <v>42101</v>
      </c>
      <c r="U1073" s="37">
        <v>-5.05</v>
      </c>
      <c r="V1073" s="37">
        <v>9</v>
      </c>
      <c r="W1073" s="37">
        <v>76.23</v>
      </c>
      <c r="X1073" s="37">
        <v>91513</v>
      </c>
      <c r="Y1073" s="37" t="s">
        <v>3218</v>
      </c>
      <c r="Z1073" s="37">
        <v>166.82700688720755</v>
      </c>
    </row>
    <row r="1074" spans="1:26" customFormat="1" x14ac:dyDescent="0.2">
      <c r="A1074" s="37">
        <v>1730</v>
      </c>
      <c r="B1074" s="37" t="s">
        <v>2023</v>
      </c>
      <c r="C1074" s="37" t="s">
        <v>13</v>
      </c>
      <c r="D1074" s="37">
        <v>0.1</v>
      </c>
      <c r="E1074" s="37">
        <v>65.989999999999995</v>
      </c>
      <c r="F1074" s="37">
        <v>3.99</v>
      </c>
      <c r="G1074" s="37" t="s">
        <v>63</v>
      </c>
      <c r="H1074" s="37" t="s">
        <v>3</v>
      </c>
      <c r="I1074" s="37" t="s">
        <v>16</v>
      </c>
      <c r="J1074" s="37" t="s">
        <v>111</v>
      </c>
      <c r="K1074" s="37" t="s">
        <v>49</v>
      </c>
      <c r="L1074" s="37" t="s">
        <v>1610</v>
      </c>
      <c r="M1074" s="37">
        <v>0.59</v>
      </c>
      <c r="N1074" s="37" t="s">
        <v>8</v>
      </c>
      <c r="O1074" s="37" t="s">
        <v>35</v>
      </c>
      <c r="P1074" s="37" t="s">
        <v>466</v>
      </c>
      <c r="Q1074" s="37" t="s">
        <v>1474</v>
      </c>
      <c r="R1074" s="37">
        <v>83843</v>
      </c>
      <c r="S1074" s="39">
        <v>42101</v>
      </c>
      <c r="T1074" s="39">
        <v>42103</v>
      </c>
      <c r="U1074" s="37">
        <v>-88.624799999999993</v>
      </c>
      <c r="V1074" s="37">
        <v>5</v>
      </c>
      <c r="W1074" s="37">
        <v>272.86</v>
      </c>
      <c r="X1074" s="37">
        <v>90653</v>
      </c>
      <c r="Y1074" s="37" t="s">
        <v>3218</v>
      </c>
      <c r="Z1074" s="37">
        <v>193.82904345101511</v>
      </c>
    </row>
    <row r="1075" spans="1:26" customFormat="1" x14ac:dyDescent="0.2">
      <c r="A1075" s="37">
        <v>1957</v>
      </c>
      <c r="B1075" s="37" t="s">
        <v>2024</v>
      </c>
      <c r="C1075" s="37" t="s">
        <v>13</v>
      </c>
      <c r="D1075" s="37">
        <v>0.09</v>
      </c>
      <c r="E1075" s="37">
        <v>77.510000000000005</v>
      </c>
      <c r="F1075" s="37">
        <v>4</v>
      </c>
      <c r="G1075" s="37" t="s">
        <v>14</v>
      </c>
      <c r="H1075" s="37" t="s">
        <v>15</v>
      </c>
      <c r="I1075" s="37" t="s">
        <v>16</v>
      </c>
      <c r="J1075" s="37" t="s">
        <v>17</v>
      </c>
      <c r="K1075" s="37" t="s">
        <v>49</v>
      </c>
      <c r="L1075" s="37" t="s">
        <v>2025</v>
      </c>
      <c r="M1075" s="37">
        <v>0.76</v>
      </c>
      <c r="N1075" s="37" t="s">
        <v>8</v>
      </c>
      <c r="O1075" s="37" t="s">
        <v>28</v>
      </c>
      <c r="P1075" s="37" t="s">
        <v>56</v>
      </c>
      <c r="Q1075" s="37" t="s">
        <v>1000</v>
      </c>
      <c r="R1075" s="37">
        <v>63130</v>
      </c>
      <c r="S1075" s="39">
        <v>42101</v>
      </c>
      <c r="T1075" s="39">
        <v>42103</v>
      </c>
      <c r="U1075" s="37">
        <v>-387.1044</v>
      </c>
      <c r="V1075" s="37">
        <v>1</v>
      </c>
      <c r="W1075" s="37">
        <v>77.47</v>
      </c>
      <c r="X1075" s="37">
        <v>89818</v>
      </c>
      <c r="Y1075" s="37" t="s">
        <v>3217</v>
      </c>
      <c r="Z1075" s="37">
        <v>134.77521909399482</v>
      </c>
    </row>
    <row r="1076" spans="1:26" customFormat="1" x14ac:dyDescent="0.2">
      <c r="A1076" s="37">
        <v>268</v>
      </c>
      <c r="B1076" s="37" t="s">
        <v>2026</v>
      </c>
      <c r="C1076" s="37" t="s">
        <v>23</v>
      </c>
      <c r="D1076" s="37">
        <v>0.02</v>
      </c>
      <c r="E1076" s="37">
        <v>5.58</v>
      </c>
      <c r="F1076" s="37">
        <v>5.3</v>
      </c>
      <c r="G1076" s="37" t="s">
        <v>14</v>
      </c>
      <c r="H1076" s="37" t="s">
        <v>47</v>
      </c>
      <c r="I1076" s="37" t="s">
        <v>24</v>
      </c>
      <c r="J1076" s="37" t="s">
        <v>321</v>
      </c>
      <c r="K1076" s="37" t="s">
        <v>49</v>
      </c>
      <c r="L1076" s="37" t="s">
        <v>322</v>
      </c>
      <c r="M1076" s="37">
        <v>0.35</v>
      </c>
      <c r="N1076" s="37" t="s">
        <v>8</v>
      </c>
      <c r="O1076" s="37" t="s">
        <v>35</v>
      </c>
      <c r="P1076" s="37" t="s">
        <v>564</v>
      </c>
      <c r="Q1076" s="37" t="s">
        <v>2027</v>
      </c>
      <c r="R1076" s="37">
        <v>86001</v>
      </c>
      <c r="S1076" s="39">
        <v>42101</v>
      </c>
      <c r="T1076" s="39">
        <v>42106</v>
      </c>
      <c r="U1076" s="37">
        <v>-22.48</v>
      </c>
      <c r="V1076" s="37">
        <v>3</v>
      </c>
      <c r="W1076" s="37">
        <v>18.670000000000002</v>
      </c>
      <c r="X1076" s="37">
        <v>88941</v>
      </c>
      <c r="Y1076" s="37" t="s">
        <v>3218</v>
      </c>
      <c r="Z1076" s="37">
        <v>165.82679401145845</v>
      </c>
    </row>
    <row r="1077" spans="1:26" customFormat="1" x14ac:dyDescent="0.2">
      <c r="A1077" s="37">
        <v>268</v>
      </c>
      <c r="B1077" s="37" t="s">
        <v>2026</v>
      </c>
      <c r="C1077" s="37" t="s">
        <v>23</v>
      </c>
      <c r="D1077" s="37">
        <v>0.03</v>
      </c>
      <c r="E1077" s="37">
        <v>40.89</v>
      </c>
      <c r="F1077" s="37">
        <v>18.98</v>
      </c>
      <c r="G1077" s="37" t="s">
        <v>14</v>
      </c>
      <c r="H1077" s="37" t="s">
        <v>47</v>
      </c>
      <c r="I1077" s="37" t="s">
        <v>4</v>
      </c>
      <c r="J1077" s="37" t="s">
        <v>102</v>
      </c>
      <c r="K1077" s="37" t="s">
        <v>49</v>
      </c>
      <c r="L1077" s="37" t="s">
        <v>2028</v>
      </c>
      <c r="M1077" s="37">
        <v>0.56999999999999995</v>
      </c>
      <c r="N1077" s="37" t="s">
        <v>8</v>
      </c>
      <c r="O1077" s="37" t="s">
        <v>35</v>
      </c>
      <c r="P1077" s="37" t="s">
        <v>564</v>
      </c>
      <c r="Q1077" s="37" t="s">
        <v>2027</v>
      </c>
      <c r="R1077" s="37">
        <v>86001</v>
      </c>
      <c r="S1077" s="39">
        <v>42101</v>
      </c>
      <c r="T1077" s="39">
        <v>42108</v>
      </c>
      <c r="U1077" s="37">
        <v>78.98</v>
      </c>
      <c r="V1077" s="37">
        <v>5</v>
      </c>
      <c r="W1077" s="37">
        <v>210.77</v>
      </c>
      <c r="X1077" s="37">
        <v>88941</v>
      </c>
      <c r="Y1077" s="37" t="s">
        <v>3218</v>
      </c>
      <c r="Z1077" s="37">
        <v>934.71517594778516</v>
      </c>
    </row>
    <row r="1078" spans="1:26" customFormat="1" x14ac:dyDescent="0.2">
      <c r="A1078" s="37">
        <v>272</v>
      </c>
      <c r="B1078" s="37" t="s">
        <v>2029</v>
      </c>
      <c r="C1078" s="37" t="s">
        <v>23</v>
      </c>
      <c r="D1078" s="37">
        <v>0.02</v>
      </c>
      <c r="E1078" s="37">
        <v>5.58</v>
      </c>
      <c r="F1078" s="37">
        <v>5.3</v>
      </c>
      <c r="G1078" s="37" t="s">
        <v>14</v>
      </c>
      <c r="H1078" s="37" t="s">
        <v>47</v>
      </c>
      <c r="I1078" s="37" t="s">
        <v>24</v>
      </c>
      <c r="J1078" s="37" t="s">
        <v>321</v>
      </c>
      <c r="K1078" s="37" t="s">
        <v>49</v>
      </c>
      <c r="L1078" s="37" t="s">
        <v>322</v>
      </c>
      <c r="M1078" s="37">
        <v>0.35</v>
      </c>
      <c r="N1078" s="37" t="s">
        <v>8</v>
      </c>
      <c r="O1078" s="37" t="s">
        <v>9</v>
      </c>
      <c r="P1078" s="37" t="s">
        <v>73</v>
      </c>
      <c r="Q1078" s="37" t="s">
        <v>649</v>
      </c>
      <c r="R1078" s="37">
        <v>28204</v>
      </c>
      <c r="S1078" s="39">
        <v>42101</v>
      </c>
      <c r="T1078" s="39">
        <v>42106</v>
      </c>
      <c r="U1078" s="37">
        <v>-29.898399999999999</v>
      </c>
      <c r="V1078" s="37">
        <v>11</v>
      </c>
      <c r="W1078" s="37">
        <v>68.459999999999994</v>
      </c>
      <c r="X1078" s="37">
        <v>5509</v>
      </c>
      <c r="Y1078" s="37" t="s">
        <v>3216</v>
      </c>
      <c r="Z1078" s="37">
        <v>158.23016159253712</v>
      </c>
    </row>
    <row r="1079" spans="1:26" customFormat="1" x14ac:dyDescent="0.2">
      <c r="A1079" s="37">
        <v>272</v>
      </c>
      <c r="B1079" s="37" t="s">
        <v>2029</v>
      </c>
      <c r="C1079" s="37" t="s">
        <v>23</v>
      </c>
      <c r="D1079" s="37">
        <v>0.03</v>
      </c>
      <c r="E1079" s="37">
        <v>40.89</v>
      </c>
      <c r="F1079" s="37">
        <v>18.98</v>
      </c>
      <c r="G1079" s="37" t="s">
        <v>14</v>
      </c>
      <c r="H1079" s="37" t="s">
        <v>47</v>
      </c>
      <c r="I1079" s="37" t="s">
        <v>4</v>
      </c>
      <c r="J1079" s="37" t="s">
        <v>102</v>
      </c>
      <c r="K1079" s="37" t="s">
        <v>49</v>
      </c>
      <c r="L1079" s="37" t="s">
        <v>2028</v>
      </c>
      <c r="M1079" s="37">
        <v>0.56999999999999995</v>
      </c>
      <c r="N1079" s="37" t="s">
        <v>8</v>
      </c>
      <c r="O1079" s="37" t="s">
        <v>9</v>
      </c>
      <c r="P1079" s="37" t="s">
        <v>73</v>
      </c>
      <c r="Q1079" s="37" t="s">
        <v>649</v>
      </c>
      <c r="R1079" s="37">
        <v>28204</v>
      </c>
      <c r="S1079" s="39">
        <v>42101</v>
      </c>
      <c r="T1079" s="39">
        <v>42108</v>
      </c>
      <c r="U1079" s="37">
        <v>52.916600000000003</v>
      </c>
      <c r="V1079" s="37">
        <v>21</v>
      </c>
      <c r="W1079" s="37">
        <v>885.23</v>
      </c>
      <c r="X1079" s="37">
        <v>5509</v>
      </c>
      <c r="Y1079" s="37" t="s">
        <v>3216</v>
      </c>
      <c r="Z1079" s="37">
        <v>908.02558393504466</v>
      </c>
    </row>
    <row r="1080" spans="1:26" customFormat="1" x14ac:dyDescent="0.2">
      <c r="A1080" s="37">
        <v>696</v>
      </c>
      <c r="B1080" s="37" t="s">
        <v>1859</v>
      </c>
      <c r="C1080" s="37" t="s">
        <v>23</v>
      </c>
      <c r="D1080" s="37">
        <v>0.1</v>
      </c>
      <c r="E1080" s="37">
        <v>40.479999999999997</v>
      </c>
      <c r="F1080" s="37">
        <v>19.989999999999998</v>
      </c>
      <c r="G1080" s="37" t="s">
        <v>14</v>
      </c>
      <c r="H1080" s="37" t="s">
        <v>70</v>
      </c>
      <c r="I1080" s="37" t="s">
        <v>16</v>
      </c>
      <c r="J1080" s="37" t="s">
        <v>17</v>
      </c>
      <c r="K1080" s="37" t="s">
        <v>49</v>
      </c>
      <c r="L1080" s="37" t="s">
        <v>2030</v>
      </c>
      <c r="M1080" s="37">
        <v>0.77</v>
      </c>
      <c r="N1080" s="37" t="s">
        <v>8</v>
      </c>
      <c r="O1080" s="37" t="s">
        <v>28</v>
      </c>
      <c r="P1080" s="37" t="s">
        <v>29</v>
      </c>
      <c r="Q1080" s="37" t="s">
        <v>1860</v>
      </c>
      <c r="R1080" s="37">
        <v>46307</v>
      </c>
      <c r="S1080" s="39">
        <v>42101</v>
      </c>
      <c r="T1080" s="39">
        <v>42103</v>
      </c>
      <c r="U1080" s="37">
        <v>-580.32000000000005</v>
      </c>
      <c r="V1080" s="37">
        <v>9</v>
      </c>
      <c r="W1080" s="37">
        <v>355.84</v>
      </c>
      <c r="X1080" s="37">
        <v>89848</v>
      </c>
      <c r="Y1080" s="37" t="s">
        <v>3217</v>
      </c>
      <c r="Z1080" s="37">
        <v>375.74508596915098</v>
      </c>
    </row>
    <row r="1081" spans="1:26" customFormat="1" x14ac:dyDescent="0.2">
      <c r="A1081" s="37">
        <v>698</v>
      </c>
      <c r="B1081" s="37" t="s">
        <v>1019</v>
      </c>
      <c r="C1081" s="37" t="s">
        <v>23</v>
      </c>
      <c r="D1081" s="37">
        <v>0.1</v>
      </c>
      <c r="E1081" s="37">
        <v>40.479999999999997</v>
      </c>
      <c r="F1081" s="37">
        <v>19.989999999999998</v>
      </c>
      <c r="G1081" s="37" t="s">
        <v>14</v>
      </c>
      <c r="H1081" s="37" t="s">
        <v>70</v>
      </c>
      <c r="I1081" s="37" t="s">
        <v>16</v>
      </c>
      <c r="J1081" s="37" t="s">
        <v>17</v>
      </c>
      <c r="K1081" s="37" t="s">
        <v>49</v>
      </c>
      <c r="L1081" s="37" t="s">
        <v>2030</v>
      </c>
      <c r="M1081" s="37">
        <v>0.77</v>
      </c>
      <c r="N1081" s="37" t="s">
        <v>8</v>
      </c>
      <c r="O1081" s="37" t="s">
        <v>35</v>
      </c>
      <c r="P1081" s="37" t="s">
        <v>42</v>
      </c>
      <c r="Q1081" s="37" t="s">
        <v>118</v>
      </c>
      <c r="R1081" s="37">
        <v>98105</v>
      </c>
      <c r="S1081" s="39">
        <v>42101</v>
      </c>
      <c r="T1081" s="39">
        <v>42103</v>
      </c>
      <c r="U1081" s="37">
        <v>-580.32000000000005</v>
      </c>
      <c r="V1081" s="37">
        <v>36</v>
      </c>
      <c r="W1081" s="37">
        <v>1423.35</v>
      </c>
      <c r="X1081" s="37">
        <v>8994</v>
      </c>
      <c r="Y1081" s="37" t="s">
        <v>3218</v>
      </c>
      <c r="Z1081" s="37">
        <v>375.74508596915098</v>
      </c>
    </row>
    <row r="1082" spans="1:26" customFormat="1" x14ac:dyDescent="0.2">
      <c r="A1082" s="37">
        <v>683</v>
      </c>
      <c r="B1082" s="37" t="s">
        <v>2031</v>
      </c>
      <c r="C1082" s="37" t="s">
        <v>92</v>
      </c>
      <c r="D1082" s="37">
        <v>0.06</v>
      </c>
      <c r="E1082" s="37">
        <v>17.670000000000002</v>
      </c>
      <c r="F1082" s="37">
        <v>8.99</v>
      </c>
      <c r="G1082" s="37" t="s">
        <v>63</v>
      </c>
      <c r="H1082" s="37" t="s">
        <v>3</v>
      </c>
      <c r="I1082" s="37" t="s">
        <v>4</v>
      </c>
      <c r="J1082" s="37" t="s">
        <v>102</v>
      </c>
      <c r="K1082" s="37" t="s">
        <v>18</v>
      </c>
      <c r="L1082" s="37" t="s">
        <v>2032</v>
      </c>
      <c r="M1082" s="37">
        <v>0.47</v>
      </c>
      <c r="N1082" s="37" t="s">
        <v>8</v>
      </c>
      <c r="O1082" s="37" t="s">
        <v>28</v>
      </c>
      <c r="P1082" s="37" t="s">
        <v>109</v>
      </c>
      <c r="Q1082" s="37" t="s">
        <v>1565</v>
      </c>
      <c r="R1082" s="37">
        <v>68046</v>
      </c>
      <c r="S1082" s="39">
        <v>42101</v>
      </c>
      <c r="T1082" s="39">
        <v>42102</v>
      </c>
      <c r="U1082" s="37">
        <v>38.06</v>
      </c>
      <c r="V1082" s="37">
        <v>4</v>
      </c>
      <c r="W1082" s="37">
        <v>69.959999999999994</v>
      </c>
      <c r="X1082" s="37">
        <v>87765</v>
      </c>
      <c r="Y1082" s="37" t="s">
        <v>3217</v>
      </c>
      <c r="Z1082" s="37">
        <v>252.30229017511732</v>
      </c>
    </row>
    <row r="1083" spans="1:26" customFormat="1" x14ac:dyDescent="0.2">
      <c r="A1083" s="37">
        <v>1410</v>
      </c>
      <c r="B1083" s="37" t="s">
        <v>2033</v>
      </c>
      <c r="C1083" s="37" t="s">
        <v>92</v>
      </c>
      <c r="D1083" s="37">
        <v>0</v>
      </c>
      <c r="E1083" s="37">
        <v>65.989999999999995</v>
      </c>
      <c r="F1083" s="37">
        <v>5.26</v>
      </c>
      <c r="G1083" s="37" t="s">
        <v>14</v>
      </c>
      <c r="H1083" s="37" t="s">
        <v>70</v>
      </c>
      <c r="I1083" s="37" t="s">
        <v>16</v>
      </c>
      <c r="J1083" s="37" t="s">
        <v>111</v>
      </c>
      <c r="K1083" s="37" t="s">
        <v>49</v>
      </c>
      <c r="L1083" s="37" t="s">
        <v>2034</v>
      </c>
      <c r="M1083" s="37">
        <v>0.59</v>
      </c>
      <c r="N1083" s="37" t="s">
        <v>8</v>
      </c>
      <c r="O1083" s="37" t="s">
        <v>35</v>
      </c>
      <c r="P1083" s="37" t="s">
        <v>66</v>
      </c>
      <c r="Q1083" s="37" t="s">
        <v>2035</v>
      </c>
      <c r="R1083" s="37">
        <v>92553</v>
      </c>
      <c r="S1083" s="39">
        <v>42101</v>
      </c>
      <c r="T1083" s="39">
        <v>42102</v>
      </c>
      <c r="U1083" s="37">
        <v>369.99869999999999</v>
      </c>
      <c r="V1083" s="37">
        <v>9</v>
      </c>
      <c r="W1083" s="37">
        <v>536.23</v>
      </c>
      <c r="X1083" s="37">
        <v>87086</v>
      </c>
      <c r="Y1083" s="37" t="s">
        <v>3218</v>
      </c>
      <c r="Z1083" s="37">
        <v>871.1612250966316</v>
      </c>
    </row>
    <row r="1084" spans="1:26" customFormat="1" x14ac:dyDescent="0.2">
      <c r="A1084" s="37">
        <v>1413</v>
      </c>
      <c r="B1084" s="37" t="s">
        <v>914</v>
      </c>
      <c r="C1084" s="37" t="s">
        <v>92</v>
      </c>
      <c r="D1084" s="37">
        <v>0</v>
      </c>
      <c r="E1084" s="37">
        <v>65.989999999999995</v>
      </c>
      <c r="F1084" s="37">
        <v>5.26</v>
      </c>
      <c r="G1084" s="37" t="s">
        <v>14</v>
      </c>
      <c r="H1084" s="37" t="s">
        <v>70</v>
      </c>
      <c r="I1084" s="37" t="s">
        <v>16</v>
      </c>
      <c r="J1084" s="37" t="s">
        <v>111</v>
      </c>
      <c r="K1084" s="37" t="s">
        <v>49</v>
      </c>
      <c r="L1084" s="37" t="s">
        <v>2034</v>
      </c>
      <c r="M1084" s="37">
        <v>0.59</v>
      </c>
      <c r="N1084" s="37" t="s">
        <v>8</v>
      </c>
      <c r="O1084" s="37" t="s">
        <v>87</v>
      </c>
      <c r="P1084" s="37" t="s">
        <v>379</v>
      </c>
      <c r="Q1084" s="37" t="s">
        <v>764</v>
      </c>
      <c r="R1084" s="37">
        <v>2113</v>
      </c>
      <c r="S1084" s="39">
        <v>42101</v>
      </c>
      <c r="T1084" s="39">
        <v>42102</v>
      </c>
      <c r="U1084" s="37">
        <v>542.25</v>
      </c>
      <c r="V1084" s="37">
        <v>36</v>
      </c>
      <c r="W1084" s="37">
        <v>2144.92</v>
      </c>
      <c r="X1084" s="37">
        <v>10277</v>
      </c>
      <c r="Y1084" s="37" t="s">
        <v>3219</v>
      </c>
      <c r="Z1084" s="37">
        <v>1047.5509870104329</v>
      </c>
    </row>
    <row r="1085" spans="1:26" customFormat="1" x14ac:dyDescent="0.2">
      <c r="A1085" s="37">
        <v>2196</v>
      </c>
      <c r="B1085" s="37" t="s">
        <v>2036</v>
      </c>
      <c r="C1085" s="37" t="s">
        <v>92</v>
      </c>
      <c r="D1085" s="37">
        <v>0.03</v>
      </c>
      <c r="E1085" s="37">
        <v>27.48</v>
      </c>
      <c r="F1085" s="37">
        <v>4</v>
      </c>
      <c r="G1085" s="37" t="s">
        <v>14</v>
      </c>
      <c r="H1085" s="37" t="s">
        <v>3</v>
      </c>
      <c r="I1085" s="37" t="s">
        <v>16</v>
      </c>
      <c r="J1085" s="37" t="s">
        <v>17</v>
      </c>
      <c r="K1085" s="37" t="s">
        <v>49</v>
      </c>
      <c r="L1085" s="37" t="s">
        <v>2037</v>
      </c>
      <c r="M1085" s="37">
        <v>0.75</v>
      </c>
      <c r="N1085" s="37" t="s">
        <v>8</v>
      </c>
      <c r="O1085" s="37" t="s">
        <v>87</v>
      </c>
      <c r="P1085" s="37" t="s">
        <v>88</v>
      </c>
      <c r="Q1085" s="37" t="s">
        <v>2038</v>
      </c>
      <c r="R1085" s="37">
        <v>14701</v>
      </c>
      <c r="S1085" s="39">
        <v>42101</v>
      </c>
      <c r="T1085" s="39">
        <v>42102</v>
      </c>
      <c r="U1085" s="37">
        <v>-88.840800000000002</v>
      </c>
      <c r="V1085" s="37">
        <v>11</v>
      </c>
      <c r="W1085" s="37">
        <v>294.97000000000003</v>
      </c>
      <c r="X1085" s="37">
        <v>89175</v>
      </c>
      <c r="Y1085" s="37" t="s">
        <v>3219</v>
      </c>
      <c r="Z1085" s="37">
        <v>349.9412624582954</v>
      </c>
    </row>
    <row r="1086" spans="1:26" customFormat="1" x14ac:dyDescent="0.2">
      <c r="A1086" s="37">
        <v>2196</v>
      </c>
      <c r="B1086" s="37" t="s">
        <v>2036</v>
      </c>
      <c r="C1086" s="37" t="s">
        <v>92</v>
      </c>
      <c r="D1086" s="37">
        <v>0.1</v>
      </c>
      <c r="E1086" s="37">
        <v>179.99</v>
      </c>
      <c r="F1086" s="37">
        <v>19.989999999999998</v>
      </c>
      <c r="G1086" s="37" t="s">
        <v>14</v>
      </c>
      <c r="H1086" s="37" t="s">
        <v>3</v>
      </c>
      <c r="I1086" s="37" t="s">
        <v>16</v>
      </c>
      <c r="J1086" s="37" t="s">
        <v>17</v>
      </c>
      <c r="K1086" s="37" t="s">
        <v>49</v>
      </c>
      <c r="L1086" s="37" t="s">
        <v>691</v>
      </c>
      <c r="M1086" s="37">
        <v>0.48</v>
      </c>
      <c r="N1086" s="37" t="s">
        <v>8</v>
      </c>
      <c r="O1086" s="37" t="s">
        <v>87</v>
      </c>
      <c r="P1086" s="37" t="s">
        <v>88</v>
      </c>
      <c r="Q1086" s="37" t="s">
        <v>2038</v>
      </c>
      <c r="R1086" s="37">
        <v>14701</v>
      </c>
      <c r="S1086" s="39">
        <v>42101</v>
      </c>
      <c r="T1086" s="39">
        <v>42102</v>
      </c>
      <c r="U1086" s="37">
        <v>1208.9903999999999</v>
      </c>
      <c r="V1086" s="37">
        <v>14</v>
      </c>
      <c r="W1086" s="37">
        <v>2458.0500000000002</v>
      </c>
      <c r="X1086" s="37">
        <v>89175</v>
      </c>
      <c r="Y1086" s="37" t="s">
        <v>3219</v>
      </c>
      <c r="Z1086" s="37">
        <v>2328.0691661267233</v>
      </c>
    </row>
    <row r="1087" spans="1:26" customFormat="1" x14ac:dyDescent="0.2">
      <c r="A1087" s="37">
        <v>2196</v>
      </c>
      <c r="B1087" s="37" t="s">
        <v>2036</v>
      </c>
      <c r="C1087" s="37" t="s">
        <v>92</v>
      </c>
      <c r="D1087" s="37">
        <v>0.1</v>
      </c>
      <c r="E1087" s="37">
        <v>140.85</v>
      </c>
      <c r="F1087" s="37">
        <v>19.989999999999998</v>
      </c>
      <c r="G1087" s="37" t="s">
        <v>14</v>
      </c>
      <c r="H1087" s="37" t="s">
        <v>3</v>
      </c>
      <c r="I1087" s="37" t="s">
        <v>24</v>
      </c>
      <c r="J1087" s="37" t="s">
        <v>54</v>
      </c>
      <c r="K1087" s="37" t="s">
        <v>49</v>
      </c>
      <c r="L1087" s="37" t="s">
        <v>2039</v>
      </c>
      <c r="M1087" s="37">
        <v>0.73</v>
      </c>
      <c r="N1087" s="37" t="s">
        <v>8</v>
      </c>
      <c r="O1087" s="37" t="s">
        <v>87</v>
      </c>
      <c r="P1087" s="37" t="s">
        <v>88</v>
      </c>
      <c r="Q1087" s="37" t="s">
        <v>2038</v>
      </c>
      <c r="R1087" s="37">
        <v>14701</v>
      </c>
      <c r="S1087" s="39">
        <v>42101</v>
      </c>
      <c r="T1087" s="39">
        <v>42103</v>
      </c>
      <c r="U1087" s="37">
        <v>9.9911999999999992</v>
      </c>
      <c r="V1087" s="37">
        <v>19</v>
      </c>
      <c r="W1087" s="37">
        <v>2465.75</v>
      </c>
      <c r="X1087" s="37">
        <v>89175</v>
      </c>
      <c r="Y1087" s="37" t="s">
        <v>3219</v>
      </c>
      <c r="Z1087" s="37">
        <v>1185.4266173160543</v>
      </c>
    </row>
    <row r="1088" spans="1:26" customFormat="1" x14ac:dyDescent="0.2">
      <c r="A1088" s="37">
        <v>2073</v>
      </c>
      <c r="B1088" s="37" t="s">
        <v>2040</v>
      </c>
      <c r="C1088" s="37" t="s">
        <v>46</v>
      </c>
      <c r="D1088" s="37">
        <v>0.05</v>
      </c>
      <c r="E1088" s="37">
        <v>291.73</v>
      </c>
      <c r="F1088" s="37">
        <v>48.8</v>
      </c>
      <c r="G1088" s="37" t="s">
        <v>2</v>
      </c>
      <c r="H1088" s="37" t="s">
        <v>15</v>
      </c>
      <c r="I1088" s="37" t="s">
        <v>4</v>
      </c>
      <c r="J1088" s="37" t="s">
        <v>85</v>
      </c>
      <c r="K1088" s="37" t="s">
        <v>33</v>
      </c>
      <c r="L1088" s="37" t="s">
        <v>86</v>
      </c>
      <c r="M1088" s="37">
        <v>0.56000000000000005</v>
      </c>
      <c r="N1088" s="37" t="s">
        <v>8</v>
      </c>
      <c r="O1088" s="37" t="s">
        <v>28</v>
      </c>
      <c r="P1088" s="37" t="s">
        <v>265</v>
      </c>
      <c r="Q1088" s="37" t="s">
        <v>2041</v>
      </c>
      <c r="R1088" s="37">
        <v>48135</v>
      </c>
      <c r="S1088" s="39">
        <v>42101</v>
      </c>
      <c r="T1088" s="39">
        <v>42103</v>
      </c>
      <c r="U1088" s="37">
        <v>550.38080000000002</v>
      </c>
      <c r="V1088" s="37">
        <v>6</v>
      </c>
      <c r="W1088" s="37">
        <v>1818.41</v>
      </c>
      <c r="X1088" s="37">
        <v>88557</v>
      </c>
      <c r="Y1088" s="37" t="s">
        <v>3217</v>
      </c>
      <c r="Z1088" s="37">
        <v>3264.3625587526803</v>
      </c>
    </row>
    <row r="1089" spans="1:26" customFormat="1" x14ac:dyDescent="0.2">
      <c r="A1089" s="37">
        <v>2539</v>
      </c>
      <c r="B1089" s="37" t="s">
        <v>2042</v>
      </c>
      <c r="C1089" s="37" t="s">
        <v>46</v>
      </c>
      <c r="D1089" s="37">
        <v>0.08</v>
      </c>
      <c r="E1089" s="37">
        <v>12.53</v>
      </c>
      <c r="F1089" s="37">
        <v>0.5</v>
      </c>
      <c r="G1089" s="37" t="s">
        <v>14</v>
      </c>
      <c r="H1089" s="37" t="s">
        <v>47</v>
      </c>
      <c r="I1089" s="37" t="s">
        <v>24</v>
      </c>
      <c r="J1089" s="37" t="s">
        <v>128</v>
      </c>
      <c r="K1089" s="37" t="s">
        <v>49</v>
      </c>
      <c r="L1089" s="37" t="s">
        <v>2043</v>
      </c>
      <c r="M1089" s="37">
        <v>0.38</v>
      </c>
      <c r="N1089" s="37" t="s">
        <v>8</v>
      </c>
      <c r="O1089" s="37" t="s">
        <v>9</v>
      </c>
      <c r="P1089" s="37" t="s">
        <v>99</v>
      </c>
      <c r="Q1089" s="37" t="s">
        <v>2044</v>
      </c>
      <c r="R1089" s="37">
        <v>32789</v>
      </c>
      <c r="S1089" s="39">
        <v>42101</v>
      </c>
      <c r="T1089" s="39">
        <v>42102</v>
      </c>
      <c r="U1089" s="37">
        <v>215.71799999999999</v>
      </c>
      <c r="V1089" s="37">
        <v>5</v>
      </c>
      <c r="W1089" s="37">
        <v>61.1</v>
      </c>
      <c r="X1089" s="37">
        <v>91017</v>
      </c>
      <c r="Y1089" s="37" t="s">
        <v>3216</v>
      </c>
      <c r="Z1089" s="37">
        <v>405.40045604553995</v>
      </c>
    </row>
    <row r="1090" spans="1:26" customFormat="1" x14ac:dyDescent="0.2">
      <c r="A1090" s="37">
        <v>2540</v>
      </c>
      <c r="B1090" s="37" t="s">
        <v>2045</v>
      </c>
      <c r="C1090" s="37" t="s">
        <v>46</v>
      </c>
      <c r="D1090" s="37">
        <v>0.02</v>
      </c>
      <c r="E1090" s="37">
        <v>178.47</v>
      </c>
      <c r="F1090" s="37">
        <v>19.989999999999998</v>
      </c>
      <c r="G1090" s="37" t="s">
        <v>14</v>
      </c>
      <c r="H1090" s="37" t="s">
        <v>47</v>
      </c>
      <c r="I1090" s="37" t="s">
        <v>24</v>
      </c>
      <c r="J1090" s="37" t="s">
        <v>54</v>
      </c>
      <c r="K1090" s="37" t="s">
        <v>49</v>
      </c>
      <c r="L1090" s="37" t="s">
        <v>987</v>
      </c>
      <c r="M1090" s="37">
        <v>0.55000000000000004</v>
      </c>
      <c r="N1090" s="37" t="s">
        <v>8</v>
      </c>
      <c r="O1090" s="37" t="s">
        <v>9</v>
      </c>
      <c r="P1090" s="37" t="s">
        <v>99</v>
      </c>
      <c r="Q1090" s="37" t="s">
        <v>2046</v>
      </c>
      <c r="R1090" s="37">
        <v>32708</v>
      </c>
      <c r="S1090" s="39">
        <v>42101</v>
      </c>
      <c r="T1090" s="39">
        <v>42102</v>
      </c>
      <c r="U1090" s="37">
        <v>106.98480000000001</v>
      </c>
      <c r="V1090" s="37">
        <v>1</v>
      </c>
      <c r="W1090" s="37">
        <v>193.81</v>
      </c>
      <c r="X1090" s="37">
        <v>91017</v>
      </c>
      <c r="Y1090" s="37" t="s">
        <v>3216</v>
      </c>
      <c r="Z1090" s="37">
        <v>1533.6164482470253</v>
      </c>
    </row>
    <row r="1091" spans="1:26" customFormat="1" x14ac:dyDescent="0.2">
      <c r="A1091" s="37">
        <v>15</v>
      </c>
      <c r="B1091" s="37" t="s">
        <v>2047</v>
      </c>
      <c r="C1091" s="37" t="s">
        <v>1</v>
      </c>
      <c r="D1091" s="37">
        <v>0</v>
      </c>
      <c r="E1091" s="37">
        <v>4.42</v>
      </c>
      <c r="F1091" s="37">
        <v>4.99</v>
      </c>
      <c r="G1091" s="37" t="s">
        <v>14</v>
      </c>
      <c r="H1091" s="37" t="s">
        <v>3</v>
      </c>
      <c r="I1091" s="37" t="s">
        <v>24</v>
      </c>
      <c r="J1091" s="37" t="s">
        <v>321</v>
      </c>
      <c r="K1091" s="37" t="s">
        <v>49</v>
      </c>
      <c r="L1091" s="37" t="s">
        <v>2048</v>
      </c>
      <c r="M1091" s="37">
        <v>0.38</v>
      </c>
      <c r="N1091" s="37" t="s">
        <v>8</v>
      </c>
      <c r="O1091" s="37" t="s">
        <v>87</v>
      </c>
      <c r="P1091" s="37" t="s">
        <v>88</v>
      </c>
      <c r="Q1091" s="37" t="s">
        <v>2049</v>
      </c>
      <c r="R1091" s="37">
        <v>11787</v>
      </c>
      <c r="S1091" s="39">
        <v>42102</v>
      </c>
      <c r="T1091" s="39">
        <v>42103</v>
      </c>
      <c r="U1091" s="37">
        <v>-59.82</v>
      </c>
      <c r="V1091" s="37">
        <v>7</v>
      </c>
      <c r="W1091" s="37">
        <v>33.47</v>
      </c>
      <c r="X1091" s="37">
        <v>86837</v>
      </c>
      <c r="Y1091" s="37" t="s">
        <v>3219</v>
      </c>
      <c r="Z1091" s="37">
        <v>324.3064721368134</v>
      </c>
    </row>
    <row r="1092" spans="1:26" customFormat="1" x14ac:dyDescent="0.2">
      <c r="A1092" s="37">
        <v>1935</v>
      </c>
      <c r="B1092" s="37" t="s">
        <v>2050</v>
      </c>
      <c r="C1092" s="37" t="s">
        <v>1</v>
      </c>
      <c r="D1092" s="37">
        <v>0.01</v>
      </c>
      <c r="E1092" s="37">
        <v>42.98</v>
      </c>
      <c r="F1092" s="37">
        <v>4.62</v>
      </c>
      <c r="G1092" s="37" t="s">
        <v>63</v>
      </c>
      <c r="H1092" s="37" t="s">
        <v>70</v>
      </c>
      <c r="I1092" s="37" t="s">
        <v>24</v>
      </c>
      <c r="J1092" s="37" t="s">
        <v>71</v>
      </c>
      <c r="K1092" s="37" t="s">
        <v>49</v>
      </c>
      <c r="L1092" s="37" t="s">
        <v>256</v>
      </c>
      <c r="M1092" s="37">
        <v>0.56000000000000005</v>
      </c>
      <c r="N1092" s="37" t="s">
        <v>8</v>
      </c>
      <c r="O1092" s="37" t="s">
        <v>28</v>
      </c>
      <c r="P1092" s="37" t="s">
        <v>163</v>
      </c>
      <c r="Q1092" s="37" t="s">
        <v>2051</v>
      </c>
      <c r="R1092" s="37">
        <v>75051</v>
      </c>
      <c r="S1092" s="39">
        <v>42102</v>
      </c>
      <c r="T1092" s="39">
        <v>42104</v>
      </c>
      <c r="U1092" s="37">
        <v>285.47370000000001</v>
      </c>
      <c r="V1092" s="37">
        <v>9</v>
      </c>
      <c r="W1092" s="37">
        <v>413.73</v>
      </c>
      <c r="X1092" s="37">
        <v>86686</v>
      </c>
      <c r="Y1092" s="37" t="s">
        <v>3217</v>
      </c>
      <c r="Z1092" s="37">
        <v>858.31021292407377</v>
      </c>
    </row>
    <row r="1093" spans="1:26" customFormat="1" x14ac:dyDescent="0.2">
      <c r="A1093" s="37">
        <v>2655</v>
      </c>
      <c r="B1093" s="37" t="s">
        <v>2052</v>
      </c>
      <c r="C1093" s="37" t="s">
        <v>1</v>
      </c>
      <c r="D1093" s="37">
        <v>7.0000000000000007E-2</v>
      </c>
      <c r="E1093" s="37">
        <v>2.94</v>
      </c>
      <c r="F1093" s="37">
        <v>0.81</v>
      </c>
      <c r="G1093" s="37" t="s">
        <v>14</v>
      </c>
      <c r="H1093" s="37" t="s">
        <v>70</v>
      </c>
      <c r="I1093" s="37" t="s">
        <v>24</v>
      </c>
      <c r="J1093" s="37" t="s">
        <v>25</v>
      </c>
      <c r="K1093" s="37" t="s">
        <v>26</v>
      </c>
      <c r="L1093" s="37" t="s">
        <v>2053</v>
      </c>
      <c r="M1093" s="37">
        <v>0.4</v>
      </c>
      <c r="N1093" s="37" t="s">
        <v>8</v>
      </c>
      <c r="O1093" s="37" t="s">
        <v>9</v>
      </c>
      <c r="P1093" s="37" t="s">
        <v>51</v>
      </c>
      <c r="Q1093" s="37" t="s">
        <v>337</v>
      </c>
      <c r="R1093" s="37">
        <v>30318</v>
      </c>
      <c r="S1093" s="39">
        <v>42102</v>
      </c>
      <c r="T1093" s="39">
        <v>42103</v>
      </c>
      <c r="U1093" s="37">
        <v>-93.927400000000006</v>
      </c>
      <c r="V1093" s="37">
        <v>10</v>
      </c>
      <c r="W1093" s="37">
        <v>29.88</v>
      </c>
      <c r="X1093" s="37">
        <v>86064</v>
      </c>
      <c r="Y1093" s="37" t="s">
        <v>3216</v>
      </c>
      <c r="Z1093" s="37">
        <v>148.61160475028876</v>
      </c>
    </row>
    <row r="1094" spans="1:26" customFormat="1" x14ac:dyDescent="0.2">
      <c r="A1094" s="37">
        <v>3098</v>
      </c>
      <c r="B1094" s="37" t="s">
        <v>1396</v>
      </c>
      <c r="C1094" s="37" t="s">
        <v>1</v>
      </c>
      <c r="D1094" s="37">
        <v>0.05</v>
      </c>
      <c r="E1094" s="37">
        <v>35.44</v>
      </c>
      <c r="F1094" s="37">
        <v>5.09</v>
      </c>
      <c r="G1094" s="37" t="s">
        <v>14</v>
      </c>
      <c r="H1094" s="37" t="s">
        <v>15</v>
      </c>
      <c r="I1094" s="37" t="s">
        <v>24</v>
      </c>
      <c r="J1094" s="37" t="s">
        <v>64</v>
      </c>
      <c r="K1094" s="37" t="s">
        <v>49</v>
      </c>
      <c r="L1094" s="37" t="s">
        <v>2054</v>
      </c>
      <c r="M1094" s="37">
        <v>0.38</v>
      </c>
      <c r="N1094" s="37" t="s">
        <v>8</v>
      </c>
      <c r="O1094" s="37" t="s">
        <v>87</v>
      </c>
      <c r="P1094" s="37" t="s">
        <v>88</v>
      </c>
      <c r="Q1094" s="37" t="s">
        <v>1397</v>
      </c>
      <c r="R1094" s="37">
        <v>11967</v>
      </c>
      <c r="S1094" s="39">
        <v>42102</v>
      </c>
      <c r="T1094" s="39">
        <v>42103</v>
      </c>
      <c r="U1094" s="37">
        <v>240.17519999999999</v>
      </c>
      <c r="V1094" s="37">
        <v>10</v>
      </c>
      <c r="W1094" s="37">
        <v>348.08</v>
      </c>
      <c r="X1094" s="37">
        <v>89314</v>
      </c>
      <c r="Y1094" s="37" t="s">
        <v>3219</v>
      </c>
      <c r="Z1094" s="37">
        <v>678.52322524240697</v>
      </c>
    </row>
    <row r="1095" spans="1:26" customFormat="1" x14ac:dyDescent="0.2">
      <c r="A1095" s="37">
        <v>1614</v>
      </c>
      <c r="B1095" s="37" t="s">
        <v>2055</v>
      </c>
      <c r="C1095" s="37" t="s">
        <v>23</v>
      </c>
      <c r="D1095" s="37">
        <v>0.06</v>
      </c>
      <c r="E1095" s="37">
        <v>40.97</v>
      </c>
      <c r="F1095" s="37">
        <v>1.99</v>
      </c>
      <c r="G1095" s="37" t="s">
        <v>14</v>
      </c>
      <c r="H1095" s="37" t="s">
        <v>15</v>
      </c>
      <c r="I1095" s="37" t="s">
        <v>16</v>
      </c>
      <c r="J1095" s="37" t="s">
        <v>17</v>
      </c>
      <c r="K1095" s="37" t="s">
        <v>18</v>
      </c>
      <c r="L1095" s="37" t="s">
        <v>2056</v>
      </c>
      <c r="M1095" s="37">
        <v>0.42</v>
      </c>
      <c r="N1095" s="37" t="s">
        <v>8</v>
      </c>
      <c r="O1095" s="37" t="s">
        <v>87</v>
      </c>
      <c r="P1095" s="37" t="s">
        <v>379</v>
      </c>
      <c r="Q1095" s="37" t="s">
        <v>2057</v>
      </c>
      <c r="R1095" s="37">
        <v>1748</v>
      </c>
      <c r="S1095" s="39">
        <v>42102</v>
      </c>
      <c r="T1095" s="39">
        <v>42106</v>
      </c>
      <c r="U1095" s="37">
        <v>341.19810000000001</v>
      </c>
      <c r="V1095" s="37">
        <v>12</v>
      </c>
      <c r="W1095" s="37">
        <v>494.49</v>
      </c>
      <c r="X1095" s="37">
        <v>87823</v>
      </c>
      <c r="Y1095" s="37" t="s">
        <v>3219</v>
      </c>
      <c r="Z1095" s="37">
        <v>530.01383184444478</v>
      </c>
    </row>
    <row r="1096" spans="1:26" customFormat="1" x14ac:dyDescent="0.2">
      <c r="A1096" s="37">
        <v>1018</v>
      </c>
      <c r="B1096" s="37" t="s">
        <v>2058</v>
      </c>
      <c r="C1096" s="37" t="s">
        <v>92</v>
      </c>
      <c r="D1096" s="37">
        <v>0.05</v>
      </c>
      <c r="E1096" s="37">
        <v>35.89</v>
      </c>
      <c r="F1096" s="37">
        <v>14.72</v>
      </c>
      <c r="G1096" s="37" t="s">
        <v>14</v>
      </c>
      <c r="H1096" s="37" t="s">
        <v>47</v>
      </c>
      <c r="I1096" s="37" t="s">
        <v>24</v>
      </c>
      <c r="J1096" s="37" t="s">
        <v>321</v>
      </c>
      <c r="K1096" s="37" t="s">
        <v>49</v>
      </c>
      <c r="L1096" s="37" t="s">
        <v>2059</v>
      </c>
      <c r="M1096" s="37">
        <v>0.4</v>
      </c>
      <c r="N1096" s="37" t="s">
        <v>8</v>
      </c>
      <c r="O1096" s="37" t="s">
        <v>9</v>
      </c>
      <c r="P1096" s="37" t="s">
        <v>73</v>
      </c>
      <c r="Q1096" s="37" t="s">
        <v>2060</v>
      </c>
      <c r="R1096" s="37">
        <v>27511</v>
      </c>
      <c r="S1096" s="39">
        <v>42102</v>
      </c>
      <c r="T1096" s="39">
        <v>42103</v>
      </c>
      <c r="U1096" s="37">
        <v>22.866</v>
      </c>
      <c r="V1096" s="37">
        <v>19</v>
      </c>
      <c r="W1096" s="37">
        <v>680.39</v>
      </c>
      <c r="X1096" s="37">
        <v>88391</v>
      </c>
      <c r="Y1096" s="37" t="s">
        <v>3216</v>
      </c>
      <c r="Z1096" s="37">
        <v>522.32026761494421</v>
      </c>
    </row>
    <row r="1097" spans="1:26" customFormat="1" x14ac:dyDescent="0.2">
      <c r="A1097" s="37">
        <v>1018</v>
      </c>
      <c r="B1097" s="37" t="s">
        <v>2058</v>
      </c>
      <c r="C1097" s="37" t="s">
        <v>92</v>
      </c>
      <c r="D1097" s="37">
        <v>0</v>
      </c>
      <c r="E1097" s="37">
        <v>11.48</v>
      </c>
      <c r="F1097" s="37">
        <v>5.43</v>
      </c>
      <c r="G1097" s="37" t="s">
        <v>14</v>
      </c>
      <c r="H1097" s="37" t="s">
        <v>47</v>
      </c>
      <c r="I1097" s="37" t="s">
        <v>24</v>
      </c>
      <c r="J1097" s="37" t="s">
        <v>64</v>
      </c>
      <c r="K1097" s="37" t="s">
        <v>49</v>
      </c>
      <c r="L1097" s="37" t="s">
        <v>2061</v>
      </c>
      <c r="M1097" s="37">
        <v>0.36</v>
      </c>
      <c r="N1097" s="37" t="s">
        <v>8</v>
      </c>
      <c r="O1097" s="37" t="s">
        <v>9</v>
      </c>
      <c r="P1097" s="37" t="s">
        <v>73</v>
      </c>
      <c r="Q1097" s="37" t="s">
        <v>2060</v>
      </c>
      <c r="R1097" s="37">
        <v>27511</v>
      </c>
      <c r="S1097" s="39">
        <v>42102</v>
      </c>
      <c r="T1097" s="39">
        <v>42102</v>
      </c>
      <c r="U1097" s="37">
        <v>115.72799999999999</v>
      </c>
      <c r="V1097" s="37">
        <v>6</v>
      </c>
      <c r="W1097" s="37">
        <v>75.52</v>
      </c>
      <c r="X1097" s="37">
        <v>88391</v>
      </c>
      <c r="Y1097" s="37" t="s">
        <v>3216</v>
      </c>
      <c r="Z1097" s="37">
        <v>283.95760289732203</v>
      </c>
    </row>
    <row r="1098" spans="1:26" customFormat="1" x14ac:dyDescent="0.2">
      <c r="A1098" s="37">
        <v>2561</v>
      </c>
      <c r="B1098" s="37" t="s">
        <v>1774</v>
      </c>
      <c r="C1098" s="37" t="s">
        <v>46</v>
      </c>
      <c r="D1098" s="37">
        <v>7.0000000000000007E-2</v>
      </c>
      <c r="E1098" s="37">
        <v>3.98</v>
      </c>
      <c r="F1098" s="37">
        <v>5.26</v>
      </c>
      <c r="G1098" s="37" t="s">
        <v>14</v>
      </c>
      <c r="H1098" s="37" t="s">
        <v>15</v>
      </c>
      <c r="I1098" s="37" t="s">
        <v>24</v>
      </c>
      <c r="J1098" s="37" t="s">
        <v>48</v>
      </c>
      <c r="K1098" s="37" t="s">
        <v>49</v>
      </c>
      <c r="L1098" s="37" t="s">
        <v>1831</v>
      </c>
      <c r="M1098" s="37">
        <v>0.38</v>
      </c>
      <c r="N1098" s="37" t="s">
        <v>8</v>
      </c>
      <c r="O1098" s="37" t="s">
        <v>87</v>
      </c>
      <c r="P1098" s="37" t="s">
        <v>88</v>
      </c>
      <c r="Q1098" s="37" t="s">
        <v>1775</v>
      </c>
      <c r="R1098" s="37">
        <v>10562</v>
      </c>
      <c r="S1098" s="39">
        <v>42102</v>
      </c>
      <c r="T1098" s="39">
        <v>42104</v>
      </c>
      <c r="U1098" s="37">
        <v>-59.963760000000001</v>
      </c>
      <c r="V1098" s="37">
        <v>7</v>
      </c>
      <c r="W1098" s="37">
        <v>29.77</v>
      </c>
      <c r="X1098" s="37">
        <v>86466</v>
      </c>
      <c r="Y1098" s="37" t="s">
        <v>3219</v>
      </c>
      <c r="Z1098" s="37">
        <v>175.10340525548406</v>
      </c>
    </row>
    <row r="1099" spans="1:26" customFormat="1" x14ac:dyDescent="0.2">
      <c r="A1099" s="37">
        <v>2561</v>
      </c>
      <c r="B1099" s="37" t="s">
        <v>1774</v>
      </c>
      <c r="C1099" s="37" t="s">
        <v>46</v>
      </c>
      <c r="D1099" s="37">
        <v>7.0000000000000007E-2</v>
      </c>
      <c r="E1099" s="37">
        <v>12.22</v>
      </c>
      <c r="F1099" s="37">
        <v>2.85</v>
      </c>
      <c r="G1099" s="37" t="s">
        <v>14</v>
      </c>
      <c r="H1099" s="37" t="s">
        <v>15</v>
      </c>
      <c r="I1099" s="37" t="s">
        <v>4</v>
      </c>
      <c r="J1099" s="37" t="s">
        <v>102</v>
      </c>
      <c r="K1099" s="37" t="s">
        <v>18</v>
      </c>
      <c r="L1099" s="37" t="s">
        <v>2062</v>
      </c>
      <c r="M1099" s="37">
        <v>0.55000000000000004</v>
      </c>
      <c r="N1099" s="37" t="s">
        <v>8</v>
      </c>
      <c r="O1099" s="37" t="s">
        <v>87</v>
      </c>
      <c r="P1099" s="37" t="s">
        <v>88</v>
      </c>
      <c r="Q1099" s="37" t="s">
        <v>1775</v>
      </c>
      <c r="R1099" s="37">
        <v>10562</v>
      </c>
      <c r="S1099" s="39">
        <v>42102</v>
      </c>
      <c r="T1099" s="39">
        <v>42102</v>
      </c>
      <c r="U1099" s="37">
        <v>89.4148</v>
      </c>
      <c r="V1099" s="37">
        <v>12</v>
      </c>
      <c r="W1099" s="37">
        <v>147.19</v>
      </c>
      <c r="X1099" s="37">
        <v>86466</v>
      </c>
      <c r="Y1099" s="37" t="s">
        <v>3219</v>
      </c>
      <c r="Z1099" s="37">
        <v>428.57869527085279</v>
      </c>
    </row>
    <row r="1100" spans="1:26" customFormat="1" x14ac:dyDescent="0.2">
      <c r="A1100" s="37">
        <v>2563</v>
      </c>
      <c r="B1100" s="37" t="s">
        <v>2063</v>
      </c>
      <c r="C1100" s="37" t="s">
        <v>46</v>
      </c>
      <c r="D1100" s="37">
        <v>0.08</v>
      </c>
      <c r="E1100" s="37">
        <v>4.55</v>
      </c>
      <c r="F1100" s="37">
        <v>1.49</v>
      </c>
      <c r="G1100" s="37" t="s">
        <v>14</v>
      </c>
      <c r="H1100" s="37" t="s">
        <v>47</v>
      </c>
      <c r="I1100" s="37" t="s">
        <v>24</v>
      </c>
      <c r="J1100" s="37" t="s">
        <v>48</v>
      </c>
      <c r="K1100" s="37" t="s">
        <v>49</v>
      </c>
      <c r="L1100" s="37" t="s">
        <v>1479</v>
      </c>
      <c r="M1100" s="37">
        <v>0.35</v>
      </c>
      <c r="N1100" s="37" t="s">
        <v>8</v>
      </c>
      <c r="O1100" s="37" t="s">
        <v>28</v>
      </c>
      <c r="P1100" s="37" t="s">
        <v>60</v>
      </c>
      <c r="Q1100" s="37" t="s">
        <v>2064</v>
      </c>
      <c r="R1100" s="37">
        <v>55432</v>
      </c>
      <c r="S1100" s="39">
        <v>42102</v>
      </c>
      <c r="T1100" s="39">
        <v>42103</v>
      </c>
      <c r="U1100" s="37">
        <v>27.0273</v>
      </c>
      <c r="V1100" s="37">
        <v>9</v>
      </c>
      <c r="W1100" s="37">
        <v>39.17</v>
      </c>
      <c r="X1100" s="37">
        <v>91447</v>
      </c>
      <c r="Y1100" s="37" t="s">
        <v>3217</v>
      </c>
      <c r="Z1100" s="37">
        <v>189.60102009591824</v>
      </c>
    </row>
    <row r="1101" spans="1:26" customFormat="1" x14ac:dyDescent="0.2">
      <c r="A1101" s="37">
        <v>2699</v>
      </c>
      <c r="B1101" s="37" t="s">
        <v>2065</v>
      </c>
      <c r="C1101" s="37" t="s">
        <v>46</v>
      </c>
      <c r="D1101" s="37">
        <v>0.04</v>
      </c>
      <c r="E1101" s="37">
        <v>70.98</v>
      </c>
      <c r="F1101" s="37">
        <v>26.74</v>
      </c>
      <c r="G1101" s="37" t="s">
        <v>2</v>
      </c>
      <c r="H1101" s="37" t="s">
        <v>70</v>
      </c>
      <c r="I1101" s="37" t="s">
        <v>4</v>
      </c>
      <c r="J1101" s="37" t="s">
        <v>93</v>
      </c>
      <c r="K1101" s="37" t="s">
        <v>6</v>
      </c>
      <c r="L1101" s="37" t="s">
        <v>2066</v>
      </c>
      <c r="M1101" s="37">
        <v>0.6</v>
      </c>
      <c r="N1101" s="37" t="s">
        <v>8</v>
      </c>
      <c r="O1101" s="37" t="s">
        <v>35</v>
      </c>
      <c r="P1101" s="37" t="s">
        <v>564</v>
      </c>
      <c r="Q1101" s="37" t="s">
        <v>2067</v>
      </c>
      <c r="R1101" s="37">
        <v>86442</v>
      </c>
      <c r="S1101" s="39">
        <v>42102</v>
      </c>
      <c r="T1101" s="39">
        <v>42104</v>
      </c>
      <c r="U1101" s="37">
        <v>-84.628799999999998</v>
      </c>
      <c r="V1101" s="37">
        <v>19</v>
      </c>
      <c r="W1101" s="37">
        <v>1345.33</v>
      </c>
      <c r="X1101" s="37">
        <v>87679</v>
      </c>
      <c r="Y1101" s="37" t="s">
        <v>3218</v>
      </c>
      <c r="Z1101" s="37">
        <v>1381.5154127027452</v>
      </c>
    </row>
    <row r="1102" spans="1:26" customFormat="1" x14ac:dyDescent="0.2">
      <c r="A1102" s="37">
        <v>123</v>
      </c>
      <c r="B1102" s="37" t="s">
        <v>2068</v>
      </c>
      <c r="C1102" s="37" t="s">
        <v>1</v>
      </c>
      <c r="D1102" s="37">
        <v>0.06</v>
      </c>
      <c r="E1102" s="37">
        <v>8.57</v>
      </c>
      <c r="F1102" s="37">
        <v>6.14</v>
      </c>
      <c r="G1102" s="37" t="s">
        <v>14</v>
      </c>
      <c r="H1102" s="37" t="s">
        <v>47</v>
      </c>
      <c r="I1102" s="37" t="s">
        <v>24</v>
      </c>
      <c r="J1102" s="37" t="s">
        <v>544</v>
      </c>
      <c r="K1102" s="37" t="s">
        <v>18</v>
      </c>
      <c r="L1102" s="37" t="s">
        <v>2069</v>
      </c>
      <c r="M1102" s="37">
        <v>0.59</v>
      </c>
      <c r="N1102" s="37" t="s">
        <v>8</v>
      </c>
      <c r="O1102" s="37" t="s">
        <v>9</v>
      </c>
      <c r="P1102" s="37" t="s">
        <v>218</v>
      </c>
      <c r="Q1102" s="37" t="s">
        <v>2070</v>
      </c>
      <c r="R1102" s="37">
        <v>22102</v>
      </c>
      <c r="S1102" s="39">
        <v>42103</v>
      </c>
      <c r="T1102" s="39">
        <v>42104</v>
      </c>
      <c r="U1102" s="37">
        <v>105.678</v>
      </c>
      <c r="V1102" s="37">
        <v>11</v>
      </c>
      <c r="W1102" s="37">
        <v>94.97</v>
      </c>
      <c r="X1102" s="37">
        <v>90669</v>
      </c>
      <c r="Y1102" s="37" t="s">
        <v>3216</v>
      </c>
      <c r="Z1102" s="37">
        <v>712.9425968958933</v>
      </c>
    </row>
    <row r="1103" spans="1:26" customFormat="1" x14ac:dyDescent="0.2">
      <c r="A1103" s="37">
        <v>1186</v>
      </c>
      <c r="B1103" s="37" t="s">
        <v>2071</v>
      </c>
      <c r="C1103" s="37" t="s">
        <v>1</v>
      </c>
      <c r="D1103" s="37">
        <v>7.0000000000000007E-2</v>
      </c>
      <c r="E1103" s="37">
        <v>400.97</v>
      </c>
      <c r="F1103" s="37">
        <v>48.26</v>
      </c>
      <c r="G1103" s="37" t="s">
        <v>2</v>
      </c>
      <c r="H1103" s="37" t="s">
        <v>15</v>
      </c>
      <c r="I1103" s="37" t="s">
        <v>16</v>
      </c>
      <c r="J1103" s="37" t="s">
        <v>32</v>
      </c>
      <c r="K1103" s="37" t="s">
        <v>6</v>
      </c>
      <c r="L1103" s="37" t="s">
        <v>1536</v>
      </c>
      <c r="M1103" s="37">
        <v>0.36</v>
      </c>
      <c r="N1103" s="37" t="s">
        <v>8</v>
      </c>
      <c r="O1103" s="37" t="s">
        <v>35</v>
      </c>
      <c r="P1103" s="37" t="s">
        <v>66</v>
      </c>
      <c r="Q1103" s="37" t="s">
        <v>2072</v>
      </c>
      <c r="R1103" s="37">
        <v>92646</v>
      </c>
      <c r="S1103" s="39">
        <v>42103</v>
      </c>
      <c r="T1103" s="39">
        <v>42104</v>
      </c>
      <c r="U1103" s="37">
        <v>2581.5590999999999</v>
      </c>
      <c r="V1103" s="37">
        <v>10</v>
      </c>
      <c r="W1103" s="37">
        <v>3741.39</v>
      </c>
      <c r="X1103" s="37">
        <v>85939</v>
      </c>
      <c r="Y1103" s="37" t="s">
        <v>3218</v>
      </c>
      <c r="Z1103" s="37">
        <v>5581.2127006135115</v>
      </c>
    </row>
    <row r="1104" spans="1:26" customFormat="1" x14ac:dyDescent="0.2">
      <c r="A1104" s="37">
        <v>1233</v>
      </c>
      <c r="B1104" s="37" t="s">
        <v>2073</v>
      </c>
      <c r="C1104" s="37" t="s">
        <v>1</v>
      </c>
      <c r="D1104" s="37">
        <v>0.1</v>
      </c>
      <c r="E1104" s="37">
        <v>120.98</v>
      </c>
      <c r="F1104" s="37">
        <v>9.07</v>
      </c>
      <c r="G1104" s="37" t="s">
        <v>63</v>
      </c>
      <c r="H1104" s="37" t="s">
        <v>15</v>
      </c>
      <c r="I1104" s="37" t="s">
        <v>24</v>
      </c>
      <c r="J1104" s="37" t="s">
        <v>48</v>
      </c>
      <c r="K1104" s="37" t="s">
        <v>49</v>
      </c>
      <c r="L1104" s="37" t="s">
        <v>1399</v>
      </c>
      <c r="M1104" s="37">
        <v>0.35</v>
      </c>
      <c r="N1104" s="37" t="s">
        <v>8</v>
      </c>
      <c r="O1104" s="37" t="s">
        <v>28</v>
      </c>
      <c r="P1104" s="37" t="s">
        <v>163</v>
      </c>
      <c r="Q1104" s="37" t="s">
        <v>2074</v>
      </c>
      <c r="R1104" s="37">
        <v>75028</v>
      </c>
      <c r="S1104" s="39">
        <v>42103</v>
      </c>
      <c r="T1104" s="39">
        <v>42105</v>
      </c>
      <c r="U1104" s="37">
        <v>297.45715999999999</v>
      </c>
      <c r="V1104" s="37">
        <v>5</v>
      </c>
      <c r="W1104" s="37">
        <v>568.24</v>
      </c>
      <c r="X1104" s="37">
        <v>89375</v>
      </c>
      <c r="Y1104" s="37" t="s">
        <v>3217</v>
      </c>
      <c r="Z1104" s="37">
        <v>975.00451275503497</v>
      </c>
    </row>
    <row r="1105" spans="1:26" customFormat="1" x14ac:dyDescent="0.2">
      <c r="A1105" s="37">
        <v>1233</v>
      </c>
      <c r="B1105" s="37" t="s">
        <v>2073</v>
      </c>
      <c r="C1105" s="37" t="s">
        <v>1</v>
      </c>
      <c r="D1105" s="37">
        <v>0.02</v>
      </c>
      <c r="E1105" s="37">
        <v>152.47999999999999</v>
      </c>
      <c r="F1105" s="37">
        <v>6.5</v>
      </c>
      <c r="G1105" s="37" t="s">
        <v>63</v>
      </c>
      <c r="H1105" s="37" t="s">
        <v>15</v>
      </c>
      <c r="I1105" s="37" t="s">
        <v>16</v>
      </c>
      <c r="J1105" s="37" t="s">
        <v>17</v>
      </c>
      <c r="K1105" s="37" t="s">
        <v>49</v>
      </c>
      <c r="L1105" s="37" t="s">
        <v>1769</v>
      </c>
      <c r="M1105" s="37">
        <v>0.74</v>
      </c>
      <c r="N1105" s="37" t="s">
        <v>8</v>
      </c>
      <c r="O1105" s="37" t="s">
        <v>28</v>
      </c>
      <c r="P1105" s="37" t="s">
        <v>163</v>
      </c>
      <c r="Q1105" s="37" t="s">
        <v>2074</v>
      </c>
      <c r="R1105" s="37">
        <v>75028</v>
      </c>
      <c r="S1105" s="39">
        <v>42103</v>
      </c>
      <c r="T1105" s="39">
        <v>42105</v>
      </c>
      <c r="U1105" s="37">
        <v>-564.60239999999999</v>
      </c>
      <c r="V1105" s="37">
        <v>1</v>
      </c>
      <c r="W1105" s="37">
        <v>162.91</v>
      </c>
      <c r="X1105" s="37">
        <v>89375</v>
      </c>
      <c r="Y1105" s="37" t="s">
        <v>3217</v>
      </c>
      <c r="Z1105" s="37">
        <v>496.92408324853801</v>
      </c>
    </row>
    <row r="1106" spans="1:26" customFormat="1" x14ac:dyDescent="0.2">
      <c r="A1106" s="37">
        <v>1178</v>
      </c>
      <c r="B1106" s="37" t="s">
        <v>2075</v>
      </c>
      <c r="C1106" s="37" t="s">
        <v>13</v>
      </c>
      <c r="D1106" s="37">
        <v>0.03</v>
      </c>
      <c r="E1106" s="37">
        <v>4.4800000000000004</v>
      </c>
      <c r="F1106" s="37">
        <v>49</v>
      </c>
      <c r="G1106" s="37" t="s">
        <v>14</v>
      </c>
      <c r="H1106" s="37" t="s">
        <v>15</v>
      </c>
      <c r="I1106" s="37" t="s">
        <v>24</v>
      </c>
      <c r="J1106" s="37" t="s">
        <v>71</v>
      </c>
      <c r="K1106" s="37" t="s">
        <v>40</v>
      </c>
      <c r="L1106" s="37" t="s">
        <v>444</v>
      </c>
      <c r="M1106" s="37">
        <v>0.6</v>
      </c>
      <c r="N1106" s="37" t="s">
        <v>8</v>
      </c>
      <c r="O1106" s="37" t="s">
        <v>9</v>
      </c>
      <c r="P1106" s="37" t="s">
        <v>99</v>
      </c>
      <c r="Q1106" s="37" t="s">
        <v>2076</v>
      </c>
      <c r="R1106" s="37">
        <v>32701</v>
      </c>
      <c r="S1106" s="39">
        <v>42103</v>
      </c>
      <c r="T1106" s="39">
        <v>42105</v>
      </c>
      <c r="U1106" s="37">
        <v>64.266000000000005</v>
      </c>
      <c r="V1106" s="37">
        <v>2</v>
      </c>
      <c r="W1106" s="37">
        <v>21.46</v>
      </c>
      <c r="X1106" s="37">
        <v>89787</v>
      </c>
      <c r="Y1106" s="37" t="s">
        <v>3216</v>
      </c>
      <c r="Z1106" s="37">
        <v>1518.6057498428854</v>
      </c>
    </row>
    <row r="1107" spans="1:26" customFormat="1" x14ac:dyDescent="0.2">
      <c r="A1107" s="37">
        <v>1178</v>
      </c>
      <c r="B1107" s="37" t="s">
        <v>2075</v>
      </c>
      <c r="C1107" s="37" t="s">
        <v>13</v>
      </c>
      <c r="D1107" s="37">
        <v>0.06</v>
      </c>
      <c r="E1107" s="37">
        <v>350.99</v>
      </c>
      <c r="F1107" s="37">
        <v>39</v>
      </c>
      <c r="G1107" s="37" t="s">
        <v>2</v>
      </c>
      <c r="H1107" s="37" t="s">
        <v>15</v>
      </c>
      <c r="I1107" s="37" t="s">
        <v>4</v>
      </c>
      <c r="J1107" s="37" t="s">
        <v>85</v>
      </c>
      <c r="K1107" s="37" t="s">
        <v>33</v>
      </c>
      <c r="L1107" s="37" t="s">
        <v>414</v>
      </c>
      <c r="M1107" s="37">
        <v>0.55000000000000004</v>
      </c>
      <c r="N1107" s="37" t="s">
        <v>8</v>
      </c>
      <c r="O1107" s="37" t="s">
        <v>9</v>
      </c>
      <c r="P1107" s="37" t="s">
        <v>99</v>
      </c>
      <c r="Q1107" s="37" t="s">
        <v>2076</v>
      </c>
      <c r="R1107" s="37">
        <v>32701</v>
      </c>
      <c r="S1107" s="39">
        <v>42103</v>
      </c>
      <c r="T1107" s="39">
        <v>42105</v>
      </c>
      <c r="U1107" s="37">
        <v>-302.61559999999997</v>
      </c>
      <c r="V1107" s="37">
        <v>10</v>
      </c>
      <c r="W1107" s="37">
        <v>3506.78</v>
      </c>
      <c r="X1107" s="37">
        <v>89787</v>
      </c>
      <c r="Y1107" s="37" t="s">
        <v>3216</v>
      </c>
      <c r="Z1107" s="37">
        <v>2087.2408073480692</v>
      </c>
    </row>
    <row r="1108" spans="1:26" customFormat="1" x14ac:dyDescent="0.2">
      <c r="A1108" s="37">
        <v>1178</v>
      </c>
      <c r="B1108" s="37" t="s">
        <v>2075</v>
      </c>
      <c r="C1108" s="37" t="s">
        <v>13</v>
      </c>
      <c r="D1108" s="37">
        <v>0.09</v>
      </c>
      <c r="E1108" s="37">
        <v>40.98</v>
      </c>
      <c r="F1108" s="37">
        <v>6.5</v>
      </c>
      <c r="G1108" s="37" t="s">
        <v>63</v>
      </c>
      <c r="H1108" s="37" t="s">
        <v>15</v>
      </c>
      <c r="I1108" s="37" t="s">
        <v>16</v>
      </c>
      <c r="J1108" s="37" t="s">
        <v>17</v>
      </c>
      <c r="K1108" s="37" t="s">
        <v>49</v>
      </c>
      <c r="L1108" s="37" t="s">
        <v>422</v>
      </c>
      <c r="M1108" s="37">
        <v>0.74</v>
      </c>
      <c r="N1108" s="37" t="s">
        <v>8</v>
      </c>
      <c r="O1108" s="37" t="s">
        <v>9</v>
      </c>
      <c r="P1108" s="37" t="s">
        <v>99</v>
      </c>
      <c r="Q1108" s="37" t="s">
        <v>2076</v>
      </c>
      <c r="R1108" s="37">
        <v>32701</v>
      </c>
      <c r="S1108" s="39">
        <v>42103</v>
      </c>
      <c r="T1108" s="39">
        <v>42105</v>
      </c>
      <c r="U1108" s="37">
        <v>5.6916000000000002</v>
      </c>
      <c r="V1108" s="37">
        <v>7</v>
      </c>
      <c r="W1108" s="37">
        <v>267.69</v>
      </c>
      <c r="X1108" s="37">
        <v>89787</v>
      </c>
      <c r="Y1108" s="37" t="s">
        <v>3216</v>
      </c>
      <c r="Z1108" s="37">
        <v>392.81232173535187</v>
      </c>
    </row>
    <row r="1109" spans="1:26" customFormat="1" x14ac:dyDescent="0.2">
      <c r="A1109" s="37">
        <v>1250</v>
      </c>
      <c r="B1109" s="37" t="s">
        <v>2077</v>
      </c>
      <c r="C1109" s="37" t="s">
        <v>13</v>
      </c>
      <c r="D1109" s="37">
        <v>0</v>
      </c>
      <c r="E1109" s="37">
        <v>3.89</v>
      </c>
      <c r="F1109" s="37">
        <v>7.01</v>
      </c>
      <c r="G1109" s="37" t="s">
        <v>14</v>
      </c>
      <c r="H1109" s="37" t="s">
        <v>70</v>
      </c>
      <c r="I1109" s="37" t="s">
        <v>24</v>
      </c>
      <c r="J1109" s="37" t="s">
        <v>48</v>
      </c>
      <c r="K1109" s="37" t="s">
        <v>49</v>
      </c>
      <c r="L1109" s="37" t="s">
        <v>702</v>
      </c>
      <c r="M1109" s="37">
        <v>0.37</v>
      </c>
      <c r="N1109" s="37" t="s">
        <v>8</v>
      </c>
      <c r="O1109" s="37" t="s">
        <v>28</v>
      </c>
      <c r="P1109" s="37" t="s">
        <v>79</v>
      </c>
      <c r="Q1109" s="37" t="s">
        <v>2078</v>
      </c>
      <c r="R1109" s="37">
        <v>60110</v>
      </c>
      <c r="S1109" s="39">
        <v>42103</v>
      </c>
      <c r="T1109" s="39">
        <v>42103</v>
      </c>
      <c r="U1109" s="37">
        <v>-255.16890000000001</v>
      </c>
      <c r="V1109" s="37">
        <v>21</v>
      </c>
      <c r="W1109" s="37">
        <v>85.64</v>
      </c>
      <c r="X1109" s="37">
        <v>87877</v>
      </c>
      <c r="Y1109" s="37" t="s">
        <v>3217</v>
      </c>
      <c r="Z1109" s="37">
        <v>-113.33985884706718</v>
      </c>
    </row>
    <row r="1110" spans="1:26" customFormat="1" x14ac:dyDescent="0.2">
      <c r="A1110" s="37">
        <v>1250</v>
      </c>
      <c r="B1110" s="37" t="s">
        <v>2077</v>
      </c>
      <c r="C1110" s="37" t="s">
        <v>13</v>
      </c>
      <c r="D1110" s="37">
        <v>0.09</v>
      </c>
      <c r="E1110" s="37">
        <v>120.98</v>
      </c>
      <c r="F1110" s="37">
        <v>30</v>
      </c>
      <c r="G1110" s="37" t="s">
        <v>2</v>
      </c>
      <c r="H1110" s="37" t="s">
        <v>70</v>
      </c>
      <c r="I1110" s="37" t="s">
        <v>4</v>
      </c>
      <c r="J1110" s="37" t="s">
        <v>85</v>
      </c>
      <c r="K1110" s="37" t="s">
        <v>33</v>
      </c>
      <c r="L1110" s="37" t="s">
        <v>1101</v>
      </c>
      <c r="M1110" s="37">
        <v>0.64</v>
      </c>
      <c r="N1110" s="37" t="s">
        <v>8</v>
      </c>
      <c r="O1110" s="37" t="s">
        <v>28</v>
      </c>
      <c r="P1110" s="37" t="s">
        <v>79</v>
      </c>
      <c r="Q1110" s="37" t="s">
        <v>2078</v>
      </c>
      <c r="R1110" s="37">
        <v>60110</v>
      </c>
      <c r="S1110" s="39">
        <v>42103</v>
      </c>
      <c r="T1110" s="39">
        <v>42105</v>
      </c>
      <c r="U1110" s="37">
        <v>74.004800000000003</v>
      </c>
      <c r="V1110" s="37">
        <v>22</v>
      </c>
      <c r="W1110" s="37">
        <v>2508.15</v>
      </c>
      <c r="X1110" s="37">
        <v>87877</v>
      </c>
      <c r="Y1110" s="37" t="s">
        <v>3217</v>
      </c>
      <c r="Z1110" s="37">
        <v>1587.4110804382431</v>
      </c>
    </row>
    <row r="1111" spans="1:26" customFormat="1" x14ac:dyDescent="0.2">
      <c r="A1111" s="37">
        <v>1250</v>
      </c>
      <c r="B1111" s="37" t="s">
        <v>2077</v>
      </c>
      <c r="C1111" s="37" t="s">
        <v>13</v>
      </c>
      <c r="D1111" s="37">
        <v>0.1</v>
      </c>
      <c r="E1111" s="37">
        <v>30.98</v>
      </c>
      <c r="F1111" s="37">
        <v>5.76</v>
      </c>
      <c r="G1111" s="37" t="s">
        <v>14</v>
      </c>
      <c r="H1111" s="37" t="s">
        <v>70</v>
      </c>
      <c r="I1111" s="37" t="s">
        <v>24</v>
      </c>
      <c r="J1111" s="37" t="s">
        <v>64</v>
      </c>
      <c r="K1111" s="37" t="s">
        <v>49</v>
      </c>
      <c r="L1111" s="37" t="s">
        <v>715</v>
      </c>
      <c r="M1111" s="37">
        <v>0.4</v>
      </c>
      <c r="N1111" s="37" t="s">
        <v>8</v>
      </c>
      <c r="O1111" s="37" t="s">
        <v>28</v>
      </c>
      <c r="P1111" s="37" t="s">
        <v>79</v>
      </c>
      <c r="Q1111" s="37" t="s">
        <v>2078</v>
      </c>
      <c r="R1111" s="37">
        <v>60110</v>
      </c>
      <c r="S1111" s="39">
        <v>42103</v>
      </c>
      <c r="T1111" s="39">
        <v>42104</v>
      </c>
      <c r="U1111" s="37">
        <v>109.4248</v>
      </c>
      <c r="V1111" s="37">
        <v>8</v>
      </c>
      <c r="W1111" s="37">
        <v>225.62</v>
      </c>
      <c r="X1111" s="37">
        <v>87877</v>
      </c>
      <c r="Y1111" s="37" t="s">
        <v>3217</v>
      </c>
      <c r="Z1111" s="37">
        <v>269.19363894997548</v>
      </c>
    </row>
    <row r="1112" spans="1:26" customFormat="1" x14ac:dyDescent="0.2">
      <c r="A1112" s="37">
        <v>2488</v>
      </c>
      <c r="B1112" s="37" t="s">
        <v>2079</v>
      </c>
      <c r="C1112" s="37" t="s">
        <v>13</v>
      </c>
      <c r="D1112" s="37">
        <v>0.08</v>
      </c>
      <c r="E1112" s="37">
        <v>4.91</v>
      </c>
      <c r="F1112" s="37">
        <v>0.5</v>
      </c>
      <c r="G1112" s="37" t="s">
        <v>14</v>
      </c>
      <c r="H1112" s="37" t="s">
        <v>15</v>
      </c>
      <c r="I1112" s="37" t="s">
        <v>24</v>
      </c>
      <c r="J1112" s="37" t="s">
        <v>128</v>
      </c>
      <c r="K1112" s="37" t="s">
        <v>49</v>
      </c>
      <c r="L1112" s="37" t="s">
        <v>949</v>
      </c>
      <c r="M1112" s="37">
        <v>0.36</v>
      </c>
      <c r="N1112" s="37" t="s">
        <v>8</v>
      </c>
      <c r="O1112" s="37" t="s">
        <v>9</v>
      </c>
      <c r="P1112" s="37" t="s">
        <v>20</v>
      </c>
      <c r="Q1112" s="37" t="s">
        <v>2080</v>
      </c>
      <c r="R1112" s="37">
        <v>72023</v>
      </c>
      <c r="S1112" s="39">
        <v>42103</v>
      </c>
      <c r="T1112" s="39">
        <v>42103</v>
      </c>
      <c r="U1112" s="37">
        <v>12.726000000000001</v>
      </c>
      <c r="V1112" s="37">
        <v>9</v>
      </c>
      <c r="W1112" s="37">
        <v>42.69</v>
      </c>
      <c r="X1112" s="37">
        <v>86887</v>
      </c>
      <c r="Y1112" s="37" t="s">
        <v>3216</v>
      </c>
      <c r="Z1112" s="37">
        <v>-105.85957957677957</v>
      </c>
    </row>
    <row r="1113" spans="1:26" customFormat="1" x14ac:dyDescent="0.2">
      <c r="A1113" s="37">
        <v>2488</v>
      </c>
      <c r="B1113" s="37" t="s">
        <v>2079</v>
      </c>
      <c r="C1113" s="37" t="s">
        <v>13</v>
      </c>
      <c r="D1113" s="37">
        <v>0.02</v>
      </c>
      <c r="E1113" s="37">
        <v>28.15</v>
      </c>
      <c r="F1113" s="37">
        <v>6.17</v>
      </c>
      <c r="G1113" s="37" t="s">
        <v>14</v>
      </c>
      <c r="H1113" s="37" t="s">
        <v>15</v>
      </c>
      <c r="I1113" s="37" t="s">
        <v>24</v>
      </c>
      <c r="J1113" s="37" t="s">
        <v>25</v>
      </c>
      <c r="K1113" s="37" t="s">
        <v>18</v>
      </c>
      <c r="L1113" s="37" t="s">
        <v>595</v>
      </c>
      <c r="M1113" s="37">
        <v>0.55000000000000004</v>
      </c>
      <c r="N1113" s="37" t="s">
        <v>8</v>
      </c>
      <c r="O1113" s="37" t="s">
        <v>9</v>
      </c>
      <c r="P1113" s="37" t="s">
        <v>20</v>
      </c>
      <c r="Q1113" s="37" t="s">
        <v>2080</v>
      </c>
      <c r="R1113" s="37">
        <v>72023</v>
      </c>
      <c r="S1113" s="39">
        <v>42103</v>
      </c>
      <c r="T1113" s="39">
        <v>42104</v>
      </c>
      <c r="U1113" s="37">
        <v>160.8066</v>
      </c>
      <c r="V1113" s="37">
        <v>11</v>
      </c>
      <c r="W1113" s="37">
        <v>327.41000000000003</v>
      </c>
      <c r="X1113" s="37">
        <v>86887</v>
      </c>
      <c r="Y1113" s="37" t="s">
        <v>3216</v>
      </c>
      <c r="Z1113" s="37">
        <v>472.88411999278725</v>
      </c>
    </row>
    <row r="1114" spans="1:26" customFormat="1" x14ac:dyDescent="0.2">
      <c r="A1114" s="37">
        <v>2491</v>
      </c>
      <c r="B1114" s="37" t="s">
        <v>433</v>
      </c>
      <c r="C1114" s="37" t="s">
        <v>13</v>
      </c>
      <c r="D1114" s="37">
        <v>0.08</v>
      </c>
      <c r="E1114" s="37">
        <v>4.91</v>
      </c>
      <c r="F1114" s="37">
        <v>0.5</v>
      </c>
      <c r="G1114" s="37" t="s">
        <v>14</v>
      </c>
      <c r="H1114" s="37" t="s">
        <v>15</v>
      </c>
      <c r="I1114" s="37" t="s">
        <v>24</v>
      </c>
      <c r="J1114" s="37" t="s">
        <v>128</v>
      </c>
      <c r="K1114" s="37" t="s">
        <v>49</v>
      </c>
      <c r="L1114" s="37" t="s">
        <v>949</v>
      </c>
      <c r="M1114" s="37">
        <v>0.36</v>
      </c>
      <c r="N1114" s="37" t="s">
        <v>8</v>
      </c>
      <c r="O1114" s="37" t="s">
        <v>35</v>
      </c>
      <c r="P1114" s="37" t="s">
        <v>66</v>
      </c>
      <c r="Q1114" s="37" t="s">
        <v>76</v>
      </c>
      <c r="R1114" s="37">
        <v>90045</v>
      </c>
      <c r="S1114" s="39">
        <v>42103</v>
      </c>
      <c r="T1114" s="39">
        <v>42103</v>
      </c>
      <c r="U1114" s="37">
        <v>31.751999999999999</v>
      </c>
      <c r="V1114" s="37">
        <v>36</v>
      </c>
      <c r="W1114" s="37">
        <v>170.75</v>
      </c>
      <c r="X1114" s="37">
        <v>14785</v>
      </c>
      <c r="Y1114" s="37" t="s">
        <v>3218</v>
      </c>
      <c r="Z1114" s="37">
        <v>-86.376466182732713</v>
      </c>
    </row>
    <row r="1115" spans="1:26" customFormat="1" x14ac:dyDescent="0.2">
      <c r="A1115" s="37">
        <v>2491</v>
      </c>
      <c r="B1115" s="37" t="s">
        <v>433</v>
      </c>
      <c r="C1115" s="37" t="s">
        <v>13</v>
      </c>
      <c r="D1115" s="37">
        <v>0.02</v>
      </c>
      <c r="E1115" s="37">
        <v>28.15</v>
      </c>
      <c r="F1115" s="37">
        <v>6.17</v>
      </c>
      <c r="G1115" s="37" t="s">
        <v>14</v>
      </c>
      <c r="H1115" s="37" t="s">
        <v>15</v>
      </c>
      <c r="I1115" s="37" t="s">
        <v>24</v>
      </c>
      <c r="J1115" s="37" t="s">
        <v>25</v>
      </c>
      <c r="K1115" s="37" t="s">
        <v>18</v>
      </c>
      <c r="L1115" s="37" t="s">
        <v>595</v>
      </c>
      <c r="M1115" s="37">
        <v>0.55000000000000004</v>
      </c>
      <c r="N1115" s="37" t="s">
        <v>8</v>
      </c>
      <c r="O1115" s="37" t="s">
        <v>35</v>
      </c>
      <c r="P1115" s="37" t="s">
        <v>66</v>
      </c>
      <c r="Q1115" s="37" t="s">
        <v>76</v>
      </c>
      <c r="R1115" s="37">
        <v>90045</v>
      </c>
      <c r="S1115" s="39">
        <v>42103</v>
      </c>
      <c r="T1115" s="39">
        <v>42104</v>
      </c>
      <c r="U1115" s="37">
        <v>117.208</v>
      </c>
      <c r="V1115" s="37">
        <v>45</v>
      </c>
      <c r="W1115" s="37">
        <v>1339.42</v>
      </c>
      <c r="X1115" s="37">
        <v>14785</v>
      </c>
      <c r="Y1115" s="37" t="s">
        <v>3218</v>
      </c>
      <c r="Z1115" s="37">
        <v>428.23803213292746</v>
      </c>
    </row>
    <row r="1116" spans="1:26" customFormat="1" x14ac:dyDescent="0.2">
      <c r="A1116" s="37">
        <v>115</v>
      </c>
      <c r="B1116" s="37" t="s">
        <v>2081</v>
      </c>
      <c r="C1116" s="37" t="s">
        <v>23</v>
      </c>
      <c r="D1116" s="37">
        <v>7.0000000000000007E-2</v>
      </c>
      <c r="E1116" s="37">
        <v>2.12</v>
      </c>
      <c r="F1116" s="37">
        <v>1.99</v>
      </c>
      <c r="G1116" s="37" t="s">
        <v>14</v>
      </c>
      <c r="H1116" s="37" t="s">
        <v>47</v>
      </c>
      <c r="I1116" s="37" t="s">
        <v>16</v>
      </c>
      <c r="J1116" s="37" t="s">
        <v>17</v>
      </c>
      <c r="K1116" s="37" t="s">
        <v>18</v>
      </c>
      <c r="L1116" s="37" t="s">
        <v>2082</v>
      </c>
      <c r="M1116" s="37">
        <v>0.55000000000000004</v>
      </c>
      <c r="N1116" s="37" t="s">
        <v>8</v>
      </c>
      <c r="O1116" s="37" t="s">
        <v>35</v>
      </c>
      <c r="P1116" s="37" t="s">
        <v>115</v>
      </c>
      <c r="Q1116" s="37" t="s">
        <v>2083</v>
      </c>
      <c r="R1116" s="37">
        <v>97128</v>
      </c>
      <c r="S1116" s="39">
        <v>42103</v>
      </c>
      <c r="T1116" s="39">
        <v>42105</v>
      </c>
      <c r="U1116" s="37">
        <v>-55.84</v>
      </c>
      <c r="V1116" s="37">
        <v>12</v>
      </c>
      <c r="W1116" s="37">
        <v>26.07</v>
      </c>
      <c r="X1116" s="37">
        <v>89585</v>
      </c>
      <c r="Y1116" s="37" t="s">
        <v>3218</v>
      </c>
      <c r="Z1116" s="37">
        <v>162.5331035759236</v>
      </c>
    </row>
    <row r="1117" spans="1:26" customFormat="1" x14ac:dyDescent="0.2">
      <c r="A1117" s="37">
        <v>117</v>
      </c>
      <c r="B1117" s="37" t="s">
        <v>117</v>
      </c>
      <c r="C1117" s="37" t="s">
        <v>23</v>
      </c>
      <c r="D1117" s="37">
        <v>7.0000000000000007E-2</v>
      </c>
      <c r="E1117" s="37">
        <v>2.12</v>
      </c>
      <c r="F1117" s="37">
        <v>1.99</v>
      </c>
      <c r="G1117" s="37" t="s">
        <v>14</v>
      </c>
      <c r="H1117" s="37" t="s">
        <v>47</v>
      </c>
      <c r="I1117" s="37" t="s">
        <v>16</v>
      </c>
      <c r="J1117" s="37" t="s">
        <v>17</v>
      </c>
      <c r="K1117" s="37" t="s">
        <v>18</v>
      </c>
      <c r="L1117" s="37" t="s">
        <v>2082</v>
      </c>
      <c r="M1117" s="37">
        <v>0.55000000000000004</v>
      </c>
      <c r="N1117" s="37" t="s">
        <v>8</v>
      </c>
      <c r="O1117" s="37" t="s">
        <v>35</v>
      </c>
      <c r="P1117" s="37" t="s">
        <v>42</v>
      </c>
      <c r="Q1117" s="37" t="s">
        <v>118</v>
      </c>
      <c r="R1117" s="37">
        <v>98103</v>
      </c>
      <c r="S1117" s="39">
        <v>42103</v>
      </c>
      <c r="T1117" s="39">
        <v>42105</v>
      </c>
      <c r="U1117" s="37">
        <v>-55.84</v>
      </c>
      <c r="V1117" s="37">
        <v>46</v>
      </c>
      <c r="W1117" s="37">
        <v>99.94</v>
      </c>
      <c r="X1117" s="37">
        <v>58914</v>
      </c>
      <c r="Y1117" s="37" t="s">
        <v>3218</v>
      </c>
      <c r="Z1117" s="37">
        <v>162.5331035759236</v>
      </c>
    </row>
    <row r="1118" spans="1:26" customFormat="1" x14ac:dyDescent="0.2">
      <c r="A1118" s="37">
        <v>2851</v>
      </c>
      <c r="B1118" s="37" t="s">
        <v>2084</v>
      </c>
      <c r="C1118" s="37" t="s">
        <v>23</v>
      </c>
      <c r="D1118" s="37">
        <v>0.05</v>
      </c>
      <c r="E1118" s="37">
        <v>115.99</v>
      </c>
      <c r="F1118" s="37">
        <v>8.99</v>
      </c>
      <c r="G1118" s="37" t="s">
        <v>14</v>
      </c>
      <c r="H1118" s="37" t="s">
        <v>15</v>
      </c>
      <c r="I1118" s="37" t="s">
        <v>16</v>
      </c>
      <c r="J1118" s="37" t="s">
        <v>111</v>
      </c>
      <c r="K1118" s="37" t="s">
        <v>49</v>
      </c>
      <c r="L1118" s="37" t="s">
        <v>2085</v>
      </c>
      <c r="M1118" s="37">
        <v>0.57999999999999996</v>
      </c>
      <c r="N1118" s="37" t="s">
        <v>8</v>
      </c>
      <c r="O1118" s="37" t="s">
        <v>28</v>
      </c>
      <c r="P1118" s="37" t="s">
        <v>163</v>
      </c>
      <c r="Q1118" s="37" t="s">
        <v>2086</v>
      </c>
      <c r="R1118" s="37">
        <v>79762</v>
      </c>
      <c r="S1118" s="39">
        <v>42103</v>
      </c>
      <c r="T1118" s="39">
        <v>42107</v>
      </c>
      <c r="U1118" s="37">
        <v>719.35260000000005</v>
      </c>
      <c r="V1118" s="37">
        <v>11</v>
      </c>
      <c r="W1118" s="37">
        <v>1042.54</v>
      </c>
      <c r="X1118" s="37">
        <v>86454</v>
      </c>
      <c r="Y1118" s="37" t="s">
        <v>3217</v>
      </c>
      <c r="Z1118" s="37">
        <v>1485.3778232207078</v>
      </c>
    </row>
    <row r="1119" spans="1:26" customFormat="1" x14ac:dyDescent="0.2">
      <c r="A1119" s="37">
        <v>1271</v>
      </c>
      <c r="B1119" s="37" t="s">
        <v>2087</v>
      </c>
      <c r="C1119" s="37" t="s">
        <v>92</v>
      </c>
      <c r="D1119" s="37">
        <v>7.0000000000000007E-2</v>
      </c>
      <c r="E1119" s="37">
        <v>125.99</v>
      </c>
      <c r="F1119" s="37">
        <v>7.69</v>
      </c>
      <c r="G1119" s="37" t="s">
        <v>14</v>
      </c>
      <c r="H1119" s="37" t="s">
        <v>70</v>
      </c>
      <c r="I1119" s="37" t="s">
        <v>16</v>
      </c>
      <c r="J1119" s="37" t="s">
        <v>111</v>
      </c>
      <c r="K1119" s="37" t="s">
        <v>49</v>
      </c>
      <c r="L1119" s="37" t="s">
        <v>621</v>
      </c>
      <c r="M1119" s="37">
        <v>0.59</v>
      </c>
      <c r="N1119" s="37" t="s">
        <v>8</v>
      </c>
      <c r="O1119" s="37" t="s">
        <v>35</v>
      </c>
      <c r="P1119" s="37" t="s">
        <v>66</v>
      </c>
      <c r="Q1119" s="37" t="s">
        <v>2088</v>
      </c>
      <c r="R1119" s="37">
        <v>91941</v>
      </c>
      <c r="S1119" s="39">
        <v>42103</v>
      </c>
      <c r="T1119" s="39">
        <v>42104</v>
      </c>
      <c r="U1119" s="37">
        <v>588.24570000000006</v>
      </c>
      <c r="V1119" s="37">
        <v>8</v>
      </c>
      <c r="W1119" s="37">
        <v>852.53</v>
      </c>
      <c r="X1119" s="37">
        <v>88410</v>
      </c>
      <c r="Y1119" s="37" t="s">
        <v>3218</v>
      </c>
      <c r="Z1119" s="37">
        <v>1303.5471878703479</v>
      </c>
    </row>
    <row r="1120" spans="1:26" customFormat="1" x14ac:dyDescent="0.2">
      <c r="A1120" s="37">
        <v>191</v>
      </c>
      <c r="B1120" s="37" t="s">
        <v>1097</v>
      </c>
      <c r="C1120" s="37" t="s">
        <v>46</v>
      </c>
      <c r="D1120" s="37">
        <v>0.05</v>
      </c>
      <c r="E1120" s="37">
        <v>3.8</v>
      </c>
      <c r="F1120" s="37">
        <v>1.49</v>
      </c>
      <c r="G1120" s="37" t="s">
        <v>14</v>
      </c>
      <c r="H1120" s="37" t="s">
        <v>70</v>
      </c>
      <c r="I1120" s="37" t="s">
        <v>24</v>
      </c>
      <c r="J1120" s="37" t="s">
        <v>48</v>
      </c>
      <c r="K1120" s="37" t="s">
        <v>49</v>
      </c>
      <c r="L1120" s="37" t="s">
        <v>1168</v>
      </c>
      <c r="M1120" s="37">
        <v>0.38</v>
      </c>
      <c r="N1120" s="37" t="s">
        <v>8</v>
      </c>
      <c r="O1120" s="37" t="s">
        <v>28</v>
      </c>
      <c r="P1120" s="37" t="s">
        <v>79</v>
      </c>
      <c r="Q1120" s="37" t="s">
        <v>1099</v>
      </c>
      <c r="R1120" s="37">
        <v>60505</v>
      </c>
      <c r="S1120" s="39">
        <v>42103</v>
      </c>
      <c r="T1120" s="39">
        <v>42105</v>
      </c>
      <c r="U1120" s="37">
        <v>14.467000000000001</v>
      </c>
      <c r="V1120" s="37">
        <v>14</v>
      </c>
      <c r="W1120" s="37">
        <v>53.26</v>
      </c>
      <c r="X1120" s="37">
        <v>89093</v>
      </c>
      <c r="Y1120" s="37" t="s">
        <v>3217</v>
      </c>
      <c r="Z1120" s="37">
        <v>188.71063422750922</v>
      </c>
    </row>
    <row r="1121" spans="1:26" customFormat="1" x14ac:dyDescent="0.2">
      <c r="A1121" s="37">
        <v>191</v>
      </c>
      <c r="B1121" s="37" t="s">
        <v>1097</v>
      </c>
      <c r="C1121" s="37" t="s">
        <v>46</v>
      </c>
      <c r="D1121" s="37">
        <v>0.09</v>
      </c>
      <c r="E1121" s="37">
        <v>30.73</v>
      </c>
      <c r="F1121" s="37">
        <v>4</v>
      </c>
      <c r="G1121" s="37" t="s">
        <v>14</v>
      </c>
      <c r="H1121" s="37" t="s">
        <v>70</v>
      </c>
      <c r="I1121" s="37" t="s">
        <v>16</v>
      </c>
      <c r="J1121" s="37" t="s">
        <v>17</v>
      </c>
      <c r="K1121" s="37" t="s">
        <v>49</v>
      </c>
      <c r="L1121" s="37" t="s">
        <v>650</v>
      </c>
      <c r="M1121" s="37">
        <v>0.75</v>
      </c>
      <c r="N1121" s="37" t="s">
        <v>8</v>
      </c>
      <c r="O1121" s="37" t="s">
        <v>28</v>
      </c>
      <c r="P1121" s="37" t="s">
        <v>79</v>
      </c>
      <c r="Q1121" s="37" t="s">
        <v>1099</v>
      </c>
      <c r="R1121" s="37">
        <v>60505</v>
      </c>
      <c r="S1121" s="39">
        <v>42103</v>
      </c>
      <c r="T1121" s="39">
        <v>42103</v>
      </c>
      <c r="U1121" s="37">
        <v>-99.986400000000003</v>
      </c>
      <c r="V1121" s="37">
        <v>7</v>
      </c>
      <c r="W1121" s="37">
        <v>203.49</v>
      </c>
      <c r="X1121" s="37">
        <v>89093</v>
      </c>
      <c r="Y1121" s="37" t="s">
        <v>3217</v>
      </c>
      <c r="Z1121" s="37">
        <v>506.36305708527692</v>
      </c>
    </row>
    <row r="1122" spans="1:26" customFormat="1" x14ac:dyDescent="0.2">
      <c r="A1122" s="37">
        <v>191</v>
      </c>
      <c r="B1122" s="37" t="s">
        <v>1097</v>
      </c>
      <c r="C1122" s="37" t="s">
        <v>46</v>
      </c>
      <c r="D1122" s="37">
        <v>0</v>
      </c>
      <c r="E1122" s="37">
        <v>125.99</v>
      </c>
      <c r="F1122" s="37">
        <v>8.08</v>
      </c>
      <c r="G1122" s="37" t="s">
        <v>14</v>
      </c>
      <c r="H1122" s="37" t="s">
        <v>70</v>
      </c>
      <c r="I1122" s="37" t="s">
        <v>16</v>
      </c>
      <c r="J1122" s="37" t="s">
        <v>111</v>
      </c>
      <c r="K1122" s="37" t="s">
        <v>49</v>
      </c>
      <c r="L1122" s="37" t="s">
        <v>2089</v>
      </c>
      <c r="M1122" s="37">
        <v>0.56999999999999995</v>
      </c>
      <c r="N1122" s="37" t="s">
        <v>8</v>
      </c>
      <c r="O1122" s="37" t="s">
        <v>28</v>
      </c>
      <c r="P1122" s="37" t="s">
        <v>79</v>
      </c>
      <c r="Q1122" s="37" t="s">
        <v>1099</v>
      </c>
      <c r="R1122" s="37">
        <v>60505</v>
      </c>
      <c r="S1122" s="39">
        <v>42103</v>
      </c>
      <c r="T1122" s="39">
        <v>42104</v>
      </c>
      <c r="U1122" s="37">
        <v>1348.59672</v>
      </c>
      <c r="V1122" s="37">
        <v>22</v>
      </c>
      <c r="W1122" s="37">
        <v>2356.0100000000002</v>
      </c>
      <c r="X1122" s="37">
        <v>89093</v>
      </c>
      <c r="Y1122" s="37" t="s">
        <v>3217</v>
      </c>
      <c r="Z1122" s="37">
        <v>2310.8466745960077</v>
      </c>
    </row>
    <row r="1123" spans="1:26" customFormat="1" x14ac:dyDescent="0.2">
      <c r="A1123" s="37">
        <v>1634</v>
      </c>
      <c r="B1123" s="37" t="s">
        <v>2090</v>
      </c>
      <c r="C1123" s="37" t="s">
        <v>46</v>
      </c>
      <c r="D1123" s="37">
        <v>0.08</v>
      </c>
      <c r="E1123" s="37">
        <v>100.97</v>
      </c>
      <c r="F1123" s="37">
        <v>14</v>
      </c>
      <c r="G1123" s="37" t="s">
        <v>2</v>
      </c>
      <c r="H1123" s="37" t="s">
        <v>47</v>
      </c>
      <c r="I1123" s="37" t="s">
        <v>16</v>
      </c>
      <c r="J1123" s="37" t="s">
        <v>32</v>
      </c>
      <c r="K1123" s="37" t="s">
        <v>33</v>
      </c>
      <c r="L1123" s="37" t="s">
        <v>2091</v>
      </c>
      <c r="M1123" s="37">
        <v>0.37</v>
      </c>
      <c r="N1123" s="37" t="s">
        <v>8</v>
      </c>
      <c r="O1123" s="37" t="s">
        <v>9</v>
      </c>
      <c r="P1123" s="37" t="s">
        <v>10</v>
      </c>
      <c r="Q1123" s="37" t="s">
        <v>2092</v>
      </c>
      <c r="R1123" s="37">
        <v>39212</v>
      </c>
      <c r="S1123" s="39">
        <v>42103</v>
      </c>
      <c r="T1123" s="39">
        <v>42104</v>
      </c>
      <c r="U1123" s="37">
        <v>-73.494119999999995</v>
      </c>
      <c r="V1123" s="37">
        <v>15</v>
      </c>
      <c r="W1123" s="37">
        <v>1483.16</v>
      </c>
      <c r="X1123" s="37">
        <v>90532</v>
      </c>
      <c r="Y1123" s="37" t="s">
        <v>3216</v>
      </c>
      <c r="Z1123" s="37">
        <v>947.5895632927992</v>
      </c>
    </row>
    <row r="1124" spans="1:26" customFormat="1" x14ac:dyDescent="0.2">
      <c r="A1124" s="37">
        <v>2334</v>
      </c>
      <c r="B1124" s="37" t="s">
        <v>2014</v>
      </c>
      <c r="C1124" s="37" t="s">
        <v>46</v>
      </c>
      <c r="D1124" s="37">
        <v>0.05</v>
      </c>
      <c r="E1124" s="37">
        <v>14.81</v>
      </c>
      <c r="F1124" s="37">
        <v>13.32</v>
      </c>
      <c r="G1124" s="37" t="s">
        <v>14</v>
      </c>
      <c r="H1124" s="37" t="s">
        <v>3</v>
      </c>
      <c r="I1124" s="37" t="s">
        <v>24</v>
      </c>
      <c r="J1124" s="37" t="s">
        <v>71</v>
      </c>
      <c r="K1124" s="37" t="s">
        <v>49</v>
      </c>
      <c r="L1124" s="37" t="s">
        <v>570</v>
      </c>
      <c r="M1124" s="37">
        <v>0.43</v>
      </c>
      <c r="N1124" s="37" t="s">
        <v>8</v>
      </c>
      <c r="O1124" s="37" t="s">
        <v>28</v>
      </c>
      <c r="P1124" s="37" t="s">
        <v>333</v>
      </c>
      <c r="Q1124" s="37" t="s">
        <v>2015</v>
      </c>
      <c r="R1124" s="37">
        <v>53220</v>
      </c>
      <c r="S1124" s="39">
        <v>42103</v>
      </c>
      <c r="T1124" s="39">
        <v>42105</v>
      </c>
      <c r="U1124" s="37">
        <v>-190.49</v>
      </c>
      <c r="V1124" s="37">
        <v>8</v>
      </c>
      <c r="W1124" s="37">
        <v>115.99</v>
      </c>
      <c r="X1124" s="37">
        <v>89609</v>
      </c>
      <c r="Y1124" s="37" t="s">
        <v>3217</v>
      </c>
      <c r="Z1124" s="37">
        <v>372.82170698504927</v>
      </c>
    </row>
    <row r="1125" spans="1:26" customFormat="1" x14ac:dyDescent="0.2">
      <c r="A1125" s="37">
        <v>2334</v>
      </c>
      <c r="B1125" s="37" t="s">
        <v>2014</v>
      </c>
      <c r="C1125" s="37" t="s">
        <v>46</v>
      </c>
      <c r="D1125" s="37">
        <v>0.08</v>
      </c>
      <c r="E1125" s="37">
        <v>2.78</v>
      </c>
      <c r="F1125" s="37">
        <v>1.25</v>
      </c>
      <c r="G1125" s="37" t="s">
        <v>14</v>
      </c>
      <c r="H1125" s="37" t="s">
        <v>3</v>
      </c>
      <c r="I1125" s="37" t="s">
        <v>24</v>
      </c>
      <c r="J1125" s="37" t="s">
        <v>25</v>
      </c>
      <c r="K1125" s="37" t="s">
        <v>26</v>
      </c>
      <c r="L1125" s="37" t="s">
        <v>358</v>
      </c>
      <c r="M1125" s="37">
        <v>0.59</v>
      </c>
      <c r="N1125" s="37" t="s">
        <v>8</v>
      </c>
      <c r="O1125" s="37" t="s">
        <v>28</v>
      </c>
      <c r="P1125" s="37" t="s">
        <v>333</v>
      </c>
      <c r="Q1125" s="37" t="s">
        <v>2015</v>
      </c>
      <c r="R1125" s="37">
        <v>53220</v>
      </c>
      <c r="S1125" s="39">
        <v>42103</v>
      </c>
      <c r="T1125" s="39">
        <v>42104</v>
      </c>
      <c r="U1125" s="37">
        <v>-8.77</v>
      </c>
      <c r="V1125" s="37">
        <v>7</v>
      </c>
      <c r="W1125" s="37">
        <v>19.46</v>
      </c>
      <c r="X1125" s="37">
        <v>89609</v>
      </c>
      <c r="Y1125" s="37" t="s">
        <v>3217</v>
      </c>
      <c r="Z1125" s="37">
        <v>300.77291471820394</v>
      </c>
    </row>
    <row r="1126" spans="1:26" customFormat="1" x14ac:dyDescent="0.2">
      <c r="A1126" s="37">
        <v>2847</v>
      </c>
      <c r="B1126" s="37" t="s">
        <v>2093</v>
      </c>
      <c r="C1126" s="37" t="s">
        <v>46</v>
      </c>
      <c r="D1126" s="37">
        <v>0.04</v>
      </c>
      <c r="E1126" s="37">
        <v>90.48</v>
      </c>
      <c r="F1126" s="37">
        <v>19.989999999999998</v>
      </c>
      <c r="G1126" s="37" t="s">
        <v>14</v>
      </c>
      <c r="H1126" s="37" t="s">
        <v>70</v>
      </c>
      <c r="I1126" s="37" t="s">
        <v>24</v>
      </c>
      <c r="J1126" s="37" t="s">
        <v>321</v>
      </c>
      <c r="K1126" s="37" t="s">
        <v>49</v>
      </c>
      <c r="L1126" s="37" t="s">
        <v>478</v>
      </c>
      <c r="M1126" s="37">
        <v>0.4</v>
      </c>
      <c r="N1126" s="37" t="s">
        <v>8</v>
      </c>
      <c r="O1126" s="37" t="s">
        <v>9</v>
      </c>
      <c r="P1126" s="37" t="s">
        <v>376</v>
      </c>
      <c r="Q1126" s="37" t="s">
        <v>2094</v>
      </c>
      <c r="R1126" s="37">
        <v>38017</v>
      </c>
      <c r="S1126" s="39">
        <v>42103</v>
      </c>
      <c r="T1126" s="39">
        <v>42105</v>
      </c>
      <c r="U1126" s="37">
        <v>55.555199999999999</v>
      </c>
      <c r="V1126" s="37">
        <v>3</v>
      </c>
      <c r="W1126" s="37">
        <v>268.64</v>
      </c>
      <c r="X1126" s="37">
        <v>85928</v>
      </c>
      <c r="Y1126" s="37" t="s">
        <v>3216</v>
      </c>
      <c r="Z1126" s="37">
        <v>1036.929619178585</v>
      </c>
    </row>
    <row r="1127" spans="1:26" customFormat="1" x14ac:dyDescent="0.2">
      <c r="A1127" s="37">
        <v>2847</v>
      </c>
      <c r="B1127" s="37" t="s">
        <v>2093</v>
      </c>
      <c r="C1127" s="37" t="s">
        <v>46</v>
      </c>
      <c r="D1127" s="37">
        <v>0.02</v>
      </c>
      <c r="E1127" s="37">
        <v>9.77</v>
      </c>
      <c r="F1127" s="37">
        <v>6.02</v>
      </c>
      <c r="G1127" s="37" t="s">
        <v>14</v>
      </c>
      <c r="H1127" s="37" t="s">
        <v>70</v>
      </c>
      <c r="I1127" s="37" t="s">
        <v>4</v>
      </c>
      <c r="J1127" s="37" t="s">
        <v>102</v>
      </c>
      <c r="K1127" s="37" t="s">
        <v>120</v>
      </c>
      <c r="L1127" s="37" t="s">
        <v>2095</v>
      </c>
      <c r="M1127" s="37">
        <v>0.48</v>
      </c>
      <c r="N1127" s="37" t="s">
        <v>8</v>
      </c>
      <c r="O1127" s="37" t="s">
        <v>9</v>
      </c>
      <c r="P1127" s="37" t="s">
        <v>376</v>
      </c>
      <c r="Q1127" s="37" t="s">
        <v>2094</v>
      </c>
      <c r="R1127" s="37">
        <v>38017</v>
      </c>
      <c r="S1127" s="39">
        <v>42103</v>
      </c>
      <c r="T1127" s="39">
        <v>42104</v>
      </c>
      <c r="U1127" s="37">
        <v>-535.33199999999999</v>
      </c>
      <c r="V1127" s="37">
        <v>9</v>
      </c>
      <c r="W1127" s="37">
        <v>87.68</v>
      </c>
      <c r="X1127" s="37">
        <v>85928</v>
      </c>
      <c r="Y1127" s="37" t="s">
        <v>3216</v>
      </c>
      <c r="Z1127" s="37">
        <v>-127.44283872219535</v>
      </c>
    </row>
    <row r="1128" spans="1:26" customFormat="1" x14ac:dyDescent="0.2">
      <c r="A1128" s="37">
        <v>2847</v>
      </c>
      <c r="B1128" s="37" t="s">
        <v>2093</v>
      </c>
      <c r="C1128" s="37" t="s">
        <v>46</v>
      </c>
      <c r="D1128" s="37">
        <v>0.09</v>
      </c>
      <c r="E1128" s="37">
        <v>34.99</v>
      </c>
      <c r="F1128" s="37">
        <v>7.73</v>
      </c>
      <c r="G1128" s="37" t="s">
        <v>14</v>
      </c>
      <c r="H1128" s="37" t="s">
        <v>70</v>
      </c>
      <c r="I1128" s="37" t="s">
        <v>24</v>
      </c>
      <c r="J1128" s="37" t="s">
        <v>25</v>
      </c>
      <c r="K1128" s="37" t="s">
        <v>49</v>
      </c>
      <c r="L1128" s="37" t="s">
        <v>1280</v>
      </c>
      <c r="M1128" s="37">
        <v>0.59</v>
      </c>
      <c r="N1128" s="37" t="s">
        <v>8</v>
      </c>
      <c r="O1128" s="37" t="s">
        <v>9</v>
      </c>
      <c r="P1128" s="37" t="s">
        <v>376</v>
      </c>
      <c r="Q1128" s="37" t="s">
        <v>2094</v>
      </c>
      <c r="R1128" s="37">
        <v>38017</v>
      </c>
      <c r="S1128" s="39">
        <v>42103</v>
      </c>
      <c r="T1128" s="39">
        <v>42105</v>
      </c>
      <c r="U1128" s="37">
        <v>-208.72040000000001</v>
      </c>
      <c r="V1128" s="37">
        <v>1</v>
      </c>
      <c r="W1128" s="37">
        <v>37.619999999999997</v>
      </c>
      <c r="X1128" s="37">
        <v>85928</v>
      </c>
      <c r="Y1128" s="37" t="s">
        <v>3216</v>
      </c>
      <c r="Z1128" s="37">
        <v>378.46931111946174</v>
      </c>
    </row>
    <row r="1129" spans="1:26" customFormat="1" x14ac:dyDescent="0.2">
      <c r="A1129" s="37">
        <v>1602</v>
      </c>
      <c r="B1129" s="37" t="s">
        <v>2096</v>
      </c>
      <c r="C1129" s="37" t="s">
        <v>1</v>
      </c>
      <c r="D1129" s="37">
        <v>0.1</v>
      </c>
      <c r="E1129" s="37">
        <v>9.11</v>
      </c>
      <c r="F1129" s="37">
        <v>2.15</v>
      </c>
      <c r="G1129" s="37" t="s">
        <v>14</v>
      </c>
      <c r="H1129" s="37" t="s">
        <v>47</v>
      </c>
      <c r="I1129" s="37" t="s">
        <v>24</v>
      </c>
      <c r="J1129" s="37" t="s">
        <v>64</v>
      </c>
      <c r="K1129" s="37" t="s">
        <v>26</v>
      </c>
      <c r="L1129" s="37" t="s">
        <v>65</v>
      </c>
      <c r="M1129" s="37">
        <v>0.4</v>
      </c>
      <c r="N1129" s="37" t="s">
        <v>8</v>
      </c>
      <c r="O1129" s="37" t="s">
        <v>87</v>
      </c>
      <c r="P1129" s="37" t="s">
        <v>394</v>
      </c>
      <c r="Q1129" s="37" t="s">
        <v>2097</v>
      </c>
      <c r="R1129" s="37">
        <v>20601</v>
      </c>
      <c r="S1129" s="39">
        <v>42104</v>
      </c>
      <c r="T1129" s="39">
        <v>42106</v>
      </c>
      <c r="U1129" s="37">
        <v>-3.9312</v>
      </c>
      <c r="V1129" s="37">
        <v>2</v>
      </c>
      <c r="W1129" s="37">
        <v>17.420000000000002</v>
      </c>
      <c r="X1129" s="37">
        <v>89680</v>
      </c>
      <c r="Y1129" s="37" t="s">
        <v>3219</v>
      </c>
      <c r="Z1129" s="37">
        <v>307.75239413418296</v>
      </c>
    </row>
    <row r="1130" spans="1:26" customFormat="1" x14ac:dyDescent="0.2">
      <c r="A1130" s="37">
        <v>451</v>
      </c>
      <c r="B1130" s="37" t="s">
        <v>195</v>
      </c>
      <c r="C1130" s="37" t="s">
        <v>13</v>
      </c>
      <c r="D1130" s="37">
        <v>0.03</v>
      </c>
      <c r="E1130" s="37">
        <v>15.99</v>
      </c>
      <c r="F1130" s="37">
        <v>11.28</v>
      </c>
      <c r="G1130" s="37" t="s">
        <v>14</v>
      </c>
      <c r="H1130" s="37" t="s">
        <v>47</v>
      </c>
      <c r="I1130" s="37" t="s">
        <v>16</v>
      </c>
      <c r="J1130" s="37" t="s">
        <v>32</v>
      </c>
      <c r="K1130" s="37" t="s">
        <v>120</v>
      </c>
      <c r="L1130" s="37" t="s">
        <v>1182</v>
      </c>
      <c r="M1130" s="37">
        <v>0.38</v>
      </c>
      <c r="N1130" s="37" t="s">
        <v>8</v>
      </c>
      <c r="O1130" s="37" t="s">
        <v>35</v>
      </c>
      <c r="P1130" s="37" t="s">
        <v>66</v>
      </c>
      <c r="Q1130" s="37" t="s">
        <v>197</v>
      </c>
      <c r="R1130" s="37">
        <v>94024</v>
      </c>
      <c r="S1130" s="39">
        <v>42104</v>
      </c>
      <c r="T1130" s="39">
        <v>42105</v>
      </c>
      <c r="U1130" s="37">
        <v>-53.296199999999999</v>
      </c>
      <c r="V1130" s="37">
        <v>2</v>
      </c>
      <c r="W1130" s="37">
        <v>35.479999999999997</v>
      </c>
      <c r="X1130" s="37">
        <v>86010</v>
      </c>
      <c r="Y1130" s="37" t="s">
        <v>3218</v>
      </c>
      <c r="Z1130" s="37">
        <v>268.24019529631164</v>
      </c>
    </row>
    <row r="1131" spans="1:26" customFormat="1" x14ac:dyDescent="0.2">
      <c r="A1131" s="37">
        <v>3191</v>
      </c>
      <c r="B1131" s="37" t="s">
        <v>1682</v>
      </c>
      <c r="C1131" s="37" t="s">
        <v>13</v>
      </c>
      <c r="D1131" s="37">
        <v>0.09</v>
      </c>
      <c r="E1131" s="37">
        <v>35.94</v>
      </c>
      <c r="F1131" s="37">
        <v>6.66</v>
      </c>
      <c r="G1131" s="37" t="s">
        <v>14</v>
      </c>
      <c r="H1131" s="37" t="s">
        <v>70</v>
      </c>
      <c r="I1131" s="37" t="s">
        <v>24</v>
      </c>
      <c r="J1131" s="37" t="s">
        <v>321</v>
      </c>
      <c r="K1131" s="37" t="s">
        <v>49</v>
      </c>
      <c r="L1131" s="37" t="s">
        <v>2098</v>
      </c>
      <c r="M1131" s="37">
        <v>0.4</v>
      </c>
      <c r="N1131" s="37" t="s">
        <v>8</v>
      </c>
      <c r="O1131" s="37" t="s">
        <v>28</v>
      </c>
      <c r="P1131" s="37" t="s">
        <v>333</v>
      </c>
      <c r="Q1131" s="37" t="s">
        <v>1683</v>
      </c>
      <c r="R1131" s="37">
        <v>54481</v>
      </c>
      <c r="S1131" s="39">
        <v>42104</v>
      </c>
      <c r="T1131" s="39">
        <v>42106</v>
      </c>
      <c r="U1131" s="37">
        <v>172.56440000000001</v>
      </c>
      <c r="V1131" s="37">
        <v>9</v>
      </c>
      <c r="W1131" s="37">
        <v>312.22000000000003</v>
      </c>
      <c r="X1131" s="37">
        <v>86448</v>
      </c>
      <c r="Y1131" s="37" t="s">
        <v>3217</v>
      </c>
      <c r="Z1131" s="37">
        <v>380.87456407113064</v>
      </c>
    </row>
    <row r="1132" spans="1:26" customFormat="1" x14ac:dyDescent="0.2">
      <c r="A1132" s="37">
        <v>2684</v>
      </c>
      <c r="B1132" s="37" t="s">
        <v>1183</v>
      </c>
      <c r="C1132" s="37" t="s">
        <v>23</v>
      </c>
      <c r="D1132" s="37">
        <v>7.0000000000000007E-2</v>
      </c>
      <c r="E1132" s="37">
        <v>4.97</v>
      </c>
      <c r="F1132" s="37">
        <v>5.71</v>
      </c>
      <c r="G1132" s="37" t="s">
        <v>14</v>
      </c>
      <c r="H1132" s="37" t="s">
        <v>3</v>
      </c>
      <c r="I1132" s="37" t="s">
        <v>4</v>
      </c>
      <c r="J1132" s="37" t="s">
        <v>102</v>
      </c>
      <c r="K1132" s="37" t="s">
        <v>120</v>
      </c>
      <c r="L1132" s="37" t="s">
        <v>2099</v>
      </c>
      <c r="M1132" s="37">
        <v>0.54</v>
      </c>
      <c r="N1132" s="37" t="s">
        <v>8</v>
      </c>
      <c r="O1132" s="37" t="s">
        <v>9</v>
      </c>
      <c r="P1132" s="37" t="s">
        <v>99</v>
      </c>
      <c r="Q1132" s="37" t="s">
        <v>1184</v>
      </c>
      <c r="R1132" s="37">
        <v>33952</v>
      </c>
      <c r="S1132" s="39">
        <v>42104</v>
      </c>
      <c r="T1132" s="39">
        <v>42109</v>
      </c>
      <c r="U1132" s="37">
        <v>-180.15199999999999</v>
      </c>
      <c r="V1132" s="37">
        <v>5</v>
      </c>
      <c r="W1132" s="37">
        <v>26.66</v>
      </c>
      <c r="X1132" s="37">
        <v>89148</v>
      </c>
      <c r="Y1132" s="37" t="s">
        <v>3216</v>
      </c>
      <c r="Z1132" s="37">
        <v>99.194780328209973</v>
      </c>
    </row>
    <row r="1133" spans="1:26" customFormat="1" x14ac:dyDescent="0.2">
      <c r="A1133" s="37">
        <v>2684</v>
      </c>
      <c r="B1133" s="37" t="s">
        <v>1183</v>
      </c>
      <c r="C1133" s="37" t="s">
        <v>23</v>
      </c>
      <c r="D1133" s="37">
        <v>0.09</v>
      </c>
      <c r="E1133" s="37">
        <v>2.62</v>
      </c>
      <c r="F1133" s="37">
        <v>0.8</v>
      </c>
      <c r="G1133" s="37" t="s">
        <v>14</v>
      </c>
      <c r="H1133" s="37" t="s">
        <v>3</v>
      </c>
      <c r="I1133" s="37" t="s">
        <v>24</v>
      </c>
      <c r="J1133" s="37" t="s">
        <v>152</v>
      </c>
      <c r="K1133" s="37" t="s">
        <v>26</v>
      </c>
      <c r="L1133" s="37" t="s">
        <v>2100</v>
      </c>
      <c r="M1133" s="37">
        <v>0.39</v>
      </c>
      <c r="N1133" s="37" t="s">
        <v>8</v>
      </c>
      <c r="O1133" s="37" t="s">
        <v>9</v>
      </c>
      <c r="P1133" s="37" t="s">
        <v>99</v>
      </c>
      <c r="Q1133" s="37" t="s">
        <v>1184</v>
      </c>
      <c r="R1133" s="37">
        <v>33952</v>
      </c>
      <c r="S1133" s="39">
        <v>42104</v>
      </c>
      <c r="T1133" s="39">
        <v>42106</v>
      </c>
      <c r="U1133" s="37">
        <v>8.3879999999999999</v>
      </c>
      <c r="V1133" s="37">
        <v>12</v>
      </c>
      <c r="W1133" s="37">
        <v>29.55</v>
      </c>
      <c r="X1133" s="37">
        <v>89148</v>
      </c>
      <c r="Y1133" s="37" t="s">
        <v>3216</v>
      </c>
      <c r="Z1133" s="37">
        <v>11.298085241017372</v>
      </c>
    </row>
    <row r="1134" spans="1:26" customFormat="1" x14ac:dyDescent="0.2">
      <c r="A1134" s="37">
        <v>2684</v>
      </c>
      <c r="B1134" s="37" t="s">
        <v>1183</v>
      </c>
      <c r="C1134" s="37" t="s">
        <v>23</v>
      </c>
      <c r="D1134" s="37">
        <v>0.03</v>
      </c>
      <c r="E1134" s="37">
        <v>65.989999999999995</v>
      </c>
      <c r="F1134" s="37">
        <v>8.8000000000000007</v>
      </c>
      <c r="G1134" s="37" t="s">
        <v>14</v>
      </c>
      <c r="H1134" s="37" t="s">
        <v>3</v>
      </c>
      <c r="I1134" s="37" t="s">
        <v>16</v>
      </c>
      <c r="J1134" s="37" t="s">
        <v>111</v>
      </c>
      <c r="K1134" s="37" t="s">
        <v>49</v>
      </c>
      <c r="L1134" s="37" t="s">
        <v>428</v>
      </c>
      <c r="M1134" s="37">
        <v>0.57999999999999996</v>
      </c>
      <c r="N1134" s="37" t="s">
        <v>8</v>
      </c>
      <c r="O1134" s="37" t="s">
        <v>9</v>
      </c>
      <c r="P1134" s="37" t="s">
        <v>99</v>
      </c>
      <c r="Q1134" s="37" t="s">
        <v>1184</v>
      </c>
      <c r="R1134" s="37">
        <v>33952</v>
      </c>
      <c r="S1134" s="39">
        <v>42104</v>
      </c>
      <c r="T1134" s="39">
        <v>42104</v>
      </c>
      <c r="U1134" s="37">
        <v>9.9398999999999997</v>
      </c>
      <c r="V1134" s="37">
        <v>21</v>
      </c>
      <c r="W1134" s="37">
        <v>1237.4000000000001</v>
      </c>
      <c r="X1134" s="37">
        <v>89148</v>
      </c>
      <c r="Y1134" s="37" t="s">
        <v>3216</v>
      </c>
      <c r="Z1134" s="37">
        <v>630.12663776554621</v>
      </c>
    </row>
    <row r="1135" spans="1:26" customFormat="1" x14ac:dyDescent="0.2">
      <c r="A1135" s="37">
        <v>1103</v>
      </c>
      <c r="B1135" s="37" t="s">
        <v>2101</v>
      </c>
      <c r="C1135" s="37" t="s">
        <v>46</v>
      </c>
      <c r="D1135" s="37">
        <v>0.05</v>
      </c>
      <c r="E1135" s="37">
        <v>328.14</v>
      </c>
      <c r="F1135" s="37">
        <v>91.05</v>
      </c>
      <c r="G1135" s="37" t="s">
        <v>2</v>
      </c>
      <c r="H1135" s="37" t="s">
        <v>47</v>
      </c>
      <c r="I1135" s="37" t="s">
        <v>24</v>
      </c>
      <c r="J1135" s="37" t="s">
        <v>71</v>
      </c>
      <c r="K1135" s="37" t="s">
        <v>33</v>
      </c>
      <c r="L1135" s="37" t="s">
        <v>559</v>
      </c>
      <c r="M1135" s="37">
        <v>0.56999999999999995</v>
      </c>
      <c r="N1135" s="37" t="s">
        <v>8</v>
      </c>
      <c r="O1135" s="37" t="s">
        <v>28</v>
      </c>
      <c r="P1135" s="37" t="s">
        <v>109</v>
      </c>
      <c r="Q1135" s="37" t="s">
        <v>2102</v>
      </c>
      <c r="R1135" s="37">
        <v>68046</v>
      </c>
      <c r="S1135" s="39">
        <v>42104</v>
      </c>
      <c r="T1135" s="39">
        <v>42105</v>
      </c>
      <c r="U1135" s="37">
        <v>772.04</v>
      </c>
      <c r="V1135" s="37">
        <v>7</v>
      </c>
      <c r="W1135" s="37">
        <v>2291.39</v>
      </c>
      <c r="X1135" s="37">
        <v>90977</v>
      </c>
      <c r="Y1135" s="37" t="s">
        <v>3217</v>
      </c>
      <c r="Z1135" s="37">
        <v>4840.8752306536944</v>
      </c>
    </row>
    <row r="1136" spans="1:26" customFormat="1" x14ac:dyDescent="0.2">
      <c r="A1136" s="37">
        <v>1104</v>
      </c>
      <c r="B1136" s="37" t="s">
        <v>2103</v>
      </c>
      <c r="C1136" s="37" t="s">
        <v>46</v>
      </c>
      <c r="D1136" s="37">
        <v>0.05</v>
      </c>
      <c r="E1136" s="37">
        <v>328.14</v>
      </c>
      <c r="F1136" s="37">
        <v>91.05</v>
      </c>
      <c r="G1136" s="37" t="s">
        <v>2</v>
      </c>
      <c r="H1136" s="37" t="s">
        <v>47</v>
      </c>
      <c r="I1136" s="37" t="s">
        <v>24</v>
      </c>
      <c r="J1136" s="37" t="s">
        <v>71</v>
      </c>
      <c r="K1136" s="37" t="s">
        <v>33</v>
      </c>
      <c r="L1136" s="37" t="s">
        <v>559</v>
      </c>
      <c r="M1136" s="37">
        <v>0.56999999999999995</v>
      </c>
      <c r="N1136" s="37" t="s">
        <v>8</v>
      </c>
      <c r="O1136" s="37" t="s">
        <v>87</v>
      </c>
      <c r="P1136" s="37" t="s">
        <v>88</v>
      </c>
      <c r="Q1136" s="37" t="s">
        <v>89</v>
      </c>
      <c r="R1136" s="37">
        <v>10282</v>
      </c>
      <c r="S1136" s="39">
        <v>42104</v>
      </c>
      <c r="T1136" s="39">
        <v>42105</v>
      </c>
      <c r="U1136" s="37">
        <v>772.04</v>
      </c>
      <c r="V1136" s="37">
        <v>29</v>
      </c>
      <c r="W1136" s="37">
        <v>9492.92</v>
      </c>
      <c r="X1136" s="37">
        <v>27456</v>
      </c>
      <c r="Y1136" s="37" t="s">
        <v>3219</v>
      </c>
      <c r="Z1136" s="37">
        <v>4840.8752306536944</v>
      </c>
    </row>
    <row r="1137" spans="1:26" customFormat="1" x14ac:dyDescent="0.2">
      <c r="A1137" s="37">
        <v>1185</v>
      </c>
      <c r="B1137" s="37" t="s">
        <v>1758</v>
      </c>
      <c r="C1137" s="37" t="s">
        <v>46</v>
      </c>
      <c r="D1137" s="37">
        <v>0.08</v>
      </c>
      <c r="E1137" s="37">
        <v>11.7</v>
      </c>
      <c r="F1137" s="37">
        <v>6.96</v>
      </c>
      <c r="G1137" s="37" t="s">
        <v>14</v>
      </c>
      <c r="H1137" s="37" t="s">
        <v>15</v>
      </c>
      <c r="I1137" s="37" t="s">
        <v>24</v>
      </c>
      <c r="J1137" s="37" t="s">
        <v>71</v>
      </c>
      <c r="K1137" s="37" t="s">
        <v>120</v>
      </c>
      <c r="L1137" s="37" t="s">
        <v>736</v>
      </c>
      <c r="M1137" s="37">
        <v>0.5</v>
      </c>
      <c r="N1137" s="37" t="s">
        <v>8</v>
      </c>
      <c r="O1137" s="37" t="s">
        <v>9</v>
      </c>
      <c r="P1137" s="37" t="s">
        <v>140</v>
      </c>
      <c r="Q1137" s="37" t="s">
        <v>334</v>
      </c>
      <c r="R1137" s="37">
        <v>35756</v>
      </c>
      <c r="S1137" s="39">
        <v>42104</v>
      </c>
      <c r="T1137" s="39">
        <v>42107</v>
      </c>
      <c r="U1137" s="37">
        <v>28.565999999999999</v>
      </c>
      <c r="V1137" s="37">
        <v>8</v>
      </c>
      <c r="W1137" s="37">
        <v>87.8</v>
      </c>
      <c r="X1137" s="37">
        <v>85940</v>
      </c>
      <c r="Y1137" s="37" t="s">
        <v>3216</v>
      </c>
      <c r="Z1137" s="37">
        <v>430.0688335777354</v>
      </c>
    </row>
    <row r="1138" spans="1:26" customFormat="1" x14ac:dyDescent="0.2">
      <c r="A1138" s="37">
        <v>2430</v>
      </c>
      <c r="B1138" s="37" t="s">
        <v>1813</v>
      </c>
      <c r="C1138" s="37" t="s">
        <v>46</v>
      </c>
      <c r="D1138" s="37">
        <v>0.04</v>
      </c>
      <c r="E1138" s="37">
        <v>7.08</v>
      </c>
      <c r="F1138" s="37">
        <v>2.35</v>
      </c>
      <c r="G1138" s="37" t="s">
        <v>14</v>
      </c>
      <c r="H1138" s="37" t="s">
        <v>47</v>
      </c>
      <c r="I1138" s="37" t="s">
        <v>24</v>
      </c>
      <c r="J1138" s="37" t="s">
        <v>25</v>
      </c>
      <c r="K1138" s="37" t="s">
        <v>26</v>
      </c>
      <c r="L1138" s="37" t="s">
        <v>1889</v>
      </c>
      <c r="M1138" s="37">
        <v>0.47</v>
      </c>
      <c r="N1138" s="37" t="s">
        <v>8</v>
      </c>
      <c r="O1138" s="37" t="s">
        <v>28</v>
      </c>
      <c r="P1138" s="37" t="s">
        <v>163</v>
      </c>
      <c r="Q1138" s="37" t="s">
        <v>1814</v>
      </c>
      <c r="R1138" s="37">
        <v>76541</v>
      </c>
      <c r="S1138" s="39">
        <v>42104</v>
      </c>
      <c r="T1138" s="39">
        <v>42105</v>
      </c>
      <c r="U1138" s="37">
        <v>24.59</v>
      </c>
      <c r="V1138" s="37">
        <v>7</v>
      </c>
      <c r="W1138" s="37">
        <v>49.1</v>
      </c>
      <c r="X1138" s="37">
        <v>91109</v>
      </c>
      <c r="Y1138" s="37" t="s">
        <v>3217</v>
      </c>
      <c r="Z1138" s="37">
        <v>344.97755324825209</v>
      </c>
    </row>
    <row r="1139" spans="1:26" customFormat="1" x14ac:dyDescent="0.2">
      <c r="A1139" s="37">
        <v>2999</v>
      </c>
      <c r="B1139" s="37" t="s">
        <v>2104</v>
      </c>
      <c r="C1139" s="37" t="s">
        <v>46</v>
      </c>
      <c r="D1139" s="37">
        <v>0.03</v>
      </c>
      <c r="E1139" s="37">
        <v>10.98</v>
      </c>
      <c r="F1139" s="37">
        <v>3.37</v>
      </c>
      <c r="G1139" s="37" t="s">
        <v>14</v>
      </c>
      <c r="H1139" s="37" t="s">
        <v>15</v>
      </c>
      <c r="I1139" s="37" t="s">
        <v>24</v>
      </c>
      <c r="J1139" s="37" t="s">
        <v>544</v>
      </c>
      <c r="K1139" s="37" t="s">
        <v>18</v>
      </c>
      <c r="L1139" s="37" t="s">
        <v>2105</v>
      </c>
      <c r="M1139" s="37">
        <v>0.56999999999999995</v>
      </c>
      <c r="N1139" s="37" t="s">
        <v>8</v>
      </c>
      <c r="O1139" s="37" t="s">
        <v>28</v>
      </c>
      <c r="P1139" s="37" t="s">
        <v>265</v>
      </c>
      <c r="Q1139" s="37" t="s">
        <v>2106</v>
      </c>
      <c r="R1139" s="37">
        <v>48237</v>
      </c>
      <c r="S1139" s="39">
        <v>42104</v>
      </c>
      <c r="T1139" s="39">
        <v>42105</v>
      </c>
      <c r="U1139" s="37">
        <v>11.82</v>
      </c>
      <c r="V1139" s="37">
        <v>5</v>
      </c>
      <c r="W1139" s="37">
        <v>56.19</v>
      </c>
      <c r="X1139" s="37">
        <v>87041</v>
      </c>
      <c r="Y1139" s="37" t="s">
        <v>3217</v>
      </c>
      <c r="Z1139" s="37">
        <v>402.66417943918043</v>
      </c>
    </row>
    <row r="1140" spans="1:26" customFormat="1" x14ac:dyDescent="0.2">
      <c r="A1140" s="37">
        <v>2363</v>
      </c>
      <c r="B1140" s="37" t="s">
        <v>2107</v>
      </c>
      <c r="C1140" s="37" t="s">
        <v>13</v>
      </c>
      <c r="D1140" s="37">
        <v>0</v>
      </c>
      <c r="E1140" s="37">
        <v>5.77</v>
      </c>
      <c r="F1140" s="37">
        <v>5.92</v>
      </c>
      <c r="G1140" s="37" t="s">
        <v>14</v>
      </c>
      <c r="H1140" s="37" t="s">
        <v>47</v>
      </c>
      <c r="I1140" s="37" t="s">
        <v>4</v>
      </c>
      <c r="J1140" s="37" t="s">
        <v>102</v>
      </c>
      <c r="K1140" s="37" t="s">
        <v>120</v>
      </c>
      <c r="L1140" s="37" t="s">
        <v>2108</v>
      </c>
      <c r="M1140" s="37">
        <v>0.55000000000000004</v>
      </c>
      <c r="N1140" s="37" t="s">
        <v>8</v>
      </c>
      <c r="O1140" s="37" t="s">
        <v>87</v>
      </c>
      <c r="P1140" s="37" t="s">
        <v>293</v>
      </c>
      <c r="Q1140" s="37" t="s">
        <v>2109</v>
      </c>
      <c r="R1140" s="37">
        <v>44256</v>
      </c>
      <c r="S1140" s="39">
        <v>42105</v>
      </c>
      <c r="T1140" s="39">
        <v>42107</v>
      </c>
      <c r="U1140" s="37">
        <v>-61.5276</v>
      </c>
      <c r="V1140" s="37">
        <v>11</v>
      </c>
      <c r="W1140" s="37">
        <v>69.89</v>
      </c>
      <c r="X1140" s="37">
        <v>90040</v>
      </c>
      <c r="Y1140" s="37" t="s">
        <v>3219</v>
      </c>
      <c r="Z1140" s="37">
        <v>240.76950985582641</v>
      </c>
    </row>
    <row r="1141" spans="1:26" customFormat="1" x14ac:dyDescent="0.2">
      <c r="A1141" s="37">
        <v>2862</v>
      </c>
      <c r="B1141" s="37" t="s">
        <v>2110</v>
      </c>
      <c r="C1141" s="37" t="s">
        <v>13</v>
      </c>
      <c r="D1141" s="37">
        <v>0</v>
      </c>
      <c r="E1141" s="37">
        <v>12.22</v>
      </c>
      <c r="F1141" s="37">
        <v>2.85</v>
      </c>
      <c r="G1141" s="37" t="s">
        <v>14</v>
      </c>
      <c r="H1141" s="37" t="s">
        <v>70</v>
      </c>
      <c r="I1141" s="37" t="s">
        <v>4</v>
      </c>
      <c r="J1141" s="37" t="s">
        <v>102</v>
      </c>
      <c r="K1141" s="37" t="s">
        <v>18</v>
      </c>
      <c r="L1141" s="37" t="s">
        <v>2062</v>
      </c>
      <c r="M1141" s="37">
        <v>0.55000000000000004</v>
      </c>
      <c r="N1141" s="37" t="s">
        <v>8</v>
      </c>
      <c r="O1141" s="37" t="s">
        <v>28</v>
      </c>
      <c r="P1141" s="37" t="s">
        <v>109</v>
      </c>
      <c r="Q1141" s="37" t="s">
        <v>2017</v>
      </c>
      <c r="R1141" s="37">
        <v>68128</v>
      </c>
      <c r="S1141" s="39">
        <v>42105</v>
      </c>
      <c r="T1141" s="39">
        <v>42106</v>
      </c>
      <c r="U1141" s="37">
        <v>76.389899999999997</v>
      </c>
      <c r="V1141" s="37">
        <v>9</v>
      </c>
      <c r="W1141" s="37">
        <v>110.71</v>
      </c>
      <c r="X1141" s="37">
        <v>88278</v>
      </c>
      <c r="Y1141" s="37" t="s">
        <v>3217</v>
      </c>
      <c r="Z1141" s="37">
        <v>286.91765359297017</v>
      </c>
    </row>
    <row r="1142" spans="1:26" customFormat="1" x14ac:dyDescent="0.2">
      <c r="A1142" s="37">
        <v>369</v>
      </c>
      <c r="B1142" s="37" t="s">
        <v>2111</v>
      </c>
      <c r="C1142" s="37" t="s">
        <v>23</v>
      </c>
      <c r="D1142" s="37">
        <v>0.09</v>
      </c>
      <c r="E1142" s="37">
        <v>19.23</v>
      </c>
      <c r="F1142" s="37">
        <v>6.15</v>
      </c>
      <c r="G1142" s="37" t="s">
        <v>63</v>
      </c>
      <c r="H1142" s="37" t="s">
        <v>70</v>
      </c>
      <c r="I1142" s="37" t="s">
        <v>4</v>
      </c>
      <c r="J1142" s="37" t="s">
        <v>102</v>
      </c>
      <c r="K1142" s="37" t="s">
        <v>18</v>
      </c>
      <c r="L1142" s="37" t="s">
        <v>1253</v>
      </c>
      <c r="M1142" s="37">
        <v>0.44</v>
      </c>
      <c r="N1142" s="37" t="s">
        <v>8</v>
      </c>
      <c r="O1142" s="37" t="s">
        <v>35</v>
      </c>
      <c r="P1142" s="37" t="s">
        <v>66</v>
      </c>
      <c r="Q1142" s="37" t="s">
        <v>2112</v>
      </c>
      <c r="R1142" s="37">
        <v>94601</v>
      </c>
      <c r="S1142" s="39">
        <v>42105</v>
      </c>
      <c r="T1142" s="39">
        <v>42107</v>
      </c>
      <c r="U1142" s="37">
        <v>211.232</v>
      </c>
      <c r="V1142" s="37">
        <v>21</v>
      </c>
      <c r="W1142" s="37">
        <v>394.1</v>
      </c>
      <c r="X1142" s="37">
        <v>90292</v>
      </c>
      <c r="Y1142" s="37" t="s">
        <v>3218</v>
      </c>
      <c r="Z1142" s="37">
        <v>387.30800527964777</v>
      </c>
    </row>
    <row r="1143" spans="1:26" customFormat="1" x14ac:dyDescent="0.2">
      <c r="A1143" s="37">
        <v>1712</v>
      </c>
      <c r="B1143" s="37" t="s">
        <v>2113</v>
      </c>
      <c r="C1143" s="37" t="s">
        <v>23</v>
      </c>
      <c r="D1143" s="37">
        <v>0.03</v>
      </c>
      <c r="E1143" s="37">
        <v>11.66</v>
      </c>
      <c r="F1143" s="37">
        <v>7.95</v>
      </c>
      <c r="G1143" s="37" t="s">
        <v>14</v>
      </c>
      <c r="H1143" s="37" t="s">
        <v>70</v>
      </c>
      <c r="I1143" s="37" t="s">
        <v>24</v>
      </c>
      <c r="J1143" s="37" t="s">
        <v>25</v>
      </c>
      <c r="K1143" s="37" t="s">
        <v>18</v>
      </c>
      <c r="L1143" s="37" t="s">
        <v>2114</v>
      </c>
      <c r="M1143" s="37">
        <v>0.57999999999999996</v>
      </c>
      <c r="N1143" s="37" t="s">
        <v>8</v>
      </c>
      <c r="O1143" s="37" t="s">
        <v>9</v>
      </c>
      <c r="P1143" s="37" t="s">
        <v>51</v>
      </c>
      <c r="Q1143" s="37" t="s">
        <v>2115</v>
      </c>
      <c r="R1143" s="37">
        <v>30907</v>
      </c>
      <c r="S1143" s="39">
        <v>42105</v>
      </c>
      <c r="T1143" s="39">
        <v>42114</v>
      </c>
      <c r="U1143" s="37">
        <v>-31.094000000000001</v>
      </c>
      <c r="V1143" s="37">
        <v>22</v>
      </c>
      <c r="W1143" s="37">
        <v>267.32</v>
      </c>
      <c r="X1143" s="37">
        <v>87749</v>
      </c>
      <c r="Y1143" s="37" t="s">
        <v>3216</v>
      </c>
      <c r="Z1143" s="37">
        <v>403.4245911842944</v>
      </c>
    </row>
    <row r="1144" spans="1:26" customFormat="1" x14ac:dyDescent="0.2">
      <c r="A1144" s="37">
        <v>721</v>
      </c>
      <c r="B1144" s="37" t="s">
        <v>2116</v>
      </c>
      <c r="C1144" s="37" t="s">
        <v>92</v>
      </c>
      <c r="D1144" s="37">
        <v>0.01</v>
      </c>
      <c r="E1144" s="37">
        <v>7.28</v>
      </c>
      <c r="F1144" s="37">
        <v>11.15</v>
      </c>
      <c r="G1144" s="37" t="s">
        <v>14</v>
      </c>
      <c r="H1144" s="37" t="s">
        <v>70</v>
      </c>
      <c r="I1144" s="37" t="s">
        <v>24</v>
      </c>
      <c r="J1144" s="37" t="s">
        <v>64</v>
      </c>
      <c r="K1144" s="37" t="s">
        <v>49</v>
      </c>
      <c r="L1144" s="37" t="s">
        <v>951</v>
      </c>
      <c r="M1144" s="37">
        <v>0.37</v>
      </c>
      <c r="N1144" s="37" t="s">
        <v>8</v>
      </c>
      <c r="O1144" s="37" t="s">
        <v>28</v>
      </c>
      <c r="P1144" s="37" t="s">
        <v>29</v>
      </c>
      <c r="Q1144" s="37" t="s">
        <v>2117</v>
      </c>
      <c r="R1144" s="37">
        <v>46041</v>
      </c>
      <c r="S1144" s="39">
        <v>42105</v>
      </c>
      <c r="T1144" s="39">
        <v>42107</v>
      </c>
      <c r="U1144" s="37">
        <v>-24.245999999999999</v>
      </c>
      <c r="V1144" s="37">
        <v>1</v>
      </c>
      <c r="W1144" s="37">
        <v>11.21</v>
      </c>
      <c r="X1144" s="37">
        <v>91054</v>
      </c>
      <c r="Y1144" s="37" t="s">
        <v>3217</v>
      </c>
      <c r="Z1144" s="37">
        <v>256.82267529704768</v>
      </c>
    </row>
    <row r="1145" spans="1:26" customFormat="1" x14ac:dyDescent="0.2">
      <c r="A1145" s="37">
        <v>445</v>
      </c>
      <c r="B1145" s="37" t="s">
        <v>2118</v>
      </c>
      <c r="C1145" s="37" t="s">
        <v>46</v>
      </c>
      <c r="D1145" s="37">
        <v>0.03</v>
      </c>
      <c r="E1145" s="37">
        <v>48.04</v>
      </c>
      <c r="F1145" s="37">
        <v>19.989999999999998</v>
      </c>
      <c r="G1145" s="37" t="s">
        <v>14</v>
      </c>
      <c r="H1145" s="37" t="s">
        <v>3</v>
      </c>
      <c r="I1145" s="37" t="s">
        <v>24</v>
      </c>
      <c r="J1145" s="37" t="s">
        <v>64</v>
      </c>
      <c r="K1145" s="37" t="s">
        <v>49</v>
      </c>
      <c r="L1145" s="37" t="s">
        <v>2119</v>
      </c>
      <c r="M1145" s="37">
        <v>0.37</v>
      </c>
      <c r="N1145" s="37" t="s">
        <v>8</v>
      </c>
      <c r="O1145" s="37" t="s">
        <v>28</v>
      </c>
      <c r="P1145" s="37" t="s">
        <v>109</v>
      </c>
      <c r="Q1145" s="37" t="s">
        <v>1353</v>
      </c>
      <c r="R1145" s="37">
        <v>68701</v>
      </c>
      <c r="S1145" s="39">
        <v>42105</v>
      </c>
      <c r="T1145" s="39">
        <v>42107</v>
      </c>
      <c r="U1145" s="37">
        <v>-4.46</v>
      </c>
      <c r="V1145" s="37">
        <v>2</v>
      </c>
      <c r="W1145" s="37">
        <v>101.71</v>
      </c>
      <c r="X1145" s="37">
        <v>88083</v>
      </c>
      <c r="Y1145" s="37" t="s">
        <v>3217</v>
      </c>
      <c r="Z1145" s="37">
        <v>815.13681526193716</v>
      </c>
    </row>
    <row r="1146" spans="1:26" customFormat="1" x14ac:dyDescent="0.2">
      <c r="A1146" s="37">
        <v>918</v>
      </c>
      <c r="B1146" s="37" t="s">
        <v>2120</v>
      </c>
      <c r="C1146" s="37" t="s">
        <v>13</v>
      </c>
      <c r="D1146" s="37">
        <v>0.05</v>
      </c>
      <c r="E1146" s="37">
        <v>35.51</v>
      </c>
      <c r="F1146" s="37">
        <v>6.31</v>
      </c>
      <c r="G1146" s="37" t="s">
        <v>14</v>
      </c>
      <c r="H1146" s="37" t="s">
        <v>15</v>
      </c>
      <c r="I1146" s="37" t="s">
        <v>24</v>
      </c>
      <c r="J1146" s="37" t="s">
        <v>54</v>
      </c>
      <c r="K1146" s="37" t="s">
        <v>49</v>
      </c>
      <c r="L1146" s="37" t="s">
        <v>2121</v>
      </c>
      <c r="M1146" s="37">
        <v>0.57999999999999996</v>
      </c>
      <c r="N1146" s="37" t="s">
        <v>8</v>
      </c>
      <c r="O1146" s="37" t="s">
        <v>35</v>
      </c>
      <c r="P1146" s="37" t="s">
        <v>66</v>
      </c>
      <c r="Q1146" s="37" t="s">
        <v>2122</v>
      </c>
      <c r="R1146" s="37">
        <v>91730</v>
      </c>
      <c r="S1146" s="39">
        <v>42106</v>
      </c>
      <c r="T1146" s="39">
        <v>42108</v>
      </c>
      <c r="U1146" s="37">
        <v>6.11</v>
      </c>
      <c r="V1146" s="37">
        <v>2</v>
      </c>
      <c r="W1146" s="37">
        <v>73.099999999999994</v>
      </c>
      <c r="X1146" s="37">
        <v>90492</v>
      </c>
      <c r="Y1146" s="37" t="s">
        <v>3218</v>
      </c>
      <c r="Z1146" s="37">
        <v>346.51085184126993</v>
      </c>
    </row>
    <row r="1147" spans="1:26" customFormat="1" x14ac:dyDescent="0.2">
      <c r="A1147" s="37">
        <v>919</v>
      </c>
      <c r="B1147" s="37" t="s">
        <v>2123</v>
      </c>
      <c r="C1147" s="37" t="s">
        <v>13</v>
      </c>
      <c r="D1147" s="37">
        <v>0.1</v>
      </c>
      <c r="E1147" s="37">
        <v>8.34</v>
      </c>
      <c r="F1147" s="37">
        <v>2.64</v>
      </c>
      <c r="G1147" s="37" t="s">
        <v>14</v>
      </c>
      <c r="H1147" s="37" t="s">
        <v>15</v>
      </c>
      <c r="I1147" s="37" t="s">
        <v>24</v>
      </c>
      <c r="J1147" s="37" t="s">
        <v>544</v>
      </c>
      <c r="K1147" s="37" t="s">
        <v>18</v>
      </c>
      <c r="L1147" s="37" t="s">
        <v>859</v>
      </c>
      <c r="M1147" s="37">
        <v>0.59</v>
      </c>
      <c r="N1147" s="37" t="s">
        <v>8</v>
      </c>
      <c r="O1147" s="37" t="s">
        <v>35</v>
      </c>
      <c r="P1147" s="37" t="s">
        <v>66</v>
      </c>
      <c r="Q1147" s="37" t="s">
        <v>2124</v>
      </c>
      <c r="R1147" s="37">
        <v>96003</v>
      </c>
      <c r="S1147" s="39">
        <v>42106</v>
      </c>
      <c r="T1147" s="39">
        <v>42106</v>
      </c>
      <c r="U1147" s="37">
        <v>-6.34</v>
      </c>
      <c r="V1147" s="37">
        <v>6</v>
      </c>
      <c r="W1147" s="37">
        <v>47.95</v>
      </c>
      <c r="X1147" s="37">
        <v>90492</v>
      </c>
      <c r="Y1147" s="37" t="s">
        <v>3218</v>
      </c>
      <c r="Z1147" s="37">
        <v>122.46684738576701</v>
      </c>
    </row>
    <row r="1148" spans="1:26" customFormat="1" x14ac:dyDescent="0.2">
      <c r="A1148" s="37">
        <v>920</v>
      </c>
      <c r="B1148" s="37" t="s">
        <v>1857</v>
      </c>
      <c r="C1148" s="37" t="s">
        <v>13</v>
      </c>
      <c r="D1148" s="37">
        <v>0.03</v>
      </c>
      <c r="E1148" s="37">
        <v>8.0399999999999991</v>
      </c>
      <c r="F1148" s="37">
        <v>8.94</v>
      </c>
      <c r="G1148" s="37" t="s">
        <v>14</v>
      </c>
      <c r="H1148" s="37" t="s">
        <v>15</v>
      </c>
      <c r="I1148" s="37" t="s">
        <v>24</v>
      </c>
      <c r="J1148" s="37" t="s">
        <v>48</v>
      </c>
      <c r="K1148" s="37" t="s">
        <v>49</v>
      </c>
      <c r="L1148" s="37" t="s">
        <v>2125</v>
      </c>
      <c r="M1148" s="37">
        <v>0.4</v>
      </c>
      <c r="N1148" s="37" t="s">
        <v>8</v>
      </c>
      <c r="O1148" s="37" t="s">
        <v>35</v>
      </c>
      <c r="P1148" s="37" t="s">
        <v>66</v>
      </c>
      <c r="Q1148" s="37" t="s">
        <v>1205</v>
      </c>
      <c r="R1148" s="37">
        <v>92374</v>
      </c>
      <c r="S1148" s="39">
        <v>42106</v>
      </c>
      <c r="T1148" s="39">
        <v>42108</v>
      </c>
      <c r="U1148" s="37">
        <v>-160.27549999999999</v>
      </c>
      <c r="V1148" s="37">
        <v>9</v>
      </c>
      <c r="W1148" s="37">
        <v>76.77</v>
      </c>
      <c r="X1148" s="37">
        <v>90492</v>
      </c>
      <c r="Y1148" s="37" t="s">
        <v>3218</v>
      </c>
      <c r="Z1148" s="37">
        <v>26.354646469759523</v>
      </c>
    </row>
    <row r="1149" spans="1:26" customFormat="1" x14ac:dyDescent="0.2">
      <c r="A1149" s="37">
        <v>754</v>
      </c>
      <c r="B1149" s="37" t="s">
        <v>2126</v>
      </c>
      <c r="C1149" s="37" t="s">
        <v>23</v>
      </c>
      <c r="D1149" s="37">
        <v>0.06</v>
      </c>
      <c r="E1149" s="37">
        <v>119.99</v>
      </c>
      <c r="F1149" s="37">
        <v>14</v>
      </c>
      <c r="G1149" s="37" t="s">
        <v>2</v>
      </c>
      <c r="H1149" s="37" t="s">
        <v>15</v>
      </c>
      <c r="I1149" s="37" t="s">
        <v>16</v>
      </c>
      <c r="J1149" s="37" t="s">
        <v>32</v>
      </c>
      <c r="K1149" s="37" t="s">
        <v>33</v>
      </c>
      <c r="L1149" s="37" t="s">
        <v>2127</v>
      </c>
      <c r="M1149" s="37">
        <v>0.36</v>
      </c>
      <c r="N1149" s="37" t="s">
        <v>8</v>
      </c>
      <c r="O1149" s="37" t="s">
        <v>35</v>
      </c>
      <c r="P1149" s="37" t="s">
        <v>564</v>
      </c>
      <c r="Q1149" s="37" t="s">
        <v>2128</v>
      </c>
      <c r="R1149" s="37">
        <v>86314</v>
      </c>
      <c r="S1149" s="39">
        <v>42106</v>
      </c>
      <c r="T1149" s="39">
        <v>42113</v>
      </c>
      <c r="U1149" s="37">
        <v>-207.679788</v>
      </c>
      <c r="V1149" s="37">
        <v>2</v>
      </c>
      <c r="W1149" s="37">
        <v>243.86</v>
      </c>
      <c r="X1149" s="37">
        <v>90439</v>
      </c>
      <c r="Y1149" s="37" t="s">
        <v>3218</v>
      </c>
      <c r="Z1149" s="37">
        <v>694.04218191637278</v>
      </c>
    </row>
    <row r="1150" spans="1:26" customFormat="1" x14ac:dyDescent="0.2">
      <c r="A1150" s="37">
        <v>3221</v>
      </c>
      <c r="B1150" s="37" t="s">
        <v>2129</v>
      </c>
      <c r="C1150" s="37" t="s">
        <v>46</v>
      </c>
      <c r="D1150" s="37">
        <v>0.03</v>
      </c>
      <c r="E1150" s="37">
        <v>6.68</v>
      </c>
      <c r="F1150" s="37">
        <v>1.5</v>
      </c>
      <c r="G1150" s="37" t="s">
        <v>14</v>
      </c>
      <c r="H1150" s="37" t="s">
        <v>70</v>
      </c>
      <c r="I1150" s="37" t="s">
        <v>24</v>
      </c>
      <c r="J1150" s="37" t="s">
        <v>25</v>
      </c>
      <c r="K1150" s="37" t="s">
        <v>26</v>
      </c>
      <c r="L1150" s="37" t="s">
        <v>1844</v>
      </c>
      <c r="M1150" s="37">
        <v>0.48</v>
      </c>
      <c r="N1150" s="37" t="s">
        <v>8</v>
      </c>
      <c r="O1150" s="37" t="s">
        <v>9</v>
      </c>
      <c r="P1150" s="37" t="s">
        <v>99</v>
      </c>
      <c r="Q1150" s="37" t="s">
        <v>2130</v>
      </c>
      <c r="R1150" s="37">
        <v>33322</v>
      </c>
      <c r="S1150" s="39">
        <v>42106</v>
      </c>
      <c r="T1150" s="39">
        <v>42107</v>
      </c>
      <c r="U1150" s="37">
        <v>-577.30399999999997</v>
      </c>
      <c r="V1150" s="37">
        <v>7</v>
      </c>
      <c r="W1150" s="37">
        <v>48.32</v>
      </c>
      <c r="X1150" s="37">
        <v>90815</v>
      </c>
      <c r="Y1150" s="37" t="s">
        <v>3216</v>
      </c>
      <c r="Z1150" s="37">
        <v>-311.64298778373723</v>
      </c>
    </row>
    <row r="1151" spans="1:26" customFormat="1" x14ac:dyDescent="0.2">
      <c r="A1151" s="37">
        <v>171</v>
      </c>
      <c r="B1151" s="37" t="s">
        <v>2131</v>
      </c>
      <c r="C1151" s="37" t="s">
        <v>1</v>
      </c>
      <c r="D1151" s="37">
        <v>0.05</v>
      </c>
      <c r="E1151" s="37">
        <v>1.88</v>
      </c>
      <c r="F1151" s="37">
        <v>1.49</v>
      </c>
      <c r="G1151" s="37" t="s">
        <v>14</v>
      </c>
      <c r="H1151" s="37" t="s">
        <v>70</v>
      </c>
      <c r="I1151" s="37" t="s">
        <v>24</v>
      </c>
      <c r="J1151" s="37" t="s">
        <v>48</v>
      </c>
      <c r="K1151" s="37" t="s">
        <v>49</v>
      </c>
      <c r="L1151" s="37" t="s">
        <v>589</v>
      </c>
      <c r="M1151" s="37">
        <v>0.37</v>
      </c>
      <c r="N1151" s="37" t="s">
        <v>8</v>
      </c>
      <c r="O1151" s="37" t="s">
        <v>87</v>
      </c>
      <c r="P1151" s="37" t="s">
        <v>373</v>
      </c>
      <c r="Q1151" s="37" t="s">
        <v>781</v>
      </c>
      <c r="R1151" s="37">
        <v>7024</v>
      </c>
      <c r="S1151" s="39">
        <v>42107</v>
      </c>
      <c r="T1151" s="39">
        <v>42109</v>
      </c>
      <c r="U1151" s="37">
        <v>-2.9095</v>
      </c>
      <c r="V1151" s="37">
        <v>1</v>
      </c>
      <c r="W1151" s="37">
        <v>3.42</v>
      </c>
      <c r="X1151" s="37">
        <v>87464</v>
      </c>
      <c r="Y1151" s="37" t="s">
        <v>3219</v>
      </c>
      <c r="Z1151" s="37">
        <v>245.57112629602608</v>
      </c>
    </row>
    <row r="1152" spans="1:26" customFormat="1" x14ac:dyDescent="0.2">
      <c r="A1152" s="37">
        <v>1561</v>
      </c>
      <c r="B1152" s="37" t="s">
        <v>1428</v>
      </c>
      <c r="C1152" s="37" t="s">
        <v>1</v>
      </c>
      <c r="D1152" s="37">
        <v>0.05</v>
      </c>
      <c r="E1152" s="37">
        <v>12.2</v>
      </c>
      <c r="F1152" s="37">
        <v>6.02</v>
      </c>
      <c r="G1152" s="37" t="s">
        <v>14</v>
      </c>
      <c r="H1152" s="37" t="s">
        <v>70</v>
      </c>
      <c r="I1152" s="37" t="s">
        <v>4</v>
      </c>
      <c r="J1152" s="37" t="s">
        <v>102</v>
      </c>
      <c r="K1152" s="37" t="s">
        <v>18</v>
      </c>
      <c r="L1152" s="37" t="s">
        <v>2132</v>
      </c>
      <c r="M1152" s="37">
        <v>0.43</v>
      </c>
      <c r="N1152" s="37" t="s">
        <v>8</v>
      </c>
      <c r="O1152" s="37" t="s">
        <v>28</v>
      </c>
      <c r="P1152" s="37" t="s">
        <v>163</v>
      </c>
      <c r="Q1152" s="37" t="s">
        <v>1430</v>
      </c>
      <c r="R1152" s="37">
        <v>76063</v>
      </c>
      <c r="S1152" s="39">
        <v>42107</v>
      </c>
      <c r="T1152" s="39">
        <v>42108</v>
      </c>
      <c r="U1152" s="37">
        <v>-6.6420000000000003</v>
      </c>
      <c r="V1152" s="37">
        <v>5</v>
      </c>
      <c r="W1152" s="37">
        <v>63.93</v>
      </c>
      <c r="X1152" s="37">
        <v>88094</v>
      </c>
      <c r="Y1152" s="37" t="s">
        <v>3217</v>
      </c>
      <c r="Z1152" s="37">
        <v>449.1605875340631</v>
      </c>
    </row>
    <row r="1153" spans="1:26" customFormat="1" x14ac:dyDescent="0.2">
      <c r="A1153" s="37">
        <v>2738</v>
      </c>
      <c r="B1153" s="37" t="s">
        <v>2133</v>
      </c>
      <c r="C1153" s="37" t="s">
        <v>1</v>
      </c>
      <c r="D1153" s="37">
        <v>0.02</v>
      </c>
      <c r="E1153" s="37">
        <v>33.979999999999997</v>
      </c>
      <c r="F1153" s="37">
        <v>1.99</v>
      </c>
      <c r="G1153" s="37" t="s">
        <v>14</v>
      </c>
      <c r="H1153" s="37" t="s">
        <v>3</v>
      </c>
      <c r="I1153" s="37" t="s">
        <v>16</v>
      </c>
      <c r="J1153" s="37" t="s">
        <v>17</v>
      </c>
      <c r="K1153" s="37" t="s">
        <v>18</v>
      </c>
      <c r="L1153" s="37" t="s">
        <v>2134</v>
      </c>
      <c r="M1153" s="37">
        <v>0.45</v>
      </c>
      <c r="N1153" s="37" t="s">
        <v>8</v>
      </c>
      <c r="O1153" s="37" t="s">
        <v>87</v>
      </c>
      <c r="P1153" s="37" t="s">
        <v>609</v>
      </c>
      <c r="Q1153" s="37" t="s">
        <v>610</v>
      </c>
      <c r="R1153" s="37">
        <v>5403</v>
      </c>
      <c r="S1153" s="39">
        <v>42107</v>
      </c>
      <c r="T1153" s="39">
        <v>42109</v>
      </c>
      <c r="U1153" s="37">
        <v>164.06129999999999</v>
      </c>
      <c r="V1153" s="37">
        <v>7</v>
      </c>
      <c r="W1153" s="37">
        <v>237.77</v>
      </c>
      <c r="X1153" s="37">
        <v>89017</v>
      </c>
      <c r="Y1153" s="37" t="s">
        <v>3219</v>
      </c>
      <c r="Z1153" s="37">
        <v>608.23140989859507</v>
      </c>
    </row>
    <row r="1154" spans="1:26" customFormat="1" x14ac:dyDescent="0.2">
      <c r="A1154" s="37">
        <v>3169</v>
      </c>
      <c r="B1154" s="37" t="s">
        <v>2135</v>
      </c>
      <c r="C1154" s="37" t="s">
        <v>1</v>
      </c>
      <c r="D1154" s="37">
        <v>0.08</v>
      </c>
      <c r="E1154" s="37">
        <v>7.28</v>
      </c>
      <c r="F1154" s="37">
        <v>11.15</v>
      </c>
      <c r="G1154" s="37" t="s">
        <v>63</v>
      </c>
      <c r="H1154" s="37" t="s">
        <v>3</v>
      </c>
      <c r="I1154" s="37" t="s">
        <v>24</v>
      </c>
      <c r="J1154" s="37" t="s">
        <v>64</v>
      </c>
      <c r="K1154" s="37" t="s">
        <v>49</v>
      </c>
      <c r="L1154" s="37" t="s">
        <v>951</v>
      </c>
      <c r="M1154" s="37">
        <v>0.37</v>
      </c>
      <c r="N1154" s="37" t="s">
        <v>8</v>
      </c>
      <c r="O1154" s="37" t="s">
        <v>9</v>
      </c>
      <c r="P1154" s="37" t="s">
        <v>99</v>
      </c>
      <c r="Q1154" s="37" t="s">
        <v>2136</v>
      </c>
      <c r="R1154" s="37">
        <v>32127</v>
      </c>
      <c r="S1154" s="39">
        <v>42107</v>
      </c>
      <c r="T1154" s="39">
        <v>42108</v>
      </c>
      <c r="U1154" s="37">
        <v>-44.414999999999999</v>
      </c>
      <c r="V1154" s="37">
        <v>1</v>
      </c>
      <c r="W1154" s="37">
        <v>14.66</v>
      </c>
      <c r="X1154" s="37">
        <v>86490</v>
      </c>
      <c r="Y1154" s="37" t="s">
        <v>3216</v>
      </c>
      <c r="Z1154" s="37">
        <v>375.90599924357349</v>
      </c>
    </row>
    <row r="1155" spans="1:26" customFormat="1" x14ac:dyDescent="0.2">
      <c r="A1155" s="37">
        <v>2973</v>
      </c>
      <c r="B1155" s="37" t="s">
        <v>2137</v>
      </c>
      <c r="C1155" s="37" t="s">
        <v>13</v>
      </c>
      <c r="D1155" s="37">
        <v>0.01</v>
      </c>
      <c r="E1155" s="37">
        <v>30.97</v>
      </c>
      <c r="F1155" s="37">
        <v>4</v>
      </c>
      <c r="G1155" s="37" t="s">
        <v>14</v>
      </c>
      <c r="H1155" s="37" t="s">
        <v>47</v>
      </c>
      <c r="I1155" s="37" t="s">
        <v>16</v>
      </c>
      <c r="J1155" s="37" t="s">
        <v>17</v>
      </c>
      <c r="K1155" s="37" t="s">
        <v>49</v>
      </c>
      <c r="L1155" s="37" t="s">
        <v>2138</v>
      </c>
      <c r="M1155" s="37">
        <v>0.74</v>
      </c>
      <c r="N1155" s="37" t="s">
        <v>8</v>
      </c>
      <c r="O1155" s="37" t="s">
        <v>28</v>
      </c>
      <c r="P1155" s="37" t="s">
        <v>333</v>
      </c>
      <c r="Q1155" s="37" t="s">
        <v>2139</v>
      </c>
      <c r="R1155" s="37">
        <v>53151</v>
      </c>
      <c r="S1155" s="39">
        <v>42107</v>
      </c>
      <c r="T1155" s="39">
        <v>42109</v>
      </c>
      <c r="U1155" s="37">
        <v>17.102799999999998</v>
      </c>
      <c r="V1155" s="37">
        <v>17</v>
      </c>
      <c r="W1155" s="37">
        <v>523.05999999999995</v>
      </c>
      <c r="X1155" s="37">
        <v>87186</v>
      </c>
      <c r="Y1155" s="37" t="s">
        <v>3217</v>
      </c>
      <c r="Z1155" s="37">
        <v>498.49408967371699</v>
      </c>
    </row>
    <row r="1156" spans="1:26" customFormat="1" x14ac:dyDescent="0.2">
      <c r="A1156" s="37">
        <v>2973</v>
      </c>
      <c r="B1156" s="37" t="s">
        <v>2137</v>
      </c>
      <c r="C1156" s="37" t="s">
        <v>13</v>
      </c>
      <c r="D1156" s="37">
        <v>0.08</v>
      </c>
      <c r="E1156" s="37">
        <v>125.99</v>
      </c>
      <c r="F1156" s="37">
        <v>7.69</v>
      </c>
      <c r="G1156" s="37" t="s">
        <v>14</v>
      </c>
      <c r="H1156" s="37" t="s">
        <v>47</v>
      </c>
      <c r="I1156" s="37" t="s">
        <v>16</v>
      </c>
      <c r="J1156" s="37" t="s">
        <v>111</v>
      </c>
      <c r="K1156" s="37" t="s">
        <v>49</v>
      </c>
      <c r="L1156" s="37" t="s">
        <v>1025</v>
      </c>
      <c r="M1156" s="37">
        <v>0.57999999999999996</v>
      </c>
      <c r="N1156" s="37" t="s">
        <v>8</v>
      </c>
      <c r="O1156" s="37" t="s">
        <v>28</v>
      </c>
      <c r="P1156" s="37" t="s">
        <v>333</v>
      </c>
      <c r="Q1156" s="37" t="s">
        <v>2139</v>
      </c>
      <c r="R1156" s="37">
        <v>53151</v>
      </c>
      <c r="S1156" s="39">
        <v>42107</v>
      </c>
      <c r="T1156" s="39">
        <v>42109</v>
      </c>
      <c r="U1156" s="37">
        <v>1269.3819599999999</v>
      </c>
      <c r="V1156" s="37">
        <v>23</v>
      </c>
      <c r="W1156" s="37">
        <v>2424.6799999999998</v>
      </c>
      <c r="X1156" s="37">
        <v>87186</v>
      </c>
      <c r="Y1156" s="37" t="s">
        <v>3217</v>
      </c>
      <c r="Z1156" s="37">
        <v>2001.315548063606</v>
      </c>
    </row>
    <row r="1157" spans="1:26" customFormat="1" x14ac:dyDescent="0.2">
      <c r="A1157" s="37">
        <v>2250</v>
      </c>
      <c r="B1157" s="37" t="s">
        <v>2140</v>
      </c>
      <c r="C1157" s="37" t="s">
        <v>23</v>
      </c>
      <c r="D1157" s="37">
        <v>0</v>
      </c>
      <c r="E1157" s="37">
        <v>2.08</v>
      </c>
      <c r="F1157" s="37">
        <v>5.33</v>
      </c>
      <c r="G1157" s="37" t="s">
        <v>14</v>
      </c>
      <c r="H1157" s="37" t="s">
        <v>47</v>
      </c>
      <c r="I1157" s="37" t="s">
        <v>4</v>
      </c>
      <c r="J1157" s="37" t="s">
        <v>102</v>
      </c>
      <c r="K1157" s="37" t="s">
        <v>49</v>
      </c>
      <c r="L1157" s="37" t="s">
        <v>435</v>
      </c>
      <c r="M1157" s="37">
        <v>0.43</v>
      </c>
      <c r="N1157" s="37" t="s">
        <v>8</v>
      </c>
      <c r="O1157" s="37" t="s">
        <v>87</v>
      </c>
      <c r="P1157" s="37" t="s">
        <v>296</v>
      </c>
      <c r="Q1157" s="37" t="s">
        <v>2141</v>
      </c>
      <c r="R1157" s="37">
        <v>16801</v>
      </c>
      <c r="S1157" s="39">
        <v>42107</v>
      </c>
      <c r="T1157" s="39">
        <v>42114</v>
      </c>
      <c r="U1157" s="37">
        <v>-192.5532</v>
      </c>
      <c r="V1157" s="37">
        <v>22</v>
      </c>
      <c r="W1157" s="37">
        <v>51.41</v>
      </c>
      <c r="X1157" s="37">
        <v>86699</v>
      </c>
      <c r="Y1157" s="37" t="s">
        <v>3219</v>
      </c>
      <c r="Z1157" s="37">
        <v>61.242015569023323</v>
      </c>
    </row>
    <row r="1158" spans="1:26" customFormat="1" x14ac:dyDescent="0.2">
      <c r="A1158" s="37">
        <v>940</v>
      </c>
      <c r="B1158" s="37" t="s">
        <v>2142</v>
      </c>
      <c r="C1158" s="37" t="s">
        <v>23</v>
      </c>
      <c r="D1158" s="37">
        <v>0.09</v>
      </c>
      <c r="E1158" s="37">
        <v>100.98</v>
      </c>
      <c r="F1158" s="37">
        <v>35.840000000000003</v>
      </c>
      <c r="G1158" s="37" t="s">
        <v>2</v>
      </c>
      <c r="H1158" s="37" t="s">
        <v>47</v>
      </c>
      <c r="I1158" s="37" t="s">
        <v>4</v>
      </c>
      <c r="J1158" s="37" t="s">
        <v>93</v>
      </c>
      <c r="K1158" s="37" t="s">
        <v>6</v>
      </c>
      <c r="L1158" s="37" t="s">
        <v>94</v>
      </c>
      <c r="M1158" s="37">
        <v>0.62</v>
      </c>
      <c r="N1158" s="37" t="s">
        <v>8</v>
      </c>
      <c r="O1158" s="37" t="s">
        <v>87</v>
      </c>
      <c r="P1158" s="37" t="s">
        <v>224</v>
      </c>
      <c r="Q1158" s="37" t="s">
        <v>2143</v>
      </c>
      <c r="R1158" s="37">
        <v>6776</v>
      </c>
      <c r="S1158" s="39">
        <v>42108</v>
      </c>
      <c r="T1158" s="39">
        <v>42113</v>
      </c>
      <c r="U1158" s="37">
        <v>-193.58</v>
      </c>
      <c r="V1158" s="37">
        <v>4</v>
      </c>
      <c r="W1158" s="37">
        <v>396.19</v>
      </c>
      <c r="X1158" s="37">
        <v>90844</v>
      </c>
      <c r="Y1158" s="37" t="s">
        <v>3219</v>
      </c>
      <c r="Z1158" s="37">
        <v>1508.2198510369558</v>
      </c>
    </row>
    <row r="1159" spans="1:26" customFormat="1" x14ac:dyDescent="0.2">
      <c r="A1159" s="37">
        <v>329</v>
      </c>
      <c r="B1159" s="37" t="s">
        <v>2144</v>
      </c>
      <c r="C1159" s="37" t="s">
        <v>92</v>
      </c>
      <c r="D1159" s="37">
        <v>0.06</v>
      </c>
      <c r="E1159" s="37">
        <v>296.18</v>
      </c>
      <c r="F1159" s="37">
        <v>54.12</v>
      </c>
      <c r="G1159" s="37" t="s">
        <v>2</v>
      </c>
      <c r="H1159" s="37" t="s">
        <v>47</v>
      </c>
      <c r="I1159" s="37" t="s">
        <v>4</v>
      </c>
      <c r="J1159" s="37" t="s">
        <v>5</v>
      </c>
      <c r="K1159" s="37" t="s">
        <v>6</v>
      </c>
      <c r="L1159" s="37" t="s">
        <v>1055</v>
      </c>
      <c r="M1159" s="37">
        <v>0.76</v>
      </c>
      <c r="N1159" s="37" t="s">
        <v>8</v>
      </c>
      <c r="O1159" s="37" t="s">
        <v>87</v>
      </c>
      <c r="P1159" s="37" t="s">
        <v>307</v>
      </c>
      <c r="Q1159" s="37" t="s">
        <v>308</v>
      </c>
      <c r="R1159" s="37">
        <v>4073</v>
      </c>
      <c r="S1159" s="39">
        <v>42108</v>
      </c>
      <c r="T1159" s="39">
        <v>42109</v>
      </c>
      <c r="U1159" s="37">
        <v>-715.77820599999995</v>
      </c>
      <c r="V1159" s="37">
        <v>5</v>
      </c>
      <c r="W1159" s="37">
        <v>1170.21</v>
      </c>
      <c r="X1159" s="37">
        <v>89726</v>
      </c>
      <c r="Y1159" s="37" t="s">
        <v>3219</v>
      </c>
      <c r="Z1159" s="37">
        <v>2159.5042632660507</v>
      </c>
    </row>
    <row r="1160" spans="1:26" customFormat="1" x14ac:dyDescent="0.2">
      <c r="A1160" s="37">
        <v>331</v>
      </c>
      <c r="B1160" s="37" t="s">
        <v>2145</v>
      </c>
      <c r="C1160" s="37" t="s">
        <v>92</v>
      </c>
      <c r="D1160" s="37">
        <v>0.01</v>
      </c>
      <c r="E1160" s="37">
        <v>29.1</v>
      </c>
      <c r="F1160" s="37">
        <v>4</v>
      </c>
      <c r="G1160" s="37" t="s">
        <v>63</v>
      </c>
      <c r="H1160" s="37" t="s">
        <v>47</v>
      </c>
      <c r="I1160" s="37" t="s">
        <v>16</v>
      </c>
      <c r="J1160" s="37" t="s">
        <v>17</v>
      </c>
      <c r="K1160" s="37" t="s">
        <v>49</v>
      </c>
      <c r="L1160" s="37" t="s">
        <v>2146</v>
      </c>
      <c r="M1160" s="37">
        <v>0.78</v>
      </c>
      <c r="N1160" s="37" t="s">
        <v>8</v>
      </c>
      <c r="O1160" s="37" t="s">
        <v>87</v>
      </c>
      <c r="P1160" s="37" t="s">
        <v>1332</v>
      </c>
      <c r="Q1160" s="37" t="s">
        <v>2147</v>
      </c>
      <c r="R1160" s="37">
        <v>3045</v>
      </c>
      <c r="S1160" s="39">
        <v>42108</v>
      </c>
      <c r="T1160" s="39">
        <v>42110</v>
      </c>
      <c r="U1160" s="37">
        <v>-22.82</v>
      </c>
      <c r="V1160" s="37">
        <v>8</v>
      </c>
      <c r="W1160" s="37">
        <v>243.32</v>
      </c>
      <c r="X1160" s="37">
        <v>89726</v>
      </c>
      <c r="Y1160" s="37" t="s">
        <v>3219</v>
      </c>
      <c r="Z1160" s="37">
        <v>418.03612578556954</v>
      </c>
    </row>
    <row r="1161" spans="1:26" customFormat="1" x14ac:dyDescent="0.2">
      <c r="A1161" s="37">
        <v>1559</v>
      </c>
      <c r="B1161" s="37" t="s">
        <v>2148</v>
      </c>
      <c r="C1161" s="37" t="s">
        <v>1</v>
      </c>
      <c r="D1161" s="37">
        <v>0.1</v>
      </c>
      <c r="E1161" s="37">
        <v>226.67</v>
      </c>
      <c r="F1161" s="37">
        <v>28.16</v>
      </c>
      <c r="G1161" s="37" t="s">
        <v>2</v>
      </c>
      <c r="H1161" s="37" t="s">
        <v>15</v>
      </c>
      <c r="I1161" s="37" t="s">
        <v>4</v>
      </c>
      <c r="J1161" s="37" t="s">
        <v>85</v>
      </c>
      <c r="K1161" s="37" t="s">
        <v>33</v>
      </c>
      <c r="L1161" s="37" t="s">
        <v>1352</v>
      </c>
      <c r="M1161" s="37">
        <v>0.59</v>
      </c>
      <c r="N1161" s="37" t="s">
        <v>8</v>
      </c>
      <c r="O1161" s="37" t="s">
        <v>9</v>
      </c>
      <c r="P1161" s="37" t="s">
        <v>218</v>
      </c>
      <c r="Q1161" s="37" t="s">
        <v>2149</v>
      </c>
      <c r="R1161" s="37">
        <v>24060</v>
      </c>
      <c r="S1161" s="39">
        <v>42109</v>
      </c>
      <c r="T1161" s="39">
        <v>42111</v>
      </c>
      <c r="U1161" s="37">
        <v>-390.76799999999997</v>
      </c>
      <c r="V1161" s="37">
        <v>5</v>
      </c>
      <c r="W1161" s="37">
        <v>1088.26</v>
      </c>
      <c r="X1161" s="37">
        <v>87424</v>
      </c>
      <c r="Y1161" s="37" t="s">
        <v>3216</v>
      </c>
      <c r="Z1161" s="37">
        <v>1607.1570734012093</v>
      </c>
    </row>
    <row r="1162" spans="1:26" customFormat="1" x14ac:dyDescent="0.2">
      <c r="A1162" s="37">
        <v>1632</v>
      </c>
      <c r="B1162" s="37" t="s">
        <v>497</v>
      </c>
      <c r="C1162" s="37" t="s">
        <v>13</v>
      </c>
      <c r="D1162" s="37">
        <v>0.02</v>
      </c>
      <c r="E1162" s="37">
        <v>25.99</v>
      </c>
      <c r="F1162" s="37">
        <v>5.37</v>
      </c>
      <c r="G1162" s="37" t="s">
        <v>14</v>
      </c>
      <c r="H1162" s="37" t="s">
        <v>47</v>
      </c>
      <c r="I1162" s="37" t="s">
        <v>24</v>
      </c>
      <c r="J1162" s="37" t="s">
        <v>25</v>
      </c>
      <c r="K1162" s="37" t="s">
        <v>49</v>
      </c>
      <c r="L1162" s="37" t="s">
        <v>1202</v>
      </c>
      <c r="M1162" s="37">
        <v>0.56000000000000005</v>
      </c>
      <c r="N1162" s="37" t="s">
        <v>8</v>
      </c>
      <c r="O1162" s="37" t="s">
        <v>9</v>
      </c>
      <c r="P1162" s="37" t="s">
        <v>10</v>
      </c>
      <c r="Q1162" s="37" t="s">
        <v>499</v>
      </c>
      <c r="R1162" s="37">
        <v>39401</v>
      </c>
      <c r="S1162" s="39">
        <v>42109</v>
      </c>
      <c r="T1162" s="39">
        <v>42111</v>
      </c>
      <c r="U1162" s="37">
        <v>-88.158000000000001</v>
      </c>
      <c r="V1162" s="37">
        <v>9</v>
      </c>
      <c r="W1162" s="37">
        <v>243.24</v>
      </c>
      <c r="X1162" s="37">
        <v>90533</v>
      </c>
      <c r="Y1162" s="37" t="s">
        <v>3216</v>
      </c>
      <c r="Z1162" s="37">
        <v>256.7455265619829</v>
      </c>
    </row>
    <row r="1163" spans="1:26" customFormat="1" x14ac:dyDescent="0.2">
      <c r="A1163" s="37">
        <v>553</v>
      </c>
      <c r="B1163" s="37" t="s">
        <v>827</v>
      </c>
      <c r="C1163" s="37" t="s">
        <v>23</v>
      </c>
      <c r="D1163" s="37">
        <v>0.01</v>
      </c>
      <c r="E1163" s="37">
        <v>4.9800000000000004</v>
      </c>
      <c r="F1163" s="37">
        <v>7.44</v>
      </c>
      <c r="G1163" s="37" t="s">
        <v>14</v>
      </c>
      <c r="H1163" s="37" t="s">
        <v>70</v>
      </c>
      <c r="I1163" s="37" t="s">
        <v>24</v>
      </c>
      <c r="J1163" s="37" t="s">
        <v>64</v>
      </c>
      <c r="K1163" s="37" t="s">
        <v>49</v>
      </c>
      <c r="L1163" s="37" t="s">
        <v>2150</v>
      </c>
      <c r="M1163" s="37">
        <v>0.36</v>
      </c>
      <c r="N1163" s="37" t="s">
        <v>8</v>
      </c>
      <c r="O1163" s="37" t="s">
        <v>35</v>
      </c>
      <c r="P1163" s="37" t="s">
        <v>66</v>
      </c>
      <c r="Q1163" s="37" t="s">
        <v>76</v>
      </c>
      <c r="R1163" s="37">
        <v>90008</v>
      </c>
      <c r="S1163" s="39">
        <v>42109</v>
      </c>
      <c r="T1163" s="39">
        <v>42118</v>
      </c>
      <c r="U1163" s="37">
        <v>-179.59200000000001</v>
      </c>
      <c r="V1163" s="37">
        <v>63</v>
      </c>
      <c r="W1163" s="37">
        <v>330.21</v>
      </c>
      <c r="X1163" s="37">
        <v>8165</v>
      </c>
      <c r="Y1163" s="37" t="s">
        <v>3218</v>
      </c>
      <c r="Z1163" s="37">
        <v>46.68946850309905</v>
      </c>
    </row>
    <row r="1164" spans="1:26" customFormat="1" x14ac:dyDescent="0.2">
      <c r="A1164" s="37">
        <v>555</v>
      </c>
      <c r="B1164" s="37" t="s">
        <v>1276</v>
      </c>
      <c r="C1164" s="37" t="s">
        <v>23</v>
      </c>
      <c r="D1164" s="37">
        <v>0.01</v>
      </c>
      <c r="E1164" s="37">
        <v>4.9800000000000004</v>
      </c>
      <c r="F1164" s="37">
        <v>7.44</v>
      </c>
      <c r="G1164" s="37" t="s">
        <v>14</v>
      </c>
      <c r="H1164" s="37" t="s">
        <v>70</v>
      </c>
      <c r="I1164" s="37" t="s">
        <v>24</v>
      </c>
      <c r="J1164" s="37" t="s">
        <v>64</v>
      </c>
      <c r="K1164" s="37" t="s">
        <v>49</v>
      </c>
      <c r="L1164" s="37" t="s">
        <v>2150</v>
      </c>
      <c r="M1164" s="37">
        <v>0.36</v>
      </c>
      <c r="N1164" s="37" t="s">
        <v>8</v>
      </c>
      <c r="O1164" s="37" t="s">
        <v>35</v>
      </c>
      <c r="P1164" s="37" t="s">
        <v>122</v>
      </c>
      <c r="Q1164" s="37" t="s">
        <v>1277</v>
      </c>
      <c r="R1164" s="37">
        <v>84062</v>
      </c>
      <c r="S1164" s="39">
        <v>42109</v>
      </c>
      <c r="T1164" s="39">
        <v>42118</v>
      </c>
      <c r="U1164" s="37">
        <v>-161.6328</v>
      </c>
      <c r="V1164" s="37">
        <v>16</v>
      </c>
      <c r="W1164" s="37">
        <v>83.86</v>
      </c>
      <c r="X1164" s="37">
        <v>86191</v>
      </c>
      <c r="Y1164" s="37" t="s">
        <v>3218</v>
      </c>
      <c r="Z1164" s="37">
        <v>65.080151256508401</v>
      </c>
    </row>
    <row r="1165" spans="1:26" customFormat="1" x14ac:dyDescent="0.2">
      <c r="A1165" s="37">
        <v>2952</v>
      </c>
      <c r="B1165" s="37" t="s">
        <v>2151</v>
      </c>
      <c r="C1165" s="37" t="s">
        <v>92</v>
      </c>
      <c r="D1165" s="37">
        <v>0.08</v>
      </c>
      <c r="E1165" s="37">
        <v>5.74</v>
      </c>
      <c r="F1165" s="37">
        <v>5.01</v>
      </c>
      <c r="G1165" s="37" t="s">
        <v>63</v>
      </c>
      <c r="H1165" s="37" t="s">
        <v>70</v>
      </c>
      <c r="I1165" s="37" t="s">
        <v>24</v>
      </c>
      <c r="J1165" s="37" t="s">
        <v>48</v>
      </c>
      <c r="K1165" s="37" t="s">
        <v>49</v>
      </c>
      <c r="L1165" s="37" t="s">
        <v>1041</v>
      </c>
      <c r="M1165" s="37">
        <v>0.39</v>
      </c>
      <c r="N1165" s="37" t="s">
        <v>8</v>
      </c>
      <c r="O1165" s="37" t="s">
        <v>87</v>
      </c>
      <c r="P1165" s="37" t="s">
        <v>293</v>
      </c>
      <c r="Q1165" s="37" t="s">
        <v>2152</v>
      </c>
      <c r="R1165" s="37">
        <v>43123</v>
      </c>
      <c r="S1165" s="39">
        <v>42109</v>
      </c>
      <c r="T1165" s="39">
        <v>42111</v>
      </c>
      <c r="U1165" s="37">
        <v>-61.628039999999999</v>
      </c>
      <c r="V1165" s="37">
        <v>12</v>
      </c>
      <c r="W1165" s="37">
        <v>70.03</v>
      </c>
      <c r="X1165" s="37">
        <v>91398</v>
      </c>
      <c r="Y1165" s="37" t="s">
        <v>3219</v>
      </c>
      <c r="Z1165" s="37">
        <v>-67.839096487453958</v>
      </c>
    </row>
    <row r="1166" spans="1:26" customFormat="1" x14ac:dyDescent="0.2">
      <c r="A1166" s="37">
        <v>568</v>
      </c>
      <c r="B1166" s="37" t="s">
        <v>1458</v>
      </c>
      <c r="C1166" s="37" t="s">
        <v>46</v>
      </c>
      <c r="D1166" s="37">
        <v>0.09</v>
      </c>
      <c r="E1166" s="37">
        <v>70.97</v>
      </c>
      <c r="F1166" s="37">
        <v>3.5</v>
      </c>
      <c r="G1166" s="37" t="s">
        <v>14</v>
      </c>
      <c r="H1166" s="37" t="s">
        <v>15</v>
      </c>
      <c r="I1166" s="37" t="s">
        <v>24</v>
      </c>
      <c r="J1166" s="37" t="s">
        <v>71</v>
      </c>
      <c r="K1166" s="37" t="s">
        <v>49</v>
      </c>
      <c r="L1166" s="37" t="s">
        <v>2153</v>
      </c>
      <c r="M1166" s="37">
        <v>0.59</v>
      </c>
      <c r="N1166" s="37" t="s">
        <v>8</v>
      </c>
      <c r="O1166" s="37" t="s">
        <v>9</v>
      </c>
      <c r="P1166" s="37" t="s">
        <v>10</v>
      </c>
      <c r="Q1166" s="37" t="s">
        <v>1459</v>
      </c>
      <c r="R1166" s="37">
        <v>39701</v>
      </c>
      <c r="S1166" s="39">
        <v>42109</v>
      </c>
      <c r="T1166" s="39">
        <v>42109</v>
      </c>
      <c r="U1166" s="37">
        <v>-99.567999999999998</v>
      </c>
      <c r="V1166" s="37">
        <v>12</v>
      </c>
      <c r="W1166" s="37">
        <v>805.99</v>
      </c>
      <c r="X1166" s="37">
        <v>88880</v>
      </c>
      <c r="Y1166" s="37" t="s">
        <v>3216</v>
      </c>
      <c r="Z1166" s="37">
        <v>457.12566413508335</v>
      </c>
    </row>
    <row r="1167" spans="1:26" customFormat="1" x14ac:dyDescent="0.2">
      <c r="A1167" s="37">
        <v>1607</v>
      </c>
      <c r="B1167" s="37" t="s">
        <v>1011</v>
      </c>
      <c r="C1167" s="37" t="s">
        <v>46</v>
      </c>
      <c r="D1167" s="37">
        <v>0.01</v>
      </c>
      <c r="E1167" s="37">
        <v>15.16</v>
      </c>
      <c r="F1167" s="37">
        <v>15.09</v>
      </c>
      <c r="G1167" s="37" t="s">
        <v>14</v>
      </c>
      <c r="H1167" s="37" t="s">
        <v>47</v>
      </c>
      <c r="I1167" s="37" t="s">
        <v>24</v>
      </c>
      <c r="J1167" s="37" t="s">
        <v>48</v>
      </c>
      <c r="K1167" s="37" t="s">
        <v>49</v>
      </c>
      <c r="L1167" s="37" t="s">
        <v>2154</v>
      </c>
      <c r="M1167" s="37">
        <v>0.39</v>
      </c>
      <c r="N1167" s="37" t="s">
        <v>8</v>
      </c>
      <c r="O1167" s="37" t="s">
        <v>87</v>
      </c>
      <c r="P1167" s="37" t="s">
        <v>88</v>
      </c>
      <c r="Q1167" s="37" t="s">
        <v>1013</v>
      </c>
      <c r="R1167" s="37">
        <v>11520</v>
      </c>
      <c r="S1167" s="39">
        <v>42109</v>
      </c>
      <c r="T1167" s="39">
        <v>42109</v>
      </c>
      <c r="U1167" s="37">
        <v>-200.85900000000001</v>
      </c>
      <c r="V1167" s="37">
        <v>7</v>
      </c>
      <c r="W1167" s="37">
        <v>110.93</v>
      </c>
      <c r="X1167" s="37">
        <v>87994</v>
      </c>
      <c r="Y1167" s="37" t="s">
        <v>3219</v>
      </c>
      <c r="Z1167" s="37">
        <v>444.88375142425912</v>
      </c>
    </row>
    <row r="1168" spans="1:26" customFormat="1" x14ac:dyDescent="0.2">
      <c r="A1168" s="37">
        <v>1818</v>
      </c>
      <c r="B1168" s="37" t="s">
        <v>2155</v>
      </c>
      <c r="C1168" s="37" t="s">
        <v>46</v>
      </c>
      <c r="D1168" s="37">
        <v>0.06</v>
      </c>
      <c r="E1168" s="37">
        <v>17.98</v>
      </c>
      <c r="F1168" s="37">
        <v>8.51</v>
      </c>
      <c r="G1168" s="37" t="s">
        <v>14</v>
      </c>
      <c r="H1168" s="37" t="s">
        <v>15</v>
      </c>
      <c r="I1168" s="37" t="s">
        <v>16</v>
      </c>
      <c r="J1168" s="37" t="s">
        <v>32</v>
      </c>
      <c r="K1168" s="37" t="s">
        <v>120</v>
      </c>
      <c r="L1168" s="37" t="s">
        <v>1856</v>
      </c>
      <c r="M1168" s="37">
        <v>0.4</v>
      </c>
      <c r="N1168" s="37" t="s">
        <v>8</v>
      </c>
      <c r="O1168" s="37" t="s">
        <v>28</v>
      </c>
      <c r="P1168" s="37" t="s">
        <v>265</v>
      </c>
      <c r="Q1168" s="37" t="s">
        <v>2156</v>
      </c>
      <c r="R1168" s="37">
        <v>48126</v>
      </c>
      <c r="S1168" s="39">
        <v>42109</v>
      </c>
      <c r="T1168" s="39">
        <v>42111</v>
      </c>
      <c r="U1168" s="37">
        <v>-47.243088</v>
      </c>
      <c r="V1168" s="37">
        <v>3</v>
      </c>
      <c r="W1168" s="37">
        <v>56.38</v>
      </c>
      <c r="X1168" s="37">
        <v>85991</v>
      </c>
      <c r="Y1168" s="37" t="s">
        <v>3217</v>
      </c>
      <c r="Z1168" s="37">
        <v>345.0540968468826</v>
      </c>
    </row>
    <row r="1169" spans="1:26" customFormat="1" x14ac:dyDescent="0.2">
      <c r="A1169" s="37">
        <v>1818</v>
      </c>
      <c r="B1169" s="37" t="s">
        <v>2155</v>
      </c>
      <c r="C1169" s="37" t="s">
        <v>46</v>
      </c>
      <c r="D1169" s="37">
        <v>0.1</v>
      </c>
      <c r="E1169" s="37">
        <v>9.99</v>
      </c>
      <c r="F1169" s="37">
        <v>4.78</v>
      </c>
      <c r="G1169" s="37" t="s">
        <v>63</v>
      </c>
      <c r="H1169" s="37" t="s">
        <v>15</v>
      </c>
      <c r="I1169" s="37" t="s">
        <v>24</v>
      </c>
      <c r="J1169" s="37" t="s">
        <v>64</v>
      </c>
      <c r="K1169" s="37" t="s">
        <v>49</v>
      </c>
      <c r="L1169" s="37" t="s">
        <v>1495</v>
      </c>
      <c r="M1169" s="37">
        <v>0.4</v>
      </c>
      <c r="N1169" s="37" t="s">
        <v>8</v>
      </c>
      <c r="O1169" s="37" t="s">
        <v>28</v>
      </c>
      <c r="P1169" s="37" t="s">
        <v>265</v>
      </c>
      <c r="Q1169" s="37" t="s">
        <v>2156</v>
      </c>
      <c r="R1169" s="37">
        <v>48126</v>
      </c>
      <c r="S1169" s="39">
        <v>42109</v>
      </c>
      <c r="T1169" s="39">
        <v>42112</v>
      </c>
      <c r="U1169" s="37">
        <v>9.1539999999999999</v>
      </c>
      <c r="V1169" s="37">
        <v>12</v>
      </c>
      <c r="W1169" s="37">
        <v>119.13</v>
      </c>
      <c r="X1169" s="37">
        <v>85991</v>
      </c>
      <c r="Y1169" s="37" t="s">
        <v>3217</v>
      </c>
      <c r="Z1169" s="37">
        <v>166.02789333559662</v>
      </c>
    </row>
    <row r="1170" spans="1:26" customFormat="1" x14ac:dyDescent="0.2">
      <c r="A1170" s="37">
        <v>1821</v>
      </c>
      <c r="B1170" s="37" t="s">
        <v>974</v>
      </c>
      <c r="C1170" s="37" t="s">
        <v>46</v>
      </c>
      <c r="D1170" s="37">
        <v>7.0000000000000007E-2</v>
      </c>
      <c r="E1170" s="37">
        <v>18.649999999999999</v>
      </c>
      <c r="F1170" s="37">
        <v>3.77</v>
      </c>
      <c r="G1170" s="37" t="s">
        <v>14</v>
      </c>
      <c r="H1170" s="37" t="s">
        <v>15</v>
      </c>
      <c r="I1170" s="37" t="s">
        <v>4</v>
      </c>
      <c r="J1170" s="37" t="s">
        <v>102</v>
      </c>
      <c r="K1170" s="37" t="s">
        <v>18</v>
      </c>
      <c r="L1170" s="37" t="s">
        <v>2157</v>
      </c>
      <c r="M1170" s="37">
        <v>0.39</v>
      </c>
      <c r="N1170" s="37" t="s">
        <v>8</v>
      </c>
      <c r="O1170" s="37" t="s">
        <v>87</v>
      </c>
      <c r="P1170" s="37" t="s">
        <v>88</v>
      </c>
      <c r="Q1170" s="37" t="s">
        <v>89</v>
      </c>
      <c r="R1170" s="37">
        <v>10177</v>
      </c>
      <c r="S1170" s="39">
        <v>42109</v>
      </c>
      <c r="T1170" s="39">
        <v>42110</v>
      </c>
      <c r="U1170" s="37">
        <v>149.72</v>
      </c>
      <c r="V1170" s="37">
        <v>34</v>
      </c>
      <c r="W1170" s="37">
        <v>643.64</v>
      </c>
      <c r="X1170" s="37">
        <v>47108</v>
      </c>
      <c r="Y1170" s="37" t="s">
        <v>3219</v>
      </c>
      <c r="Z1170" s="37">
        <v>402.91786956937989</v>
      </c>
    </row>
    <row r="1171" spans="1:26" customFormat="1" x14ac:dyDescent="0.2">
      <c r="A1171" s="37">
        <v>1821</v>
      </c>
      <c r="B1171" s="37" t="s">
        <v>974</v>
      </c>
      <c r="C1171" s="37" t="s">
        <v>46</v>
      </c>
      <c r="D1171" s="37">
        <v>0.06</v>
      </c>
      <c r="E1171" s="37">
        <v>17.98</v>
      </c>
      <c r="F1171" s="37">
        <v>8.51</v>
      </c>
      <c r="G1171" s="37" t="s">
        <v>14</v>
      </c>
      <c r="H1171" s="37" t="s">
        <v>15</v>
      </c>
      <c r="I1171" s="37" t="s">
        <v>16</v>
      </c>
      <c r="J1171" s="37" t="s">
        <v>32</v>
      </c>
      <c r="K1171" s="37" t="s">
        <v>120</v>
      </c>
      <c r="L1171" s="37" t="s">
        <v>1856</v>
      </c>
      <c r="M1171" s="37">
        <v>0.4</v>
      </c>
      <c r="N1171" s="37" t="s">
        <v>8</v>
      </c>
      <c r="O1171" s="37" t="s">
        <v>87</v>
      </c>
      <c r="P1171" s="37" t="s">
        <v>88</v>
      </c>
      <c r="Q1171" s="37" t="s">
        <v>89</v>
      </c>
      <c r="R1171" s="37">
        <v>10177</v>
      </c>
      <c r="S1171" s="39">
        <v>42109</v>
      </c>
      <c r="T1171" s="39">
        <v>42111</v>
      </c>
      <c r="U1171" s="37">
        <v>-52.492319999999999</v>
      </c>
      <c r="V1171" s="37">
        <v>13</v>
      </c>
      <c r="W1171" s="37">
        <v>244.31</v>
      </c>
      <c r="X1171" s="37">
        <v>47108</v>
      </c>
      <c r="Y1171" s="37" t="s">
        <v>3219</v>
      </c>
      <c r="Z1171" s="37">
        <v>339.67874825612995</v>
      </c>
    </row>
    <row r="1172" spans="1:26" customFormat="1" x14ac:dyDescent="0.2">
      <c r="A1172" s="37">
        <v>1821</v>
      </c>
      <c r="B1172" s="37" t="s">
        <v>974</v>
      </c>
      <c r="C1172" s="37" t="s">
        <v>46</v>
      </c>
      <c r="D1172" s="37">
        <v>0.1</v>
      </c>
      <c r="E1172" s="37">
        <v>9.99</v>
      </c>
      <c r="F1172" s="37">
        <v>4.78</v>
      </c>
      <c r="G1172" s="37" t="s">
        <v>63</v>
      </c>
      <c r="H1172" s="37" t="s">
        <v>15</v>
      </c>
      <c r="I1172" s="37" t="s">
        <v>24</v>
      </c>
      <c r="J1172" s="37" t="s">
        <v>64</v>
      </c>
      <c r="K1172" s="37" t="s">
        <v>49</v>
      </c>
      <c r="L1172" s="37" t="s">
        <v>1495</v>
      </c>
      <c r="M1172" s="37">
        <v>0.4</v>
      </c>
      <c r="N1172" s="37" t="s">
        <v>8</v>
      </c>
      <c r="O1172" s="37" t="s">
        <v>87</v>
      </c>
      <c r="P1172" s="37" t="s">
        <v>88</v>
      </c>
      <c r="Q1172" s="37" t="s">
        <v>89</v>
      </c>
      <c r="R1172" s="37">
        <v>10177</v>
      </c>
      <c r="S1172" s="39">
        <v>42109</v>
      </c>
      <c r="T1172" s="39">
        <v>42112</v>
      </c>
      <c r="U1172" s="37">
        <v>7.96</v>
      </c>
      <c r="V1172" s="37">
        <v>47</v>
      </c>
      <c r="W1172" s="37">
        <v>466.58</v>
      </c>
      <c r="X1172" s="37">
        <v>47108</v>
      </c>
      <c r="Y1172" s="37" t="s">
        <v>3219</v>
      </c>
      <c r="Z1172" s="37">
        <v>164.80520662307208</v>
      </c>
    </row>
    <row r="1173" spans="1:26" customFormat="1" x14ac:dyDescent="0.2">
      <c r="A1173" s="37">
        <v>1821</v>
      </c>
      <c r="B1173" s="37" t="s">
        <v>974</v>
      </c>
      <c r="C1173" s="37" t="s">
        <v>46</v>
      </c>
      <c r="D1173" s="37">
        <v>0.08</v>
      </c>
      <c r="E1173" s="37">
        <v>175.99</v>
      </c>
      <c r="F1173" s="37">
        <v>8.99</v>
      </c>
      <c r="G1173" s="37" t="s">
        <v>63</v>
      </c>
      <c r="H1173" s="37" t="s">
        <v>15</v>
      </c>
      <c r="I1173" s="37" t="s">
        <v>16</v>
      </c>
      <c r="J1173" s="37" t="s">
        <v>111</v>
      </c>
      <c r="K1173" s="37" t="s">
        <v>49</v>
      </c>
      <c r="L1173" s="37" t="s">
        <v>1155</v>
      </c>
      <c r="M1173" s="37">
        <v>0.56999999999999995</v>
      </c>
      <c r="N1173" s="37" t="s">
        <v>8</v>
      </c>
      <c r="O1173" s="37" t="s">
        <v>87</v>
      </c>
      <c r="P1173" s="37" t="s">
        <v>88</v>
      </c>
      <c r="Q1173" s="37" t="s">
        <v>89</v>
      </c>
      <c r="R1173" s="37">
        <v>10177</v>
      </c>
      <c r="S1173" s="39">
        <v>42109</v>
      </c>
      <c r="T1173" s="39">
        <v>42110</v>
      </c>
      <c r="U1173" s="37">
        <v>-459.08280000000002</v>
      </c>
      <c r="V1173" s="37">
        <v>16</v>
      </c>
      <c r="W1173" s="37">
        <v>2290.69</v>
      </c>
      <c r="X1173" s="37">
        <v>47108</v>
      </c>
      <c r="Y1173" s="37" t="s">
        <v>3219</v>
      </c>
      <c r="Z1173" s="37">
        <v>477.52819324519817</v>
      </c>
    </row>
    <row r="1174" spans="1:26" customFormat="1" x14ac:dyDescent="0.2">
      <c r="A1174" s="37">
        <v>2139</v>
      </c>
      <c r="B1174" s="37" t="s">
        <v>2158</v>
      </c>
      <c r="C1174" s="37" t="s">
        <v>1</v>
      </c>
      <c r="D1174" s="37">
        <v>0.05</v>
      </c>
      <c r="E1174" s="37">
        <v>2550.14</v>
      </c>
      <c r="F1174" s="37">
        <v>29.7</v>
      </c>
      <c r="G1174" s="37" t="s">
        <v>2</v>
      </c>
      <c r="H1174" s="37" t="s">
        <v>70</v>
      </c>
      <c r="I1174" s="37" t="s">
        <v>16</v>
      </c>
      <c r="J1174" s="37" t="s">
        <v>32</v>
      </c>
      <c r="K1174" s="37" t="s">
        <v>33</v>
      </c>
      <c r="L1174" s="37" t="s">
        <v>1948</v>
      </c>
      <c r="M1174" s="37">
        <v>0.56999999999999995</v>
      </c>
      <c r="N1174" s="37" t="s">
        <v>8</v>
      </c>
      <c r="O1174" s="37" t="s">
        <v>28</v>
      </c>
      <c r="P1174" s="37" t="s">
        <v>333</v>
      </c>
      <c r="Q1174" s="37" t="s">
        <v>106</v>
      </c>
      <c r="R1174" s="37">
        <v>53094</v>
      </c>
      <c r="S1174" s="39">
        <v>42110</v>
      </c>
      <c r="T1174" s="39">
        <v>42111</v>
      </c>
      <c r="U1174" s="37">
        <v>-3971.0628000000002</v>
      </c>
      <c r="V1174" s="37">
        <v>2</v>
      </c>
      <c r="W1174" s="37">
        <v>4845.2700000000004</v>
      </c>
      <c r="X1174" s="37">
        <v>86003</v>
      </c>
      <c r="Y1174" s="37" t="s">
        <v>3217</v>
      </c>
      <c r="Z1174" s="37">
        <v>5308.6012134376597</v>
      </c>
    </row>
    <row r="1175" spans="1:26" customFormat="1" x14ac:dyDescent="0.2">
      <c r="A1175" s="37">
        <v>1916</v>
      </c>
      <c r="B1175" s="37" t="s">
        <v>1370</v>
      </c>
      <c r="C1175" s="37" t="s">
        <v>13</v>
      </c>
      <c r="D1175" s="37">
        <v>0.01</v>
      </c>
      <c r="E1175" s="37">
        <v>125.99</v>
      </c>
      <c r="F1175" s="37">
        <v>8.99</v>
      </c>
      <c r="G1175" s="37" t="s">
        <v>14</v>
      </c>
      <c r="H1175" s="37" t="s">
        <v>47</v>
      </c>
      <c r="I1175" s="37" t="s">
        <v>16</v>
      </c>
      <c r="J1175" s="37" t="s">
        <v>111</v>
      </c>
      <c r="K1175" s="37" t="s">
        <v>49</v>
      </c>
      <c r="L1175" s="37" t="s">
        <v>1630</v>
      </c>
      <c r="M1175" s="37">
        <v>0.55000000000000004</v>
      </c>
      <c r="N1175" s="37" t="s">
        <v>8</v>
      </c>
      <c r="O1175" s="37" t="s">
        <v>9</v>
      </c>
      <c r="P1175" s="37" t="s">
        <v>20</v>
      </c>
      <c r="Q1175" s="37" t="s">
        <v>1372</v>
      </c>
      <c r="R1175" s="37">
        <v>72209</v>
      </c>
      <c r="S1175" s="39">
        <v>42110</v>
      </c>
      <c r="T1175" s="39">
        <v>42112</v>
      </c>
      <c r="U1175" s="37">
        <v>-45.472000000000001</v>
      </c>
      <c r="V1175" s="37">
        <v>9</v>
      </c>
      <c r="W1175" s="37">
        <v>1011.44</v>
      </c>
      <c r="X1175" s="37">
        <v>85895</v>
      </c>
      <c r="Y1175" s="37" t="s">
        <v>3216</v>
      </c>
      <c r="Z1175" s="37">
        <v>712.12562806618314</v>
      </c>
    </row>
    <row r="1176" spans="1:26" customFormat="1" x14ac:dyDescent="0.2">
      <c r="A1176" s="37">
        <v>653</v>
      </c>
      <c r="B1176" s="37" t="s">
        <v>2159</v>
      </c>
      <c r="C1176" s="37" t="s">
        <v>46</v>
      </c>
      <c r="D1176" s="37">
        <v>0</v>
      </c>
      <c r="E1176" s="37">
        <v>2.78</v>
      </c>
      <c r="F1176" s="37">
        <v>1.49</v>
      </c>
      <c r="G1176" s="37" t="s">
        <v>63</v>
      </c>
      <c r="H1176" s="37" t="s">
        <v>15</v>
      </c>
      <c r="I1176" s="37" t="s">
        <v>24</v>
      </c>
      <c r="J1176" s="37" t="s">
        <v>48</v>
      </c>
      <c r="K1176" s="37" t="s">
        <v>49</v>
      </c>
      <c r="L1176" s="37" t="s">
        <v>2160</v>
      </c>
      <c r="M1176" s="37">
        <v>0.36</v>
      </c>
      <c r="N1176" s="37" t="s">
        <v>8</v>
      </c>
      <c r="O1176" s="37" t="s">
        <v>35</v>
      </c>
      <c r="P1176" s="37" t="s">
        <v>66</v>
      </c>
      <c r="Q1176" s="37" t="s">
        <v>2122</v>
      </c>
      <c r="R1176" s="37">
        <v>91730</v>
      </c>
      <c r="S1176" s="39">
        <v>42110</v>
      </c>
      <c r="T1176" s="39">
        <v>42111</v>
      </c>
      <c r="U1176" s="37">
        <v>20.6448</v>
      </c>
      <c r="V1176" s="37">
        <v>9</v>
      </c>
      <c r="W1176" s="37">
        <v>29.92</v>
      </c>
      <c r="X1176" s="37">
        <v>91213</v>
      </c>
      <c r="Y1176" s="37" t="s">
        <v>3218</v>
      </c>
      <c r="Z1176" s="37">
        <v>97.107662926953537</v>
      </c>
    </row>
    <row r="1177" spans="1:26" customFormat="1" x14ac:dyDescent="0.2">
      <c r="A1177" s="37">
        <v>1041</v>
      </c>
      <c r="B1177" s="37" t="s">
        <v>2161</v>
      </c>
      <c r="C1177" s="37" t="s">
        <v>1</v>
      </c>
      <c r="D1177" s="37">
        <v>0.06</v>
      </c>
      <c r="E1177" s="37">
        <v>55.94</v>
      </c>
      <c r="F1177" s="37">
        <v>4</v>
      </c>
      <c r="G1177" s="37" t="s">
        <v>14</v>
      </c>
      <c r="H1177" s="37" t="s">
        <v>3</v>
      </c>
      <c r="I1177" s="37" t="s">
        <v>16</v>
      </c>
      <c r="J1177" s="37" t="s">
        <v>17</v>
      </c>
      <c r="K1177" s="37" t="s">
        <v>49</v>
      </c>
      <c r="L1177" s="37" t="s">
        <v>1760</v>
      </c>
      <c r="M1177" s="37">
        <v>0.74</v>
      </c>
      <c r="N1177" s="37" t="s">
        <v>8</v>
      </c>
      <c r="O1177" s="37" t="s">
        <v>35</v>
      </c>
      <c r="P1177" s="37" t="s">
        <v>66</v>
      </c>
      <c r="Q1177" s="37" t="s">
        <v>2162</v>
      </c>
      <c r="R1177" s="37">
        <v>95695</v>
      </c>
      <c r="S1177" s="39">
        <v>42111</v>
      </c>
      <c r="T1177" s="39">
        <v>42112</v>
      </c>
      <c r="U1177" s="37">
        <v>-13.77</v>
      </c>
      <c r="V1177" s="37">
        <v>6</v>
      </c>
      <c r="W1177" s="37">
        <v>322.77</v>
      </c>
      <c r="X1177" s="37">
        <v>87846</v>
      </c>
      <c r="Y1177" s="37" t="s">
        <v>3218</v>
      </c>
      <c r="Z1177" s="37">
        <v>765.09696852389789</v>
      </c>
    </row>
    <row r="1178" spans="1:26" customFormat="1" x14ac:dyDescent="0.2">
      <c r="A1178" s="37">
        <v>1041</v>
      </c>
      <c r="B1178" s="37" t="s">
        <v>2161</v>
      </c>
      <c r="C1178" s="37" t="s">
        <v>1</v>
      </c>
      <c r="D1178" s="37">
        <v>7.0000000000000007E-2</v>
      </c>
      <c r="E1178" s="37">
        <v>6.3</v>
      </c>
      <c r="F1178" s="37">
        <v>0.5</v>
      </c>
      <c r="G1178" s="37" t="s">
        <v>14</v>
      </c>
      <c r="H1178" s="37" t="s">
        <v>3</v>
      </c>
      <c r="I1178" s="37" t="s">
        <v>24</v>
      </c>
      <c r="J1178" s="37" t="s">
        <v>128</v>
      </c>
      <c r="K1178" s="37" t="s">
        <v>49</v>
      </c>
      <c r="L1178" s="37" t="s">
        <v>802</v>
      </c>
      <c r="M1178" s="37">
        <v>0.39</v>
      </c>
      <c r="N1178" s="37" t="s">
        <v>8</v>
      </c>
      <c r="O1178" s="37" t="s">
        <v>35</v>
      </c>
      <c r="P1178" s="37" t="s">
        <v>66</v>
      </c>
      <c r="Q1178" s="37" t="s">
        <v>2162</v>
      </c>
      <c r="R1178" s="37">
        <v>95695</v>
      </c>
      <c r="S1178" s="39">
        <v>42111</v>
      </c>
      <c r="T1178" s="39">
        <v>42111</v>
      </c>
      <c r="U1178" s="37">
        <v>44.912100000000002</v>
      </c>
      <c r="V1178" s="37">
        <v>11</v>
      </c>
      <c r="W1178" s="37">
        <v>65.09</v>
      </c>
      <c r="X1178" s="37">
        <v>87846</v>
      </c>
      <c r="Y1178" s="37" t="s">
        <v>3218</v>
      </c>
      <c r="Z1178" s="37">
        <v>275.39766231241856</v>
      </c>
    </row>
    <row r="1179" spans="1:26" customFormat="1" x14ac:dyDescent="0.2">
      <c r="A1179" s="37">
        <v>1350</v>
      </c>
      <c r="B1179" s="37" t="s">
        <v>2163</v>
      </c>
      <c r="C1179" s="37" t="s">
        <v>13</v>
      </c>
      <c r="D1179" s="37">
        <v>0</v>
      </c>
      <c r="E1179" s="37">
        <v>12.2</v>
      </c>
      <c r="F1179" s="37">
        <v>6.02</v>
      </c>
      <c r="G1179" s="37" t="s">
        <v>63</v>
      </c>
      <c r="H1179" s="37" t="s">
        <v>47</v>
      </c>
      <c r="I1179" s="37" t="s">
        <v>4</v>
      </c>
      <c r="J1179" s="37" t="s">
        <v>102</v>
      </c>
      <c r="K1179" s="37" t="s">
        <v>18</v>
      </c>
      <c r="L1179" s="37" t="s">
        <v>2132</v>
      </c>
      <c r="M1179" s="37">
        <v>0.43</v>
      </c>
      <c r="N1179" s="37" t="s">
        <v>8</v>
      </c>
      <c r="O1179" s="37" t="s">
        <v>9</v>
      </c>
      <c r="P1179" s="37" t="s">
        <v>99</v>
      </c>
      <c r="Q1179" s="37" t="s">
        <v>2164</v>
      </c>
      <c r="R1179" s="37">
        <v>33055</v>
      </c>
      <c r="S1179" s="39">
        <v>42111</v>
      </c>
      <c r="T1179" s="39">
        <v>42112</v>
      </c>
      <c r="U1179" s="37">
        <v>-172.298</v>
      </c>
      <c r="V1179" s="37">
        <v>4</v>
      </c>
      <c r="W1179" s="37">
        <v>56.24</v>
      </c>
      <c r="X1179" s="37">
        <v>88233</v>
      </c>
      <c r="Y1179" s="37" t="s">
        <v>3216</v>
      </c>
      <c r="Z1179" s="37">
        <v>-31.709924912744928</v>
      </c>
    </row>
    <row r="1180" spans="1:26" customFormat="1" x14ac:dyDescent="0.2">
      <c r="A1180" s="37">
        <v>2867</v>
      </c>
      <c r="B1180" s="37" t="s">
        <v>2165</v>
      </c>
      <c r="C1180" s="37" t="s">
        <v>13</v>
      </c>
      <c r="D1180" s="37">
        <v>0.01</v>
      </c>
      <c r="E1180" s="37">
        <v>125.99</v>
      </c>
      <c r="F1180" s="37">
        <v>8.99</v>
      </c>
      <c r="G1180" s="37" t="s">
        <v>14</v>
      </c>
      <c r="H1180" s="37" t="s">
        <v>70</v>
      </c>
      <c r="I1180" s="37" t="s">
        <v>16</v>
      </c>
      <c r="J1180" s="37" t="s">
        <v>111</v>
      </c>
      <c r="K1180" s="37" t="s">
        <v>49</v>
      </c>
      <c r="L1180" s="37" t="s">
        <v>329</v>
      </c>
      <c r="M1180" s="37">
        <v>0.59</v>
      </c>
      <c r="N1180" s="37" t="s">
        <v>8</v>
      </c>
      <c r="O1180" s="37" t="s">
        <v>87</v>
      </c>
      <c r="P1180" s="37" t="s">
        <v>350</v>
      </c>
      <c r="Q1180" s="37" t="s">
        <v>42</v>
      </c>
      <c r="R1180" s="37">
        <v>20016</v>
      </c>
      <c r="S1180" s="39">
        <v>42111</v>
      </c>
      <c r="T1180" s="39">
        <v>42112</v>
      </c>
      <c r="U1180" s="37">
        <v>-582.64800000000002</v>
      </c>
      <c r="V1180" s="37">
        <v>2</v>
      </c>
      <c r="W1180" s="37">
        <v>226.88</v>
      </c>
      <c r="X1180" s="37">
        <v>11013</v>
      </c>
      <c r="Y1180" s="37" t="s">
        <v>3219</v>
      </c>
      <c r="Z1180" s="37">
        <v>164.85182414184678</v>
      </c>
    </row>
    <row r="1181" spans="1:26" customFormat="1" x14ac:dyDescent="0.2">
      <c r="A1181" s="37">
        <v>2868</v>
      </c>
      <c r="B1181" s="37" t="s">
        <v>298</v>
      </c>
      <c r="C1181" s="37" t="s">
        <v>13</v>
      </c>
      <c r="D1181" s="37">
        <v>0.01</v>
      </c>
      <c r="E1181" s="37">
        <v>125.99</v>
      </c>
      <c r="F1181" s="37">
        <v>8.99</v>
      </c>
      <c r="G1181" s="37" t="s">
        <v>14</v>
      </c>
      <c r="H1181" s="37" t="s">
        <v>70</v>
      </c>
      <c r="I1181" s="37" t="s">
        <v>16</v>
      </c>
      <c r="J1181" s="37" t="s">
        <v>111</v>
      </c>
      <c r="K1181" s="37" t="s">
        <v>49</v>
      </c>
      <c r="L1181" s="37" t="s">
        <v>329</v>
      </c>
      <c r="M1181" s="37">
        <v>0.59</v>
      </c>
      <c r="N1181" s="37" t="s">
        <v>8</v>
      </c>
      <c r="O1181" s="37" t="s">
        <v>35</v>
      </c>
      <c r="P1181" s="37" t="s">
        <v>42</v>
      </c>
      <c r="Q1181" s="37" t="s">
        <v>300</v>
      </c>
      <c r="R1181" s="37">
        <v>98026</v>
      </c>
      <c r="S1181" s="39">
        <v>42111</v>
      </c>
      <c r="T1181" s="39">
        <v>42112</v>
      </c>
      <c r="U1181" s="37">
        <v>-582.64800000000002</v>
      </c>
      <c r="V1181" s="37">
        <v>1</v>
      </c>
      <c r="W1181" s="37">
        <v>113.44</v>
      </c>
      <c r="X1181" s="37">
        <v>85827</v>
      </c>
      <c r="Y1181" s="37" t="s">
        <v>3218</v>
      </c>
      <c r="Z1181" s="37">
        <v>164.85182414184678</v>
      </c>
    </row>
    <row r="1182" spans="1:26" customFormat="1" x14ac:dyDescent="0.2">
      <c r="A1182" s="37">
        <v>1889</v>
      </c>
      <c r="B1182" s="37" t="s">
        <v>2166</v>
      </c>
      <c r="C1182" s="37" t="s">
        <v>23</v>
      </c>
      <c r="D1182" s="37">
        <v>0.09</v>
      </c>
      <c r="E1182" s="37">
        <v>78.8</v>
      </c>
      <c r="F1182" s="37">
        <v>35</v>
      </c>
      <c r="G1182" s="37" t="s">
        <v>14</v>
      </c>
      <c r="H1182" s="37" t="s">
        <v>47</v>
      </c>
      <c r="I1182" s="37" t="s">
        <v>24</v>
      </c>
      <c r="J1182" s="37" t="s">
        <v>54</v>
      </c>
      <c r="K1182" s="37" t="s">
        <v>40</v>
      </c>
      <c r="L1182" s="37" t="s">
        <v>2167</v>
      </c>
      <c r="M1182" s="37">
        <v>0.83</v>
      </c>
      <c r="N1182" s="37" t="s">
        <v>8</v>
      </c>
      <c r="O1182" s="37" t="s">
        <v>87</v>
      </c>
      <c r="P1182" s="37" t="s">
        <v>293</v>
      </c>
      <c r="Q1182" s="37" t="s">
        <v>1283</v>
      </c>
      <c r="R1182" s="37">
        <v>45429</v>
      </c>
      <c r="S1182" s="39">
        <v>42111</v>
      </c>
      <c r="T1182" s="39">
        <v>42115</v>
      </c>
      <c r="U1182" s="37">
        <v>-1025.0172</v>
      </c>
      <c r="V1182" s="37">
        <v>14</v>
      </c>
      <c r="W1182" s="37">
        <v>1059.3800000000001</v>
      </c>
      <c r="X1182" s="37">
        <v>90631</v>
      </c>
      <c r="Y1182" s="37" t="s">
        <v>3219</v>
      </c>
      <c r="Z1182" s="37">
        <v>542.2121110805831</v>
      </c>
    </row>
    <row r="1183" spans="1:26" customFormat="1" x14ac:dyDescent="0.2">
      <c r="A1183" s="37">
        <v>2593</v>
      </c>
      <c r="B1183" s="37" t="s">
        <v>1571</v>
      </c>
      <c r="C1183" s="37" t="s">
        <v>23</v>
      </c>
      <c r="D1183" s="37">
        <v>0.02</v>
      </c>
      <c r="E1183" s="37">
        <v>419.19</v>
      </c>
      <c r="F1183" s="37">
        <v>19.989999999999998</v>
      </c>
      <c r="G1183" s="37" t="s">
        <v>14</v>
      </c>
      <c r="H1183" s="37" t="s">
        <v>70</v>
      </c>
      <c r="I1183" s="37" t="s">
        <v>24</v>
      </c>
      <c r="J1183" s="37" t="s">
        <v>54</v>
      </c>
      <c r="K1183" s="37" t="s">
        <v>49</v>
      </c>
      <c r="L1183" s="37" t="s">
        <v>2168</v>
      </c>
      <c r="M1183" s="37">
        <v>0.57999999999999996</v>
      </c>
      <c r="N1183" s="37" t="s">
        <v>8</v>
      </c>
      <c r="O1183" s="37" t="s">
        <v>9</v>
      </c>
      <c r="P1183" s="37" t="s">
        <v>51</v>
      </c>
      <c r="Q1183" s="37" t="s">
        <v>1573</v>
      </c>
      <c r="R1183" s="37">
        <v>30605</v>
      </c>
      <c r="S1183" s="39">
        <v>42111</v>
      </c>
      <c r="T1183" s="39">
        <v>42111</v>
      </c>
      <c r="U1183" s="37">
        <v>-39.606000000000002</v>
      </c>
      <c r="V1183" s="37">
        <v>10</v>
      </c>
      <c r="W1183" s="37">
        <v>4354.55</v>
      </c>
      <c r="X1183" s="37">
        <v>87772</v>
      </c>
      <c r="Y1183" s="37" t="s">
        <v>3216</v>
      </c>
      <c r="Z1183" s="37">
        <v>2010.9572399092631</v>
      </c>
    </row>
    <row r="1184" spans="1:26" customFormat="1" x14ac:dyDescent="0.2">
      <c r="A1184" s="37">
        <v>377</v>
      </c>
      <c r="B1184" s="37" t="s">
        <v>2169</v>
      </c>
      <c r="C1184" s="37" t="s">
        <v>92</v>
      </c>
      <c r="D1184" s="37">
        <v>0.03</v>
      </c>
      <c r="E1184" s="37">
        <v>25.98</v>
      </c>
      <c r="F1184" s="37">
        <v>5.37</v>
      </c>
      <c r="G1184" s="37" t="s">
        <v>14</v>
      </c>
      <c r="H1184" s="37" t="s">
        <v>15</v>
      </c>
      <c r="I1184" s="37" t="s">
        <v>24</v>
      </c>
      <c r="J1184" s="37" t="s">
        <v>71</v>
      </c>
      <c r="K1184" s="37" t="s">
        <v>120</v>
      </c>
      <c r="L1184" s="37" t="s">
        <v>2170</v>
      </c>
      <c r="M1184" s="37">
        <v>0.5</v>
      </c>
      <c r="N1184" s="37" t="s">
        <v>8</v>
      </c>
      <c r="O1184" s="37" t="s">
        <v>28</v>
      </c>
      <c r="P1184" s="37" t="s">
        <v>79</v>
      </c>
      <c r="Q1184" s="37" t="s">
        <v>2171</v>
      </c>
      <c r="R1184" s="37">
        <v>60510</v>
      </c>
      <c r="S1184" s="39">
        <v>42111</v>
      </c>
      <c r="T1184" s="39">
        <v>42111</v>
      </c>
      <c r="U1184" s="37">
        <v>250.0376</v>
      </c>
      <c r="V1184" s="37">
        <v>17</v>
      </c>
      <c r="W1184" s="37">
        <v>460.87</v>
      </c>
      <c r="X1184" s="37">
        <v>89579</v>
      </c>
      <c r="Y1184" s="37" t="s">
        <v>3217</v>
      </c>
      <c r="Z1184" s="37">
        <v>502.43248964656055</v>
      </c>
    </row>
    <row r="1185" spans="1:26" customFormat="1" x14ac:dyDescent="0.2">
      <c r="A1185" s="37">
        <v>2004</v>
      </c>
      <c r="B1185" s="37" t="s">
        <v>2172</v>
      </c>
      <c r="C1185" s="37" t="s">
        <v>92</v>
      </c>
      <c r="D1185" s="37">
        <v>0.06</v>
      </c>
      <c r="E1185" s="37">
        <v>4.24</v>
      </c>
      <c r="F1185" s="37">
        <v>5.41</v>
      </c>
      <c r="G1185" s="37" t="s">
        <v>14</v>
      </c>
      <c r="H1185" s="37" t="s">
        <v>47</v>
      </c>
      <c r="I1185" s="37" t="s">
        <v>24</v>
      </c>
      <c r="J1185" s="37" t="s">
        <v>48</v>
      </c>
      <c r="K1185" s="37" t="s">
        <v>49</v>
      </c>
      <c r="L1185" s="37" t="s">
        <v>1647</v>
      </c>
      <c r="M1185" s="37">
        <v>0.35</v>
      </c>
      <c r="N1185" s="37" t="s">
        <v>8</v>
      </c>
      <c r="O1185" s="37" t="s">
        <v>35</v>
      </c>
      <c r="P1185" s="37" t="s">
        <v>253</v>
      </c>
      <c r="Q1185" s="37" t="s">
        <v>892</v>
      </c>
      <c r="R1185" s="37">
        <v>59715</v>
      </c>
      <c r="S1185" s="39">
        <v>42111</v>
      </c>
      <c r="T1185" s="39">
        <v>42113</v>
      </c>
      <c r="U1185" s="37">
        <v>-78.916679999999999</v>
      </c>
      <c r="V1185" s="37">
        <v>10</v>
      </c>
      <c r="W1185" s="37">
        <v>45</v>
      </c>
      <c r="X1185" s="37">
        <v>91277</v>
      </c>
      <c r="Y1185" s="37" t="s">
        <v>3218</v>
      </c>
      <c r="Z1185" s="37">
        <v>13.437292510055808</v>
      </c>
    </row>
    <row r="1186" spans="1:26" customFormat="1" x14ac:dyDescent="0.2">
      <c r="A1186" s="37">
        <v>2004</v>
      </c>
      <c r="B1186" s="37" t="s">
        <v>2172</v>
      </c>
      <c r="C1186" s="37" t="s">
        <v>92</v>
      </c>
      <c r="D1186" s="37">
        <v>0.04</v>
      </c>
      <c r="E1186" s="37">
        <v>3174.835</v>
      </c>
      <c r="F1186" s="37">
        <v>24.49</v>
      </c>
      <c r="G1186" s="37" t="s">
        <v>14</v>
      </c>
      <c r="H1186" s="37" t="s">
        <v>47</v>
      </c>
      <c r="I1186" s="37" t="s">
        <v>16</v>
      </c>
      <c r="J1186" s="37" t="s">
        <v>32</v>
      </c>
      <c r="K1186" s="37" t="s">
        <v>40</v>
      </c>
      <c r="L1186" s="37" t="s">
        <v>290</v>
      </c>
      <c r="M1186" s="37">
        <v>0.39</v>
      </c>
      <c r="N1186" s="37" t="s">
        <v>8</v>
      </c>
      <c r="O1186" s="37" t="s">
        <v>35</v>
      </c>
      <c r="P1186" s="37" t="s">
        <v>253</v>
      </c>
      <c r="Q1186" s="37" t="s">
        <v>892</v>
      </c>
      <c r="R1186" s="37">
        <v>59715</v>
      </c>
      <c r="S1186" s="39">
        <v>42111</v>
      </c>
      <c r="T1186" s="39">
        <v>42113</v>
      </c>
      <c r="U1186" s="37">
        <v>-10388.68835</v>
      </c>
      <c r="V1186" s="37">
        <v>1</v>
      </c>
      <c r="W1186" s="37">
        <v>6569.07</v>
      </c>
      <c r="X1186" s="37">
        <v>91277</v>
      </c>
      <c r="Y1186" s="37" t="s">
        <v>3218</v>
      </c>
      <c r="Z1186" s="37">
        <v>8018.6913569142716</v>
      </c>
    </row>
    <row r="1187" spans="1:26" customFormat="1" x14ac:dyDescent="0.2">
      <c r="A1187" s="37">
        <v>507</v>
      </c>
      <c r="B1187" s="37" t="s">
        <v>2173</v>
      </c>
      <c r="C1187" s="37" t="s">
        <v>1</v>
      </c>
      <c r="D1187" s="37">
        <v>0.01</v>
      </c>
      <c r="E1187" s="37">
        <v>55.98</v>
      </c>
      <c r="F1187" s="37">
        <v>4.8600000000000003</v>
      </c>
      <c r="G1187" s="37" t="s">
        <v>63</v>
      </c>
      <c r="H1187" s="37" t="s">
        <v>70</v>
      </c>
      <c r="I1187" s="37" t="s">
        <v>24</v>
      </c>
      <c r="J1187" s="37" t="s">
        <v>64</v>
      </c>
      <c r="K1187" s="37" t="s">
        <v>49</v>
      </c>
      <c r="L1187" s="37" t="s">
        <v>1691</v>
      </c>
      <c r="M1187" s="37">
        <v>0.36</v>
      </c>
      <c r="N1187" s="37" t="s">
        <v>8</v>
      </c>
      <c r="O1187" s="37" t="s">
        <v>9</v>
      </c>
      <c r="P1187" s="37" t="s">
        <v>364</v>
      </c>
      <c r="Q1187" s="37" t="s">
        <v>2174</v>
      </c>
      <c r="R1187" s="37">
        <v>42104</v>
      </c>
      <c r="S1187" s="39">
        <v>42112</v>
      </c>
      <c r="T1187" s="39">
        <v>42114</v>
      </c>
      <c r="U1187" s="37">
        <v>32.940899999999999</v>
      </c>
      <c r="V1187" s="37">
        <v>11</v>
      </c>
      <c r="W1187" s="37">
        <v>646.97</v>
      </c>
      <c r="X1187" s="37">
        <v>87357</v>
      </c>
      <c r="Y1187" s="37" t="s">
        <v>3216</v>
      </c>
      <c r="Z1187" s="37">
        <v>480.83808274659071</v>
      </c>
    </row>
    <row r="1188" spans="1:26" customFormat="1" x14ac:dyDescent="0.2">
      <c r="A1188" s="37">
        <v>507</v>
      </c>
      <c r="B1188" s="37" t="s">
        <v>2173</v>
      </c>
      <c r="C1188" s="37" t="s">
        <v>1</v>
      </c>
      <c r="D1188" s="37">
        <v>0.04</v>
      </c>
      <c r="E1188" s="37">
        <v>65.989999999999995</v>
      </c>
      <c r="F1188" s="37">
        <v>8.99</v>
      </c>
      <c r="G1188" s="37" t="s">
        <v>14</v>
      </c>
      <c r="H1188" s="37" t="s">
        <v>70</v>
      </c>
      <c r="I1188" s="37" t="s">
        <v>16</v>
      </c>
      <c r="J1188" s="37" t="s">
        <v>111</v>
      </c>
      <c r="K1188" s="37" t="s">
        <v>49</v>
      </c>
      <c r="L1188" s="37" t="s">
        <v>1840</v>
      </c>
      <c r="M1188" s="37">
        <v>0.56000000000000005</v>
      </c>
      <c r="N1188" s="37" t="s">
        <v>8</v>
      </c>
      <c r="O1188" s="37" t="s">
        <v>9</v>
      </c>
      <c r="P1188" s="37" t="s">
        <v>364</v>
      </c>
      <c r="Q1188" s="37" t="s">
        <v>2174</v>
      </c>
      <c r="R1188" s="37">
        <v>42104</v>
      </c>
      <c r="S1188" s="39">
        <v>42112</v>
      </c>
      <c r="T1188" s="39">
        <v>42113</v>
      </c>
      <c r="U1188" s="37">
        <v>131.334</v>
      </c>
      <c r="V1188" s="37">
        <v>17</v>
      </c>
      <c r="W1188" s="37">
        <v>946.29</v>
      </c>
      <c r="X1188" s="37">
        <v>87357</v>
      </c>
      <c r="Y1188" s="37" t="s">
        <v>3216</v>
      </c>
      <c r="Z1188" s="37">
        <v>955.73622238196504</v>
      </c>
    </row>
    <row r="1189" spans="1:26" customFormat="1" x14ac:dyDescent="0.2">
      <c r="A1189" s="37">
        <v>665</v>
      </c>
      <c r="B1189" s="37" t="s">
        <v>527</v>
      </c>
      <c r="C1189" s="37" t="s">
        <v>1</v>
      </c>
      <c r="D1189" s="37">
        <v>0.02</v>
      </c>
      <c r="E1189" s="37">
        <v>130.97999999999999</v>
      </c>
      <c r="F1189" s="37">
        <v>30</v>
      </c>
      <c r="G1189" s="37" t="s">
        <v>2</v>
      </c>
      <c r="H1189" s="37" t="s">
        <v>70</v>
      </c>
      <c r="I1189" s="37" t="s">
        <v>4</v>
      </c>
      <c r="J1189" s="37" t="s">
        <v>85</v>
      </c>
      <c r="K1189" s="37" t="s">
        <v>33</v>
      </c>
      <c r="L1189" s="37" t="s">
        <v>2175</v>
      </c>
      <c r="M1189" s="37">
        <v>0.78</v>
      </c>
      <c r="N1189" s="37" t="s">
        <v>8</v>
      </c>
      <c r="O1189" s="37" t="s">
        <v>9</v>
      </c>
      <c r="P1189" s="37" t="s">
        <v>376</v>
      </c>
      <c r="Q1189" s="37" t="s">
        <v>528</v>
      </c>
      <c r="R1189" s="37">
        <v>37130</v>
      </c>
      <c r="S1189" s="39">
        <v>42112</v>
      </c>
      <c r="T1189" s="39">
        <v>42113</v>
      </c>
      <c r="U1189" s="37">
        <v>90.762</v>
      </c>
      <c r="V1189" s="37">
        <v>6</v>
      </c>
      <c r="W1189" s="37">
        <v>793.39</v>
      </c>
      <c r="X1189" s="37">
        <v>88678</v>
      </c>
      <c r="Y1189" s="37" t="s">
        <v>3216</v>
      </c>
      <c r="Z1189" s="37">
        <v>2091.0267888028652</v>
      </c>
    </row>
    <row r="1190" spans="1:26" customFormat="1" x14ac:dyDescent="0.2">
      <c r="A1190" s="37">
        <v>1959</v>
      </c>
      <c r="B1190" s="37" t="s">
        <v>685</v>
      </c>
      <c r="C1190" s="37" t="s">
        <v>23</v>
      </c>
      <c r="D1190" s="37">
        <v>0.02</v>
      </c>
      <c r="E1190" s="37">
        <v>9.99</v>
      </c>
      <c r="F1190" s="37">
        <v>11.59</v>
      </c>
      <c r="G1190" s="37" t="s">
        <v>14</v>
      </c>
      <c r="H1190" s="37" t="s">
        <v>47</v>
      </c>
      <c r="I1190" s="37" t="s">
        <v>24</v>
      </c>
      <c r="J1190" s="37" t="s">
        <v>64</v>
      </c>
      <c r="K1190" s="37" t="s">
        <v>49</v>
      </c>
      <c r="L1190" s="37" t="s">
        <v>2176</v>
      </c>
      <c r="M1190" s="37">
        <v>0.4</v>
      </c>
      <c r="N1190" s="37" t="s">
        <v>8</v>
      </c>
      <c r="O1190" s="37" t="s">
        <v>9</v>
      </c>
      <c r="P1190" s="37" t="s">
        <v>99</v>
      </c>
      <c r="Q1190" s="37" t="s">
        <v>104</v>
      </c>
      <c r="R1190" s="37">
        <v>33916</v>
      </c>
      <c r="S1190" s="39">
        <v>42112</v>
      </c>
      <c r="T1190" s="39">
        <v>42121</v>
      </c>
      <c r="U1190" s="37">
        <v>-171.15770000000001</v>
      </c>
      <c r="V1190" s="37">
        <v>43</v>
      </c>
      <c r="W1190" s="37">
        <v>475.42</v>
      </c>
      <c r="X1190" s="37">
        <v>26342</v>
      </c>
      <c r="Y1190" s="37" t="s">
        <v>3216</v>
      </c>
      <c r="Z1190" s="37">
        <v>242.80498302386124</v>
      </c>
    </row>
    <row r="1191" spans="1:26" customFormat="1" x14ac:dyDescent="0.2">
      <c r="A1191" s="37">
        <v>1959</v>
      </c>
      <c r="B1191" s="37" t="s">
        <v>685</v>
      </c>
      <c r="C1191" s="37" t="s">
        <v>23</v>
      </c>
      <c r="D1191" s="37">
        <v>0.02</v>
      </c>
      <c r="E1191" s="37">
        <v>48.04</v>
      </c>
      <c r="F1191" s="37">
        <v>5.79</v>
      </c>
      <c r="G1191" s="37" t="s">
        <v>14</v>
      </c>
      <c r="H1191" s="37" t="s">
        <v>47</v>
      </c>
      <c r="I1191" s="37" t="s">
        <v>24</v>
      </c>
      <c r="J1191" s="37" t="s">
        <v>64</v>
      </c>
      <c r="K1191" s="37" t="s">
        <v>49</v>
      </c>
      <c r="L1191" s="37" t="s">
        <v>2177</v>
      </c>
      <c r="M1191" s="37">
        <v>0.37</v>
      </c>
      <c r="N1191" s="37" t="s">
        <v>8</v>
      </c>
      <c r="O1191" s="37" t="s">
        <v>9</v>
      </c>
      <c r="P1191" s="37" t="s">
        <v>99</v>
      </c>
      <c r="Q1191" s="37" t="s">
        <v>104</v>
      </c>
      <c r="R1191" s="37">
        <v>33916</v>
      </c>
      <c r="S1191" s="39">
        <v>42112</v>
      </c>
      <c r="T1191" s="39">
        <v>42117</v>
      </c>
      <c r="U1191" s="37">
        <v>624.23900000000003</v>
      </c>
      <c r="V1191" s="37">
        <v>74</v>
      </c>
      <c r="W1191" s="37">
        <v>3598.82</v>
      </c>
      <c r="X1191" s="37">
        <v>26342</v>
      </c>
      <c r="Y1191" s="37" t="s">
        <v>3216</v>
      </c>
      <c r="Z1191" s="37">
        <v>991.28527746815234</v>
      </c>
    </row>
    <row r="1192" spans="1:26" customFormat="1" x14ac:dyDescent="0.2">
      <c r="A1192" s="37">
        <v>1959</v>
      </c>
      <c r="B1192" s="37" t="s">
        <v>685</v>
      </c>
      <c r="C1192" s="37" t="s">
        <v>23</v>
      </c>
      <c r="D1192" s="37">
        <v>0.04</v>
      </c>
      <c r="E1192" s="37">
        <v>6.68</v>
      </c>
      <c r="F1192" s="37">
        <v>4.91</v>
      </c>
      <c r="G1192" s="37" t="s">
        <v>14</v>
      </c>
      <c r="H1192" s="37" t="s">
        <v>47</v>
      </c>
      <c r="I1192" s="37" t="s">
        <v>24</v>
      </c>
      <c r="J1192" s="37" t="s">
        <v>64</v>
      </c>
      <c r="K1192" s="37" t="s">
        <v>49</v>
      </c>
      <c r="L1192" s="37" t="s">
        <v>252</v>
      </c>
      <c r="M1192" s="37">
        <v>0.37</v>
      </c>
      <c r="N1192" s="37" t="s">
        <v>8</v>
      </c>
      <c r="O1192" s="37" t="s">
        <v>9</v>
      </c>
      <c r="P1192" s="37" t="s">
        <v>99</v>
      </c>
      <c r="Q1192" s="37" t="s">
        <v>104</v>
      </c>
      <c r="R1192" s="37">
        <v>33916</v>
      </c>
      <c r="S1192" s="39">
        <v>42112</v>
      </c>
      <c r="T1192" s="39">
        <v>42119</v>
      </c>
      <c r="U1192" s="37">
        <v>-14.3241</v>
      </c>
      <c r="V1192" s="37">
        <v>5</v>
      </c>
      <c r="W1192" s="37">
        <v>41.22</v>
      </c>
      <c r="X1192" s="37">
        <v>26342</v>
      </c>
      <c r="Y1192" s="37" t="s">
        <v>3216</v>
      </c>
      <c r="Z1192" s="37">
        <v>170.25269310755584</v>
      </c>
    </row>
    <row r="1193" spans="1:26" customFormat="1" x14ac:dyDescent="0.2">
      <c r="A1193" s="37">
        <v>1962</v>
      </c>
      <c r="B1193" s="37" t="s">
        <v>2178</v>
      </c>
      <c r="C1193" s="37" t="s">
        <v>23</v>
      </c>
      <c r="D1193" s="37">
        <v>0.02</v>
      </c>
      <c r="E1193" s="37">
        <v>48.04</v>
      </c>
      <c r="F1193" s="37">
        <v>5.79</v>
      </c>
      <c r="G1193" s="37" t="s">
        <v>14</v>
      </c>
      <c r="H1193" s="37" t="s">
        <v>47</v>
      </c>
      <c r="I1193" s="37" t="s">
        <v>24</v>
      </c>
      <c r="J1193" s="37" t="s">
        <v>64</v>
      </c>
      <c r="K1193" s="37" t="s">
        <v>49</v>
      </c>
      <c r="L1193" s="37" t="s">
        <v>2177</v>
      </c>
      <c r="M1193" s="37">
        <v>0.37</v>
      </c>
      <c r="N1193" s="37" t="s">
        <v>8</v>
      </c>
      <c r="O1193" s="37" t="s">
        <v>28</v>
      </c>
      <c r="P1193" s="37" t="s">
        <v>265</v>
      </c>
      <c r="Q1193" s="37" t="s">
        <v>2179</v>
      </c>
      <c r="R1193" s="37">
        <v>48601</v>
      </c>
      <c r="S1193" s="39">
        <v>42112</v>
      </c>
      <c r="T1193" s="39">
        <v>42117</v>
      </c>
      <c r="U1193" s="37">
        <v>604.01909999999998</v>
      </c>
      <c r="V1193" s="37">
        <v>18</v>
      </c>
      <c r="W1193" s="37">
        <v>875.39</v>
      </c>
      <c r="X1193" s="37">
        <v>88857</v>
      </c>
      <c r="Y1193" s="37" t="s">
        <v>3217</v>
      </c>
      <c r="Z1193" s="37">
        <v>970.57957976415321</v>
      </c>
    </row>
    <row r="1194" spans="1:26" customFormat="1" x14ac:dyDescent="0.2">
      <c r="A1194" s="37">
        <v>1962</v>
      </c>
      <c r="B1194" s="37" t="s">
        <v>2178</v>
      </c>
      <c r="C1194" s="37" t="s">
        <v>23</v>
      </c>
      <c r="D1194" s="37">
        <v>0.04</v>
      </c>
      <c r="E1194" s="37">
        <v>6.68</v>
      </c>
      <c r="F1194" s="37">
        <v>4.91</v>
      </c>
      <c r="G1194" s="37" t="s">
        <v>14</v>
      </c>
      <c r="H1194" s="37" t="s">
        <v>47</v>
      </c>
      <c r="I1194" s="37" t="s">
        <v>24</v>
      </c>
      <c r="J1194" s="37" t="s">
        <v>64</v>
      </c>
      <c r="K1194" s="37" t="s">
        <v>49</v>
      </c>
      <c r="L1194" s="37" t="s">
        <v>252</v>
      </c>
      <c r="M1194" s="37">
        <v>0.37</v>
      </c>
      <c r="N1194" s="37" t="s">
        <v>8</v>
      </c>
      <c r="O1194" s="37" t="s">
        <v>28</v>
      </c>
      <c r="P1194" s="37" t="s">
        <v>265</v>
      </c>
      <c r="Q1194" s="37" t="s">
        <v>2179</v>
      </c>
      <c r="R1194" s="37">
        <v>48601</v>
      </c>
      <c r="S1194" s="39">
        <v>42112</v>
      </c>
      <c r="T1194" s="39">
        <v>42119</v>
      </c>
      <c r="U1194" s="37">
        <v>-11.631600000000001</v>
      </c>
      <c r="V1194" s="37">
        <v>1</v>
      </c>
      <c r="W1194" s="37">
        <v>8.24</v>
      </c>
      <c r="X1194" s="37">
        <v>88857</v>
      </c>
      <c r="Y1194" s="37" t="s">
        <v>3217</v>
      </c>
      <c r="Z1194" s="37">
        <v>173.00988236507035</v>
      </c>
    </row>
    <row r="1195" spans="1:26" customFormat="1" x14ac:dyDescent="0.2">
      <c r="A1195" s="37">
        <v>1826</v>
      </c>
      <c r="B1195" s="37" t="s">
        <v>2180</v>
      </c>
      <c r="C1195" s="37" t="s">
        <v>92</v>
      </c>
      <c r="D1195" s="37">
        <v>0.1</v>
      </c>
      <c r="E1195" s="37">
        <v>52.99</v>
      </c>
      <c r="F1195" s="37">
        <v>19.989999999999998</v>
      </c>
      <c r="G1195" s="37" t="s">
        <v>63</v>
      </c>
      <c r="H1195" s="37" t="s">
        <v>70</v>
      </c>
      <c r="I1195" s="37" t="s">
        <v>24</v>
      </c>
      <c r="J1195" s="37" t="s">
        <v>54</v>
      </c>
      <c r="K1195" s="37" t="s">
        <v>49</v>
      </c>
      <c r="L1195" s="37" t="s">
        <v>2181</v>
      </c>
      <c r="M1195" s="37">
        <v>0.81</v>
      </c>
      <c r="N1195" s="37" t="s">
        <v>8</v>
      </c>
      <c r="O1195" s="37" t="s">
        <v>28</v>
      </c>
      <c r="P1195" s="37" t="s">
        <v>189</v>
      </c>
      <c r="Q1195" s="37" t="s">
        <v>2182</v>
      </c>
      <c r="R1195" s="37">
        <v>52722</v>
      </c>
      <c r="S1195" s="39">
        <v>42112</v>
      </c>
      <c r="T1195" s="39">
        <v>42113</v>
      </c>
      <c r="U1195" s="37">
        <v>-517.16999999999996</v>
      </c>
      <c r="V1195" s="37">
        <v>7</v>
      </c>
      <c r="W1195" s="37">
        <v>337.59</v>
      </c>
      <c r="X1195" s="37">
        <v>86958</v>
      </c>
      <c r="Y1195" s="37" t="s">
        <v>3217</v>
      </c>
      <c r="Z1195" s="37">
        <v>363.63460000762893</v>
      </c>
    </row>
    <row r="1196" spans="1:26" customFormat="1" x14ac:dyDescent="0.2">
      <c r="A1196" s="37">
        <v>1827</v>
      </c>
      <c r="B1196" s="37" t="s">
        <v>1242</v>
      </c>
      <c r="C1196" s="37" t="s">
        <v>92</v>
      </c>
      <c r="D1196" s="37">
        <v>7.0000000000000007E-2</v>
      </c>
      <c r="E1196" s="37">
        <v>100.98</v>
      </c>
      <c r="F1196" s="37">
        <v>57.38</v>
      </c>
      <c r="G1196" s="37" t="s">
        <v>2</v>
      </c>
      <c r="H1196" s="37" t="s">
        <v>70</v>
      </c>
      <c r="I1196" s="37" t="s">
        <v>4</v>
      </c>
      <c r="J1196" s="37" t="s">
        <v>93</v>
      </c>
      <c r="K1196" s="37" t="s">
        <v>6</v>
      </c>
      <c r="L1196" s="37" t="s">
        <v>2183</v>
      </c>
      <c r="M1196" s="37">
        <v>0.78</v>
      </c>
      <c r="N1196" s="37" t="s">
        <v>8</v>
      </c>
      <c r="O1196" s="37" t="s">
        <v>28</v>
      </c>
      <c r="P1196" s="37" t="s">
        <v>189</v>
      </c>
      <c r="Q1196" s="37" t="s">
        <v>904</v>
      </c>
      <c r="R1196" s="37">
        <v>52601</v>
      </c>
      <c r="S1196" s="39">
        <v>42112</v>
      </c>
      <c r="T1196" s="39">
        <v>42115</v>
      </c>
      <c r="U1196" s="37">
        <v>-429.86</v>
      </c>
      <c r="V1196" s="37">
        <v>2</v>
      </c>
      <c r="W1196" s="37">
        <v>215.32</v>
      </c>
      <c r="X1196" s="37">
        <v>86958</v>
      </c>
      <c r="Y1196" s="37" t="s">
        <v>3217</v>
      </c>
      <c r="Z1196" s="37">
        <v>1910.3764199222701</v>
      </c>
    </row>
    <row r="1197" spans="1:26" customFormat="1" x14ac:dyDescent="0.2">
      <c r="A1197" s="37">
        <v>1827</v>
      </c>
      <c r="B1197" s="37" t="s">
        <v>1242</v>
      </c>
      <c r="C1197" s="37" t="s">
        <v>92</v>
      </c>
      <c r="D1197" s="37">
        <v>0.03</v>
      </c>
      <c r="E1197" s="37">
        <v>85.99</v>
      </c>
      <c r="F1197" s="37">
        <v>0.99</v>
      </c>
      <c r="G1197" s="37" t="s">
        <v>14</v>
      </c>
      <c r="H1197" s="37" t="s">
        <v>70</v>
      </c>
      <c r="I1197" s="37" t="s">
        <v>16</v>
      </c>
      <c r="J1197" s="37" t="s">
        <v>111</v>
      </c>
      <c r="K1197" s="37" t="s">
        <v>26</v>
      </c>
      <c r="L1197" s="37" t="s">
        <v>1152</v>
      </c>
      <c r="M1197" s="37">
        <v>0.55000000000000004</v>
      </c>
      <c r="N1197" s="37" t="s">
        <v>8</v>
      </c>
      <c r="O1197" s="37" t="s">
        <v>28</v>
      </c>
      <c r="P1197" s="37" t="s">
        <v>189</v>
      </c>
      <c r="Q1197" s="37" t="s">
        <v>904</v>
      </c>
      <c r="R1197" s="37">
        <v>52601</v>
      </c>
      <c r="S1197" s="39">
        <v>42112</v>
      </c>
      <c r="T1197" s="39">
        <v>42114</v>
      </c>
      <c r="U1197" s="37">
        <v>264.16649999999998</v>
      </c>
      <c r="V1197" s="37">
        <v>5</v>
      </c>
      <c r="W1197" s="37">
        <v>382.85</v>
      </c>
      <c r="X1197" s="37">
        <v>86958</v>
      </c>
      <c r="Y1197" s="37" t="s">
        <v>3217</v>
      </c>
      <c r="Z1197" s="37">
        <v>654.35731672602685</v>
      </c>
    </row>
    <row r="1198" spans="1:26" customFormat="1" x14ac:dyDescent="0.2">
      <c r="A1198" s="37">
        <v>2097</v>
      </c>
      <c r="B1198" s="37" t="s">
        <v>2184</v>
      </c>
      <c r="C1198" s="37" t="s">
        <v>92</v>
      </c>
      <c r="D1198" s="37">
        <v>0.1</v>
      </c>
      <c r="E1198" s="37">
        <v>300.97000000000003</v>
      </c>
      <c r="F1198" s="37">
        <v>7.18</v>
      </c>
      <c r="G1198" s="37" t="s">
        <v>14</v>
      </c>
      <c r="H1198" s="37" t="s">
        <v>47</v>
      </c>
      <c r="I1198" s="37" t="s">
        <v>16</v>
      </c>
      <c r="J1198" s="37" t="s">
        <v>17</v>
      </c>
      <c r="K1198" s="37" t="s">
        <v>49</v>
      </c>
      <c r="L1198" s="37" t="s">
        <v>2185</v>
      </c>
      <c r="M1198" s="37">
        <v>0.48</v>
      </c>
      <c r="N1198" s="37" t="s">
        <v>8</v>
      </c>
      <c r="O1198" s="37" t="s">
        <v>9</v>
      </c>
      <c r="P1198" s="37" t="s">
        <v>247</v>
      </c>
      <c r="Q1198" s="37" t="s">
        <v>248</v>
      </c>
      <c r="R1198" s="37">
        <v>29915</v>
      </c>
      <c r="S1198" s="39">
        <v>42112</v>
      </c>
      <c r="T1198" s="39">
        <v>42113</v>
      </c>
      <c r="U1198" s="37">
        <v>138.018</v>
      </c>
      <c r="V1198" s="37">
        <v>4</v>
      </c>
      <c r="W1198" s="37">
        <v>1094.33</v>
      </c>
      <c r="X1198" s="37">
        <v>87889</v>
      </c>
      <c r="Y1198" s="37" t="s">
        <v>3216</v>
      </c>
      <c r="Z1198" s="37">
        <v>1295.833167202416</v>
      </c>
    </row>
    <row r="1199" spans="1:26" customFormat="1" x14ac:dyDescent="0.2">
      <c r="A1199" s="37">
        <v>2098</v>
      </c>
      <c r="B1199" s="37" t="s">
        <v>2186</v>
      </c>
      <c r="C1199" s="37" t="s">
        <v>92</v>
      </c>
      <c r="D1199" s="37">
        <v>0.06</v>
      </c>
      <c r="E1199" s="37">
        <v>39.89</v>
      </c>
      <c r="F1199" s="37">
        <v>3.04</v>
      </c>
      <c r="G1199" s="37" t="s">
        <v>14</v>
      </c>
      <c r="H1199" s="37" t="s">
        <v>47</v>
      </c>
      <c r="I1199" s="37" t="s">
        <v>4</v>
      </c>
      <c r="J1199" s="37" t="s">
        <v>102</v>
      </c>
      <c r="K1199" s="37" t="s">
        <v>26</v>
      </c>
      <c r="L1199" s="37" t="s">
        <v>2187</v>
      </c>
      <c r="M1199" s="37">
        <v>0.53</v>
      </c>
      <c r="N1199" s="37" t="s">
        <v>8</v>
      </c>
      <c r="O1199" s="37" t="s">
        <v>9</v>
      </c>
      <c r="P1199" s="37" t="s">
        <v>247</v>
      </c>
      <c r="Q1199" s="37" t="s">
        <v>2188</v>
      </c>
      <c r="R1199" s="37">
        <v>29464</v>
      </c>
      <c r="S1199" s="39">
        <v>42112</v>
      </c>
      <c r="T1199" s="39">
        <v>42114</v>
      </c>
      <c r="U1199" s="37">
        <v>38.874000000000002</v>
      </c>
      <c r="V1199" s="37">
        <v>10</v>
      </c>
      <c r="W1199" s="37">
        <v>389.97</v>
      </c>
      <c r="X1199" s="37">
        <v>87889</v>
      </c>
      <c r="Y1199" s="37" t="s">
        <v>3216</v>
      </c>
      <c r="Z1199" s="37">
        <v>329.86353650135629</v>
      </c>
    </row>
    <row r="1200" spans="1:26" customFormat="1" x14ac:dyDescent="0.2">
      <c r="A1200" s="37">
        <v>2655</v>
      </c>
      <c r="B1200" s="37" t="s">
        <v>2052</v>
      </c>
      <c r="C1200" s="37" t="s">
        <v>92</v>
      </c>
      <c r="D1200" s="37">
        <v>0.09</v>
      </c>
      <c r="E1200" s="37">
        <v>89.99</v>
      </c>
      <c r="F1200" s="37">
        <v>42</v>
      </c>
      <c r="G1200" s="37" t="s">
        <v>2</v>
      </c>
      <c r="H1200" s="37" t="s">
        <v>15</v>
      </c>
      <c r="I1200" s="37" t="s">
        <v>4</v>
      </c>
      <c r="J1200" s="37" t="s">
        <v>85</v>
      </c>
      <c r="K1200" s="37" t="s">
        <v>33</v>
      </c>
      <c r="L1200" s="37" t="s">
        <v>1187</v>
      </c>
      <c r="M1200" s="37">
        <v>0.66</v>
      </c>
      <c r="N1200" s="37" t="s">
        <v>8</v>
      </c>
      <c r="O1200" s="37" t="s">
        <v>9</v>
      </c>
      <c r="P1200" s="37" t="s">
        <v>51</v>
      </c>
      <c r="Q1200" s="37" t="s">
        <v>337</v>
      </c>
      <c r="R1200" s="37">
        <v>30318</v>
      </c>
      <c r="S1200" s="39">
        <v>42112</v>
      </c>
      <c r="T1200" s="39">
        <v>42112</v>
      </c>
      <c r="U1200" s="37">
        <v>223.416</v>
      </c>
      <c r="V1200" s="37">
        <v>6</v>
      </c>
      <c r="W1200" s="37">
        <v>511.25</v>
      </c>
      <c r="X1200" s="37">
        <v>86063</v>
      </c>
      <c r="Y1200" s="37" t="s">
        <v>3216</v>
      </c>
      <c r="Z1200" s="37">
        <v>1977.9265381074758</v>
      </c>
    </row>
    <row r="1201" spans="1:26" customFormat="1" x14ac:dyDescent="0.2">
      <c r="A1201" s="37">
        <v>3155</v>
      </c>
      <c r="B1201" s="37" t="s">
        <v>618</v>
      </c>
      <c r="C1201" s="37" t="s">
        <v>1</v>
      </c>
      <c r="D1201" s="37">
        <v>0.05</v>
      </c>
      <c r="E1201" s="37">
        <v>159.99</v>
      </c>
      <c r="F1201" s="37">
        <v>5.5</v>
      </c>
      <c r="G1201" s="37" t="s">
        <v>14</v>
      </c>
      <c r="H1201" s="37" t="s">
        <v>15</v>
      </c>
      <c r="I1201" s="37" t="s">
        <v>16</v>
      </c>
      <c r="J1201" s="37" t="s">
        <v>17</v>
      </c>
      <c r="K1201" s="37" t="s">
        <v>49</v>
      </c>
      <c r="L1201" s="37" t="s">
        <v>2189</v>
      </c>
      <c r="M1201" s="37">
        <v>0.49</v>
      </c>
      <c r="N1201" s="37" t="s">
        <v>8</v>
      </c>
      <c r="O1201" s="37" t="s">
        <v>9</v>
      </c>
      <c r="P1201" s="37" t="s">
        <v>99</v>
      </c>
      <c r="Q1201" s="37" t="s">
        <v>308</v>
      </c>
      <c r="R1201" s="37">
        <v>32771</v>
      </c>
      <c r="S1201" s="39">
        <v>42113</v>
      </c>
      <c r="T1201" s="39">
        <v>42115</v>
      </c>
      <c r="U1201" s="37">
        <v>12.263999999999999</v>
      </c>
      <c r="V1201" s="37">
        <v>23</v>
      </c>
      <c r="W1201" s="37">
        <v>3600.65</v>
      </c>
      <c r="X1201" s="37">
        <v>86902</v>
      </c>
      <c r="Y1201" s="37" t="s">
        <v>3216</v>
      </c>
      <c r="Z1201" s="37">
        <v>938.1356714123483</v>
      </c>
    </row>
    <row r="1202" spans="1:26" customFormat="1" x14ac:dyDescent="0.2">
      <c r="A1202" s="37">
        <v>1836</v>
      </c>
      <c r="B1202" s="37" t="s">
        <v>2190</v>
      </c>
      <c r="C1202" s="37" t="s">
        <v>13</v>
      </c>
      <c r="D1202" s="37">
        <v>0.01</v>
      </c>
      <c r="E1202" s="37">
        <v>155.99</v>
      </c>
      <c r="F1202" s="37">
        <v>8.99</v>
      </c>
      <c r="G1202" s="37" t="s">
        <v>63</v>
      </c>
      <c r="H1202" s="37" t="s">
        <v>70</v>
      </c>
      <c r="I1202" s="37" t="s">
        <v>16</v>
      </c>
      <c r="J1202" s="37" t="s">
        <v>111</v>
      </c>
      <c r="K1202" s="37" t="s">
        <v>49</v>
      </c>
      <c r="L1202" s="37" t="s">
        <v>1273</v>
      </c>
      <c r="M1202" s="37">
        <v>0.57999999999999996</v>
      </c>
      <c r="N1202" s="37" t="s">
        <v>8</v>
      </c>
      <c r="O1202" s="37" t="s">
        <v>35</v>
      </c>
      <c r="P1202" s="37" t="s">
        <v>66</v>
      </c>
      <c r="Q1202" s="37" t="s">
        <v>917</v>
      </c>
      <c r="R1202" s="37">
        <v>94110</v>
      </c>
      <c r="S1202" s="39">
        <v>42113</v>
      </c>
      <c r="T1202" s="39">
        <v>42114</v>
      </c>
      <c r="U1202" s="37">
        <v>-219.07908</v>
      </c>
      <c r="V1202" s="37">
        <v>5</v>
      </c>
      <c r="W1202" s="37">
        <v>675.83</v>
      </c>
      <c r="X1202" s="37">
        <v>86600</v>
      </c>
      <c r="Y1202" s="37" t="s">
        <v>3218</v>
      </c>
      <c r="Z1202" s="37">
        <v>540.62329360972865</v>
      </c>
    </row>
    <row r="1203" spans="1:26" customFormat="1" x14ac:dyDescent="0.2">
      <c r="A1203" s="37">
        <v>1837</v>
      </c>
      <c r="B1203" s="37" t="s">
        <v>2191</v>
      </c>
      <c r="C1203" s="37" t="s">
        <v>13</v>
      </c>
      <c r="D1203" s="37">
        <v>0.01</v>
      </c>
      <c r="E1203" s="37">
        <v>5.98</v>
      </c>
      <c r="F1203" s="37">
        <v>5.46</v>
      </c>
      <c r="G1203" s="37" t="s">
        <v>14</v>
      </c>
      <c r="H1203" s="37" t="s">
        <v>70</v>
      </c>
      <c r="I1203" s="37" t="s">
        <v>24</v>
      </c>
      <c r="J1203" s="37" t="s">
        <v>64</v>
      </c>
      <c r="K1203" s="37" t="s">
        <v>49</v>
      </c>
      <c r="L1203" s="37" t="s">
        <v>1132</v>
      </c>
      <c r="M1203" s="37">
        <v>0.36</v>
      </c>
      <c r="N1203" s="37" t="s">
        <v>8</v>
      </c>
      <c r="O1203" s="37" t="s">
        <v>35</v>
      </c>
      <c r="P1203" s="37" t="s">
        <v>66</v>
      </c>
      <c r="Q1203" s="37" t="s">
        <v>2192</v>
      </c>
      <c r="R1203" s="37">
        <v>91776</v>
      </c>
      <c r="S1203" s="39">
        <v>42113</v>
      </c>
      <c r="T1203" s="39">
        <v>42115</v>
      </c>
      <c r="U1203" s="37">
        <v>-18.878399999999999</v>
      </c>
      <c r="V1203" s="37">
        <v>4</v>
      </c>
      <c r="W1203" s="37">
        <v>28</v>
      </c>
      <c r="X1203" s="37">
        <v>86600</v>
      </c>
      <c r="Y1203" s="37" t="s">
        <v>3218</v>
      </c>
      <c r="Z1203" s="37">
        <v>77.414815515467865</v>
      </c>
    </row>
    <row r="1204" spans="1:26" customFormat="1" x14ac:dyDescent="0.2">
      <c r="A1204" s="37">
        <v>2212</v>
      </c>
      <c r="B1204" s="37" t="s">
        <v>2193</v>
      </c>
      <c r="C1204" s="37" t="s">
        <v>13</v>
      </c>
      <c r="D1204" s="37">
        <v>0.09</v>
      </c>
      <c r="E1204" s="37">
        <v>199.99</v>
      </c>
      <c r="F1204" s="37">
        <v>24.49</v>
      </c>
      <c r="G1204" s="37" t="s">
        <v>63</v>
      </c>
      <c r="H1204" s="37" t="s">
        <v>47</v>
      </c>
      <c r="I1204" s="37" t="s">
        <v>16</v>
      </c>
      <c r="J1204" s="37" t="s">
        <v>39</v>
      </c>
      <c r="K1204" s="37" t="s">
        <v>40</v>
      </c>
      <c r="L1204" s="37" t="s">
        <v>723</v>
      </c>
      <c r="M1204" s="37">
        <v>0.46</v>
      </c>
      <c r="N1204" s="37" t="s">
        <v>8</v>
      </c>
      <c r="O1204" s="37" t="s">
        <v>87</v>
      </c>
      <c r="P1204" s="37" t="s">
        <v>394</v>
      </c>
      <c r="Q1204" s="37" t="s">
        <v>2194</v>
      </c>
      <c r="R1204" s="37">
        <v>21228</v>
      </c>
      <c r="S1204" s="39">
        <v>42113</v>
      </c>
      <c r="T1204" s="39">
        <v>42115</v>
      </c>
      <c r="U1204" s="37">
        <v>631.33000000000004</v>
      </c>
      <c r="V1204" s="37">
        <v>5</v>
      </c>
      <c r="W1204" s="37">
        <v>990.25</v>
      </c>
      <c r="X1204" s="37">
        <v>88029</v>
      </c>
      <c r="Y1204" s="37" t="s">
        <v>3219</v>
      </c>
      <c r="Z1204" s="37">
        <v>1855.5635819035624</v>
      </c>
    </row>
    <row r="1205" spans="1:26" customFormat="1" x14ac:dyDescent="0.2">
      <c r="A1205" s="37">
        <v>152</v>
      </c>
      <c r="B1205" s="37" t="s">
        <v>481</v>
      </c>
      <c r="C1205" s="37" t="s">
        <v>23</v>
      </c>
      <c r="D1205" s="37">
        <v>0.01</v>
      </c>
      <c r="E1205" s="37">
        <v>79.52</v>
      </c>
      <c r="F1205" s="37">
        <v>48.2</v>
      </c>
      <c r="G1205" s="37" t="s">
        <v>14</v>
      </c>
      <c r="H1205" s="37" t="s">
        <v>47</v>
      </c>
      <c r="I1205" s="37" t="s">
        <v>4</v>
      </c>
      <c r="J1205" s="37" t="s">
        <v>102</v>
      </c>
      <c r="K1205" s="37" t="s">
        <v>120</v>
      </c>
      <c r="L1205" s="37" t="s">
        <v>2195</v>
      </c>
      <c r="M1205" s="37">
        <v>0.74</v>
      </c>
      <c r="N1205" s="37" t="s">
        <v>8</v>
      </c>
      <c r="O1205" s="37" t="s">
        <v>9</v>
      </c>
      <c r="P1205" s="37" t="s">
        <v>376</v>
      </c>
      <c r="Q1205" s="37" t="s">
        <v>483</v>
      </c>
      <c r="R1205" s="37">
        <v>37918</v>
      </c>
      <c r="S1205" s="39">
        <v>42113</v>
      </c>
      <c r="T1205" s="39">
        <v>42120</v>
      </c>
      <c r="U1205" s="37">
        <v>-40.683999999999997</v>
      </c>
      <c r="V1205" s="37">
        <v>8</v>
      </c>
      <c r="W1205" s="37">
        <v>667.84</v>
      </c>
      <c r="X1205" s="37">
        <v>89522</v>
      </c>
      <c r="Y1205" s="37" t="s">
        <v>3216</v>
      </c>
      <c r="Z1205" s="37">
        <v>1895.3504336096389</v>
      </c>
    </row>
    <row r="1206" spans="1:26" customFormat="1" x14ac:dyDescent="0.2">
      <c r="A1206" s="37">
        <v>1933</v>
      </c>
      <c r="B1206" s="37" t="s">
        <v>2196</v>
      </c>
      <c r="C1206" s="37" t="s">
        <v>23</v>
      </c>
      <c r="D1206" s="37">
        <v>0.06</v>
      </c>
      <c r="E1206" s="37">
        <v>3.58</v>
      </c>
      <c r="F1206" s="37">
        <v>1.63</v>
      </c>
      <c r="G1206" s="37" t="s">
        <v>14</v>
      </c>
      <c r="H1206" s="37" t="s">
        <v>70</v>
      </c>
      <c r="I1206" s="37" t="s">
        <v>24</v>
      </c>
      <c r="J1206" s="37" t="s">
        <v>152</v>
      </c>
      <c r="K1206" s="37" t="s">
        <v>26</v>
      </c>
      <c r="L1206" s="37" t="s">
        <v>2197</v>
      </c>
      <c r="M1206" s="37">
        <v>0.36</v>
      </c>
      <c r="N1206" s="37" t="s">
        <v>8</v>
      </c>
      <c r="O1206" s="37" t="s">
        <v>28</v>
      </c>
      <c r="P1206" s="37" t="s">
        <v>163</v>
      </c>
      <c r="Q1206" s="37" t="s">
        <v>2198</v>
      </c>
      <c r="R1206" s="37">
        <v>75043</v>
      </c>
      <c r="S1206" s="39">
        <v>42113</v>
      </c>
      <c r="T1206" s="39">
        <v>42117</v>
      </c>
      <c r="U1206" s="37">
        <v>14</v>
      </c>
      <c r="V1206" s="37">
        <v>10</v>
      </c>
      <c r="W1206" s="37">
        <v>34.76</v>
      </c>
      <c r="X1206" s="37">
        <v>86687</v>
      </c>
      <c r="Y1206" s="37" t="s">
        <v>3217</v>
      </c>
      <c r="Z1206" s="37">
        <v>46.919670008660916</v>
      </c>
    </row>
    <row r="1207" spans="1:26" customFormat="1" x14ac:dyDescent="0.2">
      <c r="A1207" s="37">
        <v>1940</v>
      </c>
      <c r="B1207" s="37" t="s">
        <v>1771</v>
      </c>
      <c r="C1207" s="37" t="s">
        <v>23</v>
      </c>
      <c r="D1207" s="37">
        <v>0</v>
      </c>
      <c r="E1207" s="37">
        <v>78.650000000000006</v>
      </c>
      <c r="F1207" s="37">
        <v>13.99</v>
      </c>
      <c r="G1207" s="37" t="s">
        <v>14</v>
      </c>
      <c r="H1207" s="37" t="s">
        <v>70</v>
      </c>
      <c r="I1207" s="37" t="s">
        <v>24</v>
      </c>
      <c r="J1207" s="37" t="s">
        <v>71</v>
      </c>
      <c r="K1207" s="37" t="s">
        <v>120</v>
      </c>
      <c r="L1207" s="37" t="s">
        <v>1690</v>
      </c>
      <c r="M1207" s="37">
        <v>0.52</v>
      </c>
      <c r="N1207" s="37" t="s">
        <v>8</v>
      </c>
      <c r="O1207" s="37" t="s">
        <v>35</v>
      </c>
      <c r="P1207" s="37" t="s">
        <v>122</v>
      </c>
      <c r="Q1207" s="37" t="s">
        <v>123</v>
      </c>
      <c r="R1207" s="37">
        <v>84020</v>
      </c>
      <c r="S1207" s="39">
        <v>42113</v>
      </c>
      <c r="T1207" s="39">
        <v>42120</v>
      </c>
      <c r="U1207" s="37">
        <v>386.00670000000002</v>
      </c>
      <c r="V1207" s="37">
        <v>7</v>
      </c>
      <c r="W1207" s="37">
        <v>559.42999999999995</v>
      </c>
      <c r="X1207" s="37">
        <v>88871</v>
      </c>
      <c r="Y1207" s="37" t="s">
        <v>3218</v>
      </c>
      <c r="Z1207" s="37">
        <v>1177.3336498459744</v>
      </c>
    </row>
    <row r="1208" spans="1:26" customFormat="1" x14ac:dyDescent="0.2">
      <c r="A1208" s="37">
        <v>1940</v>
      </c>
      <c r="B1208" s="37" t="s">
        <v>1771</v>
      </c>
      <c r="C1208" s="37" t="s">
        <v>23</v>
      </c>
      <c r="D1208" s="37">
        <v>0.08</v>
      </c>
      <c r="E1208" s="37">
        <v>122.99</v>
      </c>
      <c r="F1208" s="37">
        <v>70.2</v>
      </c>
      <c r="G1208" s="37" t="s">
        <v>2</v>
      </c>
      <c r="H1208" s="37" t="s">
        <v>70</v>
      </c>
      <c r="I1208" s="37" t="s">
        <v>4</v>
      </c>
      <c r="J1208" s="37" t="s">
        <v>85</v>
      </c>
      <c r="K1208" s="37" t="s">
        <v>33</v>
      </c>
      <c r="L1208" s="37" t="s">
        <v>780</v>
      </c>
      <c r="M1208" s="37">
        <v>0.74</v>
      </c>
      <c r="N1208" s="37" t="s">
        <v>8</v>
      </c>
      <c r="O1208" s="37" t="s">
        <v>35</v>
      </c>
      <c r="P1208" s="37" t="s">
        <v>122</v>
      </c>
      <c r="Q1208" s="37" t="s">
        <v>123</v>
      </c>
      <c r="R1208" s="37">
        <v>84020</v>
      </c>
      <c r="S1208" s="39">
        <v>42113</v>
      </c>
      <c r="T1208" s="39">
        <v>42118</v>
      </c>
      <c r="U1208" s="37">
        <v>-1867.97</v>
      </c>
      <c r="V1208" s="37">
        <v>10</v>
      </c>
      <c r="W1208" s="37">
        <v>1216.52</v>
      </c>
      <c r="X1208" s="37">
        <v>88871</v>
      </c>
      <c r="Y1208" s="37" t="s">
        <v>3218</v>
      </c>
      <c r="Z1208" s="37">
        <v>888.16184937011826</v>
      </c>
    </row>
    <row r="1209" spans="1:26" customFormat="1" x14ac:dyDescent="0.2">
      <c r="A1209" s="37">
        <v>2066</v>
      </c>
      <c r="B1209" s="37" t="s">
        <v>1848</v>
      </c>
      <c r="C1209" s="37" t="s">
        <v>23</v>
      </c>
      <c r="D1209" s="37">
        <v>0.1</v>
      </c>
      <c r="E1209" s="37">
        <v>4.24</v>
      </c>
      <c r="F1209" s="37">
        <v>5.41</v>
      </c>
      <c r="G1209" s="37" t="s">
        <v>14</v>
      </c>
      <c r="H1209" s="37" t="s">
        <v>70</v>
      </c>
      <c r="I1209" s="37" t="s">
        <v>24</v>
      </c>
      <c r="J1209" s="37" t="s">
        <v>48</v>
      </c>
      <c r="K1209" s="37" t="s">
        <v>49</v>
      </c>
      <c r="L1209" s="37" t="s">
        <v>1647</v>
      </c>
      <c r="M1209" s="37">
        <v>0.35</v>
      </c>
      <c r="N1209" s="37" t="s">
        <v>8</v>
      </c>
      <c r="O1209" s="37" t="s">
        <v>9</v>
      </c>
      <c r="P1209" s="37" t="s">
        <v>73</v>
      </c>
      <c r="Q1209" s="37" t="s">
        <v>1850</v>
      </c>
      <c r="R1209" s="37">
        <v>28079</v>
      </c>
      <c r="S1209" s="39">
        <v>42113</v>
      </c>
      <c r="T1209" s="39">
        <v>42117</v>
      </c>
      <c r="U1209" s="37">
        <v>-61.6</v>
      </c>
      <c r="V1209" s="37">
        <v>8</v>
      </c>
      <c r="W1209" s="37">
        <v>34.159999999999997</v>
      </c>
      <c r="X1209" s="37">
        <v>85835</v>
      </c>
      <c r="Y1209" s="37" t="s">
        <v>3216</v>
      </c>
      <c r="Z1209" s="37">
        <v>41.302550745830388</v>
      </c>
    </row>
    <row r="1210" spans="1:26" customFormat="1" x14ac:dyDescent="0.2">
      <c r="A1210" s="37">
        <v>2547</v>
      </c>
      <c r="B1210" s="37" t="s">
        <v>2199</v>
      </c>
      <c r="C1210" s="37" t="s">
        <v>23</v>
      </c>
      <c r="D1210" s="37">
        <v>7.0000000000000007E-2</v>
      </c>
      <c r="E1210" s="37">
        <v>6.48</v>
      </c>
      <c r="F1210" s="37">
        <v>9.5399999999999991</v>
      </c>
      <c r="G1210" s="37" t="s">
        <v>14</v>
      </c>
      <c r="H1210" s="37" t="s">
        <v>3</v>
      </c>
      <c r="I1210" s="37" t="s">
        <v>24</v>
      </c>
      <c r="J1210" s="37" t="s">
        <v>64</v>
      </c>
      <c r="K1210" s="37" t="s">
        <v>49</v>
      </c>
      <c r="L1210" s="37" t="s">
        <v>2200</v>
      </c>
      <c r="M1210" s="37">
        <v>0.37</v>
      </c>
      <c r="N1210" s="37" t="s">
        <v>8</v>
      </c>
      <c r="O1210" s="37" t="s">
        <v>9</v>
      </c>
      <c r="P1210" s="37" t="s">
        <v>218</v>
      </c>
      <c r="Q1210" s="37" t="s">
        <v>2201</v>
      </c>
      <c r="R1210" s="37">
        <v>23464</v>
      </c>
      <c r="S1210" s="39">
        <v>42113</v>
      </c>
      <c r="T1210" s="39">
        <v>42113</v>
      </c>
      <c r="U1210" s="37">
        <v>2.2320000000000002</v>
      </c>
      <c r="V1210" s="37">
        <v>1</v>
      </c>
      <c r="W1210" s="37">
        <v>10.86</v>
      </c>
      <c r="X1210" s="37">
        <v>87916</v>
      </c>
      <c r="Y1210" s="37" t="s">
        <v>3216</v>
      </c>
      <c r="Z1210" s="37">
        <v>255.2492175800532</v>
      </c>
    </row>
    <row r="1211" spans="1:26" customFormat="1" x14ac:dyDescent="0.2">
      <c r="A1211" s="37">
        <v>3380</v>
      </c>
      <c r="B1211" s="37" t="s">
        <v>2202</v>
      </c>
      <c r="C1211" s="37" t="s">
        <v>1</v>
      </c>
      <c r="D1211" s="37">
        <v>0.03</v>
      </c>
      <c r="E1211" s="37">
        <v>315.98</v>
      </c>
      <c r="F1211" s="37">
        <v>19.989999999999998</v>
      </c>
      <c r="G1211" s="37" t="s">
        <v>14</v>
      </c>
      <c r="H1211" s="37" t="s">
        <v>47</v>
      </c>
      <c r="I1211" s="37" t="s">
        <v>24</v>
      </c>
      <c r="J1211" s="37" t="s">
        <v>48</v>
      </c>
      <c r="K1211" s="37" t="s">
        <v>49</v>
      </c>
      <c r="L1211" s="37" t="s">
        <v>2203</v>
      </c>
      <c r="M1211" s="37">
        <v>0.38</v>
      </c>
      <c r="N1211" s="37" t="s">
        <v>8</v>
      </c>
      <c r="O1211" s="37" t="s">
        <v>9</v>
      </c>
      <c r="P1211" s="37" t="s">
        <v>51</v>
      </c>
      <c r="Q1211" s="37" t="s">
        <v>2204</v>
      </c>
      <c r="R1211" s="37">
        <v>30240</v>
      </c>
      <c r="S1211" s="39">
        <v>42114</v>
      </c>
      <c r="T1211" s="39">
        <v>42116</v>
      </c>
      <c r="U1211" s="37">
        <v>-4.4800000000000004</v>
      </c>
      <c r="V1211" s="37">
        <v>18</v>
      </c>
      <c r="W1211" s="37">
        <v>5572.18</v>
      </c>
      <c r="X1211" s="37">
        <v>88838</v>
      </c>
      <c r="Y1211" s="37" t="s">
        <v>3216</v>
      </c>
      <c r="Z1211" s="37">
        <v>1791.3889673504277</v>
      </c>
    </row>
    <row r="1212" spans="1:26" customFormat="1" x14ac:dyDescent="0.2">
      <c r="A1212" s="37">
        <v>3380</v>
      </c>
      <c r="B1212" s="37" t="s">
        <v>2202</v>
      </c>
      <c r="C1212" s="37" t="s">
        <v>1</v>
      </c>
      <c r="D1212" s="37">
        <v>0.03</v>
      </c>
      <c r="E1212" s="37">
        <v>63.94</v>
      </c>
      <c r="F1212" s="37">
        <v>14.48</v>
      </c>
      <c r="G1212" s="37" t="s">
        <v>14</v>
      </c>
      <c r="H1212" s="37" t="s">
        <v>47</v>
      </c>
      <c r="I1212" s="37" t="s">
        <v>4</v>
      </c>
      <c r="J1212" s="37" t="s">
        <v>102</v>
      </c>
      <c r="K1212" s="37" t="s">
        <v>49</v>
      </c>
      <c r="L1212" s="37" t="s">
        <v>1970</v>
      </c>
      <c r="M1212" s="37">
        <v>0.46</v>
      </c>
      <c r="N1212" s="37" t="s">
        <v>8</v>
      </c>
      <c r="O1212" s="37" t="s">
        <v>9</v>
      </c>
      <c r="P1212" s="37" t="s">
        <v>51</v>
      </c>
      <c r="Q1212" s="37" t="s">
        <v>2204</v>
      </c>
      <c r="R1212" s="37">
        <v>30240</v>
      </c>
      <c r="S1212" s="39">
        <v>42114</v>
      </c>
      <c r="T1212" s="39">
        <v>42115</v>
      </c>
      <c r="U1212" s="37">
        <v>43.691699999999997</v>
      </c>
      <c r="V1212" s="37">
        <v>8</v>
      </c>
      <c r="W1212" s="37">
        <v>522.46</v>
      </c>
      <c r="X1212" s="37">
        <v>88838</v>
      </c>
      <c r="Y1212" s="37" t="s">
        <v>3216</v>
      </c>
      <c r="Z1212" s="37">
        <v>965.23436703119489</v>
      </c>
    </row>
    <row r="1213" spans="1:26" customFormat="1" x14ac:dyDescent="0.2">
      <c r="A1213" s="37">
        <v>151</v>
      </c>
      <c r="B1213" s="37" t="s">
        <v>679</v>
      </c>
      <c r="C1213" s="37" t="s">
        <v>13</v>
      </c>
      <c r="D1213" s="37">
        <v>0.09</v>
      </c>
      <c r="E1213" s="37">
        <v>5.98</v>
      </c>
      <c r="F1213" s="37">
        <v>2.5</v>
      </c>
      <c r="G1213" s="37" t="s">
        <v>14</v>
      </c>
      <c r="H1213" s="37" t="s">
        <v>47</v>
      </c>
      <c r="I1213" s="37" t="s">
        <v>24</v>
      </c>
      <c r="J1213" s="37" t="s">
        <v>321</v>
      </c>
      <c r="K1213" s="37" t="s">
        <v>49</v>
      </c>
      <c r="L1213" s="37" t="s">
        <v>1246</v>
      </c>
      <c r="M1213" s="37">
        <v>0.36</v>
      </c>
      <c r="N1213" s="37" t="s">
        <v>8</v>
      </c>
      <c r="O1213" s="37" t="s">
        <v>9</v>
      </c>
      <c r="P1213" s="37" t="s">
        <v>376</v>
      </c>
      <c r="Q1213" s="37" t="s">
        <v>681</v>
      </c>
      <c r="R1213" s="37">
        <v>37664</v>
      </c>
      <c r="S1213" s="39">
        <v>42114</v>
      </c>
      <c r="T1213" s="39">
        <v>42116</v>
      </c>
      <c r="U1213" s="37">
        <v>13.896000000000001</v>
      </c>
      <c r="V1213" s="37">
        <v>5</v>
      </c>
      <c r="W1213" s="37">
        <v>28.11</v>
      </c>
      <c r="X1213" s="37">
        <v>89523</v>
      </c>
      <c r="Y1213" s="37" t="s">
        <v>3216</v>
      </c>
      <c r="Z1213" s="37">
        <v>6.7361871411942467</v>
      </c>
    </row>
    <row r="1214" spans="1:26" customFormat="1" x14ac:dyDescent="0.2">
      <c r="A1214" s="37">
        <v>1259</v>
      </c>
      <c r="B1214" s="37" t="s">
        <v>2205</v>
      </c>
      <c r="C1214" s="37" t="s">
        <v>13</v>
      </c>
      <c r="D1214" s="37">
        <v>0.03</v>
      </c>
      <c r="E1214" s="37">
        <v>3.69</v>
      </c>
      <c r="F1214" s="37">
        <v>2.5</v>
      </c>
      <c r="G1214" s="37" t="s">
        <v>63</v>
      </c>
      <c r="H1214" s="37" t="s">
        <v>47</v>
      </c>
      <c r="I1214" s="37" t="s">
        <v>24</v>
      </c>
      <c r="J1214" s="37" t="s">
        <v>321</v>
      </c>
      <c r="K1214" s="37" t="s">
        <v>49</v>
      </c>
      <c r="L1214" s="37" t="s">
        <v>2206</v>
      </c>
      <c r="M1214" s="37">
        <v>0.39</v>
      </c>
      <c r="N1214" s="37" t="s">
        <v>8</v>
      </c>
      <c r="O1214" s="37" t="s">
        <v>9</v>
      </c>
      <c r="P1214" s="37" t="s">
        <v>364</v>
      </c>
      <c r="Q1214" s="37" t="s">
        <v>1562</v>
      </c>
      <c r="R1214" s="37">
        <v>40422</v>
      </c>
      <c r="S1214" s="39">
        <v>42114</v>
      </c>
      <c r="T1214" s="39">
        <v>42114</v>
      </c>
      <c r="U1214" s="37">
        <v>-2196.6840000000002</v>
      </c>
      <c r="V1214" s="37">
        <v>9</v>
      </c>
      <c r="W1214" s="37">
        <v>38.65</v>
      </c>
      <c r="X1214" s="37">
        <v>86534</v>
      </c>
      <c r="Y1214" s="37" t="s">
        <v>3216</v>
      </c>
      <c r="Z1214" s="37">
        <v>-2281.7596017725664</v>
      </c>
    </row>
    <row r="1215" spans="1:26" customFormat="1" x14ac:dyDescent="0.2">
      <c r="A1215" s="37">
        <v>2117</v>
      </c>
      <c r="B1215" s="37" t="s">
        <v>2207</v>
      </c>
      <c r="C1215" s="37" t="s">
        <v>13</v>
      </c>
      <c r="D1215" s="37">
        <v>0.03</v>
      </c>
      <c r="E1215" s="37">
        <v>320.98</v>
      </c>
      <c r="F1215" s="37">
        <v>24.49</v>
      </c>
      <c r="G1215" s="37" t="s">
        <v>14</v>
      </c>
      <c r="H1215" s="37" t="s">
        <v>47</v>
      </c>
      <c r="I1215" s="37" t="s">
        <v>4</v>
      </c>
      <c r="J1215" s="37" t="s">
        <v>85</v>
      </c>
      <c r="K1215" s="37" t="s">
        <v>40</v>
      </c>
      <c r="L1215" s="37" t="s">
        <v>2208</v>
      </c>
      <c r="M1215" s="37">
        <v>0.55000000000000004</v>
      </c>
      <c r="N1215" s="37" t="s">
        <v>8</v>
      </c>
      <c r="O1215" s="37" t="s">
        <v>28</v>
      </c>
      <c r="P1215" s="37" t="s">
        <v>163</v>
      </c>
      <c r="Q1215" s="37" t="s">
        <v>1003</v>
      </c>
      <c r="R1215" s="37">
        <v>75401</v>
      </c>
      <c r="S1215" s="39">
        <v>42114</v>
      </c>
      <c r="T1215" s="39">
        <v>42116</v>
      </c>
      <c r="U1215" s="37">
        <v>4554.4346999999998</v>
      </c>
      <c r="V1215" s="37">
        <v>20</v>
      </c>
      <c r="W1215" s="37">
        <v>6600.63</v>
      </c>
      <c r="X1215" s="37">
        <v>90891</v>
      </c>
      <c r="Y1215" s="37" t="s">
        <v>3217</v>
      </c>
      <c r="Z1215" s="37">
        <v>6448.6793900520743</v>
      </c>
    </row>
    <row r="1216" spans="1:26" customFormat="1" x14ac:dyDescent="0.2">
      <c r="A1216" s="37">
        <v>2117</v>
      </c>
      <c r="B1216" s="37" t="s">
        <v>2207</v>
      </c>
      <c r="C1216" s="37" t="s">
        <v>13</v>
      </c>
      <c r="D1216" s="37">
        <v>0.06</v>
      </c>
      <c r="E1216" s="37">
        <v>125.99</v>
      </c>
      <c r="F1216" s="37">
        <v>8.8000000000000007</v>
      </c>
      <c r="G1216" s="37" t="s">
        <v>14</v>
      </c>
      <c r="H1216" s="37" t="s">
        <v>47</v>
      </c>
      <c r="I1216" s="37" t="s">
        <v>16</v>
      </c>
      <c r="J1216" s="37" t="s">
        <v>111</v>
      </c>
      <c r="K1216" s="37" t="s">
        <v>49</v>
      </c>
      <c r="L1216" s="37" t="s">
        <v>2209</v>
      </c>
      <c r="M1216" s="37">
        <v>0.59</v>
      </c>
      <c r="N1216" s="37" t="s">
        <v>8</v>
      </c>
      <c r="O1216" s="37" t="s">
        <v>28</v>
      </c>
      <c r="P1216" s="37" t="s">
        <v>163</v>
      </c>
      <c r="Q1216" s="37" t="s">
        <v>1003</v>
      </c>
      <c r="R1216" s="37">
        <v>75401</v>
      </c>
      <c r="S1216" s="39">
        <v>42114</v>
      </c>
      <c r="T1216" s="39">
        <v>42115</v>
      </c>
      <c r="U1216" s="37">
        <v>618.19308000000001</v>
      </c>
      <c r="V1216" s="37">
        <v>18</v>
      </c>
      <c r="W1216" s="37">
        <v>1811.99</v>
      </c>
      <c r="X1216" s="37">
        <v>90891</v>
      </c>
      <c r="Y1216" s="37" t="s">
        <v>3217</v>
      </c>
      <c r="Z1216" s="37">
        <v>1386.6896746497328</v>
      </c>
    </row>
    <row r="1217" spans="1:26" customFormat="1" x14ac:dyDescent="0.2">
      <c r="A1217" s="37">
        <v>3084</v>
      </c>
      <c r="B1217" s="37" t="s">
        <v>2210</v>
      </c>
      <c r="C1217" s="37" t="s">
        <v>13</v>
      </c>
      <c r="D1217" s="37">
        <v>0</v>
      </c>
      <c r="E1217" s="37">
        <v>65.989999999999995</v>
      </c>
      <c r="F1217" s="37">
        <v>5.99</v>
      </c>
      <c r="G1217" s="37" t="s">
        <v>63</v>
      </c>
      <c r="H1217" s="37" t="s">
        <v>3</v>
      </c>
      <c r="I1217" s="37" t="s">
        <v>16</v>
      </c>
      <c r="J1217" s="37" t="s">
        <v>111</v>
      </c>
      <c r="K1217" s="37" t="s">
        <v>49</v>
      </c>
      <c r="L1217" s="37" t="s">
        <v>274</v>
      </c>
      <c r="M1217" s="37">
        <v>0.57999999999999996</v>
      </c>
      <c r="N1217" s="37" t="s">
        <v>8</v>
      </c>
      <c r="O1217" s="37" t="s">
        <v>35</v>
      </c>
      <c r="P1217" s="37" t="s">
        <v>42</v>
      </c>
      <c r="Q1217" s="37" t="s">
        <v>463</v>
      </c>
      <c r="R1217" s="37">
        <v>98503</v>
      </c>
      <c r="S1217" s="39">
        <v>42114</v>
      </c>
      <c r="T1217" s="39">
        <v>42116</v>
      </c>
      <c r="U1217" s="37">
        <v>313.81200000000001</v>
      </c>
      <c r="V1217" s="37">
        <v>14</v>
      </c>
      <c r="W1217" s="37">
        <v>798.89</v>
      </c>
      <c r="X1217" s="37">
        <v>89879</v>
      </c>
      <c r="Y1217" s="37" t="s">
        <v>3218</v>
      </c>
      <c r="Z1217" s="37">
        <v>718.98542057462498</v>
      </c>
    </row>
    <row r="1218" spans="1:26" customFormat="1" x14ac:dyDescent="0.2">
      <c r="A1218" s="37">
        <v>56</v>
      </c>
      <c r="B1218" s="37" t="s">
        <v>2211</v>
      </c>
      <c r="C1218" s="37" t="s">
        <v>92</v>
      </c>
      <c r="D1218" s="37">
        <v>0.06</v>
      </c>
      <c r="E1218" s="37">
        <v>3.8</v>
      </c>
      <c r="F1218" s="37">
        <v>1.49</v>
      </c>
      <c r="G1218" s="37" t="s">
        <v>14</v>
      </c>
      <c r="H1218" s="37" t="s">
        <v>15</v>
      </c>
      <c r="I1218" s="37" t="s">
        <v>24</v>
      </c>
      <c r="J1218" s="37" t="s">
        <v>48</v>
      </c>
      <c r="K1218" s="37" t="s">
        <v>49</v>
      </c>
      <c r="L1218" s="37" t="s">
        <v>1168</v>
      </c>
      <c r="M1218" s="37">
        <v>0.38</v>
      </c>
      <c r="N1218" s="37" t="s">
        <v>8</v>
      </c>
      <c r="O1218" s="37" t="s">
        <v>87</v>
      </c>
      <c r="P1218" s="37" t="s">
        <v>88</v>
      </c>
      <c r="Q1218" s="37" t="s">
        <v>2212</v>
      </c>
      <c r="R1218" s="37">
        <v>14150</v>
      </c>
      <c r="S1218" s="39">
        <v>42114</v>
      </c>
      <c r="T1218" s="39">
        <v>42115</v>
      </c>
      <c r="U1218" s="37">
        <v>19.6282</v>
      </c>
      <c r="V1218" s="37">
        <v>20</v>
      </c>
      <c r="W1218" s="37">
        <v>73.55</v>
      </c>
      <c r="X1218" s="37">
        <v>88075</v>
      </c>
      <c r="Y1218" s="37" t="s">
        <v>3219</v>
      </c>
      <c r="Z1218" s="37">
        <v>-29.81438726241236</v>
      </c>
    </row>
    <row r="1219" spans="1:26" customFormat="1" x14ac:dyDescent="0.2">
      <c r="A1219" s="37">
        <v>56</v>
      </c>
      <c r="B1219" s="37" t="s">
        <v>2211</v>
      </c>
      <c r="C1219" s="37" t="s">
        <v>92</v>
      </c>
      <c r="D1219" s="37">
        <v>0.06</v>
      </c>
      <c r="E1219" s="37">
        <v>1.76</v>
      </c>
      <c r="F1219" s="37">
        <v>0.7</v>
      </c>
      <c r="G1219" s="37" t="s">
        <v>14</v>
      </c>
      <c r="H1219" s="37" t="s">
        <v>15</v>
      </c>
      <c r="I1219" s="37" t="s">
        <v>24</v>
      </c>
      <c r="J1219" s="37" t="s">
        <v>25</v>
      </c>
      <c r="K1219" s="37" t="s">
        <v>26</v>
      </c>
      <c r="L1219" s="37" t="s">
        <v>1639</v>
      </c>
      <c r="M1219" s="37">
        <v>0.56000000000000005</v>
      </c>
      <c r="N1219" s="37" t="s">
        <v>8</v>
      </c>
      <c r="O1219" s="37" t="s">
        <v>87</v>
      </c>
      <c r="P1219" s="37" t="s">
        <v>88</v>
      </c>
      <c r="Q1219" s="37" t="s">
        <v>2212</v>
      </c>
      <c r="R1219" s="37">
        <v>14150</v>
      </c>
      <c r="S1219" s="39">
        <v>42114</v>
      </c>
      <c r="T1219" s="39">
        <v>42115</v>
      </c>
      <c r="U1219" s="37">
        <v>-1.6524000000000001</v>
      </c>
      <c r="V1219" s="37">
        <v>17</v>
      </c>
      <c r="W1219" s="37">
        <v>29.57</v>
      </c>
      <c r="X1219" s="37">
        <v>88075</v>
      </c>
      <c r="Y1219" s="37" t="s">
        <v>3219</v>
      </c>
      <c r="Z1219" s="37">
        <v>69.780065668214661</v>
      </c>
    </row>
    <row r="1220" spans="1:26" customFormat="1" x14ac:dyDescent="0.2">
      <c r="A1220" s="37">
        <v>240</v>
      </c>
      <c r="B1220" s="37" t="s">
        <v>2213</v>
      </c>
      <c r="C1220" s="37" t="s">
        <v>92</v>
      </c>
      <c r="D1220" s="37">
        <v>0.1</v>
      </c>
      <c r="E1220" s="37">
        <v>19.98</v>
      </c>
      <c r="F1220" s="37">
        <v>5.77</v>
      </c>
      <c r="G1220" s="37" t="s">
        <v>63</v>
      </c>
      <c r="H1220" s="37" t="s">
        <v>3</v>
      </c>
      <c r="I1220" s="37" t="s">
        <v>24</v>
      </c>
      <c r="J1220" s="37" t="s">
        <v>64</v>
      </c>
      <c r="K1220" s="37" t="s">
        <v>49</v>
      </c>
      <c r="L1220" s="37" t="s">
        <v>2214</v>
      </c>
      <c r="M1220" s="37">
        <v>0.38</v>
      </c>
      <c r="N1220" s="37" t="s">
        <v>8</v>
      </c>
      <c r="O1220" s="37" t="s">
        <v>35</v>
      </c>
      <c r="P1220" s="37" t="s">
        <v>36</v>
      </c>
      <c r="Q1220" s="37" t="s">
        <v>2215</v>
      </c>
      <c r="R1220" s="37">
        <v>80817</v>
      </c>
      <c r="S1220" s="39">
        <v>42114</v>
      </c>
      <c r="T1220" s="39">
        <v>42114</v>
      </c>
      <c r="U1220" s="37">
        <v>35.090000000000003</v>
      </c>
      <c r="V1220" s="37">
        <v>3</v>
      </c>
      <c r="W1220" s="37">
        <v>57.41</v>
      </c>
      <c r="X1220" s="37">
        <v>90479</v>
      </c>
      <c r="Y1220" s="37" t="s">
        <v>3218</v>
      </c>
      <c r="Z1220" s="37">
        <v>66.259774168522128</v>
      </c>
    </row>
    <row r="1221" spans="1:26" customFormat="1" x14ac:dyDescent="0.2">
      <c r="A1221" s="37">
        <v>241</v>
      </c>
      <c r="B1221" s="37" t="s">
        <v>2216</v>
      </c>
      <c r="C1221" s="37" t="s">
        <v>92</v>
      </c>
      <c r="D1221" s="37">
        <v>0.06</v>
      </c>
      <c r="E1221" s="37">
        <v>259.70999999999998</v>
      </c>
      <c r="F1221" s="37">
        <v>66.67</v>
      </c>
      <c r="G1221" s="37" t="s">
        <v>2</v>
      </c>
      <c r="H1221" s="37" t="s">
        <v>3</v>
      </c>
      <c r="I1221" s="37" t="s">
        <v>4</v>
      </c>
      <c r="J1221" s="37" t="s">
        <v>5</v>
      </c>
      <c r="K1221" s="37" t="s">
        <v>6</v>
      </c>
      <c r="L1221" s="37" t="s">
        <v>1002</v>
      </c>
      <c r="M1221" s="37">
        <v>0.61</v>
      </c>
      <c r="N1221" s="37" t="s">
        <v>8</v>
      </c>
      <c r="O1221" s="37" t="s">
        <v>35</v>
      </c>
      <c r="P1221" s="37" t="s">
        <v>36</v>
      </c>
      <c r="Q1221" s="37" t="s">
        <v>2217</v>
      </c>
      <c r="R1221" s="37">
        <v>81503</v>
      </c>
      <c r="S1221" s="39">
        <v>42114</v>
      </c>
      <c r="T1221" s="39">
        <v>42115</v>
      </c>
      <c r="U1221" s="37">
        <v>785.63</v>
      </c>
      <c r="V1221" s="37">
        <v>11</v>
      </c>
      <c r="W1221" s="37">
        <v>2809.87</v>
      </c>
      <c r="X1221" s="37">
        <v>90479</v>
      </c>
      <c r="Y1221" s="37" t="s">
        <v>3218</v>
      </c>
      <c r="Z1221" s="37">
        <v>3765.4384598843008</v>
      </c>
    </row>
    <row r="1222" spans="1:26" customFormat="1" x14ac:dyDescent="0.2">
      <c r="A1222" s="37">
        <v>970</v>
      </c>
      <c r="B1222" s="37" t="s">
        <v>2218</v>
      </c>
      <c r="C1222" s="37" t="s">
        <v>92</v>
      </c>
      <c r="D1222" s="37">
        <v>0</v>
      </c>
      <c r="E1222" s="37">
        <v>170.98</v>
      </c>
      <c r="F1222" s="37">
        <v>35.89</v>
      </c>
      <c r="G1222" s="37" t="s">
        <v>2</v>
      </c>
      <c r="H1222" s="37" t="s">
        <v>15</v>
      </c>
      <c r="I1222" s="37" t="s">
        <v>4</v>
      </c>
      <c r="J1222" s="37" t="s">
        <v>93</v>
      </c>
      <c r="K1222" s="37" t="s">
        <v>6</v>
      </c>
      <c r="L1222" s="37" t="s">
        <v>1445</v>
      </c>
      <c r="M1222" s="37">
        <v>0.66</v>
      </c>
      <c r="N1222" s="37" t="s">
        <v>8</v>
      </c>
      <c r="O1222" s="37" t="s">
        <v>9</v>
      </c>
      <c r="P1222" s="37" t="s">
        <v>218</v>
      </c>
      <c r="Q1222" s="37" t="s">
        <v>2219</v>
      </c>
      <c r="R1222" s="37">
        <v>24281</v>
      </c>
      <c r="S1222" s="39">
        <v>42114</v>
      </c>
      <c r="T1222" s="39">
        <v>42115</v>
      </c>
      <c r="U1222" s="37">
        <v>-102.66200000000001</v>
      </c>
      <c r="V1222" s="37">
        <v>8</v>
      </c>
      <c r="W1222" s="37">
        <v>1452.18</v>
      </c>
      <c r="X1222" s="37">
        <v>86173</v>
      </c>
      <c r="Y1222" s="37" t="s">
        <v>3216</v>
      </c>
      <c r="Z1222" s="37">
        <v>1788.369273613047</v>
      </c>
    </row>
    <row r="1223" spans="1:26" customFormat="1" x14ac:dyDescent="0.2">
      <c r="A1223" s="37">
        <v>3283</v>
      </c>
      <c r="B1223" s="37" t="s">
        <v>2220</v>
      </c>
      <c r="C1223" s="37" t="s">
        <v>1</v>
      </c>
      <c r="D1223" s="37">
        <v>0.05</v>
      </c>
      <c r="E1223" s="37">
        <v>363.25</v>
      </c>
      <c r="F1223" s="37">
        <v>19.989999999999998</v>
      </c>
      <c r="G1223" s="37" t="s">
        <v>63</v>
      </c>
      <c r="H1223" s="37" t="s">
        <v>70</v>
      </c>
      <c r="I1223" s="37" t="s">
        <v>24</v>
      </c>
      <c r="J1223" s="37" t="s">
        <v>71</v>
      </c>
      <c r="K1223" s="37" t="s">
        <v>49</v>
      </c>
      <c r="L1223" s="37" t="s">
        <v>175</v>
      </c>
      <c r="M1223" s="37">
        <v>0.56999999999999995</v>
      </c>
      <c r="N1223" s="37" t="s">
        <v>8</v>
      </c>
      <c r="O1223" s="37" t="s">
        <v>9</v>
      </c>
      <c r="P1223" s="37" t="s">
        <v>99</v>
      </c>
      <c r="Q1223" s="37" t="s">
        <v>2221</v>
      </c>
      <c r="R1223" s="37">
        <v>33156</v>
      </c>
      <c r="S1223" s="39">
        <v>42115</v>
      </c>
      <c r="T1223" s="39">
        <v>42115</v>
      </c>
      <c r="U1223" s="37">
        <v>-269.75549999999998</v>
      </c>
      <c r="V1223" s="37">
        <v>5</v>
      </c>
      <c r="W1223" s="37">
        <v>1867.04</v>
      </c>
      <c r="X1223" s="37">
        <v>90752</v>
      </c>
      <c r="Y1223" s="37" t="s">
        <v>3216</v>
      </c>
      <c r="Z1223" s="37">
        <v>1699.8983955929166</v>
      </c>
    </row>
    <row r="1224" spans="1:26" customFormat="1" x14ac:dyDescent="0.2">
      <c r="A1224" s="37">
        <v>2038</v>
      </c>
      <c r="B1224" s="37" t="s">
        <v>2222</v>
      </c>
      <c r="C1224" s="37" t="s">
        <v>13</v>
      </c>
      <c r="D1224" s="37">
        <v>0.06</v>
      </c>
      <c r="E1224" s="37">
        <v>40.99</v>
      </c>
      <c r="F1224" s="37">
        <v>17.48</v>
      </c>
      <c r="G1224" s="37" t="s">
        <v>14</v>
      </c>
      <c r="H1224" s="37" t="s">
        <v>3</v>
      </c>
      <c r="I1224" s="37" t="s">
        <v>24</v>
      </c>
      <c r="J1224" s="37" t="s">
        <v>64</v>
      </c>
      <c r="K1224" s="37" t="s">
        <v>49</v>
      </c>
      <c r="L1224" s="37" t="s">
        <v>1374</v>
      </c>
      <c r="M1224" s="37">
        <v>0.36</v>
      </c>
      <c r="N1224" s="37" t="s">
        <v>8</v>
      </c>
      <c r="O1224" s="37" t="s">
        <v>87</v>
      </c>
      <c r="P1224" s="37" t="s">
        <v>88</v>
      </c>
      <c r="Q1224" s="37" t="s">
        <v>43</v>
      </c>
      <c r="R1224" s="37">
        <v>10550</v>
      </c>
      <c r="S1224" s="39">
        <v>42115</v>
      </c>
      <c r="T1224" s="39">
        <v>42115</v>
      </c>
      <c r="U1224" s="37">
        <v>109.16</v>
      </c>
      <c r="V1224" s="37">
        <v>7</v>
      </c>
      <c r="W1224" s="37">
        <v>277.12</v>
      </c>
      <c r="X1224" s="37">
        <v>89334</v>
      </c>
      <c r="Y1224" s="37" t="s">
        <v>3219</v>
      </c>
      <c r="Z1224" s="37">
        <v>608.36829465237918</v>
      </c>
    </row>
    <row r="1225" spans="1:26" customFormat="1" x14ac:dyDescent="0.2">
      <c r="A1225" s="37">
        <v>2260</v>
      </c>
      <c r="B1225" s="37" t="s">
        <v>1172</v>
      </c>
      <c r="C1225" s="37" t="s">
        <v>13</v>
      </c>
      <c r="D1225" s="37">
        <v>0.08</v>
      </c>
      <c r="E1225" s="37">
        <v>4.9800000000000004</v>
      </c>
      <c r="F1225" s="37">
        <v>0.49</v>
      </c>
      <c r="G1225" s="37" t="s">
        <v>14</v>
      </c>
      <c r="H1225" s="37" t="s">
        <v>70</v>
      </c>
      <c r="I1225" s="37" t="s">
        <v>24</v>
      </c>
      <c r="J1225" s="37" t="s">
        <v>128</v>
      </c>
      <c r="K1225" s="37" t="s">
        <v>49</v>
      </c>
      <c r="L1225" s="37" t="s">
        <v>1079</v>
      </c>
      <c r="M1225" s="37">
        <v>0.39</v>
      </c>
      <c r="N1225" s="37" t="s">
        <v>8</v>
      </c>
      <c r="O1225" s="37" t="s">
        <v>9</v>
      </c>
      <c r="P1225" s="37" t="s">
        <v>51</v>
      </c>
      <c r="Q1225" s="37" t="s">
        <v>1173</v>
      </c>
      <c r="R1225" s="37">
        <v>30161</v>
      </c>
      <c r="S1225" s="39">
        <v>42115</v>
      </c>
      <c r="T1225" s="39">
        <v>42116</v>
      </c>
      <c r="U1225" s="37">
        <v>4949.9160000000002</v>
      </c>
      <c r="V1225" s="37">
        <v>1</v>
      </c>
      <c r="W1225" s="37">
        <v>4.95</v>
      </c>
      <c r="X1225" s="37">
        <v>89602</v>
      </c>
      <c r="Y1225" s="37" t="s">
        <v>3216</v>
      </c>
      <c r="Z1225" s="37">
        <v>5003.764162081613</v>
      </c>
    </row>
    <row r="1226" spans="1:26" customFormat="1" x14ac:dyDescent="0.2">
      <c r="A1226" s="37">
        <v>2260</v>
      </c>
      <c r="B1226" s="37" t="s">
        <v>1172</v>
      </c>
      <c r="C1226" s="37" t="s">
        <v>13</v>
      </c>
      <c r="D1226" s="37">
        <v>0.09</v>
      </c>
      <c r="E1226" s="37">
        <v>119.99</v>
      </c>
      <c r="F1226" s="37">
        <v>14</v>
      </c>
      <c r="G1226" s="37" t="s">
        <v>2</v>
      </c>
      <c r="H1226" s="37" t="s">
        <v>70</v>
      </c>
      <c r="I1226" s="37" t="s">
        <v>16</v>
      </c>
      <c r="J1226" s="37" t="s">
        <v>32</v>
      </c>
      <c r="K1226" s="37" t="s">
        <v>33</v>
      </c>
      <c r="L1226" s="37" t="s">
        <v>2127</v>
      </c>
      <c r="M1226" s="37">
        <v>0.36</v>
      </c>
      <c r="N1226" s="37" t="s">
        <v>8</v>
      </c>
      <c r="O1226" s="37" t="s">
        <v>9</v>
      </c>
      <c r="P1226" s="37" t="s">
        <v>51</v>
      </c>
      <c r="Q1226" s="37" t="s">
        <v>1173</v>
      </c>
      <c r="R1226" s="37">
        <v>30161</v>
      </c>
      <c r="S1226" s="39">
        <v>42115</v>
      </c>
      <c r="T1226" s="39">
        <v>42117</v>
      </c>
      <c r="U1226" s="37">
        <v>1055.604</v>
      </c>
      <c r="V1226" s="37">
        <v>4</v>
      </c>
      <c r="W1226" s="37">
        <v>461.24</v>
      </c>
      <c r="X1226" s="37">
        <v>89602</v>
      </c>
      <c r="Y1226" s="37" t="s">
        <v>3216</v>
      </c>
      <c r="Z1226" s="37">
        <v>1914.5310632045037</v>
      </c>
    </row>
    <row r="1227" spans="1:26" customFormat="1" x14ac:dyDescent="0.2">
      <c r="A1227" s="37">
        <v>2964</v>
      </c>
      <c r="B1227" s="37" t="s">
        <v>2223</v>
      </c>
      <c r="C1227" s="37" t="s">
        <v>13</v>
      </c>
      <c r="D1227" s="37">
        <v>0.06</v>
      </c>
      <c r="E1227" s="37">
        <v>42.98</v>
      </c>
      <c r="F1227" s="37">
        <v>4.62</v>
      </c>
      <c r="G1227" s="37" t="s">
        <v>14</v>
      </c>
      <c r="H1227" s="37" t="s">
        <v>15</v>
      </c>
      <c r="I1227" s="37" t="s">
        <v>24</v>
      </c>
      <c r="J1227" s="37" t="s">
        <v>71</v>
      </c>
      <c r="K1227" s="37" t="s">
        <v>49</v>
      </c>
      <c r="L1227" s="37" t="s">
        <v>256</v>
      </c>
      <c r="M1227" s="37">
        <v>0.56000000000000005</v>
      </c>
      <c r="N1227" s="37" t="s">
        <v>8</v>
      </c>
      <c r="O1227" s="37" t="s">
        <v>87</v>
      </c>
      <c r="P1227" s="37" t="s">
        <v>293</v>
      </c>
      <c r="Q1227" s="37" t="s">
        <v>43</v>
      </c>
      <c r="R1227" s="37">
        <v>43050</v>
      </c>
      <c r="S1227" s="39">
        <v>42115</v>
      </c>
      <c r="T1227" s="39">
        <v>42117</v>
      </c>
      <c r="U1227" s="37">
        <v>-24.63</v>
      </c>
      <c r="V1227" s="37">
        <v>1</v>
      </c>
      <c r="W1227" s="37">
        <v>47.04</v>
      </c>
      <c r="X1227" s="37">
        <v>88610</v>
      </c>
      <c r="Y1227" s="37" t="s">
        <v>3219</v>
      </c>
      <c r="Z1227" s="37">
        <v>268.49456331221648</v>
      </c>
    </row>
    <row r="1228" spans="1:26" customFormat="1" x14ac:dyDescent="0.2">
      <c r="A1228" s="37">
        <v>535</v>
      </c>
      <c r="B1228" s="37" t="s">
        <v>2224</v>
      </c>
      <c r="C1228" s="37" t="s">
        <v>23</v>
      </c>
      <c r="D1228" s="37">
        <v>0</v>
      </c>
      <c r="E1228" s="37">
        <v>15.99</v>
      </c>
      <c r="F1228" s="37">
        <v>13.18</v>
      </c>
      <c r="G1228" s="37" t="s">
        <v>14</v>
      </c>
      <c r="H1228" s="37" t="s">
        <v>70</v>
      </c>
      <c r="I1228" s="37" t="s">
        <v>24</v>
      </c>
      <c r="J1228" s="37" t="s">
        <v>48</v>
      </c>
      <c r="K1228" s="37" t="s">
        <v>49</v>
      </c>
      <c r="L1228" s="37" t="s">
        <v>271</v>
      </c>
      <c r="M1228" s="37">
        <v>0.37</v>
      </c>
      <c r="N1228" s="37" t="s">
        <v>8</v>
      </c>
      <c r="O1228" s="37" t="s">
        <v>9</v>
      </c>
      <c r="P1228" s="37" t="s">
        <v>218</v>
      </c>
      <c r="Q1228" s="37" t="s">
        <v>1477</v>
      </c>
      <c r="R1228" s="37">
        <v>22025</v>
      </c>
      <c r="S1228" s="39">
        <v>42115</v>
      </c>
      <c r="T1228" s="39">
        <v>42119</v>
      </c>
      <c r="U1228" s="37">
        <v>46.488</v>
      </c>
      <c r="V1228" s="37">
        <v>23</v>
      </c>
      <c r="W1228" s="37">
        <v>403.25</v>
      </c>
      <c r="X1228" s="37">
        <v>88511</v>
      </c>
      <c r="Y1228" s="37" t="s">
        <v>3216</v>
      </c>
      <c r="Z1228" s="37">
        <v>486.26753564455419</v>
      </c>
    </row>
    <row r="1229" spans="1:26" customFormat="1" x14ac:dyDescent="0.2">
      <c r="A1229" s="37">
        <v>2548</v>
      </c>
      <c r="B1229" s="37" t="s">
        <v>1960</v>
      </c>
      <c r="C1229" s="37" t="s">
        <v>23</v>
      </c>
      <c r="D1229" s="37">
        <v>0.05</v>
      </c>
      <c r="E1229" s="37">
        <v>30.98</v>
      </c>
      <c r="F1229" s="37">
        <v>9.18</v>
      </c>
      <c r="G1229" s="37" t="s">
        <v>63</v>
      </c>
      <c r="H1229" s="37" t="s">
        <v>3</v>
      </c>
      <c r="I1229" s="37" t="s">
        <v>24</v>
      </c>
      <c r="J1229" s="37" t="s">
        <v>64</v>
      </c>
      <c r="K1229" s="37" t="s">
        <v>49</v>
      </c>
      <c r="L1229" s="37" t="s">
        <v>2225</v>
      </c>
      <c r="M1229" s="37">
        <v>0.4</v>
      </c>
      <c r="N1229" s="37" t="s">
        <v>8</v>
      </c>
      <c r="O1229" s="37" t="s">
        <v>35</v>
      </c>
      <c r="P1229" s="37" t="s">
        <v>66</v>
      </c>
      <c r="Q1229" s="37" t="s">
        <v>76</v>
      </c>
      <c r="R1229" s="37">
        <v>90068</v>
      </c>
      <c r="S1229" s="39">
        <v>42115</v>
      </c>
      <c r="T1229" s="39">
        <v>42115</v>
      </c>
      <c r="U1229" s="37">
        <v>61.47</v>
      </c>
      <c r="V1229" s="37">
        <v>12</v>
      </c>
      <c r="W1229" s="37">
        <v>382.29</v>
      </c>
      <c r="X1229" s="37">
        <v>40997</v>
      </c>
      <c r="Y1229" s="37" t="s">
        <v>3218</v>
      </c>
      <c r="Z1229" s="37">
        <v>338.6594995503504</v>
      </c>
    </row>
    <row r="1230" spans="1:26" customFormat="1" x14ac:dyDescent="0.2">
      <c r="A1230" s="37">
        <v>2548</v>
      </c>
      <c r="B1230" s="37" t="s">
        <v>1960</v>
      </c>
      <c r="C1230" s="37" t="s">
        <v>23</v>
      </c>
      <c r="D1230" s="37">
        <v>0.05</v>
      </c>
      <c r="E1230" s="37">
        <v>22.99</v>
      </c>
      <c r="F1230" s="37">
        <v>8.99</v>
      </c>
      <c r="G1230" s="37" t="s">
        <v>14</v>
      </c>
      <c r="H1230" s="37" t="s">
        <v>3</v>
      </c>
      <c r="I1230" s="37" t="s">
        <v>24</v>
      </c>
      <c r="J1230" s="37" t="s">
        <v>25</v>
      </c>
      <c r="K1230" s="37" t="s">
        <v>18</v>
      </c>
      <c r="L1230" s="37" t="s">
        <v>2226</v>
      </c>
      <c r="M1230" s="37">
        <v>0.56999999999999995</v>
      </c>
      <c r="N1230" s="37" t="s">
        <v>8</v>
      </c>
      <c r="O1230" s="37" t="s">
        <v>35</v>
      </c>
      <c r="P1230" s="37" t="s">
        <v>66</v>
      </c>
      <c r="Q1230" s="37" t="s">
        <v>76</v>
      </c>
      <c r="R1230" s="37">
        <v>90068</v>
      </c>
      <c r="S1230" s="39">
        <v>42115</v>
      </c>
      <c r="T1230" s="39">
        <v>42122</v>
      </c>
      <c r="U1230" s="37">
        <v>18.27</v>
      </c>
      <c r="V1230" s="37">
        <v>37</v>
      </c>
      <c r="W1230" s="37">
        <v>881.74</v>
      </c>
      <c r="X1230" s="37">
        <v>40997</v>
      </c>
      <c r="Y1230" s="37" t="s">
        <v>3218</v>
      </c>
      <c r="Z1230" s="37">
        <v>487.6531824512378</v>
      </c>
    </row>
    <row r="1231" spans="1:26" customFormat="1" x14ac:dyDescent="0.2">
      <c r="A1231" s="37">
        <v>2548</v>
      </c>
      <c r="B1231" s="37" t="s">
        <v>1960</v>
      </c>
      <c r="C1231" s="37" t="s">
        <v>23</v>
      </c>
      <c r="D1231" s="37">
        <v>0.04</v>
      </c>
      <c r="E1231" s="37">
        <v>212.6</v>
      </c>
      <c r="F1231" s="37">
        <v>110.2</v>
      </c>
      <c r="G1231" s="37" t="s">
        <v>2</v>
      </c>
      <c r="H1231" s="37" t="s">
        <v>3</v>
      </c>
      <c r="I1231" s="37" t="s">
        <v>4</v>
      </c>
      <c r="J1231" s="37" t="s">
        <v>5</v>
      </c>
      <c r="K1231" s="37" t="s">
        <v>6</v>
      </c>
      <c r="L1231" s="37" t="s">
        <v>139</v>
      </c>
      <c r="M1231" s="37">
        <v>0.73</v>
      </c>
      <c r="N1231" s="37" t="s">
        <v>8</v>
      </c>
      <c r="O1231" s="37" t="s">
        <v>35</v>
      </c>
      <c r="P1231" s="37" t="s">
        <v>66</v>
      </c>
      <c r="Q1231" s="37" t="s">
        <v>76</v>
      </c>
      <c r="R1231" s="37">
        <v>90068</v>
      </c>
      <c r="S1231" s="39">
        <v>42115</v>
      </c>
      <c r="T1231" s="39">
        <v>42119</v>
      </c>
      <c r="U1231" s="37">
        <v>-513.79042000000004</v>
      </c>
      <c r="V1231" s="37">
        <v>33</v>
      </c>
      <c r="W1231" s="37">
        <v>7384.18</v>
      </c>
      <c r="X1231" s="37">
        <v>40997</v>
      </c>
      <c r="Y1231" s="37" t="s">
        <v>3218</v>
      </c>
      <c r="Z1231" s="37">
        <v>3670.2993622052904</v>
      </c>
    </row>
    <row r="1232" spans="1:26" customFormat="1" x14ac:dyDescent="0.2">
      <c r="A1232" s="37">
        <v>2549</v>
      </c>
      <c r="B1232" s="37" t="s">
        <v>2227</v>
      </c>
      <c r="C1232" s="37" t="s">
        <v>23</v>
      </c>
      <c r="D1232" s="37">
        <v>0.05</v>
      </c>
      <c r="E1232" s="37">
        <v>30.98</v>
      </c>
      <c r="F1232" s="37">
        <v>9.18</v>
      </c>
      <c r="G1232" s="37" t="s">
        <v>63</v>
      </c>
      <c r="H1232" s="37" t="s">
        <v>3</v>
      </c>
      <c r="I1232" s="37" t="s">
        <v>24</v>
      </c>
      <c r="J1232" s="37" t="s">
        <v>64</v>
      </c>
      <c r="K1232" s="37" t="s">
        <v>49</v>
      </c>
      <c r="L1232" s="37" t="s">
        <v>2225</v>
      </c>
      <c r="M1232" s="37">
        <v>0.4</v>
      </c>
      <c r="N1232" s="37" t="s">
        <v>8</v>
      </c>
      <c r="O1232" s="37" t="s">
        <v>87</v>
      </c>
      <c r="P1232" s="37" t="s">
        <v>293</v>
      </c>
      <c r="Q1232" s="37" t="s">
        <v>2228</v>
      </c>
      <c r="R1232" s="37">
        <v>43213</v>
      </c>
      <c r="S1232" s="39">
        <v>42115</v>
      </c>
      <c r="T1232" s="39">
        <v>42115</v>
      </c>
      <c r="U1232" s="37">
        <v>61.47</v>
      </c>
      <c r="V1232" s="37">
        <v>3</v>
      </c>
      <c r="W1232" s="37">
        <v>95.57</v>
      </c>
      <c r="X1232" s="37">
        <v>88657</v>
      </c>
      <c r="Y1232" s="37" t="s">
        <v>3219</v>
      </c>
      <c r="Z1232" s="37">
        <v>338.6594995503504</v>
      </c>
    </row>
    <row r="1233" spans="1:26" customFormat="1" x14ac:dyDescent="0.2">
      <c r="A1233" s="37">
        <v>2549</v>
      </c>
      <c r="B1233" s="37" t="s">
        <v>2227</v>
      </c>
      <c r="C1233" s="37" t="s">
        <v>23</v>
      </c>
      <c r="D1233" s="37">
        <v>0.05</v>
      </c>
      <c r="E1233" s="37">
        <v>22.99</v>
      </c>
      <c r="F1233" s="37">
        <v>8.99</v>
      </c>
      <c r="G1233" s="37" t="s">
        <v>14</v>
      </c>
      <c r="H1233" s="37" t="s">
        <v>3</v>
      </c>
      <c r="I1233" s="37" t="s">
        <v>24</v>
      </c>
      <c r="J1233" s="37" t="s">
        <v>25</v>
      </c>
      <c r="K1233" s="37" t="s">
        <v>18</v>
      </c>
      <c r="L1233" s="37" t="s">
        <v>2226</v>
      </c>
      <c r="M1233" s="37">
        <v>0.56999999999999995</v>
      </c>
      <c r="N1233" s="37" t="s">
        <v>8</v>
      </c>
      <c r="O1233" s="37" t="s">
        <v>87</v>
      </c>
      <c r="P1233" s="37" t="s">
        <v>293</v>
      </c>
      <c r="Q1233" s="37" t="s">
        <v>2228</v>
      </c>
      <c r="R1233" s="37">
        <v>43213</v>
      </c>
      <c r="S1233" s="39">
        <v>42115</v>
      </c>
      <c r="T1233" s="39">
        <v>42122</v>
      </c>
      <c r="U1233" s="37">
        <v>18.27</v>
      </c>
      <c r="V1233" s="37">
        <v>9</v>
      </c>
      <c r="W1233" s="37">
        <v>214.48</v>
      </c>
      <c r="X1233" s="37">
        <v>88657</v>
      </c>
      <c r="Y1233" s="37" t="s">
        <v>3219</v>
      </c>
      <c r="Z1233" s="37">
        <v>487.6531824512378</v>
      </c>
    </row>
    <row r="1234" spans="1:26" customFormat="1" x14ac:dyDescent="0.2">
      <c r="A1234" s="37">
        <v>2549</v>
      </c>
      <c r="B1234" s="37" t="s">
        <v>2227</v>
      </c>
      <c r="C1234" s="37" t="s">
        <v>23</v>
      </c>
      <c r="D1234" s="37">
        <v>0.04</v>
      </c>
      <c r="E1234" s="37">
        <v>212.6</v>
      </c>
      <c r="F1234" s="37">
        <v>110.2</v>
      </c>
      <c r="G1234" s="37" t="s">
        <v>2</v>
      </c>
      <c r="H1234" s="37" t="s">
        <v>3</v>
      </c>
      <c r="I1234" s="37" t="s">
        <v>4</v>
      </c>
      <c r="J1234" s="37" t="s">
        <v>5</v>
      </c>
      <c r="K1234" s="37" t="s">
        <v>6</v>
      </c>
      <c r="L1234" s="37" t="s">
        <v>139</v>
      </c>
      <c r="M1234" s="37">
        <v>0.73</v>
      </c>
      <c r="N1234" s="37" t="s">
        <v>8</v>
      </c>
      <c r="O1234" s="37" t="s">
        <v>87</v>
      </c>
      <c r="P1234" s="37" t="s">
        <v>293</v>
      </c>
      <c r="Q1234" s="37" t="s">
        <v>2228</v>
      </c>
      <c r="R1234" s="37">
        <v>43213</v>
      </c>
      <c r="S1234" s="39">
        <v>42115</v>
      </c>
      <c r="T1234" s="39">
        <v>42119</v>
      </c>
      <c r="U1234" s="37">
        <v>-513.79042000000004</v>
      </c>
      <c r="V1234" s="37">
        <v>8</v>
      </c>
      <c r="W1234" s="37">
        <v>1790.1</v>
      </c>
      <c r="X1234" s="37">
        <v>88657</v>
      </c>
      <c r="Y1234" s="37" t="s">
        <v>3219</v>
      </c>
      <c r="Z1234" s="37">
        <v>3670.2993622052904</v>
      </c>
    </row>
    <row r="1235" spans="1:26" customFormat="1" x14ac:dyDescent="0.2">
      <c r="A1235" s="37">
        <v>627</v>
      </c>
      <c r="B1235" s="37" t="s">
        <v>2229</v>
      </c>
      <c r="C1235" s="37" t="s">
        <v>92</v>
      </c>
      <c r="D1235" s="37">
        <v>0.02</v>
      </c>
      <c r="E1235" s="37">
        <v>419.19</v>
      </c>
      <c r="F1235" s="37">
        <v>19.989999999999998</v>
      </c>
      <c r="G1235" s="37" t="s">
        <v>14</v>
      </c>
      <c r="H1235" s="37" t="s">
        <v>70</v>
      </c>
      <c r="I1235" s="37" t="s">
        <v>24</v>
      </c>
      <c r="J1235" s="37" t="s">
        <v>54</v>
      </c>
      <c r="K1235" s="37" t="s">
        <v>49</v>
      </c>
      <c r="L1235" s="37" t="s">
        <v>2168</v>
      </c>
      <c r="M1235" s="37">
        <v>0.57999999999999996</v>
      </c>
      <c r="N1235" s="37" t="s">
        <v>8</v>
      </c>
      <c r="O1235" s="37" t="s">
        <v>87</v>
      </c>
      <c r="P1235" s="37" t="s">
        <v>293</v>
      </c>
      <c r="Q1235" s="37" t="s">
        <v>2230</v>
      </c>
      <c r="R1235" s="37">
        <v>43952</v>
      </c>
      <c r="S1235" s="39">
        <v>42115</v>
      </c>
      <c r="T1235" s="39">
        <v>42116</v>
      </c>
      <c r="U1235" s="37">
        <v>6610.2</v>
      </c>
      <c r="V1235" s="37">
        <v>22</v>
      </c>
      <c r="W1235" s="37">
        <v>9580</v>
      </c>
      <c r="X1235" s="37">
        <v>90469</v>
      </c>
      <c r="Y1235" s="37" t="s">
        <v>3219</v>
      </c>
      <c r="Z1235" s="37">
        <v>8753.5244269184768</v>
      </c>
    </row>
    <row r="1236" spans="1:26" customFormat="1" x14ac:dyDescent="0.2">
      <c r="A1236" s="37">
        <v>2668</v>
      </c>
      <c r="B1236" s="37" t="s">
        <v>1872</v>
      </c>
      <c r="C1236" s="37" t="s">
        <v>46</v>
      </c>
      <c r="D1236" s="37">
        <v>0.06</v>
      </c>
      <c r="E1236" s="37">
        <v>3.93</v>
      </c>
      <c r="F1236" s="37">
        <v>0.99</v>
      </c>
      <c r="G1236" s="37" t="s">
        <v>14</v>
      </c>
      <c r="H1236" s="37" t="s">
        <v>47</v>
      </c>
      <c r="I1236" s="37" t="s">
        <v>24</v>
      </c>
      <c r="J1236" s="37" t="s">
        <v>152</v>
      </c>
      <c r="K1236" s="37" t="s">
        <v>26</v>
      </c>
      <c r="L1236" s="37" t="s">
        <v>2231</v>
      </c>
      <c r="M1236" s="37">
        <v>0.39</v>
      </c>
      <c r="N1236" s="37" t="s">
        <v>8</v>
      </c>
      <c r="O1236" s="37" t="s">
        <v>28</v>
      </c>
      <c r="P1236" s="37" t="s">
        <v>1047</v>
      </c>
      <c r="Q1236" s="37" t="s">
        <v>1874</v>
      </c>
      <c r="R1236" s="37">
        <v>57701</v>
      </c>
      <c r="S1236" s="39">
        <v>42115</v>
      </c>
      <c r="T1236" s="39">
        <v>42117</v>
      </c>
      <c r="U1236" s="37">
        <v>10.782400000000001</v>
      </c>
      <c r="V1236" s="37">
        <v>6</v>
      </c>
      <c r="W1236" s="37">
        <v>24.18</v>
      </c>
      <c r="X1236" s="37">
        <v>87832</v>
      </c>
      <c r="Y1236" s="37" t="s">
        <v>3217</v>
      </c>
      <c r="Z1236" s="37">
        <v>203.66771594854501</v>
      </c>
    </row>
    <row r="1237" spans="1:26" customFormat="1" x14ac:dyDescent="0.2">
      <c r="A1237" s="37">
        <v>2932</v>
      </c>
      <c r="B1237" s="37" t="s">
        <v>2232</v>
      </c>
      <c r="C1237" s="37" t="s">
        <v>13</v>
      </c>
      <c r="D1237" s="37">
        <v>0.01</v>
      </c>
      <c r="E1237" s="37">
        <v>35.44</v>
      </c>
      <c r="F1237" s="37">
        <v>19.989999999999998</v>
      </c>
      <c r="G1237" s="37" t="s">
        <v>14</v>
      </c>
      <c r="H1237" s="37" t="s">
        <v>3</v>
      </c>
      <c r="I1237" s="37" t="s">
        <v>24</v>
      </c>
      <c r="J1237" s="37" t="s">
        <v>64</v>
      </c>
      <c r="K1237" s="37" t="s">
        <v>49</v>
      </c>
      <c r="L1237" s="37" t="s">
        <v>2233</v>
      </c>
      <c r="M1237" s="37">
        <v>0.38</v>
      </c>
      <c r="N1237" s="37" t="s">
        <v>8</v>
      </c>
      <c r="O1237" s="37" t="s">
        <v>87</v>
      </c>
      <c r="P1237" s="37" t="s">
        <v>224</v>
      </c>
      <c r="Q1237" s="37" t="s">
        <v>1631</v>
      </c>
      <c r="R1237" s="37">
        <v>6614</v>
      </c>
      <c r="S1237" s="39">
        <v>42116</v>
      </c>
      <c r="T1237" s="39">
        <v>42117</v>
      </c>
      <c r="U1237" s="37">
        <v>-52.822800000000001</v>
      </c>
      <c r="V1237" s="37">
        <v>1</v>
      </c>
      <c r="W1237" s="37">
        <v>55.43</v>
      </c>
      <c r="X1237" s="37">
        <v>87620</v>
      </c>
      <c r="Y1237" s="37" t="s">
        <v>3219</v>
      </c>
      <c r="Z1237" s="37">
        <v>544.1449951163105</v>
      </c>
    </row>
    <row r="1238" spans="1:26" customFormat="1" x14ac:dyDescent="0.2">
      <c r="A1238" s="37">
        <v>2938</v>
      </c>
      <c r="B1238" s="37" t="s">
        <v>2234</v>
      </c>
      <c r="C1238" s="37" t="s">
        <v>13</v>
      </c>
      <c r="D1238" s="37">
        <v>0.03</v>
      </c>
      <c r="E1238" s="37">
        <v>47.9</v>
      </c>
      <c r="F1238" s="37">
        <v>5.86</v>
      </c>
      <c r="G1238" s="37" t="s">
        <v>14</v>
      </c>
      <c r="H1238" s="37" t="s">
        <v>3</v>
      </c>
      <c r="I1238" s="37" t="s">
        <v>24</v>
      </c>
      <c r="J1238" s="37" t="s">
        <v>64</v>
      </c>
      <c r="K1238" s="37" t="s">
        <v>49</v>
      </c>
      <c r="L1238" s="37" t="s">
        <v>1285</v>
      </c>
      <c r="M1238" s="37">
        <v>0.37</v>
      </c>
      <c r="N1238" s="37" t="s">
        <v>8</v>
      </c>
      <c r="O1238" s="37" t="s">
        <v>87</v>
      </c>
      <c r="P1238" s="37" t="s">
        <v>379</v>
      </c>
      <c r="Q1238" s="37" t="s">
        <v>2235</v>
      </c>
      <c r="R1238" s="37">
        <v>2180</v>
      </c>
      <c r="S1238" s="39">
        <v>42116</v>
      </c>
      <c r="T1238" s="39">
        <v>42119</v>
      </c>
      <c r="U1238" s="37">
        <v>642.99030000000005</v>
      </c>
      <c r="V1238" s="37">
        <v>20</v>
      </c>
      <c r="W1238" s="37">
        <v>931.87</v>
      </c>
      <c r="X1238" s="37">
        <v>87620</v>
      </c>
      <c r="Y1238" s="37" t="s">
        <v>3219</v>
      </c>
      <c r="Z1238" s="37">
        <v>883.64231266565037</v>
      </c>
    </row>
    <row r="1239" spans="1:26" customFormat="1" x14ac:dyDescent="0.2">
      <c r="A1239" s="37">
        <v>666</v>
      </c>
      <c r="B1239" s="37" t="s">
        <v>2236</v>
      </c>
      <c r="C1239" s="37" t="s">
        <v>23</v>
      </c>
      <c r="D1239" s="37">
        <v>0.02</v>
      </c>
      <c r="E1239" s="37">
        <v>4.57</v>
      </c>
      <c r="F1239" s="37">
        <v>5.42</v>
      </c>
      <c r="G1239" s="37" t="s">
        <v>14</v>
      </c>
      <c r="H1239" s="37" t="s">
        <v>70</v>
      </c>
      <c r="I1239" s="37" t="s">
        <v>24</v>
      </c>
      <c r="J1239" s="37" t="s">
        <v>48</v>
      </c>
      <c r="K1239" s="37" t="s">
        <v>49</v>
      </c>
      <c r="L1239" s="37" t="s">
        <v>2237</v>
      </c>
      <c r="M1239" s="37">
        <v>0.37</v>
      </c>
      <c r="N1239" s="37" t="s">
        <v>8</v>
      </c>
      <c r="O1239" s="37" t="s">
        <v>9</v>
      </c>
      <c r="P1239" s="37" t="s">
        <v>376</v>
      </c>
      <c r="Q1239" s="37" t="s">
        <v>2238</v>
      </c>
      <c r="R1239" s="37">
        <v>37211</v>
      </c>
      <c r="S1239" s="39">
        <v>42116</v>
      </c>
      <c r="T1239" s="39">
        <v>42120</v>
      </c>
      <c r="U1239" s="37">
        <v>-352.81400000000002</v>
      </c>
      <c r="V1239" s="37">
        <v>11</v>
      </c>
      <c r="W1239" s="37">
        <v>54.04</v>
      </c>
      <c r="X1239" s="37">
        <v>88679</v>
      </c>
      <c r="Y1239" s="37" t="s">
        <v>3216</v>
      </c>
      <c r="Z1239" s="37">
        <v>-186.10694467286203</v>
      </c>
    </row>
    <row r="1240" spans="1:26" customFormat="1" x14ac:dyDescent="0.2">
      <c r="A1240" s="37">
        <v>667</v>
      </c>
      <c r="B1240" s="37" t="s">
        <v>529</v>
      </c>
      <c r="C1240" s="37" t="s">
        <v>23</v>
      </c>
      <c r="D1240" s="37">
        <v>0.02</v>
      </c>
      <c r="E1240" s="37">
        <v>4.57</v>
      </c>
      <c r="F1240" s="37">
        <v>5.42</v>
      </c>
      <c r="G1240" s="37" t="s">
        <v>14</v>
      </c>
      <c r="H1240" s="37" t="s">
        <v>70</v>
      </c>
      <c r="I1240" s="37" t="s">
        <v>24</v>
      </c>
      <c r="J1240" s="37" t="s">
        <v>48</v>
      </c>
      <c r="K1240" s="37" t="s">
        <v>49</v>
      </c>
      <c r="L1240" s="37" t="s">
        <v>2237</v>
      </c>
      <c r="M1240" s="37">
        <v>0.37</v>
      </c>
      <c r="N1240" s="37" t="s">
        <v>8</v>
      </c>
      <c r="O1240" s="37" t="s">
        <v>28</v>
      </c>
      <c r="P1240" s="37" t="s">
        <v>163</v>
      </c>
      <c r="Q1240" s="37" t="s">
        <v>530</v>
      </c>
      <c r="R1240" s="37">
        <v>75203</v>
      </c>
      <c r="S1240" s="39">
        <v>42116</v>
      </c>
      <c r="T1240" s="39">
        <v>42120</v>
      </c>
      <c r="U1240" s="37">
        <v>-124.2805</v>
      </c>
      <c r="V1240" s="37">
        <v>45</v>
      </c>
      <c r="W1240" s="37">
        <v>221.06</v>
      </c>
      <c r="X1240" s="37">
        <v>48257</v>
      </c>
      <c r="Y1240" s="37" t="s">
        <v>3217</v>
      </c>
      <c r="Z1240" s="37">
        <v>47.917237753207971</v>
      </c>
    </row>
    <row r="1241" spans="1:26" customFormat="1" x14ac:dyDescent="0.2">
      <c r="A1241" s="37">
        <v>1777</v>
      </c>
      <c r="B1241" s="37" t="s">
        <v>148</v>
      </c>
      <c r="C1241" s="37" t="s">
        <v>23</v>
      </c>
      <c r="D1241" s="37">
        <v>7.0000000000000007E-2</v>
      </c>
      <c r="E1241" s="37">
        <v>5.43</v>
      </c>
      <c r="F1241" s="37">
        <v>0.95</v>
      </c>
      <c r="G1241" s="37" t="s">
        <v>14</v>
      </c>
      <c r="H1241" s="37" t="s">
        <v>15</v>
      </c>
      <c r="I1241" s="37" t="s">
        <v>24</v>
      </c>
      <c r="J1241" s="37" t="s">
        <v>64</v>
      </c>
      <c r="K1241" s="37" t="s">
        <v>26</v>
      </c>
      <c r="L1241" s="37" t="s">
        <v>2239</v>
      </c>
      <c r="M1241" s="37">
        <v>0.36</v>
      </c>
      <c r="N1241" s="37" t="s">
        <v>8</v>
      </c>
      <c r="O1241" s="37" t="s">
        <v>28</v>
      </c>
      <c r="P1241" s="37" t="s">
        <v>29</v>
      </c>
      <c r="Q1241" s="37" t="s">
        <v>150</v>
      </c>
      <c r="R1241" s="37">
        <v>46383</v>
      </c>
      <c r="S1241" s="39">
        <v>42116</v>
      </c>
      <c r="T1241" s="39">
        <v>42120</v>
      </c>
      <c r="U1241" s="37">
        <v>26.5029</v>
      </c>
      <c r="V1241" s="37">
        <v>7</v>
      </c>
      <c r="W1241" s="37">
        <v>38.409999999999997</v>
      </c>
      <c r="X1241" s="37">
        <v>89939</v>
      </c>
      <c r="Y1241" s="37" t="s">
        <v>3217</v>
      </c>
      <c r="Z1241" s="37">
        <v>11.18045173650011</v>
      </c>
    </row>
    <row r="1242" spans="1:26" customFormat="1" x14ac:dyDescent="0.2">
      <c r="A1242" s="37">
        <v>678</v>
      </c>
      <c r="B1242" s="37" t="s">
        <v>2240</v>
      </c>
      <c r="C1242" s="37" t="s">
        <v>92</v>
      </c>
      <c r="D1242" s="37">
        <v>0.04</v>
      </c>
      <c r="E1242" s="37">
        <v>15.42</v>
      </c>
      <c r="F1242" s="37">
        <v>10.68</v>
      </c>
      <c r="G1242" s="37" t="s">
        <v>63</v>
      </c>
      <c r="H1242" s="37" t="s">
        <v>70</v>
      </c>
      <c r="I1242" s="37" t="s">
        <v>24</v>
      </c>
      <c r="J1242" s="37" t="s">
        <v>54</v>
      </c>
      <c r="K1242" s="37" t="s">
        <v>49</v>
      </c>
      <c r="L1242" s="37" t="s">
        <v>2241</v>
      </c>
      <c r="M1242" s="37">
        <v>0.57999999999999996</v>
      </c>
      <c r="N1242" s="37" t="s">
        <v>8</v>
      </c>
      <c r="O1242" s="37" t="s">
        <v>9</v>
      </c>
      <c r="P1242" s="37" t="s">
        <v>218</v>
      </c>
      <c r="Q1242" s="37" t="s">
        <v>2219</v>
      </c>
      <c r="R1242" s="37">
        <v>24281</v>
      </c>
      <c r="S1242" s="39">
        <v>42116</v>
      </c>
      <c r="T1242" s="39">
        <v>42117</v>
      </c>
      <c r="U1242" s="37">
        <v>-109.70399999999999</v>
      </c>
      <c r="V1242" s="37">
        <v>5</v>
      </c>
      <c r="W1242" s="37">
        <v>81.14</v>
      </c>
      <c r="X1242" s="37">
        <v>88889</v>
      </c>
      <c r="Y1242" s="37" t="s">
        <v>3216</v>
      </c>
      <c r="Z1242" s="37">
        <v>254.33260075249339</v>
      </c>
    </row>
    <row r="1243" spans="1:26" customFormat="1" x14ac:dyDescent="0.2">
      <c r="A1243" s="37">
        <v>2760</v>
      </c>
      <c r="B1243" s="37" t="s">
        <v>2242</v>
      </c>
      <c r="C1243" s="37" t="s">
        <v>92</v>
      </c>
      <c r="D1243" s="37">
        <v>0.08</v>
      </c>
      <c r="E1243" s="37">
        <v>22.01</v>
      </c>
      <c r="F1243" s="37">
        <v>5.53</v>
      </c>
      <c r="G1243" s="37" t="s">
        <v>14</v>
      </c>
      <c r="H1243" s="37" t="s">
        <v>70</v>
      </c>
      <c r="I1243" s="37" t="s">
        <v>24</v>
      </c>
      <c r="J1243" s="37" t="s">
        <v>25</v>
      </c>
      <c r="K1243" s="37" t="s">
        <v>18</v>
      </c>
      <c r="L1243" s="37" t="s">
        <v>472</v>
      </c>
      <c r="M1243" s="37">
        <v>0.59</v>
      </c>
      <c r="N1243" s="37" t="s">
        <v>8</v>
      </c>
      <c r="O1243" s="37" t="s">
        <v>87</v>
      </c>
      <c r="P1243" s="37" t="s">
        <v>224</v>
      </c>
      <c r="Q1243" s="37" t="s">
        <v>2243</v>
      </c>
      <c r="R1243" s="37">
        <v>6708</v>
      </c>
      <c r="S1243" s="39">
        <v>42116</v>
      </c>
      <c r="T1243" s="39">
        <v>42118</v>
      </c>
      <c r="U1243" s="37">
        <v>105.7</v>
      </c>
      <c r="V1243" s="37">
        <v>11</v>
      </c>
      <c r="W1243" s="37">
        <v>241.97</v>
      </c>
      <c r="X1243" s="37">
        <v>90724</v>
      </c>
      <c r="Y1243" s="37" t="s">
        <v>3219</v>
      </c>
      <c r="Z1243" s="37">
        <v>417.31100561873814</v>
      </c>
    </row>
    <row r="1244" spans="1:26" customFormat="1" x14ac:dyDescent="0.2">
      <c r="A1244" s="37">
        <v>2764</v>
      </c>
      <c r="B1244" s="37" t="s">
        <v>2244</v>
      </c>
      <c r="C1244" s="37" t="s">
        <v>92</v>
      </c>
      <c r="D1244" s="37">
        <v>0.02</v>
      </c>
      <c r="E1244" s="37">
        <v>29.74</v>
      </c>
      <c r="F1244" s="37">
        <v>6.64</v>
      </c>
      <c r="G1244" s="37" t="s">
        <v>14</v>
      </c>
      <c r="H1244" s="37" t="s">
        <v>70</v>
      </c>
      <c r="I1244" s="37" t="s">
        <v>24</v>
      </c>
      <c r="J1244" s="37" t="s">
        <v>54</v>
      </c>
      <c r="K1244" s="37" t="s">
        <v>49</v>
      </c>
      <c r="L1244" s="37" t="s">
        <v>2245</v>
      </c>
      <c r="M1244" s="37">
        <v>0.7</v>
      </c>
      <c r="N1244" s="37" t="s">
        <v>8</v>
      </c>
      <c r="O1244" s="37" t="s">
        <v>87</v>
      </c>
      <c r="P1244" s="37" t="s">
        <v>373</v>
      </c>
      <c r="Q1244" s="37" t="s">
        <v>1981</v>
      </c>
      <c r="R1244" s="37">
        <v>7601</v>
      </c>
      <c r="S1244" s="39">
        <v>42116</v>
      </c>
      <c r="T1244" s="39">
        <v>42116</v>
      </c>
      <c r="U1244" s="37">
        <v>-21.06</v>
      </c>
      <c r="V1244" s="37">
        <v>4</v>
      </c>
      <c r="W1244" s="37">
        <v>120.81</v>
      </c>
      <c r="X1244" s="37">
        <v>90724</v>
      </c>
      <c r="Y1244" s="37" t="s">
        <v>3219</v>
      </c>
      <c r="Z1244" s="37">
        <v>473.48518499191846</v>
      </c>
    </row>
    <row r="1245" spans="1:26" customFormat="1" x14ac:dyDescent="0.2">
      <c r="A1245" s="37">
        <v>2737</v>
      </c>
      <c r="B1245" s="37" t="s">
        <v>2246</v>
      </c>
      <c r="C1245" s="37" t="s">
        <v>46</v>
      </c>
      <c r="D1245" s="37">
        <v>0.05</v>
      </c>
      <c r="E1245" s="37">
        <v>100.98</v>
      </c>
      <c r="F1245" s="37">
        <v>7.18</v>
      </c>
      <c r="G1245" s="37" t="s">
        <v>14</v>
      </c>
      <c r="H1245" s="37" t="s">
        <v>3</v>
      </c>
      <c r="I1245" s="37" t="s">
        <v>16</v>
      </c>
      <c r="J1245" s="37" t="s">
        <v>17</v>
      </c>
      <c r="K1245" s="37" t="s">
        <v>49</v>
      </c>
      <c r="L1245" s="37" t="s">
        <v>645</v>
      </c>
      <c r="M1245" s="37">
        <v>0.4</v>
      </c>
      <c r="N1245" s="37" t="s">
        <v>8</v>
      </c>
      <c r="O1245" s="37" t="s">
        <v>87</v>
      </c>
      <c r="P1245" s="37" t="s">
        <v>609</v>
      </c>
      <c r="Q1245" s="37" t="s">
        <v>1922</v>
      </c>
      <c r="R1245" s="37">
        <v>5701</v>
      </c>
      <c r="S1245" s="39">
        <v>42116</v>
      </c>
      <c r="T1245" s="39">
        <v>42118</v>
      </c>
      <c r="U1245" s="37">
        <v>566.60730000000001</v>
      </c>
      <c r="V1245" s="37">
        <v>8</v>
      </c>
      <c r="W1245" s="37">
        <v>821.17</v>
      </c>
      <c r="X1245" s="37">
        <v>89018</v>
      </c>
      <c r="Y1245" s="37" t="s">
        <v>3219</v>
      </c>
      <c r="Z1245" s="37">
        <v>1223.4534631701247</v>
      </c>
    </row>
    <row r="1246" spans="1:26" customFormat="1" x14ac:dyDescent="0.2">
      <c r="A1246" s="37">
        <v>2114</v>
      </c>
      <c r="B1246" s="37" t="s">
        <v>1351</v>
      </c>
      <c r="C1246" s="37" t="s">
        <v>1</v>
      </c>
      <c r="D1246" s="37">
        <v>0.08</v>
      </c>
      <c r="E1246" s="37">
        <v>2.89</v>
      </c>
      <c r="F1246" s="37">
        <v>0.49</v>
      </c>
      <c r="G1246" s="37" t="s">
        <v>14</v>
      </c>
      <c r="H1246" s="37" t="s">
        <v>70</v>
      </c>
      <c r="I1246" s="37" t="s">
        <v>24</v>
      </c>
      <c r="J1246" s="37" t="s">
        <v>128</v>
      </c>
      <c r="K1246" s="37" t="s">
        <v>49</v>
      </c>
      <c r="L1246" s="37" t="s">
        <v>2247</v>
      </c>
      <c r="M1246" s="37">
        <v>0.38</v>
      </c>
      <c r="N1246" s="37" t="s">
        <v>8</v>
      </c>
      <c r="O1246" s="37" t="s">
        <v>9</v>
      </c>
      <c r="P1246" s="37" t="s">
        <v>218</v>
      </c>
      <c r="Q1246" s="37" t="s">
        <v>1353</v>
      </c>
      <c r="R1246" s="37">
        <v>23518</v>
      </c>
      <c r="S1246" s="39">
        <v>42117</v>
      </c>
      <c r="T1246" s="39">
        <v>42117</v>
      </c>
      <c r="U1246" s="37">
        <v>38.405999999999999</v>
      </c>
      <c r="V1246" s="37">
        <v>1</v>
      </c>
      <c r="W1246" s="37">
        <v>3.07</v>
      </c>
      <c r="X1246" s="37">
        <v>88404</v>
      </c>
      <c r="Y1246" s="37" t="s">
        <v>3216</v>
      </c>
      <c r="Z1246" s="37">
        <v>251.89109471402037</v>
      </c>
    </row>
    <row r="1247" spans="1:26" customFormat="1" x14ac:dyDescent="0.2">
      <c r="A1247" s="37">
        <v>1253</v>
      </c>
      <c r="B1247" s="37" t="s">
        <v>2248</v>
      </c>
      <c r="C1247" s="37" t="s">
        <v>23</v>
      </c>
      <c r="D1247" s="37">
        <v>0.02</v>
      </c>
      <c r="E1247" s="37">
        <v>46.89</v>
      </c>
      <c r="F1247" s="37">
        <v>5.0999999999999996</v>
      </c>
      <c r="G1247" s="37" t="s">
        <v>14</v>
      </c>
      <c r="H1247" s="37" t="s">
        <v>47</v>
      </c>
      <c r="I1247" s="37" t="s">
        <v>24</v>
      </c>
      <c r="J1247" s="37" t="s">
        <v>71</v>
      </c>
      <c r="K1247" s="37" t="s">
        <v>120</v>
      </c>
      <c r="L1247" s="37" t="s">
        <v>1819</v>
      </c>
      <c r="M1247" s="37">
        <v>0.46</v>
      </c>
      <c r="N1247" s="37" t="s">
        <v>8</v>
      </c>
      <c r="O1247" s="37" t="s">
        <v>28</v>
      </c>
      <c r="P1247" s="37" t="s">
        <v>163</v>
      </c>
      <c r="Q1247" s="37" t="s">
        <v>2249</v>
      </c>
      <c r="R1247" s="37">
        <v>78613</v>
      </c>
      <c r="S1247" s="39">
        <v>42117</v>
      </c>
      <c r="T1247" s="39">
        <v>42117</v>
      </c>
      <c r="U1247" s="37">
        <v>421.3485</v>
      </c>
      <c r="V1247" s="37">
        <v>13</v>
      </c>
      <c r="W1247" s="37">
        <v>610.65</v>
      </c>
      <c r="X1247" s="37">
        <v>89981</v>
      </c>
      <c r="Y1247" s="37" t="s">
        <v>3217</v>
      </c>
      <c r="Z1247" s="37">
        <v>835.65243437370054</v>
      </c>
    </row>
    <row r="1248" spans="1:26" customFormat="1" x14ac:dyDescent="0.2">
      <c r="A1248" s="37">
        <v>1253</v>
      </c>
      <c r="B1248" s="37" t="s">
        <v>2248</v>
      </c>
      <c r="C1248" s="37" t="s">
        <v>23</v>
      </c>
      <c r="D1248" s="37">
        <v>0.05</v>
      </c>
      <c r="E1248" s="37">
        <v>140.97999999999999</v>
      </c>
      <c r="F1248" s="37">
        <v>36.090000000000003</v>
      </c>
      <c r="G1248" s="37" t="s">
        <v>2</v>
      </c>
      <c r="H1248" s="37" t="s">
        <v>47</v>
      </c>
      <c r="I1248" s="37" t="s">
        <v>4</v>
      </c>
      <c r="J1248" s="37" t="s">
        <v>93</v>
      </c>
      <c r="K1248" s="37" t="s">
        <v>6</v>
      </c>
      <c r="L1248" s="37" t="s">
        <v>1838</v>
      </c>
      <c r="M1248" s="37">
        <v>0.77</v>
      </c>
      <c r="N1248" s="37" t="s">
        <v>8</v>
      </c>
      <c r="O1248" s="37" t="s">
        <v>28</v>
      </c>
      <c r="P1248" s="37" t="s">
        <v>163</v>
      </c>
      <c r="Q1248" s="37" t="s">
        <v>2249</v>
      </c>
      <c r="R1248" s="37">
        <v>78613</v>
      </c>
      <c r="S1248" s="39">
        <v>42117</v>
      </c>
      <c r="T1248" s="39">
        <v>42119</v>
      </c>
      <c r="U1248" s="37">
        <v>-373.09</v>
      </c>
      <c r="V1248" s="37">
        <v>5</v>
      </c>
      <c r="W1248" s="37">
        <v>699.24</v>
      </c>
      <c r="X1248" s="37">
        <v>89981</v>
      </c>
      <c r="Y1248" s="37" t="s">
        <v>3217</v>
      </c>
      <c r="Z1248" s="37">
        <v>1607.7449897755921</v>
      </c>
    </row>
    <row r="1249" spans="1:26" customFormat="1" x14ac:dyDescent="0.2">
      <c r="A1249" s="37">
        <v>1253</v>
      </c>
      <c r="B1249" s="37" t="s">
        <v>2248</v>
      </c>
      <c r="C1249" s="37" t="s">
        <v>23</v>
      </c>
      <c r="D1249" s="37">
        <v>0.1</v>
      </c>
      <c r="E1249" s="37">
        <v>212.6</v>
      </c>
      <c r="F1249" s="37">
        <v>110.2</v>
      </c>
      <c r="G1249" s="37" t="s">
        <v>2</v>
      </c>
      <c r="H1249" s="37" t="s">
        <v>47</v>
      </c>
      <c r="I1249" s="37" t="s">
        <v>4</v>
      </c>
      <c r="J1249" s="37" t="s">
        <v>5</v>
      </c>
      <c r="K1249" s="37" t="s">
        <v>6</v>
      </c>
      <c r="L1249" s="37" t="s">
        <v>139</v>
      </c>
      <c r="M1249" s="37">
        <v>0.73</v>
      </c>
      <c r="N1249" s="37" t="s">
        <v>8</v>
      </c>
      <c r="O1249" s="37" t="s">
        <v>28</v>
      </c>
      <c r="P1249" s="37" t="s">
        <v>163</v>
      </c>
      <c r="Q1249" s="37" t="s">
        <v>2249</v>
      </c>
      <c r="R1249" s="37">
        <v>78613</v>
      </c>
      <c r="S1249" s="39">
        <v>42117</v>
      </c>
      <c r="T1249" s="39">
        <v>42119</v>
      </c>
      <c r="U1249" s="37">
        <v>-3465.0720000000001</v>
      </c>
      <c r="V1249" s="37">
        <v>12</v>
      </c>
      <c r="W1249" s="37">
        <v>2346.0300000000002</v>
      </c>
      <c r="X1249" s="37">
        <v>89981</v>
      </c>
      <c r="Y1249" s="37" t="s">
        <v>3217</v>
      </c>
      <c r="Z1249" s="37">
        <v>647.93648899077891</v>
      </c>
    </row>
    <row r="1250" spans="1:26" customFormat="1" x14ac:dyDescent="0.2">
      <c r="A1250" s="37">
        <v>146</v>
      </c>
      <c r="B1250" s="37" t="s">
        <v>1576</v>
      </c>
      <c r="C1250" s="37" t="s">
        <v>92</v>
      </c>
      <c r="D1250" s="37">
        <v>0.06</v>
      </c>
      <c r="E1250" s="37">
        <v>180.98</v>
      </c>
      <c r="F1250" s="37">
        <v>26.2</v>
      </c>
      <c r="G1250" s="37" t="s">
        <v>2</v>
      </c>
      <c r="H1250" s="37" t="s">
        <v>70</v>
      </c>
      <c r="I1250" s="37" t="s">
        <v>4</v>
      </c>
      <c r="J1250" s="37" t="s">
        <v>85</v>
      </c>
      <c r="K1250" s="37" t="s">
        <v>33</v>
      </c>
      <c r="L1250" s="37" t="s">
        <v>2250</v>
      </c>
      <c r="M1250" s="37">
        <v>0.59</v>
      </c>
      <c r="N1250" s="37" t="s">
        <v>8</v>
      </c>
      <c r="O1250" s="37" t="s">
        <v>28</v>
      </c>
      <c r="P1250" s="37" t="s">
        <v>163</v>
      </c>
      <c r="Q1250" s="37" t="s">
        <v>1578</v>
      </c>
      <c r="R1250" s="37">
        <v>76148</v>
      </c>
      <c r="S1250" s="39">
        <v>42117</v>
      </c>
      <c r="T1250" s="39">
        <v>42118</v>
      </c>
      <c r="U1250" s="37">
        <v>251.4084</v>
      </c>
      <c r="V1250" s="37">
        <v>5</v>
      </c>
      <c r="W1250" s="37">
        <v>929.57</v>
      </c>
      <c r="X1250" s="37">
        <v>91090</v>
      </c>
      <c r="Y1250" s="37" t="s">
        <v>3217</v>
      </c>
      <c r="Z1250" s="37">
        <v>1845.5555085530632</v>
      </c>
    </row>
    <row r="1251" spans="1:26" customFormat="1" x14ac:dyDescent="0.2">
      <c r="A1251" s="37">
        <v>699</v>
      </c>
      <c r="B1251" s="37" t="s">
        <v>837</v>
      </c>
      <c r="C1251" s="37" t="s">
        <v>92</v>
      </c>
      <c r="D1251" s="37">
        <v>0.03</v>
      </c>
      <c r="E1251" s="37">
        <v>5.28</v>
      </c>
      <c r="F1251" s="37">
        <v>5.61</v>
      </c>
      <c r="G1251" s="37" t="s">
        <v>14</v>
      </c>
      <c r="H1251" s="37" t="s">
        <v>15</v>
      </c>
      <c r="I1251" s="37" t="s">
        <v>24</v>
      </c>
      <c r="J1251" s="37" t="s">
        <v>64</v>
      </c>
      <c r="K1251" s="37" t="s">
        <v>49</v>
      </c>
      <c r="L1251" s="37" t="s">
        <v>2251</v>
      </c>
      <c r="M1251" s="37">
        <v>0.4</v>
      </c>
      <c r="N1251" s="37" t="s">
        <v>8</v>
      </c>
      <c r="O1251" s="37" t="s">
        <v>35</v>
      </c>
      <c r="P1251" s="37" t="s">
        <v>66</v>
      </c>
      <c r="Q1251" s="37" t="s">
        <v>76</v>
      </c>
      <c r="R1251" s="37">
        <v>90041</v>
      </c>
      <c r="S1251" s="39">
        <v>42117</v>
      </c>
      <c r="T1251" s="39">
        <v>42118</v>
      </c>
      <c r="U1251" s="37">
        <v>-16.670000000000002</v>
      </c>
      <c r="V1251" s="37">
        <v>5</v>
      </c>
      <c r="W1251" s="37">
        <v>32.5</v>
      </c>
      <c r="X1251" s="37">
        <v>44517</v>
      </c>
      <c r="Y1251" s="37" t="s">
        <v>3218</v>
      </c>
      <c r="Z1251" s="37">
        <v>87.975368394644732</v>
      </c>
    </row>
    <row r="1252" spans="1:26" customFormat="1" x14ac:dyDescent="0.2">
      <c r="A1252" s="37">
        <v>702</v>
      </c>
      <c r="B1252" s="37" t="s">
        <v>2252</v>
      </c>
      <c r="C1252" s="37" t="s">
        <v>92</v>
      </c>
      <c r="D1252" s="37">
        <v>0.03</v>
      </c>
      <c r="E1252" s="37">
        <v>5.28</v>
      </c>
      <c r="F1252" s="37">
        <v>5.61</v>
      </c>
      <c r="G1252" s="37" t="s">
        <v>14</v>
      </c>
      <c r="H1252" s="37" t="s">
        <v>15</v>
      </c>
      <c r="I1252" s="37" t="s">
        <v>24</v>
      </c>
      <c r="J1252" s="37" t="s">
        <v>64</v>
      </c>
      <c r="K1252" s="37" t="s">
        <v>49</v>
      </c>
      <c r="L1252" s="37" t="s">
        <v>2251</v>
      </c>
      <c r="M1252" s="37">
        <v>0.4</v>
      </c>
      <c r="N1252" s="37" t="s">
        <v>8</v>
      </c>
      <c r="O1252" s="37" t="s">
        <v>35</v>
      </c>
      <c r="P1252" s="37" t="s">
        <v>66</v>
      </c>
      <c r="Q1252" s="37" t="s">
        <v>2253</v>
      </c>
      <c r="R1252" s="37">
        <v>95404</v>
      </c>
      <c r="S1252" s="39">
        <v>42117</v>
      </c>
      <c r="T1252" s="39">
        <v>42118</v>
      </c>
      <c r="U1252" s="37">
        <v>-16.670000000000002</v>
      </c>
      <c r="V1252" s="37">
        <v>1</v>
      </c>
      <c r="W1252" s="37">
        <v>6.5</v>
      </c>
      <c r="X1252" s="37">
        <v>87977</v>
      </c>
      <c r="Y1252" s="37" t="s">
        <v>3218</v>
      </c>
      <c r="Z1252" s="37">
        <v>87.975368394644732</v>
      </c>
    </row>
    <row r="1253" spans="1:26" customFormat="1" x14ac:dyDescent="0.2">
      <c r="A1253" s="37">
        <v>1304</v>
      </c>
      <c r="B1253" s="37" t="s">
        <v>2254</v>
      </c>
      <c r="C1253" s="37" t="s">
        <v>92</v>
      </c>
      <c r="D1253" s="37">
        <v>0.08</v>
      </c>
      <c r="E1253" s="37">
        <v>2.88</v>
      </c>
      <c r="F1253" s="37">
        <v>0.5</v>
      </c>
      <c r="G1253" s="37" t="s">
        <v>14</v>
      </c>
      <c r="H1253" s="37" t="s">
        <v>15</v>
      </c>
      <c r="I1253" s="37" t="s">
        <v>24</v>
      </c>
      <c r="J1253" s="37" t="s">
        <v>128</v>
      </c>
      <c r="K1253" s="37" t="s">
        <v>49</v>
      </c>
      <c r="L1253" s="37" t="s">
        <v>2255</v>
      </c>
      <c r="M1253" s="37">
        <v>0.39</v>
      </c>
      <c r="N1253" s="37" t="s">
        <v>8</v>
      </c>
      <c r="O1253" s="37" t="s">
        <v>35</v>
      </c>
      <c r="P1253" s="37" t="s">
        <v>122</v>
      </c>
      <c r="Q1253" s="37" t="s">
        <v>2256</v>
      </c>
      <c r="R1253" s="37">
        <v>84084</v>
      </c>
      <c r="S1253" s="39">
        <v>42117</v>
      </c>
      <c r="T1253" s="39">
        <v>42118</v>
      </c>
      <c r="U1253" s="37">
        <v>6.0305999999999997</v>
      </c>
      <c r="V1253" s="37">
        <v>3</v>
      </c>
      <c r="W1253" s="37">
        <v>8.74</v>
      </c>
      <c r="X1253" s="37">
        <v>87004</v>
      </c>
      <c r="Y1253" s="37" t="s">
        <v>3218</v>
      </c>
      <c r="Z1253" s="37">
        <v>-78.889092118160306</v>
      </c>
    </row>
    <row r="1254" spans="1:26" customFormat="1" x14ac:dyDescent="0.2">
      <c r="A1254" s="37">
        <v>483</v>
      </c>
      <c r="B1254" s="37" t="s">
        <v>791</v>
      </c>
      <c r="C1254" s="37" t="s">
        <v>46</v>
      </c>
      <c r="D1254" s="37">
        <v>0.06</v>
      </c>
      <c r="E1254" s="37">
        <v>3.36</v>
      </c>
      <c r="F1254" s="37">
        <v>6.27</v>
      </c>
      <c r="G1254" s="37" t="s">
        <v>14</v>
      </c>
      <c r="H1254" s="37" t="s">
        <v>70</v>
      </c>
      <c r="I1254" s="37" t="s">
        <v>24</v>
      </c>
      <c r="J1254" s="37" t="s">
        <v>48</v>
      </c>
      <c r="K1254" s="37" t="s">
        <v>49</v>
      </c>
      <c r="L1254" s="37" t="s">
        <v>162</v>
      </c>
      <c r="M1254" s="37">
        <v>0.4</v>
      </c>
      <c r="N1254" s="37" t="s">
        <v>8</v>
      </c>
      <c r="O1254" s="37" t="s">
        <v>28</v>
      </c>
      <c r="P1254" s="37" t="s">
        <v>79</v>
      </c>
      <c r="Q1254" s="37" t="s">
        <v>793</v>
      </c>
      <c r="R1254" s="37">
        <v>60543</v>
      </c>
      <c r="S1254" s="39">
        <v>42117</v>
      </c>
      <c r="T1254" s="39">
        <v>42118</v>
      </c>
      <c r="U1254" s="37">
        <v>-24.057539999999999</v>
      </c>
      <c r="V1254" s="37">
        <v>2</v>
      </c>
      <c r="W1254" s="37">
        <v>8.82</v>
      </c>
      <c r="X1254" s="37">
        <v>90354</v>
      </c>
      <c r="Y1254" s="37" t="s">
        <v>3217</v>
      </c>
      <c r="Z1254" s="37">
        <v>290.01327475253055</v>
      </c>
    </row>
    <row r="1255" spans="1:26" customFormat="1" x14ac:dyDescent="0.2">
      <c r="A1255" s="37">
        <v>483</v>
      </c>
      <c r="B1255" s="37" t="s">
        <v>791</v>
      </c>
      <c r="C1255" s="37" t="s">
        <v>46</v>
      </c>
      <c r="D1255" s="37">
        <v>7.0000000000000007E-2</v>
      </c>
      <c r="E1255" s="37">
        <v>699.99</v>
      </c>
      <c r="F1255" s="37">
        <v>24.49</v>
      </c>
      <c r="G1255" s="37" t="s">
        <v>14</v>
      </c>
      <c r="H1255" s="37" t="s">
        <v>70</v>
      </c>
      <c r="I1255" s="37" t="s">
        <v>16</v>
      </c>
      <c r="J1255" s="37" t="s">
        <v>39</v>
      </c>
      <c r="K1255" s="37" t="s">
        <v>40</v>
      </c>
      <c r="L1255" s="37" t="s">
        <v>289</v>
      </c>
      <c r="M1255" s="37">
        <v>0.41</v>
      </c>
      <c r="N1255" s="37" t="s">
        <v>8</v>
      </c>
      <c r="O1255" s="37" t="s">
        <v>28</v>
      </c>
      <c r="P1255" s="37" t="s">
        <v>79</v>
      </c>
      <c r="Q1255" s="37" t="s">
        <v>793</v>
      </c>
      <c r="R1255" s="37">
        <v>60543</v>
      </c>
      <c r="S1255" s="39">
        <v>42117</v>
      </c>
      <c r="T1255" s="39">
        <v>42119</v>
      </c>
      <c r="U1255" s="37">
        <v>2583.5614799999998</v>
      </c>
      <c r="V1255" s="37">
        <v>9</v>
      </c>
      <c r="W1255" s="37">
        <v>5976.09</v>
      </c>
      <c r="X1255" s="37">
        <v>90354</v>
      </c>
      <c r="Y1255" s="37" t="s">
        <v>3217</v>
      </c>
      <c r="Z1255" s="37">
        <v>5648.2386598125413</v>
      </c>
    </row>
    <row r="1256" spans="1:26" customFormat="1" x14ac:dyDescent="0.2">
      <c r="A1256" s="37">
        <v>1257</v>
      </c>
      <c r="B1256" s="37" t="s">
        <v>2257</v>
      </c>
      <c r="C1256" s="37" t="s">
        <v>1</v>
      </c>
      <c r="D1256" s="37">
        <v>0.04</v>
      </c>
      <c r="E1256" s="37">
        <v>2.52</v>
      </c>
      <c r="F1256" s="37">
        <v>1.92</v>
      </c>
      <c r="G1256" s="37" t="s">
        <v>14</v>
      </c>
      <c r="H1256" s="37" t="s">
        <v>47</v>
      </c>
      <c r="I1256" s="37" t="s">
        <v>24</v>
      </c>
      <c r="J1256" s="37" t="s">
        <v>544</v>
      </c>
      <c r="K1256" s="37" t="s">
        <v>26</v>
      </c>
      <c r="L1256" s="37" t="s">
        <v>2258</v>
      </c>
      <c r="M1256" s="37">
        <v>0.82</v>
      </c>
      <c r="N1256" s="37" t="s">
        <v>8</v>
      </c>
      <c r="O1256" s="37" t="s">
        <v>35</v>
      </c>
      <c r="P1256" s="37" t="s">
        <v>36</v>
      </c>
      <c r="Q1256" s="37" t="s">
        <v>1099</v>
      </c>
      <c r="R1256" s="37">
        <v>80013</v>
      </c>
      <c r="S1256" s="39">
        <v>42118</v>
      </c>
      <c r="T1256" s="39">
        <v>42118</v>
      </c>
      <c r="U1256" s="37">
        <v>-8.2080000000000002</v>
      </c>
      <c r="V1256" s="37">
        <v>1</v>
      </c>
      <c r="W1256" s="37">
        <v>3.13</v>
      </c>
      <c r="X1256" s="37">
        <v>86536</v>
      </c>
      <c r="Y1256" s="37" t="s">
        <v>3218</v>
      </c>
      <c r="Z1256" s="37">
        <v>665.11572178079928</v>
      </c>
    </row>
    <row r="1257" spans="1:26" customFormat="1" x14ac:dyDescent="0.2">
      <c r="A1257" s="37">
        <v>3325</v>
      </c>
      <c r="B1257" s="37" t="s">
        <v>2259</v>
      </c>
      <c r="C1257" s="37" t="s">
        <v>1</v>
      </c>
      <c r="D1257" s="37">
        <v>7.0000000000000007E-2</v>
      </c>
      <c r="E1257" s="37">
        <v>5.58</v>
      </c>
      <c r="F1257" s="37">
        <v>1.99</v>
      </c>
      <c r="G1257" s="37" t="s">
        <v>14</v>
      </c>
      <c r="H1257" s="37" t="s">
        <v>15</v>
      </c>
      <c r="I1257" s="37" t="s">
        <v>24</v>
      </c>
      <c r="J1257" s="37" t="s">
        <v>25</v>
      </c>
      <c r="K1257" s="37" t="s">
        <v>26</v>
      </c>
      <c r="L1257" s="37" t="s">
        <v>2260</v>
      </c>
      <c r="M1257" s="37">
        <v>0.46</v>
      </c>
      <c r="N1257" s="37" t="s">
        <v>8</v>
      </c>
      <c r="O1257" s="37" t="s">
        <v>35</v>
      </c>
      <c r="P1257" s="37" t="s">
        <v>115</v>
      </c>
      <c r="Q1257" s="37" t="s">
        <v>2261</v>
      </c>
      <c r="R1257" s="37">
        <v>97420</v>
      </c>
      <c r="S1257" s="39">
        <v>42118</v>
      </c>
      <c r="T1257" s="39">
        <v>42120</v>
      </c>
      <c r="U1257" s="37">
        <v>23.045999999999999</v>
      </c>
      <c r="V1257" s="37">
        <v>23</v>
      </c>
      <c r="W1257" s="37">
        <v>121.46</v>
      </c>
      <c r="X1257" s="37">
        <v>90987</v>
      </c>
      <c r="Y1257" s="37" t="s">
        <v>3218</v>
      </c>
      <c r="Z1257" s="37">
        <v>330.2166772095527</v>
      </c>
    </row>
    <row r="1258" spans="1:26" customFormat="1" x14ac:dyDescent="0.2">
      <c r="A1258" s="37">
        <v>1085</v>
      </c>
      <c r="B1258" s="37" t="s">
        <v>207</v>
      </c>
      <c r="C1258" s="37" t="s">
        <v>13</v>
      </c>
      <c r="D1258" s="37">
        <v>0.04</v>
      </c>
      <c r="E1258" s="37">
        <v>9.06</v>
      </c>
      <c r="F1258" s="37">
        <v>9.86</v>
      </c>
      <c r="G1258" s="37" t="s">
        <v>14</v>
      </c>
      <c r="H1258" s="37" t="s">
        <v>47</v>
      </c>
      <c r="I1258" s="37" t="s">
        <v>24</v>
      </c>
      <c r="J1258" s="37" t="s">
        <v>64</v>
      </c>
      <c r="K1258" s="37" t="s">
        <v>49</v>
      </c>
      <c r="L1258" s="37" t="s">
        <v>2262</v>
      </c>
      <c r="M1258" s="37">
        <v>0.4</v>
      </c>
      <c r="N1258" s="37" t="s">
        <v>8</v>
      </c>
      <c r="O1258" s="37" t="s">
        <v>87</v>
      </c>
      <c r="P1258" s="37" t="s">
        <v>88</v>
      </c>
      <c r="Q1258" s="37" t="s">
        <v>209</v>
      </c>
      <c r="R1258" s="37">
        <v>11729</v>
      </c>
      <c r="S1258" s="39">
        <v>42118</v>
      </c>
      <c r="T1258" s="39">
        <v>42119</v>
      </c>
      <c r="U1258" s="37">
        <v>-53.25</v>
      </c>
      <c r="V1258" s="37">
        <v>3</v>
      </c>
      <c r="W1258" s="37">
        <v>30.87</v>
      </c>
      <c r="X1258" s="37">
        <v>86123</v>
      </c>
      <c r="Y1258" s="37" t="s">
        <v>3219</v>
      </c>
      <c r="Z1258" s="37">
        <v>217.34201657647702</v>
      </c>
    </row>
    <row r="1259" spans="1:26" customFormat="1" x14ac:dyDescent="0.2">
      <c r="A1259" s="37">
        <v>1086</v>
      </c>
      <c r="B1259" s="37" t="s">
        <v>2263</v>
      </c>
      <c r="C1259" s="37" t="s">
        <v>13</v>
      </c>
      <c r="D1259" s="37">
        <v>0.04</v>
      </c>
      <c r="E1259" s="37">
        <v>14.27</v>
      </c>
      <c r="F1259" s="37">
        <v>7.27</v>
      </c>
      <c r="G1259" s="37" t="s">
        <v>14</v>
      </c>
      <c r="H1259" s="37" t="s">
        <v>47</v>
      </c>
      <c r="I1259" s="37" t="s">
        <v>24</v>
      </c>
      <c r="J1259" s="37" t="s">
        <v>48</v>
      </c>
      <c r="K1259" s="37" t="s">
        <v>49</v>
      </c>
      <c r="L1259" s="37" t="s">
        <v>2264</v>
      </c>
      <c r="M1259" s="37">
        <v>0.38</v>
      </c>
      <c r="N1259" s="37" t="s">
        <v>8</v>
      </c>
      <c r="O1259" s="37" t="s">
        <v>87</v>
      </c>
      <c r="P1259" s="37" t="s">
        <v>88</v>
      </c>
      <c r="Q1259" s="37" t="s">
        <v>2265</v>
      </c>
      <c r="R1259" s="37">
        <v>11746</v>
      </c>
      <c r="S1259" s="39">
        <v>42118</v>
      </c>
      <c r="T1259" s="39">
        <v>42119</v>
      </c>
      <c r="U1259" s="37">
        <v>2.125</v>
      </c>
      <c r="V1259" s="37">
        <v>3</v>
      </c>
      <c r="W1259" s="37">
        <v>45.24</v>
      </c>
      <c r="X1259" s="37">
        <v>86123</v>
      </c>
      <c r="Y1259" s="37" t="s">
        <v>3219</v>
      </c>
      <c r="Z1259" s="37">
        <v>202.16170478148115</v>
      </c>
    </row>
    <row r="1260" spans="1:26" customFormat="1" x14ac:dyDescent="0.2">
      <c r="A1260" s="37">
        <v>1670</v>
      </c>
      <c r="B1260" s="37" t="s">
        <v>2266</v>
      </c>
      <c r="C1260" s="37" t="s">
        <v>23</v>
      </c>
      <c r="D1260" s="37">
        <v>0.03</v>
      </c>
      <c r="E1260" s="37">
        <v>35.409999999999997</v>
      </c>
      <c r="F1260" s="37">
        <v>1.99</v>
      </c>
      <c r="G1260" s="37" t="s">
        <v>14</v>
      </c>
      <c r="H1260" s="37" t="s">
        <v>3</v>
      </c>
      <c r="I1260" s="37" t="s">
        <v>16</v>
      </c>
      <c r="J1260" s="37" t="s">
        <v>17</v>
      </c>
      <c r="K1260" s="37" t="s">
        <v>18</v>
      </c>
      <c r="L1260" s="37" t="s">
        <v>2267</v>
      </c>
      <c r="M1260" s="37">
        <v>0.43</v>
      </c>
      <c r="N1260" s="37" t="s">
        <v>8</v>
      </c>
      <c r="O1260" s="37" t="s">
        <v>9</v>
      </c>
      <c r="P1260" s="37" t="s">
        <v>218</v>
      </c>
      <c r="Q1260" s="37" t="s">
        <v>2149</v>
      </c>
      <c r="R1260" s="37">
        <v>24060</v>
      </c>
      <c r="S1260" s="39">
        <v>42118</v>
      </c>
      <c r="T1260" s="39">
        <v>42120</v>
      </c>
      <c r="U1260" s="37">
        <v>1912.422</v>
      </c>
      <c r="V1260" s="37">
        <v>10</v>
      </c>
      <c r="W1260" s="37">
        <v>367.52</v>
      </c>
      <c r="X1260" s="37">
        <v>86722</v>
      </c>
      <c r="Y1260" s="37" t="s">
        <v>3216</v>
      </c>
      <c r="Z1260" s="37">
        <v>2169.6032150961851</v>
      </c>
    </row>
    <row r="1261" spans="1:26" customFormat="1" x14ac:dyDescent="0.2">
      <c r="A1261" s="37">
        <v>1670</v>
      </c>
      <c r="B1261" s="37" t="s">
        <v>2266</v>
      </c>
      <c r="C1261" s="37" t="s">
        <v>23</v>
      </c>
      <c r="D1261" s="37">
        <v>0</v>
      </c>
      <c r="E1261" s="37">
        <v>142.86000000000001</v>
      </c>
      <c r="F1261" s="37">
        <v>19.989999999999998</v>
      </c>
      <c r="G1261" s="37" t="s">
        <v>14</v>
      </c>
      <c r="H1261" s="37" t="s">
        <v>3</v>
      </c>
      <c r="I1261" s="37" t="s">
        <v>24</v>
      </c>
      <c r="J1261" s="37" t="s">
        <v>54</v>
      </c>
      <c r="K1261" s="37" t="s">
        <v>49</v>
      </c>
      <c r="L1261" s="37" t="s">
        <v>1932</v>
      </c>
      <c r="M1261" s="37">
        <v>0.56000000000000005</v>
      </c>
      <c r="N1261" s="37" t="s">
        <v>8</v>
      </c>
      <c r="O1261" s="37" t="s">
        <v>9</v>
      </c>
      <c r="P1261" s="37" t="s">
        <v>218</v>
      </c>
      <c r="Q1261" s="37" t="s">
        <v>2149</v>
      </c>
      <c r="R1261" s="37">
        <v>24060</v>
      </c>
      <c r="S1261" s="39">
        <v>42118</v>
      </c>
      <c r="T1261" s="39">
        <v>42127</v>
      </c>
      <c r="U1261" s="37">
        <v>-739.32600000000002</v>
      </c>
      <c r="V1261" s="37">
        <v>11</v>
      </c>
      <c r="W1261" s="37">
        <v>1576.35</v>
      </c>
      <c r="X1261" s="37">
        <v>86722</v>
      </c>
      <c r="Y1261" s="37" t="s">
        <v>3216</v>
      </c>
      <c r="Z1261" s="37">
        <v>416.19205294903787</v>
      </c>
    </row>
    <row r="1262" spans="1:26" customFormat="1" x14ac:dyDescent="0.2">
      <c r="A1262" s="37">
        <v>1391</v>
      </c>
      <c r="B1262" s="37" t="s">
        <v>2268</v>
      </c>
      <c r="C1262" s="37" t="s">
        <v>46</v>
      </c>
      <c r="D1262" s="37">
        <v>0</v>
      </c>
      <c r="E1262" s="37">
        <v>2.88</v>
      </c>
      <c r="F1262" s="37">
        <v>0.7</v>
      </c>
      <c r="G1262" s="37" t="s">
        <v>63</v>
      </c>
      <c r="H1262" s="37" t="s">
        <v>15</v>
      </c>
      <c r="I1262" s="37" t="s">
        <v>24</v>
      </c>
      <c r="J1262" s="37" t="s">
        <v>25</v>
      </c>
      <c r="K1262" s="37" t="s">
        <v>26</v>
      </c>
      <c r="L1262" s="37" t="s">
        <v>615</v>
      </c>
      <c r="M1262" s="37">
        <v>0.56000000000000005</v>
      </c>
      <c r="N1262" s="37" t="s">
        <v>8</v>
      </c>
      <c r="O1262" s="37" t="s">
        <v>35</v>
      </c>
      <c r="P1262" s="37" t="s">
        <v>66</v>
      </c>
      <c r="Q1262" s="37" t="s">
        <v>2269</v>
      </c>
      <c r="R1262" s="37">
        <v>94086</v>
      </c>
      <c r="S1262" s="39">
        <v>42118</v>
      </c>
      <c r="T1262" s="39">
        <v>42118</v>
      </c>
      <c r="U1262" s="37">
        <v>-0.11</v>
      </c>
      <c r="V1262" s="37">
        <v>1</v>
      </c>
      <c r="W1262" s="37">
        <v>7.96</v>
      </c>
      <c r="X1262" s="37">
        <v>88727</v>
      </c>
      <c r="Y1262" s="37" t="s">
        <v>3218</v>
      </c>
      <c r="Z1262" s="37">
        <v>220.56922164784626</v>
      </c>
    </row>
    <row r="1263" spans="1:26" customFormat="1" x14ac:dyDescent="0.2">
      <c r="A1263" s="37">
        <v>2570</v>
      </c>
      <c r="B1263" s="37" t="s">
        <v>2270</v>
      </c>
      <c r="C1263" s="37" t="s">
        <v>1</v>
      </c>
      <c r="D1263" s="37">
        <v>0</v>
      </c>
      <c r="E1263" s="37">
        <v>4.37</v>
      </c>
      <c r="F1263" s="37">
        <v>5.15</v>
      </c>
      <c r="G1263" s="37" t="s">
        <v>14</v>
      </c>
      <c r="H1263" s="37" t="s">
        <v>15</v>
      </c>
      <c r="I1263" s="37" t="s">
        <v>24</v>
      </c>
      <c r="J1263" s="37" t="s">
        <v>71</v>
      </c>
      <c r="K1263" s="37" t="s">
        <v>49</v>
      </c>
      <c r="L1263" s="37" t="s">
        <v>1271</v>
      </c>
      <c r="M1263" s="37">
        <v>0.59</v>
      </c>
      <c r="N1263" s="37" t="s">
        <v>8</v>
      </c>
      <c r="O1263" s="37" t="s">
        <v>35</v>
      </c>
      <c r="P1263" s="37" t="s">
        <v>66</v>
      </c>
      <c r="Q1263" s="37" t="s">
        <v>2271</v>
      </c>
      <c r="R1263" s="37">
        <v>95616</v>
      </c>
      <c r="S1263" s="39">
        <v>42119</v>
      </c>
      <c r="T1263" s="39">
        <v>42121</v>
      </c>
      <c r="U1263" s="37">
        <v>-150.2604</v>
      </c>
      <c r="V1263" s="37">
        <v>19</v>
      </c>
      <c r="W1263" s="37">
        <v>87.85</v>
      </c>
      <c r="X1263" s="37">
        <v>90327</v>
      </c>
      <c r="Y1263" s="37" t="s">
        <v>3218</v>
      </c>
      <c r="Z1263" s="37">
        <v>390.60827962002924</v>
      </c>
    </row>
    <row r="1264" spans="1:26" customFormat="1" x14ac:dyDescent="0.2">
      <c r="A1264" s="37">
        <v>2570</v>
      </c>
      <c r="B1264" s="37" t="s">
        <v>2270</v>
      </c>
      <c r="C1264" s="37" t="s">
        <v>1</v>
      </c>
      <c r="D1264" s="37">
        <v>0.01</v>
      </c>
      <c r="E1264" s="37">
        <v>500.98</v>
      </c>
      <c r="F1264" s="37">
        <v>56</v>
      </c>
      <c r="G1264" s="37" t="s">
        <v>2</v>
      </c>
      <c r="H1264" s="37" t="s">
        <v>15</v>
      </c>
      <c r="I1264" s="37" t="s">
        <v>4</v>
      </c>
      <c r="J1264" s="37" t="s">
        <v>85</v>
      </c>
      <c r="K1264" s="37" t="s">
        <v>33</v>
      </c>
      <c r="L1264" s="37" t="s">
        <v>2272</v>
      </c>
      <c r="M1264" s="37">
        <v>0.6</v>
      </c>
      <c r="N1264" s="37" t="s">
        <v>8</v>
      </c>
      <c r="O1264" s="37" t="s">
        <v>35</v>
      </c>
      <c r="P1264" s="37" t="s">
        <v>66</v>
      </c>
      <c r="Q1264" s="37" t="s">
        <v>2271</v>
      </c>
      <c r="R1264" s="37">
        <v>95616</v>
      </c>
      <c r="S1264" s="39">
        <v>42119</v>
      </c>
      <c r="T1264" s="39">
        <v>42120</v>
      </c>
      <c r="U1264" s="37">
        <v>4899.1288000000004</v>
      </c>
      <c r="V1264" s="37">
        <v>14</v>
      </c>
      <c r="W1264" s="37">
        <v>7429.63</v>
      </c>
      <c r="X1264" s="37">
        <v>90327</v>
      </c>
      <c r="Y1264" s="37" t="s">
        <v>3218</v>
      </c>
      <c r="Z1264" s="37">
        <v>8720.8755712662805</v>
      </c>
    </row>
    <row r="1265" spans="1:26" customFormat="1" x14ac:dyDescent="0.2">
      <c r="A1265" s="37">
        <v>2570</v>
      </c>
      <c r="B1265" s="37" t="s">
        <v>2270</v>
      </c>
      <c r="C1265" s="37" t="s">
        <v>1</v>
      </c>
      <c r="D1265" s="37">
        <v>0.02</v>
      </c>
      <c r="E1265" s="37">
        <v>12.58</v>
      </c>
      <c r="F1265" s="37">
        <v>5.16</v>
      </c>
      <c r="G1265" s="37" t="s">
        <v>14</v>
      </c>
      <c r="H1265" s="37" t="s">
        <v>15</v>
      </c>
      <c r="I1265" s="37" t="s">
        <v>4</v>
      </c>
      <c r="J1265" s="37" t="s">
        <v>102</v>
      </c>
      <c r="K1265" s="37" t="s">
        <v>49</v>
      </c>
      <c r="L1265" s="37" t="s">
        <v>2273</v>
      </c>
      <c r="M1265" s="37">
        <v>0.43</v>
      </c>
      <c r="N1265" s="37" t="s">
        <v>8</v>
      </c>
      <c r="O1265" s="37" t="s">
        <v>35</v>
      </c>
      <c r="P1265" s="37" t="s">
        <v>66</v>
      </c>
      <c r="Q1265" s="37" t="s">
        <v>2271</v>
      </c>
      <c r="R1265" s="37">
        <v>95616</v>
      </c>
      <c r="S1265" s="39">
        <v>42119</v>
      </c>
      <c r="T1265" s="39">
        <v>42119</v>
      </c>
      <c r="U1265" s="37">
        <v>44.712000000000003</v>
      </c>
      <c r="V1265" s="37">
        <v>18</v>
      </c>
      <c r="W1265" s="37">
        <v>224.29</v>
      </c>
      <c r="X1265" s="37">
        <v>90327</v>
      </c>
      <c r="Y1265" s="37" t="s">
        <v>3218</v>
      </c>
      <c r="Z1265" s="37">
        <v>470.05860106833148</v>
      </c>
    </row>
    <row r="1266" spans="1:26" customFormat="1" x14ac:dyDescent="0.2">
      <c r="A1266" s="37">
        <v>2570</v>
      </c>
      <c r="B1266" s="37" t="s">
        <v>2270</v>
      </c>
      <c r="C1266" s="37" t="s">
        <v>1</v>
      </c>
      <c r="D1266" s="37">
        <v>0.1</v>
      </c>
      <c r="E1266" s="37">
        <v>7.7</v>
      </c>
      <c r="F1266" s="37">
        <v>3.68</v>
      </c>
      <c r="G1266" s="37" t="s">
        <v>14</v>
      </c>
      <c r="H1266" s="37" t="s">
        <v>15</v>
      </c>
      <c r="I1266" s="37" t="s">
        <v>4</v>
      </c>
      <c r="J1266" s="37" t="s">
        <v>102</v>
      </c>
      <c r="K1266" s="37" t="s">
        <v>26</v>
      </c>
      <c r="L1266" s="37" t="s">
        <v>2274</v>
      </c>
      <c r="M1266" s="37">
        <v>0.52</v>
      </c>
      <c r="N1266" s="37" t="s">
        <v>8</v>
      </c>
      <c r="O1266" s="37" t="s">
        <v>35</v>
      </c>
      <c r="P1266" s="37" t="s">
        <v>66</v>
      </c>
      <c r="Q1266" s="37" t="s">
        <v>2271</v>
      </c>
      <c r="R1266" s="37">
        <v>95616</v>
      </c>
      <c r="S1266" s="39">
        <v>42119</v>
      </c>
      <c r="T1266" s="39">
        <v>42120</v>
      </c>
      <c r="U1266" s="37">
        <v>-22.626000000000001</v>
      </c>
      <c r="V1266" s="37">
        <v>7</v>
      </c>
      <c r="W1266" s="37">
        <v>51.2</v>
      </c>
      <c r="X1266" s="37">
        <v>90327</v>
      </c>
      <c r="Y1266" s="37" t="s">
        <v>3218</v>
      </c>
      <c r="Z1266" s="37">
        <v>366.84606449257478</v>
      </c>
    </row>
    <row r="1267" spans="1:26" customFormat="1" x14ac:dyDescent="0.2">
      <c r="A1267" s="37">
        <v>2571</v>
      </c>
      <c r="B1267" s="37" t="s">
        <v>2275</v>
      </c>
      <c r="C1267" s="37" t="s">
        <v>1</v>
      </c>
      <c r="D1267" s="37">
        <v>0.01</v>
      </c>
      <c r="E1267" s="37">
        <v>500.98</v>
      </c>
      <c r="F1267" s="37">
        <v>56</v>
      </c>
      <c r="G1267" s="37" t="s">
        <v>2</v>
      </c>
      <c r="H1267" s="37" t="s">
        <v>15</v>
      </c>
      <c r="I1267" s="37" t="s">
        <v>4</v>
      </c>
      <c r="J1267" s="37" t="s">
        <v>85</v>
      </c>
      <c r="K1267" s="37" t="s">
        <v>33</v>
      </c>
      <c r="L1267" s="37" t="s">
        <v>2272</v>
      </c>
      <c r="M1267" s="37">
        <v>0.6</v>
      </c>
      <c r="N1267" s="37" t="s">
        <v>8</v>
      </c>
      <c r="O1267" s="37" t="s">
        <v>87</v>
      </c>
      <c r="P1267" s="37" t="s">
        <v>88</v>
      </c>
      <c r="Q1267" s="37" t="s">
        <v>89</v>
      </c>
      <c r="R1267" s="37">
        <v>10165</v>
      </c>
      <c r="S1267" s="39">
        <v>42119</v>
      </c>
      <c r="T1267" s="39">
        <v>42120</v>
      </c>
      <c r="U1267" s="37">
        <v>4260.1120000000001</v>
      </c>
      <c r="V1267" s="37">
        <v>56</v>
      </c>
      <c r="W1267" s="37">
        <v>23939.200000000001</v>
      </c>
      <c r="X1267" s="37">
        <v>50656</v>
      </c>
      <c r="Y1267" s="37" t="s">
        <v>3219</v>
      </c>
      <c r="Z1267" s="37">
        <v>8066.5059310318129</v>
      </c>
    </row>
    <row r="1268" spans="1:26" customFormat="1" x14ac:dyDescent="0.2">
      <c r="A1268" s="37">
        <v>2571</v>
      </c>
      <c r="B1268" s="37" t="s">
        <v>2275</v>
      </c>
      <c r="C1268" s="37" t="s">
        <v>1</v>
      </c>
      <c r="D1268" s="37">
        <v>0.1</v>
      </c>
      <c r="E1268" s="37">
        <v>7.7</v>
      </c>
      <c r="F1268" s="37">
        <v>3.68</v>
      </c>
      <c r="G1268" s="37" t="s">
        <v>14</v>
      </c>
      <c r="H1268" s="37" t="s">
        <v>15</v>
      </c>
      <c r="I1268" s="37" t="s">
        <v>4</v>
      </c>
      <c r="J1268" s="37" t="s">
        <v>102</v>
      </c>
      <c r="K1268" s="37" t="s">
        <v>26</v>
      </c>
      <c r="L1268" s="37" t="s">
        <v>2274</v>
      </c>
      <c r="M1268" s="37">
        <v>0.52</v>
      </c>
      <c r="N1268" s="37" t="s">
        <v>8</v>
      </c>
      <c r="O1268" s="37" t="s">
        <v>87</v>
      </c>
      <c r="P1268" s="37" t="s">
        <v>88</v>
      </c>
      <c r="Q1268" s="37" t="s">
        <v>89</v>
      </c>
      <c r="R1268" s="37">
        <v>10165</v>
      </c>
      <c r="S1268" s="39">
        <v>42119</v>
      </c>
      <c r="T1268" s="39">
        <v>42120</v>
      </c>
      <c r="U1268" s="37">
        <v>-25.14</v>
      </c>
      <c r="V1268" s="37">
        <v>27</v>
      </c>
      <c r="W1268" s="37">
        <v>197.48</v>
      </c>
      <c r="X1268" s="37">
        <v>50656</v>
      </c>
      <c r="Y1268" s="37" t="s">
        <v>3219</v>
      </c>
      <c r="Z1268" s="37">
        <v>364.27166382650552</v>
      </c>
    </row>
    <row r="1269" spans="1:26" customFormat="1" x14ac:dyDescent="0.2">
      <c r="A1269" s="37">
        <v>3379</v>
      </c>
      <c r="B1269" s="37" t="s">
        <v>1845</v>
      </c>
      <c r="C1269" s="37" t="s">
        <v>1</v>
      </c>
      <c r="D1269" s="37">
        <v>0.05</v>
      </c>
      <c r="E1269" s="37">
        <v>3.14</v>
      </c>
      <c r="F1269" s="37">
        <v>1.92</v>
      </c>
      <c r="G1269" s="37" t="s">
        <v>63</v>
      </c>
      <c r="H1269" s="37" t="s">
        <v>47</v>
      </c>
      <c r="I1269" s="37" t="s">
        <v>24</v>
      </c>
      <c r="J1269" s="37" t="s">
        <v>544</v>
      </c>
      <c r="K1269" s="37" t="s">
        <v>26</v>
      </c>
      <c r="L1269" s="37" t="s">
        <v>1416</v>
      </c>
      <c r="M1269" s="37">
        <v>0.84</v>
      </c>
      <c r="N1269" s="37" t="s">
        <v>8</v>
      </c>
      <c r="O1269" s="37" t="s">
        <v>9</v>
      </c>
      <c r="P1269" s="37" t="s">
        <v>51</v>
      </c>
      <c r="Q1269" s="37" t="s">
        <v>1847</v>
      </c>
      <c r="R1269" s="37">
        <v>30144</v>
      </c>
      <c r="S1269" s="39">
        <v>42119</v>
      </c>
      <c r="T1269" s="39">
        <v>42120</v>
      </c>
      <c r="U1269" s="37">
        <v>1628.37</v>
      </c>
      <c r="V1269" s="37">
        <v>18</v>
      </c>
      <c r="W1269" s="37">
        <v>59.22</v>
      </c>
      <c r="X1269" s="37">
        <v>88839</v>
      </c>
      <c r="Y1269" s="37" t="s">
        <v>3216</v>
      </c>
      <c r="Z1269" s="37">
        <v>2270.7556617472619</v>
      </c>
    </row>
    <row r="1270" spans="1:26" customFormat="1" x14ac:dyDescent="0.2">
      <c r="A1270" s="37">
        <v>731</v>
      </c>
      <c r="B1270" s="37" t="s">
        <v>2276</v>
      </c>
      <c r="C1270" s="37" t="s">
        <v>13</v>
      </c>
      <c r="D1270" s="37">
        <v>0.09</v>
      </c>
      <c r="E1270" s="37">
        <v>101.41</v>
      </c>
      <c r="F1270" s="37">
        <v>35</v>
      </c>
      <c r="G1270" s="37" t="s">
        <v>14</v>
      </c>
      <c r="H1270" s="37" t="s">
        <v>15</v>
      </c>
      <c r="I1270" s="37" t="s">
        <v>24</v>
      </c>
      <c r="J1270" s="37" t="s">
        <v>54</v>
      </c>
      <c r="K1270" s="37" t="s">
        <v>40</v>
      </c>
      <c r="L1270" s="37" t="s">
        <v>742</v>
      </c>
      <c r="M1270" s="37">
        <v>0.82</v>
      </c>
      <c r="N1270" s="37" t="s">
        <v>8</v>
      </c>
      <c r="O1270" s="37" t="s">
        <v>87</v>
      </c>
      <c r="P1270" s="37" t="s">
        <v>379</v>
      </c>
      <c r="Q1270" s="37" t="s">
        <v>904</v>
      </c>
      <c r="R1270" s="37">
        <v>1803</v>
      </c>
      <c r="S1270" s="39">
        <v>42120</v>
      </c>
      <c r="T1270" s="39">
        <v>42121</v>
      </c>
      <c r="U1270" s="37">
        <v>-801.15480000000002</v>
      </c>
      <c r="V1270" s="37">
        <v>12</v>
      </c>
      <c r="W1270" s="37">
        <v>1178.32</v>
      </c>
      <c r="X1270" s="37">
        <v>90362</v>
      </c>
      <c r="Y1270" s="37" t="s">
        <v>3219</v>
      </c>
      <c r="Z1270" s="37">
        <v>692.35058529267712</v>
      </c>
    </row>
    <row r="1271" spans="1:26" customFormat="1" x14ac:dyDescent="0.2">
      <c r="A1271" s="37">
        <v>1893</v>
      </c>
      <c r="B1271" s="37" t="s">
        <v>2277</v>
      </c>
      <c r="C1271" s="37" t="s">
        <v>23</v>
      </c>
      <c r="D1271" s="37">
        <v>0.03</v>
      </c>
      <c r="E1271" s="37">
        <v>180.98</v>
      </c>
      <c r="F1271" s="37">
        <v>26.2</v>
      </c>
      <c r="G1271" s="37" t="s">
        <v>2</v>
      </c>
      <c r="H1271" s="37" t="s">
        <v>15</v>
      </c>
      <c r="I1271" s="37" t="s">
        <v>4</v>
      </c>
      <c r="J1271" s="37" t="s">
        <v>85</v>
      </c>
      <c r="K1271" s="37" t="s">
        <v>33</v>
      </c>
      <c r="L1271" s="37" t="s">
        <v>2250</v>
      </c>
      <c r="M1271" s="37">
        <v>0.59</v>
      </c>
      <c r="N1271" s="37" t="s">
        <v>8</v>
      </c>
      <c r="O1271" s="37" t="s">
        <v>28</v>
      </c>
      <c r="P1271" s="37" t="s">
        <v>56</v>
      </c>
      <c r="Q1271" s="37" t="s">
        <v>2278</v>
      </c>
      <c r="R1271" s="37">
        <v>63119</v>
      </c>
      <c r="S1271" s="39">
        <v>42120</v>
      </c>
      <c r="T1271" s="39">
        <v>42124</v>
      </c>
      <c r="U1271" s="37">
        <v>588.54</v>
      </c>
      <c r="V1271" s="37">
        <v>5</v>
      </c>
      <c r="W1271" s="37">
        <v>928.92</v>
      </c>
      <c r="X1271" s="37">
        <v>91262</v>
      </c>
      <c r="Y1271" s="37" t="s">
        <v>3217</v>
      </c>
      <c r="Z1271" s="37">
        <v>2248.6815712530465</v>
      </c>
    </row>
    <row r="1272" spans="1:26" customFormat="1" x14ac:dyDescent="0.2">
      <c r="A1272" s="37">
        <v>2491</v>
      </c>
      <c r="B1272" s="37" t="s">
        <v>433</v>
      </c>
      <c r="C1272" s="37" t="s">
        <v>23</v>
      </c>
      <c r="D1272" s="37">
        <v>0.06</v>
      </c>
      <c r="E1272" s="37">
        <v>4.28</v>
      </c>
      <c r="F1272" s="37">
        <v>0.94</v>
      </c>
      <c r="G1272" s="37" t="s">
        <v>14</v>
      </c>
      <c r="H1272" s="37" t="s">
        <v>15</v>
      </c>
      <c r="I1272" s="37" t="s">
        <v>24</v>
      </c>
      <c r="J1272" s="37" t="s">
        <v>25</v>
      </c>
      <c r="K1272" s="37" t="s">
        <v>26</v>
      </c>
      <c r="L1272" s="37" t="s">
        <v>457</v>
      </c>
      <c r="M1272" s="37">
        <v>0.56000000000000005</v>
      </c>
      <c r="N1272" s="37" t="s">
        <v>8</v>
      </c>
      <c r="O1272" s="37" t="s">
        <v>35</v>
      </c>
      <c r="P1272" s="37" t="s">
        <v>66</v>
      </c>
      <c r="Q1272" s="37" t="s">
        <v>76</v>
      </c>
      <c r="R1272" s="37">
        <v>90045</v>
      </c>
      <c r="S1272" s="39">
        <v>42120</v>
      </c>
      <c r="T1272" s="39">
        <v>42122</v>
      </c>
      <c r="U1272" s="37">
        <v>0.37</v>
      </c>
      <c r="V1272" s="37">
        <v>9</v>
      </c>
      <c r="W1272" s="37">
        <v>38.96</v>
      </c>
      <c r="X1272" s="37">
        <v>11712</v>
      </c>
      <c r="Y1272" s="37" t="s">
        <v>3218</v>
      </c>
      <c r="Z1272" s="37">
        <v>153.38530646112252</v>
      </c>
    </row>
    <row r="1273" spans="1:26" customFormat="1" x14ac:dyDescent="0.2">
      <c r="A1273" s="37">
        <v>2495</v>
      </c>
      <c r="B1273" s="37" t="s">
        <v>2279</v>
      </c>
      <c r="C1273" s="37" t="s">
        <v>23</v>
      </c>
      <c r="D1273" s="37">
        <v>0.06</v>
      </c>
      <c r="E1273" s="37">
        <v>4.28</v>
      </c>
      <c r="F1273" s="37">
        <v>0.94</v>
      </c>
      <c r="G1273" s="37" t="s">
        <v>14</v>
      </c>
      <c r="H1273" s="37" t="s">
        <v>15</v>
      </c>
      <c r="I1273" s="37" t="s">
        <v>24</v>
      </c>
      <c r="J1273" s="37" t="s">
        <v>25</v>
      </c>
      <c r="K1273" s="37" t="s">
        <v>26</v>
      </c>
      <c r="L1273" s="37" t="s">
        <v>457</v>
      </c>
      <c r="M1273" s="37">
        <v>0.56000000000000005</v>
      </c>
      <c r="N1273" s="37" t="s">
        <v>8</v>
      </c>
      <c r="O1273" s="37" t="s">
        <v>35</v>
      </c>
      <c r="P1273" s="37" t="s">
        <v>1036</v>
      </c>
      <c r="Q1273" s="37" t="s">
        <v>1637</v>
      </c>
      <c r="R1273" s="37">
        <v>82901</v>
      </c>
      <c r="S1273" s="39">
        <v>42120</v>
      </c>
      <c r="T1273" s="39">
        <v>42122</v>
      </c>
      <c r="U1273" s="37">
        <v>0.37</v>
      </c>
      <c r="V1273" s="37">
        <v>2</v>
      </c>
      <c r="W1273" s="37">
        <v>8.66</v>
      </c>
      <c r="X1273" s="37">
        <v>86885</v>
      </c>
      <c r="Y1273" s="37" t="s">
        <v>3218</v>
      </c>
      <c r="Z1273" s="37">
        <v>153.38530646112252</v>
      </c>
    </row>
    <row r="1274" spans="1:26" customFormat="1" x14ac:dyDescent="0.2">
      <c r="A1274" s="37">
        <v>2489</v>
      </c>
      <c r="B1274" s="37" t="s">
        <v>427</v>
      </c>
      <c r="C1274" s="37" t="s">
        <v>92</v>
      </c>
      <c r="D1274" s="37">
        <v>0.04</v>
      </c>
      <c r="E1274" s="37">
        <v>419.19</v>
      </c>
      <c r="F1274" s="37">
        <v>19.989999999999998</v>
      </c>
      <c r="G1274" s="37" t="s">
        <v>14</v>
      </c>
      <c r="H1274" s="37" t="s">
        <v>47</v>
      </c>
      <c r="I1274" s="37" t="s">
        <v>24</v>
      </c>
      <c r="J1274" s="37" t="s">
        <v>54</v>
      </c>
      <c r="K1274" s="37" t="s">
        <v>49</v>
      </c>
      <c r="L1274" s="37" t="s">
        <v>2168</v>
      </c>
      <c r="M1274" s="37">
        <v>0.57999999999999996</v>
      </c>
      <c r="N1274" s="37" t="s">
        <v>8</v>
      </c>
      <c r="O1274" s="37" t="s">
        <v>35</v>
      </c>
      <c r="P1274" s="37" t="s">
        <v>66</v>
      </c>
      <c r="Q1274" s="37" t="s">
        <v>429</v>
      </c>
      <c r="R1274" s="37">
        <v>94521</v>
      </c>
      <c r="S1274" s="39">
        <v>42120</v>
      </c>
      <c r="T1274" s="39">
        <v>42121</v>
      </c>
      <c r="U1274" s="37">
        <v>1388.3559</v>
      </c>
      <c r="V1274" s="37">
        <v>5</v>
      </c>
      <c r="W1274" s="37">
        <v>2012.11</v>
      </c>
      <c r="X1274" s="37">
        <v>86885</v>
      </c>
      <c r="Y1274" s="37" t="s">
        <v>3218</v>
      </c>
      <c r="Z1274" s="37">
        <v>3423.4440891390209</v>
      </c>
    </row>
    <row r="1275" spans="1:26" customFormat="1" x14ac:dyDescent="0.2">
      <c r="A1275" s="37">
        <v>2491</v>
      </c>
      <c r="B1275" s="37" t="s">
        <v>433</v>
      </c>
      <c r="C1275" s="37" t="s">
        <v>92</v>
      </c>
      <c r="D1275" s="37">
        <v>0.04</v>
      </c>
      <c r="E1275" s="37">
        <v>419.19</v>
      </c>
      <c r="F1275" s="37">
        <v>19.989999999999998</v>
      </c>
      <c r="G1275" s="37" t="s">
        <v>14</v>
      </c>
      <c r="H1275" s="37" t="s">
        <v>47</v>
      </c>
      <c r="I1275" s="37" t="s">
        <v>24</v>
      </c>
      <c r="J1275" s="37" t="s">
        <v>54</v>
      </c>
      <c r="K1275" s="37" t="s">
        <v>49</v>
      </c>
      <c r="L1275" s="37" t="s">
        <v>2168</v>
      </c>
      <c r="M1275" s="37">
        <v>0.57999999999999996</v>
      </c>
      <c r="N1275" s="37" t="s">
        <v>8</v>
      </c>
      <c r="O1275" s="37" t="s">
        <v>35</v>
      </c>
      <c r="P1275" s="37" t="s">
        <v>66</v>
      </c>
      <c r="Q1275" s="37" t="s">
        <v>76</v>
      </c>
      <c r="R1275" s="37">
        <v>90045</v>
      </c>
      <c r="S1275" s="39">
        <v>42120</v>
      </c>
      <c r="T1275" s="39">
        <v>42121</v>
      </c>
      <c r="U1275" s="37">
        <v>1947.67</v>
      </c>
      <c r="V1275" s="37">
        <v>20</v>
      </c>
      <c r="W1275" s="37">
        <v>8048.45</v>
      </c>
      <c r="X1275" s="37">
        <v>23042</v>
      </c>
      <c r="Y1275" s="37" t="s">
        <v>3218</v>
      </c>
      <c r="Z1275" s="37">
        <v>3996.1961144301627</v>
      </c>
    </row>
    <row r="1276" spans="1:26" customFormat="1" x14ac:dyDescent="0.2">
      <c r="A1276" s="37">
        <v>2380</v>
      </c>
      <c r="B1276" s="37" t="s">
        <v>2280</v>
      </c>
      <c r="C1276" s="37" t="s">
        <v>46</v>
      </c>
      <c r="D1276" s="37">
        <v>7.0000000000000007E-2</v>
      </c>
      <c r="E1276" s="37">
        <v>3.38</v>
      </c>
      <c r="F1276" s="37">
        <v>0.85</v>
      </c>
      <c r="G1276" s="37" t="s">
        <v>14</v>
      </c>
      <c r="H1276" s="37" t="s">
        <v>3</v>
      </c>
      <c r="I1276" s="37" t="s">
        <v>24</v>
      </c>
      <c r="J1276" s="37" t="s">
        <v>25</v>
      </c>
      <c r="K1276" s="37" t="s">
        <v>26</v>
      </c>
      <c r="L1276" s="37" t="s">
        <v>912</v>
      </c>
      <c r="M1276" s="37">
        <v>0.48</v>
      </c>
      <c r="N1276" s="37" t="s">
        <v>8</v>
      </c>
      <c r="O1276" s="37" t="s">
        <v>28</v>
      </c>
      <c r="P1276" s="37" t="s">
        <v>265</v>
      </c>
      <c r="Q1276" s="37" t="s">
        <v>2281</v>
      </c>
      <c r="R1276" s="37">
        <v>49505</v>
      </c>
      <c r="S1276" s="39">
        <v>42120</v>
      </c>
      <c r="T1276" s="39">
        <v>42122</v>
      </c>
      <c r="U1276" s="37">
        <v>19.04</v>
      </c>
      <c r="V1276" s="37">
        <v>9</v>
      </c>
      <c r="W1276" s="37">
        <v>29.08</v>
      </c>
      <c r="X1276" s="37">
        <v>86654</v>
      </c>
      <c r="Y1276" s="37" t="s">
        <v>3217</v>
      </c>
      <c r="Z1276" s="37">
        <v>235.25340140129308</v>
      </c>
    </row>
    <row r="1277" spans="1:26" customFormat="1" x14ac:dyDescent="0.2">
      <c r="A1277" s="37">
        <v>2382</v>
      </c>
      <c r="B1277" s="37" t="s">
        <v>2282</v>
      </c>
      <c r="C1277" s="37" t="s">
        <v>46</v>
      </c>
      <c r="D1277" s="37">
        <v>7.0000000000000007E-2</v>
      </c>
      <c r="E1277" s="37">
        <v>3.38</v>
      </c>
      <c r="F1277" s="37">
        <v>0.85</v>
      </c>
      <c r="G1277" s="37" t="s">
        <v>14</v>
      </c>
      <c r="H1277" s="37" t="s">
        <v>3</v>
      </c>
      <c r="I1277" s="37" t="s">
        <v>24</v>
      </c>
      <c r="J1277" s="37" t="s">
        <v>25</v>
      </c>
      <c r="K1277" s="37" t="s">
        <v>26</v>
      </c>
      <c r="L1277" s="37" t="s">
        <v>912</v>
      </c>
      <c r="M1277" s="37">
        <v>0.48</v>
      </c>
      <c r="N1277" s="37" t="s">
        <v>8</v>
      </c>
      <c r="O1277" s="37" t="s">
        <v>87</v>
      </c>
      <c r="P1277" s="37" t="s">
        <v>88</v>
      </c>
      <c r="Q1277" s="37" t="s">
        <v>89</v>
      </c>
      <c r="R1277" s="37">
        <v>10024</v>
      </c>
      <c r="S1277" s="39">
        <v>42120</v>
      </c>
      <c r="T1277" s="39">
        <v>42122</v>
      </c>
      <c r="U1277" s="37">
        <v>19.04</v>
      </c>
      <c r="V1277" s="37">
        <v>34</v>
      </c>
      <c r="W1277" s="37">
        <v>109.86</v>
      </c>
      <c r="X1277" s="37">
        <v>13606</v>
      </c>
      <c r="Y1277" s="37" t="s">
        <v>3219</v>
      </c>
      <c r="Z1277" s="37">
        <v>235.25340140129308</v>
      </c>
    </row>
    <row r="1278" spans="1:26" customFormat="1" x14ac:dyDescent="0.2">
      <c r="A1278" s="37">
        <v>2468</v>
      </c>
      <c r="B1278" s="37" t="s">
        <v>1587</v>
      </c>
      <c r="C1278" s="37" t="s">
        <v>1</v>
      </c>
      <c r="D1278" s="37">
        <v>0.09</v>
      </c>
      <c r="E1278" s="37">
        <v>58.1</v>
      </c>
      <c r="F1278" s="37">
        <v>1.49</v>
      </c>
      <c r="G1278" s="37" t="s">
        <v>63</v>
      </c>
      <c r="H1278" s="37" t="s">
        <v>47</v>
      </c>
      <c r="I1278" s="37" t="s">
        <v>24</v>
      </c>
      <c r="J1278" s="37" t="s">
        <v>48</v>
      </c>
      <c r="K1278" s="37" t="s">
        <v>49</v>
      </c>
      <c r="L1278" s="37" t="s">
        <v>598</v>
      </c>
      <c r="M1278" s="37">
        <v>0.38</v>
      </c>
      <c r="N1278" s="37" t="s">
        <v>8</v>
      </c>
      <c r="O1278" s="37" t="s">
        <v>9</v>
      </c>
      <c r="P1278" s="37" t="s">
        <v>73</v>
      </c>
      <c r="Q1278" s="37" t="s">
        <v>1589</v>
      </c>
      <c r="R1278" s="37">
        <v>28144</v>
      </c>
      <c r="S1278" s="39">
        <v>42121</v>
      </c>
      <c r="T1278" s="39">
        <v>42123</v>
      </c>
      <c r="U1278" s="37">
        <v>765.75</v>
      </c>
      <c r="V1278" s="37">
        <v>3</v>
      </c>
      <c r="W1278" s="37">
        <v>169.46</v>
      </c>
      <c r="X1278" s="37">
        <v>88135</v>
      </c>
      <c r="Y1278" s="37" t="s">
        <v>3216</v>
      </c>
      <c r="Z1278" s="37">
        <v>1138.9468718029859</v>
      </c>
    </row>
    <row r="1279" spans="1:26" customFormat="1" x14ac:dyDescent="0.2">
      <c r="A1279" s="37">
        <v>983</v>
      </c>
      <c r="B1279" s="37" t="s">
        <v>2283</v>
      </c>
      <c r="C1279" s="37" t="s">
        <v>23</v>
      </c>
      <c r="D1279" s="37">
        <v>0.09</v>
      </c>
      <c r="E1279" s="37">
        <v>300.97000000000003</v>
      </c>
      <c r="F1279" s="37">
        <v>7.18</v>
      </c>
      <c r="G1279" s="37" t="s">
        <v>14</v>
      </c>
      <c r="H1279" s="37" t="s">
        <v>70</v>
      </c>
      <c r="I1279" s="37" t="s">
        <v>16</v>
      </c>
      <c r="J1279" s="37" t="s">
        <v>17</v>
      </c>
      <c r="K1279" s="37" t="s">
        <v>49</v>
      </c>
      <c r="L1279" s="37" t="s">
        <v>2185</v>
      </c>
      <c r="M1279" s="37">
        <v>0.48</v>
      </c>
      <c r="N1279" s="37" t="s">
        <v>8</v>
      </c>
      <c r="O1279" s="37" t="s">
        <v>9</v>
      </c>
      <c r="P1279" s="37" t="s">
        <v>20</v>
      </c>
      <c r="Q1279" s="37" t="s">
        <v>2284</v>
      </c>
      <c r="R1279" s="37">
        <v>72143</v>
      </c>
      <c r="S1279" s="39">
        <v>42121</v>
      </c>
      <c r="T1279" s="39">
        <v>42121</v>
      </c>
      <c r="U1279" s="37">
        <v>17.771999999999998</v>
      </c>
      <c r="V1279" s="37">
        <v>10</v>
      </c>
      <c r="W1279" s="37">
        <v>2848.38</v>
      </c>
      <c r="X1279" s="37">
        <v>90201</v>
      </c>
      <c r="Y1279" s="37" t="s">
        <v>3216</v>
      </c>
      <c r="Z1279" s="37">
        <v>1215.8726480639402</v>
      </c>
    </row>
    <row r="1280" spans="1:26" customFormat="1" x14ac:dyDescent="0.2">
      <c r="A1280" s="37">
        <v>202</v>
      </c>
      <c r="B1280" s="37" t="s">
        <v>524</v>
      </c>
      <c r="C1280" s="37" t="s">
        <v>46</v>
      </c>
      <c r="D1280" s="37">
        <v>0.09</v>
      </c>
      <c r="E1280" s="37">
        <v>12.28</v>
      </c>
      <c r="F1280" s="37">
        <v>4.8600000000000003</v>
      </c>
      <c r="G1280" s="37" t="s">
        <v>14</v>
      </c>
      <c r="H1280" s="37" t="s">
        <v>70</v>
      </c>
      <c r="I1280" s="37" t="s">
        <v>24</v>
      </c>
      <c r="J1280" s="37" t="s">
        <v>64</v>
      </c>
      <c r="K1280" s="37" t="s">
        <v>49</v>
      </c>
      <c r="L1280" s="37" t="s">
        <v>1836</v>
      </c>
      <c r="M1280" s="37">
        <v>0.38</v>
      </c>
      <c r="N1280" s="37" t="s">
        <v>8</v>
      </c>
      <c r="O1280" s="37" t="s">
        <v>28</v>
      </c>
      <c r="P1280" s="37" t="s">
        <v>183</v>
      </c>
      <c r="Q1280" s="37" t="s">
        <v>526</v>
      </c>
      <c r="R1280" s="37">
        <v>74006</v>
      </c>
      <c r="S1280" s="39">
        <v>42121</v>
      </c>
      <c r="T1280" s="39">
        <v>42122</v>
      </c>
      <c r="U1280" s="37">
        <v>1.73</v>
      </c>
      <c r="V1280" s="37">
        <v>3</v>
      </c>
      <c r="W1280" s="37">
        <v>34.65</v>
      </c>
      <c r="X1280" s="37">
        <v>88971</v>
      </c>
      <c r="Y1280" s="37" t="s">
        <v>3217</v>
      </c>
      <c r="Z1280" s="37">
        <v>268.94798429321003</v>
      </c>
    </row>
    <row r="1281" spans="1:26" customFormat="1" x14ac:dyDescent="0.2">
      <c r="A1281" s="37">
        <v>762</v>
      </c>
      <c r="B1281" s="37" t="s">
        <v>2285</v>
      </c>
      <c r="C1281" s="37" t="s">
        <v>46</v>
      </c>
      <c r="D1281" s="37">
        <v>0</v>
      </c>
      <c r="E1281" s="37">
        <v>125.99</v>
      </c>
      <c r="F1281" s="37">
        <v>8.99</v>
      </c>
      <c r="G1281" s="37" t="s">
        <v>14</v>
      </c>
      <c r="H1281" s="37" t="s">
        <v>3</v>
      </c>
      <c r="I1281" s="37" t="s">
        <v>16</v>
      </c>
      <c r="J1281" s="37" t="s">
        <v>111</v>
      </c>
      <c r="K1281" s="37" t="s">
        <v>49</v>
      </c>
      <c r="L1281" s="37" t="s">
        <v>751</v>
      </c>
      <c r="M1281" s="37">
        <v>0.56999999999999995</v>
      </c>
      <c r="N1281" s="37" t="s">
        <v>8</v>
      </c>
      <c r="O1281" s="37" t="s">
        <v>35</v>
      </c>
      <c r="P1281" s="37" t="s">
        <v>42</v>
      </c>
      <c r="Q1281" s="37" t="s">
        <v>2286</v>
      </c>
      <c r="R1281" s="37">
        <v>98661</v>
      </c>
      <c r="S1281" s="39">
        <v>42121</v>
      </c>
      <c r="T1281" s="39">
        <v>42123</v>
      </c>
      <c r="U1281" s="37">
        <v>613.89576</v>
      </c>
      <c r="V1281" s="37">
        <v>12</v>
      </c>
      <c r="W1281" s="37">
        <v>1362.2</v>
      </c>
      <c r="X1281" s="37">
        <v>87525</v>
      </c>
      <c r="Y1281" s="37" t="s">
        <v>3218</v>
      </c>
      <c r="Z1281" s="37">
        <v>1574.609201204152</v>
      </c>
    </row>
    <row r="1282" spans="1:26" customFormat="1" x14ac:dyDescent="0.2">
      <c r="A1282" s="37">
        <v>3320</v>
      </c>
      <c r="B1282" s="37" t="s">
        <v>2287</v>
      </c>
      <c r="C1282" s="37" t="s">
        <v>46</v>
      </c>
      <c r="D1282" s="37">
        <v>0.08</v>
      </c>
      <c r="E1282" s="37">
        <v>3.28</v>
      </c>
      <c r="F1282" s="37">
        <v>3.97</v>
      </c>
      <c r="G1282" s="37" t="s">
        <v>14</v>
      </c>
      <c r="H1282" s="37" t="s">
        <v>3</v>
      </c>
      <c r="I1282" s="37" t="s">
        <v>24</v>
      </c>
      <c r="J1282" s="37" t="s">
        <v>25</v>
      </c>
      <c r="K1282" s="37" t="s">
        <v>26</v>
      </c>
      <c r="L1282" s="37" t="s">
        <v>221</v>
      </c>
      <c r="M1282" s="37">
        <v>0.56000000000000005</v>
      </c>
      <c r="N1282" s="37" t="s">
        <v>8</v>
      </c>
      <c r="O1282" s="37" t="s">
        <v>9</v>
      </c>
      <c r="P1282" s="37" t="s">
        <v>376</v>
      </c>
      <c r="Q1282" s="37" t="s">
        <v>2092</v>
      </c>
      <c r="R1282" s="37">
        <v>38301</v>
      </c>
      <c r="S1282" s="39">
        <v>42121</v>
      </c>
      <c r="T1282" s="39">
        <v>42122</v>
      </c>
      <c r="U1282" s="37">
        <v>0.42659999999999998</v>
      </c>
      <c r="V1282" s="37">
        <v>18</v>
      </c>
      <c r="W1282" s="37">
        <v>57.24</v>
      </c>
      <c r="X1282" s="37">
        <v>90103</v>
      </c>
      <c r="Y1282" s="37" t="s">
        <v>3216</v>
      </c>
      <c r="Z1282" s="37">
        <v>362.0005601695006</v>
      </c>
    </row>
    <row r="1283" spans="1:26" customFormat="1" x14ac:dyDescent="0.2">
      <c r="A1283" s="37">
        <v>3320</v>
      </c>
      <c r="B1283" s="37" t="s">
        <v>2287</v>
      </c>
      <c r="C1283" s="37" t="s">
        <v>46</v>
      </c>
      <c r="D1283" s="37">
        <v>0.09</v>
      </c>
      <c r="E1283" s="37">
        <v>40.97</v>
      </c>
      <c r="F1283" s="37">
        <v>8.99</v>
      </c>
      <c r="G1283" s="37" t="s">
        <v>63</v>
      </c>
      <c r="H1283" s="37" t="s">
        <v>3</v>
      </c>
      <c r="I1283" s="37" t="s">
        <v>24</v>
      </c>
      <c r="J1283" s="37" t="s">
        <v>25</v>
      </c>
      <c r="K1283" s="37" t="s">
        <v>18</v>
      </c>
      <c r="L1283" s="37" t="s">
        <v>1711</v>
      </c>
      <c r="M1283" s="37">
        <v>0.59</v>
      </c>
      <c r="N1283" s="37" t="s">
        <v>8</v>
      </c>
      <c r="O1283" s="37" t="s">
        <v>9</v>
      </c>
      <c r="P1283" s="37" t="s">
        <v>376</v>
      </c>
      <c r="Q1283" s="37" t="s">
        <v>2092</v>
      </c>
      <c r="R1283" s="37">
        <v>38301</v>
      </c>
      <c r="S1283" s="39">
        <v>42121</v>
      </c>
      <c r="T1283" s="39">
        <v>42123</v>
      </c>
      <c r="U1283" s="37">
        <v>66.215999999999994</v>
      </c>
      <c r="V1283" s="37">
        <v>22</v>
      </c>
      <c r="W1283" s="37">
        <v>824.7</v>
      </c>
      <c r="X1283" s="37">
        <v>90103</v>
      </c>
      <c r="Y1283" s="37" t="s">
        <v>3216</v>
      </c>
      <c r="Z1283" s="37">
        <v>622.32073970896249</v>
      </c>
    </row>
    <row r="1284" spans="1:26" customFormat="1" x14ac:dyDescent="0.2">
      <c r="A1284" s="37">
        <v>1439</v>
      </c>
      <c r="B1284" s="37" t="s">
        <v>2288</v>
      </c>
      <c r="C1284" s="37" t="s">
        <v>1</v>
      </c>
      <c r="D1284" s="37">
        <v>0.05</v>
      </c>
      <c r="E1284" s="37">
        <v>6.48</v>
      </c>
      <c r="F1284" s="37">
        <v>6.22</v>
      </c>
      <c r="G1284" s="37" t="s">
        <v>14</v>
      </c>
      <c r="H1284" s="37" t="s">
        <v>70</v>
      </c>
      <c r="I1284" s="37" t="s">
        <v>24</v>
      </c>
      <c r="J1284" s="37" t="s">
        <v>64</v>
      </c>
      <c r="K1284" s="37" t="s">
        <v>49</v>
      </c>
      <c r="L1284" s="37" t="s">
        <v>1054</v>
      </c>
      <c r="M1284" s="37">
        <v>0.37</v>
      </c>
      <c r="N1284" s="37" t="s">
        <v>8</v>
      </c>
      <c r="O1284" s="37" t="s">
        <v>87</v>
      </c>
      <c r="P1284" s="37" t="s">
        <v>293</v>
      </c>
      <c r="Q1284" s="37" t="s">
        <v>2289</v>
      </c>
      <c r="R1284" s="37">
        <v>44117</v>
      </c>
      <c r="S1284" s="39">
        <v>42122</v>
      </c>
      <c r="T1284" s="39">
        <v>42123</v>
      </c>
      <c r="U1284" s="37">
        <v>-29.07</v>
      </c>
      <c r="V1284" s="37">
        <v>3</v>
      </c>
      <c r="W1284" s="37">
        <v>21.46</v>
      </c>
      <c r="X1284" s="37">
        <v>90121</v>
      </c>
      <c r="Y1284" s="37" t="s">
        <v>3219</v>
      </c>
      <c r="Z1284" s="37">
        <v>363.92881137150647</v>
      </c>
    </row>
    <row r="1285" spans="1:26" customFormat="1" x14ac:dyDescent="0.2">
      <c r="A1285" s="37">
        <v>3011</v>
      </c>
      <c r="B1285" s="37" t="s">
        <v>2290</v>
      </c>
      <c r="C1285" s="37" t="s">
        <v>1</v>
      </c>
      <c r="D1285" s="37">
        <v>0.03</v>
      </c>
      <c r="E1285" s="37">
        <v>300.64999999999998</v>
      </c>
      <c r="F1285" s="37">
        <v>24.49</v>
      </c>
      <c r="G1285" s="37" t="s">
        <v>14</v>
      </c>
      <c r="H1285" s="37" t="s">
        <v>70</v>
      </c>
      <c r="I1285" s="37" t="s">
        <v>24</v>
      </c>
      <c r="J1285" s="37" t="s">
        <v>71</v>
      </c>
      <c r="K1285" s="37" t="s">
        <v>40</v>
      </c>
      <c r="L1285" s="37" t="s">
        <v>2291</v>
      </c>
      <c r="M1285" s="37">
        <v>0.52</v>
      </c>
      <c r="N1285" s="37" t="s">
        <v>8</v>
      </c>
      <c r="O1285" s="37" t="s">
        <v>87</v>
      </c>
      <c r="P1285" s="37" t="s">
        <v>379</v>
      </c>
      <c r="Q1285" s="37" t="s">
        <v>764</v>
      </c>
      <c r="R1285" s="37">
        <v>2113</v>
      </c>
      <c r="S1285" s="39">
        <v>42122</v>
      </c>
      <c r="T1285" s="39">
        <v>42124</v>
      </c>
      <c r="U1285" s="37">
        <v>1282.4960000000001</v>
      </c>
      <c r="V1285" s="37">
        <v>32</v>
      </c>
      <c r="W1285" s="37">
        <v>9705.4599999999991</v>
      </c>
      <c r="X1285" s="37">
        <v>7623</v>
      </c>
      <c r="Y1285" s="37" t="s">
        <v>3219</v>
      </c>
      <c r="Z1285" s="37">
        <v>3271.5575903109748</v>
      </c>
    </row>
    <row r="1286" spans="1:26" customFormat="1" x14ac:dyDescent="0.2">
      <c r="A1286" s="37">
        <v>3011</v>
      </c>
      <c r="B1286" s="37" t="s">
        <v>2290</v>
      </c>
      <c r="C1286" s="37" t="s">
        <v>1</v>
      </c>
      <c r="D1286" s="37">
        <v>0.06</v>
      </c>
      <c r="E1286" s="37">
        <v>49.99</v>
      </c>
      <c r="F1286" s="37">
        <v>19.989999999999998</v>
      </c>
      <c r="G1286" s="37" t="s">
        <v>14</v>
      </c>
      <c r="H1286" s="37" t="s">
        <v>70</v>
      </c>
      <c r="I1286" s="37" t="s">
        <v>16</v>
      </c>
      <c r="J1286" s="37" t="s">
        <v>17</v>
      </c>
      <c r="K1286" s="37" t="s">
        <v>49</v>
      </c>
      <c r="L1286" s="37" t="s">
        <v>865</v>
      </c>
      <c r="M1286" s="37">
        <v>0.45</v>
      </c>
      <c r="N1286" s="37" t="s">
        <v>8</v>
      </c>
      <c r="O1286" s="37" t="s">
        <v>87</v>
      </c>
      <c r="P1286" s="37" t="s">
        <v>379</v>
      </c>
      <c r="Q1286" s="37" t="s">
        <v>764</v>
      </c>
      <c r="R1286" s="37">
        <v>2113</v>
      </c>
      <c r="S1286" s="39">
        <v>42122</v>
      </c>
      <c r="T1286" s="39">
        <v>42124</v>
      </c>
      <c r="U1286" s="37">
        <v>17.2</v>
      </c>
      <c r="V1286" s="37">
        <v>67</v>
      </c>
      <c r="W1286" s="37">
        <v>3247.54</v>
      </c>
      <c r="X1286" s="37">
        <v>7623</v>
      </c>
      <c r="Y1286" s="37" t="s">
        <v>3219</v>
      </c>
      <c r="Z1286" s="37">
        <v>988.11505367167388</v>
      </c>
    </row>
    <row r="1287" spans="1:26" customFormat="1" x14ac:dyDescent="0.2">
      <c r="A1287" s="37">
        <v>3011</v>
      </c>
      <c r="B1287" s="37" t="s">
        <v>2290</v>
      </c>
      <c r="C1287" s="37" t="s">
        <v>1</v>
      </c>
      <c r="D1287" s="37">
        <v>0.1</v>
      </c>
      <c r="E1287" s="37">
        <v>104.85</v>
      </c>
      <c r="F1287" s="37">
        <v>4.6500000000000004</v>
      </c>
      <c r="G1287" s="37" t="s">
        <v>14</v>
      </c>
      <c r="H1287" s="37" t="s">
        <v>70</v>
      </c>
      <c r="I1287" s="37" t="s">
        <v>24</v>
      </c>
      <c r="J1287" s="37" t="s">
        <v>64</v>
      </c>
      <c r="K1287" s="37" t="s">
        <v>49</v>
      </c>
      <c r="L1287" s="37" t="s">
        <v>2292</v>
      </c>
      <c r="M1287" s="37">
        <v>0.37</v>
      </c>
      <c r="N1287" s="37" t="s">
        <v>8</v>
      </c>
      <c r="O1287" s="37" t="s">
        <v>87</v>
      </c>
      <c r="P1287" s="37" t="s">
        <v>379</v>
      </c>
      <c r="Q1287" s="37" t="s">
        <v>764</v>
      </c>
      <c r="R1287" s="37">
        <v>2113</v>
      </c>
      <c r="S1287" s="39">
        <v>42122</v>
      </c>
      <c r="T1287" s="39">
        <v>42123</v>
      </c>
      <c r="U1287" s="37">
        <v>1184.1199999999999</v>
      </c>
      <c r="V1287" s="37">
        <v>58</v>
      </c>
      <c r="W1287" s="37">
        <v>5582.63</v>
      </c>
      <c r="X1287" s="37">
        <v>7623</v>
      </c>
      <c r="Y1287" s="37" t="s">
        <v>3219</v>
      </c>
      <c r="Z1287" s="37">
        <v>1838.0413440121915</v>
      </c>
    </row>
    <row r="1288" spans="1:26" customFormat="1" x14ac:dyDescent="0.2">
      <c r="A1288" s="37">
        <v>3012</v>
      </c>
      <c r="B1288" s="37" t="s">
        <v>2293</v>
      </c>
      <c r="C1288" s="37" t="s">
        <v>1</v>
      </c>
      <c r="D1288" s="37">
        <v>0.03</v>
      </c>
      <c r="E1288" s="37">
        <v>300.64999999999998</v>
      </c>
      <c r="F1288" s="37">
        <v>24.49</v>
      </c>
      <c r="G1288" s="37" t="s">
        <v>14</v>
      </c>
      <c r="H1288" s="37" t="s">
        <v>70</v>
      </c>
      <c r="I1288" s="37" t="s">
        <v>24</v>
      </c>
      <c r="J1288" s="37" t="s">
        <v>71</v>
      </c>
      <c r="K1288" s="37" t="s">
        <v>40</v>
      </c>
      <c r="L1288" s="37" t="s">
        <v>2291</v>
      </c>
      <c r="M1288" s="37">
        <v>0.52</v>
      </c>
      <c r="N1288" s="37" t="s">
        <v>8</v>
      </c>
      <c r="O1288" s="37" t="s">
        <v>87</v>
      </c>
      <c r="P1288" s="37" t="s">
        <v>88</v>
      </c>
      <c r="Q1288" s="37" t="s">
        <v>2294</v>
      </c>
      <c r="R1288" s="37">
        <v>14609</v>
      </c>
      <c r="S1288" s="39">
        <v>42122</v>
      </c>
      <c r="T1288" s="39">
        <v>42124</v>
      </c>
      <c r="U1288" s="37">
        <v>1474.8704</v>
      </c>
      <c r="V1288" s="37">
        <v>8</v>
      </c>
      <c r="W1288" s="37">
        <v>2426.36</v>
      </c>
      <c r="X1288" s="37">
        <v>86346</v>
      </c>
      <c r="Y1288" s="37" t="s">
        <v>3219</v>
      </c>
      <c r="Z1288" s="37">
        <v>3468.5539242388486</v>
      </c>
    </row>
    <row r="1289" spans="1:26" customFormat="1" x14ac:dyDescent="0.2">
      <c r="A1289" s="37">
        <v>3012</v>
      </c>
      <c r="B1289" s="37" t="s">
        <v>2293</v>
      </c>
      <c r="C1289" s="37" t="s">
        <v>1</v>
      </c>
      <c r="D1289" s="37">
        <v>0.06</v>
      </c>
      <c r="E1289" s="37">
        <v>49.99</v>
      </c>
      <c r="F1289" s="37">
        <v>19.989999999999998</v>
      </c>
      <c r="G1289" s="37" t="s">
        <v>14</v>
      </c>
      <c r="H1289" s="37" t="s">
        <v>70</v>
      </c>
      <c r="I1289" s="37" t="s">
        <v>16</v>
      </c>
      <c r="J1289" s="37" t="s">
        <v>17</v>
      </c>
      <c r="K1289" s="37" t="s">
        <v>49</v>
      </c>
      <c r="L1289" s="37" t="s">
        <v>865</v>
      </c>
      <c r="M1289" s="37">
        <v>0.45</v>
      </c>
      <c r="N1289" s="37" t="s">
        <v>8</v>
      </c>
      <c r="O1289" s="37" t="s">
        <v>87</v>
      </c>
      <c r="P1289" s="37" t="s">
        <v>88</v>
      </c>
      <c r="Q1289" s="37" t="s">
        <v>2294</v>
      </c>
      <c r="R1289" s="37">
        <v>14609</v>
      </c>
      <c r="S1289" s="39">
        <v>42122</v>
      </c>
      <c r="T1289" s="39">
        <v>42124</v>
      </c>
      <c r="U1289" s="37">
        <v>19.78</v>
      </c>
      <c r="V1289" s="37">
        <v>17</v>
      </c>
      <c r="W1289" s="37">
        <v>824</v>
      </c>
      <c r="X1289" s="37">
        <v>86346</v>
      </c>
      <c r="Y1289" s="37" t="s">
        <v>3219</v>
      </c>
      <c r="Z1289" s="37">
        <v>990.75704003542035</v>
      </c>
    </row>
    <row r="1290" spans="1:26" customFormat="1" x14ac:dyDescent="0.2">
      <c r="A1290" s="37">
        <v>3012</v>
      </c>
      <c r="B1290" s="37" t="s">
        <v>2293</v>
      </c>
      <c r="C1290" s="37" t="s">
        <v>1</v>
      </c>
      <c r="D1290" s="37">
        <v>0.1</v>
      </c>
      <c r="E1290" s="37">
        <v>104.85</v>
      </c>
      <c r="F1290" s="37">
        <v>4.6500000000000004</v>
      </c>
      <c r="G1290" s="37" t="s">
        <v>14</v>
      </c>
      <c r="H1290" s="37" t="s">
        <v>70</v>
      </c>
      <c r="I1290" s="37" t="s">
        <v>24</v>
      </c>
      <c r="J1290" s="37" t="s">
        <v>64</v>
      </c>
      <c r="K1290" s="37" t="s">
        <v>49</v>
      </c>
      <c r="L1290" s="37" t="s">
        <v>2292</v>
      </c>
      <c r="M1290" s="37">
        <v>0.37</v>
      </c>
      <c r="N1290" s="37" t="s">
        <v>8</v>
      </c>
      <c r="O1290" s="37" t="s">
        <v>87</v>
      </c>
      <c r="P1290" s="37" t="s">
        <v>88</v>
      </c>
      <c r="Q1290" s="37" t="s">
        <v>2294</v>
      </c>
      <c r="R1290" s="37">
        <v>14609</v>
      </c>
      <c r="S1290" s="39">
        <v>42122</v>
      </c>
      <c r="T1290" s="39">
        <v>42123</v>
      </c>
      <c r="U1290" s="37">
        <v>929.79570000000001</v>
      </c>
      <c r="V1290" s="37">
        <v>14</v>
      </c>
      <c r="W1290" s="37">
        <v>1347.53</v>
      </c>
      <c r="X1290" s="37">
        <v>86346</v>
      </c>
      <c r="Y1290" s="37" t="s">
        <v>3219</v>
      </c>
      <c r="Z1290" s="37">
        <v>1577.6067189853025</v>
      </c>
    </row>
    <row r="1291" spans="1:26" customFormat="1" x14ac:dyDescent="0.2">
      <c r="A1291" s="37">
        <v>2254</v>
      </c>
      <c r="B1291" s="37" t="s">
        <v>801</v>
      </c>
      <c r="C1291" s="37" t="s">
        <v>13</v>
      </c>
      <c r="D1291" s="37">
        <v>0.1</v>
      </c>
      <c r="E1291" s="37">
        <v>48.91</v>
      </c>
      <c r="F1291" s="37">
        <v>5.97</v>
      </c>
      <c r="G1291" s="37" t="s">
        <v>14</v>
      </c>
      <c r="H1291" s="37" t="s">
        <v>70</v>
      </c>
      <c r="I1291" s="37" t="s">
        <v>24</v>
      </c>
      <c r="J1291" s="37" t="s">
        <v>64</v>
      </c>
      <c r="K1291" s="37" t="s">
        <v>49</v>
      </c>
      <c r="L1291" s="37" t="s">
        <v>2295</v>
      </c>
      <c r="M1291" s="37">
        <v>0.38</v>
      </c>
      <c r="N1291" s="37" t="s">
        <v>8</v>
      </c>
      <c r="O1291" s="37" t="s">
        <v>9</v>
      </c>
      <c r="P1291" s="37" t="s">
        <v>364</v>
      </c>
      <c r="Q1291" s="37" t="s">
        <v>803</v>
      </c>
      <c r="R1291" s="37">
        <v>42003</v>
      </c>
      <c r="S1291" s="39">
        <v>42122</v>
      </c>
      <c r="T1291" s="39">
        <v>42124</v>
      </c>
      <c r="U1291" s="37">
        <v>156.74340000000001</v>
      </c>
      <c r="V1291" s="37">
        <v>14</v>
      </c>
      <c r="W1291" s="37">
        <v>618.96</v>
      </c>
      <c r="X1291" s="37">
        <v>89279</v>
      </c>
      <c r="Y1291" s="37" t="s">
        <v>3216</v>
      </c>
      <c r="Z1291" s="37">
        <v>363.00752616886814</v>
      </c>
    </row>
    <row r="1292" spans="1:26" customFormat="1" x14ac:dyDescent="0.2">
      <c r="A1292" s="37">
        <v>2254</v>
      </c>
      <c r="B1292" s="37" t="s">
        <v>801</v>
      </c>
      <c r="C1292" s="37" t="s">
        <v>13</v>
      </c>
      <c r="D1292" s="37">
        <v>0.08</v>
      </c>
      <c r="E1292" s="37">
        <v>5.98</v>
      </c>
      <c r="F1292" s="37">
        <v>5.46</v>
      </c>
      <c r="G1292" s="37" t="s">
        <v>14</v>
      </c>
      <c r="H1292" s="37" t="s">
        <v>70</v>
      </c>
      <c r="I1292" s="37" t="s">
        <v>24</v>
      </c>
      <c r="J1292" s="37" t="s">
        <v>64</v>
      </c>
      <c r="K1292" s="37" t="s">
        <v>49</v>
      </c>
      <c r="L1292" s="37" t="s">
        <v>1132</v>
      </c>
      <c r="M1292" s="37">
        <v>0.36</v>
      </c>
      <c r="N1292" s="37" t="s">
        <v>8</v>
      </c>
      <c r="O1292" s="37" t="s">
        <v>9</v>
      </c>
      <c r="P1292" s="37" t="s">
        <v>364</v>
      </c>
      <c r="Q1292" s="37" t="s">
        <v>803</v>
      </c>
      <c r="R1292" s="37">
        <v>42003</v>
      </c>
      <c r="S1292" s="39">
        <v>42122</v>
      </c>
      <c r="T1292" s="39">
        <v>42122</v>
      </c>
      <c r="U1292" s="37">
        <v>110.11799999999999</v>
      </c>
      <c r="V1292" s="37">
        <v>13</v>
      </c>
      <c r="W1292" s="37">
        <v>77.540000000000006</v>
      </c>
      <c r="X1292" s="37">
        <v>89279</v>
      </c>
      <c r="Y1292" s="37" t="s">
        <v>3216</v>
      </c>
      <c r="Z1292" s="37">
        <v>163.25172367034699</v>
      </c>
    </row>
    <row r="1293" spans="1:26" customFormat="1" x14ac:dyDescent="0.2">
      <c r="A1293" s="37">
        <v>2912</v>
      </c>
      <c r="B1293" s="37" t="s">
        <v>2296</v>
      </c>
      <c r="C1293" s="37" t="s">
        <v>13</v>
      </c>
      <c r="D1293" s="37">
        <v>0.04</v>
      </c>
      <c r="E1293" s="37">
        <v>4.13</v>
      </c>
      <c r="F1293" s="37">
        <v>0.99</v>
      </c>
      <c r="G1293" s="37" t="s">
        <v>63</v>
      </c>
      <c r="H1293" s="37" t="s">
        <v>47</v>
      </c>
      <c r="I1293" s="37" t="s">
        <v>24</v>
      </c>
      <c r="J1293" s="37" t="s">
        <v>128</v>
      </c>
      <c r="K1293" s="37" t="s">
        <v>49</v>
      </c>
      <c r="L1293" s="37" t="s">
        <v>302</v>
      </c>
      <c r="M1293" s="37">
        <v>0.39</v>
      </c>
      <c r="N1293" s="37" t="s">
        <v>8</v>
      </c>
      <c r="O1293" s="37" t="s">
        <v>28</v>
      </c>
      <c r="P1293" s="37" t="s">
        <v>541</v>
      </c>
      <c r="Q1293" s="37" t="s">
        <v>2297</v>
      </c>
      <c r="R1293" s="37">
        <v>58201</v>
      </c>
      <c r="S1293" s="39">
        <v>42122</v>
      </c>
      <c r="T1293" s="39">
        <v>42124</v>
      </c>
      <c r="U1293" s="37">
        <v>22.307700000000001</v>
      </c>
      <c r="V1293" s="37">
        <v>7</v>
      </c>
      <c r="W1293" s="37">
        <v>32.33</v>
      </c>
      <c r="X1293" s="37">
        <v>87396</v>
      </c>
      <c r="Y1293" s="37" t="s">
        <v>3217</v>
      </c>
      <c r="Z1293" s="37">
        <v>-56.420226104771203</v>
      </c>
    </row>
    <row r="1294" spans="1:26" customFormat="1" x14ac:dyDescent="0.2">
      <c r="A1294" s="37">
        <v>2912</v>
      </c>
      <c r="B1294" s="37" t="s">
        <v>2296</v>
      </c>
      <c r="C1294" s="37" t="s">
        <v>13</v>
      </c>
      <c r="D1294" s="37">
        <v>0.06</v>
      </c>
      <c r="E1294" s="37">
        <v>55.48</v>
      </c>
      <c r="F1294" s="37">
        <v>14.3</v>
      </c>
      <c r="G1294" s="37" t="s">
        <v>14</v>
      </c>
      <c r="H1294" s="37" t="s">
        <v>47</v>
      </c>
      <c r="I1294" s="37" t="s">
        <v>24</v>
      </c>
      <c r="J1294" s="37" t="s">
        <v>64</v>
      </c>
      <c r="K1294" s="37" t="s">
        <v>49</v>
      </c>
      <c r="L1294" s="37" t="s">
        <v>823</v>
      </c>
      <c r="M1294" s="37">
        <v>0.37</v>
      </c>
      <c r="N1294" s="37" t="s">
        <v>8</v>
      </c>
      <c r="O1294" s="37" t="s">
        <v>28</v>
      </c>
      <c r="P1294" s="37" t="s">
        <v>541</v>
      </c>
      <c r="Q1294" s="37" t="s">
        <v>2297</v>
      </c>
      <c r="R1294" s="37">
        <v>58201</v>
      </c>
      <c r="S1294" s="39">
        <v>42122</v>
      </c>
      <c r="T1294" s="39">
        <v>42124</v>
      </c>
      <c r="U1294" s="37">
        <v>443.02140000000003</v>
      </c>
      <c r="V1294" s="37">
        <v>12</v>
      </c>
      <c r="W1294" s="37">
        <v>642.05999999999995</v>
      </c>
      <c r="X1294" s="37">
        <v>87396</v>
      </c>
      <c r="Y1294" s="37" t="s">
        <v>3217</v>
      </c>
      <c r="Z1294" s="37">
        <v>955.54510483861338</v>
      </c>
    </row>
    <row r="1295" spans="1:26" customFormat="1" x14ac:dyDescent="0.2">
      <c r="A1295" s="37">
        <v>3359</v>
      </c>
      <c r="B1295" s="37" t="s">
        <v>2298</v>
      </c>
      <c r="C1295" s="37" t="s">
        <v>13</v>
      </c>
      <c r="D1295" s="37">
        <v>0.09</v>
      </c>
      <c r="E1295" s="37">
        <v>28.53</v>
      </c>
      <c r="F1295" s="37">
        <v>1.49</v>
      </c>
      <c r="G1295" s="37" t="s">
        <v>14</v>
      </c>
      <c r="H1295" s="37" t="s">
        <v>47</v>
      </c>
      <c r="I1295" s="37" t="s">
        <v>24</v>
      </c>
      <c r="J1295" s="37" t="s">
        <v>48</v>
      </c>
      <c r="K1295" s="37" t="s">
        <v>49</v>
      </c>
      <c r="L1295" s="37" t="s">
        <v>1808</v>
      </c>
      <c r="M1295" s="37">
        <v>0.38</v>
      </c>
      <c r="N1295" s="37" t="s">
        <v>8</v>
      </c>
      <c r="O1295" s="37" t="s">
        <v>28</v>
      </c>
      <c r="P1295" s="37" t="s">
        <v>333</v>
      </c>
      <c r="Q1295" s="37" t="s">
        <v>2299</v>
      </c>
      <c r="R1295" s="37">
        <v>53213</v>
      </c>
      <c r="S1295" s="39">
        <v>42122</v>
      </c>
      <c r="T1295" s="39">
        <v>42124</v>
      </c>
      <c r="U1295" s="37">
        <v>107.45462000000001</v>
      </c>
      <c r="V1295" s="37">
        <v>6</v>
      </c>
      <c r="W1295" s="37">
        <v>157.33000000000001</v>
      </c>
      <c r="X1295" s="37">
        <v>91437</v>
      </c>
      <c r="Y1295" s="37" t="s">
        <v>3217</v>
      </c>
      <c r="Z1295" s="37">
        <v>161.90366907983966</v>
      </c>
    </row>
    <row r="1296" spans="1:26" customFormat="1" x14ac:dyDescent="0.2">
      <c r="A1296" s="37">
        <v>234</v>
      </c>
      <c r="B1296" s="37" t="s">
        <v>961</v>
      </c>
      <c r="C1296" s="37" t="s">
        <v>23</v>
      </c>
      <c r="D1296" s="37">
        <v>0.06</v>
      </c>
      <c r="E1296" s="37">
        <v>3.34</v>
      </c>
      <c r="F1296" s="37">
        <v>7.49</v>
      </c>
      <c r="G1296" s="37" t="s">
        <v>63</v>
      </c>
      <c r="H1296" s="37" t="s">
        <v>3</v>
      </c>
      <c r="I1296" s="37" t="s">
        <v>24</v>
      </c>
      <c r="J1296" s="37" t="s">
        <v>25</v>
      </c>
      <c r="K1296" s="37" t="s">
        <v>26</v>
      </c>
      <c r="L1296" s="37" t="s">
        <v>2300</v>
      </c>
      <c r="M1296" s="37">
        <v>0.54</v>
      </c>
      <c r="N1296" s="37" t="s">
        <v>8</v>
      </c>
      <c r="O1296" s="37" t="s">
        <v>28</v>
      </c>
      <c r="P1296" s="37" t="s">
        <v>189</v>
      </c>
      <c r="Q1296" s="37" t="s">
        <v>713</v>
      </c>
      <c r="R1296" s="37">
        <v>50208</v>
      </c>
      <c r="S1296" s="39">
        <v>42122</v>
      </c>
      <c r="T1296" s="39">
        <v>42124</v>
      </c>
      <c r="U1296" s="37">
        <v>-175.86</v>
      </c>
      <c r="V1296" s="37">
        <v>8</v>
      </c>
      <c r="W1296" s="37">
        <v>27.45</v>
      </c>
      <c r="X1296" s="37">
        <v>90239</v>
      </c>
      <c r="Y1296" s="37" t="s">
        <v>3217</v>
      </c>
      <c r="Z1296" s="37">
        <v>72.07336002629431</v>
      </c>
    </row>
    <row r="1297" spans="1:26" customFormat="1" x14ac:dyDescent="0.2">
      <c r="A1297" s="37">
        <v>1217</v>
      </c>
      <c r="B1297" s="37" t="s">
        <v>2301</v>
      </c>
      <c r="C1297" s="37" t="s">
        <v>92</v>
      </c>
      <c r="D1297" s="37">
        <v>0.09</v>
      </c>
      <c r="E1297" s="37">
        <v>130.97999999999999</v>
      </c>
      <c r="F1297" s="37">
        <v>30</v>
      </c>
      <c r="G1297" s="37" t="s">
        <v>2</v>
      </c>
      <c r="H1297" s="37" t="s">
        <v>3</v>
      </c>
      <c r="I1297" s="37" t="s">
        <v>4</v>
      </c>
      <c r="J1297" s="37" t="s">
        <v>85</v>
      </c>
      <c r="K1297" s="37" t="s">
        <v>33</v>
      </c>
      <c r="L1297" s="37" t="s">
        <v>2175</v>
      </c>
      <c r="M1297" s="37">
        <v>0.78</v>
      </c>
      <c r="N1297" s="37" t="s">
        <v>8</v>
      </c>
      <c r="O1297" s="37" t="s">
        <v>87</v>
      </c>
      <c r="P1297" s="37" t="s">
        <v>379</v>
      </c>
      <c r="Q1297" s="37" t="s">
        <v>764</v>
      </c>
      <c r="R1297" s="37">
        <v>2112</v>
      </c>
      <c r="S1297" s="39">
        <v>42122</v>
      </c>
      <c r="T1297" s="39">
        <v>42125</v>
      </c>
      <c r="U1297" s="37">
        <v>-421.76</v>
      </c>
      <c r="V1297" s="37">
        <v>41</v>
      </c>
      <c r="W1297" s="37">
        <v>5258.94</v>
      </c>
      <c r="X1297" s="37">
        <v>54595</v>
      </c>
      <c r="Y1297" s="37" t="s">
        <v>3219</v>
      </c>
      <c r="Z1297" s="37">
        <v>1233.6476536662676</v>
      </c>
    </row>
    <row r="1298" spans="1:26" customFormat="1" x14ac:dyDescent="0.2">
      <c r="A1298" s="37">
        <v>1226</v>
      </c>
      <c r="B1298" s="37" t="s">
        <v>2302</v>
      </c>
      <c r="C1298" s="37" t="s">
        <v>92</v>
      </c>
      <c r="D1298" s="37">
        <v>0.02</v>
      </c>
      <c r="E1298" s="37">
        <v>8.34</v>
      </c>
      <c r="F1298" s="37">
        <v>2.64</v>
      </c>
      <c r="G1298" s="37" t="s">
        <v>14</v>
      </c>
      <c r="H1298" s="37" t="s">
        <v>3</v>
      </c>
      <c r="I1298" s="37" t="s">
        <v>24</v>
      </c>
      <c r="J1298" s="37" t="s">
        <v>544</v>
      </c>
      <c r="K1298" s="37" t="s">
        <v>18</v>
      </c>
      <c r="L1298" s="37" t="s">
        <v>859</v>
      </c>
      <c r="M1298" s="37">
        <v>0.59</v>
      </c>
      <c r="N1298" s="37" t="s">
        <v>8</v>
      </c>
      <c r="O1298" s="37" t="s">
        <v>87</v>
      </c>
      <c r="P1298" s="37" t="s">
        <v>560</v>
      </c>
      <c r="Q1298" s="37" t="s">
        <v>2303</v>
      </c>
      <c r="R1298" s="37">
        <v>2861</v>
      </c>
      <c r="S1298" s="39">
        <v>42122</v>
      </c>
      <c r="T1298" s="39">
        <v>42124</v>
      </c>
      <c r="U1298" s="37">
        <v>6.79</v>
      </c>
      <c r="V1298" s="37">
        <v>8</v>
      </c>
      <c r="W1298" s="37">
        <v>66.739999999999995</v>
      </c>
      <c r="X1298" s="37">
        <v>90800</v>
      </c>
      <c r="Y1298" s="37" t="s">
        <v>3219</v>
      </c>
      <c r="Z1298" s="37">
        <v>223.9301420446059</v>
      </c>
    </row>
    <row r="1299" spans="1:26" customFormat="1" x14ac:dyDescent="0.2">
      <c r="A1299" s="37">
        <v>1227</v>
      </c>
      <c r="B1299" s="37" t="s">
        <v>2304</v>
      </c>
      <c r="C1299" s="37" t="s">
        <v>92</v>
      </c>
      <c r="D1299" s="37">
        <v>0.09</v>
      </c>
      <c r="E1299" s="37">
        <v>130.97999999999999</v>
      </c>
      <c r="F1299" s="37">
        <v>30</v>
      </c>
      <c r="G1299" s="37" t="s">
        <v>2</v>
      </c>
      <c r="H1299" s="37" t="s">
        <v>3</v>
      </c>
      <c r="I1299" s="37" t="s">
        <v>4</v>
      </c>
      <c r="J1299" s="37" t="s">
        <v>85</v>
      </c>
      <c r="K1299" s="37" t="s">
        <v>33</v>
      </c>
      <c r="L1299" s="37" t="s">
        <v>2175</v>
      </c>
      <c r="M1299" s="37">
        <v>0.78</v>
      </c>
      <c r="N1299" s="37" t="s">
        <v>8</v>
      </c>
      <c r="O1299" s="37" t="s">
        <v>87</v>
      </c>
      <c r="P1299" s="37" t="s">
        <v>609</v>
      </c>
      <c r="Q1299" s="37" t="s">
        <v>610</v>
      </c>
      <c r="R1299" s="37">
        <v>5403</v>
      </c>
      <c r="S1299" s="39">
        <v>42122</v>
      </c>
      <c r="T1299" s="39">
        <v>42125</v>
      </c>
      <c r="U1299" s="37">
        <v>-421.76</v>
      </c>
      <c r="V1299" s="37">
        <v>10</v>
      </c>
      <c r="W1299" s="37">
        <v>1282.67</v>
      </c>
      <c r="X1299" s="37">
        <v>90800</v>
      </c>
      <c r="Y1299" s="37" t="s">
        <v>3219</v>
      </c>
      <c r="Z1299" s="37">
        <v>1233.6476536662676</v>
      </c>
    </row>
    <row r="1300" spans="1:26" customFormat="1" x14ac:dyDescent="0.2">
      <c r="A1300" s="37">
        <v>2353</v>
      </c>
      <c r="B1300" s="37" t="s">
        <v>2305</v>
      </c>
      <c r="C1300" s="37" t="s">
        <v>1</v>
      </c>
      <c r="D1300" s="37">
        <v>0.04</v>
      </c>
      <c r="E1300" s="37">
        <v>5.98</v>
      </c>
      <c r="F1300" s="37">
        <v>0.96</v>
      </c>
      <c r="G1300" s="37" t="s">
        <v>14</v>
      </c>
      <c r="H1300" s="37" t="s">
        <v>70</v>
      </c>
      <c r="I1300" s="37" t="s">
        <v>24</v>
      </c>
      <c r="J1300" s="37" t="s">
        <v>25</v>
      </c>
      <c r="K1300" s="37" t="s">
        <v>26</v>
      </c>
      <c r="L1300" s="37" t="s">
        <v>1243</v>
      </c>
      <c r="M1300" s="37">
        <v>0.6</v>
      </c>
      <c r="N1300" s="37" t="s">
        <v>8</v>
      </c>
      <c r="O1300" s="37" t="s">
        <v>87</v>
      </c>
      <c r="P1300" s="37" t="s">
        <v>394</v>
      </c>
      <c r="Q1300" s="37" t="s">
        <v>2306</v>
      </c>
      <c r="R1300" s="37">
        <v>21040</v>
      </c>
      <c r="S1300" s="39">
        <v>42123</v>
      </c>
      <c r="T1300" s="39">
        <v>42124</v>
      </c>
      <c r="U1300" s="37">
        <v>52.697600000000001</v>
      </c>
      <c r="V1300" s="37">
        <v>22</v>
      </c>
      <c r="W1300" s="37">
        <v>131.79</v>
      </c>
      <c r="X1300" s="37">
        <v>86164</v>
      </c>
      <c r="Y1300" s="37" t="s">
        <v>3219</v>
      </c>
      <c r="Z1300" s="37">
        <v>498.49207194626479</v>
      </c>
    </row>
    <row r="1301" spans="1:26" customFormat="1" x14ac:dyDescent="0.2">
      <c r="A1301" s="37">
        <v>2353</v>
      </c>
      <c r="B1301" s="37" t="s">
        <v>2305</v>
      </c>
      <c r="C1301" s="37" t="s">
        <v>1</v>
      </c>
      <c r="D1301" s="37">
        <v>0.01</v>
      </c>
      <c r="E1301" s="37">
        <v>20.99</v>
      </c>
      <c r="F1301" s="37">
        <v>0.99</v>
      </c>
      <c r="G1301" s="37" t="s">
        <v>14</v>
      </c>
      <c r="H1301" s="37" t="s">
        <v>70</v>
      </c>
      <c r="I1301" s="37" t="s">
        <v>16</v>
      </c>
      <c r="J1301" s="37" t="s">
        <v>111</v>
      </c>
      <c r="K1301" s="37" t="s">
        <v>26</v>
      </c>
      <c r="L1301" s="37" t="s">
        <v>2307</v>
      </c>
      <c r="M1301" s="37">
        <v>0.56999999999999995</v>
      </c>
      <c r="N1301" s="37" t="s">
        <v>8</v>
      </c>
      <c r="O1301" s="37" t="s">
        <v>87</v>
      </c>
      <c r="P1301" s="37" t="s">
        <v>394</v>
      </c>
      <c r="Q1301" s="37" t="s">
        <v>2306</v>
      </c>
      <c r="R1301" s="37">
        <v>21040</v>
      </c>
      <c r="S1301" s="39">
        <v>42123</v>
      </c>
      <c r="T1301" s="39">
        <v>42124</v>
      </c>
      <c r="U1301" s="37">
        <v>-78.194159999999997</v>
      </c>
      <c r="V1301" s="37">
        <v>2</v>
      </c>
      <c r="W1301" s="37">
        <v>35.33</v>
      </c>
      <c r="X1301" s="37">
        <v>86164</v>
      </c>
      <c r="Y1301" s="37" t="s">
        <v>3219</v>
      </c>
      <c r="Z1301" s="37">
        <v>407.20334025628767</v>
      </c>
    </row>
    <row r="1302" spans="1:26" customFormat="1" x14ac:dyDescent="0.2">
      <c r="A1302" s="37">
        <v>782</v>
      </c>
      <c r="B1302" s="37" t="s">
        <v>2308</v>
      </c>
      <c r="C1302" s="37" t="s">
        <v>13</v>
      </c>
      <c r="D1302" s="37">
        <v>0.04</v>
      </c>
      <c r="E1302" s="37">
        <v>34.76</v>
      </c>
      <c r="F1302" s="37">
        <v>5.49</v>
      </c>
      <c r="G1302" s="37" t="s">
        <v>14</v>
      </c>
      <c r="H1302" s="37" t="s">
        <v>3</v>
      </c>
      <c r="I1302" s="37" t="s">
        <v>24</v>
      </c>
      <c r="J1302" s="37" t="s">
        <v>54</v>
      </c>
      <c r="K1302" s="37" t="s">
        <v>49</v>
      </c>
      <c r="L1302" s="37" t="s">
        <v>2309</v>
      </c>
      <c r="M1302" s="37">
        <v>0.6</v>
      </c>
      <c r="N1302" s="37" t="s">
        <v>8</v>
      </c>
      <c r="O1302" s="37" t="s">
        <v>35</v>
      </c>
      <c r="P1302" s="37" t="s">
        <v>66</v>
      </c>
      <c r="Q1302" s="37" t="s">
        <v>2310</v>
      </c>
      <c r="R1302" s="37">
        <v>90604</v>
      </c>
      <c r="S1302" s="39">
        <v>42123</v>
      </c>
      <c r="T1302" s="39">
        <v>42124</v>
      </c>
      <c r="U1302" s="37">
        <v>192.51689999999999</v>
      </c>
      <c r="V1302" s="37">
        <v>8</v>
      </c>
      <c r="W1302" s="37">
        <v>279.01</v>
      </c>
      <c r="X1302" s="37">
        <v>90962</v>
      </c>
      <c r="Y1302" s="37" t="s">
        <v>3218</v>
      </c>
      <c r="Z1302" s="37">
        <v>555.51337845304272</v>
      </c>
    </row>
    <row r="1303" spans="1:26" customFormat="1" x14ac:dyDescent="0.2">
      <c r="A1303" s="37">
        <v>803</v>
      </c>
      <c r="B1303" s="37" t="s">
        <v>2311</v>
      </c>
      <c r="C1303" s="37" t="s">
        <v>92</v>
      </c>
      <c r="D1303" s="37">
        <v>0.03</v>
      </c>
      <c r="E1303" s="37">
        <v>35.99</v>
      </c>
      <c r="F1303" s="37">
        <v>5</v>
      </c>
      <c r="G1303" s="37" t="s">
        <v>14</v>
      </c>
      <c r="H1303" s="37" t="s">
        <v>3</v>
      </c>
      <c r="I1303" s="37" t="s">
        <v>16</v>
      </c>
      <c r="J1303" s="37" t="s">
        <v>111</v>
      </c>
      <c r="K1303" s="37" t="s">
        <v>49</v>
      </c>
      <c r="L1303" s="37" t="s">
        <v>927</v>
      </c>
      <c r="M1303" s="37">
        <v>0.85</v>
      </c>
      <c r="N1303" s="37" t="s">
        <v>8</v>
      </c>
      <c r="O1303" s="37" t="s">
        <v>9</v>
      </c>
      <c r="P1303" s="37" t="s">
        <v>99</v>
      </c>
      <c r="Q1303" s="37" t="s">
        <v>2312</v>
      </c>
      <c r="R1303" s="37">
        <v>32168</v>
      </c>
      <c r="S1303" s="39">
        <v>42123</v>
      </c>
      <c r="T1303" s="39">
        <v>42124</v>
      </c>
      <c r="U1303" s="37">
        <v>-184.548</v>
      </c>
      <c r="V1303" s="37">
        <v>3</v>
      </c>
      <c r="W1303" s="37">
        <v>93.82</v>
      </c>
      <c r="X1303" s="37">
        <v>90048</v>
      </c>
      <c r="Y1303" s="37" t="s">
        <v>3216</v>
      </c>
      <c r="Z1303" s="37">
        <v>389.35568368717071</v>
      </c>
    </row>
    <row r="1304" spans="1:26" customFormat="1" x14ac:dyDescent="0.2">
      <c r="A1304" s="37">
        <v>2115</v>
      </c>
      <c r="B1304" s="37" t="s">
        <v>2313</v>
      </c>
      <c r="C1304" s="37" t="s">
        <v>92</v>
      </c>
      <c r="D1304" s="37">
        <v>0.02</v>
      </c>
      <c r="E1304" s="37">
        <v>95.95</v>
      </c>
      <c r="F1304" s="37">
        <v>74.349999999999994</v>
      </c>
      <c r="G1304" s="37" t="s">
        <v>2</v>
      </c>
      <c r="H1304" s="37" t="s">
        <v>70</v>
      </c>
      <c r="I1304" s="37" t="s">
        <v>4</v>
      </c>
      <c r="J1304" s="37" t="s">
        <v>85</v>
      </c>
      <c r="K1304" s="37" t="s">
        <v>33</v>
      </c>
      <c r="L1304" s="37" t="s">
        <v>2314</v>
      </c>
      <c r="M1304" s="37">
        <v>0.56999999999999995</v>
      </c>
      <c r="N1304" s="37" t="s">
        <v>8</v>
      </c>
      <c r="O1304" s="37" t="s">
        <v>9</v>
      </c>
      <c r="P1304" s="37" t="s">
        <v>218</v>
      </c>
      <c r="Q1304" s="37" t="s">
        <v>1611</v>
      </c>
      <c r="R1304" s="37">
        <v>22124</v>
      </c>
      <c r="S1304" s="39">
        <v>42123</v>
      </c>
      <c r="T1304" s="39">
        <v>42125</v>
      </c>
      <c r="U1304" s="37">
        <v>636.52200000000005</v>
      </c>
      <c r="V1304" s="37">
        <v>14</v>
      </c>
      <c r="W1304" s="37">
        <v>1377.46</v>
      </c>
      <c r="X1304" s="37">
        <v>88406</v>
      </c>
      <c r="Y1304" s="37" t="s">
        <v>3216</v>
      </c>
      <c r="Z1304" s="37">
        <v>3314.1521644678237</v>
      </c>
    </row>
    <row r="1305" spans="1:26" customFormat="1" x14ac:dyDescent="0.2">
      <c r="A1305" s="37">
        <v>3381</v>
      </c>
      <c r="B1305" s="37" t="s">
        <v>1787</v>
      </c>
      <c r="C1305" s="37" t="s">
        <v>92</v>
      </c>
      <c r="D1305" s="37">
        <v>0.02</v>
      </c>
      <c r="E1305" s="37">
        <v>28.53</v>
      </c>
      <c r="F1305" s="37">
        <v>1.49</v>
      </c>
      <c r="G1305" s="37" t="s">
        <v>14</v>
      </c>
      <c r="H1305" s="37" t="s">
        <v>47</v>
      </c>
      <c r="I1305" s="37" t="s">
        <v>24</v>
      </c>
      <c r="J1305" s="37" t="s">
        <v>48</v>
      </c>
      <c r="K1305" s="37" t="s">
        <v>49</v>
      </c>
      <c r="L1305" s="37" t="s">
        <v>1808</v>
      </c>
      <c r="M1305" s="37">
        <v>0.38</v>
      </c>
      <c r="N1305" s="37" t="s">
        <v>8</v>
      </c>
      <c r="O1305" s="37" t="s">
        <v>9</v>
      </c>
      <c r="P1305" s="37" t="s">
        <v>51</v>
      </c>
      <c r="Q1305" s="37" t="s">
        <v>1789</v>
      </c>
      <c r="R1305" s="37">
        <v>31204</v>
      </c>
      <c r="S1305" s="39">
        <v>42123</v>
      </c>
      <c r="T1305" s="39">
        <v>42123</v>
      </c>
      <c r="U1305" s="37">
        <v>1.992</v>
      </c>
      <c r="V1305" s="37">
        <v>18</v>
      </c>
      <c r="W1305" s="37">
        <v>513.33000000000004</v>
      </c>
      <c r="X1305" s="37">
        <v>88840</v>
      </c>
      <c r="Y1305" s="37" t="s">
        <v>3216</v>
      </c>
      <c r="Z1305" s="37">
        <v>115.41753681028499</v>
      </c>
    </row>
    <row r="1306" spans="1:26" customFormat="1" x14ac:dyDescent="0.2">
      <c r="A1306" s="37">
        <v>3393</v>
      </c>
      <c r="B1306" s="37" t="s">
        <v>1147</v>
      </c>
      <c r="C1306" s="37" t="s">
        <v>92</v>
      </c>
      <c r="D1306" s="37">
        <v>0.08</v>
      </c>
      <c r="E1306" s="37">
        <v>125.99</v>
      </c>
      <c r="F1306" s="37">
        <v>7.69</v>
      </c>
      <c r="G1306" s="37" t="s">
        <v>14</v>
      </c>
      <c r="H1306" s="37" t="s">
        <v>15</v>
      </c>
      <c r="I1306" s="37" t="s">
        <v>16</v>
      </c>
      <c r="J1306" s="37" t="s">
        <v>111</v>
      </c>
      <c r="K1306" s="37" t="s">
        <v>49</v>
      </c>
      <c r="L1306" s="37" t="s">
        <v>621</v>
      </c>
      <c r="M1306" s="37">
        <v>0.59</v>
      </c>
      <c r="N1306" s="37" t="s">
        <v>8</v>
      </c>
      <c r="O1306" s="37" t="s">
        <v>35</v>
      </c>
      <c r="P1306" s="37" t="s">
        <v>42</v>
      </c>
      <c r="Q1306" s="37" t="s">
        <v>1148</v>
      </c>
      <c r="R1306" s="37">
        <v>99163</v>
      </c>
      <c r="S1306" s="39">
        <v>42123</v>
      </c>
      <c r="T1306" s="39">
        <v>42124</v>
      </c>
      <c r="U1306" s="37">
        <v>374.625</v>
      </c>
      <c r="V1306" s="37">
        <v>7</v>
      </c>
      <c r="W1306" s="37">
        <v>710.36</v>
      </c>
      <c r="X1306" s="37">
        <v>87908</v>
      </c>
      <c r="Y1306" s="37" t="s">
        <v>3218</v>
      </c>
      <c r="Z1306" s="37">
        <v>1049.249966557237</v>
      </c>
    </row>
    <row r="1307" spans="1:26" customFormat="1" x14ac:dyDescent="0.2">
      <c r="A1307" s="37">
        <v>617</v>
      </c>
      <c r="B1307" s="37" t="s">
        <v>2315</v>
      </c>
      <c r="C1307" s="37" t="s">
        <v>46</v>
      </c>
      <c r="D1307" s="37">
        <v>0.02</v>
      </c>
      <c r="E1307" s="37">
        <v>15.57</v>
      </c>
      <c r="F1307" s="37">
        <v>1.39</v>
      </c>
      <c r="G1307" s="37" t="s">
        <v>14</v>
      </c>
      <c r="H1307" s="37" t="s">
        <v>15</v>
      </c>
      <c r="I1307" s="37" t="s">
        <v>24</v>
      </c>
      <c r="J1307" s="37" t="s">
        <v>321</v>
      </c>
      <c r="K1307" s="37" t="s">
        <v>49</v>
      </c>
      <c r="L1307" s="37" t="s">
        <v>2316</v>
      </c>
      <c r="M1307" s="37">
        <v>0.38</v>
      </c>
      <c r="N1307" s="37" t="s">
        <v>8</v>
      </c>
      <c r="O1307" s="37" t="s">
        <v>35</v>
      </c>
      <c r="P1307" s="37" t="s">
        <v>36</v>
      </c>
      <c r="Q1307" s="37" t="s">
        <v>928</v>
      </c>
      <c r="R1307" s="37">
        <v>81001</v>
      </c>
      <c r="S1307" s="39">
        <v>42123</v>
      </c>
      <c r="T1307" s="39">
        <v>42124</v>
      </c>
      <c r="U1307" s="37">
        <v>23.5428</v>
      </c>
      <c r="V1307" s="37">
        <v>3</v>
      </c>
      <c r="W1307" s="37">
        <v>46.23</v>
      </c>
      <c r="X1307" s="37">
        <v>88198</v>
      </c>
      <c r="Y1307" s="37" t="s">
        <v>3218</v>
      </c>
      <c r="Z1307" s="37">
        <v>223.00745579862775</v>
      </c>
    </row>
    <row r="1308" spans="1:26" customFormat="1" x14ac:dyDescent="0.2">
      <c r="A1308" s="37">
        <v>617</v>
      </c>
      <c r="B1308" s="37" t="s">
        <v>2315</v>
      </c>
      <c r="C1308" s="37" t="s">
        <v>46</v>
      </c>
      <c r="D1308" s="37">
        <v>0.02</v>
      </c>
      <c r="E1308" s="37">
        <v>20.89</v>
      </c>
      <c r="F1308" s="37">
        <v>11.52</v>
      </c>
      <c r="G1308" s="37" t="s">
        <v>14</v>
      </c>
      <c r="H1308" s="37" t="s">
        <v>15</v>
      </c>
      <c r="I1308" s="37" t="s">
        <v>24</v>
      </c>
      <c r="J1308" s="37" t="s">
        <v>54</v>
      </c>
      <c r="K1308" s="37" t="s">
        <v>49</v>
      </c>
      <c r="L1308" s="37" t="s">
        <v>1849</v>
      </c>
      <c r="M1308" s="37">
        <v>0.83</v>
      </c>
      <c r="N1308" s="37" t="s">
        <v>8</v>
      </c>
      <c r="O1308" s="37" t="s">
        <v>35</v>
      </c>
      <c r="P1308" s="37" t="s">
        <v>36</v>
      </c>
      <c r="Q1308" s="37" t="s">
        <v>928</v>
      </c>
      <c r="R1308" s="37">
        <v>81001</v>
      </c>
      <c r="S1308" s="39">
        <v>42123</v>
      </c>
      <c r="T1308" s="39">
        <v>42124</v>
      </c>
      <c r="U1308" s="37">
        <v>-276.11279999999999</v>
      </c>
      <c r="V1308" s="37">
        <v>13</v>
      </c>
      <c r="W1308" s="37">
        <v>279.27999999999997</v>
      </c>
      <c r="X1308" s="37">
        <v>88198</v>
      </c>
      <c r="Y1308" s="37" t="s">
        <v>3218</v>
      </c>
      <c r="Z1308" s="37">
        <v>586.84021227897233</v>
      </c>
    </row>
    <row r="1309" spans="1:26" customFormat="1" x14ac:dyDescent="0.2">
      <c r="A1309" s="37">
        <v>618</v>
      </c>
      <c r="B1309" s="37" t="s">
        <v>1790</v>
      </c>
      <c r="C1309" s="37" t="s">
        <v>46</v>
      </c>
      <c r="D1309" s="37">
        <v>0.06</v>
      </c>
      <c r="E1309" s="37">
        <v>5.38</v>
      </c>
      <c r="F1309" s="37">
        <v>5.24</v>
      </c>
      <c r="G1309" s="37" t="s">
        <v>63</v>
      </c>
      <c r="H1309" s="37" t="s">
        <v>15</v>
      </c>
      <c r="I1309" s="37" t="s">
        <v>24</v>
      </c>
      <c r="J1309" s="37" t="s">
        <v>48</v>
      </c>
      <c r="K1309" s="37" t="s">
        <v>49</v>
      </c>
      <c r="L1309" s="37" t="s">
        <v>2317</v>
      </c>
      <c r="M1309" s="37">
        <v>0.36</v>
      </c>
      <c r="N1309" s="37" t="s">
        <v>8</v>
      </c>
      <c r="O1309" s="37" t="s">
        <v>35</v>
      </c>
      <c r="P1309" s="37" t="s">
        <v>36</v>
      </c>
      <c r="Q1309" s="37" t="s">
        <v>1791</v>
      </c>
      <c r="R1309" s="37">
        <v>81007</v>
      </c>
      <c r="S1309" s="39">
        <v>42123</v>
      </c>
      <c r="T1309" s="39">
        <v>42124</v>
      </c>
      <c r="U1309" s="37">
        <v>-64.670940000000002</v>
      </c>
      <c r="V1309" s="37">
        <v>14</v>
      </c>
      <c r="W1309" s="37">
        <v>81.819999999999993</v>
      </c>
      <c r="X1309" s="37">
        <v>88198</v>
      </c>
      <c r="Y1309" s="37" t="s">
        <v>3218</v>
      </c>
      <c r="Z1309" s="37">
        <v>81.885616789264645</v>
      </c>
    </row>
    <row r="1310" spans="1:26" customFormat="1" x14ac:dyDescent="0.2">
      <c r="A1310" s="37">
        <v>618</v>
      </c>
      <c r="B1310" s="37" t="s">
        <v>1790</v>
      </c>
      <c r="C1310" s="37" t="s">
        <v>46</v>
      </c>
      <c r="D1310" s="37">
        <v>0.03</v>
      </c>
      <c r="E1310" s="37">
        <v>7.35</v>
      </c>
      <c r="F1310" s="37">
        <v>5.96</v>
      </c>
      <c r="G1310" s="37" t="s">
        <v>14</v>
      </c>
      <c r="H1310" s="37" t="s">
        <v>15</v>
      </c>
      <c r="I1310" s="37" t="s">
        <v>24</v>
      </c>
      <c r="J1310" s="37" t="s">
        <v>64</v>
      </c>
      <c r="K1310" s="37" t="s">
        <v>49</v>
      </c>
      <c r="L1310" s="37" t="s">
        <v>2318</v>
      </c>
      <c r="M1310" s="37">
        <v>0.38</v>
      </c>
      <c r="N1310" s="37" t="s">
        <v>8</v>
      </c>
      <c r="O1310" s="37" t="s">
        <v>35</v>
      </c>
      <c r="P1310" s="37" t="s">
        <v>36</v>
      </c>
      <c r="Q1310" s="37" t="s">
        <v>1791</v>
      </c>
      <c r="R1310" s="37">
        <v>81007</v>
      </c>
      <c r="S1310" s="39">
        <v>42123</v>
      </c>
      <c r="T1310" s="39">
        <v>42124</v>
      </c>
      <c r="U1310" s="37">
        <v>-11.113200000000001</v>
      </c>
      <c r="V1310" s="37">
        <v>1</v>
      </c>
      <c r="W1310" s="37">
        <v>13.16</v>
      </c>
      <c r="X1310" s="37">
        <v>88198</v>
      </c>
      <c r="Y1310" s="37" t="s">
        <v>3218</v>
      </c>
      <c r="Z1310" s="37">
        <v>281.46753488146709</v>
      </c>
    </row>
    <row r="1311" spans="1:26" customFormat="1" x14ac:dyDescent="0.2">
      <c r="A1311" s="37">
        <v>638</v>
      </c>
      <c r="B1311" s="37" t="s">
        <v>2319</v>
      </c>
      <c r="C1311" s="37" t="s">
        <v>1</v>
      </c>
      <c r="D1311" s="37">
        <v>0.06</v>
      </c>
      <c r="E1311" s="37">
        <v>65.989999999999995</v>
      </c>
      <c r="F1311" s="37">
        <v>8.8000000000000007</v>
      </c>
      <c r="G1311" s="37" t="s">
        <v>63</v>
      </c>
      <c r="H1311" s="37" t="s">
        <v>15</v>
      </c>
      <c r="I1311" s="37" t="s">
        <v>16</v>
      </c>
      <c r="J1311" s="37" t="s">
        <v>111</v>
      </c>
      <c r="K1311" s="37" t="s">
        <v>49</v>
      </c>
      <c r="L1311" s="37" t="s">
        <v>428</v>
      </c>
      <c r="M1311" s="37">
        <v>0.57999999999999996</v>
      </c>
      <c r="N1311" s="37" t="s">
        <v>8</v>
      </c>
      <c r="O1311" s="37" t="s">
        <v>35</v>
      </c>
      <c r="P1311" s="37" t="s">
        <v>66</v>
      </c>
      <c r="Q1311" s="37" t="s">
        <v>2320</v>
      </c>
      <c r="R1311" s="37">
        <v>95062</v>
      </c>
      <c r="S1311" s="39">
        <v>42124</v>
      </c>
      <c r="T1311" s="39">
        <v>42125</v>
      </c>
      <c r="U1311" s="37">
        <v>288.08999999999997</v>
      </c>
      <c r="V1311" s="37">
        <v>9</v>
      </c>
      <c r="W1311" s="37">
        <v>506.38</v>
      </c>
      <c r="X1311" s="37">
        <v>87954</v>
      </c>
      <c r="Y1311" s="37" t="s">
        <v>3218</v>
      </c>
      <c r="Z1311" s="37">
        <v>1003.2621956847011</v>
      </c>
    </row>
    <row r="1312" spans="1:26" customFormat="1" x14ac:dyDescent="0.2">
      <c r="A1312" s="37">
        <v>638</v>
      </c>
      <c r="B1312" s="37" t="s">
        <v>2319</v>
      </c>
      <c r="C1312" s="37" t="s">
        <v>1</v>
      </c>
      <c r="D1312" s="37">
        <v>0</v>
      </c>
      <c r="E1312" s="37">
        <v>195.99</v>
      </c>
      <c r="F1312" s="37">
        <v>4.2</v>
      </c>
      <c r="G1312" s="37" t="s">
        <v>63</v>
      </c>
      <c r="H1312" s="37" t="s">
        <v>15</v>
      </c>
      <c r="I1312" s="37" t="s">
        <v>16</v>
      </c>
      <c r="J1312" s="37" t="s">
        <v>111</v>
      </c>
      <c r="K1312" s="37" t="s">
        <v>49</v>
      </c>
      <c r="L1312" s="37" t="s">
        <v>2321</v>
      </c>
      <c r="M1312" s="37">
        <v>0.56999999999999995</v>
      </c>
      <c r="N1312" s="37" t="s">
        <v>8</v>
      </c>
      <c r="O1312" s="37" t="s">
        <v>35</v>
      </c>
      <c r="P1312" s="37" t="s">
        <v>66</v>
      </c>
      <c r="Q1312" s="37" t="s">
        <v>2320</v>
      </c>
      <c r="R1312" s="37">
        <v>95062</v>
      </c>
      <c r="S1312" s="39">
        <v>42124</v>
      </c>
      <c r="T1312" s="39">
        <v>42126</v>
      </c>
      <c r="U1312" s="37">
        <v>719.47680000000003</v>
      </c>
      <c r="V1312" s="37">
        <v>6</v>
      </c>
      <c r="W1312" s="37">
        <v>1042.72</v>
      </c>
      <c r="X1312" s="37">
        <v>87954</v>
      </c>
      <c r="Y1312" s="37" t="s">
        <v>3218</v>
      </c>
      <c r="Z1312" s="37">
        <v>1756.5237114908339</v>
      </c>
    </row>
    <row r="1313" spans="1:26" customFormat="1" x14ac:dyDescent="0.2">
      <c r="A1313" s="37">
        <v>640</v>
      </c>
      <c r="B1313" s="37" t="s">
        <v>1161</v>
      </c>
      <c r="C1313" s="37" t="s">
        <v>1</v>
      </c>
      <c r="D1313" s="37">
        <v>0.06</v>
      </c>
      <c r="E1313" s="37">
        <v>65.989999999999995</v>
      </c>
      <c r="F1313" s="37">
        <v>8.8000000000000007</v>
      </c>
      <c r="G1313" s="37" t="s">
        <v>63</v>
      </c>
      <c r="H1313" s="37" t="s">
        <v>15</v>
      </c>
      <c r="I1313" s="37" t="s">
        <v>16</v>
      </c>
      <c r="J1313" s="37" t="s">
        <v>111</v>
      </c>
      <c r="K1313" s="37" t="s">
        <v>49</v>
      </c>
      <c r="L1313" s="37" t="s">
        <v>428</v>
      </c>
      <c r="M1313" s="37">
        <v>0.57999999999999996</v>
      </c>
      <c r="N1313" s="37" t="s">
        <v>8</v>
      </c>
      <c r="O1313" s="37" t="s">
        <v>35</v>
      </c>
      <c r="P1313" s="37" t="s">
        <v>42</v>
      </c>
      <c r="Q1313" s="37" t="s">
        <v>118</v>
      </c>
      <c r="R1313" s="37">
        <v>98119</v>
      </c>
      <c r="S1313" s="39">
        <v>42124</v>
      </c>
      <c r="T1313" s="39">
        <v>42125</v>
      </c>
      <c r="U1313" s="37">
        <v>288.08999999999997</v>
      </c>
      <c r="V1313" s="37">
        <v>34</v>
      </c>
      <c r="W1313" s="37">
        <v>1912.98</v>
      </c>
      <c r="X1313" s="37">
        <v>45380</v>
      </c>
      <c r="Y1313" s="37" t="s">
        <v>3218</v>
      </c>
      <c r="Z1313" s="37">
        <v>1003.2621956847011</v>
      </c>
    </row>
    <row r="1314" spans="1:26" customFormat="1" x14ac:dyDescent="0.2">
      <c r="A1314" s="37">
        <v>640</v>
      </c>
      <c r="B1314" s="37" t="s">
        <v>1161</v>
      </c>
      <c r="C1314" s="37" t="s">
        <v>1</v>
      </c>
      <c r="D1314" s="37">
        <v>0</v>
      </c>
      <c r="E1314" s="37">
        <v>195.99</v>
      </c>
      <c r="F1314" s="37">
        <v>4.2</v>
      </c>
      <c r="G1314" s="37" t="s">
        <v>63</v>
      </c>
      <c r="H1314" s="37" t="s">
        <v>15</v>
      </c>
      <c r="I1314" s="37" t="s">
        <v>16</v>
      </c>
      <c r="J1314" s="37" t="s">
        <v>111</v>
      </c>
      <c r="K1314" s="37" t="s">
        <v>49</v>
      </c>
      <c r="L1314" s="37" t="s">
        <v>2321</v>
      </c>
      <c r="M1314" s="37">
        <v>0.56999999999999995</v>
      </c>
      <c r="N1314" s="37" t="s">
        <v>8</v>
      </c>
      <c r="O1314" s="37" t="s">
        <v>35</v>
      </c>
      <c r="P1314" s="37" t="s">
        <v>42</v>
      </c>
      <c r="Q1314" s="37" t="s">
        <v>118</v>
      </c>
      <c r="R1314" s="37">
        <v>98119</v>
      </c>
      <c r="S1314" s="39">
        <v>42124</v>
      </c>
      <c r="T1314" s="39">
        <v>42126</v>
      </c>
      <c r="U1314" s="37">
        <v>1030.509</v>
      </c>
      <c r="V1314" s="37">
        <v>24</v>
      </c>
      <c r="W1314" s="37">
        <v>4170.87</v>
      </c>
      <c r="X1314" s="37">
        <v>45380</v>
      </c>
      <c r="Y1314" s="37" t="s">
        <v>3218</v>
      </c>
      <c r="Z1314" s="37">
        <v>2075.0286847800098</v>
      </c>
    </row>
    <row r="1315" spans="1:26" customFormat="1" x14ac:dyDescent="0.2">
      <c r="A1315" s="37">
        <v>851</v>
      </c>
      <c r="B1315" s="37" t="s">
        <v>1340</v>
      </c>
      <c r="C1315" s="37" t="s">
        <v>1</v>
      </c>
      <c r="D1315" s="37">
        <v>0.06</v>
      </c>
      <c r="E1315" s="37">
        <v>1.26</v>
      </c>
      <c r="F1315" s="37">
        <v>0.7</v>
      </c>
      <c r="G1315" s="37" t="s">
        <v>14</v>
      </c>
      <c r="H1315" s="37" t="s">
        <v>70</v>
      </c>
      <c r="I1315" s="37" t="s">
        <v>24</v>
      </c>
      <c r="J1315" s="37" t="s">
        <v>152</v>
      </c>
      <c r="K1315" s="37" t="s">
        <v>26</v>
      </c>
      <c r="L1315" s="37" t="s">
        <v>2322</v>
      </c>
      <c r="M1315" s="37">
        <v>0.81</v>
      </c>
      <c r="N1315" s="37" t="s">
        <v>8</v>
      </c>
      <c r="O1315" s="37" t="s">
        <v>35</v>
      </c>
      <c r="P1315" s="37" t="s">
        <v>66</v>
      </c>
      <c r="Q1315" s="37" t="s">
        <v>1342</v>
      </c>
      <c r="R1315" s="37">
        <v>91745</v>
      </c>
      <c r="S1315" s="39">
        <v>42124</v>
      </c>
      <c r="T1315" s="39">
        <v>42124</v>
      </c>
      <c r="U1315" s="37">
        <v>-6.6096000000000004</v>
      </c>
      <c r="V1315" s="37">
        <v>4</v>
      </c>
      <c r="W1315" s="37">
        <v>5.28</v>
      </c>
      <c r="X1315" s="37">
        <v>88571</v>
      </c>
      <c r="Y1315" s="37" t="s">
        <v>3218</v>
      </c>
      <c r="Z1315" s="37">
        <v>577.11698840110239</v>
      </c>
    </row>
    <row r="1316" spans="1:26" customFormat="1" x14ac:dyDescent="0.2">
      <c r="A1316" s="37">
        <v>854</v>
      </c>
      <c r="B1316" s="37" t="s">
        <v>2323</v>
      </c>
      <c r="C1316" s="37" t="s">
        <v>1</v>
      </c>
      <c r="D1316" s="37">
        <v>0.06</v>
      </c>
      <c r="E1316" s="37">
        <v>1.76</v>
      </c>
      <c r="F1316" s="37">
        <v>0.7</v>
      </c>
      <c r="G1316" s="37" t="s">
        <v>14</v>
      </c>
      <c r="H1316" s="37" t="s">
        <v>70</v>
      </c>
      <c r="I1316" s="37" t="s">
        <v>24</v>
      </c>
      <c r="J1316" s="37" t="s">
        <v>25</v>
      </c>
      <c r="K1316" s="37" t="s">
        <v>26</v>
      </c>
      <c r="L1316" s="37" t="s">
        <v>1639</v>
      </c>
      <c r="M1316" s="37">
        <v>0.56000000000000005</v>
      </c>
      <c r="N1316" s="37" t="s">
        <v>8</v>
      </c>
      <c r="O1316" s="37" t="s">
        <v>87</v>
      </c>
      <c r="P1316" s="37" t="s">
        <v>224</v>
      </c>
      <c r="Q1316" s="37" t="s">
        <v>2324</v>
      </c>
      <c r="R1316" s="37">
        <v>6405</v>
      </c>
      <c r="S1316" s="39">
        <v>42124</v>
      </c>
      <c r="T1316" s="39">
        <v>42126</v>
      </c>
      <c r="U1316" s="37">
        <v>1.2236</v>
      </c>
      <c r="V1316" s="37">
        <v>22</v>
      </c>
      <c r="W1316" s="37">
        <v>39.26</v>
      </c>
      <c r="X1316" s="37">
        <v>88571</v>
      </c>
      <c r="Y1316" s="37" t="s">
        <v>3219</v>
      </c>
      <c r="Z1316" s="37">
        <v>378.90900844224052</v>
      </c>
    </row>
    <row r="1317" spans="1:26" customFormat="1" x14ac:dyDescent="0.2">
      <c r="A1317" s="37">
        <v>855</v>
      </c>
      <c r="B1317" s="37" t="s">
        <v>2325</v>
      </c>
      <c r="C1317" s="37" t="s">
        <v>1</v>
      </c>
      <c r="D1317" s="37">
        <v>0.02</v>
      </c>
      <c r="E1317" s="37">
        <v>24.98</v>
      </c>
      <c r="F1317" s="37">
        <v>8.7899999999999991</v>
      </c>
      <c r="G1317" s="37" t="s">
        <v>14</v>
      </c>
      <c r="H1317" s="37" t="s">
        <v>70</v>
      </c>
      <c r="I1317" s="37" t="s">
        <v>24</v>
      </c>
      <c r="J1317" s="37" t="s">
        <v>54</v>
      </c>
      <c r="K1317" s="37" t="s">
        <v>49</v>
      </c>
      <c r="L1317" s="37" t="s">
        <v>2326</v>
      </c>
      <c r="M1317" s="37">
        <v>0.66</v>
      </c>
      <c r="N1317" s="37" t="s">
        <v>8</v>
      </c>
      <c r="O1317" s="37" t="s">
        <v>87</v>
      </c>
      <c r="P1317" s="37" t="s">
        <v>224</v>
      </c>
      <c r="Q1317" s="37" t="s">
        <v>2327</v>
      </c>
      <c r="R1317" s="37">
        <v>6810</v>
      </c>
      <c r="S1317" s="39">
        <v>42124</v>
      </c>
      <c r="T1317" s="39">
        <v>42125</v>
      </c>
      <c r="U1317" s="37">
        <v>4.3148</v>
      </c>
      <c r="V1317" s="37">
        <v>23</v>
      </c>
      <c r="W1317" s="37">
        <v>606.51</v>
      </c>
      <c r="X1317" s="37">
        <v>88571</v>
      </c>
      <c r="Y1317" s="37" t="s">
        <v>3219</v>
      </c>
      <c r="Z1317" s="37">
        <v>787.98105859076998</v>
      </c>
    </row>
    <row r="1318" spans="1:26" customFormat="1" x14ac:dyDescent="0.2">
      <c r="A1318" s="37">
        <v>858</v>
      </c>
      <c r="B1318" s="37" t="s">
        <v>2328</v>
      </c>
      <c r="C1318" s="37" t="s">
        <v>1</v>
      </c>
      <c r="D1318" s="37">
        <v>0.05</v>
      </c>
      <c r="E1318" s="37">
        <v>35.99</v>
      </c>
      <c r="F1318" s="37">
        <v>5.99</v>
      </c>
      <c r="G1318" s="37" t="s">
        <v>63</v>
      </c>
      <c r="H1318" s="37" t="s">
        <v>70</v>
      </c>
      <c r="I1318" s="37" t="s">
        <v>16</v>
      </c>
      <c r="J1318" s="37" t="s">
        <v>111</v>
      </c>
      <c r="K1318" s="37" t="s">
        <v>26</v>
      </c>
      <c r="L1318" s="37" t="s">
        <v>1348</v>
      </c>
      <c r="M1318" s="37">
        <v>0.38</v>
      </c>
      <c r="N1318" s="37" t="s">
        <v>8</v>
      </c>
      <c r="O1318" s="37" t="s">
        <v>87</v>
      </c>
      <c r="P1318" s="37" t="s">
        <v>307</v>
      </c>
      <c r="Q1318" s="37" t="s">
        <v>1634</v>
      </c>
      <c r="R1318" s="37">
        <v>4240</v>
      </c>
      <c r="S1318" s="39">
        <v>42124</v>
      </c>
      <c r="T1318" s="39">
        <v>42126</v>
      </c>
      <c r="U1318" s="37">
        <v>-125.83296</v>
      </c>
      <c r="V1318" s="37">
        <v>2</v>
      </c>
      <c r="W1318" s="37">
        <v>64.89</v>
      </c>
      <c r="X1318" s="37">
        <v>88571</v>
      </c>
      <c r="Y1318" s="37" t="s">
        <v>3219</v>
      </c>
      <c r="Z1318" s="37">
        <v>277.03996675851886</v>
      </c>
    </row>
    <row r="1319" spans="1:26" customFormat="1" x14ac:dyDescent="0.2">
      <c r="A1319" s="37">
        <v>2704</v>
      </c>
      <c r="B1319" s="37" t="s">
        <v>2329</v>
      </c>
      <c r="C1319" s="37" t="s">
        <v>1</v>
      </c>
      <c r="D1319" s="37">
        <v>0.06</v>
      </c>
      <c r="E1319" s="37">
        <v>3.6</v>
      </c>
      <c r="F1319" s="37">
        <v>2.2000000000000002</v>
      </c>
      <c r="G1319" s="37" t="s">
        <v>14</v>
      </c>
      <c r="H1319" s="37" t="s">
        <v>15</v>
      </c>
      <c r="I1319" s="37" t="s">
        <v>24</v>
      </c>
      <c r="J1319" s="37" t="s">
        <v>64</v>
      </c>
      <c r="K1319" s="37" t="s">
        <v>26</v>
      </c>
      <c r="L1319" s="37" t="s">
        <v>1360</v>
      </c>
      <c r="M1319" s="37">
        <v>0.39</v>
      </c>
      <c r="N1319" s="37" t="s">
        <v>8</v>
      </c>
      <c r="O1319" s="37" t="s">
        <v>9</v>
      </c>
      <c r="P1319" s="37" t="s">
        <v>99</v>
      </c>
      <c r="Q1319" s="37" t="s">
        <v>2330</v>
      </c>
      <c r="R1319" s="37">
        <v>32503</v>
      </c>
      <c r="S1319" s="39">
        <v>42124</v>
      </c>
      <c r="T1319" s="39">
        <v>42126</v>
      </c>
      <c r="U1319" s="37">
        <v>2755.6421999999998</v>
      </c>
      <c r="V1319" s="37">
        <v>4</v>
      </c>
      <c r="W1319" s="37">
        <v>15.19</v>
      </c>
      <c r="X1319" s="37">
        <v>91407</v>
      </c>
      <c r="Y1319" s="37" t="s">
        <v>3216</v>
      </c>
      <c r="Z1319" s="37">
        <v>3076.4915682588962</v>
      </c>
    </row>
    <row r="1320" spans="1:26" customFormat="1" x14ac:dyDescent="0.2">
      <c r="A1320" s="37">
        <v>1352</v>
      </c>
      <c r="B1320" s="37" t="s">
        <v>2331</v>
      </c>
      <c r="C1320" s="37" t="s">
        <v>13</v>
      </c>
      <c r="D1320" s="37">
        <v>0.05</v>
      </c>
      <c r="E1320" s="37">
        <v>17.670000000000002</v>
      </c>
      <c r="F1320" s="37">
        <v>8.99</v>
      </c>
      <c r="G1320" s="37" t="s">
        <v>14</v>
      </c>
      <c r="H1320" s="37" t="s">
        <v>47</v>
      </c>
      <c r="I1320" s="37" t="s">
        <v>4</v>
      </c>
      <c r="J1320" s="37" t="s">
        <v>102</v>
      </c>
      <c r="K1320" s="37" t="s">
        <v>18</v>
      </c>
      <c r="L1320" s="37" t="s">
        <v>2032</v>
      </c>
      <c r="M1320" s="37">
        <v>0.47</v>
      </c>
      <c r="N1320" s="37" t="s">
        <v>8</v>
      </c>
      <c r="O1320" s="37" t="s">
        <v>87</v>
      </c>
      <c r="P1320" s="37" t="s">
        <v>394</v>
      </c>
      <c r="Q1320" s="37" t="s">
        <v>1677</v>
      </c>
      <c r="R1320" s="37">
        <v>20746</v>
      </c>
      <c r="S1320" s="39">
        <v>42124</v>
      </c>
      <c r="T1320" s="39">
        <v>42125</v>
      </c>
      <c r="U1320" s="37">
        <v>46.036799999999999</v>
      </c>
      <c r="V1320" s="37">
        <v>16</v>
      </c>
      <c r="W1320" s="37">
        <v>283.44</v>
      </c>
      <c r="X1320" s="37">
        <v>88234</v>
      </c>
      <c r="Y1320" s="37" t="s">
        <v>3219</v>
      </c>
      <c r="Z1320" s="37">
        <v>373.51914677215984</v>
      </c>
    </row>
    <row r="1321" spans="1:26" customFormat="1" x14ac:dyDescent="0.2">
      <c r="A1321" s="37">
        <v>1347</v>
      </c>
      <c r="B1321" s="37" t="s">
        <v>2332</v>
      </c>
      <c r="C1321" s="37" t="s">
        <v>23</v>
      </c>
      <c r="D1321" s="37">
        <v>0.1</v>
      </c>
      <c r="E1321" s="37">
        <v>2.62</v>
      </c>
      <c r="F1321" s="37">
        <v>0.8</v>
      </c>
      <c r="G1321" s="37" t="s">
        <v>14</v>
      </c>
      <c r="H1321" s="37" t="s">
        <v>47</v>
      </c>
      <c r="I1321" s="37" t="s">
        <v>24</v>
      </c>
      <c r="J1321" s="37" t="s">
        <v>152</v>
      </c>
      <c r="K1321" s="37" t="s">
        <v>26</v>
      </c>
      <c r="L1321" s="37" t="s">
        <v>2100</v>
      </c>
      <c r="M1321" s="37">
        <v>0.39</v>
      </c>
      <c r="N1321" s="37" t="s">
        <v>8</v>
      </c>
      <c r="O1321" s="37" t="s">
        <v>9</v>
      </c>
      <c r="P1321" s="37" t="s">
        <v>99</v>
      </c>
      <c r="Q1321" s="37" t="s">
        <v>2333</v>
      </c>
      <c r="R1321" s="37">
        <v>33511</v>
      </c>
      <c r="S1321" s="39">
        <v>42124</v>
      </c>
      <c r="T1321" s="39">
        <v>42130</v>
      </c>
      <c r="U1321" s="37">
        <v>-94.490899999999996</v>
      </c>
      <c r="V1321" s="37">
        <v>21</v>
      </c>
      <c r="W1321" s="37">
        <v>51.86</v>
      </c>
      <c r="X1321" s="37">
        <v>89686</v>
      </c>
      <c r="Y1321" s="37" t="s">
        <v>3216</v>
      </c>
      <c r="Z1321" s="37">
        <v>-61.185230565028775</v>
      </c>
    </row>
    <row r="1322" spans="1:26" customFormat="1" x14ac:dyDescent="0.2">
      <c r="A1322" s="37">
        <v>2704</v>
      </c>
      <c r="B1322" s="37" t="s">
        <v>2329</v>
      </c>
      <c r="C1322" s="37" t="s">
        <v>23</v>
      </c>
      <c r="D1322" s="37">
        <v>0.03</v>
      </c>
      <c r="E1322" s="37">
        <v>13.48</v>
      </c>
      <c r="F1322" s="37">
        <v>4.51</v>
      </c>
      <c r="G1322" s="37" t="s">
        <v>63</v>
      </c>
      <c r="H1322" s="37" t="s">
        <v>15</v>
      </c>
      <c r="I1322" s="37" t="s">
        <v>24</v>
      </c>
      <c r="J1322" s="37" t="s">
        <v>54</v>
      </c>
      <c r="K1322" s="37" t="s">
        <v>49</v>
      </c>
      <c r="L1322" s="37" t="s">
        <v>1757</v>
      </c>
      <c r="M1322" s="37">
        <v>0.59</v>
      </c>
      <c r="N1322" s="37" t="s">
        <v>8</v>
      </c>
      <c r="O1322" s="37" t="s">
        <v>9</v>
      </c>
      <c r="P1322" s="37" t="s">
        <v>99</v>
      </c>
      <c r="Q1322" s="37" t="s">
        <v>2330</v>
      </c>
      <c r="R1322" s="37">
        <v>32503</v>
      </c>
      <c r="S1322" s="39">
        <v>42124</v>
      </c>
      <c r="T1322" s="39">
        <v>42128</v>
      </c>
      <c r="U1322" s="37">
        <v>-256.01799999999997</v>
      </c>
      <c r="V1322" s="37">
        <v>4</v>
      </c>
      <c r="W1322" s="37">
        <v>59.49</v>
      </c>
      <c r="X1322" s="37">
        <v>91408</v>
      </c>
      <c r="Y1322" s="37" t="s">
        <v>3216</v>
      </c>
      <c r="Z1322" s="37">
        <v>-19.120125641147048</v>
      </c>
    </row>
    <row r="1323" spans="1:26" customFormat="1" x14ac:dyDescent="0.2">
      <c r="A1323" s="37">
        <v>2823</v>
      </c>
      <c r="B1323" s="37" t="s">
        <v>2334</v>
      </c>
      <c r="C1323" s="37" t="s">
        <v>23</v>
      </c>
      <c r="D1323" s="37">
        <v>0.02</v>
      </c>
      <c r="E1323" s="37">
        <v>21.98</v>
      </c>
      <c r="F1323" s="37">
        <v>2.87</v>
      </c>
      <c r="G1323" s="37" t="s">
        <v>14</v>
      </c>
      <c r="H1323" s="37" t="s">
        <v>70</v>
      </c>
      <c r="I1323" s="37" t="s">
        <v>24</v>
      </c>
      <c r="J1323" s="37" t="s">
        <v>25</v>
      </c>
      <c r="K1323" s="37" t="s">
        <v>18</v>
      </c>
      <c r="L1323" s="37" t="s">
        <v>1714</v>
      </c>
      <c r="M1323" s="37">
        <v>0.55000000000000004</v>
      </c>
      <c r="N1323" s="37" t="s">
        <v>8</v>
      </c>
      <c r="O1323" s="37" t="s">
        <v>35</v>
      </c>
      <c r="P1323" s="37" t="s">
        <v>272</v>
      </c>
      <c r="Q1323" s="37" t="s">
        <v>2335</v>
      </c>
      <c r="R1323" s="37">
        <v>89031</v>
      </c>
      <c r="S1323" s="39">
        <v>42124</v>
      </c>
      <c r="T1323" s="39">
        <v>42126</v>
      </c>
      <c r="U1323" s="37">
        <v>165.6345</v>
      </c>
      <c r="V1323" s="37">
        <v>11</v>
      </c>
      <c r="W1323" s="37">
        <v>240.05</v>
      </c>
      <c r="X1323" s="37">
        <v>87240</v>
      </c>
      <c r="Y1323" s="37" t="s">
        <v>3218</v>
      </c>
      <c r="Z1323" s="37">
        <v>478.47900783331079</v>
      </c>
    </row>
    <row r="1324" spans="1:26" customFormat="1" x14ac:dyDescent="0.2">
      <c r="A1324" s="37">
        <v>1989</v>
      </c>
      <c r="B1324" s="37" t="s">
        <v>669</v>
      </c>
      <c r="C1324" s="37" t="s">
        <v>92</v>
      </c>
      <c r="D1324" s="37">
        <v>0.1</v>
      </c>
      <c r="E1324" s="37">
        <v>1.6</v>
      </c>
      <c r="F1324" s="37">
        <v>1.29</v>
      </c>
      <c r="G1324" s="37" t="s">
        <v>14</v>
      </c>
      <c r="H1324" s="37" t="s">
        <v>47</v>
      </c>
      <c r="I1324" s="37" t="s">
        <v>24</v>
      </c>
      <c r="J1324" s="37" t="s">
        <v>25</v>
      </c>
      <c r="K1324" s="37" t="s">
        <v>26</v>
      </c>
      <c r="L1324" s="37" t="s">
        <v>2336</v>
      </c>
      <c r="M1324" s="37">
        <v>0.42</v>
      </c>
      <c r="N1324" s="37" t="s">
        <v>8</v>
      </c>
      <c r="O1324" s="37" t="s">
        <v>35</v>
      </c>
      <c r="P1324" s="37" t="s">
        <v>122</v>
      </c>
      <c r="Q1324" s="37" t="s">
        <v>671</v>
      </c>
      <c r="R1324" s="37">
        <v>84117</v>
      </c>
      <c r="S1324" s="39">
        <v>42124</v>
      </c>
      <c r="T1324" s="39">
        <v>42124</v>
      </c>
      <c r="U1324" s="37">
        <v>-14.990399999999999</v>
      </c>
      <c r="V1324" s="37">
        <v>11</v>
      </c>
      <c r="W1324" s="37">
        <v>16.88</v>
      </c>
      <c r="X1324" s="37">
        <v>90003</v>
      </c>
      <c r="Y1324" s="37" t="s">
        <v>3218</v>
      </c>
      <c r="Z1324" s="37">
        <v>-11.496923561950627</v>
      </c>
    </row>
    <row r="1325" spans="1:26" customFormat="1" x14ac:dyDescent="0.2">
      <c r="A1325" s="37">
        <v>2394</v>
      </c>
      <c r="B1325" s="37" t="s">
        <v>2337</v>
      </c>
      <c r="C1325" s="37" t="s">
        <v>1</v>
      </c>
      <c r="D1325" s="37">
        <v>0.01</v>
      </c>
      <c r="E1325" s="37">
        <v>11.7</v>
      </c>
      <c r="F1325" s="37">
        <v>5.63</v>
      </c>
      <c r="G1325" s="37" t="s">
        <v>14</v>
      </c>
      <c r="H1325" s="37" t="s">
        <v>70</v>
      </c>
      <c r="I1325" s="37" t="s">
        <v>24</v>
      </c>
      <c r="J1325" s="37" t="s">
        <v>48</v>
      </c>
      <c r="K1325" s="37" t="s">
        <v>49</v>
      </c>
      <c r="L1325" s="37" t="s">
        <v>2338</v>
      </c>
      <c r="M1325" s="37">
        <v>0.4</v>
      </c>
      <c r="N1325" s="37" t="s">
        <v>8</v>
      </c>
      <c r="O1325" s="37" t="s">
        <v>9</v>
      </c>
      <c r="P1325" s="37" t="s">
        <v>51</v>
      </c>
      <c r="Q1325" s="37" t="s">
        <v>2339</v>
      </c>
      <c r="R1325" s="37">
        <v>30328</v>
      </c>
      <c r="S1325" s="39">
        <v>42125</v>
      </c>
      <c r="T1325" s="39">
        <v>42127</v>
      </c>
      <c r="U1325" s="37">
        <v>39.21</v>
      </c>
      <c r="V1325" s="37">
        <v>16</v>
      </c>
      <c r="W1325" s="37">
        <v>196.69</v>
      </c>
      <c r="X1325" s="37">
        <v>86949</v>
      </c>
      <c r="Y1325" s="37" t="s">
        <v>3216</v>
      </c>
      <c r="Z1325" s="37">
        <v>485.2663229587356</v>
      </c>
    </row>
    <row r="1326" spans="1:26" customFormat="1" x14ac:dyDescent="0.2">
      <c r="A1326" s="37">
        <v>2394</v>
      </c>
      <c r="B1326" s="37" t="s">
        <v>2337</v>
      </c>
      <c r="C1326" s="37" t="s">
        <v>1</v>
      </c>
      <c r="D1326" s="37">
        <v>0.03</v>
      </c>
      <c r="E1326" s="37">
        <v>4.55</v>
      </c>
      <c r="F1326" s="37">
        <v>1.49</v>
      </c>
      <c r="G1326" s="37" t="s">
        <v>14</v>
      </c>
      <c r="H1326" s="37" t="s">
        <v>70</v>
      </c>
      <c r="I1326" s="37" t="s">
        <v>24</v>
      </c>
      <c r="J1326" s="37" t="s">
        <v>48</v>
      </c>
      <c r="K1326" s="37" t="s">
        <v>49</v>
      </c>
      <c r="L1326" s="37" t="s">
        <v>1479</v>
      </c>
      <c r="M1326" s="37">
        <v>0.35</v>
      </c>
      <c r="N1326" s="37" t="s">
        <v>8</v>
      </c>
      <c r="O1326" s="37" t="s">
        <v>9</v>
      </c>
      <c r="P1326" s="37" t="s">
        <v>51</v>
      </c>
      <c r="Q1326" s="37" t="s">
        <v>2339</v>
      </c>
      <c r="R1326" s="37">
        <v>30328</v>
      </c>
      <c r="S1326" s="39">
        <v>42125</v>
      </c>
      <c r="T1326" s="39">
        <v>42125</v>
      </c>
      <c r="U1326" s="37">
        <v>100.38</v>
      </c>
      <c r="V1326" s="37">
        <v>9</v>
      </c>
      <c r="W1326" s="37">
        <v>40.28</v>
      </c>
      <c r="X1326" s="37">
        <v>86949</v>
      </c>
      <c r="Y1326" s="37" t="s">
        <v>3216</v>
      </c>
      <c r="Z1326" s="37">
        <v>356.30091086764287</v>
      </c>
    </row>
    <row r="1327" spans="1:26" customFormat="1" x14ac:dyDescent="0.2">
      <c r="A1327" s="37">
        <v>2724</v>
      </c>
      <c r="B1327" s="37" t="s">
        <v>2340</v>
      </c>
      <c r="C1327" s="37" t="s">
        <v>1</v>
      </c>
      <c r="D1327" s="37">
        <v>0.06</v>
      </c>
      <c r="E1327" s="37">
        <v>4.9800000000000004</v>
      </c>
      <c r="F1327" s="37">
        <v>7.44</v>
      </c>
      <c r="G1327" s="37" t="s">
        <v>14</v>
      </c>
      <c r="H1327" s="37" t="s">
        <v>47</v>
      </c>
      <c r="I1327" s="37" t="s">
        <v>24</v>
      </c>
      <c r="J1327" s="37" t="s">
        <v>64</v>
      </c>
      <c r="K1327" s="37" t="s">
        <v>49</v>
      </c>
      <c r="L1327" s="37" t="s">
        <v>2150</v>
      </c>
      <c r="M1327" s="37">
        <v>0.36</v>
      </c>
      <c r="N1327" s="37" t="s">
        <v>8</v>
      </c>
      <c r="O1327" s="37" t="s">
        <v>9</v>
      </c>
      <c r="P1327" s="37" t="s">
        <v>376</v>
      </c>
      <c r="Q1327" s="37" t="s">
        <v>2341</v>
      </c>
      <c r="R1327" s="37">
        <v>37421</v>
      </c>
      <c r="S1327" s="39">
        <v>42125</v>
      </c>
      <c r="T1327" s="39">
        <v>42126</v>
      </c>
      <c r="U1327" s="37">
        <v>-37.561999999999998</v>
      </c>
      <c r="V1327" s="37">
        <v>10</v>
      </c>
      <c r="W1327" s="37">
        <v>53.21</v>
      </c>
      <c r="X1327" s="37">
        <v>88959</v>
      </c>
      <c r="Y1327" s="37" t="s">
        <v>3216</v>
      </c>
      <c r="Z1327" s="37">
        <v>399.77191186325939</v>
      </c>
    </row>
    <row r="1328" spans="1:26" customFormat="1" x14ac:dyDescent="0.2">
      <c r="A1328" s="37">
        <v>2724</v>
      </c>
      <c r="B1328" s="37" t="s">
        <v>2340</v>
      </c>
      <c r="C1328" s="37" t="s">
        <v>1</v>
      </c>
      <c r="D1328" s="37">
        <v>0.01</v>
      </c>
      <c r="E1328" s="37">
        <v>6.48</v>
      </c>
      <c r="F1328" s="37">
        <v>7.37</v>
      </c>
      <c r="G1328" s="37" t="s">
        <v>14</v>
      </c>
      <c r="H1328" s="37" t="s">
        <v>47</v>
      </c>
      <c r="I1328" s="37" t="s">
        <v>24</v>
      </c>
      <c r="J1328" s="37" t="s">
        <v>64</v>
      </c>
      <c r="K1328" s="37" t="s">
        <v>49</v>
      </c>
      <c r="L1328" s="37" t="s">
        <v>1591</v>
      </c>
      <c r="M1328" s="37">
        <v>0.37</v>
      </c>
      <c r="N1328" s="37" t="s">
        <v>8</v>
      </c>
      <c r="O1328" s="37" t="s">
        <v>9</v>
      </c>
      <c r="P1328" s="37" t="s">
        <v>376</v>
      </c>
      <c r="Q1328" s="37" t="s">
        <v>2341</v>
      </c>
      <c r="R1328" s="37">
        <v>37421</v>
      </c>
      <c r="S1328" s="39">
        <v>42125</v>
      </c>
      <c r="T1328" s="39">
        <v>42127</v>
      </c>
      <c r="U1328" s="37">
        <v>-449.69400000000002</v>
      </c>
      <c r="V1328" s="37">
        <v>18</v>
      </c>
      <c r="W1328" s="37">
        <v>122.8</v>
      </c>
      <c r="X1328" s="37">
        <v>88959</v>
      </c>
      <c r="Y1328" s="37" t="s">
        <v>3216</v>
      </c>
      <c r="Z1328" s="37">
        <v>21.856936116592333</v>
      </c>
    </row>
    <row r="1329" spans="1:26" customFormat="1" x14ac:dyDescent="0.2">
      <c r="A1329" s="37">
        <v>1271</v>
      </c>
      <c r="B1329" s="37" t="s">
        <v>2087</v>
      </c>
      <c r="C1329" s="37" t="s">
        <v>23</v>
      </c>
      <c r="D1329" s="37">
        <v>0.1</v>
      </c>
      <c r="E1329" s="37">
        <v>34.229999999999997</v>
      </c>
      <c r="F1329" s="37">
        <v>5.0199999999999996</v>
      </c>
      <c r="G1329" s="37" t="s">
        <v>14</v>
      </c>
      <c r="H1329" s="37" t="s">
        <v>70</v>
      </c>
      <c r="I1329" s="37" t="s">
        <v>4</v>
      </c>
      <c r="J1329" s="37" t="s">
        <v>102</v>
      </c>
      <c r="K1329" s="37" t="s">
        <v>49</v>
      </c>
      <c r="L1329" s="37" t="s">
        <v>1294</v>
      </c>
      <c r="M1329" s="37">
        <v>0.55000000000000004</v>
      </c>
      <c r="N1329" s="37" t="s">
        <v>8</v>
      </c>
      <c r="O1329" s="37" t="s">
        <v>35</v>
      </c>
      <c r="P1329" s="37" t="s">
        <v>66</v>
      </c>
      <c r="Q1329" s="37" t="s">
        <v>2088</v>
      </c>
      <c r="R1329" s="37">
        <v>91941</v>
      </c>
      <c r="S1329" s="39">
        <v>42125</v>
      </c>
      <c r="T1329" s="39">
        <v>42130</v>
      </c>
      <c r="U1329" s="37">
        <v>151.56540000000001</v>
      </c>
      <c r="V1329" s="37">
        <v>7</v>
      </c>
      <c r="W1329" s="37">
        <v>219.66</v>
      </c>
      <c r="X1329" s="37">
        <v>88411</v>
      </c>
      <c r="Y1329" s="37" t="s">
        <v>3218</v>
      </c>
      <c r="Z1329" s="37">
        <v>509.01076793543791</v>
      </c>
    </row>
    <row r="1330" spans="1:26" customFormat="1" x14ac:dyDescent="0.2">
      <c r="A1330" s="37">
        <v>1383</v>
      </c>
      <c r="B1330" s="37" t="s">
        <v>2342</v>
      </c>
      <c r="C1330" s="37" t="s">
        <v>92</v>
      </c>
      <c r="D1330" s="37">
        <v>0.03</v>
      </c>
      <c r="E1330" s="37">
        <v>2.23</v>
      </c>
      <c r="F1330" s="37">
        <v>4.57</v>
      </c>
      <c r="G1330" s="37" t="s">
        <v>14</v>
      </c>
      <c r="H1330" s="37" t="s">
        <v>15</v>
      </c>
      <c r="I1330" s="37" t="s">
        <v>4</v>
      </c>
      <c r="J1330" s="37" t="s">
        <v>102</v>
      </c>
      <c r="K1330" s="37" t="s">
        <v>18</v>
      </c>
      <c r="L1330" s="37" t="s">
        <v>2343</v>
      </c>
      <c r="M1330" s="37">
        <v>0.41</v>
      </c>
      <c r="N1330" s="37" t="s">
        <v>8</v>
      </c>
      <c r="O1330" s="37" t="s">
        <v>35</v>
      </c>
      <c r="P1330" s="37" t="s">
        <v>122</v>
      </c>
      <c r="Q1330" s="37" t="s">
        <v>1208</v>
      </c>
      <c r="R1330" s="37">
        <v>84120</v>
      </c>
      <c r="S1330" s="39">
        <v>42125</v>
      </c>
      <c r="T1330" s="39">
        <v>42126</v>
      </c>
      <c r="U1330" s="37">
        <v>-93.25</v>
      </c>
      <c r="V1330" s="37">
        <v>12</v>
      </c>
      <c r="W1330" s="37">
        <v>28.66</v>
      </c>
      <c r="X1330" s="37">
        <v>89406</v>
      </c>
      <c r="Y1330" s="37" t="s">
        <v>3218</v>
      </c>
      <c r="Z1330" s="37">
        <v>-20.433787243959578</v>
      </c>
    </row>
    <row r="1331" spans="1:26" customFormat="1" x14ac:dyDescent="0.2">
      <c r="A1331" s="37">
        <v>381</v>
      </c>
      <c r="B1331" s="37" t="s">
        <v>2344</v>
      </c>
      <c r="C1331" s="37" t="s">
        <v>46</v>
      </c>
      <c r="D1331" s="37">
        <v>7.0000000000000007E-2</v>
      </c>
      <c r="E1331" s="37">
        <v>415.88</v>
      </c>
      <c r="F1331" s="37">
        <v>11.37</v>
      </c>
      <c r="G1331" s="37" t="s">
        <v>14</v>
      </c>
      <c r="H1331" s="37" t="s">
        <v>70</v>
      </c>
      <c r="I1331" s="37" t="s">
        <v>24</v>
      </c>
      <c r="J1331" s="37" t="s">
        <v>54</v>
      </c>
      <c r="K1331" s="37" t="s">
        <v>49</v>
      </c>
      <c r="L1331" s="37" t="s">
        <v>1357</v>
      </c>
      <c r="M1331" s="37">
        <v>0.56999999999999995</v>
      </c>
      <c r="N1331" s="37" t="s">
        <v>8</v>
      </c>
      <c r="O1331" s="37" t="s">
        <v>28</v>
      </c>
      <c r="P1331" s="37" t="s">
        <v>79</v>
      </c>
      <c r="Q1331" s="37" t="s">
        <v>1823</v>
      </c>
      <c r="R1331" s="37">
        <v>61701</v>
      </c>
      <c r="S1331" s="39">
        <v>42125</v>
      </c>
      <c r="T1331" s="39">
        <v>42125</v>
      </c>
      <c r="U1331" s="37">
        <v>-539.59</v>
      </c>
      <c r="V1331" s="37">
        <v>1</v>
      </c>
      <c r="W1331" s="37">
        <v>394.51</v>
      </c>
      <c r="X1331" s="37">
        <v>88929</v>
      </c>
      <c r="Y1331" s="37" t="s">
        <v>3217</v>
      </c>
      <c r="Z1331" s="37">
        <v>1330.24590080083</v>
      </c>
    </row>
    <row r="1332" spans="1:26" customFormat="1" x14ac:dyDescent="0.2">
      <c r="A1332" s="37">
        <v>1193</v>
      </c>
      <c r="B1332" s="37" t="s">
        <v>1327</v>
      </c>
      <c r="C1332" s="37" t="s">
        <v>46</v>
      </c>
      <c r="D1332" s="37">
        <v>0.03</v>
      </c>
      <c r="E1332" s="37">
        <v>5.98</v>
      </c>
      <c r="F1332" s="37">
        <v>1.49</v>
      </c>
      <c r="G1332" s="37" t="s">
        <v>14</v>
      </c>
      <c r="H1332" s="37" t="s">
        <v>3</v>
      </c>
      <c r="I1332" s="37" t="s">
        <v>24</v>
      </c>
      <c r="J1332" s="37" t="s">
        <v>48</v>
      </c>
      <c r="K1332" s="37" t="s">
        <v>49</v>
      </c>
      <c r="L1332" s="37" t="s">
        <v>1563</v>
      </c>
      <c r="M1332" s="37">
        <v>0.39</v>
      </c>
      <c r="N1332" s="37" t="s">
        <v>8</v>
      </c>
      <c r="O1332" s="37" t="s">
        <v>87</v>
      </c>
      <c r="P1332" s="37" t="s">
        <v>350</v>
      </c>
      <c r="Q1332" s="37" t="s">
        <v>42</v>
      </c>
      <c r="R1332" s="37">
        <v>20016</v>
      </c>
      <c r="S1332" s="39">
        <v>42125</v>
      </c>
      <c r="T1332" s="39">
        <v>42127</v>
      </c>
      <c r="U1332" s="37">
        <v>38.08</v>
      </c>
      <c r="V1332" s="37">
        <v>85</v>
      </c>
      <c r="W1332" s="37">
        <v>517.85</v>
      </c>
      <c r="X1332" s="37">
        <v>38852</v>
      </c>
      <c r="Y1332" s="37" t="s">
        <v>3219</v>
      </c>
      <c r="Z1332" s="37">
        <v>232.21329709577566</v>
      </c>
    </row>
    <row r="1333" spans="1:26" customFormat="1" x14ac:dyDescent="0.2">
      <c r="A1333" s="37">
        <v>1194</v>
      </c>
      <c r="B1333" s="37" t="s">
        <v>2345</v>
      </c>
      <c r="C1333" s="37" t="s">
        <v>46</v>
      </c>
      <c r="D1333" s="37">
        <v>0.03</v>
      </c>
      <c r="E1333" s="37">
        <v>5.98</v>
      </c>
      <c r="F1333" s="37">
        <v>1.49</v>
      </c>
      <c r="G1333" s="37" t="s">
        <v>14</v>
      </c>
      <c r="H1333" s="37" t="s">
        <v>3</v>
      </c>
      <c r="I1333" s="37" t="s">
        <v>24</v>
      </c>
      <c r="J1333" s="37" t="s">
        <v>48</v>
      </c>
      <c r="K1333" s="37" t="s">
        <v>49</v>
      </c>
      <c r="L1333" s="37" t="s">
        <v>1563</v>
      </c>
      <c r="M1333" s="37">
        <v>0.39</v>
      </c>
      <c r="N1333" s="37" t="s">
        <v>8</v>
      </c>
      <c r="O1333" s="37" t="s">
        <v>9</v>
      </c>
      <c r="P1333" s="37" t="s">
        <v>99</v>
      </c>
      <c r="Q1333" s="37" t="s">
        <v>2346</v>
      </c>
      <c r="R1333" s="37">
        <v>34142</v>
      </c>
      <c r="S1333" s="39">
        <v>42125</v>
      </c>
      <c r="T1333" s="39">
        <v>42127</v>
      </c>
      <c r="U1333" s="37">
        <v>20.495999999999999</v>
      </c>
      <c r="V1333" s="37">
        <v>21</v>
      </c>
      <c r="W1333" s="37">
        <v>127.94</v>
      </c>
      <c r="X1333" s="37">
        <v>87586</v>
      </c>
      <c r="Y1333" s="37" t="s">
        <v>3216</v>
      </c>
      <c r="Z1333" s="37">
        <v>214.20682879340418</v>
      </c>
    </row>
    <row r="1334" spans="1:26" customFormat="1" x14ac:dyDescent="0.2">
      <c r="A1334" s="37">
        <v>3139</v>
      </c>
      <c r="B1334" s="37" t="s">
        <v>2347</v>
      </c>
      <c r="C1334" s="37" t="s">
        <v>1</v>
      </c>
      <c r="D1334" s="37">
        <v>0.09</v>
      </c>
      <c r="E1334" s="37">
        <v>280.98</v>
      </c>
      <c r="F1334" s="37">
        <v>57</v>
      </c>
      <c r="G1334" s="37" t="s">
        <v>2</v>
      </c>
      <c r="H1334" s="37" t="s">
        <v>47</v>
      </c>
      <c r="I1334" s="37" t="s">
        <v>4</v>
      </c>
      <c r="J1334" s="37" t="s">
        <v>85</v>
      </c>
      <c r="K1334" s="37" t="s">
        <v>33</v>
      </c>
      <c r="L1334" s="37" t="s">
        <v>838</v>
      </c>
      <c r="M1334" s="37">
        <v>0.78</v>
      </c>
      <c r="N1334" s="37" t="s">
        <v>8</v>
      </c>
      <c r="O1334" s="37" t="s">
        <v>87</v>
      </c>
      <c r="P1334" s="37" t="s">
        <v>373</v>
      </c>
      <c r="Q1334" s="37" t="s">
        <v>2348</v>
      </c>
      <c r="R1334" s="37">
        <v>7016</v>
      </c>
      <c r="S1334" s="39">
        <v>42126</v>
      </c>
      <c r="T1334" s="39">
        <v>42129</v>
      </c>
      <c r="U1334" s="37">
        <v>252.488</v>
      </c>
      <c r="V1334" s="37">
        <v>31</v>
      </c>
      <c r="W1334" s="37">
        <v>7974.21</v>
      </c>
      <c r="X1334" s="37">
        <v>86793</v>
      </c>
      <c r="Y1334" s="37" t="s">
        <v>3219</v>
      </c>
      <c r="Z1334" s="37">
        <v>3457.0574232981298</v>
      </c>
    </row>
    <row r="1335" spans="1:26" customFormat="1" x14ac:dyDescent="0.2">
      <c r="A1335" s="37">
        <v>3367</v>
      </c>
      <c r="B1335" s="37" t="s">
        <v>2349</v>
      </c>
      <c r="C1335" s="37" t="s">
        <v>1</v>
      </c>
      <c r="D1335" s="37">
        <v>0.08</v>
      </c>
      <c r="E1335" s="37">
        <v>30.97</v>
      </c>
      <c r="F1335" s="37">
        <v>4</v>
      </c>
      <c r="G1335" s="37" t="s">
        <v>14</v>
      </c>
      <c r="H1335" s="37" t="s">
        <v>47</v>
      </c>
      <c r="I1335" s="37" t="s">
        <v>16</v>
      </c>
      <c r="J1335" s="37" t="s">
        <v>17</v>
      </c>
      <c r="K1335" s="37" t="s">
        <v>49</v>
      </c>
      <c r="L1335" s="37" t="s">
        <v>2138</v>
      </c>
      <c r="M1335" s="37">
        <v>0.74</v>
      </c>
      <c r="N1335" s="37" t="s">
        <v>8</v>
      </c>
      <c r="O1335" s="37" t="s">
        <v>87</v>
      </c>
      <c r="P1335" s="37" t="s">
        <v>293</v>
      </c>
      <c r="Q1335" s="37" t="s">
        <v>2350</v>
      </c>
      <c r="R1335" s="37">
        <v>43221</v>
      </c>
      <c r="S1335" s="39">
        <v>42126</v>
      </c>
      <c r="T1335" s="39">
        <v>42127</v>
      </c>
      <c r="U1335" s="37">
        <v>10.68</v>
      </c>
      <c r="V1335" s="37">
        <v>26</v>
      </c>
      <c r="W1335" s="37">
        <v>758.97</v>
      </c>
      <c r="X1335" s="37">
        <v>90502</v>
      </c>
      <c r="Y1335" s="37" t="s">
        <v>3219</v>
      </c>
      <c r="Z1335" s="37">
        <v>738.15793773838141</v>
      </c>
    </row>
    <row r="1336" spans="1:26" customFormat="1" x14ac:dyDescent="0.2">
      <c r="A1336" s="37">
        <v>3367</v>
      </c>
      <c r="B1336" s="37" t="s">
        <v>2349</v>
      </c>
      <c r="C1336" s="37" t="s">
        <v>1</v>
      </c>
      <c r="D1336" s="37">
        <v>0.1</v>
      </c>
      <c r="E1336" s="37">
        <v>4.13</v>
      </c>
      <c r="F1336" s="37">
        <v>0.5</v>
      </c>
      <c r="G1336" s="37" t="s">
        <v>63</v>
      </c>
      <c r="H1336" s="37" t="s">
        <v>47</v>
      </c>
      <c r="I1336" s="37" t="s">
        <v>24</v>
      </c>
      <c r="J1336" s="37" t="s">
        <v>128</v>
      </c>
      <c r="K1336" s="37" t="s">
        <v>49</v>
      </c>
      <c r="L1336" s="37" t="s">
        <v>2351</v>
      </c>
      <c r="M1336" s="37">
        <v>0.39</v>
      </c>
      <c r="N1336" s="37" t="s">
        <v>8</v>
      </c>
      <c r="O1336" s="37" t="s">
        <v>87</v>
      </c>
      <c r="P1336" s="37" t="s">
        <v>293</v>
      </c>
      <c r="Q1336" s="37" t="s">
        <v>2350</v>
      </c>
      <c r="R1336" s="37">
        <v>43221</v>
      </c>
      <c r="S1336" s="39">
        <v>42126</v>
      </c>
      <c r="T1336" s="39">
        <v>42128</v>
      </c>
      <c r="U1336" s="37">
        <v>58.263599999999997</v>
      </c>
      <c r="V1336" s="37">
        <v>18</v>
      </c>
      <c r="W1336" s="37">
        <v>84.44</v>
      </c>
      <c r="X1336" s="37">
        <v>90502</v>
      </c>
      <c r="Y1336" s="37" t="s">
        <v>3219</v>
      </c>
      <c r="Z1336" s="37">
        <v>219.70561082868701</v>
      </c>
    </row>
    <row r="1337" spans="1:26" customFormat="1" x14ac:dyDescent="0.2">
      <c r="A1337" s="37">
        <v>408</v>
      </c>
      <c r="B1337" s="37" t="s">
        <v>2352</v>
      </c>
      <c r="C1337" s="37" t="s">
        <v>23</v>
      </c>
      <c r="D1337" s="37">
        <v>7.0000000000000007E-2</v>
      </c>
      <c r="E1337" s="37">
        <v>29.17</v>
      </c>
      <c r="F1337" s="37">
        <v>6.27</v>
      </c>
      <c r="G1337" s="37" t="s">
        <v>14</v>
      </c>
      <c r="H1337" s="37" t="s">
        <v>70</v>
      </c>
      <c r="I1337" s="37" t="s">
        <v>24</v>
      </c>
      <c r="J1337" s="37" t="s">
        <v>48</v>
      </c>
      <c r="K1337" s="37" t="s">
        <v>49</v>
      </c>
      <c r="L1337" s="37" t="s">
        <v>50</v>
      </c>
      <c r="M1337" s="37">
        <v>0.37</v>
      </c>
      <c r="N1337" s="37" t="s">
        <v>8</v>
      </c>
      <c r="O1337" s="37" t="s">
        <v>28</v>
      </c>
      <c r="P1337" s="37" t="s">
        <v>163</v>
      </c>
      <c r="Q1337" s="37" t="s">
        <v>2353</v>
      </c>
      <c r="R1337" s="37">
        <v>78589</v>
      </c>
      <c r="S1337" s="39">
        <v>42126</v>
      </c>
      <c r="T1337" s="39">
        <v>42130</v>
      </c>
      <c r="U1337" s="37">
        <v>236.2371</v>
      </c>
      <c r="V1337" s="37">
        <v>14</v>
      </c>
      <c r="W1337" s="37">
        <v>400.47</v>
      </c>
      <c r="X1337" s="37">
        <v>89639</v>
      </c>
      <c r="Y1337" s="37" t="s">
        <v>3217</v>
      </c>
      <c r="Z1337" s="37">
        <v>484.6241511909999</v>
      </c>
    </row>
    <row r="1338" spans="1:26" customFormat="1" x14ac:dyDescent="0.2">
      <c r="A1338" s="37">
        <v>2426</v>
      </c>
      <c r="B1338" s="37" t="s">
        <v>1626</v>
      </c>
      <c r="C1338" s="37" t="s">
        <v>23</v>
      </c>
      <c r="D1338" s="37">
        <v>0.08</v>
      </c>
      <c r="E1338" s="37">
        <v>4.4800000000000004</v>
      </c>
      <c r="F1338" s="37">
        <v>49</v>
      </c>
      <c r="G1338" s="37" t="s">
        <v>14</v>
      </c>
      <c r="H1338" s="37" t="s">
        <v>3</v>
      </c>
      <c r="I1338" s="37" t="s">
        <v>24</v>
      </c>
      <c r="J1338" s="37" t="s">
        <v>71</v>
      </c>
      <c r="K1338" s="37" t="s">
        <v>40</v>
      </c>
      <c r="L1338" s="37" t="s">
        <v>444</v>
      </c>
      <c r="M1338" s="37">
        <v>0.6</v>
      </c>
      <c r="N1338" s="37" t="s">
        <v>8</v>
      </c>
      <c r="O1338" s="37" t="s">
        <v>28</v>
      </c>
      <c r="P1338" s="37" t="s">
        <v>163</v>
      </c>
      <c r="Q1338" s="37" t="s">
        <v>1628</v>
      </c>
      <c r="R1338" s="37">
        <v>75061</v>
      </c>
      <c r="S1338" s="39">
        <v>42126</v>
      </c>
      <c r="T1338" s="39">
        <v>42126</v>
      </c>
      <c r="U1338" s="37">
        <v>139.58009999999999</v>
      </c>
      <c r="V1338" s="37">
        <v>37</v>
      </c>
      <c r="W1338" s="37">
        <v>202.29</v>
      </c>
      <c r="X1338" s="37">
        <v>90861</v>
      </c>
      <c r="Y1338" s="37" t="s">
        <v>3217</v>
      </c>
      <c r="Z1338" s="37">
        <v>1664.8433102657148</v>
      </c>
    </row>
    <row r="1339" spans="1:26" customFormat="1" x14ac:dyDescent="0.2">
      <c r="A1339" s="37">
        <v>2426</v>
      </c>
      <c r="B1339" s="37" t="s">
        <v>1626</v>
      </c>
      <c r="C1339" s="37" t="s">
        <v>23</v>
      </c>
      <c r="D1339" s="37">
        <v>0</v>
      </c>
      <c r="E1339" s="37">
        <v>17.670000000000002</v>
      </c>
      <c r="F1339" s="37">
        <v>8.99</v>
      </c>
      <c r="G1339" s="37" t="s">
        <v>14</v>
      </c>
      <c r="H1339" s="37" t="s">
        <v>3</v>
      </c>
      <c r="I1339" s="37" t="s">
        <v>4</v>
      </c>
      <c r="J1339" s="37" t="s">
        <v>102</v>
      </c>
      <c r="K1339" s="37" t="s">
        <v>18</v>
      </c>
      <c r="L1339" s="37" t="s">
        <v>2032</v>
      </c>
      <c r="M1339" s="37">
        <v>0.47</v>
      </c>
      <c r="N1339" s="37" t="s">
        <v>8</v>
      </c>
      <c r="O1339" s="37" t="s">
        <v>28</v>
      </c>
      <c r="P1339" s="37" t="s">
        <v>163</v>
      </c>
      <c r="Q1339" s="37" t="s">
        <v>1628</v>
      </c>
      <c r="R1339" s="37">
        <v>75061</v>
      </c>
      <c r="S1339" s="39">
        <v>42126</v>
      </c>
      <c r="T1339" s="39">
        <v>42133</v>
      </c>
      <c r="U1339" s="37">
        <v>109.67</v>
      </c>
      <c r="V1339" s="37">
        <v>9</v>
      </c>
      <c r="W1339" s="37">
        <v>168.71</v>
      </c>
      <c r="X1339" s="37">
        <v>90861</v>
      </c>
      <c r="Y1339" s="37" t="s">
        <v>3217</v>
      </c>
      <c r="Z1339" s="37">
        <v>514.50419825758729</v>
      </c>
    </row>
    <row r="1340" spans="1:26" customFormat="1" x14ac:dyDescent="0.2">
      <c r="A1340" s="37">
        <v>2578</v>
      </c>
      <c r="B1340" s="37" t="s">
        <v>2354</v>
      </c>
      <c r="C1340" s="37" t="s">
        <v>23</v>
      </c>
      <c r="D1340" s="37">
        <v>0.04</v>
      </c>
      <c r="E1340" s="37">
        <v>8.6</v>
      </c>
      <c r="F1340" s="37">
        <v>6.19</v>
      </c>
      <c r="G1340" s="37" t="s">
        <v>14</v>
      </c>
      <c r="H1340" s="37" t="s">
        <v>47</v>
      </c>
      <c r="I1340" s="37" t="s">
        <v>24</v>
      </c>
      <c r="J1340" s="37" t="s">
        <v>48</v>
      </c>
      <c r="K1340" s="37" t="s">
        <v>49</v>
      </c>
      <c r="L1340" s="37" t="s">
        <v>508</v>
      </c>
      <c r="M1340" s="37">
        <v>0.38</v>
      </c>
      <c r="N1340" s="37" t="s">
        <v>8</v>
      </c>
      <c r="O1340" s="37" t="s">
        <v>9</v>
      </c>
      <c r="P1340" s="37" t="s">
        <v>140</v>
      </c>
      <c r="Q1340" s="37" t="s">
        <v>2355</v>
      </c>
      <c r="R1340" s="37">
        <v>36801</v>
      </c>
      <c r="S1340" s="39">
        <v>42126</v>
      </c>
      <c r="T1340" s="39">
        <v>42128</v>
      </c>
      <c r="U1340" s="37">
        <v>309.71159999999998</v>
      </c>
      <c r="V1340" s="37">
        <v>5</v>
      </c>
      <c r="W1340" s="37">
        <v>46.85</v>
      </c>
      <c r="X1340" s="37">
        <v>88298</v>
      </c>
      <c r="Y1340" s="37" t="s">
        <v>3216</v>
      </c>
      <c r="Z1340" s="37">
        <v>551.77948237259</v>
      </c>
    </row>
    <row r="1341" spans="1:26" customFormat="1" x14ac:dyDescent="0.2">
      <c r="A1341" s="37">
        <v>2578</v>
      </c>
      <c r="B1341" s="37" t="s">
        <v>2354</v>
      </c>
      <c r="C1341" s="37" t="s">
        <v>23</v>
      </c>
      <c r="D1341" s="37">
        <v>0.01</v>
      </c>
      <c r="E1341" s="37">
        <v>3.58</v>
      </c>
      <c r="F1341" s="37">
        <v>1.63</v>
      </c>
      <c r="G1341" s="37" t="s">
        <v>14</v>
      </c>
      <c r="H1341" s="37" t="s">
        <v>47</v>
      </c>
      <c r="I1341" s="37" t="s">
        <v>24</v>
      </c>
      <c r="J1341" s="37" t="s">
        <v>152</v>
      </c>
      <c r="K1341" s="37" t="s">
        <v>26</v>
      </c>
      <c r="L1341" s="37" t="s">
        <v>2197</v>
      </c>
      <c r="M1341" s="37">
        <v>0.36</v>
      </c>
      <c r="N1341" s="37" t="s">
        <v>8</v>
      </c>
      <c r="O1341" s="37" t="s">
        <v>9</v>
      </c>
      <c r="P1341" s="37" t="s">
        <v>140</v>
      </c>
      <c r="Q1341" s="37" t="s">
        <v>2355</v>
      </c>
      <c r="R1341" s="37">
        <v>36801</v>
      </c>
      <c r="S1341" s="39">
        <v>42126</v>
      </c>
      <c r="T1341" s="39">
        <v>42130</v>
      </c>
      <c r="U1341" s="37">
        <v>-128.85599999999999</v>
      </c>
      <c r="V1341" s="37">
        <v>26</v>
      </c>
      <c r="W1341" s="37">
        <v>93.57</v>
      </c>
      <c r="X1341" s="37">
        <v>88298</v>
      </c>
      <c r="Y1341" s="37" t="s">
        <v>3216</v>
      </c>
      <c r="Z1341" s="37">
        <v>-35.887486157020732</v>
      </c>
    </row>
    <row r="1342" spans="1:26" customFormat="1" x14ac:dyDescent="0.2">
      <c r="A1342" s="37">
        <v>2578</v>
      </c>
      <c r="B1342" s="37" t="s">
        <v>2354</v>
      </c>
      <c r="C1342" s="37" t="s">
        <v>23</v>
      </c>
      <c r="D1342" s="37">
        <v>0.08</v>
      </c>
      <c r="E1342" s="37">
        <v>105.49</v>
      </c>
      <c r="F1342" s="37">
        <v>41.64</v>
      </c>
      <c r="G1342" s="37" t="s">
        <v>2</v>
      </c>
      <c r="H1342" s="37" t="s">
        <v>47</v>
      </c>
      <c r="I1342" s="37" t="s">
        <v>4</v>
      </c>
      <c r="J1342" s="37" t="s">
        <v>5</v>
      </c>
      <c r="K1342" s="37" t="s">
        <v>6</v>
      </c>
      <c r="L1342" s="37" t="s">
        <v>2356</v>
      </c>
      <c r="M1342" s="37">
        <v>0.75</v>
      </c>
      <c r="N1342" s="37" t="s">
        <v>8</v>
      </c>
      <c r="O1342" s="37" t="s">
        <v>9</v>
      </c>
      <c r="P1342" s="37" t="s">
        <v>140</v>
      </c>
      <c r="Q1342" s="37" t="s">
        <v>2355</v>
      </c>
      <c r="R1342" s="37">
        <v>36801</v>
      </c>
      <c r="S1342" s="39">
        <v>42126</v>
      </c>
      <c r="T1342" s="39">
        <v>42133</v>
      </c>
      <c r="U1342" s="37">
        <v>-36.945999999999998</v>
      </c>
      <c r="V1342" s="37">
        <v>34</v>
      </c>
      <c r="W1342" s="37">
        <v>2694.49</v>
      </c>
      <c r="X1342" s="37">
        <v>88298</v>
      </c>
      <c r="Y1342" s="37" t="s">
        <v>3216</v>
      </c>
      <c r="Z1342" s="37">
        <v>1957.7182108762102</v>
      </c>
    </row>
    <row r="1343" spans="1:26" customFormat="1" x14ac:dyDescent="0.2">
      <c r="A1343" s="37">
        <v>2531</v>
      </c>
      <c r="B1343" s="37" t="s">
        <v>2357</v>
      </c>
      <c r="C1343" s="37" t="s">
        <v>92</v>
      </c>
      <c r="D1343" s="37">
        <v>0.08</v>
      </c>
      <c r="E1343" s="37">
        <v>4</v>
      </c>
      <c r="F1343" s="37">
        <v>1.3</v>
      </c>
      <c r="G1343" s="37" t="s">
        <v>14</v>
      </c>
      <c r="H1343" s="37" t="s">
        <v>3</v>
      </c>
      <c r="I1343" s="37" t="s">
        <v>24</v>
      </c>
      <c r="J1343" s="37" t="s">
        <v>64</v>
      </c>
      <c r="K1343" s="37" t="s">
        <v>26</v>
      </c>
      <c r="L1343" s="37" t="s">
        <v>347</v>
      </c>
      <c r="M1343" s="37">
        <v>0.37</v>
      </c>
      <c r="N1343" s="37" t="s">
        <v>8</v>
      </c>
      <c r="O1343" s="37" t="s">
        <v>35</v>
      </c>
      <c r="P1343" s="37" t="s">
        <v>66</v>
      </c>
      <c r="Q1343" s="37" t="s">
        <v>2358</v>
      </c>
      <c r="R1343" s="37">
        <v>93422</v>
      </c>
      <c r="S1343" s="39">
        <v>42126</v>
      </c>
      <c r="T1343" s="39">
        <v>42128</v>
      </c>
      <c r="U1343" s="37">
        <v>28.4</v>
      </c>
      <c r="V1343" s="37">
        <v>14</v>
      </c>
      <c r="W1343" s="37">
        <v>51.99</v>
      </c>
      <c r="X1343" s="37">
        <v>87452</v>
      </c>
      <c r="Y1343" s="37" t="s">
        <v>3218</v>
      </c>
      <c r="Z1343" s="37">
        <v>-27.086151185894213</v>
      </c>
    </row>
    <row r="1344" spans="1:26" customFormat="1" x14ac:dyDescent="0.2">
      <c r="A1344" s="37">
        <v>27</v>
      </c>
      <c r="B1344" s="37" t="s">
        <v>2359</v>
      </c>
      <c r="C1344" s="37" t="s">
        <v>46</v>
      </c>
      <c r="D1344" s="37">
        <v>0.04</v>
      </c>
      <c r="E1344" s="37">
        <v>4.1399999999999997</v>
      </c>
      <c r="F1344" s="37">
        <v>6.6</v>
      </c>
      <c r="G1344" s="37" t="s">
        <v>14</v>
      </c>
      <c r="H1344" s="37" t="s">
        <v>70</v>
      </c>
      <c r="I1344" s="37" t="s">
        <v>4</v>
      </c>
      <c r="J1344" s="37" t="s">
        <v>102</v>
      </c>
      <c r="K1344" s="37" t="s">
        <v>49</v>
      </c>
      <c r="L1344" s="37" t="s">
        <v>388</v>
      </c>
      <c r="M1344" s="37">
        <v>0.49</v>
      </c>
      <c r="N1344" s="37" t="s">
        <v>8</v>
      </c>
      <c r="O1344" s="37" t="s">
        <v>35</v>
      </c>
      <c r="P1344" s="37" t="s">
        <v>66</v>
      </c>
      <c r="Q1344" s="37" t="s">
        <v>1939</v>
      </c>
      <c r="R1344" s="37">
        <v>90712</v>
      </c>
      <c r="S1344" s="39">
        <v>42126</v>
      </c>
      <c r="T1344" s="39">
        <v>42128</v>
      </c>
      <c r="U1344" s="37">
        <v>8.8940000000000001</v>
      </c>
      <c r="V1344" s="37">
        <v>12</v>
      </c>
      <c r="W1344" s="37">
        <v>54.78</v>
      </c>
      <c r="X1344" s="37">
        <v>87652</v>
      </c>
      <c r="Y1344" s="37" t="s">
        <v>3218</v>
      </c>
      <c r="Z1344" s="37">
        <v>423.34468607948941</v>
      </c>
    </row>
    <row r="1345" spans="1:26" customFormat="1" x14ac:dyDescent="0.2">
      <c r="A1345" s="37">
        <v>3386</v>
      </c>
      <c r="B1345" s="37" t="s">
        <v>2360</v>
      </c>
      <c r="C1345" s="37" t="s">
        <v>1</v>
      </c>
      <c r="D1345" s="37">
        <v>0</v>
      </c>
      <c r="E1345" s="37">
        <v>2.61</v>
      </c>
      <c r="F1345" s="37">
        <v>0.5</v>
      </c>
      <c r="G1345" s="37" t="s">
        <v>14</v>
      </c>
      <c r="H1345" s="37" t="s">
        <v>70</v>
      </c>
      <c r="I1345" s="37" t="s">
        <v>24</v>
      </c>
      <c r="J1345" s="37" t="s">
        <v>128</v>
      </c>
      <c r="K1345" s="37" t="s">
        <v>49</v>
      </c>
      <c r="L1345" s="37" t="s">
        <v>1343</v>
      </c>
      <c r="M1345" s="37">
        <v>0.39</v>
      </c>
      <c r="N1345" s="37" t="s">
        <v>8</v>
      </c>
      <c r="O1345" s="37" t="s">
        <v>87</v>
      </c>
      <c r="P1345" s="37" t="s">
        <v>293</v>
      </c>
      <c r="Q1345" s="37" t="s">
        <v>2174</v>
      </c>
      <c r="R1345" s="37">
        <v>43402</v>
      </c>
      <c r="S1345" s="39">
        <v>42127</v>
      </c>
      <c r="T1345" s="39">
        <v>42129</v>
      </c>
      <c r="U1345" s="37">
        <v>19.554600000000001</v>
      </c>
      <c r="V1345" s="37">
        <v>10</v>
      </c>
      <c r="W1345" s="37">
        <v>28.34</v>
      </c>
      <c r="X1345" s="37">
        <v>88746</v>
      </c>
      <c r="Y1345" s="37" t="s">
        <v>3219</v>
      </c>
      <c r="Z1345" s="37">
        <v>293.16483175305092</v>
      </c>
    </row>
    <row r="1346" spans="1:26" customFormat="1" x14ac:dyDescent="0.2">
      <c r="A1346" s="37">
        <v>3386</v>
      </c>
      <c r="B1346" s="37" t="s">
        <v>2360</v>
      </c>
      <c r="C1346" s="37" t="s">
        <v>1</v>
      </c>
      <c r="D1346" s="37">
        <v>0.04</v>
      </c>
      <c r="E1346" s="37">
        <v>25.38</v>
      </c>
      <c r="F1346" s="37">
        <v>8.99</v>
      </c>
      <c r="G1346" s="37" t="s">
        <v>63</v>
      </c>
      <c r="H1346" s="37" t="s">
        <v>70</v>
      </c>
      <c r="I1346" s="37" t="s">
        <v>4</v>
      </c>
      <c r="J1346" s="37" t="s">
        <v>102</v>
      </c>
      <c r="K1346" s="37" t="s">
        <v>18</v>
      </c>
      <c r="L1346" s="37" t="s">
        <v>2361</v>
      </c>
      <c r="M1346" s="37">
        <v>0.5</v>
      </c>
      <c r="N1346" s="37" t="s">
        <v>8</v>
      </c>
      <c r="O1346" s="37" t="s">
        <v>87</v>
      </c>
      <c r="P1346" s="37" t="s">
        <v>293</v>
      </c>
      <c r="Q1346" s="37" t="s">
        <v>2174</v>
      </c>
      <c r="R1346" s="37">
        <v>43402</v>
      </c>
      <c r="S1346" s="39">
        <v>42127</v>
      </c>
      <c r="T1346" s="39">
        <v>42130</v>
      </c>
      <c r="U1346" s="37">
        <v>152.482</v>
      </c>
      <c r="V1346" s="37">
        <v>35</v>
      </c>
      <c r="W1346" s="37">
        <v>861.3</v>
      </c>
      <c r="X1346" s="37">
        <v>88746</v>
      </c>
      <c r="Y1346" s="37" t="s">
        <v>3219</v>
      </c>
      <c r="Z1346" s="37">
        <v>718.06713963898233</v>
      </c>
    </row>
    <row r="1347" spans="1:26" customFormat="1" x14ac:dyDescent="0.2">
      <c r="A1347" s="37">
        <v>2157</v>
      </c>
      <c r="B1347" s="37" t="s">
        <v>1657</v>
      </c>
      <c r="C1347" s="37" t="s">
        <v>13</v>
      </c>
      <c r="D1347" s="37">
        <v>7.0000000000000007E-2</v>
      </c>
      <c r="E1347" s="37">
        <v>30.93</v>
      </c>
      <c r="F1347" s="37">
        <v>3.92</v>
      </c>
      <c r="G1347" s="37" t="s">
        <v>14</v>
      </c>
      <c r="H1347" s="37" t="s">
        <v>47</v>
      </c>
      <c r="I1347" s="37" t="s">
        <v>4</v>
      </c>
      <c r="J1347" s="37" t="s">
        <v>102</v>
      </c>
      <c r="K1347" s="37" t="s">
        <v>18</v>
      </c>
      <c r="L1347" s="37" t="s">
        <v>1627</v>
      </c>
      <c r="M1347" s="37">
        <v>0.44</v>
      </c>
      <c r="N1347" s="37" t="s">
        <v>8</v>
      </c>
      <c r="O1347" s="37" t="s">
        <v>28</v>
      </c>
      <c r="P1347" s="37" t="s">
        <v>265</v>
      </c>
      <c r="Q1347" s="37" t="s">
        <v>1659</v>
      </c>
      <c r="R1347" s="37">
        <v>48093</v>
      </c>
      <c r="S1347" s="39">
        <v>42127</v>
      </c>
      <c r="T1347" s="39">
        <v>42128</v>
      </c>
      <c r="U1347" s="37">
        <v>398.30250000000001</v>
      </c>
      <c r="V1347" s="37">
        <v>19</v>
      </c>
      <c r="W1347" s="37">
        <v>577.25</v>
      </c>
      <c r="X1347" s="37">
        <v>90386</v>
      </c>
      <c r="Y1347" s="37" t="s">
        <v>3217</v>
      </c>
      <c r="Z1347" s="37">
        <v>597.51041948877071</v>
      </c>
    </row>
    <row r="1348" spans="1:26" customFormat="1" x14ac:dyDescent="0.2">
      <c r="A1348" s="37">
        <v>2157</v>
      </c>
      <c r="B1348" s="37" t="s">
        <v>1657</v>
      </c>
      <c r="C1348" s="37" t="s">
        <v>13</v>
      </c>
      <c r="D1348" s="37">
        <v>0.05</v>
      </c>
      <c r="E1348" s="37">
        <v>297.48</v>
      </c>
      <c r="F1348" s="37">
        <v>18.059999999999999</v>
      </c>
      <c r="G1348" s="37" t="s">
        <v>2</v>
      </c>
      <c r="H1348" s="37" t="s">
        <v>47</v>
      </c>
      <c r="I1348" s="37" t="s">
        <v>16</v>
      </c>
      <c r="J1348" s="37" t="s">
        <v>32</v>
      </c>
      <c r="K1348" s="37" t="s">
        <v>33</v>
      </c>
      <c r="L1348" s="37" t="s">
        <v>363</v>
      </c>
      <c r="M1348" s="37">
        <v>0.6</v>
      </c>
      <c r="N1348" s="37" t="s">
        <v>8</v>
      </c>
      <c r="O1348" s="37" t="s">
        <v>28</v>
      </c>
      <c r="P1348" s="37" t="s">
        <v>265</v>
      </c>
      <c r="Q1348" s="37" t="s">
        <v>1659</v>
      </c>
      <c r="R1348" s="37">
        <v>48093</v>
      </c>
      <c r="S1348" s="39">
        <v>42127</v>
      </c>
      <c r="T1348" s="39">
        <v>42128</v>
      </c>
      <c r="U1348" s="37">
        <v>709.85199999999998</v>
      </c>
      <c r="V1348" s="37">
        <v>14</v>
      </c>
      <c r="W1348" s="37">
        <v>4075.18</v>
      </c>
      <c r="X1348" s="37">
        <v>90386</v>
      </c>
      <c r="Y1348" s="37" t="s">
        <v>3217</v>
      </c>
      <c r="Z1348" s="37">
        <v>2485.1520004772028</v>
      </c>
    </row>
    <row r="1349" spans="1:26" customFormat="1" x14ac:dyDescent="0.2">
      <c r="A1349" s="37">
        <v>2157</v>
      </c>
      <c r="B1349" s="37" t="s">
        <v>1657</v>
      </c>
      <c r="C1349" s="37" t="s">
        <v>13</v>
      </c>
      <c r="D1349" s="37">
        <v>7.0000000000000007E-2</v>
      </c>
      <c r="E1349" s="37">
        <v>296.18</v>
      </c>
      <c r="F1349" s="37">
        <v>54.12</v>
      </c>
      <c r="G1349" s="37" t="s">
        <v>2</v>
      </c>
      <c r="H1349" s="37" t="s">
        <v>47</v>
      </c>
      <c r="I1349" s="37" t="s">
        <v>4</v>
      </c>
      <c r="J1349" s="37" t="s">
        <v>5</v>
      </c>
      <c r="K1349" s="37" t="s">
        <v>6</v>
      </c>
      <c r="L1349" s="37" t="s">
        <v>1055</v>
      </c>
      <c r="M1349" s="37">
        <v>0.76</v>
      </c>
      <c r="N1349" s="37" t="s">
        <v>8</v>
      </c>
      <c r="O1349" s="37" t="s">
        <v>28</v>
      </c>
      <c r="P1349" s="37" t="s">
        <v>265</v>
      </c>
      <c r="Q1349" s="37" t="s">
        <v>1659</v>
      </c>
      <c r="R1349" s="37">
        <v>48093</v>
      </c>
      <c r="S1349" s="39">
        <v>42127</v>
      </c>
      <c r="T1349" s="39">
        <v>42129</v>
      </c>
      <c r="U1349" s="37">
        <v>80.809200000000004</v>
      </c>
      <c r="V1349" s="37">
        <v>6</v>
      </c>
      <c r="W1349" s="37">
        <v>1798.23</v>
      </c>
      <c r="X1349" s="37">
        <v>90386</v>
      </c>
      <c r="Y1349" s="37" t="s">
        <v>3217</v>
      </c>
      <c r="Z1349" s="37">
        <v>2953.3702882383359</v>
      </c>
    </row>
    <row r="1350" spans="1:26" customFormat="1" x14ac:dyDescent="0.2">
      <c r="A1350" s="37">
        <v>1391</v>
      </c>
      <c r="B1350" s="37" t="s">
        <v>2268</v>
      </c>
      <c r="C1350" s="37" t="s">
        <v>23</v>
      </c>
      <c r="D1350" s="37">
        <v>7.0000000000000007E-2</v>
      </c>
      <c r="E1350" s="37">
        <v>12.28</v>
      </c>
      <c r="F1350" s="37">
        <v>6.13</v>
      </c>
      <c r="G1350" s="37" t="s">
        <v>14</v>
      </c>
      <c r="H1350" s="37" t="s">
        <v>3</v>
      </c>
      <c r="I1350" s="37" t="s">
        <v>24</v>
      </c>
      <c r="J1350" s="37" t="s">
        <v>54</v>
      </c>
      <c r="K1350" s="37" t="s">
        <v>49</v>
      </c>
      <c r="L1350" s="37" t="s">
        <v>2362</v>
      </c>
      <c r="M1350" s="37">
        <v>0.56999999999999995</v>
      </c>
      <c r="N1350" s="37" t="s">
        <v>8</v>
      </c>
      <c r="O1350" s="37" t="s">
        <v>35</v>
      </c>
      <c r="P1350" s="37" t="s">
        <v>66</v>
      </c>
      <c r="Q1350" s="37" t="s">
        <v>2269</v>
      </c>
      <c r="R1350" s="37">
        <v>94086</v>
      </c>
      <c r="S1350" s="39">
        <v>42127</v>
      </c>
      <c r="T1350" s="39">
        <v>42134</v>
      </c>
      <c r="U1350" s="37">
        <v>15.236000000000001</v>
      </c>
      <c r="V1350" s="37">
        <v>33</v>
      </c>
      <c r="W1350" s="37">
        <v>389.59</v>
      </c>
      <c r="X1350" s="37">
        <v>88730</v>
      </c>
      <c r="Y1350" s="37" t="s">
        <v>3218</v>
      </c>
      <c r="Z1350" s="37">
        <v>358.72467266059419</v>
      </c>
    </row>
    <row r="1351" spans="1:26" customFormat="1" x14ac:dyDescent="0.2">
      <c r="A1351" s="37">
        <v>1680</v>
      </c>
      <c r="B1351" s="37" t="s">
        <v>2363</v>
      </c>
      <c r="C1351" s="37" t="s">
        <v>23</v>
      </c>
      <c r="D1351" s="37">
        <v>0.09</v>
      </c>
      <c r="E1351" s="37">
        <v>30.98</v>
      </c>
      <c r="F1351" s="37">
        <v>19.510000000000002</v>
      </c>
      <c r="G1351" s="37" t="s">
        <v>14</v>
      </c>
      <c r="H1351" s="37" t="s">
        <v>15</v>
      </c>
      <c r="I1351" s="37" t="s">
        <v>24</v>
      </c>
      <c r="J1351" s="37" t="s">
        <v>321</v>
      </c>
      <c r="K1351" s="37" t="s">
        <v>49</v>
      </c>
      <c r="L1351" s="37" t="s">
        <v>2364</v>
      </c>
      <c r="M1351" s="37">
        <v>0.36</v>
      </c>
      <c r="N1351" s="37" t="s">
        <v>8</v>
      </c>
      <c r="O1351" s="37" t="s">
        <v>87</v>
      </c>
      <c r="P1351" s="37" t="s">
        <v>293</v>
      </c>
      <c r="Q1351" s="37" t="s">
        <v>740</v>
      </c>
      <c r="R1351" s="37">
        <v>45014</v>
      </c>
      <c r="S1351" s="39">
        <v>42127</v>
      </c>
      <c r="T1351" s="39">
        <v>42129</v>
      </c>
      <c r="U1351" s="37">
        <v>-163.53</v>
      </c>
      <c r="V1351" s="37">
        <v>18</v>
      </c>
      <c r="W1351" s="37">
        <v>514.62</v>
      </c>
      <c r="X1351" s="37">
        <v>86645</v>
      </c>
      <c r="Y1351" s="37" t="s">
        <v>3219</v>
      </c>
      <c r="Z1351" s="37">
        <v>396.40397713008366</v>
      </c>
    </row>
    <row r="1352" spans="1:26" customFormat="1" x14ac:dyDescent="0.2">
      <c r="A1352" s="37">
        <v>1680</v>
      </c>
      <c r="B1352" s="37" t="s">
        <v>2363</v>
      </c>
      <c r="C1352" s="37" t="s">
        <v>23</v>
      </c>
      <c r="D1352" s="37">
        <v>0.03</v>
      </c>
      <c r="E1352" s="37">
        <v>49.34</v>
      </c>
      <c r="F1352" s="37">
        <v>10.25</v>
      </c>
      <c r="G1352" s="37" t="s">
        <v>14</v>
      </c>
      <c r="H1352" s="37" t="s">
        <v>15</v>
      </c>
      <c r="I1352" s="37" t="s">
        <v>4</v>
      </c>
      <c r="J1352" s="37" t="s">
        <v>102</v>
      </c>
      <c r="K1352" s="37" t="s">
        <v>40</v>
      </c>
      <c r="L1352" s="37" t="s">
        <v>2365</v>
      </c>
      <c r="M1352" s="37">
        <v>0.56999999999999995</v>
      </c>
      <c r="N1352" s="37" t="s">
        <v>8</v>
      </c>
      <c r="O1352" s="37" t="s">
        <v>87</v>
      </c>
      <c r="P1352" s="37" t="s">
        <v>293</v>
      </c>
      <c r="Q1352" s="37" t="s">
        <v>740</v>
      </c>
      <c r="R1352" s="37">
        <v>45014</v>
      </c>
      <c r="S1352" s="39">
        <v>42127</v>
      </c>
      <c r="T1352" s="39">
        <v>42129</v>
      </c>
      <c r="U1352" s="37">
        <v>554.77</v>
      </c>
      <c r="V1352" s="37">
        <v>17</v>
      </c>
      <c r="W1352" s="37">
        <v>817.32</v>
      </c>
      <c r="X1352" s="37">
        <v>86645</v>
      </c>
      <c r="Y1352" s="37" t="s">
        <v>3219</v>
      </c>
      <c r="Z1352" s="37">
        <v>1147.7453680100207</v>
      </c>
    </row>
    <row r="1353" spans="1:26" customFormat="1" x14ac:dyDescent="0.2">
      <c r="A1353" s="37">
        <v>94</v>
      </c>
      <c r="B1353" s="37" t="s">
        <v>2366</v>
      </c>
      <c r="C1353" s="37" t="s">
        <v>46</v>
      </c>
      <c r="D1353" s="37">
        <v>0.04</v>
      </c>
      <c r="E1353" s="37">
        <v>160.97999999999999</v>
      </c>
      <c r="F1353" s="37">
        <v>30</v>
      </c>
      <c r="G1353" s="37" t="s">
        <v>2</v>
      </c>
      <c r="H1353" s="37" t="s">
        <v>47</v>
      </c>
      <c r="I1353" s="37" t="s">
        <v>4</v>
      </c>
      <c r="J1353" s="37" t="s">
        <v>85</v>
      </c>
      <c r="K1353" s="37" t="s">
        <v>33</v>
      </c>
      <c r="L1353" s="37" t="s">
        <v>868</v>
      </c>
      <c r="M1353" s="37">
        <v>0.62</v>
      </c>
      <c r="N1353" s="37" t="s">
        <v>8</v>
      </c>
      <c r="O1353" s="37" t="s">
        <v>28</v>
      </c>
      <c r="P1353" s="37" t="s">
        <v>79</v>
      </c>
      <c r="Q1353" s="37" t="s">
        <v>509</v>
      </c>
      <c r="R1353" s="37">
        <v>60601</v>
      </c>
      <c r="S1353" s="39">
        <v>42127</v>
      </c>
      <c r="T1353" s="39">
        <v>42129</v>
      </c>
      <c r="U1353" s="37">
        <v>116.1</v>
      </c>
      <c r="V1353" s="37">
        <v>37</v>
      </c>
      <c r="W1353" s="37">
        <v>6276.34</v>
      </c>
      <c r="X1353" s="37">
        <v>44231</v>
      </c>
      <c r="Y1353" s="37" t="s">
        <v>3217</v>
      </c>
      <c r="Z1353" s="37">
        <v>2006.2197303199791</v>
      </c>
    </row>
    <row r="1354" spans="1:26" customFormat="1" x14ac:dyDescent="0.2">
      <c r="A1354" s="37">
        <v>94</v>
      </c>
      <c r="B1354" s="37" t="s">
        <v>2366</v>
      </c>
      <c r="C1354" s="37" t="s">
        <v>46</v>
      </c>
      <c r="D1354" s="37">
        <v>0.01</v>
      </c>
      <c r="E1354" s="37">
        <v>17.98</v>
      </c>
      <c r="F1354" s="37">
        <v>4</v>
      </c>
      <c r="G1354" s="37" t="s">
        <v>14</v>
      </c>
      <c r="H1354" s="37" t="s">
        <v>47</v>
      </c>
      <c r="I1354" s="37" t="s">
        <v>16</v>
      </c>
      <c r="J1354" s="37" t="s">
        <v>17</v>
      </c>
      <c r="K1354" s="37" t="s">
        <v>49</v>
      </c>
      <c r="L1354" s="37" t="s">
        <v>1633</v>
      </c>
      <c r="M1354" s="37">
        <v>0.79</v>
      </c>
      <c r="N1354" s="37" t="s">
        <v>8</v>
      </c>
      <c r="O1354" s="37" t="s">
        <v>28</v>
      </c>
      <c r="P1354" s="37" t="s">
        <v>79</v>
      </c>
      <c r="Q1354" s="37" t="s">
        <v>509</v>
      </c>
      <c r="R1354" s="37">
        <v>60601</v>
      </c>
      <c r="S1354" s="39">
        <v>42127</v>
      </c>
      <c r="T1354" s="39">
        <v>42129</v>
      </c>
      <c r="U1354" s="37">
        <v>-87.96</v>
      </c>
      <c r="V1354" s="37">
        <v>146</v>
      </c>
      <c r="W1354" s="37">
        <v>2664.4</v>
      </c>
      <c r="X1354" s="37">
        <v>44231</v>
      </c>
      <c r="Y1354" s="37" t="s">
        <v>3217</v>
      </c>
      <c r="Z1354" s="37">
        <v>595.28399537655946</v>
      </c>
    </row>
    <row r="1355" spans="1:26" customFormat="1" x14ac:dyDescent="0.2">
      <c r="A1355" s="37">
        <v>97</v>
      </c>
      <c r="B1355" s="37" t="s">
        <v>2367</v>
      </c>
      <c r="C1355" s="37" t="s">
        <v>46</v>
      </c>
      <c r="D1355" s="37">
        <v>0.04</v>
      </c>
      <c r="E1355" s="37">
        <v>160.97999999999999</v>
      </c>
      <c r="F1355" s="37">
        <v>30</v>
      </c>
      <c r="G1355" s="37" t="s">
        <v>2</v>
      </c>
      <c r="H1355" s="37" t="s">
        <v>47</v>
      </c>
      <c r="I1355" s="37" t="s">
        <v>4</v>
      </c>
      <c r="J1355" s="37" t="s">
        <v>85</v>
      </c>
      <c r="K1355" s="37" t="s">
        <v>33</v>
      </c>
      <c r="L1355" s="37" t="s">
        <v>868</v>
      </c>
      <c r="M1355" s="37">
        <v>0.62</v>
      </c>
      <c r="N1355" s="37" t="s">
        <v>8</v>
      </c>
      <c r="O1355" s="37" t="s">
        <v>28</v>
      </c>
      <c r="P1355" s="37" t="s">
        <v>513</v>
      </c>
      <c r="Q1355" s="37" t="s">
        <v>2368</v>
      </c>
      <c r="R1355" s="37">
        <v>66502</v>
      </c>
      <c r="S1355" s="39">
        <v>42127</v>
      </c>
      <c r="T1355" s="39">
        <v>42129</v>
      </c>
      <c r="U1355" s="37">
        <v>255.42</v>
      </c>
      <c r="V1355" s="37">
        <v>9</v>
      </c>
      <c r="W1355" s="37">
        <v>1526.68</v>
      </c>
      <c r="X1355" s="37">
        <v>87306</v>
      </c>
      <c r="Y1355" s="37" t="s">
        <v>3217</v>
      </c>
      <c r="Z1355" s="37">
        <v>2148.88699396229</v>
      </c>
    </row>
    <row r="1356" spans="1:26" customFormat="1" x14ac:dyDescent="0.2">
      <c r="A1356" s="37">
        <v>97</v>
      </c>
      <c r="B1356" s="37" t="s">
        <v>2367</v>
      </c>
      <c r="C1356" s="37" t="s">
        <v>46</v>
      </c>
      <c r="D1356" s="37">
        <v>0.06</v>
      </c>
      <c r="E1356" s="37">
        <v>115.99</v>
      </c>
      <c r="F1356" s="37">
        <v>8.99</v>
      </c>
      <c r="G1356" s="37" t="s">
        <v>14</v>
      </c>
      <c r="H1356" s="37" t="s">
        <v>47</v>
      </c>
      <c r="I1356" s="37" t="s">
        <v>16</v>
      </c>
      <c r="J1356" s="37" t="s">
        <v>111</v>
      </c>
      <c r="K1356" s="37" t="s">
        <v>49</v>
      </c>
      <c r="L1356" s="37" t="s">
        <v>2085</v>
      </c>
      <c r="M1356" s="37">
        <v>0.57999999999999996</v>
      </c>
      <c r="N1356" s="37" t="s">
        <v>8</v>
      </c>
      <c r="O1356" s="37" t="s">
        <v>28</v>
      </c>
      <c r="P1356" s="37" t="s">
        <v>513</v>
      </c>
      <c r="Q1356" s="37" t="s">
        <v>2368</v>
      </c>
      <c r="R1356" s="37">
        <v>66502</v>
      </c>
      <c r="S1356" s="39">
        <v>42127</v>
      </c>
      <c r="T1356" s="39">
        <v>42128</v>
      </c>
      <c r="U1356" s="37">
        <v>685.6146</v>
      </c>
      <c r="V1356" s="37">
        <v>20</v>
      </c>
      <c r="W1356" s="37">
        <v>1952.56</v>
      </c>
      <c r="X1356" s="37">
        <v>87306</v>
      </c>
      <c r="Y1356" s="37" t="s">
        <v>3217</v>
      </c>
      <c r="Z1356" s="37">
        <v>1624.8565994950181</v>
      </c>
    </row>
    <row r="1357" spans="1:26" customFormat="1" x14ac:dyDescent="0.2">
      <c r="A1357" s="37">
        <v>1869</v>
      </c>
      <c r="B1357" s="37" t="s">
        <v>2369</v>
      </c>
      <c r="C1357" s="37" t="s">
        <v>46</v>
      </c>
      <c r="D1357" s="37">
        <v>0.08</v>
      </c>
      <c r="E1357" s="37">
        <v>8.09</v>
      </c>
      <c r="F1357" s="37">
        <v>7.96</v>
      </c>
      <c r="G1357" s="37" t="s">
        <v>14</v>
      </c>
      <c r="H1357" s="37" t="s">
        <v>15</v>
      </c>
      <c r="I1357" s="37" t="s">
        <v>4</v>
      </c>
      <c r="J1357" s="37" t="s">
        <v>102</v>
      </c>
      <c r="K1357" s="37" t="s">
        <v>49</v>
      </c>
      <c r="L1357" s="37" t="s">
        <v>498</v>
      </c>
      <c r="M1357" s="37">
        <v>0.49</v>
      </c>
      <c r="N1357" s="37" t="s">
        <v>8</v>
      </c>
      <c r="O1357" s="37" t="s">
        <v>35</v>
      </c>
      <c r="P1357" s="37" t="s">
        <v>616</v>
      </c>
      <c r="Q1357" s="37" t="s">
        <v>2370</v>
      </c>
      <c r="R1357" s="37">
        <v>88310</v>
      </c>
      <c r="S1357" s="39">
        <v>42127</v>
      </c>
      <c r="T1357" s="39">
        <v>42128</v>
      </c>
      <c r="U1357" s="37">
        <v>-88.82</v>
      </c>
      <c r="V1357" s="37">
        <v>10</v>
      </c>
      <c r="W1357" s="37">
        <v>80.349999999999994</v>
      </c>
      <c r="X1357" s="37">
        <v>89209</v>
      </c>
      <c r="Y1357" s="37" t="s">
        <v>3218</v>
      </c>
      <c r="Z1357" s="37">
        <v>317.87929265670249</v>
      </c>
    </row>
    <row r="1358" spans="1:26" customFormat="1" x14ac:dyDescent="0.2">
      <c r="A1358" s="37">
        <v>335</v>
      </c>
      <c r="B1358" s="37" t="s">
        <v>2371</v>
      </c>
      <c r="C1358" s="37" t="s">
        <v>1</v>
      </c>
      <c r="D1358" s="37">
        <v>0.09</v>
      </c>
      <c r="E1358" s="37">
        <v>6.28</v>
      </c>
      <c r="F1358" s="37">
        <v>5.29</v>
      </c>
      <c r="G1358" s="37" t="s">
        <v>14</v>
      </c>
      <c r="H1358" s="37" t="s">
        <v>70</v>
      </c>
      <c r="I1358" s="37" t="s">
        <v>4</v>
      </c>
      <c r="J1358" s="37" t="s">
        <v>102</v>
      </c>
      <c r="K1358" s="37" t="s">
        <v>49</v>
      </c>
      <c r="L1358" s="37" t="s">
        <v>1551</v>
      </c>
      <c r="M1358" s="37">
        <v>0.43</v>
      </c>
      <c r="N1358" s="37" t="s">
        <v>8</v>
      </c>
      <c r="O1358" s="37" t="s">
        <v>35</v>
      </c>
      <c r="P1358" s="37" t="s">
        <v>115</v>
      </c>
      <c r="Q1358" s="37" t="s">
        <v>2372</v>
      </c>
      <c r="R1358" s="37">
        <v>97504</v>
      </c>
      <c r="S1358" s="39">
        <v>42128</v>
      </c>
      <c r="T1358" s="39">
        <v>42128</v>
      </c>
      <c r="U1358" s="37">
        <v>-5.2</v>
      </c>
      <c r="V1358" s="37">
        <v>1</v>
      </c>
      <c r="W1358" s="37">
        <v>8.5299999999999994</v>
      </c>
      <c r="X1358" s="37">
        <v>87277</v>
      </c>
      <c r="Y1358" s="37" t="s">
        <v>3218</v>
      </c>
      <c r="Z1358" s="37">
        <v>385.47855486288029</v>
      </c>
    </row>
    <row r="1359" spans="1:26" customFormat="1" x14ac:dyDescent="0.2">
      <c r="A1359" s="37">
        <v>342</v>
      </c>
      <c r="B1359" s="37" t="s">
        <v>2373</v>
      </c>
      <c r="C1359" s="37" t="s">
        <v>1</v>
      </c>
      <c r="D1359" s="37">
        <v>0.01</v>
      </c>
      <c r="E1359" s="37">
        <v>3.26</v>
      </c>
      <c r="F1359" s="37">
        <v>1.86</v>
      </c>
      <c r="G1359" s="37" t="s">
        <v>14</v>
      </c>
      <c r="H1359" s="37" t="s">
        <v>70</v>
      </c>
      <c r="I1359" s="37" t="s">
        <v>24</v>
      </c>
      <c r="J1359" s="37" t="s">
        <v>25</v>
      </c>
      <c r="K1359" s="37" t="s">
        <v>26</v>
      </c>
      <c r="L1359" s="37" t="s">
        <v>2374</v>
      </c>
      <c r="M1359" s="37">
        <v>0.41</v>
      </c>
      <c r="N1359" s="37" t="s">
        <v>8</v>
      </c>
      <c r="O1359" s="37" t="s">
        <v>9</v>
      </c>
      <c r="P1359" s="37" t="s">
        <v>99</v>
      </c>
      <c r="Q1359" s="37" t="s">
        <v>104</v>
      </c>
      <c r="R1359" s="37">
        <v>33181</v>
      </c>
      <c r="S1359" s="39">
        <v>42128</v>
      </c>
      <c r="T1359" s="39">
        <v>42130</v>
      </c>
      <c r="U1359" s="37">
        <v>-4.6683000000000003</v>
      </c>
      <c r="V1359" s="37">
        <v>20</v>
      </c>
      <c r="W1359" s="37">
        <v>73.97</v>
      </c>
      <c r="X1359" s="37">
        <v>3332</v>
      </c>
      <c r="Y1359" s="37" t="s">
        <v>3216</v>
      </c>
      <c r="Z1359" s="37">
        <v>318.00132073778349</v>
      </c>
    </row>
    <row r="1360" spans="1:26" customFormat="1" x14ac:dyDescent="0.2">
      <c r="A1360" s="37">
        <v>344</v>
      </c>
      <c r="B1360" s="37" t="s">
        <v>2375</v>
      </c>
      <c r="C1360" s="37" t="s">
        <v>1</v>
      </c>
      <c r="D1360" s="37">
        <v>0.01</v>
      </c>
      <c r="E1360" s="37">
        <v>3.26</v>
      </c>
      <c r="F1360" s="37">
        <v>1.86</v>
      </c>
      <c r="G1360" s="37" t="s">
        <v>14</v>
      </c>
      <c r="H1360" s="37" t="s">
        <v>70</v>
      </c>
      <c r="I1360" s="37" t="s">
        <v>24</v>
      </c>
      <c r="J1360" s="37" t="s">
        <v>25</v>
      </c>
      <c r="K1360" s="37" t="s">
        <v>26</v>
      </c>
      <c r="L1360" s="37" t="s">
        <v>2374</v>
      </c>
      <c r="M1360" s="37">
        <v>0.41</v>
      </c>
      <c r="N1360" s="37" t="s">
        <v>8</v>
      </c>
      <c r="O1360" s="37" t="s">
        <v>87</v>
      </c>
      <c r="P1360" s="37" t="s">
        <v>307</v>
      </c>
      <c r="Q1360" s="37" t="s">
        <v>2376</v>
      </c>
      <c r="R1360" s="37">
        <v>4101</v>
      </c>
      <c r="S1360" s="39">
        <v>42128</v>
      </c>
      <c r="T1360" s="39">
        <v>42130</v>
      </c>
      <c r="U1360" s="37">
        <v>0.70199999999999996</v>
      </c>
      <c r="V1360" s="37">
        <v>5</v>
      </c>
      <c r="W1360" s="37">
        <v>18.489999999999998</v>
      </c>
      <c r="X1360" s="37">
        <v>88152</v>
      </c>
      <c r="Y1360" s="37" t="s">
        <v>3219</v>
      </c>
      <c r="Z1360" s="37">
        <v>323.50064607469352</v>
      </c>
    </row>
    <row r="1361" spans="1:26" customFormat="1" x14ac:dyDescent="0.2">
      <c r="A1361" s="37">
        <v>2289</v>
      </c>
      <c r="B1361" s="37" t="s">
        <v>2377</v>
      </c>
      <c r="C1361" s="37" t="s">
        <v>1</v>
      </c>
      <c r="D1361" s="37">
        <v>0.01</v>
      </c>
      <c r="E1361" s="37">
        <v>7.59</v>
      </c>
      <c r="F1361" s="37">
        <v>4</v>
      </c>
      <c r="G1361" s="37" t="s">
        <v>14</v>
      </c>
      <c r="H1361" s="37" t="s">
        <v>47</v>
      </c>
      <c r="I1361" s="37" t="s">
        <v>4</v>
      </c>
      <c r="J1361" s="37" t="s">
        <v>102</v>
      </c>
      <c r="K1361" s="37" t="s">
        <v>26</v>
      </c>
      <c r="L1361" s="37" t="s">
        <v>1663</v>
      </c>
      <c r="M1361" s="37">
        <v>0.42</v>
      </c>
      <c r="N1361" s="37" t="s">
        <v>8</v>
      </c>
      <c r="O1361" s="37" t="s">
        <v>28</v>
      </c>
      <c r="P1361" s="37" t="s">
        <v>60</v>
      </c>
      <c r="Q1361" s="37" t="s">
        <v>939</v>
      </c>
      <c r="R1361" s="37">
        <v>55337</v>
      </c>
      <c r="S1361" s="39">
        <v>42128</v>
      </c>
      <c r="T1361" s="39">
        <v>42128</v>
      </c>
      <c r="U1361" s="37">
        <v>2.97</v>
      </c>
      <c r="V1361" s="37">
        <v>17</v>
      </c>
      <c r="W1361" s="37">
        <v>136.25</v>
      </c>
      <c r="X1361" s="37">
        <v>88165</v>
      </c>
      <c r="Y1361" s="37" t="s">
        <v>3217</v>
      </c>
      <c r="Z1361" s="37">
        <v>437.28894091592292</v>
      </c>
    </row>
    <row r="1362" spans="1:26" customFormat="1" x14ac:dyDescent="0.2">
      <c r="A1362" s="37">
        <v>2650</v>
      </c>
      <c r="B1362" s="37" t="s">
        <v>2378</v>
      </c>
      <c r="C1362" s="37" t="s">
        <v>1</v>
      </c>
      <c r="D1362" s="37">
        <v>0.05</v>
      </c>
      <c r="E1362" s="37">
        <v>35.99</v>
      </c>
      <c r="F1362" s="37">
        <v>5.99</v>
      </c>
      <c r="G1362" s="37" t="s">
        <v>14</v>
      </c>
      <c r="H1362" s="37" t="s">
        <v>70</v>
      </c>
      <c r="I1362" s="37" t="s">
        <v>16</v>
      </c>
      <c r="J1362" s="37" t="s">
        <v>111</v>
      </c>
      <c r="K1362" s="37" t="s">
        <v>26</v>
      </c>
      <c r="L1362" s="37" t="s">
        <v>1348</v>
      </c>
      <c r="M1362" s="37">
        <v>0.38</v>
      </c>
      <c r="N1362" s="37" t="s">
        <v>8</v>
      </c>
      <c r="O1362" s="37" t="s">
        <v>87</v>
      </c>
      <c r="P1362" s="37" t="s">
        <v>296</v>
      </c>
      <c r="Q1362" s="37" t="s">
        <v>2379</v>
      </c>
      <c r="R1362" s="37">
        <v>15234</v>
      </c>
      <c r="S1362" s="39">
        <v>42128</v>
      </c>
      <c r="T1362" s="39">
        <v>42129</v>
      </c>
      <c r="U1362" s="37">
        <v>524.31719999999996</v>
      </c>
      <c r="V1362" s="37">
        <v>26</v>
      </c>
      <c r="W1362" s="37">
        <v>759.88</v>
      </c>
      <c r="X1362" s="37">
        <v>88815</v>
      </c>
      <c r="Y1362" s="37" t="s">
        <v>3219</v>
      </c>
      <c r="Z1362" s="37">
        <v>1025.0263398061097</v>
      </c>
    </row>
    <row r="1363" spans="1:26" customFormat="1" x14ac:dyDescent="0.2">
      <c r="A1363" s="37">
        <v>2689</v>
      </c>
      <c r="B1363" s="37" t="s">
        <v>2380</v>
      </c>
      <c r="C1363" s="37" t="s">
        <v>1</v>
      </c>
      <c r="D1363" s="37">
        <v>0.09</v>
      </c>
      <c r="E1363" s="37">
        <v>3.75</v>
      </c>
      <c r="F1363" s="37">
        <v>0.5</v>
      </c>
      <c r="G1363" s="37" t="s">
        <v>14</v>
      </c>
      <c r="H1363" s="37" t="s">
        <v>47</v>
      </c>
      <c r="I1363" s="37" t="s">
        <v>24</v>
      </c>
      <c r="J1363" s="37" t="s">
        <v>128</v>
      </c>
      <c r="K1363" s="37" t="s">
        <v>49</v>
      </c>
      <c r="L1363" s="37" t="s">
        <v>2381</v>
      </c>
      <c r="M1363" s="37">
        <v>0.37</v>
      </c>
      <c r="N1363" s="37" t="s">
        <v>8</v>
      </c>
      <c r="O1363" s="37" t="s">
        <v>87</v>
      </c>
      <c r="P1363" s="37" t="s">
        <v>373</v>
      </c>
      <c r="Q1363" s="37" t="s">
        <v>2382</v>
      </c>
      <c r="R1363" s="37">
        <v>7011</v>
      </c>
      <c r="S1363" s="39">
        <v>42128</v>
      </c>
      <c r="T1363" s="39">
        <v>42130</v>
      </c>
      <c r="U1363" s="37">
        <v>51.218699999999998</v>
      </c>
      <c r="V1363" s="37">
        <v>21</v>
      </c>
      <c r="W1363" s="37">
        <v>74.23</v>
      </c>
      <c r="X1363" s="37">
        <v>90624</v>
      </c>
      <c r="Y1363" s="37" t="s">
        <v>3219</v>
      </c>
      <c r="Z1363" s="37">
        <v>283.50144287943743</v>
      </c>
    </row>
    <row r="1364" spans="1:26" customFormat="1" x14ac:dyDescent="0.2">
      <c r="A1364" s="37">
        <v>2693</v>
      </c>
      <c r="B1364" s="37" t="s">
        <v>2383</v>
      </c>
      <c r="C1364" s="37" t="s">
        <v>1</v>
      </c>
      <c r="D1364" s="37">
        <v>0.01</v>
      </c>
      <c r="E1364" s="37">
        <v>30.98</v>
      </c>
      <c r="F1364" s="37">
        <v>9.18</v>
      </c>
      <c r="G1364" s="37" t="s">
        <v>14</v>
      </c>
      <c r="H1364" s="37" t="s">
        <v>47</v>
      </c>
      <c r="I1364" s="37" t="s">
        <v>24</v>
      </c>
      <c r="J1364" s="37" t="s">
        <v>64</v>
      </c>
      <c r="K1364" s="37" t="s">
        <v>49</v>
      </c>
      <c r="L1364" s="37" t="s">
        <v>2225</v>
      </c>
      <c r="M1364" s="37">
        <v>0.4</v>
      </c>
      <c r="N1364" s="37" t="s">
        <v>8</v>
      </c>
      <c r="O1364" s="37" t="s">
        <v>87</v>
      </c>
      <c r="P1364" s="37" t="s">
        <v>609</v>
      </c>
      <c r="Q1364" s="37" t="s">
        <v>1606</v>
      </c>
      <c r="R1364" s="37">
        <v>5201</v>
      </c>
      <c r="S1364" s="39">
        <v>42128</v>
      </c>
      <c r="T1364" s="39">
        <v>42128</v>
      </c>
      <c r="U1364" s="37">
        <v>380.46800000000002</v>
      </c>
      <c r="V1364" s="37">
        <v>20</v>
      </c>
      <c r="W1364" s="37">
        <v>627.19000000000005</v>
      </c>
      <c r="X1364" s="37">
        <v>90624</v>
      </c>
      <c r="Y1364" s="37" t="s">
        <v>3219</v>
      </c>
      <c r="Z1364" s="37">
        <v>1023.6897105558493</v>
      </c>
    </row>
    <row r="1365" spans="1:26" customFormat="1" x14ac:dyDescent="0.2">
      <c r="A1365" s="37">
        <v>411</v>
      </c>
      <c r="B1365" s="37" t="s">
        <v>2384</v>
      </c>
      <c r="C1365" s="37" t="s">
        <v>13</v>
      </c>
      <c r="D1365" s="37">
        <v>0.05</v>
      </c>
      <c r="E1365" s="37">
        <v>178.47</v>
      </c>
      <c r="F1365" s="37">
        <v>19.989999999999998</v>
      </c>
      <c r="G1365" s="37" t="s">
        <v>63</v>
      </c>
      <c r="H1365" s="37" t="s">
        <v>15</v>
      </c>
      <c r="I1365" s="37" t="s">
        <v>24</v>
      </c>
      <c r="J1365" s="37" t="s">
        <v>54</v>
      </c>
      <c r="K1365" s="37" t="s">
        <v>49</v>
      </c>
      <c r="L1365" s="37" t="s">
        <v>987</v>
      </c>
      <c r="M1365" s="37">
        <v>0.55000000000000004</v>
      </c>
      <c r="N1365" s="37" t="s">
        <v>8</v>
      </c>
      <c r="O1365" s="37" t="s">
        <v>35</v>
      </c>
      <c r="P1365" s="37" t="s">
        <v>66</v>
      </c>
      <c r="Q1365" s="37" t="s">
        <v>2112</v>
      </c>
      <c r="R1365" s="37">
        <v>94601</v>
      </c>
      <c r="S1365" s="39">
        <v>42128</v>
      </c>
      <c r="T1365" s="39">
        <v>42131</v>
      </c>
      <c r="U1365" s="37">
        <v>943</v>
      </c>
      <c r="V1365" s="37">
        <v>9</v>
      </c>
      <c r="W1365" s="37">
        <v>1531.31</v>
      </c>
      <c r="X1365" s="37">
        <v>87905</v>
      </c>
      <c r="Y1365" s="37" t="s">
        <v>3218</v>
      </c>
      <c r="Z1365" s="37">
        <v>2024.7839334847513</v>
      </c>
    </row>
    <row r="1366" spans="1:26" customFormat="1" x14ac:dyDescent="0.2">
      <c r="A1366" s="37">
        <v>3176</v>
      </c>
      <c r="B1366" s="37" t="s">
        <v>2385</v>
      </c>
      <c r="C1366" s="37" t="s">
        <v>13</v>
      </c>
      <c r="D1366" s="37">
        <v>0.06</v>
      </c>
      <c r="E1366" s="37">
        <v>10.97</v>
      </c>
      <c r="F1366" s="37">
        <v>6.5</v>
      </c>
      <c r="G1366" s="37" t="s">
        <v>14</v>
      </c>
      <c r="H1366" s="37" t="s">
        <v>15</v>
      </c>
      <c r="I1366" s="37" t="s">
        <v>16</v>
      </c>
      <c r="J1366" s="37" t="s">
        <v>17</v>
      </c>
      <c r="K1366" s="37" t="s">
        <v>49</v>
      </c>
      <c r="L1366" s="37" t="s">
        <v>2386</v>
      </c>
      <c r="M1366" s="37">
        <v>0.64</v>
      </c>
      <c r="N1366" s="37" t="s">
        <v>8</v>
      </c>
      <c r="O1366" s="37" t="s">
        <v>9</v>
      </c>
      <c r="P1366" s="37" t="s">
        <v>99</v>
      </c>
      <c r="Q1366" s="37" t="s">
        <v>2387</v>
      </c>
      <c r="R1366" s="37">
        <v>32216</v>
      </c>
      <c r="S1366" s="39">
        <v>42128</v>
      </c>
      <c r="T1366" s="39">
        <v>42130</v>
      </c>
      <c r="U1366" s="37">
        <v>65.597999999999999</v>
      </c>
      <c r="V1366" s="37">
        <v>19</v>
      </c>
      <c r="W1366" s="37">
        <v>215.25</v>
      </c>
      <c r="X1366" s="37">
        <v>90820</v>
      </c>
      <c r="Y1366" s="37" t="s">
        <v>3216</v>
      </c>
      <c r="Z1366" s="37">
        <v>379.05408315631581</v>
      </c>
    </row>
    <row r="1367" spans="1:26" customFormat="1" x14ac:dyDescent="0.2">
      <c r="A1367" s="37">
        <v>3356</v>
      </c>
      <c r="B1367" s="37" t="s">
        <v>2388</v>
      </c>
      <c r="C1367" s="37" t="s">
        <v>92</v>
      </c>
      <c r="D1367" s="37">
        <v>7.0000000000000007E-2</v>
      </c>
      <c r="E1367" s="37">
        <v>5.34</v>
      </c>
      <c r="F1367" s="37">
        <v>5.63</v>
      </c>
      <c r="G1367" s="37" t="s">
        <v>14</v>
      </c>
      <c r="H1367" s="37" t="s">
        <v>70</v>
      </c>
      <c r="I1367" s="37" t="s">
        <v>24</v>
      </c>
      <c r="J1367" s="37" t="s">
        <v>48</v>
      </c>
      <c r="K1367" s="37" t="s">
        <v>49</v>
      </c>
      <c r="L1367" s="37" t="s">
        <v>1699</v>
      </c>
      <c r="M1367" s="37">
        <v>0.39</v>
      </c>
      <c r="N1367" s="37" t="s">
        <v>8</v>
      </c>
      <c r="O1367" s="37" t="s">
        <v>35</v>
      </c>
      <c r="P1367" s="37" t="s">
        <v>466</v>
      </c>
      <c r="Q1367" s="37" t="s">
        <v>2389</v>
      </c>
      <c r="R1367" s="37">
        <v>83616</v>
      </c>
      <c r="S1367" s="39">
        <v>42128</v>
      </c>
      <c r="T1367" s="39">
        <v>42130</v>
      </c>
      <c r="U1367" s="37">
        <v>-116.3455</v>
      </c>
      <c r="V1367" s="37">
        <v>13</v>
      </c>
      <c r="W1367" s="37">
        <v>66.650000000000006</v>
      </c>
      <c r="X1367" s="37">
        <v>88588</v>
      </c>
      <c r="Y1367" s="37" t="s">
        <v>3218</v>
      </c>
      <c r="Z1367" s="37">
        <v>-19.163784406827887</v>
      </c>
    </row>
    <row r="1368" spans="1:26" customFormat="1" x14ac:dyDescent="0.2">
      <c r="A1368" s="37">
        <v>3356</v>
      </c>
      <c r="B1368" s="37" t="s">
        <v>2388</v>
      </c>
      <c r="C1368" s="37" t="s">
        <v>92</v>
      </c>
      <c r="D1368" s="37">
        <v>0.03</v>
      </c>
      <c r="E1368" s="37">
        <v>160.97999999999999</v>
      </c>
      <c r="F1368" s="37">
        <v>30</v>
      </c>
      <c r="G1368" s="37" t="s">
        <v>2</v>
      </c>
      <c r="H1368" s="37" t="s">
        <v>70</v>
      </c>
      <c r="I1368" s="37" t="s">
        <v>4</v>
      </c>
      <c r="J1368" s="37" t="s">
        <v>85</v>
      </c>
      <c r="K1368" s="37" t="s">
        <v>33</v>
      </c>
      <c r="L1368" s="37" t="s">
        <v>868</v>
      </c>
      <c r="M1368" s="37">
        <v>0.62</v>
      </c>
      <c r="N1368" s="37" t="s">
        <v>8</v>
      </c>
      <c r="O1368" s="37" t="s">
        <v>35</v>
      </c>
      <c r="P1368" s="37" t="s">
        <v>466</v>
      </c>
      <c r="Q1368" s="37" t="s">
        <v>2389</v>
      </c>
      <c r="R1368" s="37">
        <v>83616</v>
      </c>
      <c r="S1368" s="39">
        <v>42128</v>
      </c>
      <c r="T1368" s="39">
        <v>42129</v>
      </c>
      <c r="U1368" s="37">
        <v>1304.9000000000001</v>
      </c>
      <c r="V1368" s="37">
        <v>18</v>
      </c>
      <c r="W1368" s="37">
        <v>2934.16</v>
      </c>
      <c r="X1368" s="37">
        <v>88588</v>
      </c>
      <c r="Y1368" s="37" t="s">
        <v>3218</v>
      </c>
      <c r="Z1368" s="37">
        <v>3011.4846877513874</v>
      </c>
    </row>
    <row r="1369" spans="1:26" customFormat="1" x14ac:dyDescent="0.2">
      <c r="A1369" s="37">
        <v>3356</v>
      </c>
      <c r="B1369" s="37" t="s">
        <v>2388</v>
      </c>
      <c r="C1369" s="37" t="s">
        <v>92</v>
      </c>
      <c r="D1369" s="37">
        <v>0.04</v>
      </c>
      <c r="E1369" s="37">
        <v>65.989999999999995</v>
      </c>
      <c r="F1369" s="37">
        <v>5.63</v>
      </c>
      <c r="G1369" s="37" t="s">
        <v>63</v>
      </c>
      <c r="H1369" s="37" t="s">
        <v>70</v>
      </c>
      <c r="I1369" s="37" t="s">
        <v>16</v>
      </c>
      <c r="J1369" s="37" t="s">
        <v>111</v>
      </c>
      <c r="K1369" s="37" t="s">
        <v>49</v>
      </c>
      <c r="L1369" s="37" t="s">
        <v>2390</v>
      </c>
      <c r="M1369" s="37">
        <v>0.56000000000000005</v>
      </c>
      <c r="N1369" s="37" t="s">
        <v>8</v>
      </c>
      <c r="O1369" s="37" t="s">
        <v>35</v>
      </c>
      <c r="P1369" s="37" t="s">
        <v>466</v>
      </c>
      <c r="Q1369" s="37" t="s">
        <v>2389</v>
      </c>
      <c r="R1369" s="37">
        <v>83616</v>
      </c>
      <c r="S1369" s="39">
        <v>42128</v>
      </c>
      <c r="T1369" s="39">
        <v>42128</v>
      </c>
      <c r="U1369" s="37">
        <v>605.04719999999998</v>
      </c>
      <c r="V1369" s="37">
        <v>15</v>
      </c>
      <c r="W1369" s="37">
        <v>876.88</v>
      </c>
      <c r="X1369" s="37">
        <v>88588</v>
      </c>
      <c r="Y1369" s="37" t="s">
        <v>3218</v>
      </c>
      <c r="Z1369" s="37">
        <v>988.4985347531225</v>
      </c>
    </row>
    <row r="1370" spans="1:26" customFormat="1" x14ac:dyDescent="0.2">
      <c r="A1370" s="37">
        <v>1765</v>
      </c>
      <c r="B1370" s="37" t="s">
        <v>2391</v>
      </c>
      <c r="C1370" s="37" t="s">
        <v>46</v>
      </c>
      <c r="D1370" s="37">
        <v>0</v>
      </c>
      <c r="E1370" s="37">
        <v>5.77</v>
      </c>
      <c r="F1370" s="37">
        <v>4.97</v>
      </c>
      <c r="G1370" s="37" t="s">
        <v>14</v>
      </c>
      <c r="H1370" s="37" t="s">
        <v>15</v>
      </c>
      <c r="I1370" s="37" t="s">
        <v>24</v>
      </c>
      <c r="J1370" s="37" t="s">
        <v>48</v>
      </c>
      <c r="K1370" s="37" t="s">
        <v>49</v>
      </c>
      <c r="L1370" s="37" t="s">
        <v>2392</v>
      </c>
      <c r="M1370" s="37">
        <v>0.35</v>
      </c>
      <c r="N1370" s="37" t="s">
        <v>8</v>
      </c>
      <c r="O1370" s="37" t="s">
        <v>28</v>
      </c>
      <c r="P1370" s="37" t="s">
        <v>56</v>
      </c>
      <c r="Q1370" s="37" t="s">
        <v>2393</v>
      </c>
      <c r="R1370" s="37">
        <v>63141</v>
      </c>
      <c r="S1370" s="39">
        <v>42128</v>
      </c>
      <c r="T1370" s="39">
        <v>42129</v>
      </c>
      <c r="U1370" s="37">
        <v>3.5581</v>
      </c>
      <c r="V1370" s="37">
        <v>8</v>
      </c>
      <c r="W1370" s="37">
        <v>52.43</v>
      </c>
      <c r="X1370" s="37">
        <v>89777</v>
      </c>
      <c r="Y1370" s="37" t="s">
        <v>3217</v>
      </c>
      <c r="Z1370" s="37">
        <v>259.0676056919894</v>
      </c>
    </row>
    <row r="1371" spans="1:26" customFormat="1" x14ac:dyDescent="0.2">
      <c r="A1371" s="37">
        <v>693</v>
      </c>
      <c r="B1371" s="37" t="s">
        <v>1525</v>
      </c>
      <c r="C1371" s="37" t="s">
        <v>13</v>
      </c>
      <c r="D1371" s="37">
        <v>0</v>
      </c>
      <c r="E1371" s="37">
        <v>230.98</v>
      </c>
      <c r="F1371" s="37">
        <v>23.78</v>
      </c>
      <c r="G1371" s="37" t="s">
        <v>2</v>
      </c>
      <c r="H1371" s="37" t="s">
        <v>3</v>
      </c>
      <c r="I1371" s="37" t="s">
        <v>4</v>
      </c>
      <c r="J1371" s="37" t="s">
        <v>5</v>
      </c>
      <c r="K1371" s="37" t="s">
        <v>6</v>
      </c>
      <c r="L1371" s="37" t="s">
        <v>1504</v>
      </c>
      <c r="M1371" s="37">
        <v>0.6</v>
      </c>
      <c r="N1371" s="37" t="s">
        <v>8</v>
      </c>
      <c r="O1371" s="37" t="s">
        <v>35</v>
      </c>
      <c r="P1371" s="37" t="s">
        <v>36</v>
      </c>
      <c r="Q1371" s="37" t="s">
        <v>1526</v>
      </c>
      <c r="R1371" s="37">
        <v>80229</v>
      </c>
      <c r="S1371" s="39">
        <v>42129</v>
      </c>
      <c r="T1371" s="39">
        <v>42131</v>
      </c>
      <c r="U1371" s="37">
        <v>6095.8602000000001</v>
      </c>
      <c r="V1371" s="37">
        <v>36</v>
      </c>
      <c r="W1371" s="37">
        <v>8834.58</v>
      </c>
      <c r="X1371" s="37">
        <v>87813</v>
      </c>
      <c r="Y1371" s="37" t="s">
        <v>3218</v>
      </c>
      <c r="Z1371" s="37">
        <v>7943.8700469961168</v>
      </c>
    </row>
    <row r="1372" spans="1:26" customFormat="1" x14ac:dyDescent="0.2">
      <c r="A1372" s="37">
        <v>2273</v>
      </c>
      <c r="B1372" s="37" t="s">
        <v>2394</v>
      </c>
      <c r="C1372" s="37" t="s">
        <v>23</v>
      </c>
      <c r="D1372" s="37">
        <v>0.04</v>
      </c>
      <c r="E1372" s="37">
        <v>120.98</v>
      </c>
      <c r="F1372" s="37">
        <v>3.99</v>
      </c>
      <c r="G1372" s="37" t="s">
        <v>14</v>
      </c>
      <c r="H1372" s="37" t="s">
        <v>70</v>
      </c>
      <c r="I1372" s="37" t="s">
        <v>24</v>
      </c>
      <c r="J1372" s="37" t="s">
        <v>71</v>
      </c>
      <c r="K1372" s="37" t="s">
        <v>49</v>
      </c>
      <c r="L1372" s="37" t="s">
        <v>2395</v>
      </c>
      <c r="M1372" s="37">
        <v>0.6</v>
      </c>
      <c r="N1372" s="37" t="s">
        <v>8</v>
      </c>
      <c r="O1372" s="37" t="s">
        <v>28</v>
      </c>
      <c r="P1372" s="37" t="s">
        <v>163</v>
      </c>
      <c r="Q1372" s="37" t="s">
        <v>2396</v>
      </c>
      <c r="R1372" s="37">
        <v>78550</v>
      </c>
      <c r="S1372" s="39">
        <v>42129</v>
      </c>
      <c r="T1372" s="39">
        <v>42129</v>
      </c>
      <c r="U1372" s="37">
        <v>1389.5771999999999</v>
      </c>
      <c r="V1372" s="37">
        <v>17</v>
      </c>
      <c r="W1372" s="37">
        <v>2013.88</v>
      </c>
      <c r="X1372" s="37">
        <v>90109</v>
      </c>
      <c r="Y1372" s="37" t="s">
        <v>3217</v>
      </c>
      <c r="Z1372" s="37">
        <v>2101.3106811937018</v>
      </c>
    </row>
    <row r="1373" spans="1:26" customFormat="1" x14ac:dyDescent="0.2">
      <c r="A1373" s="37">
        <v>2273</v>
      </c>
      <c r="B1373" s="37" t="s">
        <v>2394</v>
      </c>
      <c r="C1373" s="37" t="s">
        <v>23</v>
      </c>
      <c r="D1373" s="37">
        <v>0.02</v>
      </c>
      <c r="E1373" s="37">
        <v>55.99</v>
      </c>
      <c r="F1373" s="37">
        <v>5</v>
      </c>
      <c r="G1373" s="37" t="s">
        <v>14</v>
      </c>
      <c r="H1373" s="37" t="s">
        <v>70</v>
      </c>
      <c r="I1373" s="37" t="s">
        <v>16</v>
      </c>
      <c r="J1373" s="37" t="s">
        <v>111</v>
      </c>
      <c r="K1373" s="37" t="s">
        <v>18</v>
      </c>
      <c r="L1373" s="37" t="s">
        <v>1914</v>
      </c>
      <c r="M1373" s="37">
        <v>0.83</v>
      </c>
      <c r="N1373" s="37" t="s">
        <v>8</v>
      </c>
      <c r="O1373" s="37" t="s">
        <v>28</v>
      </c>
      <c r="P1373" s="37" t="s">
        <v>163</v>
      </c>
      <c r="Q1373" s="37" t="s">
        <v>2396</v>
      </c>
      <c r="R1373" s="37">
        <v>78550</v>
      </c>
      <c r="S1373" s="39">
        <v>42129</v>
      </c>
      <c r="T1373" s="39">
        <v>42129</v>
      </c>
      <c r="U1373" s="37">
        <v>-222.816</v>
      </c>
      <c r="V1373" s="37">
        <v>4</v>
      </c>
      <c r="W1373" s="37">
        <v>201.32</v>
      </c>
      <c r="X1373" s="37">
        <v>90109</v>
      </c>
      <c r="Y1373" s="37" t="s">
        <v>3217</v>
      </c>
      <c r="Z1373" s="37">
        <v>478.85829307425831</v>
      </c>
    </row>
    <row r="1374" spans="1:26" customFormat="1" x14ac:dyDescent="0.2">
      <c r="A1374" s="37">
        <v>2274</v>
      </c>
      <c r="B1374" s="37" t="s">
        <v>2397</v>
      </c>
      <c r="C1374" s="37" t="s">
        <v>23</v>
      </c>
      <c r="D1374" s="37">
        <v>0.05</v>
      </c>
      <c r="E1374" s="37">
        <v>23.99</v>
      </c>
      <c r="F1374" s="37">
        <v>15.68</v>
      </c>
      <c r="G1374" s="37" t="s">
        <v>2</v>
      </c>
      <c r="H1374" s="37" t="s">
        <v>70</v>
      </c>
      <c r="I1374" s="37" t="s">
        <v>4</v>
      </c>
      <c r="J1374" s="37" t="s">
        <v>102</v>
      </c>
      <c r="K1374" s="37" t="s">
        <v>33</v>
      </c>
      <c r="L1374" s="37" t="s">
        <v>2398</v>
      </c>
      <c r="M1374" s="37">
        <v>0.62</v>
      </c>
      <c r="N1374" s="37" t="s">
        <v>8</v>
      </c>
      <c r="O1374" s="37" t="s">
        <v>28</v>
      </c>
      <c r="P1374" s="37" t="s">
        <v>163</v>
      </c>
      <c r="Q1374" s="37" t="s">
        <v>1729</v>
      </c>
      <c r="R1374" s="37">
        <v>77036</v>
      </c>
      <c r="S1374" s="39">
        <v>42129</v>
      </c>
      <c r="T1374" s="39">
        <v>42133</v>
      </c>
      <c r="U1374" s="37">
        <v>-133.71</v>
      </c>
      <c r="V1374" s="37">
        <v>12</v>
      </c>
      <c r="W1374" s="37">
        <v>298.51</v>
      </c>
      <c r="X1374" s="37">
        <v>90109</v>
      </c>
      <c r="Y1374" s="37" t="s">
        <v>3217</v>
      </c>
      <c r="Z1374" s="37">
        <v>767.09032411515523</v>
      </c>
    </row>
    <row r="1375" spans="1:26" customFormat="1" x14ac:dyDescent="0.2">
      <c r="A1375" s="37">
        <v>2379</v>
      </c>
      <c r="B1375" s="37" t="s">
        <v>2399</v>
      </c>
      <c r="C1375" s="37" t="s">
        <v>23</v>
      </c>
      <c r="D1375" s="37">
        <v>0.06</v>
      </c>
      <c r="E1375" s="37">
        <v>122.99</v>
      </c>
      <c r="F1375" s="37">
        <v>19.989999999999998</v>
      </c>
      <c r="G1375" s="37" t="s">
        <v>14</v>
      </c>
      <c r="H1375" s="37" t="s">
        <v>3</v>
      </c>
      <c r="I1375" s="37" t="s">
        <v>24</v>
      </c>
      <c r="J1375" s="37" t="s">
        <v>48</v>
      </c>
      <c r="K1375" s="37" t="s">
        <v>49</v>
      </c>
      <c r="L1375" s="37" t="s">
        <v>2400</v>
      </c>
      <c r="M1375" s="37">
        <v>0.37</v>
      </c>
      <c r="N1375" s="37" t="s">
        <v>8</v>
      </c>
      <c r="O1375" s="37" t="s">
        <v>28</v>
      </c>
      <c r="P1375" s="37" t="s">
        <v>265</v>
      </c>
      <c r="Q1375" s="37" t="s">
        <v>2041</v>
      </c>
      <c r="R1375" s="37">
        <v>48135</v>
      </c>
      <c r="S1375" s="39">
        <v>42129</v>
      </c>
      <c r="T1375" s="39">
        <v>42131</v>
      </c>
      <c r="U1375" s="37">
        <v>1019.7096</v>
      </c>
      <c r="V1375" s="37">
        <v>12</v>
      </c>
      <c r="W1375" s="37">
        <v>1477.84</v>
      </c>
      <c r="X1375" s="37">
        <v>86655</v>
      </c>
      <c r="Y1375" s="37" t="s">
        <v>3217</v>
      </c>
      <c r="Z1375" s="37">
        <v>1957.6582861264585</v>
      </c>
    </row>
    <row r="1376" spans="1:26" customFormat="1" x14ac:dyDescent="0.2">
      <c r="A1376" s="37">
        <v>2380</v>
      </c>
      <c r="B1376" s="37" t="s">
        <v>2280</v>
      </c>
      <c r="C1376" s="37" t="s">
        <v>23</v>
      </c>
      <c r="D1376" s="37">
        <v>0.08</v>
      </c>
      <c r="E1376" s="37">
        <v>68.81</v>
      </c>
      <c r="F1376" s="37">
        <v>60</v>
      </c>
      <c r="G1376" s="37" t="s">
        <v>2</v>
      </c>
      <c r="H1376" s="37" t="s">
        <v>3</v>
      </c>
      <c r="I1376" s="37" t="s">
        <v>24</v>
      </c>
      <c r="J1376" s="37" t="s">
        <v>71</v>
      </c>
      <c r="K1376" s="37" t="s">
        <v>33</v>
      </c>
      <c r="L1376" s="37" t="s">
        <v>1652</v>
      </c>
      <c r="M1376" s="37">
        <v>0.41</v>
      </c>
      <c r="N1376" s="37" t="s">
        <v>8</v>
      </c>
      <c r="O1376" s="37" t="s">
        <v>28</v>
      </c>
      <c r="P1376" s="37" t="s">
        <v>265</v>
      </c>
      <c r="Q1376" s="37" t="s">
        <v>2281</v>
      </c>
      <c r="R1376" s="37">
        <v>49505</v>
      </c>
      <c r="S1376" s="39">
        <v>42129</v>
      </c>
      <c r="T1376" s="39">
        <v>42131</v>
      </c>
      <c r="U1376" s="37">
        <v>-1069.72</v>
      </c>
      <c r="V1376" s="37">
        <v>17</v>
      </c>
      <c r="W1376" s="37">
        <v>1162.46</v>
      </c>
      <c r="X1376" s="37">
        <v>86655</v>
      </c>
      <c r="Y1376" s="37" t="s">
        <v>3217</v>
      </c>
      <c r="Z1376" s="37">
        <v>970.58633719316572</v>
      </c>
    </row>
    <row r="1377" spans="1:26" customFormat="1" x14ac:dyDescent="0.2">
      <c r="A1377" s="37">
        <v>2382</v>
      </c>
      <c r="B1377" s="37" t="s">
        <v>2282</v>
      </c>
      <c r="C1377" s="37" t="s">
        <v>23</v>
      </c>
      <c r="D1377" s="37">
        <v>0.06</v>
      </c>
      <c r="E1377" s="37">
        <v>122.99</v>
      </c>
      <c r="F1377" s="37">
        <v>19.989999999999998</v>
      </c>
      <c r="G1377" s="37" t="s">
        <v>14</v>
      </c>
      <c r="H1377" s="37" t="s">
        <v>3</v>
      </c>
      <c r="I1377" s="37" t="s">
        <v>24</v>
      </c>
      <c r="J1377" s="37" t="s">
        <v>48</v>
      </c>
      <c r="K1377" s="37" t="s">
        <v>49</v>
      </c>
      <c r="L1377" s="37" t="s">
        <v>2400</v>
      </c>
      <c r="M1377" s="37">
        <v>0.37</v>
      </c>
      <c r="N1377" s="37" t="s">
        <v>8</v>
      </c>
      <c r="O1377" s="37" t="s">
        <v>87</v>
      </c>
      <c r="P1377" s="37" t="s">
        <v>88</v>
      </c>
      <c r="Q1377" s="37" t="s">
        <v>89</v>
      </c>
      <c r="R1377" s="37">
        <v>10024</v>
      </c>
      <c r="S1377" s="39">
        <v>42129</v>
      </c>
      <c r="T1377" s="39">
        <v>42131</v>
      </c>
      <c r="U1377" s="37">
        <v>1408.1865</v>
      </c>
      <c r="V1377" s="37">
        <v>48</v>
      </c>
      <c r="W1377" s="37">
        <v>5911.35</v>
      </c>
      <c r="X1377" s="37">
        <v>962</v>
      </c>
      <c r="Y1377" s="37" t="s">
        <v>3219</v>
      </c>
      <c r="Z1377" s="37">
        <v>2355.4686242778198</v>
      </c>
    </row>
    <row r="1378" spans="1:26" customFormat="1" x14ac:dyDescent="0.2">
      <c r="A1378" s="37">
        <v>2382</v>
      </c>
      <c r="B1378" s="37" t="s">
        <v>2282</v>
      </c>
      <c r="C1378" s="37" t="s">
        <v>23</v>
      </c>
      <c r="D1378" s="37">
        <v>0.08</v>
      </c>
      <c r="E1378" s="37">
        <v>68.81</v>
      </c>
      <c r="F1378" s="37">
        <v>60</v>
      </c>
      <c r="G1378" s="37" t="s">
        <v>2</v>
      </c>
      <c r="H1378" s="37" t="s">
        <v>3</v>
      </c>
      <c r="I1378" s="37" t="s">
        <v>24</v>
      </c>
      <c r="J1378" s="37" t="s">
        <v>71</v>
      </c>
      <c r="K1378" s="37" t="s">
        <v>33</v>
      </c>
      <c r="L1378" s="37" t="s">
        <v>1652</v>
      </c>
      <c r="M1378" s="37">
        <v>0.41</v>
      </c>
      <c r="N1378" s="37" t="s">
        <v>8</v>
      </c>
      <c r="O1378" s="37" t="s">
        <v>87</v>
      </c>
      <c r="P1378" s="37" t="s">
        <v>88</v>
      </c>
      <c r="Q1378" s="37" t="s">
        <v>89</v>
      </c>
      <c r="R1378" s="37">
        <v>10024</v>
      </c>
      <c r="S1378" s="39">
        <v>42129</v>
      </c>
      <c r="T1378" s="39">
        <v>42131</v>
      </c>
      <c r="U1378" s="37">
        <v>-1069.72</v>
      </c>
      <c r="V1378" s="37">
        <v>68</v>
      </c>
      <c r="W1378" s="37">
        <v>4649.8500000000004</v>
      </c>
      <c r="X1378" s="37">
        <v>962</v>
      </c>
      <c r="Y1378" s="37" t="s">
        <v>3219</v>
      </c>
      <c r="Z1378" s="37">
        <v>970.58633719316572</v>
      </c>
    </row>
    <row r="1379" spans="1:26" customFormat="1" x14ac:dyDescent="0.2">
      <c r="A1379" s="37">
        <v>1101</v>
      </c>
      <c r="B1379" s="37" t="s">
        <v>2401</v>
      </c>
      <c r="C1379" s="37" t="s">
        <v>92</v>
      </c>
      <c r="D1379" s="37">
        <v>0.02</v>
      </c>
      <c r="E1379" s="37">
        <v>15.14</v>
      </c>
      <c r="F1379" s="37">
        <v>4.53</v>
      </c>
      <c r="G1379" s="37" t="s">
        <v>14</v>
      </c>
      <c r="H1379" s="37" t="s">
        <v>3</v>
      </c>
      <c r="I1379" s="37" t="s">
        <v>24</v>
      </c>
      <c r="J1379" s="37" t="s">
        <v>54</v>
      </c>
      <c r="K1379" s="37" t="s">
        <v>49</v>
      </c>
      <c r="L1379" s="37" t="s">
        <v>1331</v>
      </c>
      <c r="M1379" s="37">
        <v>0.81</v>
      </c>
      <c r="N1379" s="37" t="s">
        <v>8</v>
      </c>
      <c r="O1379" s="37" t="s">
        <v>35</v>
      </c>
      <c r="P1379" s="37" t="s">
        <v>66</v>
      </c>
      <c r="Q1379" s="37" t="s">
        <v>1231</v>
      </c>
      <c r="R1379" s="37">
        <v>93030</v>
      </c>
      <c r="S1379" s="39">
        <v>42129</v>
      </c>
      <c r="T1379" s="39">
        <v>42130</v>
      </c>
      <c r="U1379" s="37">
        <v>5.8840000000000003</v>
      </c>
      <c r="V1379" s="37">
        <v>3</v>
      </c>
      <c r="W1379" s="37">
        <v>51.02</v>
      </c>
      <c r="X1379" s="37">
        <v>91488</v>
      </c>
      <c r="Y1379" s="37" t="s">
        <v>3218</v>
      </c>
      <c r="Z1379" s="37">
        <v>479.40678113620964</v>
      </c>
    </row>
    <row r="1380" spans="1:26" customFormat="1" x14ac:dyDescent="0.2">
      <c r="A1380" s="37">
        <v>2509</v>
      </c>
      <c r="B1380" s="37" t="s">
        <v>2402</v>
      </c>
      <c r="C1380" s="37" t="s">
        <v>92</v>
      </c>
      <c r="D1380" s="37">
        <v>0.05</v>
      </c>
      <c r="E1380" s="37">
        <v>30.98</v>
      </c>
      <c r="F1380" s="37">
        <v>9.18</v>
      </c>
      <c r="G1380" s="37" t="s">
        <v>14</v>
      </c>
      <c r="H1380" s="37" t="s">
        <v>47</v>
      </c>
      <c r="I1380" s="37" t="s">
        <v>24</v>
      </c>
      <c r="J1380" s="37" t="s">
        <v>64</v>
      </c>
      <c r="K1380" s="37" t="s">
        <v>49</v>
      </c>
      <c r="L1380" s="37" t="s">
        <v>2225</v>
      </c>
      <c r="M1380" s="37">
        <v>0.4</v>
      </c>
      <c r="N1380" s="37" t="s">
        <v>8</v>
      </c>
      <c r="O1380" s="37" t="s">
        <v>87</v>
      </c>
      <c r="P1380" s="37" t="s">
        <v>307</v>
      </c>
      <c r="Q1380" s="37" t="s">
        <v>2403</v>
      </c>
      <c r="R1380" s="37">
        <v>4106</v>
      </c>
      <c r="S1380" s="39">
        <v>42129</v>
      </c>
      <c r="T1380" s="39">
        <v>42129</v>
      </c>
      <c r="U1380" s="37">
        <v>308.67</v>
      </c>
      <c r="V1380" s="37">
        <v>15</v>
      </c>
      <c r="W1380" s="37">
        <v>462.57</v>
      </c>
      <c r="X1380" s="37">
        <v>87029</v>
      </c>
      <c r="Y1380" s="37" t="s">
        <v>3219</v>
      </c>
      <c r="Z1380" s="37">
        <v>646.48505123796679</v>
      </c>
    </row>
    <row r="1381" spans="1:26" customFormat="1" x14ac:dyDescent="0.2">
      <c r="A1381" s="37">
        <v>1979</v>
      </c>
      <c r="B1381" s="37" t="s">
        <v>2404</v>
      </c>
      <c r="C1381" s="37" t="s">
        <v>46</v>
      </c>
      <c r="D1381" s="37">
        <v>0.05</v>
      </c>
      <c r="E1381" s="37">
        <v>20.99</v>
      </c>
      <c r="F1381" s="37">
        <v>3.3</v>
      </c>
      <c r="G1381" s="37" t="s">
        <v>14</v>
      </c>
      <c r="H1381" s="37" t="s">
        <v>70</v>
      </c>
      <c r="I1381" s="37" t="s">
        <v>16</v>
      </c>
      <c r="J1381" s="37" t="s">
        <v>111</v>
      </c>
      <c r="K1381" s="37" t="s">
        <v>18</v>
      </c>
      <c r="L1381" s="37" t="s">
        <v>1559</v>
      </c>
      <c r="M1381" s="37">
        <v>0.81</v>
      </c>
      <c r="N1381" s="37" t="s">
        <v>8</v>
      </c>
      <c r="O1381" s="37" t="s">
        <v>35</v>
      </c>
      <c r="P1381" s="37" t="s">
        <v>36</v>
      </c>
      <c r="Q1381" s="37" t="s">
        <v>2405</v>
      </c>
      <c r="R1381" s="37">
        <v>80122</v>
      </c>
      <c r="S1381" s="39">
        <v>42129</v>
      </c>
      <c r="T1381" s="39">
        <v>42130</v>
      </c>
      <c r="U1381" s="37">
        <v>21.883400000000002</v>
      </c>
      <c r="V1381" s="37">
        <v>4</v>
      </c>
      <c r="W1381" s="37">
        <v>72.75</v>
      </c>
      <c r="X1381" s="37">
        <v>87757</v>
      </c>
      <c r="Y1381" s="37" t="s">
        <v>3218</v>
      </c>
      <c r="Z1381" s="37">
        <v>657.60078333677734</v>
      </c>
    </row>
    <row r="1382" spans="1:26" customFormat="1" x14ac:dyDescent="0.2">
      <c r="A1382" s="37">
        <v>1416</v>
      </c>
      <c r="B1382" s="37" t="s">
        <v>2406</v>
      </c>
      <c r="C1382" s="37" t="s">
        <v>1</v>
      </c>
      <c r="D1382" s="37">
        <v>0.02</v>
      </c>
      <c r="E1382" s="37">
        <v>417.4</v>
      </c>
      <c r="F1382" s="37">
        <v>75.23</v>
      </c>
      <c r="G1382" s="37" t="s">
        <v>2</v>
      </c>
      <c r="H1382" s="37" t="s">
        <v>3</v>
      </c>
      <c r="I1382" s="37" t="s">
        <v>4</v>
      </c>
      <c r="J1382" s="37" t="s">
        <v>5</v>
      </c>
      <c r="K1382" s="37" t="s">
        <v>6</v>
      </c>
      <c r="L1382" s="37" t="s">
        <v>1171</v>
      </c>
      <c r="M1382" s="37">
        <v>0.79</v>
      </c>
      <c r="N1382" s="37" t="s">
        <v>8</v>
      </c>
      <c r="O1382" s="37" t="s">
        <v>28</v>
      </c>
      <c r="P1382" s="37" t="s">
        <v>29</v>
      </c>
      <c r="Q1382" s="37" t="s">
        <v>1488</v>
      </c>
      <c r="R1382" s="37">
        <v>46203</v>
      </c>
      <c r="S1382" s="39">
        <v>42130</v>
      </c>
      <c r="T1382" s="39">
        <v>42131</v>
      </c>
      <c r="U1382" s="37">
        <v>-634.86540000000002</v>
      </c>
      <c r="V1382" s="37">
        <v>1</v>
      </c>
      <c r="W1382" s="37">
        <v>471.21</v>
      </c>
      <c r="X1382" s="37">
        <v>90538</v>
      </c>
      <c r="Y1382" s="37" t="s">
        <v>3217</v>
      </c>
      <c r="Z1382" s="37">
        <v>3494.7726418972184</v>
      </c>
    </row>
    <row r="1383" spans="1:26" customFormat="1" x14ac:dyDescent="0.2">
      <c r="A1383" s="37">
        <v>2420</v>
      </c>
      <c r="B1383" s="37" t="s">
        <v>2407</v>
      </c>
      <c r="C1383" s="37" t="s">
        <v>13</v>
      </c>
      <c r="D1383" s="37">
        <v>0.04</v>
      </c>
      <c r="E1383" s="37">
        <v>9.11</v>
      </c>
      <c r="F1383" s="37">
        <v>2.15</v>
      </c>
      <c r="G1383" s="37" t="s">
        <v>14</v>
      </c>
      <c r="H1383" s="37" t="s">
        <v>15</v>
      </c>
      <c r="I1383" s="37" t="s">
        <v>24</v>
      </c>
      <c r="J1383" s="37" t="s">
        <v>64</v>
      </c>
      <c r="K1383" s="37" t="s">
        <v>26</v>
      </c>
      <c r="L1383" s="37" t="s">
        <v>65</v>
      </c>
      <c r="M1383" s="37">
        <v>0.4</v>
      </c>
      <c r="N1383" s="37" t="s">
        <v>8</v>
      </c>
      <c r="O1383" s="37" t="s">
        <v>9</v>
      </c>
      <c r="P1383" s="37" t="s">
        <v>218</v>
      </c>
      <c r="Q1383" s="37" t="s">
        <v>2408</v>
      </c>
      <c r="R1383" s="37">
        <v>23223</v>
      </c>
      <c r="S1383" s="39">
        <v>42130</v>
      </c>
      <c r="T1383" s="39">
        <v>42130</v>
      </c>
      <c r="U1383" s="37">
        <v>-23.071999999999999</v>
      </c>
      <c r="V1383" s="37">
        <v>11</v>
      </c>
      <c r="W1383" s="37">
        <v>100.87</v>
      </c>
      <c r="X1383" s="37">
        <v>86752</v>
      </c>
      <c r="Y1383" s="37" t="s">
        <v>3216</v>
      </c>
      <c r="Z1383" s="37">
        <v>-24.072484612329312</v>
      </c>
    </row>
    <row r="1384" spans="1:26" customFormat="1" x14ac:dyDescent="0.2">
      <c r="A1384" s="37">
        <v>1986</v>
      </c>
      <c r="B1384" s="37" t="s">
        <v>2409</v>
      </c>
      <c r="C1384" s="37" t="s">
        <v>46</v>
      </c>
      <c r="D1384" s="37">
        <v>0.01</v>
      </c>
      <c r="E1384" s="37">
        <v>15.31</v>
      </c>
      <c r="F1384" s="37">
        <v>8.7799999999999994</v>
      </c>
      <c r="G1384" s="37" t="s">
        <v>14</v>
      </c>
      <c r="H1384" s="37" t="s">
        <v>47</v>
      </c>
      <c r="I1384" s="37" t="s">
        <v>24</v>
      </c>
      <c r="J1384" s="37" t="s">
        <v>54</v>
      </c>
      <c r="K1384" s="37" t="s">
        <v>49</v>
      </c>
      <c r="L1384" s="37" t="s">
        <v>2410</v>
      </c>
      <c r="M1384" s="37">
        <v>0.56999999999999995</v>
      </c>
      <c r="N1384" s="37" t="s">
        <v>8</v>
      </c>
      <c r="O1384" s="37" t="s">
        <v>28</v>
      </c>
      <c r="P1384" s="37" t="s">
        <v>163</v>
      </c>
      <c r="Q1384" s="37" t="s">
        <v>1480</v>
      </c>
      <c r="R1384" s="37">
        <v>79701</v>
      </c>
      <c r="S1384" s="39">
        <v>42130</v>
      </c>
      <c r="T1384" s="39">
        <v>42131</v>
      </c>
      <c r="U1384" s="37">
        <v>12.146000000000001</v>
      </c>
      <c r="V1384" s="37">
        <v>23</v>
      </c>
      <c r="W1384" s="37">
        <v>377</v>
      </c>
      <c r="X1384" s="37">
        <v>90888</v>
      </c>
      <c r="Y1384" s="37" t="s">
        <v>3217</v>
      </c>
      <c r="Z1384" s="37">
        <v>638.68515485585851</v>
      </c>
    </row>
    <row r="1385" spans="1:26" customFormat="1" x14ac:dyDescent="0.2">
      <c r="A1385" s="37">
        <v>1986</v>
      </c>
      <c r="B1385" s="37" t="s">
        <v>2409</v>
      </c>
      <c r="C1385" s="37" t="s">
        <v>46</v>
      </c>
      <c r="D1385" s="37">
        <v>0.05</v>
      </c>
      <c r="E1385" s="37">
        <v>7.99</v>
      </c>
      <c r="F1385" s="37">
        <v>5.03</v>
      </c>
      <c r="G1385" s="37" t="s">
        <v>63</v>
      </c>
      <c r="H1385" s="37" t="s">
        <v>47</v>
      </c>
      <c r="I1385" s="37" t="s">
        <v>16</v>
      </c>
      <c r="J1385" s="37" t="s">
        <v>111</v>
      </c>
      <c r="K1385" s="37" t="s">
        <v>120</v>
      </c>
      <c r="L1385" s="37" t="s">
        <v>441</v>
      </c>
      <c r="M1385" s="37">
        <v>0.6</v>
      </c>
      <c r="N1385" s="37" t="s">
        <v>8</v>
      </c>
      <c r="O1385" s="37" t="s">
        <v>28</v>
      </c>
      <c r="P1385" s="37" t="s">
        <v>163</v>
      </c>
      <c r="Q1385" s="37" t="s">
        <v>1480</v>
      </c>
      <c r="R1385" s="37">
        <v>79701</v>
      </c>
      <c r="S1385" s="39">
        <v>42130</v>
      </c>
      <c r="T1385" s="39">
        <v>42132</v>
      </c>
      <c r="U1385" s="37">
        <v>5.6870000000000003</v>
      </c>
      <c r="V1385" s="37">
        <v>4</v>
      </c>
      <c r="W1385" s="37">
        <v>42.99</v>
      </c>
      <c r="X1385" s="37">
        <v>90888</v>
      </c>
      <c r="Y1385" s="37" t="s">
        <v>3217</v>
      </c>
      <c r="Z1385" s="37">
        <v>421.77465709953475</v>
      </c>
    </row>
    <row r="1386" spans="1:26" customFormat="1" x14ac:dyDescent="0.2">
      <c r="A1386" s="37">
        <v>1261</v>
      </c>
      <c r="B1386" s="37" t="s">
        <v>2411</v>
      </c>
      <c r="C1386" s="37" t="s">
        <v>1</v>
      </c>
      <c r="D1386" s="37">
        <v>0.02</v>
      </c>
      <c r="E1386" s="37">
        <v>73.98</v>
      </c>
      <c r="F1386" s="37">
        <v>14.52</v>
      </c>
      <c r="G1386" s="37" t="s">
        <v>14</v>
      </c>
      <c r="H1386" s="37" t="s">
        <v>47</v>
      </c>
      <c r="I1386" s="37" t="s">
        <v>16</v>
      </c>
      <c r="J1386" s="37" t="s">
        <v>17</v>
      </c>
      <c r="K1386" s="37" t="s">
        <v>49</v>
      </c>
      <c r="L1386" s="37" t="s">
        <v>284</v>
      </c>
      <c r="M1386" s="37">
        <v>0.65</v>
      </c>
      <c r="N1386" s="37" t="s">
        <v>8</v>
      </c>
      <c r="O1386" s="37" t="s">
        <v>35</v>
      </c>
      <c r="P1386" s="37" t="s">
        <v>36</v>
      </c>
      <c r="Q1386" s="37" t="s">
        <v>2412</v>
      </c>
      <c r="R1386" s="37">
        <v>80020</v>
      </c>
      <c r="S1386" s="39">
        <v>42131</v>
      </c>
      <c r="T1386" s="39">
        <v>42134</v>
      </c>
      <c r="U1386" s="37">
        <v>43.537999999999997</v>
      </c>
      <c r="V1386" s="37">
        <v>5</v>
      </c>
      <c r="W1386" s="37">
        <v>378.23</v>
      </c>
      <c r="X1386" s="37">
        <v>89730</v>
      </c>
      <c r="Y1386" s="37" t="s">
        <v>3218</v>
      </c>
      <c r="Z1386" s="37">
        <v>1162.1729543667843</v>
      </c>
    </row>
    <row r="1387" spans="1:26" customFormat="1" x14ac:dyDescent="0.2">
      <c r="A1387" s="37">
        <v>1502</v>
      </c>
      <c r="B1387" s="37" t="s">
        <v>2413</v>
      </c>
      <c r="C1387" s="37" t="s">
        <v>1</v>
      </c>
      <c r="D1387" s="37">
        <v>0.08</v>
      </c>
      <c r="E1387" s="37">
        <v>3.69</v>
      </c>
      <c r="F1387" s="37">
        <v>0.5</v>
      </c>
      <c r="G1387" s="37" t="s">
        <v>14</v>
      </c>
      <c r="H1387" s="37" t="s">
        <v>3</v>
      </c>
      <c r="I1387" s="37" t="s">
        <v>24</v>
      </c>
      <c r="J1387" s="37" t="s">
        <v>128</v>
      </c>
      <c r="K1387" s="37" t="s">
        <v>49</v>
      </c>
      <c r="L1387" s="37" t="s">
        <v>1870</v>
      </c>
      <c r="M1387" s="37">
        <v>0.38</v>
      </c>
      <c r="N1387" s="37" t="s">
        <v>8</v>
      </c>
      <c r="O1387" s="37" t="s">
        <v>9</v>
      </c>
      <c r="P1387" s="37" t="s">
        <v>99</v>
      </c>
      <c r="Q1387" s="37" t="s">
        <v>2414</v>
      </c>
      <c r="R1387" s="37">
        <v>33065</v>
      </c>
      <c r="S1387" s="39">
        <v>42131</v>
      </c>
      <c r="T1387" s="39">
        <v>42134</v>
      </c>
      <c r="U1387" s="37">
        <v>-3.6547000000000001</v>
      </c>
      <c r="V1387" s="37">
        <v>38</v>
      </c>
      <c r="W1387" s="37">
        <v>129.43</v>
      </c>
      <c r="X1387" s="37">
        <v>89193</v>
      </c>
      <c r="Y1387" s="37" t="s">
        <v>3216</v>
      </c>
      <c r="Z1387" s="37">
        <v>202.56619382644459</v>
      </c>
    </row>
    <row r="1388" spans="1:26" customFormat="1" x14ac:dyDescent="0.2">
      <c r="A1388" s="37">
        <v>1725</v>
      </c>
      <c r="B1388" s="37" t="s">
        <v>2415</v>
      </c>
      <c r="C1388" s="37" t="s">
        <v>13</v>
      </c>
      <c r="D1388" s="37">
        <v>0.05</v>
      </c>
      <c r="E1388" s="37">
        <v>35.99</v>
      </c>
      <c r="F1388" s="37">
        <v>1.1000000000000001</v>
      </c>
      <c r="G1388" s="37" t="s">
        <v>14</v>
      </c>
      <c r="H1388" s="37" t="s">
        <v>70</v>
      </c>
      <c r="I1388" s="37" t="s">
        <v>16</v>
      </c>
      <c r="J1388" s="37" t="s">
        <v>111</v>
      </c>
      <c r="K1388" s="37" t="s">
        <v>49</v>
      </c>
      <c r="L1388" s="37" t="s">
        <v>250</v>
      </c>
      <c r="M1388" s="37">
        <v>0.55000000000000004</v>
      </c>
      <c r="N1388" s="37" t="s">
        <v>8</v>
      </c>
      <c r="O1388" s="37" t="s">
        <v>87</v>
      </c>
      <c r="P1388" s="37" t="s">
        <v>293</v>
      </c>
      <c r="Q1388" s="37" t="s">
        <v>2416</v>
      </c>
      <c r="R1388" s="37">
        <v>43026</v>
      </c>
      <c r="S1388" s="39">
        <v>42131</v>
      </c>
      <c r="T1388" s="39">
        <v>42133</v>
      </c>
      <c r="U1388" s="37">
        <v>149.166</v>
      </c>
      <c r="V1388" s="37">
        <v>9</v>
      </c>
      <c r="W1388" s="37">
        <v>261.56</v>
      </c>
      <c r="X1388" s="37">
        <v>87193</v>
      </c>
      <c r="Y1388" s="37" t="s">
        <v>3219</v>
      </c>
      <c r="Z1388" s="37">
        <v>354.50703667743437</v>
      </c>
    </row>
    <row r="1389" spans="1:26" customFormat="1" x14ac:dyDescent="0.2">
      <c r="A1389" s="37">
        <v>2962</v>
      </c>
      <c r="B1389" s="37" t="s">
        <v>2417</v>
      </c>
      <c r="C1389" s="37" t="s">
        <v>13</v>
      </c>
      <c r="D1389" s="37">
        <v>7.0000000000000007E-2</v>
      </c>
      <c r="E1389" s="37">
        <v>4.76</v>
      </c>
      <c r="F1389" s="37">
        <v>0.88</v>
      </c>
      <c r="G1389" s="37" t="s">
        <v>63</v>
      </c>
      <c r="H1389" s="37" t="s">
        <v>15</v>
      </c>
      <c r="I1389" s="37" t="s">
        <v>24</v>
      </c>
      <c r="J1389" s="37" t="s">
        <v>64</v>
      </c>
      <c r="K1389" s="37" t="s">
        <v>26</v>
      </c>
      <c r="L1389" s="37" t="s">
        <v>2418</v>
      </c>
      <c r="M1389" s="37">
        <v>0.39</v>
      </c>
      <c r="N1389" s="37" t="s">
        <v>8</v>
      </c>
      <c r="O1389" s="37" t="s">
        <v>35</v>
      </c>
      <c r="P1389" s="37" t="s">
        <v>36</v>
      </c>
      <c r="Q1389" s="37" t="s">
        <v>1289</v>
      </c>
      <c r="R1389" s="37">
        <v>80027</v>
      </c>
      <c r="S1389" s="39">
        <v>42131</v>
      </c>
      <c r="T1389" s="39">
        <v>42133</v>
      </c>
      <c r="U1389" s="37">
        <v>33.347700000000003</v>
      </c>
      <c r="V1389" s="37">
        <v>10</v>
      </c>
      <c r="W1389" s="37">
        <v>48.33</v>
      </c>
      <c r="X1389" s="37">
        <v>88611</v>
      </c>
      <c r="Y1389" s="37" t="s">
        <v>3218</v>
      </c>
      <c r="Z1389" s="37">
        <v>-125.38143434060328</v>
      </c>
    </row>
    <row r="1390" spans="1:26" customFormat="1" x14ac:dyDescent="0.2">
      <c r="A1390" s="37">
        <v>3248</v>
      </c>
      <c r="B1390" s="37" t="s">
        <v>2419</v>
      </c>
      <c r="C1390" s="37" t="s">
        <v>13</v>
      </c>
      <c r="D1390" s="37">
        <v>7.0000000000000007E-2</v>
      </c>
      <c r="E1390" s="37">
        <v>2.78</v>
      </c>
      <c r="F1390" s="37">
        <v>1.49</v>
      </c>
      <c r="G1390" s="37" t="s">
        <v>14</v>
      </c>
      <c r="H1390" s="37" t="s">
        <v>3</v>
      </c>
      <c r="I1390" s="37" t="s">
        <v>24</v>
      </c>
      <c r="J1390" s="37" t="s">
        <v>48</v>
      </c>
      <c r="K1390" s="37" t="s">
        <v>49</v>
      </c>
      <c r="L1390" s="37" t="s">
        <v>2160</v>
      </c>
      <c r="M1390" s="37">
        <v>0.36</v>
      </c>
      <c r="N1390" s="37" t="s">
        <v>8</v>
      </c>
      <c r="O1390" s="37" t="s">
        <v>9</v>
      </c>
      <c r="P1390" s="37" t="s">
        <v>144</v>
      </c>
      <c r="Q1390" s="37" t="s">
        <v>2420</v>
      </c>
      <c r="R1390" s="37">
        <v>70458</v>
      </c>
      <c r="S1390" s="39">
        <v>42131</v>
      </c>
      <c r="T1390" s="39">
        <v>42132</v>
      </c>
      <c r="U1390" s="37">
        <v>-340.53109999999998</v>
      </c>
      <c r="V1390" s="37">
        <v>17</v>
      </c>
      <c r="W1390" s="37">
        <v>47.12</v>
      </c>
      <c r="X1390" s="37">
        <v>87297</v>
      </c>
      <c r="Y1390" s="37" t="s">
        <v>3216</v>
      </c>
      <c r="Z1390" s="37">
        <v>-420.40711542328876</v>
      </c>
    </row>
    <row r="1391" spans="1:26" customFormat="1" x14ac:dyDescent="0.2">
      <c r="A1391" s="37">
        <v>3338</v>
      </c>
      <c r="B1391" s="37" t="s">
        <v>2421</v>
      </c>
      <c r="C1391" s="37" t="s">
        <v>13</v>
      </c>
      <c r="D1391" s="37">
        <v>0.08</v>
      </c>
      <c r="E1391" s="37">
        <v>6.48</v>
      </c>
      <c r="F1391" s="37">
        <v>8.4</v>
      </c>
      <c r="G1391" s="37" t="s">
        <v>14</v>
      </c>
      <c r="H1391" s="37" t="s">
        <v>15</v>
      </c>
      <c r="I1391" s="37" t="s">
        <v>24</v>
      </c>
      <c r="J1391" s="37" t="s">
        <v>64</v>
      </c>
      <c r="K1391" s="37" t="s">
        <v>49</v>
      </c>
      <c r="L1391" s="37" t="s">
        <v>1919</v>
      </c>
      <c r="M1391" s="37">
        <v>0.37</v>
      </c>
      <c r="N1391" s="37" t="s">
        <v>8</v>
      </c>
      <c r="O1391" s="37" t="s">
        <v>9</v>
      </c>
      <c r="P1391" s="37" t="s">
        <v>99</v>
      </c>
      <c r="Q1391" s="37" t="s">
        <v>2422</v>
      </c>
      <c r="R1391" s="37">
        <v>33614</v>
      </c>
      <c r="S1391" s="39">
        <v>42131</v>
      </c>
      <c r="T1391" s="39">
        <v>42131</v>
      </c>
      <c r="U1391" s="37">
        <v>58.811999999999998</v>
      </c>
      <c r="V1391" s="37">
        <v>7</v>
      </c>
      <c r="W1391" s="37">
        <v>45</v>
      </c>
      <c r="X1391" s="37">
        <v>85979</v>
      </c>
      <c r="Y1391" s="37" t="s">
        <v>3216</v>
      </c>
      <c r="Z1391" s="37">
        <v>172.91542033318379</v>
      </c>
    </row>
    <row r="1392" spans="1:26" customFormat="1" x14ac:dyDescent="0.2">
      <c r="A1392" s="37">
        <v>1997</v>
      </c>
      <c r="B1392" s="37" t="s">
        <v>750</v>
      </c>
      <c r="C1392" s="37" t="s">
        <v>92</v>
      </c>
      <c r="D1392" s="37">
        <v>0.01</v>
      </c>
      <c r="E1392" s="37">
        <v>16.48</v>
      </c>
      <c r="F1392" s="37">
        <v>1.99</v>
      </c>
      <c r="G1392" s="37" t="s">
        <v>14</v>
      </c>
      <c r="H1392" s="37" t="s">
        <v>15</v>
      </c>
      <c r="I1392" s="37" t="s">
        <v>16</v>
      </c>
      <c r="J1392" s="37" t="s">
        <v>17</v>
      </c>
      <c r="K1392" s="37" t="s">
        <v>18</v>
      </c>
      <c r="L1392" s="37" t="s">
        <v>577</v>
      </c>
      <c r="M1392" s="37">
        <v>0.42</v>
      </c>
      <c r="N1392" s="37" t="s">
        <v>8</v>
      </c>
      <c r="O1392" s="37" t="s">
        <v>9</v>
      </c>
      <c r="P1392" s="37" t="s">
        <v>247</v>
      </c>
      <c r="Q1392" s="37" t="s">
        <v>248</v>
      </c>
      <c r="R1392" s="37">
        <v>29915</v>
      </c>
      <c r="S1392" s="39">
        <v>42131</v>
      </c>
      <c r="T1392" s="39">
        <v>42132</v>
      </c>
      <c r="U1392" s="37">
        <v>739.67399999999998</v>
      </c>
      <c r="V1392" s="37">
        <v>7</v>
      </c>
      <c r="W1392" s="37">
        <v>122.93</v>
      </c>
      <c r="X1392" s="37">
        <v>90334</v>
      </c>
      <c r="Y1392" s="37" t="s">
        <v>3216</v>
      </c>
      <c r="Z1392" s="37">
        <v>827.36867231862789</v>
      </c>
    </row>
    <row r="1393" spans="1:26" customFormat="1" x14ac:dyDescent="0.2">
      <c r="A1393" s="37">
        <v>3077</v>
      </c>
      <c r="B1393" s="37" t="s">
        <v>2423</v>
      </c>
      <c r="C1393" s="37" t="s">
        <v>92</v>
      </c>
      <c r="D1393" s="37">
        <v>7.0000000000000007E-2</v>
      </c>
      <c r="E1393" s="37">
        <v>300.97000000000003</v>
      </c>
      <c r="F1393" s="37">
        <v>7.18</v>
      </c>
      <c r="G1393" s="37" t="s">
        <v>14</v>
      </c>
      <c r="H1393" s="37" t="s">
        <v>3</v>
      </c>
      <c r="I1393" s="37" t="s">
        <v>16</v>
      </c>
      <c r="J1393" s="37" t="s">
        <v>17</v>
      </c>
      <c r="K1393" s="37" t="s">
        <v>49</v>
      </c>
      <c r="L1393" s="37" t="s">
        <v>2185</v>
      </c>
      <c r="M1393" s="37">
        <v>0.48</v>
      </c>
      <c r="N1393" s="37" t="s">
        <v>8</v>
      </c>
      <c r="O1393" s="37" t="s">
        <v>87</v>
      </c>
      <c r="P1393" s="37" t="s">
        <v>293</v>
      </c>
      <c r="Q1393" s="37" t="s">
        <v>2424</v>
      </c>
      <c r="R1393" s="37">
        <v>44136</v>
      </c>
      <c r="S1393" s="39">
        <v>42131</v>
      </c>
      <c r="T1393" s="39">
        <v>42133</v>
      </c>
      <c r="U1393" s="37">
        <v>-807.59</v>
      </c>
      <c r="V1393" s="37">
        <v>2</v>
      </c>
      <c r="W1393" s="37">
        <v>582.20000000000005</v>
      </c>
      <c r="X1393" s="37">
        <v>88239</v>
      </c>
      <c r="Y1393" s="37" t="s">
        <v>3219</v>
      </c>
      <c r="Z1393" s="37">
        <v>307.85570598175815</v>
      </c>
    </row>
    <row r="1394" spans="1:26" customFormat="1" x14ac:dyDescent="0.2">
      <c r="A1394" s="37">
        <v>3079</v>
      </c>
      <c r="B1394" s="37" t="s">
        <v>295</v>
      </c>
      <c r="C1394" s="37" t="s">
        <v>92</v>
      </c>
      <c r="D1394" s="37">
        <v>7.0000000000000007E-2</v>
      </c>
      <c r="E1394" s="37">
        <v>300.97000000000003</v>
      </c>
      <c r="F1394" s="37">
        <v>7.18</v>
      </c>
      <c r="G1394" s="37" t="s">
        <v>14</v>
      </c>
      <c r="H1394" s="37" t="s">
        <v>3</v>
      </c>
      <c r="I1394" s="37" t="s">
        <v>16</v>
      </c>
      <c r="J1394" s="37" t="s">
        <v>17</v>
      </c>
      <c r="K1394" s="37" t="s">
        <v>49</v>
      </c>
      <c r="L1394" s="37" t="s">
        <v>2185</v>
      </c>
      <c r="M1394" s="37">
        <v>0.48</v>
      </c>
      <c r="N1394" s="37" t="s">
        <v>8</v>
      </c>
      <c r="O1394" s="37" t="s">
        <v>87</v>
      </c>
      <c r="P1394" s="37" t="s">
        <v>296</v>
      </c>
      <c r="Q1394" s="37" t="s">
        <v>297</v>
      </c>
      <c r="R1394" s="37">
        <v>19112</v>
      </c>
      <c r="S1394" s="39">
        <v>42131</v>
      </c>
      <c r="T1394" s="39">
        <v>42133</v>
      </c>
      <c r="U1394" s="37">
        <v>-807.59</v>
      </c>
      <c r="V1394" s="37">
        <v>7</v>
      </c>
      <c r="W1394" s="37">
        <v>2037.69</v>
      </c>
      <c r="X1394" s="37">
        <v>41253</v>
      </c>
      <c r="Y1394" s="37" t="s">
        <v>3219</v>
      </c>
      <c r="Z1394" s="37">
        <v>307.85570598175815</v>
      </c>
    </row>
    <row r="1395" spans="1:26" customFormat="1" x14ac:dyDescent="0.2">
      <c r="A1395" s="37">
        <v>2187</v>
      </c>
      <c r="B1395" s="37" t="s">
        <v>2425</v>
      </c>
      <c r="C1395" s="37" t="s">
        <v>13</v>
      </c>
      <c r="D1395" s="37">
        <v>0.09</v>
      </c>
      <c r="E1395" s="37">
        <v>16.98</v>
      </c>
      <c r="F1395" s="37">
        <v>12.39</v>
      </c>
      <c r="G1395" s="37" t="s">
        <v>14</v>
      </c>
      <c r="H1395" s="37" t="s">
        <v>70</v>
      </c>
      <c r="I1395" s="37" t="s">
        <v>24</v>
      </c>
      <c r="J1395" s="37" t="s">
        <v>321</v>
      </c>
      <c r="K1395" s="37" t="s">
        <v>49</v>
      </c>
      <c r="L1395" s="37" t="s">
        <v>2426</v>
      </c>
      <c r="M1395" s="37">
        <v>0.35</v>
      </c>
      <c r="N1395" s="37" t="s">
        <v>8</v>
      </c>
      <c r="O1395" s="37" t="s">
        <v>28</v>
      </c>
      <c r="P1395" s="37" t="s">
        <v>56</v>
      </c>
      <c r="Q1395" s="37" t="s">
        <v>2427</v>
      </c>
      <c r="R1395" s="37">
        <v>64055</v>
      </c>
      <c r="S1395" s="39">
        <v>42132</v>
      </c>
      <c r="T1395" s="39">
        <v>42134</v>
      </c>
      <c r="U1395" s="37">
        <v>-48.57</v>
      </c>
      <c r="V1395" s="37">
        <v>5</v>
      </c>
      <c r="W1395" s="37">
        <v>86.8</v>
      </c>
      <c r="X1395" s="37">
        <v>89440</v>
      </c>
      <c r="Y1395" s="37" t="s">
        <v>3217</v>
      </c>
      <c r="Z1395" s="37">
        <v>211.83649511401634</v>
      </c>
    </row>
    <row r="1396" spans="1:26" customFormat="1" x14ac:dyDescent="0.2">
      <c r="A1396" s="37">
        <v>2189</v>
      </c>
      <c r="B1396" s="37" t="s">
        <v>2428</v>
      </c>
      <c r="C1396" s="37" t="s">
        <v>13</v>
      </c>
      <c r="D1396" s="37">
        <v>0.09</v>
      </c>
      <c r="E1396" s="37">
        <v>16.98</v>
      </c>
      <c r="F1396" s="37">
        <v>12.39</v>
      </c>
      <c r="G1396" s="37" t="s">
        <v>14</v>
      </c>
      <c r="H1396" s="37" t="s">
        <v>70</v>
      </c>
      <c r="I1396" s="37" t="s">
        <v>24</v>
      </c>
      <c r="J1396" s="37" t="s">
        <v>321</v>
      </c>
      <c r="K1396" s="37" t="s">
        <v>49</v>
      </c>
      <c r="L1396" s="37" t="s">
        <v>2426</v>
      </c>
      <c r="M1396" s="37">
        <v>0.35</v>
      </c>
      <c r="N1396" s="37" t="s">
        <v>8</v>
      </c>
      <c r="O1396" s="37" t="s">
        <v>87</v>
      </c>
      <c r="P1396" s="37" t="s">
        <v>88</v>
      </c>
      <c r="Q1396" s="37" t="s">
        <v>89</v>
      </c>
      <c r="R1396" s="37">
        <v>10177</v>
      </c>
      <c r="S1396" s="39">
        <v>42132</v>
      </c>
      <c r="T1396" s="39">
        <v>42134</v>
      </c>
      <c r="U1396" s="37">
        <v>-48.57</v>
      </c>
      <c r="V1396" s="37">
        <v>22</v>
      </c>
      <c r="W1396" s="37">
        <v>381.91</v>
      </c>
      <c r="X1396" s="37">
        <v>7364</v>
      </c>
      <c r="Y1396" s="37" t="s">
        <v>3219</v>
      </c>
      <c r="Z1396" s="37">
        <v>211.83649511401634</v>
      </c>
    </row>
    <row r="1397" spans="1:26" customFormat="1" x14ac:dyDescent="0.2">
      <c r="A1397" s="37">
        <v>2063</v>
      </c>
      <c r="B1397" s="37" t="s">
        <v>2429</v>
      </c>
      <c r="C1397" s="37" t="s">
        <v>23</v>
      </c>
      <c r="D1397" s="37">
        <v>0.06</v>
      </c>
      <c r="E1397" s="37">
        <v>300.97000000000003</v>
      </c>
      <c r="F1397" s="37">
        <v>7.18</v>
      </c>
      <c r="G1397" s="37" t="s">
        <v>14</v>
      </c>
      <c r="H1397" s="37" t="s">
        <v>70</v>
      </c>
      <c r="I1397" s="37" t="s">
        <v>16</v>
      </c>
      <c r="J1397" s="37" t="s">
        <v>17</v>
      </c>
      <c r="K1397" s="37" t="s">
        <v>49</v>
      </c>
      <c r="L1397" s="37" t="s">
        <v>2185</v>
      </c>
      <c r="M1397" s="37">
        <v>0.48</v>
      </c>
      <c r="N1397" s="37" t="s">
        <v>8</v>
      </c>
      <c r="O1397" s="37" t="s">
        <v>9</v>
      </c>
      <c r="P1397" s="37" t="s">
        <v>218</v>
      </c>
      <c r="Q1397" s="37" t="s">
        <v>2430</v>
      </c>
      <c r="R1397" s="37">
        <v>23602</v>
      </c>
      <c r="S1397" s="39">
        <v>42132</v>
      </c>
      <c r="T1397" s="39">
        <v>42132</v>
      </c>
      <c r="U1397" s="37">
        <v>-729.98800000000006</v>
      </c>
      <c r="V1397" s="37">
        <v>1</v>
      </c>
      <c r="W1397" s="37">
        <v>291.39999999999998</v>
      </c>
      <c r="X1397" s="37">
        <v>87147</v>
      </c>
      <c r="Y1397" s="37" t="s">
        <v>3216</v>
      </c>
      <c r="Z1397" s="37">
        <v>469.97234112666615</v>
      </c>
    </row>
    <row r="1398" spans="1:26" customFormat="1" x14ac:dyDescent="0.2">
      <c r="A1398" s="37">
        <v>2880</v>
      </c>
      <c r="B1398" s="37" t="s">
        <v>1879</v>
      </c>
      <c r="C1398" s="37" t="s">
        <v>23</v>
      </c>
      <c r="D1398" s="37">
        <v>0.09</v>
      </c>
      <c r="E1398" s="37">
        <v>243.98</v>
      </c>
      <c r="F1398" s="37">
        <v>43.32</v>
      </c>
      <c r="G1398" s="37" t="s">
        <v>2</v>
      </c>
      <c r="H1398" s="37" t="s">
        <v>3</v>
      </c>
      <c r="I1398" s="37" t="s">
        <v>4</v>
      </c>
      <c r="J1398" s="37" t="s">
        <v>85</v>
      </c>
      <c r="K1398" s="37" t="s">
        <v>33</v>
      </c>
      <c r="L1398" s="37" t="s">
        <v>211</v>
      </c>
      <c r="M1398" s="37">
        <v>0.55000000000000004</v>
      </c>
      <c r="N1398" s="37" t="s">
        <v>8</v>
      </c>
      <c r="O1398" s="37" t="s">
        <v>9</v>
      </c>
      <c r="P1398" s="37" t="s">
        <v>99</v>
      </c>
      <c r="Q1398" s="37" t="s">
        <v>1880</v>
      </c>
      <c r="R1398" s="37">
        <v>33160</v>
      </c>
      <c r="S1398" s="39">
        <v>42132</v>
      </c>
      <c r="T1398" s="39">
        <v>42137</v>
      </c>
      <c r="U1398" s="37">
        <v>1059.288</v>
      </c>
      <c r="V1398" s="37">
        <v>25</v>
      </c>
      <c r="W1398" s="37">
        <v>5587.89</v>
      </c>
      <c r="X1398" s="37">
        <v>88627</v>
      </c>
      <c r="Y1398" s="37" t="s">
        <v>3216</v>
      </c>
      <c r="Z1398" s="37">
        <v>3348.3167379797342</v>
      </c>
    </row>
    <row r="1399" spans="1:26" customFormat="1" x14ac:dyDescent="0.2">
      <c r="A1399" s="37">
        <v>2991</v>
      </c>
      <c r="B1399" s="37" t="s">
        <v>2431</v>
      </c>
      <c r="C1399" s="37" t="s">
        <v>23</v>
      </c>
      <c r="D1399" s="37">
        <v>0.05</v>
      </c>
      <c r="E1399" s="37">
        <v>70.97</v>
      </c>
      <c r="F1399" s="37">
        <v>3.5</v>
      </c>
      <c r="G1399" s="37" t="s">
        <v>14</v>
      </c>
      <c r="H1399" s="37" t="s">
        <v>47</v>
      </c>
      <c r="I1399" s="37" t="s">
        <v>24</v>
      </c>
      <c r="J1399" s="37" t="s">
        <v>71</v>
      </c>
      <c r="K1399" s="37" t="s">
        <v>49</v>
      </c>
      <c r="L1399" s="37" t="s">
        <v>2153</v>
      </c>
      <c r="M1399" s="37">
        <v>0.59</v>
      </c>
      <c r="N1399" s="37" t="s">
        <v>8</v>
      </c>
      <c r="O1399" s="37" t="s">
        <v>28</v>
      </c>
      <c r="P1399" s="37" t="s">
        <v>333</v>
      </c>
      <c r="Q1399" s="37" t="s">
        <v>2432</v>
      </c>
      <c r="R1399" s="37">
        <v>53402</v>
      </c>
      <c r="S1399" s="39">
        <v>42132</v>
      </c>
      <c r="T1399" s="39">
        <v>42137</v>
      </c>
      <c r="U1399" s="37">
        <v>18.218</v>
      </c>
      <c r="V1399" s="37">
        <v>2</v>
      </c>
      <c r="W1399" s="37">
        <v>141.59</v>
      </c>
      <c r="X1399" s="37">
        <v>91466</v>
      </c>
      <c r="Y1399" s="37" t="s">
        <v>3217</v>
      </c>
      <c r="Z1399" s="37">
        <v>542.28908430299475</v>
      </c>
    </row>
    <row r="1400" spans="1:26" customFormat="1" x14ac:dyDescent="0.2">
      <c r="A1400" s="37">
        <v>2992</v>
      </c>
      <c r="B1400" s="37" t="s">
        <v>2433</v>
      </c>
      <c r="C1400" s="37" t="s">
        <v>23</v>
      </c>
      <c r="D1400" s="37">
        <v>0</v>
      </c>
      <c r="E1400" s="37">
        <v>5.28</v>
      </c>
      <c r="F1400" s="37">
        <v>6.26</v>
      </c>
      <c r="G1400" s="37" t="s">
        <v>14</v>
      </c>
      <c r="H1400" s="37" t="s">
        <v>47</v>
      </c>
      <c r="I1400" s="37" t="s">
        <v>24</v>
      </c>
      <c r="J1400" s="37" t="s">
        <v>64</v>
      </c>
      <c r="K1400" s="37" t="s">
        <v>49</v>
      </c>
      <c r="L1400" s="37" t="s">
        <v>2434</v>
      </c>
      <c r="M1400" s="37">
        <v>0.4</v>
      </c>
      <c r="N1400" s="37" t="s">
        <v>8</v>
      </c>
      <c r="O1400" s="37" t="s">
        <v>28</v>
      </c>
      <c r="P1400" s="37" t="s">
        <v>333</v>
      </c>
      <c r="Q1400" s="37" t="s">
        <v>2435</v>
      </c>
      <c r="R1400" s="37">
        <v>53081</v>
      </c>
      <c r="S1400" s="39">
        <v>42132</v>
      </c>
      <c r="T1400" s="39">
        <v>42139</v>
      </c>
      <c r="U1400" s="37">
        <v>25.058</v>
      </c>
      <c r="V1400" s="37">
        <v>36</v>
      </c>
      <c r="W1400" s="37">
        <v>203.05</v>
      </c>
      <c r="X1400" s="37">
        <v>91466</v>
      </c>
      <c r="Y1400" s="37" t="s">
        <v>3217</v>
      </c>
      <c r="Z1400" s="37">
        <v>294.87671876330933</v>
      </c>
    </row>
    <row r="1401" spans="1:26" customFormat="1" x14ac:dyDescent="0.2">
      <c r="A1401" s="37">
        <v>453</v>
      </c>
      <c r="B1401" s="37" t="s">
        <v>2436</v>
      </c>
      <c r="C1401" s="37" t="s">
        <v>46</v>
      </c>
      <c r="D1401" s="37">
        <v>0.03</v>
      </c>
      <c r="E1401" s="37">
        <v>29.34</v>
      </c>
      <c r="F1401" s="37">
        <v>7.87</v>
      </c>
      <c r="G1401" s="37" t="s">
        <v>14</v>
      </c>
      <c r="H1401" s="37" t="s">
        <v>70</v>
      </c>
      <c r="I1401" s="37" t="s">
        <v>4</v>
      </c>
      <c r="J1401" s="37" t="s">
        <v>102</v>
      </c>
      <c r="K1401" s="37" t="s">
        <v>49</v>
      </c>
      <c r="L1401" s="37" t="s">
        <v>1636</v>
      </c>
      <c r="M1401" s="37">
        <v>0.54</v>
      </c>
      <c r="N1401" s="37" t="s">
        <v>8</v>
      </c>
      <c r="O1401" s="37" t="s">
        <v>35</v>
      </c>
      <c r="P1401" s="37" t="s">
        <v>66</v>
      </c>
      <c r="Q1401" s="37" t="s">
        <v>2437</v>
      </c>
      <c r="R1401" s="37">
        <v>95032</v>
      </c>
      <c r="S1401" s="39">
        <v>42132</v>
      </c>
      <c r="T1401" s="39">
        <v>42134</v>
      </c>
      <c r="U1401" s="37">
        <v>-41.32</v>
      </c>
      <c r="V1401" s="37">
        <v>1</v>
      </c>
      <c r="W1401" s="37">
        <v>32.4</v>
      </c>
      <c r="X1401" s="37">
        <v>86011</v>
      </c>
      <c r="Y1401" s="37" t="s">
        <v>3218</v>
      </c>
      <c r="Z1401" s="37">
        <v>534.14983408728676</v>
      </c>
    </row>
    <row r="1402" spans="1:26" customFormat="1" x14ac:dyDescent="0.2">
      <c r="A1402" s="37">
        <v>1028</v>
      </c>
      <c r="B1402" s="37" t="s">
        <v>1888</v>
      </c>
      <c r="C1402" s="37" t="s">
        <v>46</v>
      </c>
      <c r="D1402" s="37">
        <v>0.05</v>
      </c>
      <c r="E1402" s="37">
        <v>83.1</v>
      </c>
      <c r="F1402" s="37">
        <v>6.13</v>
      </c>
      <c r="G1402" s="37" t="s">
        <v>63</v>
      </c>
      <c r="H1402" s="37" t="s">
        <v>3</v>
      </c>
      <c r="I1402" s="37" t="s">
        <v>16</v>
      </c>
      <c r="J1402" s="37" t="s">
        <v>17</v>
      </c>
      <c r="K1402" s="37" t="s">
        <v>49</v>
      </c>
      <c r="L1402" s="37" t="s">
        <v>2438</v>
      </c>
      <c r="M1402" s="37">
        <v>0.45</v>
      </c>
      <c r="N1402" s="37" t="s">
        <v>8</v>
      </c>
      <c r="O1402" s="37" t="s">
        <v>87</v>
      </c>
      <c r="P1402" s="37" t="s">
        <v>88</v>
      </c>
      <c r="Q1402" s="37" t="s">
        <v>1890</v>
      </c>
      <c r="R1402" s="37">
        <v>11725</v>
      </c>
      <c r="S1402" s="39">
        <v>42132</v>
      </c>
      <c r="T1402" s="39">
        <v>42133</v>
      </c>
      <c r="U1402" s="37">
        <v>1152.5277000000001</v>
      </c>
      <c r="V1402" s="37">
        <v>20</v>
      </c>
      <c r="W1402" s="37">
        <v>1670.33</v>
      </c>
      <c r="X1402" s="37">
        <v>89007</v>
      </c>
      <c r="Y1402" s="37" t="s">
        <v>3219</v>
      </c>
      <c r="Z1402" s="37">
        <v>1697.7518394082758</v>
      </c>
    </row>
    <row r="1403" spans="1:26" customFormat="1" x14ac:dyDescent="0.2">
      <c r="A1403" s="37">
        <v>1080</v>
      </c>
      <c r="B1403" s="37" t="s">
        <v>2439</v>
      </c>
      <c r="C1403" s="37" t="s">
        <v>46</v>
      </c>
      <c r="D1403" s="37">
        <v>0.08</v>
      </c>
      <c r="E1403" s="37">
        <v>13.9</v>
      </c>
      <c r="F1403" s="37">
        <v>7.59</v>
      </c>
      <c r="G1403" s="37" t="s">
        <v>14</v>
      </c>
      <c r="H1403" s="37" t="s">
        <v>70</v>
      </c>
      <c r="I1403" s="37" t="s">
        <v>24</v>
      </c>
      <c r="J1403" s="37" t="s">
        <v>544</v>
      </c>
      <c r="K1403" s="37" t="s">
        <v>18</v>
      </c>
      <c r="L1403" s="37" t="s">
        <v>2440</v>
      </c>
      <c r="M1403" s="37">
        <v>0.56000000000000005</v>
      </c>
      <c r="N1403" s="37" t="s">
        <v>8</v>
      </c>
      <c r="O1403" s="37" t="s">
        <v>28</v>
      </c>
      <c r="P1403" s="37" t="s">
        <v>79</v>
      </c>
      <c r="Q1403" s="37" t="s">
        <v>2441</v>
      </c>
      <c r="R1403" s="37">
        <v>60174</v>
      </c>
      <c r="S1403" s="39">
        <v>42132</v>
      </c>
      <c r="T1403" s="39">
        <v>42133</v>
      </c>
      <c r="U1403" s="37">
        <v>9.8620000000000001</v>
      </c>
      <c r="V1403" s="37">
        <v>14</v>
      </c>
      <c r="W1403" s="37">
        <v>196.41</v>
      </c>
      <c r="X1403" s="37">
        <v>88461</v>
      </c>
      <c r="Y1403" s="37" t="s">
        <v>3217</v>
      </c>
      <c r="Z1403" s="37">
        <v>514.02800263855829</v>
      </c>
    </row>
    <row r="1404" spans="1:26" customFormat="1" x14ac:dyDescent="0.2">
      <c r="A1404" s="37">
        <v>2882</v>
      </c>
      <c r="B1404" s="37" t="s">
        <v>647</v>
      </c>
      <c r="C1404" s="37" t="s">
        <v>1</v>
      </c>
      <c r="D1404" s="37">
        <v>0.05</v>
      </c>
      <c r="E1404" s="37">
        <v>6.48</v>
      </c>
      <c r="F1404" s="37">
        <v>8.73</v>
      </c>
      <c r="G1404" s="37" t="s">
        <v>14</v>
      </c>
      <c r="H1404" s="37" t="s">
        <v>15</v>
      </c>
      <c r="I1404" s="37" t="s">
        <v>24</v>
      </c>
      <c r="J1404" s="37" t="s">
        <v>64</v>
      </c>
      <c r="K1404" s="37" t="s">
        <v>49</v>
      </c>
      <c r="L1404" s="37" t="s">
        <v>134</v>
      </c>
      <c r="M1404" s="37">
        <v>0.37</v>
      </c>
      <c r="N1404" s="37" t="s">
        <v>8</v>
      </c>
      <c r="O1404" s="37" t="s">
        <v>9</v>
      </c>
      <c r="P1404" s="37" t="s">
        <v>73</v>
      </c>
      <c r="Q1404" s="37" t="s">
        <v>649</v>
      </c>
      <c r="R1404" s="37">
        <v>28206</v>
      </c>
      <c r="S1404" s="39">
        <v>42133</v>
      </c>
      <c r="T1404" s="39">
        <v>42133</v>
      </c>
      <c r="U1404" s="37">
        <v>-160.38470000000001</v>
      </c>
      <c r="V1404" s="37">
        <v>35</v>
      </c>
      <c r="W1404" s="37">
        <v>232.5</v>
      </c>
      <c r="X1404" s="37">
        <v>4839</v>
      </c>
      <c r="Y1404" s="37" t="s">
        <v>3216</v>
      </c>
      <c r="Z1404" s="37">
        <v>269.89819639401298</v>
      </c>
    </row>
    <row r="1405" spans="1:26" customFormat="1" x14ac:dyDescent="0.2">
      <c r="A1405" s="37">
        <v>2883</v>
      </c>
      <c r="B1405" s="37" t="s">
        <v>2442</v>
      </c>
      <c r="C1405" s="37" t="s">
        <v>1</v>
      </c>
      <c r="D1405" s="37">
        <v>0.05</v>
      </c>
      <c r="E1405" s="37">
        <v>6.48</v>
      </c>
      <c r="F1405" s="37">
        <v>8.73</v>
      </c>
      <c r="G1405" s="37" t="s">
        <v>14</v>
      </c>
      <c r="H1405" s="37" t="s">
        <v>15</v>
      </c>
      <c r="I1405" s="37" t="s">
        <v>24</v>
      </c>
      <c r="J1405" s="37" t="s">
        <v>64</v>
      </c>
      <c r="K1405" s="37" t="s">
        <v>49</v>
      </c>
      <c r="L1405" s="37" t="s">
        <v>134</v>
      </c>
      <c r="M1405" s="37">
        <v>0.37</v>
      </c>
      <c r="N1405" s="37" t="s">
        <v>8</v>
      </c>
      <c r="O1405" s="37" t="s">
        <v>87</v>
      </c>
      <c r="P1405" s="37" t="s">
        <v>293</v>
      </c>
      <c r="Q1405" s="37" t="s">
        <v>1451</v>
      </c>
      <c r="R1405" s="37">
        <v>44070</v>
      </c>
      <c r="S1405" s="39">
        <v>42133</v>
      </c>
      <c r="T1405" s="39">
        <v>42133</v>
      </c>
      <c r="U1405" s="37">
        <v>-120.59</v>
      </c>
      <c r="V1405" s="37">
        <v>9</v>
      </c>
      <c r="W1405" s="37">
        <v>59.79</v>
      </c>
      <c r="X1405" s="37">
        <v>87632</v>
      </c>
      <c r="Y1405" s="37" t="s">
        <v>3219</v>
      </c>
      <c r="Z1405" s="37">
        <v>310.64899280850244</v>
      </c>
    </row>
    <row r="1406" spans="1:26" customFormat="1" x14ac:dyDescent="0.2">
      <c r="A1406" s="37">
        <v>62</v>
      </c>
      <c r="B1406" s="37" t="s">
        <v>2443</v>
      </c>
      <c r="C1406" s="37" t="s">
        <v>13</v>
      </c>
      <c r="D1406" s="37">
        <v>0.02</v>
      </c>
      <c r="E1406" s="37">
        <v>5.98</v>
      </c>
      <c r="F1406" s="37">
        <v>5.15</v>
      </c>
      <c r="G1406" s="37" t="s">
        <v>14</v>
      </c>
      <c r="H1406" s="37" t="s">
        <v>70</v>
      </c>
      <c r="I1406" s="37" t="s">
        <v>24</v>
      </c>
      <c r="J1406" s="37" t="s">
        <v>64</v>
      </c>
      <c r="K1406" s="37" t="s">
        <v>49</v>
      </c>
      <c r="L1406" s="37" t="s">
        <v>2444</v>
      </c>
      <c r="M1406" s="37">
        <v>0.36</v>
      </c>
      <c r="N1406" s="37" t="s">
        <v>8</v>
      </c>
      <c r="O1406" s="37" t="s">
        <v>28</v>
      </c>
      <c r="P1406" s="37" t="s">
        <v>163</v>
      </c>
      <c r="Q1406" s="37" t="s">
        <v>2445</v>
      </c>
      <c r="R1406" s="37">
        <v>78664</v>
      </c>
      <c r="S1406" s="39">
        <v>42133</v>
      </c>
      <c r="T1406" s="39">
        <v>42135</v>
      </c>
      <c r="U1406" s="37">
        <v>2.14</v>
      </c>
      <c r="V1406" s="37">
        <v>3</v>
      </c>
      <c r="W1406" s="37">
        <v>22.85</v>
      </c>
      <c r="X1406" s="37">
        <v>87407</v>
      </c>
      <c r="Y1406" s="37" t="s">
        <v>3217</v>
      </c>
      <c r="Z1406" s="37">
        <v>83.761611706708806</v>
      </c>
    </row>
    <row r="1407" spans="1:26" customFormat="1" x14ac:dyDescent="0.2">
      <c r="A1407" s="37">
        <v>1650</v>
      </c>
      <c r="B1407" s="37" t="s">
        <v>2446</v>
      </c>
      <c r="C1407" s="37" t="s">
        <v>13</v>
      </c>
      <c r="D1407" s="37">
        <v>0.05</v>
      </c>
      <c r="E1407" s="37">
        <v>6.48</v>
      </c>
      <c r="F1407" s="37">
        <v>2.74</v>
      </c>
      <c r="G1407" s="37" t="s">
        <v>14</v>
      </c>
      <c r="H1407" s="37" t="s">
        <v>70</v>
      </c>
      <c r="I1407" s="37" t="s">
        <v>16</v>
      </c>
      <c r="J1407" s="37" t="s">
        <v>17</v>
      </c>
      <c r="K1407" s="37" t="s">
        <v>18</v>
      </c>
      <c r="L1407" s="37" t="s">
        <v>2447</v>
      </c>
      <c r="M1407" s="37">
        <v>0.71</v>
      </c>
      <c r="N1407" s="37" t="s">
        <v>8</v>
      </c>
      <c r="O1407" s="37" t="s">
        <v>9</v>
      </c>
      <c r="P1407" s="37" t="s">
        <v>73</v>
      </c>
      <c r="Q1407" s="37" t="s">
        <v>2448</v>
      </c>
      <c r="R1407" s="37">
        <v>27203</v>
      </c>
      <c r="S1407" s="39">
        <v>42133</v>
      </c>
      <c r="T1407" s="39">
        <v>42133</v>
      </c>
      <c r="U1407" s="37">
        <v>15.096</v>
      </c>
      <c r="V1407" s="37">
        <v>15</v>
      </c>
      <c r="W1407" s="37">
        <v>94.27</v>
      </c>
      <c r="X1407" s="37">
        <v>91042</v>
      </c>
      <c r="Y1407" s="37" t="s">
        <v>3216</v>
      </c>
      <c r="Z1407" s="37">
        <v>303.07384035559119</v>
      </c>
    </row>
    <row r="1408" spans="1:26" customFormat="1" x14ac:dyDescent="0.2">
      <c r="A1408" s="37">
        <v>1650</v>
      </c>
      <c r="B1408" s="37" t="s">
        <v>2446</v>
      </c>
      <c r="C1408" s="37" t="s">
        <v>13</v>
      </c>
      <c r="D1408" s="37">
        <v>0.09</v>
      </c>
      <c r="E1408" s="37">
        <v>12.53</v>
      </c>
      <c r="F1408" s="37">
        <v>0.5</v>
      </c>
      <c r="G1408" s="37" t="s">
        <v>14</v>
      </c>
      <c r="H1408" s="37" t="s">
        <v>70</v>
      </c>
      <c r="I1408" s="37" t="s">
        <v>24</v>
      </c>
      <c r="J1408" s="37" t="s">
        <v>128</v>
      </c>
      <c r="K1408" s="37" t="s">
        <v>49</v>
      </c>
      <c r="L1408" s="37" t="s">
        <v>2043</v>
      </c>
      <c r="M1408" s="37">
        <v>0.38</v>
      </c>
      <c r="N1408" s="37" t="s">
        <v>8</v>
      </c>
      <c r="O1408" s="37" t="s">
        <v>9</v>
      </c>
      <c r="P1408" s="37" t="s">
        <v>73</v>
      </c>
      <c r="Q1408" s="37" t="s">
        <v>2448</v>
      </c>
      <c r="R1408" s="37">
        <v>27203</v>
      </c>
      <c r="S1408" s="39">
        <v>42133</v>
      </c>
      <c r="T1408" s="39">
        <v>42134</v>
      </c>
      <c r="U1408" s="37">
        <v>14.9124</v>
      </c>
      <c r="V1408" s="37">
        <v>7</v>
      </c>
      <c r="W1408" s="37">
        <v>82.21</v>
      </c>
      <c r="X1408" s="37">
        <v>91042</v>
      </c>
      <c r="Y1408" s="37" t="s">
        <v>3216</v>
      </c>
      <c r="Z1408" s="37">
        <v>-40.794822864307875</v>
      </c>
    </row>
    <row r="1409" spans="1:26" customFormat="1" x14ac:dyDescent="0.2">
      <c r="A1409" s="37">
        <v>1650</v>
      </c>
      <c r="B1409" s="37" t="s">
        <v>2446</v>
      </c>
      <c r="C1409" s="37" t="s">
        <v>13</v>
      </c>
      <c r="D1409" s="37">
        <v>0.08</v>
      </c>
      <c r="E1409" s="37">
        <v>65.989999999999995</v>
      </c>
      <c r="F1409" s="37">
        <v>8.99</v>
      </c>
      <c r="G1409" s="37" t="s">
        <v>63</v>
      </c>
      <c r="H1409" s="37" t="s">
        <v>70</v>
      </c>
      <c r="I1409" s="37" t="s">
        <v>16</v>
      </c>
      <c r="J1409" s="37" t="s">
        <v>111</v>
      </c>
      <c r="K1409" s="37" t="s">
        <v>49</v>
      </c>
      <c r="L1409" s="37" t="s">
        <v>1588</v>
      </c>
      <c r="M1409" s="37">
        <v>0.55000000000000004</v>
      </c>
      <c r="N1409" s="37" t="s">
        <v>8</v>
      </c>
      <c r="O1409" s="37" t="s">
        <v>9</v>
      </c>
      <c r="P1409" s="37" t="s">
        <v>73</v>
      </c>
      <c r="Q1409" s="37" t="s">
        <v>2448</v>
      </c>
      <c r="R1409" s="37">
        <v>27203</v>
      </c>
      <c r="S1409" s="39">
        <v>42133</v>
      </c>
      <c r="T1409" s="39">
        <v>42135</v>
      </c>
      <c r="U1409" s="37">
        <v>-135.226</v>
      </c>
      <c r="V1409" s="37">
        <v>8</v>
      </c>
      <c r="W1409" s="37">
        <v>417.47</v>
      </c>
      <c r="X1409" s="37">
        <v>91042</v>
      </c>
      <c r="Y1409" s="37" t="s">
        <v>3216</v>
      </c>
      <c r="Z1409" s="37">
        <v>273.31096106255495</v>
      </c>
    </row>
    <row r="1410" spans="1:26" customFormat="1" x14ac:dyDescent="0.2">
      <c r="A1410" s="37">
        <v>43</v>
      </c>
      <c r="B1410" s="37" t="s">
        <v>2449</v>
      </c>
      <c r="C1410" s="37" t="s">
        <v>13</v>
      </c>
      <c r="D1410" s="37">
        <v>0</v>
      </c>
      <c r="E1410" s="37">
        <v>99.99</v>
      </c>
      <c r="F1410" s="37">
        <v>19.989999999999998</v>
      </c>
      <c r="G1410" s="37" t="s">
        <v>14</v>
      </c>
      <c r="H1410" s="37" t="s">
        <v>15</v>
      </c>
      <c r="I1410" s="37" t="s">
        <v>16</v>
      </c>
      <c r="J1410" s="37" t="s">
        <v>32</v>
      </c>
      <c r="K1410" s="37" t="s">
        <v>49</v>
      </c>
      <c r="L1410" s="37" t="s">
        <v>1538</v>
      </c>
      <c r="M1410" s="37">
        <v>0.52</v>
      </c>
      <c r="N1410" s="37" t="s">
        <v>8</v>
      </c>
      <c r="O1410" s="37" t="s">
        <v>35</v>
      </c>
      <c r="P1410" s="37" t="s">
        <v>42</v>
      </c>
      <c r="Q1410" s="37" t="s">
        <v>818</v>
      </c>
      <c r="R1410" s="37">
        <v>98052</v>
      </c>
      <c r="S1410" s="39">
        <v>42134</v>
      </c>
      <c r="T1410" s="39">
        <v>42135</v>
      </c>
      <c r="U1410" s="37">
        <v>25.913820000000001</v>
      </c>
      <c r="V1410" s="37">
        <v>6</v>
      </c>
      <c r="W1410" s="37">
        <v>647.07000000000005</v>
      </c>
      <c r="X1410" s="37">
        <v>91454</v>
      </c>
      <c r="Y1410" s="37" t="s">
        <v>3218</v>
      </c>
      <c r="Z1410" s="37">
        <v>930.0947897767835</v>
      </c>
    </row>
    <row r="1411" spans="1:26" customFormat="1" x14ac:dyDescent="0.2">
      <c r="A1411" s="37">
        <v>1778</v>
      </c>
      <c r="B1411" s="37" t="s">
        <v>2450</v>
      </c>
      <c r="C1411" s="37" t="s">
        <v>13</v>
      </c>
      <c r="D1411" s="37">
        <v>0.06</v>
      </c>
      <c r="E1411" s="37">
        <v>13.99</v>
      </c>
      <c r="F1411" s="37">
        <v>7.51</v>
      </c>
      <c r="G1411" s="37" t="s">
        <v>14</v>
      </c>
      <c r="H1411" s="37" t="s">
        <v>15</v>
      </c>
      <c r="I1411" s="37" t="s">
        <v>16</v>
      </c>
      <c r="J1411" s="37" t="s">
        <v>32</v>
      </c>
      <c r="K1411" s="37" t="s">
        <v>120</v>
      </c>
      <c r="L1411" s="37" t="s">
        <v>1052</v>
      </c>
      <c r="M1411" s="37">
        <v>0.39</v>
      </c>
      <c r="N1411" s="37" t="s">
        <v>8</v>
      </c>
      <c r="O1411" s="37" t="s">
        <v>28</v>
      </c>
      <c r="P1411" s="37" t="s">
        <v>29</v>
      </c>
      <c r="Q1411" s="37" t="s">
        <v>2451</v>
      </c>
      <c r="R1411" s="37">
        <v>47906</v>
      </c>
      <c r="S1411" s="39">
        <v>42134</v>
      </c>
      <c r="T1411" s="39">
        <v>42136</v>
      </c>
      <c r="U1411" s="37">
        <v>6.4832400000000003</v>
      </c>
      <c r="V1411" s="37">
        <v>21</v>
      </c>
      <c r="W1411" s="37">
        <v>287.99</v>
      </c>
      <c r="X1411" s="37">
        <v>89943</v>
      </c>
      <c r="Y1411" s="37" t="s">
        <v>3217</v>
      </c>
      <c r="Z1411" s="37">
        <v>148.10101113702402</v>
      </c>
    </row>
    <row r="1412" spans="1:26" customFormat="1" x14ac:dyDescent="0.2">
      <c r="A1412" s="37">
        <v>1778</v>
      </c>
      <c r="B1412" s="37" t="s">
        <v>2450</v>
      </c>
      <c r="C1412" s="37" t="s">
        <v>13</v>
      </c>
      <c r="D1412" s="37">
        <v>0.06</v>
      </c>
      <c r="E1412" s="37">
        <v>15.04</v>
      </c>
      <c r="F1412" s="37">
        <v>1.97</v>
      </c>
      <c r="G1412" s="37" t="s">
        <v>14</v>
      </c>
      <c r="H1412" s="37" t="s">
        <v>15</v>
      </c>
      <c r="I1412" s="37" t="s">
        <v>24</v>
      </c>
      <c r="J1412" s="37" t="s">
        <v>64</v>
      </c>
      <c r="K1412" s="37" t="s">
        <v>26</v>
      </c>
      <c r="L1412" s="37" t="s">
        <v>68</v>
      </c>
      <c r="M1412" s="37">
        <v>0.39</v>
      </c>
      <c r="N1412" s="37" t="s">
        <v>8</v>
      </c>
      <c r="O1412" s="37" t="s">
        <v>28</v>
      </c>
      <c r="P1412" s="37" t="s">
        <v>29</v>
      </c>
      <c r="Q1412" s="37" t="s">
        <v>2451</v>
      </c>
      <c r="R1412" s="37">
        <v>47906</v>
      </c>
      <c r="S1412" s="39">
        <v>42134</v>
      </c>
      <c r="T1412" s="39">
        <v>42134</v>
      </c>
      <c r="U1412" s="37">
        <v>2.3319999999999999</v>
      </c>
      <c r="V1412" s="37">
        <v>3</v>
      </c>
      <c r="W1412" s="37">
        <v>46.86</v>
      </c>
      <c r="X1412" s="37">
        <v>89943</v>
      </c>
      <c r="Y1412" s="37" t="s">
        <v>3217</v>
      </c>
      <c r="Z1412" s="37">
        <v>-5.9821027699493143</v>
      </c>
    </row>
    <row r="1413" spans="1:26" customFormat="1" x14ac:dyDescent="0.2">
      <c r="A1413" s="37">
        <v>3283</v>
      </c>
      <c r="B1413" s="37" t="s">
        <v>2220</v>
      </c>
      <c r="C1413" s="37" t="s">
        <v>13</v>
      </c>
      <c r="D1413" s="37">
        <v>0.03</v>
      </c>
      <c r="E1413" s="37">
        <v>17.48</v>
      </c>
      <c r="F1413" s="37">
        <v>1.99</v>
      </c>
      <c r="G1413" s="37" t="s">
        <v>14</v>
      </c>
      <c r="H1413" s="37" t="s">
        <v>70</v>
      </c>
      <c r="I1413" s="37" t="s">
        <v>16</v>
      </c>
      <c r="J1413" s="37" t="s">
        <v>17</v>
      </c>
      <c r="K1413" s="37" t="s">
        <v>18</v>
      </c>
      <c r="L1413" s="37" t="s">
        <v>98</v>
      </c>
      <c r="M1413" s="37">
        <v>0.45</v>
      </c>
      <c r="N1413" s="37" t="s">
        <v>8</v>
      </c>
      <c r="O1413" s="37" t="s">
        <v>9</v>
      </c>
      <c r="P1413" s="37" t="s">
        <v>99</v>
      </c>
      <c r="Q1413" s="37" t="s">
        <v>2221</v>
      </c>
      <c r="R1413" s="37">
        <v>33156</v>
      </c>
      <c r="S1413" s="39">
        <v>42134</v>
      </c>
      <c r="T1413" s="39">
        <v>42135</v>
      </c>
      <c r="U1413" s="37">
        <v>710.80740000000003</v>
      </c>
      <c r="V1413" s="37">
        <v>31</v>
      </c>
      <c r="W1413" s="37">
        <v>537.79999999999995</v>
      </c>
      <c r="X1413" s="37">
        <v>90753</v>
      </c>
      <c r="Y1413" s="37" t="s">
        <v>3216</v>
      </c>
      <c r="Z1413" s="37">
        <v>826.34460555343594</v>
      </c>
    </row>
    <row r="1414" spans="1:26" customFormat="1" x14ac:dyDescent="0.2">
      <c r="A1414" s="37">
        <v>995</v>
      </c>
      <c r="B1414" s="37" t="s">
        <v>2452</v>
      </c>
      <c r="C1414" s="37" t="s">
        <v>23</v>
      </c>
      <c r="D1414" s="37">
        <v>0.09</v>
      </c>
      <c r="E1414" s="37">
        <v>7.64</v>
      </c>
      <c r="F1414" s="37">
        <v>5.83</v>
      </c>
      <c r="G1414" s="37" t="s">
        <v>14</v>
      </c>
      <c r="H1414" s="37" t="s">
        <v>3</v>
      </c>
      <c r="I1414" s="37" t="s">
        <v>24</v>
      </c>
      <c r="J1414" s="37" t="s">
        <v>64</v>
      </c>
      <c r="K1414" s="37" t="s">
        <v>26</v>
      </c>
      <c r="L1414" s="37" t="s">
        <v>208</v>
      </c>
      <c r="M1414" s="37">
        <v>0.36</v>
      </c>
      <c r="N1414" s="37" t="s">
        <v>8</v>
      </c>
      <c r="O1414" s="37" t="s">
        <v>87</v>
      </c>
      <c r="P1414" s="37" t="s">
        <v>307</v>
      </c>
      <c r="Q1414" s="37" t="s">
        <v>2453</v>
      </c>
      <c r="R1414" s="37">
        <v>4070</v>
      </c>
      <c r="S1414" s="39">
        <v>42134</v>
      </c>
      <c r="T1414" s="39">
        <v>42139</v>
      </c>
      <c r="U1414" s="37">
        <v>4.032</v>
      </c>
      <c r="V1414" s="37">
        <v>9</v>
      </c>
      <c r="W1414" s="37">
        <v>72.83</v>
      </c>
      <c r="X1414" s="37">
        <v>89434</v>
      </c>
      <c r="Y1414" s="37" t="s">
        <v>3219</v>
      </c>
      <c r="Z1414" s="37">
        <v>136.6563605302581</v>
      </c>
    </row>
    <row r="1415" spans="1:26" customFormat="1" x14ac:dyDescent="0.2">
      <c r="A1415" s="37">
        <v>2820</v>
      </c>
      <c r="B1415" s="37" t="s">
        <v>471</v>
      </c>
      <c r="C1415" s="37" t="s">
        <v>23</v>
      </c>
      <c r="D1415" s="37">
        <v>0.08</v>
      </c>
      <c r="E1415" s="37">
        <v>6.48</v>
      </c>
      <c r="F1415" s="37">
        <v>2.74</v>
      </c>
      <c r="G1415" s="37" t="s">
        <v>14</v>
      </c>
      <c r="H1415" s="37" t="s">
        <v>47</v>
      </c>
      <c r="I1415" s="37" t="s">
        <v>16</v>
      </c>
      <c r="J1415" s="37" t="s">
        <v>17</v>
      </c>
      <c r="K1415" s="37" t="s">
        <v>18</v>
      </c>
      <c r="L1415" s="37" t="s">
        <v>2447</v>
      </c>
      <c r="M1415" s="37">
        <v>0.71</v>
      </c>
      <c r="N1415" s="37" t="s">
        <v>8</v>
      </c>
      <c r="O1415" s="37" t="s">
        <v>28</v>
      </c>
      <c r="P1415" s="37" t="s">
        <v>56</v>
      </c>
      <c r="Q1415" s="37" t="s">
        <v>473</v>
      </c>
      <c r="R1415" s="37">
        <v>63129</v>
      </c>
      <c r="S1415" s="39">
        <v>42134</v>
      </c>
      <c r="T1415" s="39">
        <v>42136</v>
      </c>
      <c r="U1415" s="37">
        <v>-82.64</v>
      </c>
      <c r="V1415" s="37">
        <v>18</v>
      </c>
      <c r="W1415" s="37">
        <v>113.68</v>
      </c>
      <c r="X1415" s="37">
        <v>87899</v>
      </c>
      <c r="Y1415" s="37" t="s">
        <v>3217</v>
      </c>
      <c r="Z1415" s="37">
        <v>295.86039783063541</v>
      </c>
    </row>
    <row r="1416" spans="1:26" customFormat="1" x14ac:dyDescent="0.2">
      <c r="A1416" s="37">
        <v>1709</v>
      </c>
      <c r="B1416" s="37" t="s">
        <v>660</v>
      </c>
      <c r="C1416" s="37" t="s">
        <v>92</v>
      </c>
      <c r="D1416" s="37">
        <v>0.04</v>
      </c>
      <c r="E1416" s="37">
        <v>95.43</v>
      </c>
      <c r="F1416" s="37">
        <v>19.989999999999998</v>
      </c>
      <c r="G1416" s="37" t="s">
        <v>14</v>
      </c>
      <c r="H1416" s="37" t="s">
        <v>3</v>
      </c>
      <c r="I1416" s="37" t="s">
        <v>24</v>
      </c>
      <c r="J1416" s="37" t="s">
        <v>54</v>
      </c>
      <c r="K1416" s="37" t="s">
        <v>49</v>
      </c>
      <c r="L1416" s="37" t="s">
        <v>1413</v>
      </c>
      <c r="M1416" s="37">
        <v>0.79</v>
      </c>
      <c r="N1416" s="37" t="s">
        <v>8</v>
      </c>
      <c r="O1416" s="37" t="s">
        <v>87</v>
      </c>
      <c r="P1416" s="37" t="s">
        <v>296</v>
      </c>
      <c r="Q1416" s="37" t="s">
        <v>662</v>
      </c>
      <c r="R1416" s="37">
        <v>19464</v>
      </c>
      <c r="S1416" s="39">
        <v>42134</v>
      </c>
      <c r="T1416" s="39">
        <v>42136</v>
      </c>
      <c r="U1416" s="37">
        <v>13.536</v>
      </c>
      <c r="V1416" s="37">
        <v>33</v>
      </c>
      <c r="W1416" s="37">
        <v>3251.76</v>
      </c>
      <c r="X1416" s="37">
        <v>88783</v>
      </c>
      <c r="Y1416" s="37" t="s">
        <v>3219</v>
      </c>
      <c r="Z1416" s="37">
        <v>1136.2691143078425</v>
      </c>
    </row>
    <row r="1417" spans="1:26" customFormat="1" x14ac:dyDescent="0.2">
      <c r="A1417" s="37">
        <v>1595</v>
      </c>
      <c r="B1417" s="37" t="s">
        <v>2454</v>
      </c>
      <c r="C1417" s="37" t="s">
        <v>13</v>
      </c>
      <c r="D1417" s="37">
        <v>0.01</v>
      </c>
      <c r="E1417" s="37">
        <v>500.98</v>
      </c>
      <c r="F1417" s="37">
        <v>26</v>
      </c>
      <c r="G1417" s="37" t="s">
        <v>2</v>
      </c>
      <c r="H1417" s="37" t="s">
        <v>70</v>
      </c>
      <c r="I1417" s="37" t="s">
        <v>4</v>
      </c>
      <c r="J1417" s="37" t="s">
        <v>85</v>
      </c>
      <c r="K1417" s="37" t="s">
        <v>33</v>
      </c>
      <c r="L1417" s="37" t="s">
        <v>2272</v>
      </c>
      <c r="M1417" s="37">
        <v>0.6</v>
      </c>
      <c r="N1417" s="37" t="s">
        <v>8</v>
      </c>
      <c r="O1417" s="37" t="s">
        <v>87</v>
      </c>
      <c r="P1417" s="37" t="s">
        <v>879</v>
      </c>
      <c r="Q1417" s="37" t="s">
        <v>2455</v>
      </c>
      <c r="R1417" s="37">
        <v>25705</v>
      </c>
      <c r="S1417" s="39">
        <v>42135</v>
      </c>
      <c r="T1417" s="39">
        <v>42136</v>
      </c>
      <c r="U1417" s="37">
        <v>5078.5379999999996</v>
      </c>
      <c r="V1417" s="37">
        <v>14</v>
      </c>
      <c r="W1417" s="37">
        <v>7360.2</v>
      </c>
      <c r="X1417" s="37">
        <v>90796</v>
      </c>
      <c r="Y1417" s="37" t="s">
        <v>3219</v>
      </c>
      <c r="Z1417" s="37">
        <v>7811.8509110712957</v>
      </c>
    </row>
    <row r="1418" spans="1:26" customFormat="1" x14ac:dyDescent="0.2">
      <c r="A1418" s="37">
        <v>1595</v>
      </c>
      <c r="B1418" s="37" t="s">
        <v>2454</v>
      </c>
      <c r="C1418" s="37" t="s">
        <v>13</v>
      </c>
      <c r="D1418" s="37">
        <v>0.08</v>
      </c>
      <c r="E1418" s="37">
        <v>9.77</v>
      </c>
      <c r="F1418" s="37">
        <v>6.02</v>
      </c>
      <c r="G1418" s="37" t="s">
        <v>14</v>
      </c>
      <c r="H1418" s="37" t="s">
        <v>70</v>
      </c>
      <c r="I1418" s="37" t="s">
        <v>4</v>
      </c>
      <c r="J1418" s="37" t="s">
        <v>102</v>
      </c>
      <c r="K1418" s="37" t="s">
        <v>120</v>
      </c>
      <c r="L1418" s="37" t="s">
        <v>2095</v>
      </c>
      <c r="M1418" s="37">
        <v>0.48</v>
      </c>
      <c r="N1418" s="37" t="s">
        <v>8</v>
      </c>
      <c r="O1418" s="37" t="s">
        <v>87</v>
      </c>
      <c r="P1418" s="37" t="s">
        <v>879</v>
      </c>
      <c r="Q1418" s="37" t="s">
        <v>2455</v>
      </c>
      <c r="R1418" s="37">
        <v>25705</v>
      </c>
      <c r="S1418" s="39">
        <v>42135</v>
      </c>
      <c r="T1418" s="39">
        <v>42136</v>
      </c>
      <c r="U1418" s="37">
        <v>23.276</v>
      </c>
      <c r="V1418" s="37">
        <v>9</v>
      </c>
      <c r="W1418" s="37">
        <v>89.06</v>
      </c>
      <c r="X1418" s="37">
        <v>90796</v>
      </c>
      <c r="Y1418" s="37" t="s">
        <v>3219</v>
      </c>
      <c r="Z1418" s="37">
        <v>201.41811435471411</v>
      </c>
    </row>
    <row r="1419" spans="1:26" customFormat="1" x14ac:dyDescent="0.2">
      <c r="A1419" s="37">
        <v>1595</v>
      </c>
      <c r="B1419" s="37" t="s">
        <v>2454</v>
      </c>
      <c r="C1419" s="37" t="s">
        <v>13</v>
      </c>
      <c r="D1419" s="37">
        <v>0.09</v>
      </c>
      <c r="E1419" s="37">
        <v>3.28</v>
      </c>
      <c r="F1419" s="37">
        <v>0.98</v>
      </c>
      <c r="G1419" s="37" t="s">
        <v>14</v>
      </c>
      <c r="H1419" s="37" t="s">
        <v>70</v>
      </c>
      <c r="I1419" s="37" t="s">
        <v>24</v>
      </c>
      <c r="J1419" s="37" t="s">
        <v>25</v>
      </c>
      <c r="K1419" s="37" t="s">
        <v>26</v>
      </c>
      <c r="L1419" s="37" t="s">
        <v>2456</v>
      </c>
      <c r="M1419" s="37">
        <v>0.59</v>
      </c>
      <c r="N1419" s="37" t="s">
        <v>8</v>
      </c>
      <c r="O1419" s="37" t="s">
        <v>87</v>
      </c>
      <c r="P1419" s="37" t="s">
        <v>879</v>
      </c>
      <c r="Q1419" s="37" t="s">
        <v>2455</v>
      </c>
      <c r="R1419" s="37">
        <v>25705</v>
      </c>
      <c r="S1419" s="39">
        <v>42135</v>
      </c>
      <c r="T1419" s="39">
        <v>42137</v>
      </c>
      <c r="U1419" s="37">
        <v>17.754000000000001</v>
      </c>
      <c r="V1419" s="37">
        <v>42</v>
      </c>
      <c r="W1419" s="37">
        <v>134.97</v>
      </c>
      <c r="X1419" s="37">
        <v>90796</v>
      </c>
      <c r="Y1419" s="37" t="s">
        <v>3219</v>
      </c>
      <c r="Z1419" s="37">
        <v>120.94867145644773</v>
      </c>
    </row>
    <row r="1420" spans="1:26" customFormat="1" x14ac:dyDescent="0.2">
      <c r="A1420" s="37">
        <v>1609</v>
      </c>
      <c r="B1420" s="37" t="s">
        <v>2457</v>
      </c>
      <c r="C1420" s="37" t="s">
        <v>13</v>
      </c>
      <c r="D1420" s="37">
        <v>0.03</v>
      </c>
      <c r="E1420" s="37">
        <v>2.16</v>
      </c>
      <c r="F1420" s="37">
        <v>6.05</v>
      </c>
      <c r="G1420" s="37" t="s">
        <v>14</v>
      </c>
      <c r="H1420" s="37" t="s">
        <v>15</v>
      </c>
      <c r="I1420" s="37" t="s">
        <v>24</v>
      </c>
      <c r="J1420" s="37" t="s">
        <v>48</v>
      </c>
      <c r="K1420" s="37" t="s">
        <v>49</v>
      </c>
      <c r="L1420" s="37" t="s">
        <v>872</v>
      </c>
      <c r="M1420" s="37">
        <v>0.37</v>
      </c>
      <c r="N1420" s="37" t="s">
        <v>8</v>
      </c>
      <c r="O1420" s="37" t="s">
        <v>35</v>
      </c>
      <c r="P1420" s="37" t="s">
        <v>66</v>
      </c>
      <c r="Q1420" s="37" t="s">
        <v>2458</v>
      </c>
      <c r="R1420" s="37">
        <v>95823</v>
      </c>
      <c r="S1420" s="39">
        <v>42135</v>
      </c>
      <c r="T1420" s="39">
        <v>42136</v>
      </c>
      <c r="U1420" s="37">
        <v>-90.585499999999996</v>
      </c>
      <c r="V1420" s="37">
        <v>7</v>
      </c>
      <c r="W1420" s="37">
        <v>17.309999999999999</v>
      </c>
      <c r="X1420" s="37">
        <v>87824</v>
      </c>
      <c r="Y1420" s="37" t="s">
        <v>3218</v>
      </c>
      <c r="Z1420" s="37">
        <v>-25.51729666737193</v>
      </c>
    </row>
    <row r="1421" spans="1:26" customFormat="1" x14ac:dyDescent="0.2">
      <c r="A1421" s="37">
        <v>1609</v>
      </c>
      <c r="B1421" s="37" t="s">
        <v>2457</v>
      </c>
      <c r="C1421" s="37" t="s">
        <v>13</v>
      </c>
      <c r="D1421" s="37">
        <v>0.03</v>
      </c>
      <c r="E1421" s="37">
        <v>9.7100000000000009</v>
      </c>
      <c r="F1421" s="37">
        <v>9.4499999999999993</v>
      </c>
      <c r="G1421" s="37" t="s">
        <v>14</v>
      </c>
      <c r="H1421" s="37" t="s">
        <v>15</v>
      </c>
      <c r="I1421" s="37" t="s">
        <v>24</v>
      </c>
      <c r="J1421" s="37" t="s">
        <v>54</v>
      </c>
      <c r="K1421" s="37" t="s">
        <v>49</v>
      </c>
      <c r="L1421" s="37" t="s">
        <v>1179</v>
      </c>
      <c r="M1421" s="37">
        <v>0.6</v>
      </c>
      <c r="N1421" s="37" t="s">
        <v>8</v>
      </c>
      <c r="O1421" s="37" t="s">
        <v>35</v>
      </c>
      <c r="P1421" s="37" t="s">
        <v>66</v>
      </c>
      <c r="Q1421" s="37" t="s">
        <v>2458</v>
      </c>
      <c r="R1421" s="37">
        <v>95823</v>
      </c>
      <c r="S1421" s="39">
        <v>42135</v>
      </c>
      <c r="T1421" s="39">
        <v>42135</v>
      </c>
      <c r="U1421" s="37">
        <v>-36.9</v>
      </c>
      <c r="V1421" s="37">
        <v>2</v>
      </c>
      <c r="W1421" s="37">
        <v>23.56</v>
      </c>
      <c r="X1421" s="37">
        <v>87824</v>
      </c>
      <c r="Y1421" s="37" t="s">
        <v>3218</v>
      </c>
      <c r="Z1421" s="37">
        <v>338.25957406031142</v>
      </c>
    </row>
    <row r="1422" spans="1:26" customFormat="1" x14ac:dyDescent="0.2">
      <c r="A1422" s="37">
        <v>2464</v>
      </c>
      <c r="B1422" s="37" t="s">
        <v>631</v>
      </c>
      <c r="C1422" s="37" t="s">
        <v>13</v>
      </c>
      <c r="D1422" s="37">
        <v>0.09</v>
      </c>
      <c r="E1422" s="37">
        <v>1.74</v>
      </c>
      <c r="F1422" s="37">
        <v>4.08</v>
      </c>
      <c r="G1422" s="37" t="s">
        <v>63</v>
      </c>
      <c r="H1422" s="37" t="s">
        <v>15</v>
      </c>
      <c r="I1422" s="37" t="s">
        <v>4</v>
      </c>
      <c r="J1422" s="37" t="s">
        <v>102</v>
      </c>
      <c r="K1422" s="37" t="s">
        <v>18</v>
      </c>
      <c r="L1422" s="37" t="s">
        <v>746</v>
      </c>
      <c r="M1422" s="37">
        <v>0.53</v>
      </c>
      <c r="N1422" s="37" t="s">
        <v>8</v>
      </c>
      <c r="O1422" s="37" t="s">
        <v>9</v>
      </c>
      <c r="P1422" s="37" t="s">
        <v>144</v>
      </c>
      <c r="Q1422" s="37" t="s">
        <v>633</v>
      </c>
      <c r="R1422" s="37">
        <v>71111</v>
      </c>
      <c r="S1422" s="39">
        <v>42135</v>
      </c>
      <c r="T1422" s="39">
        <v>42137</v>
      </c>
      <c r="U1422" s="37">
        <v>608.26199999999994</v>
      </c>
      <c r="V1422" s="37">
        <v>4</v>
      </c>
      <c r="W1422" s="37">
        <v>10.41</v>
      </c>
      <c r="X1422" s="37">
        <v>88713</v>
      </c>
      <c r="Y1422" s="37" t="s">
        <v>3216</v>
      </c>
      <c r="Z1422" s="37">
        <v>645.47827380577758</v>
      </c>
    </row>
    <row r="1423" spans="1:26" customFormat="1" x14ac:dyDescent="0.2">
      <c r="A1423" s="37">
        <v>2464</v>
      </c>
      <c r="B1423" s="37" t="s">
        <v>631</v>
      </c>
      <c r="C1423" s="37" t="s">
        <v>13</v>
      </c>
      <c r="D1423" s="37">
        <v>0.08</v>
      </c>
      <c r="E1423" s="37">
        <v>227.55</v>
      </c>
      <c r="F1423" s="37">
        <v>32.479999999999997</v>
      </c>
      <c r="G1423" s="37" t="s">
        <v>2</v>
      </c>
      <c r="H1423" s="37" t="s">
        <v>15</v>
      </c>
      <c r="I1423" s="37" t="s">
        <v>4</v>
      </c>
      <c r="J1423" s="37" t="s">
        <v>5</v>
      </c>
      <c r="K1423" s="37" t="s">
        <v>6</v>
      </c>
      <c r="L1423" s="37" t="s">
        <v>2459</v>
      </c>
      <c r="M1423" s="37">
        <v>0.68</v>
      </c>
      <c r="N1423" s="37" t="s">
        <v>8</v>
      </c>
      <c r="O1423" s="37" t="s">
        <v>9</v>
      </c>
      <c r="P1423" s="37" t="s">
        <v>144</v>
      </c>
      <c r="Q1423" s="37" t="s">
        <v>633</v>
      </c>
      <c r="R1423" s="37">
        <v>71111</v>
      </c>
      <c r="S1423" s="39">
        <v>42135</v>
      </c>
      <c r="T1423" s="39">
        <v>42135</v>
      </c>
      <c r="U1423" s="37">
        <v>-570.16959999999995</v>
      </c>
      <c r="V1423" s="37">
        <v>16</v>
      </c>
      <c r="W1423" s="37">
        <v>2849.64</v>
      </c>
      <c r="X1423" s="37">
        <v>88713</v>
      </c>
      <c r="Y1423" s="37" t="s">
        <v>3216</v>
      </c>
      <c r="Z1423" s="37">
        <v>1341.1280275564261</v>
      </c>
    </row>
    <row r="1424" spans="1:26" customFormat="1" x14ac:dyDescent="0.2">
      <c r="A1424" s="37">
        <v>1693</v>
      </c>
      <c r="B1424" s="37" t="s">
        <v>714</v>
      </c>
      <c r="C1424" s="37" t="s">
        <v>23</v>
      </c>
      <c r="D1424" s="37">
        <v>0.01</v>
      </c>
      <c r="E1424" s="37">
        <v>15.67</v>
      </c>
      <c r="F1424" s="37">
        <v>1.39</v>
      </c>
      <c r="G1424" s="37" t="s">
        <v>63</v>
      </c>
      <c r="H1424" s="37" t="s">
        <v>15</v>
      </c>
      <c r="I1424" s="37" t="s">
        <v>24</v>
      </c>
      <c r="J1424" s="37" t="s">
        <v>321</v>
      </c>
      <c r="K1424" s="37" t="s">
        <v>49</v>
      </c>
      <c r="L1424" s="37" t="s">
        <v>2460</v>
      </c>
      <c r="M1424" s="37">
        <v>0.38</v>
      </c>
      <c r="N1424" s="37" t="s">
        <v>8</v>
      </c>
      <c r="O1424" s="37" t="s">
        <v>9</v>
      </c>
      <c r="P1424" s="37" t="s">
        <v>218</v>
      </c>
      <c r="Q1424" s="37" t="s">
        <v>716</v>
      </c>
      <c r="R1424" s="37">
        <v>20190</v>
      </c>
      <c r="S1424" s="39">
        <v>42135</v>
      </c>
      <c r="T1424" s="39">
        <v>42135</v>
      </c>
      <c r="U1424" s="37">
        <v>-273.98</v>
      </c>
      <c r="V1424" s="37">
        <v>11</v>
      </c>
      <c r="W1424" s="37">
        <v>188.09</v>
      </c>
      <c r="X1424" s="37">
        <v>90190</v>
      </c>
      <c r="Y1424" s="37" t="s">
        <v>3216</v>
      </c>
      <c r="Z1424" s="37">
        <v>-278.2186110812986</v>
      </c>
    </row>
    <row r="1425" spans="1:26" customFormat="1" x14ac:dyDescent="0.2">
      <c r="A1425" s="37">
        <v>2935</v>
      </c>
      <c r="B1425" s="37" t="s">
        <v>2461</v>
      </c>
      <c r="C1425" s="37" t="s">
        <v>23</v>
      </c>
      <c r="D1425" s="37">
        <v>0.02</v>
      </c>
      <c r="E1425" s="37">
        <v>3.8</v>
      </c>
      <c r="F1425" s="37">
        <v>1.49</v>
      </c>
      <c r="G1425" s="37" t="s">
        <v>14</v>
      </c>
      <c r="H1425" s="37" t="s">
        <v>3</v>
      </c>
      <c r="I1425" s="37" t="s">
        <v>24</v>
      </c>
      <c r="J1425" s="37" t="s">
        <v>48</v>
      </c>
      <c r="K1425" s="37" t="s">
        <v>49</v>
      </c>
      <c r="L1425" s="37" t="s">
        <v>1168</v>
      </c>
      <c r="M1425" s="37">
        <v>0.38</v>
      </c>
      <c r="N1425" s="37" t="s">
        <v>8</v>
      </c>
      <c r="O1425" s="37" t="s">
        <v>87</v>
      </c>
      <c r="P1425" s="37" t="s">
        <v>379</v>
      </c>
      <c r="Q1425" s="37" t="s">
        <v>764</v>
      </c>
      <c r="R1425" s="37">
        <v>2215</v>
      </c>
      <c r="S1425" s="39">
        <v>42135</v>
      </c>
      <c r="T1425" s="39">
        <v>42139</v>
      </c>
      <c r="U1425" s="37">
        <v>7.31</v>
      </c>
      <c r="V1425" s="37">
        <v>5</v>
      </c>
      <c r="W1425" s="37">
        <v>20.46</v>
      </c>
      <c r="X1425" s="37">
        <v>87617</v>
      </c>
      <c r="Y1425" s="37" t="s">
        <v>3219</v>
      </c>
      <c r="Z1425" s="37">
        <v>70.90936572253878</v>
      </c>
    </row>
    <row r="1426" spans="1:26" customFormat="1" x14ac:dyDescent="0.2">
      <c r="A1426" s="37">
        <v>1671</v>
      </c>
      <c r="B1426" s="37" t="s">
        <v>1042</v>
      </c>
      <c r="C1426" s="37" t="s">
        <v>1</v>
      </c>
      <c r="D1426" s="37">
        <v>0.03</v>
      </c>
      <c r="E1426" s="37">
        <v>223.98</v>
      </c>
      <c r="F1426" s="37">
        <v>15.01</v>
      </c>
      <c r="G1426" s="37" t="s">
        <v>14</v>
      </c>
      <c r="H1426" s="37" t="s">
        <v>3</v>
      </c>
      <c r="I1426" s="37" t="s">
        <v>24</v>
      </c>
      <c r="J1426" s="37" t="s">
        <v>48</v>
      </c>
      <c r="K1426" s="37" t="s">
        <v>49</v>
      </c>
      <c r="L1426" s="37" t="s">
        <v>2462</v>
      </c>
      <c r="M1426" s="37">
        <v>0.38</v>
      </c>
      <c r="N1426" s="37" t="s">
        <v>8</v>
      </c>
      <c r="O1426" s="37" t="s">
        <v>9</v>
      </c>
      <c r="P1426" s="37" t="s">
        <v>218</v>
      </c>
      <c r="Q1426" s="37" t="s">
        <v>1043</v>
      </c>
      <c r="R1426" s="37">
        <v>22015</v>
      </c>
      <c r="S1426" s="39">
        <v>42136</v>
      </c>
      <c r="T1426" s="39">
        <v>42137</v>
      </c>
      <c r="U1426" s="37">
        <v>0.69599999999999995</v>
      </c>
      <c r="V1426" s="37">
        <v>21</v>
      </c>
      <c r="W1426" s="37">
        <v>4881.84</v>
      </c>
      <c r="X1426" s="37">
        <v>86725</v>
      </c>
      <c r="Y1426" s="37" t="s">
        <v>3216</v>
      </c>
      <c r="Z1426" s="37">
        <v>1331.3175177265091</v>
      </c>
    </row>
    <row r="1427" spans="1:26" customFormat="1" x14ac:dyDescent="0.2">
      <c r="A1427" s="37">
        <v>14</v>
      </c>
      <c r="B1427" s="37" t="s">
        <v>2463</v>
      </c>
      <c r="C1427" s="37" t="s">
        <v>92</v>
      </c>
      <c r="D1427" s="37">
        <v>0.09</v>
      </c>
      <c r="E1427" s="37">
        <v>78.69</v>
      </c>
      <c r="F1427" s="37">
        <v>19.989999999999998</v>
      </c>
      <c r="G1427" s="37" t="s">
        <v>14</v>
      </c>
      <c r="H1427" s="37" t="s">
        <v>3</v>
      </c>
      <c r="I1427" s="37" t="s">
        <v>4</v>
      </c>
      <c r="J1427" s="37" t="s">
        <v>102</v>
      </c>
      <c r="K1427" s="37" t="s">
        <v>49</v>
      </c>
      <c r="L1427" s="37" t="s">
        <v>1189</v>
      </c>
      <c r="M1427" s="37">
        <v>0.43</v>
      </c>
      <c r="N1427" s="37" t="s">
        <v>8</v>
      </c>
      <c r="O1427" s="37" t="s">
        <v>28</v>
      </c>
      <c r="P1427" s="37" t="s">
        <v>60</v>
      </c>
      <c r="Q1427" s="37" t="s">
        <v>61</v>
      </c>
      <c r="R1427" s="37">
        <v>55372</v>
      </c>
      <c r="S1427" s="39">
        <v>42136</v>
      </c>
      <c r="T1427" s="39">
        <v>42138</v>
      </c>
      <c r="U1427" s="37">
        <v>803.47050000000002</v>
      </c>
      <c r="V1427" s="37">
        <v>16</v>
      </c>
      <c r="W1427" s="37">
        <v>1164.45</v>
      </c>
      <c r="X1427" s="37">
        <v>86838</v>
      </c>
      <c r="Y1427" s="37" t="s">
        <v>3217</v>
      </c>
      <c r="Z1427" s="37">
        <v>1560.4648652860731</v>
      </c>
    </row>
    <row r="1428" spans="1:26" customFormat="1" x14ac:dyDescent="0.2">
      <c r="A1428" s="37">
        <v>14</v>
      </c>
      <c r="B1428" s="37" t="s">
        <v>2463</v>
      </c>
      <c r="C1428" s="37" t="s">
        <v>92</v>
      </c>
      <c r="D1428" s="37">
        <v>0.08</v>
      </c>
      <c r="E1428" s="37">
        <v>3.28</v>
      </c>
      <c r="F1428" s="37">
        <v>2.31</v>
      </c>
      <c r="G1428" s="37" t="s">
        <v>14</v>
      </c>
      <c r="H1428" s="37" t="s">
        <v>3</v>
      </c>
      <c r="I1428" s="37" t="s">
        <v>24</v>
      </c>
      <c r="J1428" s="37" t="s">
        <v>25</v>
      </c>
      <c r="K1428" s="37" t="s">
        <v>26</v>
      </c>
      <c r="L1428" s="37" t="s">
        <v>2464</v>
      </c>
      <c r="M1428" s="37">
        <v>0.56000000000000005</v>
      </c>
      <c r="N1428" s="37" t="s">
        <v>8</v>
      </c>
      <c r="O1428" s="37" t="s">
        <v>28</v>
      </c>
      <c r="P1428" s="37" t="s">
        <v>60</v>
      </c>
      <c r="Q1428" s="37" t="s">
        <v>61</v>
      </c>
      <c r="R1428" s="37">
        <v>55372</v>
      </c>
      <c r="S1428" s="39">
        <v>42136</v>
      </c>
      <c r="T1428" s="39">
        <v>42137</v>
      </c>
      <c r="U1428" s="37">
        <v>-24.03</v>
      </c>
      <c r="V1428" s="37">
        <v>7</v>
      </c>
      <c r="W1428" s="37">
        <v>22.23</v>
      </c>
      <c r="X1428" s="37">
        <v>86838</v>
      </c>
      <c r="Y1428" s="37" t="s">
        <v>3217</v>
      </c>
      <c r="Z1428" s="37">
        <v>102.80896648533162</v>
      </c>
    </row>
    <row r="1429" spans="1:26" customFormat="1" x14ac:dyDescent="0.2">
      <c r="A1429" s="37">
        <v>14</v>
      </c>
      <c r="B1429" s="37" t="s">
        <v>2463</v>
      </c>
      <c r="C1429" s="37" t="s">
        <v>92</v>
      </c>
      <c r="D1429" s="37">
        <v>0.05</v>
      </c>
      <c r="E1429" s="37">
        <v>3.28</v>
      </c>
      <c r="F1429" s="37">
        <v>4.2</v>
      </c>
      <c r="G1429" s="37" t="s">
        <v>14</v>
      </c>
      <c r="H1429" s="37" t="s">
        <v>3</v>
      </c>
      <c r="I1429" s="37" t="s">
        <v>24</v>
      </c>
      <c r="J1429" s="37" t="s">
        <v>25</v>
      </c>
      <c r="K1429" s="37" t="s">
        <v>26</v>
      </c>
      <c r="L1429" s="37" t="s">
        <v>2465</v>
      </c>
      <c r="M1429" s="37">
        <v>0.56000000000000005</v>
      </c>
      <c r="N1429" s="37" t="s">
        <v>8</v>
      </c>
      <c r="O1429" s="37" t="s">
        <v>28</v>
      </c>
      <c r="P1429" s="37" t="s">
        <v>60</v>
      </c>
      <c r="Q1429" s="37" t="s">
        <v>61</v>
      </c>
      <c r="R1429" s="37">
        <v>55372</v>
      </c>
      <c r="S1429" s="39">
        <v>42136</v>
      </c>
      <c r="T1429" s="39">
        <v>42137</v>
      </c>
      <c r="U1429" s="37">
        <v>-37.03</v>
      </c>
      <c r="V1429" s="37">
        <v>4</v>
      </c>
      <c r="W1429" s="37">
        <v>13.99</v>
      </c>
      <c r="X1429" s="37">
        <v>86838</v>
      </c>
      <c r="Y1429" s="37" t="s">
        <v>3217</v>
      </c>
      <c r="Z1429" s="37">
        <v>161.56016152789729</v>
      </c>
    </row>
    <row r="1430" spans="1:26" customFormat="1" x14ac:dyDescent="0.2">
      <c r="A1430" s="37">
        <v>14</v>
      </c>
      <c r="B1430" s="37" t="s">
        <v>2463</v>
      </c>
      <c r="C1430" s="37" t="s">
        <v>92</v>
      </c>
      <c r="D1430" s="37">
        <v>0.05</v>
      </c>
      <c r="E1430" s="37">
        <v>3.58</v>
      </c>
      <c r="F1430" s="37">
        <v>1.63</v>
      </c>
      <c r="G1430" s="37" t="s">
        <v>14</v>
      </c>
      <c r="H1430" s="37" t="s">
        <v>3</v>
      </c>
      <c r="I1430" s="37" t="s">
        <v>24</v>
      </c>
      <c r="J1430" s="37" t="s">
        <v>152</v>
      </c>
      <c r="K1430" s="37" t="s">
        <v>26</v>
      </c>
      <c r="L1430" s="37" t="s">
        <v>2197</v>
      </c>
      <c r="M1430" s="37">
        <v>0.36</v>
      </c>
      <c r="N1430" s="37" t="s">
        <v>8</v>
      </c>
      <c r="O1430" s="37" t="s">
        <v>28</v>
      </c>
      <c r="P1430" s="37" t="s">
        <v>60</v>
      </c>
      <c r="Q1430" s="37" t="s">
        <v>61</v>
      </c>
      <c r="R1430" s="37">
        <v>55372</v>
      </c>
      <c r="S1430" s="39">
        <v>42136</v>
      </c>
      <c r="T1430" s="39">
        <v>42137</v>
      </c>
      <c r="U1430" s="37">
        <v>-0.71</v>
      </c>
      <c r="V1430" s="37">
        <v>4</v>
      </c>
      <c r="W1430" s="37">
        <v>14.26</v>
      </c>
      <c r="X1430" s="37">
        <v>86838</v>
      </c>
      <c r="Y1430" s="37" t="s">
        <v>3217</v>
      </c>
      <c r="Z1430" s="37">
        <v>-37.577161249933823</v>
      </c>
    </row>
    <row r="1431" spans="1:26" customFormat="1" x14ac:dyDescent="0.2">
      <c r="A1431" s="37">
        <v>1826</v>
      </c>
      <c r="B1431" s="37" t="s">
        <v>2180</v>
      </c>
      <c r="C1431" s="37" t="s">
        <v>92</v>
      </c>
      <c r="D1431" s="37">
        <v>0</v>
      </c>
      <c r="E1431" s="37">
        <v>9.27</v>
      </c>
      <c r="F1431" s="37">
        <v>4.3899999999999997</v>
      </c>
      <c r="G1431" s="37" t="s">
        <v>14</v>
      </c>
      <c r="H1431" s="37" t="s">
        <v>70</v>
      </c>
      <c r="I1431" s="37" t="s">
        <v>24</v>
      </c>
      <c r="J1431" s="37" t="s">
        <v>64</v>
      </c>
      <c r="K1431" s="37" t="s">
        <v>26</v>
      </c>
      <c r="L1431" s="37" t="s">
        <v>2466</v>
      </c>
      <c r="M1431" s="37">
        <v>0.38</v>
      </c>
      <c r="N1431" s="37" t="s">
        <v>8</v>
      </c>
      <c r="O1431" s="37" t="s">
        <v>28</v>
      </c>
      <c r="P1431" s="37" t="s">
        <v>189</v>
      </c>
      <c r="Q1431" s="37" t="s">
        <v>2182</v>
      </c>
      <c r="R1431" s="37">
        <v>52722</v>
      </c>
      <c r="S1431" s="39">
        <v>42136</v>
      </c>
      <c r="T1431" s="39">
        <v>42138</v>
      </c>
      <c r="U1431" s="37">
        <v>-7.61</v>
      </c>
      <c r="V1431" s="37">
        <v>1</v>
      </c>
      <c r="W1431" s="37">
        <v>10.65</v>
      </c>
      <c r="X1431" s="37">
        <v>86959</v>
      </c>
      <c r="Y1431" s="37" t="s">
        <v>3217</v>
      </c>
      <c r="Z1431" s="37">
        <v>108.17164163116101</v>
      </c>
    </row>
    <row r="1432" spans="1:26" customFormat="1" x14ac:dyDescent="0.2">
      <c r="A1432" s="37">
        <v>1267</v>
      </c>
      <c r="B1432" s="37" t="s">
        <v>1051</v>
      </c>
      <c r="C1432" s="37" t="s">
        <v>46</v>
      </c>
      <c r="D1432" s="37">
        <v>0.04</v>
      </c>
      <c r="E1432" s="37">
        <v>5.98</v>
      </c>
      <c r="F1432" s="37">
        <v>4.38</v>
      </c>
      <c r="G1432" s="37" t="s">
        <v>14</v>
      </c>
      <c r="H1432" s="37" t="s">
        <v>70</v>
      </c>
      <c r="I1432" s="37" t="s">
        <v>16</v>
      </c>
      <c r="J1432" s="37" t="s">
        <v>17</v>
      </c>
      <c r="K1432" s="37" t="s">
        <v>18</v>
      </c>
      <c r="L1432" s="37" t="s">
        <v>2467</v>
      </c>
      <c r="M1432" s="37">
        <v>0.75</v>
      </c>
      <c r="N1432" s="37" t="s">
        <v>8</v>
      </c>
      <c r="O1432" s="37" t="s">
        <v>9</v>
      </c>
      <c r="P1432" s="37" t="s">
        <v>99</v>
      </c>
      <c r="Q1432" s="37" t="s">
        <v>1053</v>
      </c>
      <c r="R1432" s="37">
        <v>33433</v>
      </c>
      <c r="S1432" s="39">
        <v>42136</v>
      </c>
      <c r="T1432" s="39">
        <v>42138</v>
      </c>
      <c r="U1432" s="37">
        <v>-1522.3040000000001</v>
      </c>
      <c r="V1432" s="37">
        <v>11</v>
      </c>
      <c r="W1432" s="37">
        <v>69.75</v>
      </c>
      <c r="X1432" s="37">
        <v>89515</v>
      </c>
      <c r="Y1432" s="37" t="s">
        <v>3216</v>
      </c>
      <c r="Z1432" s="37">
        <v>-984.12795026891297</v>
      </c>
    </row>
    <row r="1433" spans="1:26" customFormat="1" x14ac:dyDescent="0.2">
      <c r="A1433" s="37">
        <v>1389</v>
      </c>
      <c r="B1433" s="37" t="s">
        <v>745</v>
      </c>
      <c r="C1433" s="37" t="s">
        <v>13</v>
      </c>
      <c r="D1433" s="37">
        <v>0.08</v>
      </c>
      <c r="E1433" s="37">
        <v>2.62</v>
      </c>
      <c r="F1433" s="37">
        <v>0.8</v>
      </c>
      <c r="G1433" s="37" t="s">
        <v>63</v>
      </c>
      <c r="H1433" s="37" t="s">
        <v>3</v>
      </c>
      <c r="I1433" s="37" t="s">
        <v>24</v>
      </c>
      <c r="J1433" s="37" t="s">
        <v>152</v>
      </c>
      <c r="K1433" s="37" t="s">
        <v>26</v>
      </c>
      <c r="L1433" s="37" t="s">
        <v>2100</v>
      </c>
      <c r="M1433" s="37">
        <v>0.39</v>
      </c>
      <c r="N1433" s="37" t="s">
        <v>8</v>
      </c>
      <c r="O1433" s="37" t="s">
        <v>35</v>
      </c>
      <c r="P1433" s="37" t="s">
        <v>66</v>
      </c>
      <c r="Q1433" s="37" t="s">
        <v>747</v>
      </c>
      <c r="R1433" s="37">
        <v>94025</v>
      </c>
      <c r="S1433" s="39">
        <v>42137</v>
      </c>
      <c r="T1433" s="39">
        <v>42139</v>
      </c>
      <c r="U1433" s="37">
        <v>21.769500000000001</v>
      </c>
      <c r="V1433" s="37">
        <v>12</v>
      </c>
      <c r="W1433" s="37">
        <v>31.55</v>
      </c>
      <c r="X1433" s="37">
        <v>88728</v>
      </c>
      <c r="Y1433" s="37" t="s">
        <v>3218</v>
      </c>
      <c r="Z1433" s="37">
        <v>-132.86319693818325</v>
      </c>
    </row>
    <row r="1434" spans="1:26" customFormat="1" x14ac:dyDescent="0.2">
      <c r="A1434" s="37">
        <v>578</v>
      </c>
      <c r="B1434" s="37" t="s">
        <v>2468</v>
      </c>
      <c r="C1434" s="37" t="s">
        <v>92</v>
      </c>
      <c r="D1434" s="37">
        <v>0.03</v>
      </c>
      <c r="E1434" s="37">
        <v>162.93</v>
      </c>
      <c r="F1434" s="37">
        <v>19.989999999999998</v>
      </c>
      <c r="G1434" s="37" t="s">
        <v>14</v>
      </c>
      <c r="H1434" s="37" t="s">
        <v>70</v>
      </c>
      <c r="I1434" s="37" t="s">
        <v>24</v>
      </c>
      <c r="J1434" s="37" t="s">
        <v>321</v>
      </c>
      <c r="K1434" s="37" t="s">
        <v>49</v>
      </c>
      <c r="L1434" s="37" t="s">
        <v>2469</v>
      </c>
      <c r="M1434" s="37">
        <v>0.39</v>
      </c>
      <c r="N1434" s="37" t="s">
        <v>8</v>
      </c>
      <c r="O1434" s="37" t="s">
        <v>87</v>
      </c>
      <c r="P1434" s="37" t="s">
        <v>224</v>
      </c>
      <c r="Q1434" s="37" t="s">
        <v>2470</v>
      </c>
      <c r="R1434" s="37">
        <v>6770</v>
      </c>
      <c r="S1434" s="39">
        <v>42137</v>
      </c>
      <c r="T1434" s="39">
        <v>42138</v>
      </c>
      <c r="U1434" s="37">
        <v>293.14</v>
      </c>
      <c r="V1434" s="37">
        <v>3</v>
      </c>
      <c r="W1434" s="37">
        <v>515.88</v>
      </c>
      <c r="X1434" s="37">
        <v>88644</v>
      </c>
      <c r="Y1434" s="37" t="s">
        <v>3219</v>
      </c>
      <c r="Z1434" s="37">
        <v>1317.251594834067</v>
      </c>
    </row>
    <row r="1435" spans="1:26" customFormat="1" x14ac:dyDescent="0.2">
      <c r="A1435" s="37">
        <v>579</v>
      </c>
      <c r="B1435" s="37" t="s">
        <v>2471</v>
      </c>
      <c r="C1435" s="37" t="s">
        <v>92</v>
      </c>
      <c r="D1435" s="37">
        <v>0.01</v>
      </c>
      <c r="E1435" s="37">
        <v>11.58</v>
      </c>
      <c r="F1435" s="37">
        <v>5.72</v>
      </c>
      <c r="G1435" s="37" t="s">
        <v>14</v>
      </c>
      <c r="H1435" s="37" t="s">
        <v>70</v>
      </c>
      <c r="I1435" s="37" t="s">
        <v>24</v>
      </c>
      <c r="J1435" s="37" t="s">
        <v>321</v>
      </c>
      <c r="K1435" s="37" t="s">
        <v>49</v>
      </c>
      <c r="L1435" s="37" t="s">
        <v>600</v>
      </c>
      <c r="M1435" s="37">
        <v>0.35</v>
      </c>
      <c r="N1435" s="37" t="s">
        <v>8</v>
      </c>
      <c r="O1435" s="37" t="s">
        <v>87</v>
      </c>
      <c r="P1435" s="37" t="s">
        <v>224</v>
      </c>
      <c r="Q1435" s="37" t="s">
        <v>1724</v>
      </c>
      <c r="R1435" s="37">
        <v>6478</v>
      </c>
      <c r="S1435" s="39">
        <v>42137</v>
      </c>
      <c r="T1435" s="39">
        <v>42139</v>
      </c>
      <c r="U1435" s="37">
        <v>-6.61</v>
      </c>
      <c r="V1435" s="37">
        <v>2</v>
      </c>
      <c r="W1435" s="37">
        <v>25.06</v>
      </c>
      <c r="X1435" s="37">
        <v>88644</v>
      </c>
      <c r="Y1435" s="37" t="s">
        <v>3219</v>
      </c>
      <c r="Z1435" s="37">
        <v>121.64972694138402</v>
      </c>
    </row>
    <row r="1436" spans="1:26" customFormat="1" x14ac:dyDescent="0.2">
      <c r="A1436" s="37">
        <v>580</v>
      </c>
      <c r="B1436" s="37" t="s">
        <v>2472</v>
      </c>
      <c r="C1436" s="37" t="s">
        <v>92</v>
      </c>
      <c r="D1436" s="37">
        <v>0.01</v>
      </c>
      <c r="E1436" s="37">
        <v>55.99</v>
      </c>
      <c r="F1436" s="37">
        <v>5</v>
      </c>
      <c r="G1436" s="37" t="s">
        <v>14</v>
      </c>
      <c r="H1436" s="37" t="s">
        <v>70</v>
      </c>
      <c r="I1436" s="37" t="s">
        <v>16</v>
      </c>
      <c r="J1436" s="37" t="s">
        <v>111</v>
      </c>
      <c r="K1436" s="37" t="s">
        <v>18</v>
      </c>
      <c r="L1436" s="37" t="s">
        <v>1907</v>
      </c>
      <c r="M1436" s="37">
        <v>0.8</v>
      </c>
      <c r="N1436" s="37" t="s">
        <v>8</v>
      </c>
      <c r="O1436" s="37" t="s">
        <v>87</v>
      </c>
      <c r="P1436" s="37" t="s">
        <v>307</v>
      </c>
      <c r="Q1436" s="37" t="s">
        <v>1180</v>
      </c>
      <c r="R1436" s="37">
        <v>4210</v>
      </c>
      <c r="S1436" s="39">
        <v>42137</v>
      </c>
      <c r="T1436" s="39">
        <v>42138</v>
      </c>
      <c r="U1436" s="37">
        <v>-57.540999999999997</v>
      </c>
      <c r="V1436" s="37">
        <v>12</v>
      </c>
      <c r="W1436" s="37">
        <v>578.24</v>
      </c>
      <c r="X1436" s="37">
        <v>88644</v>
      </c>
      <c r="Y1436" s="37" t="s">
        <v>3219</v>
      </c>
      <c r="Z1436" s="37">
        <v>562.77181164913509</v>
      </c>
    </row>
    <row r="1437" spans="1:26" customFormat="1" x14ac:dyDescent="0.2">
      <c r="A1437" s="37">
        <v>585</v>
      </c>
      <c r="B1437" s="37" t="s">
        <v>2473</v>
      </c>
      <c r="C1437" s="37" t="s">
        <v>92</v>
      </c>
      <c r="D1437" s="37">
        <v>0.06</v>
      </c>
      <c r="E1437" s="37">
        <v>13.9</v>
      </c>
      <c r="F1437" s="37">
        <v>7.59</v>
      </c>
      <c r="G1437" s="37" t="s">
        <v>14</v>
      </c>
      <c r="H1437" s="37" t="s">
        <v>70</v>
      </c>
      <c r="I1437" s="37" t="s">
        <v>24</v>
      </c>
      <c r="J1437" s="37" t="s">
        <v>544</v>
      </c>
      <c r="K1437" s="37" t="s">
        <v>18</v>
      </c>
      <c r="L1437" s="37" t="s">
        <v>2440</v>
      </c>
      <c r="M1437" s="37">
        <v>0.56000000000000005</v>
      </c>
      <c r="N1437" s="37" t="s">
        <v>8</v>
      </c>
      <c r="O1437" s="37" t="s">
        <v>87</v>
      </c>
      <c r="P1437" s="37" t="s">
        <v>1332</v>
      </c>
      <c r="Q1437" s="37" t="s">
        <v>429</v>
      </c>
      <c r="R1437" s="37">
        <v>3301</v>
      </c>
      <c r="S1437" s="39">
        <v>42137</v>
      </c>
      <c r="T1437" s="39">
        <v>42138</v>
      </c>
      <c r="U1437" s="37">
        <v>-67.59</v>
      </c>
      <c r="V1437" s="37">
        <v>12</v>
      </c>
      <c r="W1437" s="37">
        <v>170.45</v>
      </c>
      <c r="X1437" s="37">
        <v>88644</v>
      </c>
      <c r="Y1437" s="37" t="s">
        <v>3219</v>
      </c>
      <c r="Z1437" s="37">
        <v>259.66584717434409</v>
      </c>
    </row>
    <row r="1438" spans="1:26" customFormat="1" x14ac:dyDescent="0.2">
      <c r="A1438" s="37">
        <v>3257</v>
      </c>
      <c r="B1438" s="37" t="s">
        <v>2474</v>
      </c>
      <c r="C1438" s="37" t="s">
        <v>92</v>
      </c>
      <c r="D1438" s="37">
        <v>0</v>
      </c>
      <c r="E1438" s="37">
        <v>25.38</v>
      </c>
      <c r="F1438" s="37">
        <v>8.99</v>
      </c>
      <c r="G1438" s="37" t="s">
        <v>14</v>
      </c>
      <c r="H1438" s="37" t="s">
        <v>15</v>
      </c>
      <c r="I1438" s="37" t="s">
        <v>4</v>
      </c>
      <c r="J1438" s="37" t="s">
        <v>102</v>
      </c>
      <c r="K1438" s="37" t="s">
        <v>18</v>
      </c>
      <c r="L1438" s="37" t="s">
        <v>2361</v>
      </c>
      <c r="M1438" s="37">
        <v>0.5</v>
      </c>
      <c r="N1438" s="37" t="s">
        <v>8</v>
      </c>
      <c r="O1438" s="37" t="s">
        <v>35</v>
      </c>
      <c r="P1438" s="37" t="s">
        <v>42</v>
      </c>
      <c r="Q1438" s="37" t="s">
        <v>2475</v>
      </c>
      <c r="R1438" s="37">
        <v>98632</v>
      </c>
      <c r="S1438" s="39">
        <v>42137</v>
      </c>
      <c r="T1438" s="39">
        <v>42139</v>
      </c>
      <c r="U1438" s="37">
        <v>470.33800000000002</v>
      </c>
      <c r="V1438" s="37">
        <v>26</v>
      </c>
      <c r="W1438" s="37">
        <v>700.41</v>
      </c>
      <c r="X1438" s="37">
        <v>88826</v>
      </c>
      <c r="Y1438" s="37" t="s">
        <v>3218</v>
      </c>
      <c r="Z1438" s="37">
        <v>846.02545696116101</v>
      </c>
    </row>
    <row r="1439" spans="1:26" customFormat="1" x14ac:dyDescent="0.2">
      <c r="A1439" s="37">
        <v>1085</v>
      </c>
      <c r="B1439" s="37" t="s">
        <v>207</v>
      </c>
      <c r="C1439" s="37" t="s">
        <v>46</v>
      </c>
      <c r="D1439" s="37">
        <v>0.06</v>
      </c>
      <c r="E1439" s="37">
        <v>30.42</v>
      </c>
      <c r="F1439" s="37">
        <v>8.65</v>
      </c>
      <c r="G1439" s="37" t="s">
        <v>14</v>
      </c>
      <c r="H1439" s="37" t="s">
        <v>70</v>
      </c>
      <c r="I1439" s="37" t="s">
        <v>16</v>
      </c>
      <c r="J1439" s="37" t="s">
        <v>17</v>
      </c>
      <c r="K1439" s="37" t="s">
        <v>49</v>
      </c>
      <c r="L1439" s="37" t="s">
        <v>360</v>
      </c>
      <c r="M1439" s="37">
        <v>0.74</v>
      </c>
      <c r="N1439" s="37" t="s">
        <v>8</v>
      </c>
      <c r="O1439" s="37" t="s">
        <v>87</v>
      </c>
      <c r="P1439" s="37" t="s">
        <v>88</v>
      </c>
      <c r="Q1439" s="37" t="s">
        <v>209</v>
      </c>
      <c r="R1439" s="37">
        <v>11729</v>
      </c>
      <c r="S1439" s="39">
        <v>42137</v>
      </c>
      <c r="T1439" s="39">
        <v>42139</v>
      </c>
      <c r="U1439" s="37">
        <v>-159.25</v>
      </c>
      <c r="V1439" s="37">
        <v>10</v>
      </c>
      <c r="W1439" s="37">
        <v>309.05</v>
      </c>
      <c r="X1439" s="37">
        <v>86124</v>
      </c>
      <c r="Y1439" s="37" t="s">
        <v>3219</v>
      </c>
      <c r="Z1439" s="37">
        <v>584.74060506251601</v>
      </c>
    </row>
    <row r="1440" spans="1:26" customFormat="1" x14ac:dyDescent="0.2">
      <c r="A1440" s="37">
        <v>1085</v>
      </c>
      <c r="B1440" s="37" t="s">
        <v>207</v>
      </c>
      <c r="C1440" s="37" t="s">
        <v>46</v>
      </c>
      <c r="D1440" s="37">
        <v>0.02</v>
      </c>
      <c r="E1440" s="37">
        <v>37.94</v>
      </c>
      <c r="F1440" s="37">
        <v>5.08</v>
      </c>
      <c r="G1440" s="37" t="s">
        <v>14</v>
      </c>
      <c r="H1440" s="37" t="s">
        <v>70</v>
      </c>
      <c r="I1440" s="37" t="s">
        <v>24</v>
      </c>
      <c r="J1440" s="37" t="s">
        <v>64</v>
      </c>
      <c r="K1440" s="37" t="s">
        <v>26</v>
      </c>
      <c r="L1440" s="37" t="s">
        <v>1089</v>
      </c>
      <c r="M1440" s="37">
        <v>0.38</v>
      </c>
      <c r="N1440" s="37" t="s">
        <v>8</v>
      </c>
      <c r="O1440" s="37" t="s">
        <v>87</v>
      </c>
      <c r="P1440" s="37" t="s">
        <v>88</v>
      </c>
      <c r="Q1440" s="37" t="s">
        <v>209</v>
      </c>
      <c r="R1440" s="37">
        <v>11729</v>
      </c>
      <c r="S1440" s="39">
        <v>42137</v>
      </c>
      <c r="T1440" s="39">
        <v>42138</v>
      </c>
      <c r="U1440" s="37">
        <v>206.517</v>
      </c>
      <c r="V1440" s="37">
        <v>8</v>
      </c>
      <c r="W1440" s="37">
        <v>299.3</v>
      </c>
      <c r="X1440" s="37">
        <v>86124</v>
      </c>
      <c r="Y1440" s="37" t="s">
        <v>3219</v>
      </c>
      <c r="Z1440" s="37">
        <v>611.39180522854122</v>
      </c>
    </row>
    <row r="1441" spans="1:26" customFormat="1" x14ac:dyDescent="0.2">
      <c r="A1441" s="37">
        <v>156</v>
      </c>
      <c r="B1441" s="37" t="s">
        <v>748</v>
      </c>
      <c r="C1441" s="37" t="s">
        <v>1</v>
      </c>
      <c r="D1441" s="37">
        <v>0.01</v>
      </c>
      <c r="E1441" s="37">
        <v>95.99</v>
      </c>
      <c r="F1441" s="37">
        <v>4.9000000000000004</v>
      </c>
      <c r="G1441" s="37" t="s">
        <v>14</v>
      </c>
      <c r="H1441" s="37" t="s">
        <v>70</v>
      </c>
      <c r="I1441" s="37" t="s">
        <v>16</v>
      </c>
      <c r="J1441" s="37" t="s">
        <v>111</v>
      </c>
      <c r="K1441" s="37" t="s">
        <v>49</v>
      </c>
      <c r="L1441" s="37" t="s">
        <v>744</v>
      </c>
      <c r="M1441" s="37">
        <v>0.56000000000000005</v>
      </c>
      <c r="N1441" s="37" t="s">
        <v>8</v>
      </c>
      <c r="O1441" s="37" t="s">
        <v>35</v>
      </c>
      <c r="P1441" s="37" t="s">
        <v>36</v>
      </c>
      <c r="Q1441" s="37" t="s">
        <v>37</v>
      </c>
      <c r="R1441" s="37">
        <v>80525</v>
      </c>
      <c r="S1441" s="39">
        <v>42138</v>
      </c>
      <c r="T1441" s="39">
        <v>42139</v>
      </c>
      <c r="U1441" s="37">
        <v>713.88</v>
      </c>
      <c r="V1441" s="37">
        <v>13</v>
      </c>
      <c r="W1441" s="37">
        <v>1050.08</v>
      </c>
      <c r="X1441" s="37">
        <v>87671</v>
      </c>
      <c r="Y1441" s="37" t="s">
        <v>3218</v>
      </c>
      <c r="Z1441" s="37">
        <v>1553.0538246725382</v>
      </c>
    </row>
    <row r="1442" spans="1:26" customFormat="1" x14ac:dyDescent="0.2">
      <c r="A1442" s="37">
        <v>497</v>
      </c>
      <c r="B1442" s="37" t="s">
        <v>2476</v>
      </c>
      <c r="C1442" s="37" t="s">
        <v>1</v>
      </c>
      <c r="D1442" s="37">
        <v>7.0000000000000007E-2</v>
      </c>
      <c r="E1442" s="37">
        <v>152.47999999999999</v>
      </c>
      <c r="F1442" s="37">
        <v>6.5</v>
      </c>
      <c r="G1442" s="37" t="s">
        <v>14</v>
      </c>
      <c r="H1442" s="37" t="s">
        <v>3</v>
      </c>
      <c r="I1442" s="37" t="s">
        <v>16</v>
      </c>
      <c r="J1442" s="37" t="s">
        <v>17</v>
      </c>
      <c r="K1442" s="37" t="s">
        <v>49</v>
      </c>
      <c r="L1442" s="37" t="s">
        <v>1769</v>
      </c>
      <c r="M1442" s="37">
        <v>0.74</v>
      </c>
      <c r="N1442" s="37" t="s">
        <v>8</v>
      </c>
      <c r="O1442" s="37" t="s">
        <v>9</v>
      </c>
      <c r="P1442" s="37" t="s">
        <v>376</v>
      </c>
      <c r="Q1442" s="37" t="s">
        <v>528</v>
      </c>
      <c r="R1442" s="37">
        <v>37130</v>
      </c>
      <c r="S1442" s="39">
        <v>42138</v>
      </c>
      <c r="T1442" s="39">
        <v>42140</v>
      </c>
      <c r="U1442" s="37">
        <v>171.83879999999999</v>
      </c>
      <c r="V1442" s="37">
        <v>35</v>
      </c>
      <c r="W1442" s="37">
        <v>5062.49</v>
      </c>
      <c r="X1442" s="37">
        <v>90706</v>
      </c>
      <c r="Y1442" s="37" t="s">
        <v>3216</v>
      </c>
      <c r="Z1442" s="37">
        <v>1320.131899968206</v>
      </c>
    </row>
    <row r="1443" spans="1:26" customFormat="1" x14ac:dyDescent="0.2">
      <c r="A1443" s="37">
        <v>910</v>
      </c>
      <c r="B1443" s="37" t="s">
        <v>2477</v>
      </c>
      <c r="C1443" s="37" t="s">
        <v>1</v>
      </c>
      <c r="D1443" s="37">
        <v>0</v>
      </c>
      <c r="E1443" s="37">
        <v>5.28</v>
      </c>
      <c r="F1443" s="37">
        <v>5.61</v>
      </c>
      <c r="G1443" s="37" t="s">
        <v>14</v>
      </c>
      <c r="H1443" s="37" t="s">
        <v>70</v>
      </c>
      <c r="I1443" s="37" t="s">
        <v>24</v>
      </c>
      <c r="J1443" s="37" t="s">
        <v>64</v>
      </c>
      <c r="K1443" s="37" t="s">
        <v>49</v>
      </c>
      <c r="L1443" s="37" t="s">
        <v>2251</v>
      </c>
      <c r="M1443" s="37">
        <v>0.4</v>
      </c>
      <c r="N1443" s="37" t="s">
        <v>8</v>
      </c>
      <c r="O1443" s="37" t="s">
        <v>9</v>
      </c>
      <c r="P1443" s="37" t="s">
        <v>20</v>
      </c>
      <c r="Q1443" s="37" t="s">
        <v>1291</v>
      </c>
      <c r="R1443" s="37">
        <v>71854</v>
      </c>
      <c r="S1443" s="39">
        <v>42138</v>
      </c>
      <c r="T1443" s="39">
        <v>42138</v>
      </c>
      <c r="U1443" s="37">
        <v>-149.21199999999999</v>
      </c>
      <c r="V1443" s="37">
        <v>15</v>
      </c>
      <c r="W1443" s="37">
        <v>85.26</v>
      </c>
      <c r="X1443" s="37">
        <v>90187</v>
      </c>
      <c r="Y1443" s="37" t="s">
        <v>3216</v>
      </c>
      <c r="Z1443" s="37">
        <v>278.25796312645798</v>
      </c>
    </row>
    <row r="1444" spans="1:26" customFormat="1" x14ac:dyDescent="0.2">
      <c r="A1444" s="37">
        <v>353</v>
      </c>
      <c r="B1444" s="37" t="s">
        <v>2478</v>
      </c>
      <c r="C1444" s="37" t="s">
        <v>23</v>
      </c>
      <c r="D1444" s="37">
        <v>0.08</v>
      </c>
      <c r="E1444" s="37">
        <v>4.8899999999999997</v>
      </c>
      <c r="F1444" s="37">
        <v>4.93</v>
      </c>
      <c r="G1444" s="37" t="s">
        <v>63</v>
      </c>
      <c r="H1444" s="37" t="s">
        <v>47</v>
      </c>
      <c r="I1444" s="37" t="s">
        <v>16</v>
      </c>
      <c r="J1444" s="37" t="s">
        <v>17</v>
      </c>
      <c r="K1444" s="37" t="s">
        <v>18</v>
      </c>
      <c r="L1444" s="37" t="s">
        <v>999</v>
      </c>
      <c r="M1444" s="37">
        <v>0.66</v>
      </c>
      <c r="N1444" s="37" t="s">
        <v>8</v>
      </c>
      <c r="O1444" s="37" t="s">
        <v>35</v>
      </c>
      <c r="P1444" s="37" t="s">
        <v>564</v>
      </c>
      <c r="Q1444" s="37" t="s">
        <v>2479</v>
      </c>
      <c r="R1444" s="37">
        <v>85301</v>
      </c>
      <c r="S1444" s="39">
        <v>42138</v>
      </c>
      <c r="T1444" s="39">
        <v>42138</v>
      </c>
      <c r="U1444" s="37">
        <v>-165.45</v>
      </c>
      <c r="V1444" s="37">
        <v>17</v>
      </c>
      <c r="W1444" s="37">
        <v>84.76</v>
      </c>
      <c r="X1444" s="37">
        <v>89647</v>
      </c>
      <c r="Y1444" s="37" t="s">
        <v>3218</v>
      </c>
      <c r="Z1444" s="37">
        <v>142.83416527824116</v>
      </c>
    </row>
    <row r="1445" spans="1:26" customFormat="1" x14ac:dyDescent="0.2">
      <c r="A1445" s="37">
        <v>353</v>
      </c>
      <c r="B1445" s="37" t="s">
        <v>2478</v>
      </c>
      <c r="C1445" s="37" t="s">
        <v>23</v>
      </c>
      <c r="D1445" s="37">
        <v>7.0000000000000007E-2</v>
      </c>
      <c r="E1445" s="37">
        <v>6.68</v>
      </c>
      <c r="F1445" s="37">
        <v>6.92</v>
      </c>
      <c r="G1445" s="37" t="s">
        <v>14</v>
      </c>
      <c r="H1445" s="37" t="s">
        <v>47</v>
      </c>
      <c r="I1445" s="37" t="s">
        <v>24</v>
      </c>
      <c r="J1445" s="37" t="s">
        <v>64</v>
      </c>
      <c r="K1445" s="37" t="s">
        <v>49</v>
      </c>
      <c r="L1445" s="37" t="s">
        <v>2480</v>
      </c>
      <c r="M1445" s="37">
        <v>0.37</v>
      </c>
      <c r="N1445" s="37" t="s">
        <v>8</v>
      </c>
      <c r="O1445" s="37" t="s">
        <v>35</v>
      </c>
      <c r="P1445" s="37" t="s">
        <v>564</v>
      </c>
      <c r="Q1445" s="37" t="s">
        <v>2479</v>
      </c>
      <c r="R1445" s="37">
        <v>85301</v>
      </c>
      <c r="S1445" s="39">
        <v>42138</v>
      </c>
      <c r="T1445" s="39">
        <v>42145</v>
      </c>
      <c r="U1445" s="37">
        <v>-141.12</v>
      </c>
      <c r="V1445" s="37">
        <v>16</v>
      </c>
      <c r="W1445" s="37">
        <v>104.84</v>
      </c>
      <c r="X1445" s="37">
        <v>89647</v>
      </c>
      <c r="Y1445" s="37" t="s">
        <v>3218</v>
      </c>
      <c r="Z1445" s="37">
        <v>76.140346395407619</v>
      </c>
    </row>
    <row r="1446" spans="1:26" customFormat="1" x14ac:dyDescent="0.2">
      <c r="A1446" s="37">
        <v>539</v>
      </c>
      <c r="B1446" s="37" t="s">
        <v>2481</v>
      </c>
      <c r="C1446" s="37" t="s">
        <v>92</v>
      </c>
      <c r="D1446" s="37">
        <v>0.05</v>
      </c>
      <c r="E1446" s="37">
        <v>59.78</v>
      </c>
      <c r="F1446" s="37">
        <v>10.29</v>
      </c>
      <c r="G1446" s="37" t="s">
        <v>14</v>
      </c>
      <c r="H1446" s="37" t="s">
        <v>3</v>
      </c>
      <c r="I1446" s="37" t="s">
        <v>24</v>
      </c>
      <c r="J1446" s="37" t="s">
        <v>48</v>
      </c>
      <c r="K1446" s="37" t="s">
        <v>49</v>
      </c>
      <c r="L1446" s="37" t="s">
        <v>2482</v>
      </c>
      <c r="M1446" s="37">
        <v>0.39</v>
      </c>
      <c r="N1446" s="37" t="s">
        <v>8</v>
      </c>
      <c r="O1446" s="37" t="s">
        <v>28</v>
      </c>
      <c r="P1446" s="37" t="s">
        <v>79</v>
      </c>
      <c r="Q1446" s="37" t="s">
        <v>2483</v>
      </c>
      <c r="R1446" s="37">
        <v>61801</v>
      </c>
      <c r="S1446" s="39">
        <v>42138</v>
      </c>
      <c r="T1446" s="39">
        <v>42139</v>
      </c>
      <c r="U1446" s="37">
        <v>159.52969999999999</v>
      </c>
      <c r="V1446" s="37">
        <v>7</v>
      </c>
      <c r="W1446" s="37">
        <v>414.49</v>
      </c>
      <c r="X1446" s="37">
        <v>91174</v>
      </c>
      <c r="Y1446" s="37" t="s">
        <v>3217</v>
      </c>
      <c r="Z1446" s="37">
        <v>566.88912627902357</v>
      </c>
    </row>
    <row r="1447" spans="1:26" customFormat="1" x14ac:dyDescent="0.2">
      <c r="A1447" s="37">
        <v>540</v>
      </c>
      <c r="B1447" s="37" t="s">
        <v>2484</v>
      </c>
      <c r="C1447" s="37" t="s">
        <v>92</v>
      </c>
      <c r="D1447" s="37">
        <v>0.08</v>
      </c>
      <c r="E1447" s="37">
        <v>20.99</v>
      </c>
      <c r="F1447" s="37">
        <v>1.25</v>
      </c>
      <c r="G1447" s="37" t="s">
        <v>14</v>
      </c>
      <c r="H1447" s="37" t="s">
        <v>3</v>
      </c>
      <c r="I1447" s="37" t="s">
        <v>16</v>
      </c>
      <c r="J1447" s="37" t="s">
        <v>111</v>
      </c>
      <c r="K1447" s="37" t="s">
        <v>18</v>
      </c>
      <c r="L1447" s="37" t="s">
        <v>2485</v>
      </c>
      <c r="M1447" s="37">
        <v>0.83</v>
      </c>
      <c r="N1447" s="37" t="s">
        <v>8</v>
      </c>
      <c r="O1447" s="37" t="s">
        <v>28</v>
      </c>
      <c r="P1447" s="37" t="s">
        <v>79</v>
      </c>
      <c r="Q1447" s="37" t="s">
        <v>2486</v>
      </c>
      <c r="R1447" s="37">
        <v>60061</v>
      </c>
      <c r="S1447" s="39">
        <v>42138</v>
      </c>
      <c r="T1447" s="39">
        <v>42140</v>
      </c>
      <c r="U1447" s="37">
        <v>15.3714</v>
      </c>
      <c r="V1447" s="37">
        <v>28</v>
      </c>
      <c r="W1447" s="37">
        <v>469.69</v>
      </c>
      <c r="X1447" s="37">
        <v>91174</v>
      </c>
      <c r="Y1447" s="37" t="s">
        <v>3217</v>
      </c>
      <c r="Z1447" s="37">
        <v>393.76749098535066</v>
      </c>
    </row>
    <row r="1448" spans="1:26" customFormat="1" x14ac:dyDescent="0.2">
      <c r="A1448" s="37">
        <v>1069</v>
      </c>
      <c r="B1448" s="37" t="s">
        <v>2487</v>
      </c>
      <c r="C1448" s="37" t="s">
        <v>92</v>
      </c>
      <c r="D1448" s="37">
        <v>0.02</v>
      </c>
      <c r="E1448" s="37">
        <v>15.94</v>
      </c>
      <c r="F1448" s="37">
        <v>5.45</v>
      </c>
      <c r="G1448" s="37" t="s">
        <v>14</v>
      </c>
      <c r="H1448" s="37" t="s">
        <v>47</v>
      </c>
      <c r="I1448" s="37" t="s">
        <v>24</v>
      </c>
      <c r="J1448" s="37" t="s">
        <v>25</v>
      </c>
      <c r="K1448" s="37" t="s">
        <v>18</v>
      </c>
      <c r="L1448" s="37" t="s">
        <v>2488</v>
      </c>
      <c r="M1448" s="37">
        <v>0.55000000000000004</v>
      </c>
      <c r="N1448" s="37" t="s">
        <v>8</v>
      </c>
      <c r="O1448" s="37" t="s">
        <v>28</v>
      </c>
      <c r="P1448" s="37" t="s">
        <v>79</v>
      </c>
      <c r="Q1448" s="37" t="s">
        <v>2489</v>
      </c>
      <c r="R1448" s="37">
        <v>62901</v>
      </c>
      <c r="S1448" s="39">
        <v>42138</v>
      </c>
      <c r="T1448" s="39">
        <v>42139</v>
      </c>
      <c r="U1448" s="37">
        <v>139.61199999999999</v>
      </c>
      <c r="V1448" s="37">
        <v>41</v>
      </c>
      <c r="W1448" s="37">
        <v>664.34</v>
      </c>
      <c r="X1448" s="37">
        <v>87110</v>
      </c>
      <c r="Y1448" s="37" t="s">
        <v>3217</v>
      </c>
      <c r="Z1448" s="37">
        <v>467.65033936488283</v>
      </c>
    </row>
    <row r="1449" spans="1:26" customFormat="1" x14ac:dyDescent="0.2">
      <c r="A1449" s="37">
        <v>1023</v>
      </c>
      <c r="B1449" s="37" t="s">
        <v>2490</v>
      </c>
      <c r="C1449" s="37" t="s">
        <v>1</v>
      </c>
      <c r="D1449" s="37">
        <v>0.02</v>
      </c>
      <c r="E1449" s="37">
        <v>39.06</v>
      </c>
      <c r="F1449" s="37">
        <v>10.55</v>
      </c>
      <c r="G1449" s="37" t="s">
        <v>14</v>
      </c>
      <c r="H1449" s="37" t="s">
        <v>3</v>
      </c>
      <c r="I1449" s="37" t="s">
        <v>24</v>
      </c>
      <c r="J1449" s="37" t="s">
        <v>48</v>
      </c>
      <c r="K1449" s="37" t="s">
        <v>49</v>
      </c>
      <c r="L1449" s="37" t="s">
        <v>231</v>
      </c>
      <c r="M1449" s="37">
        <v>0.37</v>
      </c>
      <c r="N1449" s="37" t="s">
        <v>8</v>
      </c>
      <c r="O1449" s="37" t="s">
        <v>87</v>
      </c>
      <c r="P1449" s="37" t="s">
        <v>296</v>
      </c>
      <c r="Q1449" s="37" t="s">
        <v>2491</v>
      </c>
      <c r="R1449" s="37">
        <v>15221</v>
      </c>
      <c r="S1449" s="39">
        <v>42139</v>
      </c>
      <c r="T1449" s="39">
        <v>42139</v>
      </c>
      <c r="U1449" s="37">
        <v>442.0899</v>
      </c>
      <c r="V1449" s="37">
        <v>16</v>
      </c>
      <c r="W1449" s="37">
        <v>640.71</v>
      </c>
      <c r="X1449" s="37">
        <v>88633</v>
      </c>
      <c r="Y1449" s="37" t="s">
        <v>3219</v>
      </c>
      <c r="Z1449" s="37">
        <v>1078.9544646532679</v>
      </c>
    </row>
    <row r="1450" spans="1:26" customFormat="1" x14ac:dyDescent="0.2">
      <c r="A1450" s="37">
        <v>1023</v>
      </c>
      <c r="B1450" s="37" t="s">
        <v>2490</v>
      </c>
      <c r="C1450" s="37" t="s">
        <v>1</v>
      </c>
      <c r="D1450" s="37">
        <v>0.1</v>
      </c>
      <c r="E1450" s="37">
        <v>37.700000000000003</v>
      </c>
      <c r="F1450" s="37">
        <v>2.99</v>
      </c>
      <c r="G1450" s="37" t="s">
        <v>14</v>
      </c>
      <c r="H1450" s="37" t="s">
        <v>3</v>
      </c>
      <c r="I1450" s="37" t="s">
        <v>24</v>
      </c>
      <c r="J1450" s="37" t="s">
        <v>48</v>
      </c>
      <c r="K1450" s="37" t="s">
        <v>49</v>
      </c>
      <c r="L1450" s="37" t="s">
        <v>2492</v>
      </c>
      <c r="M1450" s="37">
        <v>0.35</v>
      </c>
      <c r="N1450" s="37" t="s">
        <v>8</v>
      </c>
      <c r="O1450" s="37" t="s">
        <v>87</v>
      </c>
      <c r="P1450" s="37" t="s">
        <v>296</v>
      </c>
      <c r="Q1450" s="37" t="s">
        <v>2491</v>
      </c>
      <c r="R1450" s="37">
        <v>15221</v>
      </c>
      <c r="S1450" s="39">
        <v>42139</v>
      </c>
      <c r="T1450" s="39">
        <v>42140</v>
      </c>
      <c r="U1450" s="37">
        <v>455.12400000000002</v>
      </c>
      <c r="V1450" s="37">
        <v>18</v>
      </c>
      <c r="W1450" s="37">
        <v>659.6</v>
      </c>
      <c r="X1450" s="37">
        <v>88633</v>
      </c>
      <c r="Y1450" s="37" t="s">
        <v>3219</v>
      </c>
      <c r="Z1450" s="37">
        <v>809.59636079742882</v>
      </c>
    </row>
    <row r="1451" spans="1:26" customFormat="1" x14ac:dyDescent="0.2">
      <c r="A1451" s="37">
        <v>18</v>
      </c>
      <c r="B1451" s="37" t="s">
        <v>2493</v>
      </c>
      <c r="C1451" s="37" t="s">
        <v>13</v>
      </c>
      <c r="D1451" s="37">
        <v>0.05</v>
      </c>
      <c r="E1451" s="37">
        <v>26.48</v>
      </c>
      <c r="F1451" s="37">
        <v>6.93</v>
      </c>
      <c r="G1451" s="37" t="s">
        <v>14</v>
      </c>
      <c r="H1451" s="37" t="s">
        <v>3</v>
      </c>
      <c r="I1451" s="37" t="s">
        <v>4</v>
      </c>
      <c r="J1451" s="37" t="s">
        <v>102</v>
      </c>
      <c r="K1451" s="37" t="s">
        <v>49</v>
      </c>
      <c r="L1451" s="37" t="s">
        <v>2494</v>
      </c>
      <c r="M1451" s="37">
        <v>0.49</v>
      </c>
      <c r="N1451" s="37" t="s">
        <v>8</v>
      </c>
      <c r="O1451" s="37" t="s">
        <v>35</v>
      </c>
      <c r="P1451" s="37" t="s">
        <v>253</v>
      </c>
      <c r="Q1451" s="37" t="s">
        <v>2495</v>
      </c>
      <c r="R1451" s="37">
        <v>59601</v>
      </c>
      <c r="S1451" s="39">
        <v>42139</v>
      </c>
      <c r="T1451" s="39">
        <v>42140</v>
      </c>
      <c r="U1451" s="37">
        <v>314.48129999999998</v>
      </c>
      <c r="V1451" s="37">
        <v>17</v>
      </c>
      <c r="W1451" s="37">
        <v>455.77</v>
      </c>
      <c r="X1451" s="37">
        <v>90031</v>
      </c>
      <c r="Y1451" s="37" t="s">
        <v>3218</v>
      </c>
      <c r="Z1451" s="37">
        <v>596.22741008711819</v>
      </c>
    </row>
    <row r="1452" spans="1:26" customFormat="1" x14ac:dyDescent="0.2">
      <c r="A1452" s="37">
        <v>21</v>
      </c>
      <c r="B1452" s="37" t="s">
        <v>2496</v>
      </c>
      <c r="C1452" s="37" t="s">
        <v>13</v>
      </c>
      <c r="D1452" s="37">
        <v>0.05</v>
      </c>
      <c r="E1452" s="37">
        <v>26.48</v>
      </c>
      <c r="F1452" s="37">
        <v>6.93</v>
      </c>
      <c r="G1452" s="37" t="s">
        <v>14</v>
      </c>
      <c r="H1452" s="37" t="s">
        <v>3</v>
      </c>
      <c r="I1452" s="37" t="s">
        <v>4</v>
      </c>
      <c r="J1452" s="37" t="s">
        <v>102</v>
      </c>
      <c r="K1452" s="37" t="s">
        <v>49</v>
      </c>
      <c r="L1452" s="37" t="s">
        <v>2494</v>
      </c>
      <c r="M1452" s="37">
        <v>0.49</v>
      </c>
      <c r="N1452" s="37" t="s">
        <v>8</v>
      </c>
      <c r="O1452" s="37" t="s">
        <v>87</v>
      </c>
      <c r="P1452" s="37" t="s">
        <v>88</v>
      </c>
      <c r="Q1452" s="37" t="s">
        <v>89</v>
      </c>
      <c r="R1452" s="37">
        <v>10012</v>
      </c>
      <c r="S1452" s="39">
        <v>42139</v>
      </c>
      <c r="T1452" s="39">
        <v>42140</v>
      </c>
      <c r="U1452" s="37">
        <v>384.38</v>
      </c>
      <c r="V1452" s="37">
        <v>70</v>
      </c>
      <c r="W1452" s="37">
        <v>1876.69</v>
      </c>
      <c r="X1452" s="37">
        <v>41793</v>
      </c>
      <c r="Y1452" s="37" t="s">
        <v>3219</v>
      </c>
      <c r="Z1452" s="37">
        <v>667.80547684820635</v>
      </c>
    </row>
    <row r="1453" spans="1:26" customFormat="1" x14ac:dyDescent="0.2">
      <c r="A1453" s="37">
        <v>1989</v>
      </c>
      <c r="B1453" s="37" t="s">
        <v>669</v>
      </c>
      <c r="C1453" s="37" t="s">
        <v>13</v>
      </c>
      <c r="D1453" s="37">
        <v>0.01</v>
      </c>
      <c r="E1453" s="37">
        <v>30.98</v>
      </c>
      <c r="F1453" s="37">
        <v>6.5</v>
      </c>
      <c r="G1453" s="37" t="s">
        <v>14</v>
      </c>
      <c r="H1453" s="37" t="s">
        <v>70</v>
      </c>
      <c r="I1453" s="37" t="s">
        <v>16</v>
      </c>
      <c r="J1453" s="37" t="s">
        <v>17</v>
      </c>
      <c r="K1453" s="37" t="s">
        <v>49</v>
      </c>
      <c r="L1453" s="37" t="s">
        <v>2497</v>
      </c>
      <c r="M1453" s="37">
        <v>0.64</v>
      </c>
      <c r="N1453" s="37" t="s">
        <v>8</v>
      </c>
      <c r="O1453" s="37" t="s">
        <v>35</v>
      </c>
      <c r="P1453" s="37" t="s">
        <v>122</v>
      </c>
      <c r="Q1453" s="37" t="s">
        <v>671</v>
      </c>
      <c r="R1453" s="37">
        <v>84117</v>
      </c>
      <c r="S1453" s="39">
        <v>42139</v>
      </c>
      <c r="T1453" s="39">
        <v>42140</v>
      </c>
      <c r="U1453" s="37">
        <v>46.29</v>
      </c>
      <c r="V1453" s="37">
        <v>11</v>
      </c>
      <c r="W1453" s="37">
        <v>363.37</v>
      </c>
      <c r="X1453" s="37">
        <v>90001</v>
      </c>
      <c r="Y1453" s="37" t="s">
        <v>3218</v>
      </c>
      <c r="Z1453" s="37">
        <v>483.95472423118906</v>
      </c>
    </row>
    <row r="1454" spans="1:26" customFormat="1" x14ac:dyDescent="0.2">
      <c r="A1454" s="37">
        <v>1989</v>
      </c>
      <c r="B1454" s="37" t="s">
        <v>669</v>
      </c>
      <c r="C1454" s="37" t="s">
        <v>13</v>
      </c>
      <c r="D1454" s="37">
        <v>0.01</v>
      </c>
      <c r="E1454" s="37">
        <v>40.99</v>
      </c>
      <c r="F1454" s="37">
        <v>19.989999999999998</v>
      </c>
      <c r="G1454" s="37" t="s">
        <v>14</v>
      </c>
      <c r="H1454" s="37" t="s">
        <v>70</v>
      </c>
      <c r="I1454" s="37" t="s">
        <v>24</v>
      </c>
      <c r="J1454" s="37" t="s">
        <v>64</v>
      </c>
      <c r="K1454" s="37" t="s">
        <v>49</v>
      </c>
      <c r="L1454" s="37" t="s">
        <v>1210</v>
      </c>
      <c r="M1454" s="37">
        <v>0.36</v>
      </c>
      <c r="N1454" s="37" t="s">
        <v>8</v>
      </c>
      <c r="O1454" s="37" t="s">
        <v>35</v>
      </c>
      <c r="P1454" s="37" t="s">
        <v>122</v>
      </c>
      <c r="Q1454" s="37" t="s">
        <v>671</v>
      </c>
      <c r="R1454" s="37">
        <v>84117</v>
      </c>
      <c r="S1454" s="39">
        <v>42139</v>
      </c>
      <c r="T1454" s="39">
        <v>42142</v>
      </c>
      <c r="U1454" s="37">
        <v>177.79</v>
      </c>
      <c r="V1454" s="37">
        <v>11</v>
      </c>
      <c r="W1454" s="37">
        <v>480.75</v>
      </c>
      <c r="X1454" s="37">
        <v>90001</v>
      </c>
      <c r="Y1454" s="37" t="s">
        <v>3218</v>
      </c>
      <c r="Z1454" s="37">
        <v>790.10047763328623</v>
      </c>
    </row>
    <row r="1455" spans="1:26" customFormat="1" x14ac:dyDescent="0.2">
      <c r="A1455" s="37">
        <v>266</v>
      </c>
      <c r="B1455" s="37" t="s">
        <v>2498</v>
      </c>
      <c r="C1455" s="37" t="s">
        <v>92</v>
      </c>
      <c r="D1455" s="37">
        <v>0.08</v>
      </c>
      <c r="E1455" s="37">
        <v>6.48</v>
      </c>
      <c r="F1455" s="37">
        <v>7.03</v>
      </c>
      <c r="G1455" s="37" t="s">
        <v>14</v>
      </c>
      <c r="H1455" s="37" t="s">
        <v>70</v>
      </c>
      <c r="I1455" s="37" t="s">
        <v>24</v>
      </c>
      <c r="J1455" s="37" t="s">
        <v>64</v>
      </c>
      <c r="K1455" s="37" t="s">
        <v>49</v>
      </c>
      <c r="L1455" s="37" t="s">
        <v>2499</v>
      </c>
      <c r="M1455" s="37">
        <v>0.37</v>
      </c>
      <c r="N1455" s="37" t="s">
        <v>8</v>
      </c>
      <c r="O1455" s="37" t="s">
        <v>28</v>
      </c>
      <c r="P1455" s="37" t="s">
        <v>163</v>
      </c>
      <c r="Q1455" s="37" t="s">
        <v>2500</v>
      </c>
      <c r="R1455" s="37">
        <v>78207</v>
      </c>
      <c r="S1455" s="39">
        <v>42139</v>
      </c>
      <c r="T1455" s="39">
        <v>42140</v>
      </c>
      <c r="U1455" s="37">
        <v>8.9320000000000004</v>
      </c>
      <c r="V1455" s="37">
        <v>10</v>
      </c>
      <c r="W1455" s="37">
        <v>67.86</v>
      </c>
      <c r="X1455" s="37">
        <v>90594</v>
      </c>
      <c r="Y1455" s="37" t="s">
        <v>3217</v>
      </c>
      <c r="Z1455" s="37">
        <v>128.15843496354594</v>
      </c>
    </row>
    <row r="1456" spans="1:26" customFormat="1" x14ac:dyDescent="0.2">
      <c r="A1456" s="37">
        <v>266</v>
      </c>
      <c r="B1456" s="37" t="s">
        <v>2498</v>
      </c>
      <c r="C1456" s="37" t="s">
        <v>92</v>
      </c>
      <c r="D1456" s="37">
        <v>0.01</v>
      </c>
      <c r="E1456" s="37">
        <v>20.34</v>
      </c>
      <c r="F1456" s="37">
        <v>35</v>
      </c>
      <c r="G1456" s="37" t="s">
        <v>14</v>
      </c>
      <c r="H1456" s="37" t="s">
        <v>70</v>
      </c>
      <c r="I1456" s="37" t="s">
        <v>24</v>
      </c>
      <c r="J1456" s="37" t="s">
        <v>54</v>
      </c>
      <c r="K1456" s="37" t="s">
        <v>40</v>
      </c>
      <c r="L1456" s="37" t="s">
        <v>236</v>
      </c>
      <c r="M1456" s="37">
        <v>0.84</v>
      </c>
      <c r="N1456" s="37" t="s">
        <v>8</v>
      </c>
      <c r="O1456" s="37" t="s">
        <v>28</v>
      </c>
      <c r="P1456" s="37" t="s">
        <v>163</v>
      </c>
      <c r="Q1456" s="37" t="s">
        <v>2500</v>
      </c>
      <c r="R1456" s="37">
        <v>78207</v>
      </c>
      <c r="S1456" s="39">
        <v>42139</v>
      </c>
      <c r="T1456" s="39">
        <v>42140</v>
      </c>
      <c r="U1456" s="37">
        <v>229.63800000000001</v>
      </c>
      <c r="V1456" s="37">
        <v>33</v>
      </c>
      <c r="W1456" s="37">
        <v>747.28</v>
      </c>
      <c r="X1456" s="37">
        <v>90594</v>
      </c>
      <c r="Y1456" s="37" t="s">
        <v>3217</v>
      </c>
      <c r="Z1456" s="37">
        <v>1607.5804914586911</v>
      </c>
    </row>
    <row r="1457" spans="1:26" customFormat="1" x14ac:dyDescent="0.2">
      <c r="A1457" s="37">
        <v>491</v>
      </c>
      <c r="B1457" s="37" t="s">
        <v>1049</v>
      </c>
      <c r="C1457" s="37" t="s">
        <v>92</v>
      </c>
      <c r="D1457" s="37">
        <v>0.08</v>
      </c>
      <c r="E1457" s="37">
        <v>2.94</v>
      </c>
      <c r="F1457" s="37">
        <v>0.96</v>
      </c>
      <c r="G1457" s="37" t="s">
        <v>14</v>
      </c>
      <c r="H1457" s="37" t="s">
        <v>15</v>
      </c>
      <c r="I1457" s="37" t="s">
        <v>24</v>
      </c>
      <c r="J1457" s="37" t="s">
        <v>25</v>
      </c>
      <c r="K1457" s="37" t="s">
        <v>26</v>
      </c>
      <c r="L1457" s="37" t="s">
        <v>805</v>
      </c>
      <c r="M1457" s="37">
        <v>0.57999999999999996</v>
      </c>
      <c r="N1457" s="37" t="s">
        <v>8</v>
      </c>
      <c r="O1457" s="37" t="s">
        <v>87</v>
      </c>
      <c r="P1457" s="37" t="s">
        <v>88</v>
      </c>
      <c r="Q1457" s="37" t="s">
        <v>89</v>
      </c>
      <c r="R1457" s="37">
        <v>10154</v>
      </c>
      <c r="S1457" s="39">
        <v>42139</v>
      </c>
      <c r="T1457" s="39">
        <v>42141</v>
      </c>
      <c r="U1457" s="37">
        <v>-2.12</v>
      </c>
      <c r="V1457" s="37">
        <v>23</v>
      </c>
      <c r="W1457" s="37">
        <v>66.7</v>
      </c>
      <c r="X1457" s="37">
        <v>8353</v>
      </c>
      <c r="Y1457" s="37" t="s">
        <v>3219</v>
      </c>
      <c r="Z1457" s="37">
        <v>83.591507297596223</v>
      </c>
    </row>
    <row r="1458" spans="1:26" customFormat="1" x14ac:dyDescent="0.2">
      <c r="A1458" s="37">
        <v>494</v>
      </c>
      <c r="B1458" s="37" t="s">
        <v>1050</v>
      </c>
      <c r="C1458" s="37" t="s">
        <v>92</v>
      </c>
      <c r="D1458" s="37">
        <v>0.06</v>
      </c>
      <c r="E1458" s="37">
        <v>8.32</v>
      </c>
      <c r="F1458" s="37">
        <v>2.38</v>
      </c>
      <c r="G1458" s="37" t="s">
        <v>14</v>
      </c>
      <c r="H1458" s="37" t="s">
        <v>15</v>
      </c>
      <c r="I1458" s="37" t="s">
        <v>16</v>
      </c>
      <c r="J1458" s="37" t="s">
        <v>17</v>
      </c>
      <c r="K1458" s="37" t="s">
        <v>18</v>
      </c>
      <c r="L1458" s="37" t="s">
        <v>1401</v>
      </c>
      <c r="M1458" s="37">
        <v>0.74</v>
      </c>
      <c r="N1458" s="37" t="s">
        <v>8</v>
      </c>
      <c r="O1458" s="37" t="s">
        <v>35</v>
      </c>
      <c r="P1458" s="37" t="s">
        <v>42</v>
      </c>
      <c r="Q1458" s="37" t="s">
        <v>118</v>
      </c>
      <c r="R1458" s="37">
        <v>98115</v>
      </c>
      <c r="S1458" s="39">
        <v>42139</v>
      </c>
      <c r="T1458" s="39">
        <v>42141</v>
      </c>
      <c r="U1458" s="37">
        <v>-36.630000000000003</v>
      </c>
      <c r="V1458" s="37">
        <v>12</v>
      </c>
      <c r="W1458" s="37">
        <v>101.26</v>
      </c>
      <c r="X1458" s="37">
        <v>88905</v>
      </c>
      <c r="Y1458" s="37" t="s">
        <v>3218</v>
      </c>
      <c r="Z1458" s="37">
        <v>250.56293077894469</v>
      </c>
    </row>
    <row r="1459" spans="1:26" customFormat="1" x14ac:dyDescent="0.2">
      <c r="A1459" s="37">
        <v>494</v>
      </c>
      <c r="B1459" s="37" t="s">
        <v>1050</v>
      </c>
      <c r="C1459" s="37" t="s">
        <v>92</v>
      </c>
      <c r="D1459" s="37">
        <v>0.08</v>
      </c>
      <c r="E1459" s="37">
        <v>2.94</v>
      </c>
      <c r="F1459" s="37">
        <v>0.96</v>
      </c>
      <c r="G1459" s="37" t="s">
        <v>14</v>
      </c>
      <c r="H1459" s="37" t="s">
        <v>15</v>
      </c>
      <c r="I1459" s="37" t="s">
        <v>24</v>
      </c>
      <c r="J1459" s="37" t="s">
        <v>25</v>
      </c>
      <c r="K1459" s="37" t="s">
        <v>26</v>
      </c>
      <c r="L1459" s="37" t="s">
        <v>805</v>
      </c>
      <c r="M1459" s="37">
        <v>0.57999999999999996</v>
      </c>
      <c r="N1459" s="37" t="s">
        <v>8</v>
      </c>
      <c r="O1459" s="37" t="s">
        <v>35</v>
      </c>
      <c r="P1459" s="37" t="s">
        <v>42</v>
      </c>
      <c r="Q1459" s="37" t="s">
        <v>118</v>
      </c>
      <c r="R1459" s="37">
        <v>98115</v>
      </c>
      <c r="S1459" s="39">
        <v>42139</v>
      </c>
      <c r="T1459" s="39">
        <v>42141</v>
      </c>
      <c r="U1459" s="37">
        <v>-2.12</v>
      </c>
      <c r="V1459" s="37">
        <v>6</v>
      </c>
      <c r="W1459" s="37">
        <v>17.399999999999999</v>
      </c>
      <c r="X1459" s="37">
        <v>88905</v>
      </c>
      <c r="Y1459" s="37" t="s">
        <v>3218</v>
      </c>
      <c r="Z1459" s="37">
        <v>83.591507297596223</v>
      </c>
    </row>
    <row r="1460" spans="1:26" customFormat="1" x14ac:dyDescent="0.2">
      <c r="A1460" s="37">
        <v>3041</v>
      </c>
      <c r="B1460" s="37" t="s">
        <v>2501</v>
      </c>
      <c r="C1460" s="37" t="s">
        <v>46</v>
      </c>
      <c r="D1460" s="37">
        <v>0.08</v>
      </c>
      <c r="E1460" s="37">
        <v>73.98</v>
      </c>
      <c r="F1460" s="37">
        <v>4</v>
      </c>
      <c r="G1460" s="37" t="s">
        <v>14</v>
      </c>
      <c r="H1460" s="37" t="s">
        <v>70</v>
      </c>
      <c r="I1460" s="37" t="s">
        <v>16</v>
      </c>
      <c r="J1460" s="37" t="s">
        <v>17</v>
      </c>
      <c r="K1460" s="37" t="s">
        <v>49</v>
      </c>
      <c r="L1460" s="37" t="s">
        <v>709</v>
      </c>
      <c r="M1460" s="37">
        <v>0.77</v>
      </c>
      <c r="N1460" s="37" t="s">
        <v>8</v>
      </c>
      <c r="O1460" s="37" t="s">
        <v>28</v>
      </c>
      <c r="P1460" s="37" t="s">
        <v>513</v>
      </c>
      <c r="Q1460" s="37" t="s">
        <v>2041</v>
      </c>
      <c r="R1460" s="37">
        <v>67846</v>
      </c>
      <c r="S1460" s="39">
        <v>42139</v>
      </c>
      <c r="T1460" s="39">
        <v>42142</v>
      </c>
      <c r="U1460" s="37">
        <v>97.16</v>
      </c>
      <c r="V1460" s="37">
        <v>17</v>
      </c>
      <c r="W1460" s="37">
        <v>1181.67</v>
      </c>
      <c r="X1460" s="37">
        <v>86102</v>
      </c>
      <c r="Y1460" s="37" t="s">
        <v>3217</v>
      </c>
      <c r="Z1460" s="37">
        <v>866.9879527744672</v>
      </c>
    </row>
    <row r="1461" spans="1:26" customFormat="1" x14ac:dyDescent="0.2">
      <c r="A1461" s="37">
        <v>3041</v>
      </c>
      <c r="B1461" s="37" t="s">
        <v>2501</v>
      </c>
      <c r="C1461" s="37" t="s">
        <v>46</v>
      </c>
      <c r="D1461" s="37">
        <v>0.02</v>
      </c>
      <c r="E1461" s="37">
        <v>3.68</v>
      </c>
      <c r="F1461" s="37">
        <v>1.32</v>
      </c>
      <c r="G1461" s="37" t="s">
        <v>14</v>
      </c>
      <c r="H1461" s="37" t="s">
        <v>70</v>
      </c>
      <c r="I1461" s="37" t="s">
        <v>24</v>
      </c>
      <c r="J1461" s="37" t="s">
        <v>544</v>
      </c>
      <c r="K1461" s="37" t="s">
        <v>26</v>
      </c>
      <c r="L1461" s="37" t="s">
        <v>2502</v>
      </c>
      <c r="M1461" s="37">
        <v>0.83</v>
      </c>
      <c r="N1461" s="37" t="s">
        <v>8</v>
      </c>
      <c r="O1461" s="37" t="s">
        <v>28</v>
      </c>
      <c r="P1461" s="37" t="s">
        <v>513</v>
      </c>
      <c r="Q1461" s="37" t="s">
        <v>2041</v>
      </c>
      <c r="R1461" s="37">
        <v>67846</v>
      </c>
      <c r="S1461" s="39">
        <v>42139</v>
      </c>
      <c r="T1461" s="39">
        <v>42141</v>
      </c>
      <c r="U1461" s="37">
        <v>-20.65</v>
      </c>
      <c r="V1461" s="37">
        <v>8</v>
      </c>
      <c r="W1461" s="37">
        <v>29.93</v>
      </c>
      <c r="X1461" s="37">
        <v>86102</v>
      </c>
      <c r="Y1461" s="37" t="s">
        <v>3217</v>
      </c>
      <c r="Z1461" s="37">
        <v>541.53315931480847</v>
      </c>
    </row>
    <row r="1462" spans="1:26" customFormat="1" x14ac:dyDescent="0.2">
      <c r="A1462" s="37">
        <v>136</v>
      </c>
      <c r="B1462" s="37" t="s">
        <v>2503</v>
      </c>
      <c r="C1462" s="37" t="s">
        <v>1</v>
      </c>
      <c r="D1462" s="37">
        <v>0.04</v>
      </c>
      <c r="E1462" s="37">
        <v>18.97</v>
      </c>
      <c r="F1462" s="37">
        <v>9.5399999999999991</v>
      </c>
      <c r="G1462" s="37" t="s">
        <v>14</v>
      </c>
      <c r="H1462" s="37" t="s">
        <v>3</v>
      </c>
      <c r="I1462" s="37" t="s">
        <v>24</v>
      </c>
      <c r="J1462" s="37" t="s">
        <v>64</v>
      </c>
      <c r="K1462" s="37" t="s">
        <v>49</v>
      </c>
      <c r="L1462" s="37" t="s">
        <v>455</v>
      </c>
      <c r="M1462" s="37">
        <v>0.37</v>
      </c>
      <c r="N1462" s="37" t="s">
        <v>8</v>
      </c>
      <c r="O1462" s="37" t="s">
        <v>35</v>
      </c>
      <c r="P1462" s="37" t="s">
        <v>66</v>
      </c>
      <c r="Q1462" s="37" t="s">
        <v>2504</v>
      </c>
      <c r="R1462" s="37">
        <v>94952</v>
      </c>
      <c r="S1462" s="39">
        <v>42140</v>
      </c>
      <c r="T1462" s="39">
        <v>42141</v>
      </c>
      <c r="U1462" s="37">
        <v>3.04</v>
      </c>
      <c r="V1462" s="37">
        <v>5</v>
      </c>
      <c r="W1462" s="37">
        <v>101.74</v>
      </c>
      <c r="X1462" s="37">
        <v>88534</v>
      </c>
      <c r="Y1462" s="37" t="s">
        <v>3218</v>
      </c>
      <c r="Z1462" s="37">
        <v>525.27805917602336</v>
      </c>
    </row>
    <row r="1463" spans="1:26" customFormat="1" x14ac:dyDescent="0.2">
      <c r="A1463" s="37">
        <v>136</v>
      </c>
      <c r="B1463" s="37" t="s">
        <v>2503</v>
      </c>
      <c r="C1463" s="37" t="s">
        <v>1</v>
      </c>
      <c r="D1463" s="37">
        <v>0.09</v>
      </c>
      <c r="E1463" s="37">
        <v>10.98</v>
      </c>
      <c r="F1463" s="37">
        <v>3.37</v>
      </c>
      <c r="G1463" s="37" t="s">
        <v>14</v>
      </c>
      <c r="H1463" s="37" t="s">
        <v>3</v>
      </c>
      <c r="I1463" s="37" t="s">
        <v>24</v>
      </c>
      <c r="J1463" s="37" t="s">
        <v>544</v>
      </c>
      <c r="K1463" s="37" t="s">
        <v>18</v>
      </c>
      <c r="L1463" s="37" t="s">
        <v>2105</v>
      </c>
      <c r="M1463" s="37">
        <v>0.56999999999999995</v>
      </c>
      <c r="N1463" s="37" t="s">
        <v>8</v>
      </c>
      <c r="O1463" s="37" t="s">
        <v>35</v>
      </c>
      <c r="P1463" s="37" t="s">
        <v>66</v>
      </c>
      <c r="Q1463" s="37" t="s">
        <v>2504</v>
      </c>
      <c r="R1463" s="37">
        <v>94952</v>
      </c>
      <c r="S1463" s="39">
        <v>42140</v>
      </c>
      <c r="T1463" s="39">
        <v>42141</v>
      </c>
      <c r="U1463" s="37">
        <v>2.706</v>
      </c>
      <c r="V1463" s="37">
        <v>8</v>
      </c>
      <c r="W1463" s="37">
        <v>84.52</v>
      </c>
      <c r="X1463" s="37">
        <v>88534</v>
      </c>
      <c r="Y1463" s="37" t="s">
        <v>3218</v>
      </c>
      <c r="Z1463" s="37">
        <v>462.56202985451228</v>
      </c>
    </row>
    <row r="1464" spans="1:26" customFormat="1" x14ac:dyDescent="0.2">
      <c r="A1464" s="37">
        <v>688</v>
      </c>
      <c r="B1464" s="37" t="s">
        <v>1497</v>
      </c>
      <c r="C1464" s="37" t="s">
        <v>1</v>
      </c>
      <c r="D1464" s="37">
        <v>7.0000000000000007E-2</v>
      </c>
      <c r="E1464" s="37">
        <v>279.48</v>
      </c>
      <c r="F1464" s="37">
        <v>35</v>
      </c>
      <c r="G1464" s="37" t="s">
        <v>14</v>
      </c>
      <c r="H1464" s="37" t="s">
        <v>3</v>
      </c>
      <c r="I1464" s="37" t="s">
        <v>24</v>
      </c>
      <c r="J1464" s="37" t="s">
        <v>54</v>
      </c>
      <c r="K1464" s="37" t="s">
        <v>40</v>
      </c>
      <c r="L1464" s="37" t="s">
        <v>201</v>
      </c>
      <c r="M1464" s="37">
        <v>0.8</v>
      </c>
      <c r="N1464" s="37" t="s">
        <v>8</v>
      </c>
      <c r="O1464" s="37" t="s">
        <v>28</v>
      </c>
      <c r="P1464" s="37" t="s">
        <v>56</v>
      </c>
      <c r="Q1464" s="37" t="s">
        <v>1499</v>
      </c>
      <c r="R1464" s="37">
        <v>63116</v>
      </c>
      <c r="S1464" s="39">
        <v>42140</v>
      </c>
      <c r="T1464" s="39">
        <v>42140</v>
      </c>
      <c r="U1464" s="37">
        <v>-207.28</v>
      </c>
      <c r="V1464" s="37">
        <v>10</v>
      </c>
      <c r="W1464" s="37">
        <v>2716.09</v>
      </c>
      <c r="X1464" s="37">
        <v>88503</v>
      </c>
      <c r="Y1464" s="37" t="s">
        <v>3217</v>
      </c>
      <c r="Z1464" s="37">
        <v>2167.4101646380959</v>
      </c>
    </row>
    <row r="1465" spans="1:26" customFormat="1" x14ac:dyDescent="0.2">
      <c r="A1465" s="37">
        <v>1042</v>
      </c>
      <c r="B1465" s="37" t="s">
        <v>2505</v>
      </c>
      <c r="C1465" s="37" t="s">
        <v>1</v>
      </c>
      <c r="D1465" s="37">
        <v>0</v>
      </c>
      <c r="E1465" s="37">
        <v>14.42</v>
      </c>
      <c r="F1465" s="37">
        <v>6.75</v>
      </c>
      <c r="G1465" s="37" t="s">
        <v>63</v>
      </c>
      <c r="H1465" s="37" t="s">
        <v>3</v>
      </c>
      <c r="I1465" s="37" t="s">
        <v>24</v>
      </c>
      <c r="J1465" s="37" t="s">
        <v>71</v>
      </c>
      <c r="K1465" s="37" t="s">
        <v>120</v>
      </c>
      <c r="L1465" s="37" t="s">
        <v>385</v>
      </c>
      <c r="M1465" s="37">
        <v>0.52</v>
      </c>
      <c r="N1465" s="37" t="s">
        <v>8</v>
      </c>
      <c r="O1465" s="37" t="s">
        <v>35</v>
      </c>
      <c r="P1465" s="37" t="s">
        <v>66</v>
      </c>
      <c r="Q1465" s="37" t="s">
        <v>2506</v>
      </c>
      <c r="R1465" s="37">
        <v>95991</v>
      </c>
      <c r="S1465" s="39">
        <v>42140</v>
      </c>
      <c r="T1465" s="39">
        <v>42141</v>
      </c>
      <c r="U1465" s="37">
        <v>9.33</v>
      </c>
      <c r="V1465" s="37">
        <v>6</v>
      </c>
      <c r="W1465" s="37">
        <v>98.96</v>
      </c>
      <c r="X1465" s="37">
        <v>87847</v>
      </c>
      <c r="Y1465" s="37" t="s">
        <v>3218</v>
      </c>
      <c r="Z1465" s="37">
        <v>509.24470936012386</v>
      </c>
    </row>
    <row r="1466" spans="1:26" customFormat="1" x14ac:dyDescent="0.2">
      <c r="A1466" s="37">
        <v>1390</v>
      </c>
      <c r="B1466" s="37" t="s">
        <v>2507</v>
      </c>
      <c r="C1466" s="37" t="s">
        <v>1</v>
      </c>
      <c r="D1466" s="37">
        <v>0.1</v>
      </c>
      <c r="E1466" s="37">
        <v>8.17</v>
      </c>
      <c r="F1466" s="37">
        <v>1.69</v>
      </c>
      <c r="G1466" s="37" t="s">
        <v>14</v>
      </c>
      <c r="H1466" s="37" t="s">
        <v>70</v>
      </c>
      <c r="I1466" s="37" t="s">
        <v>24</v>
      </c>
      <c r="J1466" s="37" t="s">
        <v>64</v>
      </c>
      <c r="K1466" s="37" t="s">
        <v>26</v>
      </c>
      <c r="L1466" s="37" t="s">
        <v>2508</v>
      </c>
      <c r="M1466" s="37">
        <v>0.38</v>
      </c>
      <c r="N1466" s="37" t="s">
        <v>8</v>
      </c>
      <c r="O1466" s="37" t="s">
        <v>35</v>
      </c>
      <c r="P1466" s="37" t="s">
        <v>66</v>
      </c>
      <c r="Q1466" s="37" t="s">
        <v>2509</v>
      </c>
      <c r="R1466" s="37">
        <v>95207</v>
      </c>
      <c r="S1466" s="39">
        <v>42140</v>
      </c>
      <c r="T1466" s="39">
        <v>42140</v>
      </c>
      <c r="U1466" s="37">
        <v>100.2984</v>
      </c>
      <c r="V1466" s="37">
        <v>19</v>
      </c>
      <c r="W1466" s="37">
        <v>145.36000000000001</v>
      </c>
      <c r="X1466" s="37">
        <v>88731</v>
      </c>
      <c r="Y1466" s="37" t="s">
        <v>3218</v>
      </c>
      <c r="Z1466" s="37">
        <v>351.76410743866666</v>
      </c>
    </row>
    <row r="1467" spans="1:26" customFormat="1" x14ac:dyDescent="0.2">
      <c r="A1467" s="37">
        <v>1390</v>
      </c>
      <c r="B1467" s="37" t="s">
        <v>2507</v>
      </c>
      <c r="C1467" s="37" t="s">
        <v>1</v>
      </c>
      <c r="D1467" s="37">
        <v>0.03</v>
      </c>
      <c r="E1467" s="37">
        <v>110.99</v>
      </c>
      <c r="F1467" s="37">
        <v>2.5</v>
      </c>
      <c r="G1467" s="37" t="s">
        <v>14</v>
      </c>
      <c r="H1467" s="37" t="s">
        <v>70</v>
      </c>
      <c r="I1467" s="37" t="s">
        <v>16</v>
      </c>
      <c r="J1467" s="37" t="s">
        <v>111</v>
      </c>
      <c r="K1467" s="37" t="s">
        <v>49</v>
      </c>
      <c r="L1467" s="37" t="s">
        <v>112</v>
      </c>
      <c r="M1467" s="37">
        <v>0.56999999999999995</v>
      </c>
      <c r="N1467" s="37" t="s">
        <v>8</v>
      </c>
      <c r="O1467" s="37" t="s">
        <v>35</v>
      </c>
      <c r="P1467" s="37" t="s">
        <v>66</v>
      </c>
      <c r="Q1467" s="37" t="s">
        <v>2509</v>
      </c>
      <c r="R1467" s="37">
        <v>95207</v>
      </c>
      <c r="S1467" s="39">
        <v>42140</v>
      </c>
      <c r="T1467" s="39">
        <v>42142</v>
      </c>
      <c r="U1467" s="37">
        <v>2495.3987999999999</v>
      </c>
      <c r="V1467" s="37">
        <v>38</v>
      </c>
      <c r="W1467" s="37">
        <v>3616.52</v>
      </c>
      <c r="X1467" s="37">
        <v>88731</v>
      </c>
      <c r="Y1467" s="37" t="s">
        <v>3218</v>
      </c>
      <c r="Z1467" s="37">
        <v>3353.1331670584786</v>
      </c>
    </row>
    <row r="1468" spans="1:26" customFormat="1" x14ac:dyDescent="0.2">
      <c r="A1468" s="37">
        <v>1721</v>
      </c>
      <c r="B1468" s="37" t="s">
        <v>2510</v>
      </c>
      <c r="C1468" s="37" t="s">
        <v>13</v>
      </c>
      <c r="D1468" s="37">
        <v>0.04</v>
      </c>
      <c r="E1468" s="37">
        <v>12.44</v>
      </c>
      <c r="F1468" s="37">
        <v>6.27</v>
      </c>
      <c r="G1468" s="37" t="s">
        <v>14</v>
      </c>
      <c r="H1468" s="37" t="s">
        <v>70</v>
      </c>
      <c r="I1468" s="37" t="s">
        <v>24</v>
      </c>
      <c r="J1468" s="37" t="s">
        <v>54</v>
      </c>
      <c r="K1468" s="37" t="s">
        <v>120</v>
      </c>
      <c r="L1468" s="37" t="s">
        <v>2511</v>
      </c>
      <c r="M1468" s="37">
        <v>0.56999999999999995</v>
      </c>
      <c r="N1468" s="37" t="s">
        <v>8</v>
      </c>
      <c r="O1468" s="37" t="s">
        <v>9</v>
      </c>
      <c r="P1468" s="37" t="s">
        <v>20</v>
      </c>
      <c r="Q1468" s="37" t="s">
        <v>2512</v>
      </c>
      <c r="R1468" s="37">
        <v>72401</v>
      </c>
      <c r="S1468" s="39">
        <v>42140</v>
      </c>
      <c r="T1468" s="39">
        <v>42141</v>
      </c>
      <c r="U1468" s="37">
        <v>-258.56599999999997</v>
      </c>
      <c r="V1468" s="37">
        <v>37</v>
      </c>
      <c r="W1468" s="37">
        <v>464.94</v>
      </c>
      <c r="X1468" s="37">
        <v>90787</v>
      </c>
      <c r="Y1468" s="37" t="s">
        <v>3216</v>
      </c>
      <c r="Z1468" s="37">
        <v>29.320175911628127</v>
      </c>
    </row>
    <row r="1469" spans="1:26" customFormat="1" x14ac:dyDescent="0.2">
      <c r="A1469" s="37">
        <v>1723</v>
      </c>
      <c r="B1469" s="37" t="s">
        <v>864</v>
      </c>
      <c r="C1469" s="37" t="s">
        <v>13</v>
      </c>
      <c r="D1469" s="37">
        <v>0.04</v>
      </c>
      <c r="E1469" s="37">
        <v>12.44</v>
      </c>
      <c r="F1469" s="37">
        <v>6.27</v>
      </c>
      <c r="G1469" s="37" t="s">
        <v>14</v>
      </c>
      <c r="H1469" s="37" t="s">
        <v>70</v>
      </c>
      <c r="I1469" s="37" t="s">
        <v>24</v>
      </c>
      <c r="J1469" s="37" t="s">
        <v>54</v>
      </c>
      <c r="K1469" s="37" t="s">
        <v>120</v>
      </c>
      <c r="L1469" s="37" t="s">
        <v>2511</v>
      </c>
      <c r="M1469" s="37">
        <v>0.56999999999999995</v>
      </c>
      <c r="N1469" s="37" t="s">
        <v>8</v>
      </c>
      <c r="O1469" s="37" t="s">
        <v>35</v>
      </c>
      <c r="P1469" s="37" t="s">
        <v>66</v>
      </c>
      <c r="Q1469" s="37" t="s">
        <v>866</v>
      </c>
      <c r="R1469" s="37">
        <v>92037</v>
      </c>
      <c r="S1469" s="39">
        <v>42140</v>
      </c>
      <c r="T1469" s="39">
        <v>42141</v>
      </c>
      <c r="U1469" s="37">
        <v>-59.06</v>
      </c>
      <c r="V1469" s="37">
        <v>146</v>
      </c>
      <c r="W1469" s="37">
        <v>1834.61</v>
      </c>
      <c r="X1469" s="37">
        <v>32710</v>
      </c>
      <c r="Y1469" s="37" t="s">
        <v>3218</v>
      </c>
      <c r="Z1469" s="37">
        <v>233.61945168124399</v>
      </c>
    </row>
    <row r="1470" spans="1:26" customFormat="1" x14ac:dyDescent="0.2">
      <c r="A1470" s="37">
        <v>2610</v>
      </c>
      <c r="B1470" s="37" t="s">
        <v>2513</v>
      </c>
      <c r="C1470" s="37" t="s">
        <v>13</v>
      </c>
      <c r="D1470" s="37">
        <v>0.09</v>
      </c>
      <c r="E1470" s="37">
        <v>5.4</v>
      </c>
      <c r="F1470" s="37">
        <v>7.78</v>
      </c>
      <c r="G1470" s="37" t="s">
        <v>14</v>
      </c>
      <c r="H1470" s="37" t="s">
        <v>70</v>
      </c>
      <c r="I1470" s="37" t="s">
        <v>24</v>
      </c>
      <c r="J1470" s="37" t="s">
        <v>48</v>
      </c>
      <c r="K1470" s="37" t="s">
        <v>49</v>
      </c>
      <c r="L1470" s="37" t="s">
        <v>1460</v>
      </c>
      <c r="M1470" s="37">
        <v>0.37</v>
      </c>
      <c r="N1470" s="37" t="s">
        <v>8</v>
      </c>
      <c r="O1470" s="37" t="s">
        <v>35</v>
      </c>
      <c r="P1470" s="37" t="s">
        <v>66</v>
      </c>
      <c r="Q1470" s="37" t="s">
        <v>2271</v>
      </c>
      <c r="R1470" s="37">
        <v>95616</v>
      </c>
      <c r="S1470" s="39">
        <v>42140</v>
      </c>
      <c r="T1470" s="39">
        <v>42141</v>
      </c>
      <c r="U1470" s="37">
        <v>-136.25200000000001</v>
      </c>
      <c r="V1470" s="37">
        <v>9</v>
      </c>
      <c r="W1470" s="37">
        <v>49.24</v>
      </c>
      <c r="X1470" s="37">
        <v>86118</v>
      </c>
      <c r="Y1470" s="37" t="s">
        <v>3218</v>
      </c>
      <c r="Z1470" s="37">
        <v>-25.028005248818431</v>
      </c>
    </row>
    <row r="1471" spans="1:26" customFormat="1" x14ac:dyDescent="0.2">
      <c r="A1471" s="37">
        <v>3354</v>
      </c>
      <c r="B1471" s="37" t="s">
        <v>1869</v>
      </c>
      <c r="C1471" s="37" t="s">
        <v>13</v>
      </c>
      <c r="D1471" s="37">
        <v>0.03</v>
      </c>
      <c r="E1471" s="37">
        <v>28.53</v>
      </c>
      <c r="F1471" s="37">
        <v>1.49</v>
      </c>
      <c r="G1471" s="37" t="s">
        <v>14</v>
      </c>
      <c r="H1471" s="37" t="s">
        <v>70</v>
      </c>
      <c r="I1471" s="37" t="s">
        <v>24</v>
      </c>
      <c r="J1471" s="37" t="s">
        <v>48</v>
      </c>
      <c r="K1471" s="37" t="s">
        <v>49</v>
      </c>
      <c r="L1471" s="37" t="s">
        <v>1808</v>
      </c>
      <c r="M1471" s="37">
        <v>0.38</v>
      </c>
      <c r="N1471" s="37" t="s">
        <v>8</v>
      </c>
      <c r="O1471" s="37" t="s">
        <v>35</v>
      </c>
      <c r="P1471" s="37" t="s">
        <v>66</v>
      </c>
      <c r="Q1471" s="37" t="s">
        <v>1871</v>
      </c>
      <c r="R1471" s="37">
        <v>92231</v>
      </c>
      <c r="S1471" s="39">
        <v>42140</v>
      </c>
      <c r="T1471" s="39">
        <v>42141</v>
      </c>
      <c r="U1471" s="37">
        <v>137.67570000000001</v>
      </c>
      <c r="V1471" s="37">
        <v>7</v>
      </c>
      <c r="W1471" s="37">
        <v>199.53</v>
      </c>
      <c r="X1471" s="37">
        <v>88589</v>
      </c>
      <c r="Y1471" s="37" t="s">
        <v>3218</v>
      </c>
      <c r="Z1471" s="37">
        <v>202.0620497753699</v>
      </c>
    </row>
    <row r="1472" spans="1:26" customFormat="1" x14ac:dyDescent="0.2">
      <c r="A1472" s="37">
        <v>3354</v>
      </c>
      <c r="B1472" s="37" t="s">
        <v>1869</v>
      </c>
      <c r="C1472" s="37" t="s">
        <v>13</v>
      </c>
      <c r="D1472" s="37">
        <v>7.0000000000000007E-2</v>
      </c>
      <c r="E1472" s="37">
        <v>5.98</v>
      </c>
      <c r="F1472" s="37">
        <v>7.15</v>
      </c>
      <c r="G1472" s="37" t="s">
        <v>14</v>
      </c>
      <c r="H1472" s="37" t="s">
        <v>70</v>
      </c>
      <c r="I1472" s="37" t="s">
        <v>24</v>
      </c>
      <c r="J1472" s="37" t="s">
        <v>64</v>
      </c>
      <c r="K1472" s="37" t="s">
        <v>49</v>
      </c>
      <c r="L1472" s="37" t="s">
        <v>2514</v>
      </c>
      <c r="M1472" s="37">
        <v>0.36</v>
      </c>
      <c r="N1472" s="37" t="s">
        <v>8</v>
      </c>
      <c r="O1472" s="37" t="s">
        <v>35</v>
      </c>
      <c r="P1472" s="37" t="s">
        <v>66</v>
      </c>
      <c r="Q1472" s="37" t="s">
        <v>1871</v>
      </c>
      <c r="R1472" s="37">
        <v>92231</v>
      </c>
      <c r="S1472" s="39">
        <v>42140</v>
      </c>
      <c r="T1472" s="39">
        <v>42142</v>
      </c>
      <c r="U1472" s="37">
        <v>-62</v>
      </c>
      <c r="V1472" s="37">
        <v>6</v>
      </c>
      <c r="W1472" s="37">
        <v>37.049999999999997</v>
      </c>
      <c r="X1472" s="37">
        <v>88589</v>
      </c>
      <c r="Y1472" s="37" t="s">
        <v>3218</v>
      </c>
      <c r="Z1472" s="37">
        <v>40.317346648531128</v>
      </c>
    </row>
    <row r="1473" spans="1:26" customFormat="1" x14ac:dyDescent="0.2">
      <c r="A1473" s="37">
        <v>2070</v>
      </c>
      <c r="B1473" s="37" t="s">
        <v>2515</v>
      </c>
      <c r="C1473" s="37" t="s">
        <v>23</v>
      </c>
      <c r="D1473" s="37">
        <v>7.0000000000000007E-2</v>
      </c>
      <c r="E1473" s="37">
        <v>35.99</v>
      </c>
      <c r="F1473" s="37">
        <v>5.99</v>
      </c>
      <c r="G1473" s="37" t="s">
        <v>14</v>
      </c>
      <c r="H1473" s="37" t="s">
        <v>70</v>
      </c>
      <c r="I1473" s="37" t="s">
        <v>16</v>
      </c>
      <c r="J1473" s="37" t="s">
        <v>111</v>
      </c>
      <c r="K1473" s="37" t="s">
        <v>26</v>
      </c>
      <c r="L1473" s="37" t="s">
        <v>1348</v>
      </c>
      <c r="M1473" s="37">
        <v>0.38</v>
      </c>
      <c r="N1473" s="37" t="s">
        <v>8</v>
      </c>
      <c r="O1473" s="37" t="s">
        <v>28</v>
      </c>
      <c r="P1473" s="37" t="s">
        <v>265</v>
      </c>
      <c r="Q1473" s="37" t="s">
        <v>2516</v>
      </c>
      <c r="R1473" s="37">
        <v>48021</v>
      </c>
      <c r="S1473" s="39">
        <v>42140</v>
      </c>
      <c r="T1473" s="39">
        <v>42144</v>
      </c>
      <c r="U1473" s="37">
        <v>17.8398</v>
      </c>
      <c r="V1473" s="37">
        <v>5</v>
      </c>
      <c r="W1473" s="37">
        <v>153.61000000000001</v>
      </c>
      <c r="X1473" s="37">
        <v>88558</v>
      </c>
      <c r="Y1473" s="37" t="s">
        <v>3217</v>
      </c>
      <c r="Z1473" s="37">
        <v>282.92077789609914</v>
      </c>
    </row>
    <row r="1474" spans="1:26" customFormat="1" x14ac:dyDescent="0.2">
      <c r="A1474" s="37">
        <v>2071</v>
      </c>
      <c r="B1474" s="37" t="s">
        <v>893</v>
      </c>
      <c r="C1474" s="37" t="s">
        <v>23</v>
      </c>
      <c r="D1474" s="37">
        <v>0.08</v>
      </c>
      <c r="E1474" s="37">
        <v>65.989999999999995</v>
      </c>
      <c r="F1474" s="37">
        <v>5.92</v>
      </c>
      <c r="G1474" s="37" t="s">
        <v>63</v>
      </c>
      <c r="H1474" s="37" t="s">
        <v>70</v>
      </c>
      <c r="I1474" s="37" t="s">
        <v>16</v>
      </c>
      <c r="J1474" s="37" t="s">
        <v>111</v>
      </c>
      <c r="K1474" s="37" t="s">
        <v>49</v>
      </c>
      <c r="L1474" s="37" t="s">
        <v>1032</v>
      </c>
      <c r="M1474" s="37">
        <v>0.57999999999999996</v>
      </c>
      <c r="N1474" s="37" t="s">
        <v>8</v>
      </c>
      <c r="O1474" s="37" t="s">
        <v>28</v>
      </c>
      <c r="P1474" s="37" t="s">
        <v>265</v>
      </c>
      <c r="Q1474" s="37" t="s">
        <v>895</v>
      </c>
      <c r="R1474" s="37">
        <v>48336</v>
      </c>
      <c r="S1474" s="39">
        <v>42140</v>
      </c>
      <c r="T1474" s="39">
        <v>42147</v>
      </c>
      <c r="U1474" s="37">
        <v>183.84299999999999</v>
      </c>
      <c r="V1474" s="37">
        <v>20</v>
      </c>
      <c r="W1474" s="37">
        <v>1063.81</v>
      </c>
      <c r="X1474" s="37">
        <v>88558</v>
      </c>
      <c r="Y1474" s="37" t="s">
        <v>3217</v>
      </c>
      <c r="Z1474" s="37">
        <v>622.38533646961707</v>
      </c>
    </row>
    <row r="1475" spans="1:26" customFormat="1" x14ac:dyDescent="0.2">
      <c r="A1475" s="37">
        <v>1984</v>
      </c>
      <c r="B1475" s="37" t="s">
        <v>2517</v>
      </c>
      <c r="C1475" s="37" t="s">
        <v>46</v>
      </c>
      <c r="D1475" s="37">
        <v>0.1</v>
      </c>
      <c r="E1475" s="37">
        <v>7.37</v>
      </c>
      <c r="F1475" s="37">
        <v>5.53</v>
      </c>
      <c r="G1475" s="37" t="s">
        <v>14</v>
      </c>
      <c r="H1475" s="37" t="s">
        <v>15</v>
      </c>
      <c r="I1475" s="37" t="s">
        <v>16</v>
      </c>
      <c r="J1475" s="37" t="s">
        <v>17</v>
      </c>
      <c r="K1475" s="37" t="s">
        <v>18</v>
      </c>
      <c r="L1475" s="37" t="s">
        <v>525</v>
      </c>
      <c r="M1475" s="37">
        <v>0.69</v>
      </c>
      <c r="N1475" s="37" t="s">
        <v>8</v>
      </c>
      <c r="O1475" s="37" t="s">
        <v>9</v>
      </c>
      <c r="P1475" s="37" t="s">
        <v>247</v>
      </c>
      <c r="Q1475" s="37" t="s">
        <v>248</v>
      </c>
      <c r="R1475" s="37">
        <v>29915</v>
      </c>
      <c r="S1475" s="39">
        <v>42140</v>
      </c>
      <c r="T1475" s="39">
        <v>42140</v>
      </c>
      <c r="U1475" s="37">
        <v>290.202</v>
      </c>
      <c r="V1475" s="37">
        <v>38</v>
      </c>
      <c r="W1475" s="37">
        <v>269.33</v>
      </c>
      <c r="X1475" s="37">
        <v>91258</v>
      </c>
      <c r="Y1475" s="37" t="s">
        <v>3216</v>
      </c>
      <c r="Z1475" s="37">
        <v>789.6080697119047</v>
      </c>
    </row>
    <row r="1476" spans="1:26" customFormat="1" x14ac:dyDescent="0.2">
      <c r="A1476" s="37">
        <v>91</v>
      </c>
      <c r="B1476" s="37" t="s">
        <v>1222</v>
      </c>
      <c r="C1476" s="37" t="s">
        <v>13</v>
      </c>
      <c r="D1476" s="37">
        <v>7.0000000000000007E-2</v>
      </c>
      <c r="E1476" s="37">
        <v>19.84</v>
      </c>
      <c r="F1476" s="37">
        <v>4.0999999999999996</v>
      </c>
      <c r="G1476" s="37" t="s">
        <v>14</v>
      </c>
      <c r="H1476" s="37" t="s">
        <v>47</v>
      </c>
      <c r="I1476" s="37" t="s">
        <v>24</v>
      </c>
      <c r="J1476" s="37" t="s">
        <v>25</v>
      </c>
      <c r="K1476" s="37" t="s">
        <v>26</v>
      </c>
      <c r="L1476" s="37" t="s">
        <v>2518</v>
      </c>
      <c r="M1476" s="37">
        <v>0.44</v>
      </c>
      <c r="N1476" s="37" t="s">
        <v>8</v>
      </c>
      <c r="O1476" s="37" t="s">
        <v>35</v>
      </c>
      <c r="P1476" s="37" t="s">
        <v>66</v>
      </c>
      <c r="Q1476" s="37" t="s">
        <v>1223</v>
      </c>
      <c r="R1476" s="37">
        <v>94591</v>
      </c>
      <c r="S1476" s="39">
        <v>42141</v>
      </c>
      <c r="T1476" s="39">
        <v>42142</v>
      </c>
      <c r="U1476" s="37">
        <v>117.852</v>
      </c>
      <c r="V1476" s="37">
        <v>9</v>
      </c>
      <c r="W1476" s="37">
        <v>170.8</v>
      </c>
      <c r="X1476" s="37">
        <v>87175</v>
      </c>
      <c r="Y1476" s="37" t="s">
        <v>3218</v>
      </c>
      <c r="Z1476" s="37">
        <v>280.55005835625917</v>
      </c>
    </row>
    <row r="1477" spans="1:26" customFormat="1" x14ac:dyDescent="0.2">
      <c r="A1477" s="37">
        <v>92</v>
      </c>
      <c r="B1477" s="37" t="s">
        <v>2519</v>
      </c>
      <c r="C1477" s="37" t="s">
        <v>13</v>
      </c>
      <c r="D1477" s="37">
        <v>7.0000000000000007E-2</v>
      </c>
      <c r="E1477" s="37">
        <v>8.34</v>
      </c>
      <c r="F1477" s="37">
        <v>1.43</v>
      </c>
      <c r="G1477" s="37" t="s">
        <v>14</v>
      </c>
      <c r="H1477" s="37" t="s">
        <v>47</v>
      </c>
      <c r="I1477" s="37" t="s">
        <v>24</v>
      </c>
      <c r="J1477" s="37" t="s">
        <v>64</v>
      </c>
      <c r="K1477" s="37" t="s">
        <v>26</v>
      </c>
      <c r="L1477" s="37" t="s">
        <v>2520</v>
      </c>
      <c r="M1477" s="37">
        <v>0.35</v>
      </c>
      <c r="N1477" s="37" t="s">
        <v>8</v>
      </c>
      <c r="O1477" s="37" t="s">
        <v>9</v>
      </c>
      <c r="P1477" s="37" t="s">
        <v>144</v>
      </c>
      <c r="Q1477" s="37" t="s">
        <v>2521</v>
      </c>
      <c r="R1477" s="37">
        <v>70056</v>
      </c>
      <c r="S1477" s="39">
        <v>42141</v>
      </c>
      <c r="T1477" s="39">
        <v>42143</v>
      </c>
      <c r="U1477" s="37">
        <v>-190.68</v>
      </c>
      <c r="V1477" s="37">
        <v>16</v>
      </c>
      <c r="W1477" s="37">
        <v>132.08000000000001</v>
      </c>
      <c r="X1477" s="37">
        <v>87175</v>
      </c>
      <c r="Y1477" s="37" t="s">
        <v>3216</v>
      </c>
      <c r="Z1477" s="37">
        <v>-220.0297643512375</v>
      </c>
    </row>
    <row r="1478" spans="1:26" customFormat="1" x14ac:dyDescent="0.2">
      <c r="A1478" s="37">
        <v>92</v>
      </c>
      <c r="B1478" s="37" t="s">
        <v>2519</v>
      </c>
      <c r="C1478" s="37" t="s">
        <v>13</v>
      </c>
      <c r="D1478" s="37">
        <v>0.09</v>
      </c>
      <c r="E1478" s="37">
        <v>4.9800000000000004</v>
      </c>
      <c r="F1478" s="37">
        <v>6.07</v>
      </c>
      <c r="G1478" s="37" t="s">
        <v>14</v>
      </c>
      <c r="H1478" s="37" t="s">
        <v>47</v>
      </c>
      <c r="I1478" s="37" t="s">
        <v>24</v>
      </c>
      <c r="J1478" s="37" t="s">
        <v>64</v>
      </c>
      <c r="K1478" s="37" t="s">
        <v>49</v>
      </c>
      <c r="L1478" s="37" t="s">
        <v>763</v>
      </c>
      <c r="M1478" s="37">
        <v>0.36</v>
      </c>
      <c r="N1478" s="37" t="s">
        <v>8</v>
      </c>
      <c r="O1478" s="37" t="s">
        <v>9</v>
      </c>
      <c r="P1478" s="37" t="s">
        <v>144</v>
      </c>
      <c r="Q1478" s="37" t="s">
        <v>2521</v>
      </c>
      <c r="R1478" s="37">
        <v>70056</v>
      </c>
      <c r="S1478" s="39">
        <v>42141</v>
      </c>
      <c r="T1478" s="39">
        <v>42142</v>
      </c>
      <c r="U1478" s="37">
        <v>325.39800000000002</v>
      </c>
      <c r="V1478" s="37">
        <v>9</v>
      </c>
      <c r="W1478" s="37">
        <v>45.34</v>
      </c>
      <c r="X1478" s="37">
        <v>87175</v>
      </c>
      <c r="Y1478" s="37" t="s">
        <v>3216</v>
      </c>
      <c r="Z1478" s="37">
        <v>421.2615340532667</v>
      </c>
    </row>
    <row r="1479" spans="1:26" customFormat="1" x14ac:dyDescent="0.2">
      <c r="A1479" s="37">
        <v>772</v>
      </c>
      <c r="B1479" s="37" t="s">
        <v>452</v>
      </c>
      <c r="C1479" s="37" t="s">
        <v>23</v>
      </c>
      <c r="D1479" s="37">
        <v>0.02</v>
      </c>
      <c r="E1479" s="37">
        <v>4.0599999999999996</v>
      </c>
      <c r="F1479" s="37">
        <v>6.89</v>
      </c>
      <c r="G1479" s="37" t="s">
        <v>63</v>
      </c>
      <c r="H1479" s="37" t="s">
        <v>3</v>
      </c>
      <c r="I1479" s="37" t="s">
        <v>24</v>
      </c>
      <c r="J1479" s="37" t="s">
        <v>71</v>
      </c>
      <c r="K1479" s="37" t="s">
        <v>49</v>
      </c>
      <c r="L1479" s="37" t="s">
        <v>1247</v>
      </c>
      <c r="M1479" s="37">
        <v>0.6</v>
      </c>
      <c r="N1479" s="37" t="s">
        <v>8</v>
      </c>
      <c r="O1479" s="37" t="s">
        <v>87</v>
      </c>
      <c r="P1479" s="37" t="s">
        <v>296</v>
      </c>
      <c r="Q1479" s="37" t="s">
        <v>454</v>
      </c>
      <c r="R1479" s="37">
        <v>18103</v>
      </c>
      <c r="S1479" s="39">
        <v>42141</v>
      </c>
      <c r="T1479" s="39">
        <v>42145</v>
      </c>
      <c r="U1479" s="37">
        <v>12.706</v>
      </c>
      <c r="V1479" s="37">
        <v>12</v>
      </c>
      <c r="W1479" s="37">
        <v>64.41</v>
      </c>
      <c r="X1479" s="37">
        <v>88668</v>
      </c>
      <c r="Y1479" s="37" t="s">
        <v>3219</v>
      </c>
      <c r="Z1479" s="37">
        <v>327.14666193569525</v>
      </c>
    </row>
    <row r="1480" spans="1:26" customFormat="1" x14ac:dyDescent="0.2">
      <c r="A1480" s="37">
        <v>772</v>
      </c>
      <c r="B1480" s="37" t="s">
        <v>452</v>
      </c>
      <c r="C1480" s="37" t="s">
        <v>23</v>
      </c>
      <c r="D1480" s="37">
        <v>7.0000000000000007E-2</v>
      </c>
      <c r="E1480" s="37">
        <v>9.49</v>
      </c>
      <c r="F1480" s="37">
        <v>5.76</v>
      </c>
      <c r="G1480" s="37" t="s">
        <v>14</v>
      </c>
      <c r="H1480" s="37" t="s">
        <v>3</v>
      </c>
      <c r="I1480" s="37" t="s">
        <v>16</v>
      </c>
      <c r="J1480" s="37" t="s">
        <v>32</v>
      </c>
      <c r="K1480" s="37" t="s">
        <v>120</v>
      </c>
      <c r="L1480" s="37" t="s">
        <v>2522</v>
      </c>
      <c r="M1480" s="37">
        <v>0.39</v>
      </c>
      <c r="N1480" s="37" t="s">
        <v>8</v>
      </c>
      <c r="O1480" s="37" t="s">
        <v>87</v>
      </c>
      <c r="P1480" s="37" t="s">
        <v>296</v>
      </c>
      <c r="Q1480" s="37" t="s">
        <v>454</v>
      </c>
      <c r="R1480" s="37">
        <v>18103</v>
      </c>
      <c r="S1480" s="39">
        <v>42141</v>
      </c>
      <c r="T1480" s="39">
        <v>42145</v>
      </c>
      <c r="U1480" s="37">
        <v>7.71516</v>
      </c>
      <c r="V1480" s="37">
        <v>37</v>
      </c>
      <c r="W1480" s="37">
        <v>344.57</v>
      </c>
      <c r="X1480" s="37">
        <v>88668</v>
      </c>
      <c r="Y1480" s="37" t="s">
        <v>3219</v>
      </c>
      <c r="Z1480" s="37">
        <v>182.44192589213947</v>
      </c>
    </row>
    <row r="1481" spans="1:26" customFormat="1" x14ac:dyDescent="0.2">
      <c r="A1481" s="37">
        <v>1906</v>
      </c>
      <c r="B1481" s="37" t="s">
        <v>2523</v>
      </c>
      <c r="C1481" s="37" t="s">
        <v>23</v>
      </c>
      <c r="D1481" s="37">
        <v>7.0000000000000007E-2</v>
      </c>
      <c r="E1481" s="37">
        <v>172.99</v>
      </c>
      <c r="F1481" s="37">
        <v>19.989999999999998</v>
      </c>
      <c r="G1481" s="37" t="s">
        <v>14</v>
      </c>
      <c r="H1481" s="37" t="s">
        <v>70</v>
      </c>
      <c r="I1481" s="37" t="s">
        <v>24</v>
      </c>
      <c r="J1481" s="37" t="s">
        <v>48</v>
      </c>
      <c r="K1481" s="37" t="s">
        <v>49</v>
      </c>
      <c r="L1481" s="37" t="s">
        <v>2524</v>
      </c>
      <c r="M1481" s="37">
        <v>0.39</v>
      </c>
      <c r="N1481" s="37" t="s">
        <v>8</v>
      </c>
      <c r="O1481" s="37" t="s">
        <v>87</v>
      </c>
      <c r="P1481" s="37" t="s">
        <v>293</v>
      </c>
      <c r="Q1481" s="37" t="s">
        <v>1995</v>
      </c>
      <c r="R1481" s="37">
        <v>45801</v>
      </c>
      <c r="S1481" s="39">
        <v>42141</v>
      </c>
      <c r="T1481" s="39">
        <v>42141</v>
      </c>
      <c r="U1481" s="37">
        <v>2502.6851999999999</v>
      </c>
      <c r="V1481" s="37">
        <v>22</v>
      </c>
      <c r="W1481" s="37">
        <v>3627.08</v>
      </c>
      <c r="X1481" s="37">
        <v>86500</v>
      </c>
      <c r="Y1481" s="37" t="s">
        <v>3219</v>
      </c>
      <c r="Z1481" s="37">
        <v>3651.9741104605541</v>
      </c>
    </row>
    <row r="1482" spans="1:26" customFormat="1" x14ac:dyDescent="0.2">
      <c r="A1482" s="37">
        <v>1907</v>
      </c>
      <c r="B1482" s="37" t="s">
        <v>2525</v>
      </c>
      <c r="C1482" s="37" t="s">
        <v>23</v>
      </c>
      <c r="D1482" s="37">
        <v>0.09</v>
      </c>
      <c r="E1482" s="37">
        <v>7.64</v>
      </c>
      <c r="F1482" s="37">
        <v>1.39</v>
      </c>
      <c r="G1482" s="37" t="s">
        <v>14</v>
      </c>
      <c r="H1482" s="37" t="s">
        <v>70</v>
      </c>
      <c r="I1482" s="37" t="s">
        <v>24</v>
      </c>
      <c r="J1482" s="37" t="s">
        <v>321</v>
      </c>
      <c r="K1482" s="37" t="s">
        <v>49</v>
      </c>
      <c r="L1482" s="37" t="s">
        <v>1534</v>
      </c>
      <c r="M1482" s="37">
        <v>0.36</v>
      </c>
      <c r="N1482" s="37" t="s">
        <v>8</v>
      </c>
      <c r="O1482" s="37" t="s">
        <v>87</v>
      </c>
      <c r="P1482" s="37" t="s">
        <v>293</v>
      </c>
      <c r="Q1482" s="37" t="s">
        <v>2526</v>
      </c>
      <c r="R1482" s="37">
        <v>44052</v>
      </c>
      <c r="S1482" s="39">
        <v>42141</v>
      </c>
      <c r="T1482" s="39">
        <v>42150</v>
      </c>
      <c r="U1482" s="37">
        <v>0.68799999999999994</v>
      </c>
      <c r="V1482" s="37">
        <v>1</v>
      </c>
      <c r="W1482" s="37">
        <v>8.34</v>
      </c>
      <c r="X1482" s="37">
        <v>86500</v>
      </c>
      <c r="Y1482" s="37" t="s">
        <v>3219</v>
      </c>
      <c r="Z1482" s="37">
        <v>19.549922473231085</v>
      </c>
    </row>
    <row r="1483" spans="1:26" customFormat="1" x14ac:dyDescent="0.2">
      <c r="A1483" s="37">
        <v>2858</v>
      </c>
      <c r="B1483" s="37" t="s">
        <v>2527</v>
      </c>
      <c r="C1483" s="37" t="s">
        <v>92</v>
      </c>
      <c r="D1483" s="37">
        <v>0.06</v>
      </c>
      <c r="E1483" s="37">
        <v>2.94</v>
      </c>
      <c r="F1483" s="37">
        <v>0.96</v>
      </c>
      <c r="G1483" s="37" t="s">
        <v>14</v>
      </c>
      <c r="H1483" s="37" t="s">
        <v>70</v>
      </c>
      <c r="I1483" s="37" t="s">
        <v>24</v>
      </c>
      <c r="J1483" s="37" t="s">
        <v>25</v>
      </c>
      <c r="K1483" s="37" t="s">
        <v>26</v>
      </c>
      <c r="L1483" s="37" t="s">
        <v>805</v>
      </c>
      <c r="M1483" s="37">
        <v>0.57999999999999996</v>
      </c>
      <c r="N1483" s="37" t="s">
        <v>8</v>
      </c>
      <c r="O1483" s="37" t="s">
        <v>9</v>
      </c>
      <c r="P1483" s="37" t="s">
        <v>99</v>
      </c>
      <c r="Q1483" s="37" t="s">
        <v>1339</v>
      </c>
      <c r="R1483" s="37">
        <v>32259</v>
      </c>
      <c r="S1483" s="39">
        <v>42141</v>
      </c>
      <c r="T1483" s="39">
        <v>42142</v>
      </c>
      <c r="U1483" s="37">
        <v>-8.8759999999999994</v>
      </c>
      <c r="V1483" s="37">
        <v>3</v>
      </c>
      <c r="W1483" s="37">
        <v>8.7899999999999991</v>
      </c>
      <c r="X1483" s="37">
        <v>88279</v>
      </c>
      <c r="Y1483" s="37" t="s">
        <v>3216</v>
      </c>
      <c r="Z1483" s="37">
        <v>118.8257082740862</v>
      </c>
    </row>
    <row r="1484" spans="1:26" customFormat="1" x14ac:dyDescent="0.2">
      <c r="A1484" s="37">
        <v>3132</v>
      </c>
      <c r="B1484" s="37" t="s">
        <v>2528</v>
      </c>
      <c r="C1484" s="37" t="s">
        <v>92</v>
      </c>
      <c r="D1484" s="37">
        <v>0.04</v>
      </c>
      <c r="E1484" s="37">
        <v>62.05</v>
      </c>
      <c r="F1484" s="37">
        <v>3.99</v>
      </c>
      <c r="G1484" s="37" t="s">
        <v>14</v>
      </c>
      <c r="H1484" s="37" t="s">
        <v>70</v>
      </c>
      <c r="I1484" s="37" t="s">
        <v>24</v>
      </c>
      <c r="J1484" s="37" t="s">
        <v>71</v>
      </c>
      <c r="K1484" s="37" t="s">
        <v>49</v>
      </c>
      <c r="L1484" s="37" t="s">
        <v>2529</v>
      </c>
      <c r="M1484" s="37">
        <v>0.55000000000000004</v>
      </c>
      <c r="N1484" s="37" t="s">
        <v>8</v>
      </c>
      <c r="O1484" s="37" t="s">
        <v>28</v>
      </c>
      <c r="P1484" s="37" t="s">
        <v>79</v>
      </c>
      <c r="Q1484" s="37" t="s">
        <v>2530</v>
      </c>
      <c r="R1484" s="37">
        <v>60060</v>
      </c>
      <c r="S1484" s="39">
        <v>42141</v>
      </c>
      <c r="T1484" s="39">
        <v>42142</v>
      </c>
      <c r="U1484" s="37">
        <v>1644.0768</v>
      </c>
      <c r="V1484" s="37">
        <v>40</v>
      </c>
      <c r="W1484" s="37">
        <v>2382.7199999999998</v>
      </c>
      <c r="X1484" s="37">
        <v>86794</v>
      </c>
      <c r="Y1484" s="37" t="s">
        <v>3217</v>
      </c>
      <c r="Z1484" s="37">
        <v>2068.7223808327017</v>
      </c>
    </row>
    <row r="1485" spans="1:26" customFormat="1" x14ac:dyDescent="0.2">
      <c r="A1485" s="37">
        <v>3113</v>
      </c>
      <c r="B1485" s="37" t="s">
        <v>2531</v>
      </c>
      <c r="C1485" s="37" t="s">
        <v>46</v>
      </c>
      <c r="D1485" s="37">
        <v>7.0000000000000007E-2</v>
      </c>
      <c r="E1485" s="37">
        <v>34.54</v>
      </c>
      <c r="F1485" s="37">
        <v>14.72</v>
      </c>
      <c r="G1485" s="37" t="s">
        <v>14</v>
      </c>
      <c r="H1485" s="37" t="s">
        <v>70</v>
      </c>
      <c r="I1485" s="37" t="s">
        <v>24</v>
      </c>
      <c r="J1485" s="37" t="s">
        <v>48</v>
      </c>
      <c r="K1485" s="37" t="s">
        <v>49</v>
      </c>
      <c r="L1485" s="37" t="s">
        <v>2532</v>
      </c>
      <c r="M1485" s="37">
        <v>0.37</v>
      </c>
      <c r="N1485" s="37" t="s">
        <v>8</v>
      </c>
      <c r="O1485" s="37" t="s">
        <v>9</v>
      </c>
      <c r="P1485" s="37" t="s">
        <v>144</v>
      </c>
      <c r="Q1485" s="37" t="s">
        <v>2533</v>
      </c>
      <c r="R1485" s="37">
        <v>70560</v>
      </c>
      <c r="S1485" s="39">
        <v>42141</v>
      </c>
      <c r="T1485" s="39">
        <v>42142</v>
      </c>
      <c r="U1485" s="37">
        <v>-20.182259999999999</v>
      </c>
      <c r="V1485" s="37">
        <v>17</v>
      </c>
      <c r="W1485" s="37">
        <v>574.97</v>
      </c>
      <c r="X1485" s="37">
        <v>86860</v>
      </c>
      <c r="Y1485" s="37" t="s">
        <v>3216</v>
      </c>
      <c r="Z1485" s="37">
        <v>593.68263725585939</v>
      </c>
    </row>
    <row r="1486" spans="1:26" customFormat="1" x14ac:dyDescent="0.2">
      <c r="A1486" s="37">
        <v>3113</v>
      </c>
      <c r="B1486" s="37" t="s">
        <v>2531</v>
      </c>
      <c r="C1486" s="37" t="s">
        <v>46</v>
      </c>
      <c r="D1486" s="37">
        <v>0.02</v>
      </c>
      <c r="E1486" s="37">
        <v>12.28</v>
      </c>
      <c r="F1486" s="37">
        <v>6.47</v>
      </c>
      <c r="G1486" s="37" t="s">
        <v>14</v>
      </c>
      <c r="H1486" s="37" t="s">
        <v>70</v>
      </c>
      <c r="I1486" s="37" t="s">
        <v>24</v>
      </c>
      <c r="J1486" s="37" t="s">
        <v>64</v>
      </c>
      <c r="K1486" s="37" t="s">
        <v>49</v>
      </c>
      <c r="L1486" s="37" t="s">
        <v>2534</v>
      </c>
      <c r="M1486" s="37">
        <v>0.38</v>
      </c>
      <c r="N1486" s="37" t="s">
        <v>8</v>
      </c>
      <c r="O1486" s="37" t="s">
        <v>9</v>
      </c>
      <c r="P1486" s="37" t="s">
        <v>144</v>
      </c>
      <c r="Q1486" s="37" t="s">
        <v>2533</v>
      </c>
      <c r="R1486" s="37">
        <v>70560</v>
      </c>
      <c r="S1486" s="39">
        <v>42141</v>
      </c>
      <c r="T1486" s="39">
        <v>42141</v>
      </c>
      <c r="U1486" s="37">
        <v>-156.97219999999999</v>
      </c>
      <c r="V1486" s="37">
        <v>9</v>
      </c>
      <c r="W1486" s="37">
        <v>115.22</v>
      </c>
      <c r="X1486" s="37">
        <v>86860</v>
      </c>
      <c r="Y1486" s="37" t="s">
        <v>3216</v>
      </c>
      <c r="Z1486" s="37">
        <v>197.19091841401479</v>
      </c>
    </row>
    <row r="1487" spans="1:26" customFormat="1" x14ac:dyDescent="0.2">
      <c r="A1487" s="37">
        <v>3113</v>
      </c>
      <c r="B1487" s="37" t="s">
        <v>2531</v>
      </c>
      <c r="C1487" s="37" t="s">
        <v>46</v>
      </c>
      <c r="D1487" s="37">
        <v>0.06</v>
      </c>
      <c r="E1487" s="37">
        <v>34.58</v>
      </c>
      <c r="F1487" s="37">
        <v>8.99</v>
      </c>
      <c r="G1487" s="37" t="s">
        <v>63</v>
      </c>
      <c r="H1487" s="37" t="s">
        <v>70</v>
      </c>
      <c r="I1487" s="37" t="s">
        <v>24</v>
      </c>
      <c r="J1487" s="37" t="s">
        <v>25</v>
      </c>
      <c r="K1487" s="37" t="s">
        <v>18</v>
      </c>
      <c r="L1487" s="37" t="s">
        <v>2535</v>
      </c>
      <c r="M1487" s="37">
        <v>0.56000000000000005</v>
      </c>
      <c r="N1487" s="37" t="s">
        <v>8</v>
      </c>
      <c r="O1487" s="37" t="s">
        <v>9</v>
      </c>
      <c r="P1487" s="37" t="s">
        <v>144</v>
      </c>
      <c r="Q1487" s="37" t="s">
        <v>2533</v>
      </c>
      <c r="R1487" s="37">
        <v>70560</v>
      </c>
      <c r="S1487" s="39">
        <v>42141</v>
      </c>
      <c r="T1487" s="39">
        <v>42143</v>
      </c>
      <c r="U1487" s="37">
        <v>384.5043</v>
      </c>
      <c r="V1487" s="37">
        <v>13</v>
      </c>
      <c r="W1487" s="37">
        <v>456.58</v>
      </c>
      <c r="X1487" s="37">
        <v>86860</v>
      </c>
      <c r="Y1487" s="37" t="s">
        <v>3216</v>
      </c>
      <c r="Z1487" s="37">
        <v>932.1614013870701</v>
      </c>
    </row>
    <row r="1488" spans="1:26" customFormat="1" x14ac:dyDescent="0.2">
      <c r="A1488" s="37">
        <v>2035</v>
      </c>
      <c r="B1488" s="37" t="s">
        <v>2536</v>
      </c>
      <c r="C1488" s="37" t="s">
        <v>1</v>
      </c>
      <c r="D1488" s="37">
        <v>0.1</v>
      </c>
      <c r="E1488" s="37">
        <v>1.89</v>
      </c>
      <c r="F1488" s="37">
        <v>0.76</v>
      </c>
      <c r="G1488" s="37" t="s">
        <v>14</v>
      </c>
      <c r="H1488" s="37" t="s">
        <v>15</v>
      </c>
      <c r="I1488" s="37" t="s">
        <v>24</v>
      </c>
      <c r="J1488" s="37" t="s">
        <v>152</v>
      </c>
      <c r="K1488" s="37" t="s">
        <v>26</v>
      </c>
      <c r="L1488" s="37" t="s">
        <v>2537</v>
      </c>
      <c r="M1488" s="37">
        <v>0.83</v>
      </c>
      <c r="N1488" s="37" t="s">
        <v>8</v>
      </c>
      <c r="O1488" s="37" t="s">
        <v>9</v>
      </c>
      <c r="P1488" s="37" t="s">
        <v>99</v>
      </c>
      <c r="Q1488" s="37" t="s">
        <v>580</v>
      </c>
      <c r="R1488" s="37">
        <v>33403</v>
      </c>
      <c r="S1488" s="39">
        <v>42142</v>
      </c>
      <c r="T1488" s="39">
        <v>42144</v>
      </c>
      <c r="U1488" s="37">
        <v>-40.432000000000002</v>
      </c>
      <c r="V1488" s="37">
        <v>20</v>
      </c>
      <c r="W1488" s="37">
        <v>36.72</v>
      </c>
      <c r="X1488" s="37">
        <v>87117</v>
      </c>
      <c r="Y1488" s="37" t="s">
        <v>3216</v>
      </c>
      <c r="Z1488" s="37">
        <v>507.36862251315102</v>
      </c>
    </row>
    <row r="1489" spans="1:26" customFormat="1" x14ac:dyDescent="0.2">
      <c r="A1489" s="37">
        <v>1554</v>
      </c>
      <c r="B1489" s="37" t="s">
        <v>1124</v>
      </c>
      <c r="C1489" s="37" t="s">
        <v>13</v>
      </c>
      <c r="D1489" s="37">
        <v>0.04</v>
      </c>
      <c r="E1489" s="37">
        <v>10.98</v>
      </c>
      <c r="F1489" s="37">
        <v>3.99</v>
      </c>
      <c r="G1489" s="37" t="s">
        <v>14</v>
      </c>
      <c r="H1489" s="37" t="s">
        <v>3</v>
      </c>
      <c r="I1489" s="37" t="s">
        <v>24</v>
      </c>
      <c r="J1489" s="37" t="s">
        <v>71</v>
      </c>
      <c r="K1489" s="37" t="s">
        <v>49</v>
      </c>
      <c r="L1489" s="37" t="s">
        <v>1669</v>
      </c>
      <c r="M1489" s="37">
        <v>0.57999999999999996</v>
      </c>
      <c r="N1489" s="37" t="s">
        <v>8</v>
      </c>
      <c r="O1489" s="37" t="s">
        <v>9</v>
      </c>
      <c r="P1489" s="37" t="s">
        <v>10</v>
      </c>
      <c r="Q1489" s="37" t="s">
        <v>1126</v>
      </c>
      <c r="R1489" s="37">
        <v>39503</v>
      </c>
      <c r="S1489" s="39">
        <v>42142</v>
      </c>
      <c r="T1489" s="39">
        <v>42142</v>
      </c>
      <c r="U1489" s="37">
        <v>481.03199999999998</v>
      </c>
      <c r="V1489" s="37">
        <v>15</v>
      </c>
      <c r="W1489" s="37">
        <v>172.22</v>
      </c>
      <c r="X1489" s="37">
        <v>87485</v>
      </c>
      <c r="Y1489" s="37" t="s">
        <v>3216</v>
      </c>
      <c r="Z1489" s="37">
        <v>718.37065150195053</v>
      </c>
    </row>
    <row r="1490" spans="1:26" customFormat="1" x14ac:dyDescent="0.2">
      <c r="A1490" s="37">
        <v>3086</v>
      </c>
      <c r="B1490" s="37" t="s">
        <v>2538</v>
      </c>
      <c r="C1490" s="37" t="s">
        <v>13</v>
      </c>
      <c r="D1490" s="37">
        <v>0.05</v>
      </c>
      <c r="E1490" s="37">
        <v>39.99</v>
      </c>
      <c r="F1490" s="37">
        <v>10.25</v>
      </c>
      <c r="G1490" s="37" t="s">
        <v>63</v>
      </c>
      <c r="H1490" s="37" t="s">
        <v>15</v>
      </c>
      <c r="I1490" s="37" t="s">
        <v>16</v>
      </c>
      <c r="J1490" s="37" t="s">
        <v>17</v>
      </c>
      <c r="K1490" s="37" t="s">
        <v>49</v>
      </c>
      <c r="L1490" s="37" t="s">
        <v>2539</v>
      </c>
      <c r="M1490" s="37">
        <v>0.55000000000000004</v>
      </c>
      <c r="N1490" s="37" t="s">
        <v>8</v>
      </c>
      <c r="O1490" s="37" t="s">
        <v>9</v>
      </c>
      <c r="P1490" s="37" t="s">
        <v>99</v>
      </c>
      <c r="Q1490" s="37" t="s">
        <v>2540</v>
      </c>
      <c r="R1490" s="37">
        <v>34287</v>
      </c>
      <c r="S1490" s="39">
        <v>42142</v>
      </c>
      <c r="T1490" s="39">
        <v>42143</v>
      </c>
      <c r="U1490" s="37">
        <v>4.29</v>
      </c>
      <c r="V1490" s="37">
        <v>3</v>
      </c>
      <c r="W1490" s="37">
        <v>130.91</v>
      </c>
      <c r="X1490" s="37">
        <v>88380</v>
      </c>
      <c r="Y1490" s="37" t="s">
        <v>3216</v>
      </c>
      <c r="Z1490" s="37">
        <v>360.43136960471321</v>
      </c>
    </row>
    <row r="1491" spans="1:26" customFormat="1" x14ac:dyDescent="0.2">
      <c r="A1491" s="37">
        <v>487</v>
      </c>
      <c r="B1491" s="37" t="s">
        <v>2541</v>
      </c>
      <c r="C1491" s="37" t="s">
        <v>92</v>
      </c>
      <c r="D1491" s="37">
        <v>0.1</v>
      </c>
      <c r="E1491" s="37">
        <v>3.36</v>
      </c>
      <c r="F1491" s="37">
        <v>6.27</v>
      </c>
      <c r="G1491" s="37" t="s">
        <v>63</v>
      </c>
      <c r="H1491" s="37" t="s">
        <v>70</v>
      </c>
      <c r="I1491" s="37" t="s">
        <v>24</v>
      </c>
      <c r="J1491" s="37" t="s">
        <v>48</v>
      </c>
      <c r="K1491" s="37" t="s">
        <v>49</v>
      </c>
      <c r="L1491" s="37" t="s">
        <v>162</v>
      </c>
      <c r="M1491" s="37">
        <v>0.4</v>
      </c>
      <c r="N1491" s="37" t="s">
        <v>8</v>
      </c>
      <c r="O1491" s="37" t="s">
        <v>87</v>
      </c>
      <c r="P1491" s="37" t="s">
        <v>307</v>
      </c>
      <c r="Q1491" s="37" t="s">
        <v>308</v>
      </c>
      <c r="R1491" s="37">
        <v>4073</v>
      </c>
      <c r="S1491" s="39">
        <v>42142</v>
      </c>
      <c r="T1491" s="39">
        <v>42143</v>
      </c>
      <c r="U1491" s="37">
        <v>-67.0565</v>
      </c>
      <c r="V1491" s="37">
        <v>5</v>
      </c>
      <c r="W1491" s="37">
        <v>20.87</v>
      </c>
      <c r="X1491" s="37">
        <v>91063</v>
      </c>
      <c r="Y1491" s="37" t="s">
        <v>3219</v>
      </c>
      <c r="Z1491" s="37">
        <v>-50.934301796720973</v>
      </c>
    </row>
    <row r="1492" spans="1:26" customFormat="1" x14ac:dyDescent="0.2">
      <c r="A1492" s="37">
        <v>488</v>
      </c>
      <c r="B1492" s="37" t="s">
        <v>2542</v>
      </c>
      <c r="C1492" s="37" t="s">
        <v>92</v>
      </c>
      <c r="D1492" s="37">
        <v>7.0000000000000007E-2</v>
      </c>
      <c r="E1492" s="37">
        <v>12.28</v>
      </c>
      <c r="F1492" s="37">
        <v>4.8600000000000003</v>
      </c>
      <c r="G1492" s="37" t="s">
        <v>14</v>
      </c>
      <c r="H1492" s="37" t="s">
        <v>70</v>
      </c>
      <c r="I1492" s="37" t="s">
        <v>24</v>
      </c>
      <c r="J1492" s="37" t="s">
        <v>64</v>
      </c>
      <c r="K1492" s="37" t="s">
        <v>49</v>
      </c>
      <c r="L1492" s="37" t="s">
        <v>1836</v>
      </c>
      <c r="M1492" s="37">
        <v>0.38</v>
      </c>
      <c r="N1492" s="37" t="s">
        <v>8</v>
      </c>
      <c r="O1492" s="37" t="s">
        <v>87</v>
      </c>
      <c r="P1492" s="37" t="s">
        <v>307</v>
      </c>
      <c r="Q1492" s="37" t="s">
        <v>2403</v>
      </c>
      <c r="R1492" s="37">
        <v>4106</v>
      </c>
      <c r="S1492" s="39">
        <v>42142</v>
      </c>
      <c r="T1492" s="39">
        <v>42144</v>
      </c>
      <c r="U1492" s="37">
        <v>-7.94</v>
      </c>
      <c r="V1492" s="37">
        <v>2</v>
      </c>
      <c r="W1492" s="37">
        <v>25.7</v>
      </c>
      <c r="X1492" s="37">
        <v>91063</v>
      </c>
      <c r="Y1492" s="37" t="s">
        <v>3219</v>
      </c>
      <c r="Z1492" s="37">
        <v>83.996340343517318</v>
      </c>
    </row>
    <row r="1493" spans="1:26" customFormat="1" x14ac:dyDescent="0.2">
      <c r="A1493" s="37">
        <v>489</v>
      </c>
      <c r="B1493" s="37" t="s">
        <v>2543</v>
      </c>
      <c r="C1493" s="37" t="s">
        <v>92</v>
      </c>
      <c r="D1493" s="37">
        <v>0.09</v>
      </c>
      <c r="E1493" s="37">
        <v>20.99</v>
      </c>
      <c r="F1493" s="37">
        <v>0.99</v>
      </c>
      <c r="G1493" s="37" t="s">
        <v>14</v>
      </c>
      <c r="H1493" s="37" t="s">
        <v>70</v>
      </c>
      <c r="I1493" s="37" t="s">
        <v>16</v>
      </c>
      <c r="J1493" s="37" t="s">
        <v>111</v>
      </c>
      <c r="K1493" s="37" t="s">
        <v>26</v>
      </c>
      <c r="L1493" s="37" t="s">
        <v>2307</v>
      </c>
      <c r="M1493" s="37">
        <v>0.56999999999999995</v>
      </c>
      <c r="N1493" s="37" t="s">
        <v>8</v>
      </c>
      <c r="O1493" s="37" t="s">
        <v>87</v>
      </c>
      <c r="P1493" s="37" t="s">
        <v>379</v>
      </c>
      <c r="Q1493" s="37" t="s">
        <v>2544</v>
      </c>
      <c r="R1493" s="37">
        <v>2062</v>
      </c>
      <c r="S1493" s="39">
        <v>42142</v>
      </c>
      <c r="T1493" s="39">
        <v>42142</v>
      </c>
      <c r="U1493" s="37">
        <v>122.292</v>
      </c>
      <c r="V1493" s="37">
        <v>14</v>
      </c>
      <c r="W1493" s="37">
        <v>229.57</v>
      </c>
      <c r="X1493" s="37">
        <v>91063</v>
      </c>
      <c r="Y1493" s="37" t="s">
        <v>3219</v>
      </c>
      <c r="Z1493" s="37">
        <v>282.39110826719741</v>
      </c>
    </row>
    <row r="1494" spans="1:26" customFormat="1" x14ac:dyDescent="0.2">
      <c r="A1494" s="37">
        <v>266</v>
      </c>
      <c r="B1494" s="37" t="s">
        <v>2498</v>
      </c>
      <c r="C1494" s="37" t="s">
        <v>46</v>
      </c>
      <c r="D1494" s="37">
        <v>0</v>
      </c>
      <c r="E1494" s="37">
        <v>73.98</v>
      </c>
      <c r="F1494" s="37">
        <v>12.14</v>
      </c>
      <c r="G1494" s="37" t="s">
        <v>63</v>
      </c>
      <c r="H1494" s="37" t="s">
        <v>70</v>
      </c>
      <c r="I1494" s="37" t="s">
        <v>16</v>
      </c>
      <c r="J1494" s="37" t="s">
        <v>17</v>
      </c>
      <c r="K1494" s="37" t="s">
        <v>49</v>
      </c>
      <c r="L1494" s="37" t="s">
        <v>709</v>
      </c>
      <c r="M1494" s="37">
        <v>0.67</v>
      </c>
      <c r="N1494" s="37" t="s">
        <v>8</v>
      </c>
      <c r="O1494" s="37" t="s">
        <v>28</v>
      </c>
      <c r="P1494" s="37" t="s">
        <v>163</v>
      </c>
      <c r="Q1494" s="37" t="s">
        <v>2500</v>
      </c>
      <c r="R1494" s="37">
        <v>78207</v>
      </c>
      <c r="S1494" s="39">
        <v>42142</v>
      </c>
      <c r="T1494" s="39">
        <v>42144</v>
      </c>
      <c r="U1494" s="37">
        <v>326.25</v>
      </c>
      <c r="V1494" s="37">
        <v>17</v>
      </c>
      <c r="W1494" s="37">
        <v>1300.81</v>
      </c>
      <c r="X1494" s="37">
        <v>90593</v>
      </c>
      <c r="Y1494" s="37" t="s">
        <v>3217</v>
      </c>
      <c r="Z1494" s="37">
        <v>1214.0991148720686</v>
      </c>
    </row>
    <row r="1495" spans="1:26" customFormat="1" x14ac:dyDescent="0.2">
      <c r="A1495" s="37">
        <v>1433</v>
      </c>
      <c r="B1495" s="37" t="s">
        <v>1489</v>
      </c>
      <c r="C1495" s="37" t="s">
        <v>13</v>
      </c>
      <c r="D1495" s="37">
        <v>7.0000000000000007E-2</v>
      </c>
      <c r="E1495" s="37">
        <v>300.98</v>
      </c>
      <c r="F1495" s="37">
        <v>64.73</v>
      </c>
      <c r="G1495" s="37" t="s">
        <v>2</v>
      </c>
      <c r="H1495" s="37" t="s">
        <v>70</v>
      </c>
      <c r="I1495" s="37" t="s">
        <v>4</v>
      </c>
      <c r="J1495" s="37" t="s">
        <v>85</v>
      </c>
      <c r="K1495" s="37" t="s">
        <v>33</v>
      </c>
      <c r="L1495" s="37" t="s">
        <v>1316</v>
      </c>
      <c r="M1495" s="37">
        <v>0.56000000000000005</v>
      </c>
      <c r="N1495" s="37" t="s">
        <v>8</v>
      </c>
      <c r="O1495" s="37" t="s">
        <v>28</v>
      </c>
      <c r="P1495" s="37" t="s">
        <v>29</v>
      </c>
      <c r="Q1495" s="37" t="s">
        <v>1490</v>
      </c>
      <c r="R1495" s="37">
        <v>47130</v>
      </c>
      <c r="S1495" s="39">
        <v>42143</v>
      </c>
      <c r="T1495" s="39">
        <v>42145</v>
      </c>
      <c r="U1495" s="37">
        <v>1399.64</v>
      </c>
      <c r="V1495" s="37">
        <v>14</v>
      </c>
      <c r="W1495" s="37">
        <v>4285.5600000000004</v>
      </c>
      <c r="X1495" s="37">
        <v>86828</v>
      </c>
      <c r="Y1495" s="37" t="s">
        <v>3217</v>
      </c>
      <c r="Z1495" s="37">
        <v>4415.5037552046479</v>
      </c>
    </row>
    <row r="1496" spans="1:26" customFormat="1" x14ac:dyDescent="0.2">
      <c r="A1496" s="37">
        <v>1433</v>
      </c>
      <c r="B1496" s="37" t="s">
        <v>1489</v>
      </c>
      <c r="C1496" s="37" t="s">
        <v>13</v>
      </c>
      <c r="D1496" s="37">
        <v>0.01</v>
      </c>
      <c r="E1496" s="37">
        <v>20.98</v>
      </c>
      <c r="F1496" s="37">
        <v>45</v>
      </c>
      <c r="G1496" s="37" t="s">
        <v>2</v>
      </c>
      <c r="H1496" s="37" t="s">
        <v>70</v>
      </c>
      <c r="I1496" s="37" t="s">
        <v>24</v>
      </c>
      <c r="J1496" s="37" t="s">
        <v>54</v>
      </c>
      <c r="K1496" s="37" t="s">
        <v>33</v>
      </c>
      <c r="L1496" s="37" t="s">
        <v>2545</v>
      </c>
      <c r="M1496" s="37">
        <v>0.61</v>
      </c>
      <c r="N1496" s="37" t="s">
        <v>8</v>
      </c>
      <c r="O1496" s="37" t="s">
        <v>28</v>
      </c>
      <c r="P1496" s="37" t="s">
        <v>29</v>
      </c>
      <c r="Q1496" s="37" t="s">
        <v>1490</v>
      </c>
      <c r="R1496" s="37">
        <v>47130</v>
      </c>
      <c r="S1496" s="39">
        <v>42143</v>
      </c>
      <c r="T1496" s="39">
        <v>42143</v>
      </c>
      <c r="U1496" s="37">
        <v>232.642</v>
      </c>
      <c r="V1496" s="37">
        <v>28</v>
      </c>
      <c r="W1496" s="37">
        <v>631.37</v>
      </c>
      <c r="X1496" s="37">
        <v>86828</v>
      </c>
      <c r="Y1496" s="37" t="s">
        <v>3217</v>
      </c>
      <c r="Z1496" s="37">
        <v>1879.0638667721537</v>
      </c>
    </row>
    <row r="1497" spans="1:26" customFormat="1" x14ac:dyDescent="0.2">
      <c r="A1497" s="37">
        <v>2431</v>
      </c>
      <c r="B1497" s="37" t="s">
        <v>2546</v>
      </c>
      <c r="C1497" s="37" t="s">
        <v>13</v>
      </c>
      <c r="D1497" s="37">
        <v>7.0000000000000007E-2</v>
      </c>
      <c r="E1497" s="37">
        <v>155.06</v>
      </c>
      <c r="F1497" s="37">
        <v>7.07</v>
      </c>
      <c r="G1497" s="37" t="s">
        <v>14</v>
      </c>
      <c r="H1497" s="37" t="s">
        <v>15</v>
      </c>
      <c r="I1497" s="37" t="s">
        <v>24</v>
      </c>
      <c r="J1497" s="37" t="s">
        <v>54</v>
      </c>
      <c r="K1497" s="37" t="s">
        <v>49</v>
      </c>
      <c r="L1497" s="37" t="s">
        <v>82</v>
      </c>
      <c r="M1497" s="37">
        <v>0.59</v>
      </c>
      <c r="N1497" s="37" t="s">
        <v>8</v>
      </c>
      <c r="O1497" s="37" t="s">
        <v>35</v>
      </c>
      <c r="P1497" s="37" t="s">
        <v>66</v>
      </c>
      <c r="Q1497" s="37" t="s">
        <v>76</v>
      </c>
      <c r="R1497" s="37">
        <v>90004</v>
      </c>
      <c r="S1497" s="39">
        <v>42143</v>
      </c>
      <c r="T1497" s="39">
        <v>42143</v>
      </c>
      <c r="U1497" s="37">
        <v>-121.75</v>
      </c>
      <c r="V1497" s="37">
        <v>14</v>
      </c>
      <c r="W1497" s="37">
        <v>2039.07</v>
      </c>
      <c r="X1497" s="37">
        <v>5920</v>
      </c>
      <c r="Y1497" s="37" t="s">
        <v>3218</v>
      </c>
      <c r="Z1497" s="37">
        <v>606.25102857702393</v>
      </c>
    </row>
    <row r="1498" spans="1:26" customFormat="1" x14ac:dyDescent="0.2">
      <c r="A1498" s="37">
        <v>2432</v>
      </c>
      <c r="B1498" s="37" t="s">
        <v>2547</v>
      </c>
      <c r="C1498" s="37" t="s">
        <v>13</v>
      </c>
      <c r="D1498" s="37">
        <v>7.0000000000000007E-2</v>
      </c>
      <c r="E1498" s="37">
        <v>155.06</v>
      </c>
      <c r="F1498" s="37">
        <v>7.07</v>
      </c>
      <c r="G1498" s="37" t="s">
        <v>14</v>
      </c>
      <c r="H1498" s="37" t="s">
        <v>15</v>
      </c>
      <c r="I1498" s="37" t="s">
        <v>24</v>
      </c>
      <c r="J1498" s="37" t="s">
        <v>54</v>
      </c>
      <c r="K1498" s="37" t="s">
        <v>49</v>
      </c>
      <c r="L1498" s="37" t="s">
        <v>82</v>
      </c>
      <c r="M1498" s="37">
        <v>0.59</v>
      </c>
      <c r="N1498" s="37" t="s">
        <v>8</v>
      </c>
      <c r="O1498" s="37" t="s">
        <v>28</v>
      </c>
      <c r="P1498" s="37" t="s">
        <v>183</v>
      </c>
      <c r="Q1498" s="37" t="s">
        <v>2548</v>
      </c>
      <c r="R1498" s="37">
        <v>73110</v>
      </c>
      <c r="S1498" s="39">
        <v>42143</v>
      </c>
      <c r="T1498" s="39">
        <v>42143</v>
      </c>
      <c r="U1498" s="37">
        <v>24.35</v>
      </c>
      <c r="V1498" s="37">
        <v>3</v>
      </c>
      <c r="W1498" s="37">
        <v>436.94</v>
      </c>
      <c r="X1498" s="37">
        <v>89096</v>
      </c>
      <c r="Y1498" s="37" t="s">
        <v>3217</v>
      </c>
      <c r="Z1498" s="37">
        <v>755.86118661708736</v>
      </c>
    </row>
    <row r="1499" spans="1:26" customFormat="1" x14ac:dyDescent="0.2">
      <c r="A1499" s="37">
        <v>3264</v>
      </c>
      <c r="B1499" s="37" t="s">
        <v>2549</v>
      </c>
      <c r="C1499" s="37" t="s">
        <v>92</v>
      </c>
      <c r="D1499" s="37">
        <v>0.04</v>
      </c>
      <c r="E1499" s="37">
        <v>9.99</v>
      </c>
      <c r="F1499" s="37">
        <v>11.59</v>
      </c>
      <c r="G1499" s="37" t="s">
        <v>14</v>
      </c>
      <c r="H1499" s="37" t="s">
        <v>70</v>
      </c>
      <c r="I1499" s="37" t="s">
        <v>24</v>
      </c>
      <c r="J1499" s="37" t="s">
        <v>64</v>
      </c>
      <c r="K1499" s="37" t="s">
        <v>49</v>
      </c>
      <c r="L1499" s="37" t="s">
        <v>2176</v>
      </c>
      <c r="M1499" s="37">
        <v>0.4</v>
      </c>
      <c r="N1499" s="37" t="s">
        <v>8</v>
      </c>
      <c r="O1499" s="37" t="s">
        <v>35</v>
      </c>
      <c r="P1499" s="37" t="s">
        <v>66</v>
      </c>
      <c r="Q1499" s="37" t="s">
        <v>2550</v>
      </c>
      <c r="R1499" s="37">
        <v>95501</v>
      </c>
      <c r="S1499" s="39">
        <v>42143</v>
      </c>
      <c r="T1499" s="39">
        <v>42145</v>
      </c>
      <c r="U1499" s="37">
        <v>-92.32</v>
      </c>
      <c r="V1499" s="37">
        <v>5</v>
      </c>
      <c r="W1499" s="37">
        <v>52.09</v>
      </c>
      <c r="X1499" s="37">
        <v>89835</v>
      </c>
      <c r="Y1499" s="37" t="s">
        <v>3218</v>
      </c>
      <c r="Z1499" s="37">
        <v>212.87571467435149</v>
      </c>
    </row>
    <row r="1500" spans="1:26" customFormat="1" x14ac:dyDescent="0.2">
      <c r="A1500" s="37">
        <v>918</v>
      </c>
      <c r="B1500" s="37" t="s">
        <v>2120</v>
      </c>
      <c r="C1500" s="37" t="s">
        <v>1</v>
      </c>
      <c r="D1500" s="37">
        <v>0.09</v>
      </c>
      <c r="E1500" s="37">
        <v>58.14</v>
      </c>
      <c r="F1500" s="37">
        <v>36.61</v>
      </c>
      <c r="G1500" s="37" t="s">
        <v>2</v>
      </c>
      <c r="H1500" s="37" t="s">
        <v>70</v>
      </c>
      <c r="I1500" s="37" t="s">
        <v>4</v>
      </c>
      <c r="J1500" s="37" t="s">
        <v>93</v>
      </c>
      <c r="K1500" s="37" t="s">
        <v>6</v>
      </c>
      <c r="L1500" s="37" t="s">
        <v>2551</v>
      </c>
      <c r="M1500" s="37">
        <v>0.61</v>
      </c>
      <c r="N1500" s="37" t="s">
        <v>8</v>
      </c>
      <c r="O1500" s="37" t="s">
        <v>35</v>
      </c>
      <c r="P1500" s="37" t="s">
        <v>66</v>
      </c>
      <c r="Q1500" s="37" t="s">
        <v>2122</v>
      </c>
      <c r="R1500" s="37">
        <v>91730</v>
      </c>
      <c r="S1500" s="39">
        <v>42144</v>
      </c>
      <c r="T1500" s="39">
        <v>42145</v>
      </c>
      <c r="U1500" s="37">
        <v>187.41200000000001</v>
      </c>
      <c r="V1500" s="37">
        <v>39</v>
      </c>
      <c r="W1500" s="37">
        <v>2115.06</v>
      </c>
      <c r="X1500" s="37">
        <v>90493</v>
      </c>
      <c r="Y1500" s="37" t="s">
        <v>3218</v>
      </c>
      <c r="Z1500" s="37">
        <v>1956.9144547763574</v>
      </c>
    </row>
    <row r="1501" spans="1:26" customFormat="1" x14ac:dyDescent="0.2">
      <c r="A1501" s="37">
        <v>2973</v>
      </c>
      <c r="B1501" s="37" t="s">
        <v>2137</v>
      </c>
      <c r="C1501" s="37" t="s">
        <v>1</v>
      </c>
      <c r="D1501" s="37">
        <v>0.1</v>
      </c>
      <c r="E1501" s="37">
        <v>442.14</v>
      </c>
      <c r="F1501" s="37">
        <v>14.7</v>
      </c>
      <c r="G1501" s="37" t="s">
        <v>2</v>
      </c>
      <c r="H1501" s="37" t="s">
        <v>47</v>
      </c>
      <c r="I1501" s="37" t="s">
        <v>16</v>
      </c>
      <c r="J1501" s="37" t="s">
        <v>32</v>
      </c>
      <c r="K1501" s="37" t="s">
        <v>33</v>
      </c>
      <c r="L1501" s="37" t="s">
        <v>1288</v>
      </c>
      <c r="M1501" s="37">
        <v>0.56000000000000005</v>
      </c>
      <c r="N1501" s="37" t="s">
        <v>8</v>
      </c>
      <c r="O1501" s="37" t="s">
        <v>28</v>
      </c>
      <c r="P1501" s="37" t="s">
        <v>333</v>
      </c>
      <c r="Q1501" s="37" t="s">
        <v>2139</v>
      </c>
      <c r="R1501" s="37">
        <v>53151</v>
      </c>
      <c r="S1501" s="39">
        <v>42144</v>
      </c>
      <c r="T1501" s="39">
        <v>42145</v>
      </c>
      <c r="U1501" s="37">
        <v>137.68794</v>
      </c>
      <c r="V1501" s="37">
        <v>6</v>
      </c>
      <c r="W1501" s="37">
        <v>2411.4299999999998</v>
      </c>
      <c r="X1501" s="37">
        <v>87187</v>
      </c>
      <c r="Y1501" s="37" t="s">
        <v>3217</v>
      </c>
      <c r="Z1501" s="37">
        <v>2485.8286523446536</v>
      </c>
    </row>
    <row r="1502" spans="1:26" customFormat="1" x14ac:dyDescent="0.2">
      <c r="A1502" s="37">
        <v>1159</v>
      </c>
      <c r="B1502" s="37" t="s">
        <v>2552</v>
      </c>
      <c r="C1502" s="37" t="s">
        <v>13</v>
      </c>
      <c r="D1502" s="37">
        <v>0.04</v>
      </c>
      <c r="E1502" s="37">
        <v>100.98</v>
      </c>
      <c r="F1502" s="37">
        <v>35.840000000000003</v>
      </c>
      <c r="G1502" s="37" t="s">
        <v>2</v>
      </c>
      <c r="H1502" s="37" t="s">
        <v>15</v>
      </c>
      <c r="I1502" s="37" t="s">
        <v>4</v>
      </c>
      <c r="J1502" s="37" t="s">
        <v>93</v>
      </c>
      <c r="K1502" s="37" t="s">
        <v>6</v>
      </c>
      <c r="L1502" s="37" t="s">
        <v>94</v>
      </c>
      <c r="M1502" s="37">
        <v>0.62</v>
      </c>
      <c r="N1502" s="37" t="s">
        <v>8</v>
      </c>
      <c r="O1502" s="37" t="s">
        <v>87</v>
      </c>
      <c r="P1502" s="37" t="s">
        <v>373</v>
      </c>
      <c r="Q1502" s="37" t="s">
        <v>2553</v>
      </c>
      <c r="R1502" s="37">
        <v>7086</v>
      </c>
      <c r="S1502" s="39">
        <v>42144</v>
      </c>
      <c r="T1502" s="39">
        <v>42145</v>
      </c>
      <c r="U1502" s="37">
        <v>-152.76</v>
      </c>
      <c r="V1502" s="37">
        <v>1</v>
      </c>
      <c r="W1502" s="37">
        <v>110.75</v>
      </c>
      <c r="X1502" s="37">
        <v>90854</v>
      </c>
      <c r="Y1502" s="37" t="s">
        <v>3219</v>
      </c>
      <c r="Z1502" s="37">
        <v>1441.4308830983746</v>
      </c>
    </row>
    <row r="1503" spans="1:26" customFormat="1" x14ac:dyDescent="0.2">
      <c r="A1503" s="37">
        <v>2346</v>
      </c>
      <c r="B1503" s="37" t="s">
        <v>362</v>
      </c>
      <c r="C1503" s="37" t="s">
        <v>13</v>
      </c>
      <c r="D1503" s="37">
        <v>0.1</v>
      </c>
      <c r="E1503" s="37">
        <v>218.75</v>
      </c>
      <c r="F1503" s="37">
        <v>69.64</v>
      </c>
      <c r="G1503" s="37" t="s">
        <v>2</v>
      </c>
      <c r="H1503" s="37" t="s">
        <v>70</v>
      </c>
      <c r="I1503" s="37" t="s">
        <v>4</v>
      </c>
      <c r="J1503" s="37" t="s">
        <v>5</v>
      </c>
      <c r="K1503" s="37" t="s">
        <v>6</v>
      </c>
      <c r="L1503" s="37" t="s">
        <v>850</v>
      </c>
      <c r="M1503" s="37">
        <v>0.77</v>
      </c>
      <c r="N1503" s="37" t="s">
        <v>8</v>
      </c>
      <c r="O1503" s="37" t="s">
        <v>9</v>
      </c>
      <c r="P1503" s="37" t="s">
        <v>364</v>
      </c>
      <c r="Q1503" s="37" t="s">
        <v>365</v>
      </c>
      <c r="R1503" s="37">
        <v>40258</v>
      </c>
      <c r="S1503" s="39">
        <v>42144</v>
      </c>
      <c r="T1503" s="39">
        <v>42145</v>
      </c>
      <c r="U1503" s="37">
        <v>62.298000000000002</v>
      </c>
      <c r="V1503" s="37">
        <v>17</v>
      </c>
      <c r="W1503" s="37">
        <v>2805.18</v>
      </c>
      <c r="X1503" s="37">
        <v>89505</v>
      </c>
      <c r="Y1503" s="37" t="s">
        <v>3216</v>
      </c>
      <c r="Z1503" s="37">
        <v>3078.8227466766357</v>
      </c>
    </row>
    <row r="1504" spans="1:26" customFormat="1" x14ac:dyDescent="0.2">
      <c r="A1504" s="37">
        <v>2825</v>
      </c>
      <c r="B1504" s="37" t="s">
        <v>2554</v>
      </c>
      <c r="C1504" s="37" t="s">
        <v>23</v>
      </c>
      <c r="D1504" s="37">
        <v>0.02</v>
      </c>
      <c r="E1504" s="37">
        <v>27.48</v>
      </c>
      <c r="F1504" s="37">
        <v>4</v>
      </c>
      <c r="G1504" s="37" t="s">
        <v>14</v>
      </c>
      <c r="H1504" s="37" t="s">
        <v>15</v>
      </c>
      <c r="I1504" s="37" t="s">
        <v>16</v>
      </c>
      <c r="J1504" s="37" t="s">
        <v>17</v>
      </c>
      <c r="K1504" s="37" t="s">
        <v>49</v>
      </c>
      <c r="L1504" s="37" t="s">
        <v>2037</v>
      </c>
      <c r="M1504" s="37">
        <v>0.75</v>
      </c>
      <c r="N1504" s="37" t="s">
        <v>8</v>
      </c>
      <c r="O1504" s="37" t="s">
        <v>35</v>
      </c>
      <c r="P1504" s="37" t="s">
        <v>466</v>
      </c>
      <c r="Q1504" s="37" t="s">
        <v>2555</v>
      </c>
      <c r="R1504" s="37">
        <v>83701</v>
      </c>
      <c r="S1504" s="39">
        <v>42144</v>
      </c>
      <c r="T1504" s="39">
        <v>42151</v>
      </c>
      <c r="U1504" s="37">
        <v>19.308</v>
      </c>
      <c r="V1504" s="37">
        <v>3</v>
      </c>
      <c r="W1504" s="37">
        <v>87.21</v>
      </c>
      <c r="X1504" s="37">
        <v>89497</v>
      </c>
      <c r="Y1504" s="37" t="s">
        <v>3218</v>
      </c>
      <c r="Z1504" s="37">
        <v>514.4028659370091</v>
      </c>
    </row>
    <row r="1505" spans="1:26" customFormat="1" x14ac:dyDescent="0.2">
      <c r="A1505" s="37">
        <v>2825</v>
      </c>
      <c r="B1505" s="37" t="s">
        <v>2554</v>
      </c>
      <c r="C1505" s="37" t="s">
        <v>23</v>
      </c>
      <c r="D1505" s="37">
        <v>0.08</v>
      </c>
      <c r="E1505" s="37">
        <v>10.06</v>
      </c>
      <c r="F1505" s="37">
        <v>2.06</v>
      </c>
      <c r="G1505" s="37" t="s">
        <v>14</v>
      </c>
      <c r="H1505" s="37" t="s">
        <v>15</v>
      </c>
      <c r="I1505" s="37" t="s">
        <v>24</v>
      </c>
      <c r="J1505" s="37" t="s">
        <v>64</v>
      </c>
      <c r="K1505" s="37" t="s">
        <v>26</v>
      </c>
      <c r="L1505" s="37" t="s">
        <v>149</v>
      </c>
      <c r="M1505" s="37">
        <v>0.39</v>
      </c>
      <c r="N1505" s="37" t="s">
        <v>8</v>
      </c>
      <c r="O1505" s="37" t="s">
        <v>35</v>
      </c>
      <c r="P1505" s="37" t="s">
        <v>466</v>
      </c>
      <c r="Q1505" s="37" t="s">
        <v>2555</v>
      </c>
      <c r="R1505" s="37">
        <v>83701</v>
      </c>
      <c r="S1505" s="39">
        <v>42144</v>
      </c>
      <c r="T1505" s="39">
        <v>42148</v>
      </c>
      <c r="U1505" s="37">
        <v>0.33</v>
      </c>
      <c r="V1505" s="37">
        <v>4</v>
      </c>
      <c r="W1505" s="37">
        <v>40.15</v>
      </c>
      <c r="X1505" s="37">
        <v>89497</v>
      </c>
      <c r="Y1505" s="37" t="s">
        <v>3218</v>
      </c>
      <c r="Z1505" s="37">
        <v>47.892131818030343</v>
      </c>
    </row>
    <row r="1506" spans="1:26" customFormat="1" x14ac:dyDescent="0.2">
      <c r="A1506" s="37">
        <v>699</v>
      </c>
      <c r="B1506" s="37" t="s">
        <v>837</v>
      </c>
      <c r="C1506" s="37" t="s">
        <v>92</v>
      </c>
      <c r="D1506" s="37">
        <v>0.1</v>
      </c>
      <c r="E1506" s="37">
        <v>4.26</v>
      </c>
      <c r="F1506" s="37">
        <v>1.2</v>
      </c>
      <c r="G1506" s="37" t="s">
        <v>14</v>
      </c>
      <c r="H1506" s="37" t="s">
        <v>15</v>
      </c>
      <c r="I1506" s="37" t="s">
        <v>24</v>
      </c>
      <c r="J1506" s="37" t="s">
        <v>25</v>
      </c>
      <c r="K1506" s="37" t="s">
        <v>26</v>
      </c>
      <c r="L1506" s="37" t="s">
        <v>114</v>
      </c>
      <c r="M1506" s="37">
        <v>0.44</v>
      </c>
      <c r="N1506" s="37" t="s">
        <v>8</v>
      </c>
      <c r="O1506" s="37" t="s">
        <v>35</v>
      </c>
      <c r="P1506" s="37" t="s">
        <v>66</v>
      </c>
      <c r="Q1506" s="37" t="s">
        <v>76</v>
      </c>
      <c r="R1506" s="37">
        <v>90041</v>
      </c>
      <c r="S1506" s="39">
        <v>42144</v>
      </c>
      <c r="T1506" s="39">
        <v>42145</v>
      </c>
      <c r="U1506" s="37">
        <v>15.42</v>
      </c>
      <c r="V1506" s="37">
        <v>88</v>
      </c>
      <c r="W1506" s="37">
        <v>351.56</v>
      </c>
      <c r="X1506" s="37">
        <v>3042</v>
      </c>
      <c r="Y1506" s="37" t="s">
        <v>3218</v>
      </c>
      <c r="Z1506" s="37">
        <v>-17.260366062418804</v>
      </c>
    </row>
    <row r="1507" spans="1:26" customFormat="1" x14ac:dyDescent="0.2">
      <c r="A1507" s="37">
        <v>700</v>
      </c>
      <c r="B1507" s="37" t="s">
        <v>2556</v>
      </c>
      <c r="C1507" s="37" t="s">
        <v>92</v>
      </c>
      <c r="D1507" s="37">
        <v>0.1</v>
      </c>
      <c r="E1507" s="37">
        <v>4.26</v>
      </c>
      <c r="F1507" s="37">
        <v>1.2</v>
      </c>
      <c r="G1507" s="37" t="s">
        <v>14</v>
      </c>
      <c r="H1507" s="37" t="s">
        <v>15</v>
      </c>
      <c r="I1507" s="37" t="s">
        <v>24</v>
      </c>
      <c r="J1507" s="37" t="s">
        <v>25</v>
      </c>
      <c r="K1507" s="37" t="s">
        <v>26</v>
      </c>
      <c r="L1507" s="37" t="s">
        <v>114</v>
      </c>
      <c r="M1507" s="37">
        <v>0.44</v>
      </c>
      <c r="N1507" s="37" t="s">
        <v>8</v>
      </c>
      <c r="O1507" s="37" t="s">
        <v>35</v>
      </c>
      <c r="P1507" s="37" t="s">
        <v>66</v>
      </c>
      <c r="Q1507" s="37" t="s">
        <v>1160</v>
      </c>
      <c r="R1507" s="37">
        <v>93454</v>
      </c>
      <c r="S1507" s="39">
        <v>42144</v>
      </c>
      <c r="T1507" s="39">
        <v>42145</v>
      </c>
      <c r="U1507" s="37">
        <v>33.923999999999999</v>
      </c>
      <c r="V1507" s="37">
        <v>22</v>
      </c>
      <c r="W1507" s="37">
        <v>87.89</v>
      </c>
      <c r="X1507" s="37">
        <v>87980</v>
      </c>
      <c r="Y1507" s="37" t="s">
        <v>3218</v>
      </c>
      <c r="Z1507" s="37">
        <v>1.6882059045444677</v>
      </c>
    </row>
    <row r="1508" spans="1:26" customFormat="1" x14ac:dyDescent="0.2">
      <c r="A1508" s="37">
        <v>1106</v>
      </c>
      <c r="B1508" s="37" t="s">
        <v>2557</v>
      </c>
      <c r="C1508" s="37" t="s">
        <v>92</v>
      </c>
      <c r="D1508" s="37">
        <v>0.04</v>
      </c>
      <c r="E1508" s="37">
        <v>6.35</v>
      </c>
      <c r="F1508" s="37">
        <v>1.02</v>
      </c>
      <c r="G1508" s="37" t="s">
        <v>14</v>
      </c>
      <c r="H1508" s="37" t="s">
        <v>3</v>
      </c>
      <c r="I1508" s="37" t="s">
        <v>24</v>
      </c>
      <c r="J1508" s="37" t="s">
        <v>64</v>
      </c>
      <c r="K1508" s="37" t="s">
        <v>26</v>
      </c>
      <c r="L1508" s="37" t="s">
        <v>503</v>
      </c>
      <c r="M1508" s="37">
        <v>0.39</v>
      </c>
      <c r="N1508" s="37" t="s">
        <v>8</v>
      </c>
      <c r="O1508" s="37" t="s">
        <v>28</v>
      </c>
      <c r="P1508" s="37" t="s">
        <v>163</v>
      </c>
      <c r="Q1508" s="37" t="s">
        <v>530</v>
      </c>
      <c r="R1508" s="37">
        <v>75220</v>
      </c>
      <c r="S1508" s="39">
        <v>42144</v>
      </c>
      <c r="T1508" s="39">
        <v>42147</v>
      </c>
      <c r="U1508" s="37">
        <v>81.91</v>
      </c>
      <c r="V1508" s="37">
        <v>52</v>
      </c>
      <c r="W1508" s="37">
        <v>318.47000000000003</v>
      </c>
      <c r="X1508" s="37">
        <v>20261</v>
      </c>
      <c r="Y1508" s="37" t="s">
        <v>3217</v>
      </c>
      <c r="Z1508" s="37">
        <v>70.39064484593483</v>
      </c>
    </row>
    <row r="1509" spans="1:26" customFormat="1" x14ac:dyDescent="0.2">
      <c r="A1509" s="37">
        <v>1108</v>
      </c>
      <c r="B1509" s="37" t="s">
        <v>2558</v>
      </c>
      <c r="C1509" s="37" t="s">
        <v>92</v>
      </c>
      <c r="D1509" s="37">
        <v>0.09</v>
      </c>
      <c r="E1509" s="37">
        <v>31.74</v>
      </c>
      <c r="F1509" s="37">
        <v>12.62</v>
      </c>
      <c r="G1509" s="37" t="s">
        <v>63</v>
      </c>
      <c r="H1509" s="37" t="s">
        <v>3</v>
      </c>
      <c r="I1509" s="37" t="s">
        <v>24</v>
      </c>
      <c r="J1509" s="37" t="s">
        <v>48</v>
      </c>
      <c r="K1509" s="37" t="s">
        <v>49</v>
      </c>
      <c r="L1509" s="37" t="s">
        <v>1508</v>
      </c>
      <c r="M1509" s="37">
        <v>0.37</v>
      </c>
      <c r="N1509" s="37" t="s">
        <v>8</v>
      </c>
      <c r="O1509" s="37" t="s">
        <v>28</v>
      </c>
      <c r="P1509" s="37" t="s">
        <v>163</v>
      </c>
      <c r="Q1509" s="37" t="s">
        <v>2010</v>
      </c>
      <c r="R1509" s="37">
        <v>75146</v>
      </c>
      <c r="S1509" s="39">
        <v>42144</v>
      </c>
      <c r="T1509" s="39">
        <v>42144</v>
      </c>
      <c r="U1509" s="37">
        <v>67.107500000000002</v>
      </c>
      <c r="V1509" s="37">
        <v>9</v>
      </c>
      <c r="W1509" s="37">
        <v>270.55</v>
      </c>
      <c r="X1509" s="37">
        <v>86409</v>
      </c>
      <c r="Y1509" s="37" t="s">
        <v>3217</v>
      </c>
      <c r="Z1509" s="37">
        <v>323.51872701495989</v>
      </c>
    </row>
    <row r="1510" spans="1:26" customFormat="1" x14ac:dyDescent="0.2">
      <c r="A1510" s="37">
        <v>1108</v>
      </c>
      <c r="B1510" s="37" t="s">
        <v>2558</v>
      </c>
      <c r="C1510" s="37" t="s">
        <v>92</v>
      </c>
      <c r="D1510" s="37">
        <v>0.04</v>
      </c>
      <c r="E1510" s="37">
        <v>6.35</v>
      </c>
      <c r="F1510" s="37">
        <v>1.02</v>
      </c>
      <c r="G1510" s="37" t="s">
        <v>14</v>
      </c>
      <c r="H1510" s="37" t="s">
        <v>3</v>
      </c>
      <c r="I1510" s="37" t="s">
        <v>24</v>
      </c>
      <c r="J1510" s="37" t="s">
        <v>64</v>
      </c>
      <c r="K1510" s="37" t="s">
        <v>26</v>
      </c>
      <c r="L1510" s="37" t="s">
        <v>503</v>
      </c>
      <c r="M1510" s="37">
        <v>0.39</v>
      </c>
      <c r="N1510" s="37" t="s">
        <v>8</v>
      </c>
      <c r="O1510" s="37" t="s">
        <v>28</v>
      </c>
      <c r="P1510" s="37" t="s">
        <v>163</v>
      </c>
      <c r="Q1510" s="37" t="s">
        <v>2010</v>
      </c>
      <c r="R1510" s="37">
        <v>75146</v>
      </c>
      <c r="S1510" s="39">
        <v>42144</v>
      </c>
      <c r="T1510" s="39">
        <v>42147</v>
      </c>
      <c r="U1510" s="37">
        <v>54.937800000000003</v>
      </c>
      <c r="V1510" s="37">
        <v>13</v>
      </c>
      <c r="W1510" s="37">
        <v>79.62</v>
      </c>
      <c r="X1510" s="37">
        <v>86409</v>
      </c>
      <c r="Y1510" s="37" t="s">
        <v>3217</v>
      </c>
      <c r="Z1510" s="37">
        <v>42.770418256693219</v>
      </c>
    </row>
    <row r="1511" spans="1:26" customFormat="1" x14ac:dyDescent="0.2">
      <c r="A1511" s="37">
        <v>1108</v>
      </c>
      <c r="B1511" s="37" t="s">
        <v>2558</v>
      </c>
      <c r="C1511" s="37" t="s">
        <v>92</v>
      </c>
      <c r="D1511" s="37">
        <v>0.02</v>
      </c>
      <c r="E1511" s="37">
        <v>65.989999999999995</v>
      </c>
      <c r="F1511" s="37">
        <v>8.99</v>
      </c>
      <c r="G1511" s="37" t="s">
        <v>63</v>
      </c>
      <c r="H1511" s="37" t="s">
        <v>3</v>
      </c>
      <c r="I1511" s="37" t="s">
        <v>16</v>
      </c>
      <c r="J1511" s="37" t="s">
        <v>111</v>
      </c>
      <c r="K1511" s="37" t="s">
        <v>49</v>
      </c>
      <c r="L1511" s="37" t="s">
        <v>1840</v>
      </c>
      <c r="M1511" s="37">
        <v>0.56000000000000005</v>
      </c>
      <c r="N1511" s="37" t="s">
        <v>8</v>
      </c>
      <c r="O1511" s="37" t="s">
        <v>28</v>
      </c>
      <c r="P1511" s="37" t="s">
        <v>163</v>
      </c>
      <c r="Q1511" s="37" t="s">
        <v>2010</v>
      </c>
      <c r="R1511" s="37">
        <v>75146</v>
      </c>
      <c r="S1511" s="39">
        <v>42144</v>
      </c>
      <c r="T1511" s="39">
        <v>42145</v>
      </c>
      <c r="U1511" s="37">
        <v>168.23699999999999</v>
      </c>
      <c r="V1511" s="37">
        <v>8</v>
      </c>
      <c r="W1511" s="37">
        <v>479.79</v>
      </c>
      <c r="X1511" s="37">
        <v>86409</v>
      </c>
      <c r="Y1511" s="37" t="s">
        <v>3217</v>
      </c>
      <c r="Z1511" s="37">
        <v>638.242035662803</v>
      </c>
    </row>
    <row r="1512" spans="1:26" customFormat="1" x14ac:dyDescent="0.2">
      <c r="A1512" s="37">
        <v>1974</v>
      </c>
      <c r="B1512" s="37" t="s">
        <v>2559</v>
      </c>
      <c r="C1512" s="37" t="s">
        <v>92</v>
      </c>
      <c r="D1512" s="37">
        <v>0.09</v>
      </c>
      <c r="E1512" s="37">
        <v>20.48</v>
      </c>
      <c r="F1512" s="37">
        <v>6.32</v>
      </c>
      <c r="G1512" s="37" t="s">
        <v>14</v>
      </c>
      <c r="H1512" s="37" t="s">
        <v>15</v>
      </c>
      <c r="I1512" s="37" t="s">
        <v>24</v>
      </c>
      <c r="J1512" s="37" t="s">
        <v>71</v>
      </c>
      <c r="K1512" s="37" t="s">
        <v>49</v>
      </c>
      <c r="L1512" s="37" t="s">
        <v>1015</v>
      </c>
      <c r="M1512" s="37">
        <v>0.57999999999999996</v>
      </c>
      <c r="N1512" s="37" t="s">
        <v>8</v>
      </c>
      <c r="O1512" s="37" t="s">
        <v>28</v>
      </c>
      <c r="P1512" s="37" t="s">
        <v>265</v>
      </c>
      <c r="Q1512" s="37" t="s">
        <v>2560</v>
      </c>
      <c r="R1512" s="37">
        <v>48127</v>
      </c>
      <c r="S1512" s="39">
        <v>42144</v>
      </c>
      <c r="T1512" s="39">
        <v>42145</v>
      </c>
      <c r="U1512" s="37">
        <v>-16.89</v>
      </c>
      <c r="V1512" s="37">
        <v>5</v>
      </c>
      <c r="W1512" s="37">
        <v>99.02</v>
      </c>
      <c r="X1512" s="37">
        <v>89040</v>
      </c>
      <c r="Y1512" s="37" t="s">
        <v>3217</v>
      </c>
      <c r="Z1512" s="37">
        <v>264.9610479374856</v>
      </c>
    </row>
    <row r="1513" spans="1:26" customFormat="1" x14ac:dyDescent="0.2">
      <c r="A1513" s="37">
        <v>1974</v>
      </c>
      <c r="B1513" s="37" t="s">
        <v>2559</v>
      </c>
      <c r="C1513" s="37" t="s">
        <v>92</v>
      </c>
      <c r="D1513" s="37">
        <v>0.06</v>
      </c>
      <c r="E1513" s="37">
        <v>15.67</v>
      </c>
      <c r="F1513" s="37">
        <v>1.39</v>
      </c>
      <c r="G1513" s="37" t="s">
        <v>14</v>
      </c>
      <c r="H1513" s="37" t="s">
        <v>15</v>
      </c>
      <c r="I1513" s="37" t="s">
        <v>24</v>
      </c>
      <c r="J1513" s="37" t="s">
        <v>321</v>
      </c>
      <c r="K1513" s="37" t="s">
        <v>49</v>
      </c>
      <c r="L1513" s="37" t="s">
        <v>2460</v>
      </c>
      <c r="M1513" s="37">
        <v>0.38</v>
      </c>
      <c r="N1513" s="37" t="s">
        <v>8</v>
      </c>
      <c r="O1513" s="37" t="s">
        <v>28</v>
      </c>
      <c r="P1513" s="37" t="s">
        <v>265</v>
      </c>
      <c r="Q1513" s="37" t="s">
        <v>2560</v>
      </c>
      <c r="R1513" s="37">
        <v>48127</v>
      </c>
      <c r="S1513" s="39">
        <v>42144</v>
      </c>
      <c r="T1513" s="39">
        <v>42145</v>
      </c>
      <c r="U1513" s="37">
        <v>25.51</v>
      </c>
      <c r="V1513" s="37">
        <v>3</v>
      </c>
      <c r="W1513" s="37">
        <v>46.4</v>
      </c>
      <c r="X1513" s="37">
        <v>89040</v>
      </c>
      <c r="Y1513" s="37" t="s">
        <v>3217</v>
      </c>
      <c r="Z1513" s="37">
        <v>10.635587082610321</v>
      </c>
    </row>
    <row r="1514" spans="1:26" customFormat="1" x14ac:dyDescent="0.2">
      <c r="A1514" s="37">
        <v>2159</v>
      </c>
      <c r="B1514" s="37" t="s">
        <v>2561</v>
      </c>
      <c r="C1514" s="37" t="s">
        <v>92</v>
      </c>
      <c r="D1514" s="37">
        <v>0.08</v>
      </c>
      <c r="E1514" s="37">
        <v>30.98</v>
      </c>
      <c r="F1514" s="37">
        <v>8.74</v>
      </c>
      <c r="G1514" s="37" t="s">
        <v>14</v>
      </c>
      <c r="H1514" s="37" t="s">
        <v>70</v>
      </c>
      <c r="I1514" s="37" t="s">
        <v>24</v>
      </c>
      <c r="J1514" s="37" t="s">
        <v>64</v>
      </c>
      <c r="K1514" s="37" t="s">
        <v>49</v>
      </c>
      <c r="L1514" s="37" t="s">
        <v>2562</v>
      </c>
      <c r="M1514" s="37">
        <v>0.4</v>
      </c>
      <c r="N1514" s="37" t="s">
        <v>8</v>
      </c>
      <c r="O1514" s="37" t="s">
        <v>28</v>
      </c>
      <c r="P1514" s="37" t="s">
        <v>265</v>
      </c>
      <c r="Q1514" s="37" t="s">
        <v>2563</v>
      </c>
      <c r="R1514" s="37">
        <v>48185</v>
      </c>
      <c r="S1514" s="39">
        <v>42144</v>
      </c>
      <c r="T1514" s="39">
        <v>42145</v>
      </c>
      <c r="U1514" s="37">
        <v>371.27199999999999</v>
      </c>
      <c r="V1514" s="37">
        <v>25</v>
      </c>
      <c r="W1514" s="37">
        <v>727.2</v>
      </c>
      <c r="X1514" s="37">
        <v>90387</v>
      </c>
      <c r="Y1514" s="37" t="s">
        <v>3217</v>
      </c>
      <c r="Z1514" s="37">
        <v>648.16551339838907</v>
      </c>
    </row>
    <row r="1515" spans="1:26" customFormat="1" x14ac:dyDescent="0.2">
      <c r="A1515" s="37">
        <v>2162</v>
      </c>
      <c r="B1515" s="37" t="s">
        <v>2564</v>
      </c>
      <c r="C1515" s="37" t="s">
        <v>92</v>
      </c>
      <c r="D1515" s="37">
        <v>0.09</v>
      </c>
      <c r="E1515" s="37">
        <v>159.31</v>
      </c>
      <c r="F1515" s="37">
        <v>60</v>
      </c>
      <c r="G1515" s="37" t="s">
        <v>2</v>
      </c>
      <c r="H1515" s="37" t="s">
        <v>70</v>
      </c>
      <c r="I1515" s="37" t="s">
        <v>4</v>
      </c>
      <c r="J1515" s="37" t="s">
        <v>5</v>
      </c>
      <c r="K1515" s="37" t="s">
        <v>33</v>
      </c>
      <c r="L1515" s="37" t="s">
        <v>2565</v>
      </c>
      <c r="M1515" s="37">
        <v>0.55000000000000004</v>
      </c>
      <c r="N1515" s="37" t="s">
        <v>8</v>
      </c>
      <c r="O1515" s="37" t="s">
        <v>87</v>
      </c>
      <c r="P1515" s="37" t="s">
        <v>296</v>
      </c>
      <c r="Q1515" s="37" t="s">
        <v>2566</v>
      </c>
      <c r="R1515" s="37">
        <v>16146</v>
      </c>
      <c r="S1515" s="39">
        <v>42144</v>
      </c>
      <c r="T1515" s="39">
        <v>42146</v>
      </c>
      <c r="U1515" s="37">
        <v>77.000895400000005</v>
      </c>
      <c r="V1515" s="37">
        <v>41</v>
      </c>
      <c r="W1515" s="37">
        <v>6173.42</v>
      </c>
      <c r="X1515" s="37">
        <v>90387</v>
      </c>
      <c r="Y1515" s="37" t="s">
        <v>3219</v>
      </c>
      <c r="Z1515" s="37">
        <v>2480.19916436013</v>
      </c>
    </row>
    <row r="1516" spans="1:26" customFormat="1" x14ac:dyDescent="0.2">
      <c r="A1516" s="37">
        <v>2162</v>
      </c>
      <c r="B1516" s="37" t="s">
        <v>2564</v>
      </c>
      <c r="C1516" s="37" t="s">
        <v>92</v>
      </c>
      <c r="D1516" s="37">
        <v>0.06</v>
      </c>
      <c r="E1516" s="37">
        <v>55.99</v>
      </c>
      <c r="F1516" s="37">
        <v>5</v>
      </c>
      <c r="G1516" s="37" t="s">
        <v>14</v>
      </c>
      <c r="H1516" s="37" t="s">
        <v>70</v>
      </c>
      <c r="I1516" s="37" t="s">
        <v>16</v>
      </c>
      <c r="J1516" s="37" t="s">
        <v>111</v>
      </c>
      <c r="K1516" s="37" t="s">
        <v>18</v>
      </c>
      <c r="L1516" s="37" t="s">
        <v>1914</v>
      </c>
      <c r="M1516" s="37">
        <v>0.83</v>
      </c>
      <c r="N1516" s="37" t="s">
        <v>8</v>
      </c>
      <c r="O1516" s="37" t="s">
        <v>87</v>
      </c>
      <c r="P1516" s="37" t="s">
        <v>296</v>
      </c>
      <c r="Q1516" s="37" t="s">
        <v>2566</v>
      </c>
      <c r="R1516" s="37">
        <v>16146</v>
      </c>
      <c r="S1516" s="39">
        <v>42144</v>
      </c>
      <c r="T1516" s="39">
        <v>42146</v>
      </c>
      <c r="U1516" s="37">
        <v>27.968599999999999</v>
      </c>
      <c r="V1516" s="37">
        <v>33</v>
      </c>
      <c r="W1516" s="37">
        <v>1553.7</v>
      </c>
      <c r="X1516" s="37">
        <v>90387</v>
      </c>
      <c r="Y1516" s="37" t="s">
        <v>3219</v>
      </c>
      <c r="Z1516" s="37">
        <v>642.22941209978467</v>
      </c>
    </row>
    <row r="1517" spans="1:26" customFormat="1" x14ac:dyDescent="0.2">
      <c r="A1517" s="37">
        <v>871</v>
      </c>
      <c r="B1517" s="37" t="s">
        <v>1641</v>
      </c>
      <c r="C1517" s="37" t="s">
        <v>46</v>
      </c>
      <c r="D1517" s="37">
        <v>0.01</v>
      </c>
      <c r="E1517" s="37">
        <v>5.94</v>
      </c>
      <c r="F1517" s="37">
        <v>9.92</v>
      </c>
      <c r="G1517" s="37" t="s">
        <v>14</v>
      </c>
      <c r="H1517" s="37" t="s">
        <v>47</v>
      </c>
      <c r="I1517" s="37" t="s">
        <v>24</v>
      </c>
      <c r="J1517" s="37" t="s">
        <v>48</v>
      </c>
      <c r="K1517" s="37" t="s">
        <v>49</v>
      </c>
      <c r="L1517" s="37" t="s">
        <v>2567</v>
      </c>
      <c r="M1517" s="37">
        <v>0.38</v>
      </c>
      <c r="N1517" s="37" t="s">
        <v>8</v>
      </c>
      <c r="O1517" s="37" t="s">
        <v>35</v>
      </c>
      <c r="P1517" s="37" t="s">
        <v>272</v>
      </c>
      <c r="Q1517" s="37" t="s">
        <v>1642</v>
      </c>
      <c r="R1517" s="37">
        <v>89502</v>
      </c>
      <c r="S1517" s="39">
        <v>42144</v>
      </c>
      <c r="T1517" s="39">
        <v>42147</v>
      </c>
      <c r="U1517" s="37">
        <v>-239.315</v>
      </c>
      <c r="V1517" s="37">
        <v>12</v>
      </c>
      <c r="W1517" s="37">
        <v>74.77</v>
      </c>
      <c r="X1517" s="37">
        <v>90578</v>
      </c>
      <c r="Y1517" s="37" t="s">
        <v>3218</v>
      </c>
      <c r="Z1517" s="37">
        <v>225.40868651415181</v>
      </c>
    </row>
    <row r="1518" spans="1:26" customFormat="1" x14ac:dyDescent="0.2">
      <c r="A1518" s="37">
        <v>871</v>
      </c>
      <c r="B1518" s="37" t="s">
        <v>1641</v>
      </c>
      <c r="C1518" s="37" t="s">
        <v>46</v>
      </c>
      <c r="D1518" s="37">
        <v>0</v>
      </c>
      <c r="E1518" s="37">
        <v>6.48</v>
      </c>
      <c r="F1518" s="37">
        <v>5.1100000000000003</v>
      </c>
      <c r="G1518" s="37" t="s">
        <v>14</v>
      </c>
      <c r="H1518" s="37" t="s">
        <v>47</v>
      </c>
      <c r="I1518" s="37" t="s">
        <v>24</v>
      </c>
      <c r="J1518" s="37" t="s">
        <v>64</v>
      </c>
      <c r="K1518" s="37" t="s">
        <v>49</v>
      </c>
      <c r="L1518" s="37" t="s">
        <v>2568</v>
      </c>
      <c r="M1518" s="37">
        <v>0.37</v>
      </c>
      <c r="N1518" s="37" t="s">
        <v>8</v>
      </c>
      <c r="O1518" s="37" t="s">
        <v>35</v>
      </c>
      <c r="P1518" s="37" t="s">
        <v>272</v>
      </c>
      <c r="Q1518" s="37" t="s">
        <v>1642</v>
      </c>
      <c r="R1518" s="37">
        <v>89502</v>
      </c>
      <c r="S1518" s="39">
        <v>42144</v>
      </c>
      <c r="T1518" s="39">
        <v>42146</v>
      </c>
      <c r="U1518" s="37">
        <v>-33.31</v>
      </c>
      <c r="V1518" s="37">
        <v>18</v>
      </c>
      <c r="W1518" s="37">
        <v>127.81</v>
      </c>
      <c r="X1518" s="37">
        <v>90578</v>
      </c>
      <c r="Y1518" s="37" t="s">
        <v>3218</v>
      </c>
      <c r="Z1518" s="37">
        <v>303.40632087491286</v>
      </c>
    </row>
    <row r="1519" spans="1:26" customFormat="1" x14ac:dyDescent="0.2">
      <c r="A1519" s="37">
        <v>922</v>
      </c>
      <c r="B1519" s="37" t="s">
        <v>2569</v>
      </c>
      <c r="C1519" s="37" t="s">
        <v>46</v>
      </c>
      <c r="D1519" s="37">
        <v>0.01</v>
      </c>
      <c r="E1519" s="37">
        <v>65.989999999999995</v>
      </c>
      <c r="F1519" s="37">
        <v>8.99</v>
      </c>
      <c r="G1519" s="37" t="s">
        <v>63</v>
      </c>
      <c r="H1519" s="37" t="s">
        <v>3</v>
      </c>
      <c r="I1519" s="37" t="s">
        <v>16</v>
      </c>
      <c r="J1519" s="37" t="s">
        <v>111</v>
      </c>
      <c r="K1519" s="37" t="s">
        <v>49</v>
      </c>
      <c r="L1519" s="37" t="s">
        <v>2570</v>
      </c>
      <c r="M1519" s="37">
        <v>0.56000000000000005</v>
      </c>
      <c r="N1519" s="37" t="s">
        <v>8</v>
      </c>
      <c r="O1519" s="37" t="s">
        <v>35</v>
      </c>
      <c r="P1519" s="37" t="s">
        <v>66</v>
      </c>
      <c r="Q1519" s="37" t="s">
        <v>2122</v>
      </c>
      <c r="R1519" s="37">
        <v>91730</v>
      </c>
      <c r="S1519" s="39">
        <v>42144</v>
      </c>
      <c r="T1519" s="39">
        <v>42145</v>
      </c>
      <c r="U1519" s="37">
        <v>396.97199999999998</v>
      </c>
      <c r="V1519" s="37">
        <v>14</v>
      </c>
      <c r="W1519" s="37">
        <v>782</v>
      </c>
      <c r="X1519" s="37">
        <v>87135</v>
      </c>
      <c r="Y1519" s="37" t="s">
        <v>3218</v>
      </c>
      <c r="Z1519" s="37">
        <v>1067.3470417175506</v>
      </c>
    </row>
    <row r="1520" spans="1:26" customFormat="1" x14ac:dyDescent="0.2">
      <c r="A1520" s="37">
        <v>1708</v>
      </c>
      <c r="B1520" s="37" t="s">
        <v>573</v>
      </c>
      <c r="C1520" s="37" t="s">
        <v>46</v>
      </c>
      <c r="D1520" s="37">
        <v>0.03</v>
      </c>
      <c r="E1520" s="37">
        <v>205.99</v>
      </c>
      <c r="F1520" s="37">
        <v>3</v>
      </c>
      <c r="G1520" s="37" t="s">
        <v>14</v>
      </c>
      <c r="H1520" s="37" t="s">
        <v>3</v>
      </c>
      <c r="I1520" s="37" t="s">
        <v>16</v>
      </c>
      <c r="J1520" s="37" t="s">
        <v>111</v>
      </c>
      <c r="K1520" s="37" t="s">
        <v>49</v>
      </c>
      <c r="L1520" s="37" t="s">
        <v>399</v>
      </c>
      <c r="M1520" s="37">
        <v>0.57999999999999996</v>
      </c>
      <c r="N1520" s="37" t="s">
        <v>8</v>
      </c>
      <c r="O1520" s="37" t="s">
        <v>87</v>
      </c>
      <c r="P1520" s="37" t="s">
        <v>293</v>
      </c>
      <c r="Q1520" s="37" t="s">
        <v>575</v>
      </c>
      <c r="R1520" s="37">
        <v>44118</v>
      </c>
      <c r="S1520" s="39">
        <v>42144</v>
      </c>
      <c r="T1520" s="39">
        <v>42145</v>
      </c>
      <c r="U1520" s="37">
        <v>3670.3515000000002</v>
      </c>
      <c r="V1520" s="37">
        <v>29</v>
      </c>
      <c r="W1520" s="37">
        <v>5319.35</v>
      </c>
      <c r="X1520" s="37">
        <v>88784</v>
      </c>
      <c r="Y1520" s="37" t="s">
        <v>3219</v>
      </c>
      <c r="Z1520" s="37">
        <v>4778.0795405791014</v>
      </c>
    </row>
    <row r="1521" spans="1:26" customFormat="1" x14ac:dyDescent="0.2">
      <c r="A1521" s="37">
        <v>276</v>
      </c>
      <c r="B1521" s="37" t="s">
        <v>2571</v>
      </c>
      <c r="C1521" s="37" t="s">
        <v>1</v>
      </c>
      <c r="D1521" s="37">
        <v>0.04</v>
      </c>
      <c r="E1521" s="37">
        <v>1.98</v>
      </c>
      <c r="F1521" s="37">
        <v>0.7</v>
      </c>
      <c r="G1521" s="37" t="s">
        <v>63</v>
      </c>
      <c r="H1521" s="37" t="s">
        <v>70</v>
      </c>
      <c r="I1521" s="37" t="s">
        <v>24</v>
      </c>
      <c r="J1521" s="37" t="s">
        <v>152</v>
      </c>
      <c r="K1521" s="37" t="s">
        <v>26</v>
      </c>
      <c r="L1521" s="37" t="s">
        <v>417</v>
      </c>
      <c r="M1521" s="37">
        <v>0.83</v>
      </c>
      <c r="N1521" s="37" t="s">
        <v>8</v>
      </c>
      <c r="O1521" s="37" t="s">
        <v>87</v>
      </c>
      <c r="P1521" s="37" t="s">
        <v>224</v>
      </c>
      <c r="Q1521" s="37" t="s">
        <v>1365</v>
      </c>
      <c r="R1521" s="37">
        <v>6111</v>
      </c>
      <c r="S1521" s="39">
        <v>42145</v>
      </c>
      <c r="T1521" s="39">
        <v>42146</v>
      </c>
      <c r="U1521" s="37">
        <v>-1</v>
      </c>
      <c r="V1521" s="37">
        <v>3</v>
      </c>
      <c r="W1521" s="37">
        <v>8.3000000000000007</v>
      </c>
      <c r="X1521" s="37">
        <v>89291</v>
      </c>
      <c r="Y1521" s="37" t="s">
        <v>3219</v>
      </c>
      <c r="Z1521" s="37">
        <v>532.74181916601117</v>
      </c>
    </row>
    <row r="1522" spans="1:26" customFormat="1" x14ac:dyDescent="0.2">
      <c r="A1522" s="37">
        <v>282</v>
      </c>
      <c r="B1522" s="37" t="s">
        <v>2572</v>
      </c>
      <c r="C1522" s="37" t="s">
        <v>1</v>
      </c>
      <c r="D1522" s="37">
        <v>0.03</v>
      </c>
      <c r="E1522" s="37">
        <v>55.99</v>
      </c>
      <c r="F1522" s="37">
        <v>5</v>
      </c>
      <c r="G1522" s="37" t="s">
        <v>14</v>
      </c>
      <c r="H1522" s="37" t="s">
        <v>70</v>
      </c>
      <c r="I1522" s="37" t="s">
        <v>16</v>
      </c>
      <c r="J1522" s="37" t="s">
        <v>111</v>
      </c>
      <c r="K1522" s="37" t="s">
        <v>18</v>
      </c>
      <c r="L1522" s="37" t="s">
        <v>1914</v>
      </c>
      <c r="M1522" s="37">
        <v>0.83</v>
      </c>
      <c r="N1522" s="37" t="s">
        <v>8</v>
      </c>
      <c r="O1522" s="37" t="s">
        <v>87</v>
      </c>
      <c r="P1522" s="37" t="s">
        <v>373</v>
      </c>
      <c r="Q1522" s="37" t="s">
        <v>2573</v>
      </c>
      <c r="R1522" s="37">
        <v>7109</v>
      </c>
      <c r="S1522" s="39">
        <v>42145</v>
      </c>
      <c r="T1522" s="39">
        <v>42146</v>
      </c>
      <c r="U1522" s="37">
        <v>-221.25399999999999</v>
      </c>
      <c r="V1522" s="37">
        <v>9</v>
      </c>
      <c r="W1522" s="37">
        <v>416.95</v>
      </c>
      <c r="X1522" s="37">
        <v>89291</v>
      </c>
      <c r="Y1522" s="37" t="s">
        <v>3219</v>
      </c>
      <c r="Z1522" s="37">
        <v>684.09233052592651</v>
      </c>
    </row>
    <row r="1523" spans="1:26" customFormat="1" x14ac:dyDescent="0.2">
      <c r="A1523" s="37">
        <v>825</v>
      </c>
      <c r="B1523" s="37" t="s">
        <v>2574</v>
      </c>
      <c r="C1523" s="37" t="s">
        <v>1</v>
      </c>
      <c r="D1523" s="37">
        <v>0</v>
      </c>
      <c r="E1523" s="37">
        <v>11.97</v>
      </c>
      <c r="F1523" s="37">
        <v>4.9800000000000004</v>
      </c>
      <c r="G1523" s="37" t="s">
        <v>14</v>
      </c>
      <c r="H1523" s="37" t="s">
        <v>47</v>
      </c>
      <c r="I1523" s="37" t="s">
        <v>24</v>
      </c>
      <c r="J1523" s="37" t="s">
        <v>71</v>
      </c>
      <c r="K1523" s="37" t="s">
        <v>49</v>
      </c>
      <c r="L1523" s="37" t="s">
        <v>792</v>
      </c>
      <c r="M1523" s="37">
        <v>0.57999999999999996</v>
      </c>
      <c r="N1523" s="37" t="s">
        <v>8</v>
      </c>
      <c r="O1523" s="37" t="s">
        <v>28</v>
      </c>
      <c r="P1523" s="37" t="s">
        <v>163</v>
      </c>
      <c r="Q1523" s="37" t="s">
        <v>2575</v>
      </c>
      <c r="R1523" s="37">
        <v>79605</v>
      </c>
      <c r="S1523" s="39">
        <v>42145</v>
      </c>
      <c r="T1523" s="39">
        <v>42148</v>
      </c>
      <c r="U1523" s="37">
        <v>3.3839999999999999</v>
      </c>
      <c r="V1523" s="37">
        <v>4</v>
      </c>
      <c r="W1523" s="37">
        <v>53.3</v>
      </c>
      <c r="X1523" s="37">
        <v>89258</v>
      </c>
      <c r="Y1523" s="37" t="s">
        <v>3217</v>
      </c>
      <c r="Z1523" s="37">
        <v>618.12056221428679</v>
      </c>
    </row>
    <row r="1524" spans="1:26" customFormat="1" x14ac:dyDescent="0.2">
      <c r="A1524" s="37">
        <v>406</v>
      </c>
      <c r="B1524" s="37" t="s">
        <v>2576</v>
      </c>
      <c r="C1524" s="37" t="s">
        <v>13</v>
      </c>
      <c r="D1524" s="37">
        <v>0.03</v>
      </c>
      <c r="E1524" s="37">
        <v>4.9800000000000004</v>
      </c>
      <c r="F1524" s="37">
        <v>0.8</v>
      </c>
      <c r="G1524" s="37" t="s">
        <v>14</v>
      </c>
      <c r="H1524" s="37" t="s">
        <v>3</v>
      </c>
      <c r="I1524" s="37" t="s">
        <v>24</v>
      </c>
      <c r="J1524" s="37" t="s">
        <v>64</v>
      </c>
      <c r="K1524" s="37" t="s">
        <v>26</v>
      </c>
      <c r="L1524" s="37" t="s">
        <v>870</v>
      </c>
      <c r="M1524" s="37">
        <v>0.36</v>
      </c>
      <c r="N1524" s="37" t="s">
        <v>8</v>
      </c>
      <c r="O1524" s="37" t="s">
        <v>87</v>
      </c>
      <c r="P1524" s="37" t="s">
        <v>373</v>
      </c>
      <c r="Q1524" s="37" t="s">
        <v>2577</v>
      </c>
      <c r="R1524" s="37">
        <v>8360</v>
      </c>
      <c r="S1524" s="39">
        <v>42145</v>
      </c>
      <c r="T1524" s="39">
        <v>42146</v>
      </c>
      <c r="U1524" s="37">
        <v>50.2044</v>
      </c>
      <c r="V1524" s="37">
        <v>15</v>
      </c>
      <c r="W1524" s="37">
        <v>72.760000000000005</v>
      </c>
      <c r="X1524" s="37">
        <v>87804</v>
      </c>
      <c r="Y1524" s="37" t="s">
        <v>3219</v>
      </c>
      <c r="Z1524" s="37">
        <v>-6.0285182548060057</v>
      </c>
    </row>
    <row r="1525" spans="1:26" customFormat="1" x14ac:dyDescent="0.2">
      <c r="A1525" s="37">
        <v>1106</v>
      </c>
      <c r="B1525" s="37" t="s">
        <v>2557</v>
      </c>
      <c r="C1525" s="37" t="s">
        <v>13</v>
      </c>
      <c r="D1525" s="37">
        <v>0.01</v>
      </c>
      <c r="E1525" s="37">
        <v>9.31</v>
      </c>
      <c r="F1525" s="37">
        <v>3.98</v>
      </c>
      <c r="G1525" s="37" t="s">
        <v>14</v>
      </c>
      <c r="H1525" s="37" t="s">
        <v>3</v>
      </c>
      <c r="I1525" s="37" t="s">
        <v>24</v>
      </c>
      <c r="J1525" s="37" t="s">
        <v>544</v>
      </c>
      <c r="K1525" s="37" t="s">
        <v>18</v>
      </c>
      <c r="L1525" s="37" t="s">
        <v>2578</v>
      </c>
      <c r="M1525" s="37">
        <v>0.56000000000000005</v>
      </c>
      <c r="N1525" s="37" t="s">
        <v>8</v>
      </c>
      <c r="O1525" s="37" t="s">
        <v>28</v>
      </c>
      <c r="P1525" s="37" t="s">
        <v>163</v>
      </c>
      <c r="Q1525" s="37" t="s">
        <v>530</v>
      </c>
      <c r="R1525" s="37">
        <v>75220</v>
      </c>
      <c r="S1525" s="39">
        <v>42145</v>
      </c>
      <c r="T1525" s="39">
        <v>42146</v>
      </c>
      <c r="U1525" s="37">
        <v>-10.9</v>
      </c>
      <c r="V1525" s="37">
        <v>61</v>
      </c>
      <c r="W1525" s="37">
        <v>586.96</v>
      </c>
      <c r="X1525" s="37">
        <v>646</v>
      </c>
      <c r="Y1525" s="37" t="s">
        <v>3217</v>
      </c>
      <c r="Z1525" s="37">
        <v>212.31232308556136</v>
      </c>
    </row>
    <row r="1526" spans="1:26" customFormat="1" x14ac:dyDescent="0.2">
      <c r="A1526" s="37">
        <v>1107</v>
      </c>
      <c r="B1526" s="37" t="s">
        <v>2579</v>
      </c>
      <c r="C1526" s="37" t="s">
        <v>13</v>
      </c>
      <c r="D1526" s="37">
        <v>0.01</v>
      </c>
      <c r="E1526" s="37">
        <v>9.31</v>
      </c>
      <c r="F1526" s="37">
        <v>3.98</v>
      </c>
      <c r="G1526" s="37" t="s">
        <v>14</v>
      </c>
      <c r="H1526" s="37" t="s">
        <v>3</v>
      </c>
      <c r="I1526" s="37" t="s">
        <v>24</v>
      </c>
      <c r="J1526" s="37" t="s">
        <v>544</v>
      </c>
      <c r="K1526" s="37" t="s">
        <v>18</v>
      </c>
      <c r="L1526" s="37" t="s">
        <v>2578</v>
      </c>
      <c r="M1526" s="37">
        <v>0.56000000000000005</v>
      </c>
      <c r="N1526" s="37" t="s">
        <v>8</v>
      </c>
      <c r="O1526" s="37" t="s">
        <v>28</v>
      </c>
      <c r="P1526" s="37" t="s">
        <v>163</v>
      </c>
      <c r="Q1526" s="37" t="s">
        <v>2580</v>
      </c>
      <c r="R1526" s="37">
        <v>77566</v>
      </c>
      <c r="S1526" s="39">
        <v>42145</v>
      </c>
      <c r="T1526" s="39">
        <v>42146</v>
      </c>
      <c r="U1526" s="37">
        <v>2.1800000000000002</v>
      </c>
      <c r="V1526" s="37">
        <v>15</v>
      </c>
      <c r="W1526" s="37">
        <v>144.33000000000001</v>
      </c>
      <c r="X1526" s="37">
        <v>86411</v>
      </c>
      <c r="Y1526" s="37" t="s">
        <v>3217</v>
      </c>
      <c r="Z1526" s="37">
        <v>225.70657953432269</v>
      </c>
    </row>
    <row r="1527" spans="1:26" customFormat="1" x14ac:dyDescent="0.2">
      <c r="A1527" s="37">
        <v>820</v>
      </c>
      <c r="B1527" s="37" t="s">
        <v>2581</v>
      </c>
      <c r="C1527" s="37" t="s">
        <v>23</v>
      </c>
      <c r="D1527" s="37">
        <v>0.09</v>
      </c>
      <c r="E1527" s="37">
        <v>5.84</v>
      </c>
      <c r="F1527" s="37">
        <v>0.83</v>
      </c>
      <c r="G1527" s="37" t="s">
        <v>14</v>
      </c>
      <c r="H1527" s="37" t="s">
        <v>3</v>
      </c>
      <c r="I1527" s="37" t="s">
        <v>24</v>
      </c>
      <c r="J1527" s="37" t="s">
        <v>25</v>
      </c>
      <c r="K1527" s="37" t="s">
        <v>26</v>
      </c>
      <c r="L1527" s="37" t="s">
        <v>2582</v>
      </c>
      <c r="M1527" s="37">
        <v>0.49</v>
      </c>
      <c r="N1527" s="37" t="s">
        <v>8</v>
      </c>
      <c r="O1527" s="37" t="s">
        <v>35</v>
      </c>
      <c r="P1527" s="37" t="s">
        <v>42</v>
      </c>
      <c r="Q1527" s="37" t="s">
        <v>2583</v>
      </c>
      <c r="R1527" s="37">
        <v>99362</v>
      </c>
      <c r="S1527" s="39">
        <v>42145</v>
      </c>
      <c r="T1527" s="39">
        <v>42149</v>
      </c>
      <c r="U1527" s="37">
        <v>-2.87</v>
      </c>
      <c r="V1527" s="37">
        <v>1</v>
      </c>
      <c r="W1527" s="37">
        <v>5.9</v>
      </c>
      <c r="X1527" s="37">
        <v>90244</v>
      </c>
      <c r="Y1527" s="37" t="s">
        <v>3218</v>
      </c>
      <c r="Z1527" s="37">
        <v>93.805995858125286</v>
      </c>
    </row>
    <row r="1528" spans="1:26" customFormat="1" x14ac:dyDescent="0.2">
      <c r="A1528" s="37">
        <v>1527</v>
      </c>
      <c r="B1528" s="37" t="s">
        <v>314</v>
      </c>
      <c r="C1528" s="37" t="s">
        <v>23</v>
      </c>
      <c r="D1528" s="37">
        <v>0.09</v>
      </c>
      <c r="E1528" s="37">
        <v>50.98</v>
      </c>
      <c r="F1528" s="37">
        <v>6.5</v>
      </c>
      <c r="G1528" s="37" t="s">
        <v>14</v>
      </c>
      <c r="H1528" s="37" t="s">
        <v>47</v>
      </c>
      <c r="I1528" s="37" t="s">
        <v>16</v>
      </c>
      <c r="J1528" s="37" t="s">
        <v>17</v>
      </c>
      <c r="K1528" s="37" t="s">
        <v>49</v>
      </c>
      <c r="L1528" s="37" t="s">
        <v>1842</v>
      </c>
      <c r="M1528" s="37">
        <v>0.73</v>
      </c>
      <c r="N1528" s="37" t="s">
        <v>8</v>
      </c>
      <c r="O1528" s="37" t="s">
        <v>9</v>
      </c>
      <c r="P1528" s="37" t="s">
        <v>140</v>
      </c>
      <c r="Q1528" s="37" t="s">
        <v>316</v>
      </c>
      <c r="R1528" s="37">
        <v>35601</v>
      </c>
      <c r="S1528" s="39">
        <v>42145</v>
      </c>
      <c r="T1528" s="39">
        <v>42152</v>
      </c>
      <c r="U1528" s="37">
        <v>70.176000000000002</v>
      </c>
      <c r="V1528" s="37">
        <v>28</v>
      </c>
      <c r="W1528" s="37">
        <v>1395.41</v>
      </c>
      <c r="X1528" s="37">
        <v>86815</v>
      </c>
      <c r="Y1528" s="37" t="s">
        <v>3216</v>
      </c>
      <c r="Z1528" s="37">
        <v>705.71345248347166</v>
      </c>
    </row>
    <row r="1529" spans="1:26" customFormat="1" x14ac:dyDescent="0.2">
      <c r="A1529" s="37">
        <v>3319</v>
      </c>
      <c r="B1529" s="37" t="s">
        <v>2584</v>
      </c>
      <c r="C1529" s="37" t="s">
        <v>23</v>
      </c>
      <c r="D1529" s="37">
        <v>0.03</v>
      </c>
      <c r="E1529" s="37">
        <v>20.98</v>
      </c>
      <c r="F1529" s="37">
        <v>1.49</v>
      </c>
      <c r="G1529" s="37" t="s">
        <v>14</v>
      </c>
      <c r="H1529" s="37" t="s">
        <v>3</v>
      </c>
      <c r="I1529" s="37" t="s">
        <v>24</v>
      </c>
      <c r="J1529" s="37" t="s">
        <v>48</v>
      </c>
      <c r="K1529" s="37" t="s">
        <v>49</v>
      </c>
      <c r="L1529" s="37" t="s">
        <v>2585</v>
      </c>
      <c r="M1529" s="37">
        <v>0.35</v>
      </c>
      <c r="N1529" s="37" t="s">
        <v>8</v>
      </c>
      <c r="O1529" s="37" t="s">
        <v>9</v>
      </c>
      <c r="P1529" s="37" t="s">
        <v>376</v>
      </c>
      <c r="Q1529" s="37" t="s">
        <v>479</v>
      </c>
      <c r="R1529" s="37">
        <v>37075</v>
      </c>
      <c r="S1529" s="39">
        <v>42145</v>
      </c>
      <c r="T1529" s="39">
        <v>42145</v>
      </c>
      <c r="U1529" s="37">
        <v>30.024000000000001</v>
      </c>
      <c r="V1529" s="37">
        <v>20</v>
      </c>
      <c r="W1529" s="37">
        <v>431.43</v>
      </c>
      <c r="X1529" s="37">
        <v>90104</v>
      </c>
      <c r="Y1529" s="37" t="s">
        <v>3216</v>
      </c>
      <c r="Z1529" s="37">
        <v>116.45313776740879</v>
      </c>
    </row>
    <row r="1530" spans="1:26" customFormat="1" x14ac:dyDescent="0.2">
      <c r="A1530" s="37">
        <v>1129</v>
      </c>
      <c r="B1530" s="37" t="s">
        <v>762</v>
      </c>
      <c r="C1530" s="37" t="s">
        <v>92</v>
      </c>
      <c r="D1530" s="37">
        <v>0.02</v>
      </c>
      <c r="E1530" s="37">
        <v>7.64</v>
      </c>
      <c r="F1530" s="37">
        <v>1.39</v>
      </c>
      <c r="G1530" s="37" t="s">
        <v>14</v>
      </c>
      <c r="H1530" s="37" t="s">
        <v>47</v>
      </c>
      <c r="I1530" s="37" t="s">
        <v>24</v>
      </c>
      <c r="J1530" s="37" t="s">
        <v>321</v>
      </c>
      <c r="K1530" s="37" t="s">
        <v>49</v>
      </c>
      <c r="L1530" s="37" t="s">
        <v>1534</v>
      </c>
      <c r="M1530" s="37">
        <v>0.36</v>
      </c>
      <c r="N1530" s="37" t="s">
        <v>8</v>
      </c>
      <c r="O1530" s="37" t="s">
        <v>87</v>
      </c>
      <c r="P1530" s="37" t="s">
        <v>379</v>
      </c>
      <c r="Q1530" s="37" t="s">
        <v>764</v>
      </c>
      <c r="R1530" s="37">
        <v>2118</v>
      </c>
      <c r="S1530" s="39">
        <v>42145</v>
      </c>
      <c r="T1530" s="39">
        <v>42147</v>
      </c>
      <c r="U1530" s="37">
        <v>117.38</v>
      </c>
      <c r="V1530" s="37">
        <v>52</v>
      </c>
      <c r="W1530" s="37">
        <v>406.91</v>
      </c>
      <c r="X1530" s="37">
        <v>13735</v>
      </c>
      <c r="Y1530" s="37" t="s">
        <v>3219</v>
      </c>
      <c r="Z1530" s="37">
        <v>148.73816681132584</v>
      </c>
    </row>
    <row r="1531" spans="1:26" customFormat="1" x14ac:dyDescent="0.2">
      <c r="A1531" s="37">
        <v>1131</v>
      </c>
      <c r="B1531" s="37" t="s">
        <v>2586</v>
      </c>
      <c r="C1531" s="37" t="s">
        <v>92</v>
      </c>
      <c r="D1531" s="37">
        <v>0.02</v>
      </c>
      <c r="E1531" s="37">
        <v>7.64</v>
      </c>
      <c r="F1531" s="37">
        <v>1.39</v>
      </c>
      <c r="G1531" s="37" t="s">
        <v>14</v>
      </c>
      <c r="H1531" s="37" t="s">
        <v>47</v>
      </c>
      <c r="I1531" s="37" t="s">
        <v>24</v>
      </c>
      <c r="J1531" s="37" t="s">
        <v>321</v>
      </c>
      <c r="K1531" s="37" t="s">
        <v>49</v>
      </c>
      <c r="L1531" s="37" t="s">
        <v>1534</v>
      </c>
      <c r="M1531" s="37">
        <v>0.36</v>
      </c>
      <c r="N1531" s="37" t="s">
        <v>8</v>
      </c>
      <c r="O1531" s="37" t="s">
        <v>28</v>
      </c>
      <c r="P1531" s="37" t="s">
        <v>163</v>
      </c>
      <c r="Q1531" s="37" t="s">
        <v>2587</v>
      </c>
      <c r="R1531" s="37">
        <v>79907</v>
      </c>
      <c r="S1531" s="39">
        <v>42145</v>
      </c>
      <c r="T1531" s="39">
        <v>42147</v>
      </c>
      <c r="U1531" s="37">
        <v>70.193700000000007</v>
      </c>
      <c r="V1531" s="37">
        <v>13</v>
      </c>
      <c r="W1531" s="37">
        <v>101.73</v>
      </c>
      <c r="X1531" s="37">
        <v>88103</v>
      </c>
      <c r="Y1531" s="37" t="s">
        <v>3217</v>
      </c>
      <c r="Z1531" s="37">
        <v>100.41818186727491</v>
      </c>
    </row>
    <row r="1532" spans="1:26" customFormat="1" x14ac:dyDescent="0.2">
      <c r="A1532" s="37">
        <v>1254</v>
      </c>
      <c r="B1532" s="37" t="s">
        <v>1566</v>
      </c>
      <c r="C1532" s="37" t="s">
        <v>92</v>
      </c>
      <c r="D1532" s="37">
        <v>0.04</v>
      </c>
      <c r="E1532" s="37">
        <v>2.08</v>
      </c>
      <c r="F1532" s="37">
        <v>1.49</v>
      </c>
      <c r="G1532" s="37" t="s">
        <v>14</v>
      </c>
      <c r="H1532" s="37" t="s">
        <v>47</v>
      </c>
      <c r="I1532" s="37" t="s">
        <v>24</v>
      </c>
      <c r="J1532" s="37" t="s">
        <v>48</v>
      </c>
      <c r="K1532" s="37" t="s">
        <v>49</v>
      </c>
      <c r="L1532" s="37" t="s">
        <v>1386</v>
      </c>
      <c r="M1532" s="37">
        <v>0.36</v>
      </c>
      <c r="N1532" s="37" t="s">
        <v>8</v>
      </c>
      <c r="O1532" s="37" t="s">
        <v>28</v>
      </c>
      <c r="P1532" s="37" t="s">
        <v>163</v>
      </c>
      <c r="Q1532" s="37" t="s">
        <v>1567</v>
      </c>
      <c r="R1532" s="37">
        <v>77530</v>
      </c>
      <c r="S1532" s="39">
        <v>42145</v>
      </c>
      <c r="T1532" s="39">
        <v>42147</v>
      </c>
      <c r="U1532" s="37">
        <v>-11.281499999999999</v>
      </c>
      <c r="V1532" s="37">
        <v>16</v>
      </c>
      <c r="W1532" s="37">
        <v>33.770000000000003</v>
      </c>
      <c r="X1532" s="37">
        <v>89982</v>
      </c>
      <c r="Y1532" s="37" t="s">
        <v>3217</v>
      </c>
      <c r="Z1532" s="37">
        <v>-10.887818645150904</v>
      </c>
    </row>
    <row r="1533" spans="1:26" customFormat="1" x14ac:dyDescent="0.2">
      <c r="A1533" s="37">
        <v>19</v>
      </c>
      <c r="B1533" s="37" t="s">
        <v>2588</v>
      </c>
      <c r="C1533" s="37" t="s">
        <v>46</v>
      </c>
      <c r="D1533" s="37">
        <v>7.0000000000000007E-2</v>
      </c>
      <c r="E1533" s="37">
        <v>12.99</v>
      </c>
      <c r="F1533" s="37">
        <v>9.44</v>
      </c>
      <c r="G1533" s="37" t="s">
        <v>14</v>
      </c>
      <c r="H1533" s="37" t="s">
        <v>3</v>
      </c>
      <c r="I1533" s="37" t="s">
        <v>16</v>
      </c>
      <c r="J1533" s="37" t="s">
        <v>32</v>
      </c>
      <c r="K1533" s="37" t="s">
        <v>120</v>
      </c>
      <c r="L1533" s="37" t="s">
        <v>2589</v>
      </c>
      <c r="M1533" s="37">
        <v>0.39</v>
      </c>
      <c r="N1533" s="37" t="s">
        <v>8</v>
      </c>
      <c r="O1533" s="37" t="s">
        <v>35</v>
      </c>
      <c r="P1533" s="37" t="s">
        <v>253</v>
      </c>
      <c r="Q1533" s="37" t="s">
        <v>2590</v>
      </c>
      <c r="R1533" s="37">
        <v>59801</v>
      </c>
      <c r="S1533" s="39">
        <v>42145</v>
      </c>
      <c r="T1533" s="39">
        <v>42147</v>
      </c>
      <c r="U1533" s="37">
        <v>-114.6399</v>
      </c>
      <c r="V1533" s="37">
        <v>18</v>
      </c>
      <c r="W1533" s="37">
        <v>231.79</v>
      </c>
      <c r="X1533" s="37">
        <v>90032</v>
      </c>
      <c r="Y1533" s="37" t="s">
        <v>3218</v>
      </c>
      <c r="Z1533" s="37">
        <v>291.08698920614847</v>
      </c>
    </row>
    <row r="1534" spans="1:26" customFormat="1" x14ac:dyDescent="0.2">
      <c r="A1534" s="37">
        <v>21</v>
      </c>
      <c r="B1534" s="37" t="s">
        <v>2496</v>
      </c>
      <c r="C1534" s="37" t="s">
        <v>46</v>
      </c>
      <c r="D1534" s="37">
        <v>0.08</v>
      </c>
      <c r="E1534" s="37">
        <v>5</v>
      </c>
      <c r="F1534" s="37">
        <v>3.39</v>
      </c>
      <c r="G1534" s="37" t="s">
        <v>14</v>
      </c>
      <c r="H1534" s="37" t="s">
        <v>3</v>
      </c>
      <c r="I1534" s="37" t="s">
        <v>24</v>
      </c>
      <c r="J1534" s="37" t="s">
        <v>152</v>
      </c>
      <c r="K1534" s="37" t="s">
        <v>26</v>
      </c>
      <c r="L1534" s="37" t="s">
        <v>2591</v>
      </c>
      <c r="M1534" s="37">
        <v>0.37</v>
      </c>
      <c r="N1534" s="37" t="s">
        <v>8</v>
      </c>
      <c r="O1534" s="37" t="s">
        <v>87</v>
      </c>
      <c r="P1534" s="37" t="s">
        <v>88</v>
      </c>
      <c r="Q1534" s="37" t="s">
        <v>89</v>
      </c>
      <c r="R1534" s="37">
        <v>10012</v>
      </c>
      <c r="S1534" s="39">
        <v>42145</v>
      </c>
      <c r="T1534" s="39">
        <v>42146</v>
      </c>
      <c r="U1534" s="37">
        <v>-17.489999999999998</v>
      </c>
      <c r="V1534" s="37">
        <v>58</v>
      </c>
      <c r="W1534" s="37">
        <v>293.06</v>
      </c>
      <c r="X1534" s="37">
        <v>42949</v>
      </c>
      <c r="Y1534" s="37" t="s">
        <v>3219</v>
      </c>
      <c r="Z1534" s="37">
        <v>175.08680859967191</v>
      </c>
    </row>
    <row r="1535" spans="1:26" customFormat="1" x14ac:dyDescent="0.2">
      <c r="A1535" s="37">
        <v>21</v>
      </c>
      <c r="B1535" s="37" t="s">
        <v>2496</v>
      </c>
      <c r="C1535" s="37" t="s">
        <v>46</v>
      </c>
      <c r="D1535" s="37">
        <v>7.0000000000000007E-2</v>
      </c>
      <c r="E1535" s="37">
        <v>12.99</v>
      </c>
      <c r="F1535" s="37">
        <v>9.44</v>
      </c>
      <c r="G1535" s="37" t="s">
        <v>14</v>
      </c>
      <c r="H1535" s="37" t="s">
        <v>3</v>
      </c>
      <c r="I1535" s="37" t="s">
        <v>16</v>
      </c>
      <c r="J1535" s="37" t="s">
        <v>32</v>
      </c>
      <c r="K1535" s="37" t="s">
        <v>120</v>
      </c>
      <c r="L1535" s="37" t="s">
        <v>2589</v>
      </c>
      <c r="M1535" s="37">
        <v>0.39</v>
      </c>
      <c r="N1535" s="37" t="s">
        <v>8</v>
      </c>
      <c r="O1535" s="37" t="s">
        <v>87</v>
      </c>
      <c r="P1535" s="37" t="s">
        <v>88</v>
      </c>
      <c r="Q1535" s="37" t="s">
        <v>89</v>
      </c>
      <c r="R1535" s="37">
        <v>10012</v>
      </c>
      <c r="S1535" s="39">
        <v>42145</v>
      </c>
      <c r="T1535" s="39">
        <v>42147</v>
      </c>
      <c r="U1535" s="37">
        <v>-114.6399</v>
      </c>
      <c r="V1535" s="37">
        <v>71</v>
      </c>
      <c r="W1535" s="37">
        <v>914.29</v>
      </c>
      <c r="X1535" s="37">
        <v>42949</v>
      </c>
      <c r="Y1535" s="37" t="s">
        <v>3219</v>
      </c>
      <c r="Z1535" s="37">
        <v>291.08698920614847</v>
      </c>
    </row>
    <row r="1536" spans="1:26" customFormat="1" x14ac:dyDescent="0.2">
      <c r="A1536" s="37">
        <v>3206</v>
      </c>
      <c r="B1536" s="37" t="s">
        <v>1902</v>
      </c>
      <c r="C1536" s="37" t="s">
        <v>46</v>
      </c>
      <c r="D1536" s="37">
        <v>0.06</v>
      </c>
      <c r="E1536" s="37">
        <v>218.08</v>
      </c>
      <c r="F1536" s="37">
        <v>18.059999999999999</v>
      </c>
      <c r="G1536" s="37" t="s">
        <v>63</v>
      </c>
      <c r="H1536" s="37" t="s">
        <v>15</v>
      </c>
      <c r="I1536" s="37" t="s">
        <v>4</v>
      </c>
      <c r="J1536" s="37" t="s">
        <v>85</v>
      </c>
      <c r="K1536" s="37" t="s">
        <v>40</v>
      </c>
      <c r="L1536" s="37" t="s">
        <v>2592</v>
      </c>
      <c r="M1536" s="37">
        <v>0.56999999999999995</v>
      </c>
      <c r="N1536" s="37" t="s">
        <v>8</v>
      </c>
      <c r="O1536" s="37" t="s">
        <v>35</v>
      </c>
      <c r="P1536" s="37" t="s">
        <v>466</v>
      </c>
      <c r="Q1536" s="37" t="s">
        <v>1904</v>
      </c>
      <c r="R1536" s="37">
        <v>83301</v>
      </c>
      <c r="S1536" s="39">
        <v>42145</v>
      </c>
      <c r="T1536" s="39">
        <v>42147</v>
      </c>
      <c r="U1536" s="37">
        <v>969.42</v>
      </c>
      <c r="V1536" s="37">
        <v>7</v>
      </c>
      <c r="W1536" s="37">
        <v>1488.51</v>
      </c>
      <c r="X1536" s="37">
        <v>87934</v>
      </c>
      <c r="Y1536" s="37" t="s">
        <v>3218</v>
      </c>
      <c r="Z1536" s="37">
        <v>2336.1328039334344</v>
      </c>
    </row>
    <row r="1537" spans="1:26" customFormat="1" x14ac:dyDescent="0.2">
      <c r="A1537" s="37">
        <v>2385</v>
      </c>
      <c r="B1537" s="37" t="s">
        <v>2593</v>
      </c>
      <c r="C1537" s="37" t="s">
        <v>1</v>
      </c>
      <c r="D1537" s="37">
        <v>0.1</v>
      </c>
      <c r="E1537" s="37">
        <v>130.97999999999999</v>
      </c>
      <c r="F1537" s="37">
        <v>30</v>
      </c>
      <c r="G1537" s="37" t="s">
        <v>2</v>
      </c>
      <c r="H1537" s="37" t="s">
        <v>3</v>
      </c>
      <c r="I1537" s="37" t="s">
        <v>4</v>
      </c>
      <c r="J1537" s="37" t="s">
        <v>85</v>
      </c>
      <c r="K1537" s="37" t="s">
        <v>33</v>
      </c>
      <c r="L1537" s="37" t="s">
        <v>2175</v>
      </c>
      <c r="M1537" s="37">
        <v>0.78</v>
      </c>
      <c r="N1537" s="37" t="s">
        <v>8</v>
      </c>
      <c r="O1537" s="37" t="s">
        <v>35</v>
      </c>
      <c r="P1537" s="37" t="s">
        <v>616</v>
      </c>
      <c r="Q1537" s="37" t="s">
        <v>2594</v>
      </c>
      <c r="R1537" s="37">
        <v>88001</v>
      </c>
      <c r="S1537" s="39">
        <v>42146</v>
      </c>
      <c r="T1537" s="39">
        <v>42148</v>
      </c>
      <c r="U1537" s="37">
        <v>2000.11</v>
      </c>
      <c r="V1537" s="37">
        <v>18</v>
      </c>
      <c r="W1537" s="37">
        <v>2259.9899999999998</v>
      </c>
      <c r="X1537" s="37">
        <v>89184</v>
      </c>
      <c r="Y1537" s="37" t="s">
        <v>3218</v>
      </c>
      <c r="Z1537" s="37">
        <v>3984.3445450491122</v>
      </c>
    </row>
    <row r="1538" spans="1:26" customFormat="1" x14ac:dyDescent="0.2">
      <c r="A1538" s="37">
        <v>2699</v>
      </c>
      <c r="B1538" s="37" t="s">
        <v>2065</v>
      </c>
      <c r="C1538" s="37" t="s">
        <v>1</v>
      </c>
      <c r="D1538" s="37">
        <v>0.06</v>
      </c>
      <c r="E1538" s="37">
        <v>4.9800000000000004</v>
      </c>
      <c r="F1538" s="37">
        <v>4.95</v>
      </c>
      <c r="G1538" s="37" t="s">
        <v>14</v>
      </c>
      <c r="H1538" s="37" t="s">
        <v>70</v>
      </c>
      <c r="I1538" s="37" t="s">
        <v>24</v>
      </c>
      <c r="J1538" s="37" t="s">
        <v>48</v>
      </c>
      <c r="K1538" s="37" t="s">
        <v>49</v>
      </c>
      <c r="L1538" s="37" t="s">
        <v>2595</v>
      </c>
      <c r="M1538" s="37">
        <v>0.37</v>
      </c>
      <c r="N1538" s="37" t="s">
        <v>8</v>
      </c>
      <c r="O1538" s="37" t="s">
        <v>35</v>
      </c>
      <c r="P1538" s="37" t="s">
        <v>564</v>
      </c>
      <c r="Q1538" s="37" t="s">
        <v>2067</v>
      </c>
      <c r="R1538" s="37">
        <v>86442</v>
      </c>
      <c r="S1538" s="39">
        <v>42146</v>
      </c>
      <c r="T1538" s="39">
        <v>42148</v>
      </c>
      <c r="U1538" s="37">
        <v>-103.224</v>
      </c>
      <c r="V1538" s="37">
        <v>16</v>
      </c>
      <c r="W1538" s="37">
        <v>78.989999999999995</v>
      </c>
      <c r="X1538" s="37">
        <v>87677</v>
      </c>
      <c r="Y1538" s="37" t="s">
        <v>3218</v>
      </c>
      <c r="Z1538" s="37">
        <v>241.58308722621118</v>
      </c>
    </row>
    <row r="1539" spans="1:26" customFormat="1" x14ac:dyDescent="0.2">
      <c r="A1539" s="37">
        <v>181</v>
      </c>
      <c r="B1539" s="37" t="s">
        <v>1263</v>
      </c>
      <c r="C1539" s="37" t="s">
        <v>13</v>
      </c>
      <c r="D1539" s="37">
        <v>7.0000000000000007E-2</v>
      </c>
      <c r="E1539" s="37">
        <v>1.68</v>
      </c>
      <c r="F1539" s="37">
        <v>1.57</v>
      </c>
      <c r="G1539" s="37" t="s">
        <v>14</v>
      </c>
      <c r="H1539" s="37" t="s">
        <v>70</v>
      </c>
      <c r="I1539" s="37" t="s">
        <v>24</v>
      </c>
      <c r="J1539" s="37" t="s">
        <v>25</v>
      </c>
      <c r="K1539" s="37" t="s">
        <v>26</v>
      </c>
      <c r="L1539" s="37" t="s">
        <v>550</v>
      </c>
      <c r="M1539" s="37">
        <v>0.59</v>
      </c>
      <c r="N1539" s="37" t="s">
        <v>8</v>
      </c>
      <c r="O1539" s="37" t="s">
        <v>35</v>
      </c>
      <c r="P1539" s="37" t="s">
        <v>66</v>
      </c>
      <c r="Q1539" s="37" t="s">
        <v>917</v>
      </c>
      <c r="R1539" s="37">
        <v>94122</v>
      </c>
      <c r="S1539" s="39">
        <v>42146</v>
      </c>
      <c r="T1539" s="39">
        <v>42147</v>
      </c>
      <c r="U1539" s="37">
        <v>-35.75</v>
      </c>
      <c r="V1539" s="37">
        <v>116</v>
      </c>
      <c r="W1539" s="37">
        <v>186.59</v>
      </c>
      <c r="X1539" s="37">
        <v>3585</v>
      </c>
      <c r="Y1539" s="37" t="s">
        <v>3218</v>
      </c>
      <c r="Z1539" s="37">
        <v>90.670109999577306</v>
      </c>
    </row>
    <row r="1540" spans="1:26" customFormat="1" x14ac:dyDescent="0.2">
      <c r="A1540" s="37">
        <v>188</v>
      </c>
      <c r="B1540" s="37" t="s">
        <v>2596</v>
      </c>
      <c r="C1540" s="37" t="s">
        <v>13</v>
      </c>
      <c r="D1540" s="37">
        <v>7.0000000000000007E-2</v>
      </c>
      <c r="E1540" s="37">
        <v>10.06</v>
      </c>
      <c r="F1540" s="37">
        <v>2.06</v>
      </c>
      <c r="G1540" s="37" t="s">
        <v>14</v>
      </c>
      <c r="H1540" s="37" t="s">
        <v>70</v>
      </c>
      <c r="I1540" s="37" t="s">
        <v>24</v>
      </c>
      <c r="J1540" s="37" t="s">
        <v>64</v>
      </c>
      <c r="K1540" s="37" t="s">
        <v>26</v>
      </c>
      <c r="L1540" s="37" t="s">
        <v>149</v>
      </c>
      <c r="M1540" s="37">
        <v>0.39</v>
      </c>
      <c r="N1540" s="37" t="s">
        <v>8</v>
      </c>
      <c r="O1540" s="37" t="s">
        <v>28</v>
      </c>
      <c r="P1540" s="37" t="s">
        <v>163</v>
      </c>
      <c r="Q1540" s="37" t="s">
        <v>1933</v>
      </c>
      <c r="R1540" s="37">
        <v>76240</v>
      </c>
      <c r="S1540" s="39">
        <v>42146</v>
      </c>
      <c r="T1540" s="39">
        <v>42146</v>
      </c>
      <c r="U1540" s="37">
        <v>152.65559999999999</v>
      </c>
      <c r="V1540" s="37">
        <v>23</v>
      </c>
      <c r="W1540" s="37">
        <v>221.24</v>
      </c>
      <c r="X1540" s="37">
        <v>88361</v>
      </c>
      <c r="Y1540" s="37" t="s">
        <v>3217</v>
      </c>
      <c r="Z1540" s="37">
        <v>157.16480841134225</v>
      </c>
    </row>
    <row r="1541" spans="1:26" customFormat="1" x14ac:dyDescent="0.2">
      <c r="A1541" s="37">
        <v>188</v>
      </c>
      <c r="B1541" s="37" t="s">
        <v>2596</v>
      </c>
      <c r="C1541" s="37" t="s">
        <v>13</v>
      </c>
      <c r="D1541" s="37">
        <v>7.0000000000000007E-2</v>
      </c>
      <c r="E1541" s="37">
        <v>1.68</v>
      </c>
      <c r="F1541" s="37">
        <v>1.57</v>
      </c>
      <c r="G1541" s="37" t="s">
        <v>14</v>
      </c>
      <c r="H1541" s="37" t="s">
        <v>70</v>
      </c>
      <c r="I1541" s="37" t="s">
        <v>24</v>
      </c>
      <c r="J1541" s="37" t="s">
        <v>25</v>
      </c>
      <c r="K1541" s="37" t="s">
        <v>26</v>
      </c>
      <c r="L1541" s="37" t="s">
        <v>550</v>
      </c>
      <c r="M1541" s="37">
        <v>0.59</v>
      </c>
      <c r="N1541" s="37" t="s">
        <v>8</v>
      </c>
      <c r="O1541" s="37" t="s">
        <v>28</v>
      </c>
      <c r="P1541" s="37" t="s">
        <v>163</v>
      </c>
      <c r="Q1541" s="37" t="s">
        <v>1933</v>
      </c>
      <c r="R1541" s="37">
        <v>76240</v>
      </c>
      <c r="S1541" s="39">
        <v>42146</v>
      </c>
      <c r="T1541" s="39">
        <v>42147</v>
      </c>
      <c r="U1541" s="37">
        <v>7.15</v>
      </c>
      <c r="V1541" s="37">
        <v>29</v>
      </c>
      <c r="W1541" s="37">
        <v>46.65</v>
      </c>
      <c r="X1541" s="37">
        <v>88361</v>
      </c>
      <c r="Y1541" s="37" t="s">
        <v>3217</v>
      </c>
      <c r="Z1541" s="37">
        <v>134.60081348978073</v>
      </c>
    </row>
    <row r="1542" spans="1:26" customFormat="1" x14ac:dyDescent="0.2">
      <c r="A1542" s="37">
        <v>1246</v>
      </c>
      <c r="B1542" s="37" t="s">
        <v>1987</v>
      </c>
      <c r="C1542" s="37" t="s">
        <v>23</v>
      </c>
      <c r="D1542" s="37">
        <v>0.03</v>
      </c>
      <c r="E1542" s="37">
        <v>256.99</v>
      </c>
      <c r="F1542" s="37">
        <v>11.25</v>
      </c>
      <c r="G1542" s="37" t="s">
        <v>14</v>
      </c>
      <c r="H1542" s="37" t="s">
        <v>47</v>
      </c>
      <c r="I1542" s="37" t="s">
        <v>16</v>
      </c>
      <c r="J1542" s="37" t="s">
        <v>17</v>
      </c>
      <c r="K1542" s="37" t="s">
        <v>49</v>
      </c>
      <c r="L1542" s="37" t="s">
        <v>2597</v>
      </c>
      <c r="M1542" s="37">
        <v>0.51</v>
      </c>
      <c r="N1542" s="37" t="s">
        <v>8</v>
      </c>
      <c r="O1542" s="37" t="s">
        <v>87</v>
      </c>
      <c r="P1542" s="37" t="s">
        <v>88</v>
      </c>
      <c r="Q1542" s="37" t="s">
        <v>89</v>
      </c>
      <c r="R1542" s="37">
        <v>10009</v>
      </c>
      <c r="S1542" s="39">
        <v>42146</v>
      </c>
      <c r="T1542" s="39">
        <v>42146</v>
      </c>
      <c r="U1542" s="37">
        <v>1489.8</v>
      </c>
      <c r="V1542" s="37">
        <v>32</v>
      </c>
      <c r="W1542" s="37">
        <v>8216.2800000000007</v>
      </c>
      <c r="X1542" s="37">
        <v>46853</v>
      </c>
      <c r="Y1542" s="37" t="s">
        <v>3219</v>
      </c>
      <c r="Z1542" s="37">
        <v>2792.9872232019779</v>
      </c>
    </row>
    <row r="1543" spans="1:26" customFormat="1" x14ac:dyDescent="0.2">
      <c r="A1543" s="37">
        <v>1257</v>
      </c>
      <c r="B1543" s="37" t="s">
        <v>2257</v>
      </c>
      <c r="C1543" s="37" t="s">
        <v>92</v>
      </c>
      <c r="D1543" s="37">
        <v>0.01</v>
      </c>
      <c r="E1543" s="37">
        <v>115.99</v>
      </c>
      <c r="F1543" s="37">
        <v>56.14</v>
      </c>
      <c r="G1543" s="37" t="s">
        <v>2</v>
      </c>
      <c r="H1543" s="37" t="s">
        <v>47</v>
      </c>
      <c r="I1543" s="37" t="s">
        <v>16</v>
      </c>
      <c r="J1543" s="37" t="s">
        <v>32</v>
      </c>
      <c r="K1543" s="37" t="s">
        <v>33</v>
      </c>
      <c r="L1543" s="37" t="s">
        <v>456</v>
      </c>
      <c r="M1543" s="37">
        <v>0.4</v>
      </c>
      <c r="N1543" s="37" t="s">
        <v>8</v>
      </c>
      <c r="O1543" s="37" t="s">
        <v>35</v>
      </c>
      <c r="P1543" s="37" t="s">
        <v>36</v>
      </c>
      <c r="Q1543" s="37" t="s">
        <v>1099</v>
      </c>
      <c r="R1543" s="37">
        <v>80013</v>
      </c>
      <c r="S1543" s="39">
        <v>42146</v>
      </c>
      <c r="T1543" s="39">
        <v>42147</v>
      </c>
      <c r="U1543" s="37">
        <v>-164.39519999999999</v>
      </c>
      <c r="V1543" s="37">
        <v>5</v>
      </c>
      <c r="W1543" s="37">
        <v>604.35</v>
      </c>
      <c r="X1543" s="37">
        <v>86535</v>
      </c>
      <c r="Y1543" s="37" t="s">
        <v>3218</v>
      </c>
      <c r="Z1543" s="37">
        <v>1949.2149644661174</v>
      </c>
    </row>
    <row r="1544" spans="1:26" customFormat="1" x14ac:dyDescent="0.2">
      <c r="A1544" s="37">
        <v>2976</v>
      </c>
      <c r="B1544" s="37" t="s">
        <v>2598</v>
      </c>
      <c r="C1544" s="37" t="s">
        <v>92</v>
      </c>
      <c r="D1544" s="37">
        <v>0.01</v>
      </c>
      <c r="E1544" s="37">
        <v>35.99</v>
      </c>
      <c r="F1544" s="37">
        <v>0.99</v>
      </c>
      <c r="G1544" s="37" t="s">
        <v>14</v>
      </c>
      <c r="H1544" s="37" t="s">
        <v>3</v>
      </c>
      <c r="I1544" s="37" t="s">
        <v>16</v>
      </c>
      <c r="J1544" s="37" t="s">
        <v>111</v>
      </c>
      <c r="K1544" s="37" t="s">
        <v>18</v>
      </c>
      <c r="L1544" s="37" t="s">
        <v>1961</v>
      </c>
      <c r="M1544" s="37">
        <v>0.35</v>
      </c>
      <c r="N1544" s="37" t="s">
        <v>8</v>
      </c>
      <c r="O1544" s="37" t="s">
        <v>28</v>
      </c>
      <c r="P1544" s="37" t="s">
        <v>333</v>
      </c>
      <c r="Q1544" s="37" t="s">
        <v>2599</v>
      </c>
      <c r="R1544" s="37">
        <v>53154</v>
      </c>
      <c r="S1544" s="39">
        <v>42146</v>
      </c>
      <c r="T1544" s="39">
        <v>42147</v>
      </c>
      <c r="U1544" s="37">
        <v>882.48239999999998</v>
      </c>
      <c r="V1544" s="37">
        <v>41</v>
      </c>
      <c r="W1544" s="37">
        <v>1278.96</v>
      </c>
      <c r="X1544" s="37">
        <v>89047</v>
      </c>
      <c r="Y1544" s="37" t="s">
        <v>3217</v>
      </c>
      <c r="Z1544" s="37">
        <v>968.81333213871449</v>
      </c>
    </row>
    <row r="1545" spans="1:26" customFormat="1" x14ac:dyDescent="0.2">
      <c r="A1545" s="37">
        <v>2198</v>
      </c>
      <c r="B1545" s="37" t="s">
        <v>2600</v>
      </c>
      <c r="C1545" s="37" t="s">
        <v>46</v>
      </c>
      <c r="D1545" s="37">
        <v>0.03</v>
      </c>
      <c r="E1545" s="37">
        <v>25.98</v>
      </c>
      <c r="F1545" s="37">
        <v>4.08</v>
      </c>
      <c r="G1545" s="37" t="s">
        <v>14</v>
      </c>
      <c r="H1545" s="37" t="s">
        <v>3</v>
      </c>
      <c r="I1545" s="37" t="s">
        <v>24</v>
      </c>
      <c r="J1545" s="37" t="s">
        <v>25</v>
      </c>
      <c r="K1545" s="37" t="s">
        <v>18</v>
      </c>
      <c r="L1545" s="37" t="s">
        <v>2601</v>
      </c>
      <c r="M1545" s="37">
        <v>0.56999999999999995</v>
      </c>
      <c r="N1545" s="37" t="s">
        <v>8</v>
      </c>
      <c r="O1545" s="37" t="s">
        <v>87</v>
      </c>
      <c r="P1545" s="37" t="s">
        <v>88</v>
      </c>
      <c r="Q1545" s="37" t="s">
        <v>2602</v>
      </c>
      <c r="R1545" s="37">
        <v>11757</v>
      </c>
      <c r="S1545" s="39">
        <v>42146</v>
      </c>
      <c r="T1545" s="39">
        <v>42149</v>
      </c>
      <c r="U1545" s="37">
        <v>295.90649999999999</v>
      </c>
      <c r="V1545" s="37">
        <v>16</v>
      </c>
      <c r="W1545" s="37">
        <v>428.85</v>
      </c>
      <c r="X1545" s="37">
        <v>89174</v>
      </c>
      <c r="Y1545" s="37" t="s">
        <v>3219</v>
      </c>
      <c r="Z1545" s="37">
        <v>780.09677629826081</v>
      </c>
    </row>
    <row r="1546" spans="1:26" customFormat="1" x14ac:dyDescent="0.2">
      <c r="A1546" s="37">
        <v>2198</v>
      </c>
      <c r="B1546" s="37" t="s">
        <v>2600</v>
      </c>
      <c r="C1546" s="37" t="s">
        <v>46</v>
      </c>
      <c r="D1546" s="37">
        <v>0.1</v>
      </c>
      <c r="E1546" s="37">
        <v>20.98</v>
      </c>
      <c r="F1546" s="37">
        <v>53.03</v>
      </c>
      <c r="G1546" s="37" t="s">
        <v>2</v>
      </c>
      <c r="H1546" s="37" t="s">
        <v>3</v>
      </c>
      <c r="I1546" s="37" t="s">
        <v>24</v>
      </c>
      <c r="J1546" s="37" t="s">
        <v>54</v>
      </c>
      <c r="K1546" s="37" t="s">
        <v>33</v>
      </c>
      <c r="L1546" s="37" t="s">
        <v>1066</v>
      </c>
      <c r="M1546" s="37">
        <v>0.78</v>
      </c>
      <c r="N1546" s="37" t="s">
        <v>8</v>
      </c>
      <c r="O1546" s="37" t="s">
        <v>87</v>
      </c>
      <c r="P1546" s="37" t="s">
        <v>88</v>
      </c>
      <c r="Q1546" s="37" t="s">
        <v>2602</v>
      </c>
      <c r="R1546" s="37">
        <v>11757</v>
      </c>
      <c r="S1546" s="39">
        <v>42146</v>
      </c>
      <c r="T1546" s="39">
        <v>42146</v>
      </c>
      <c r="U1546" s="37">
        <v>-2111.36</v>
      </c>
      <c r="V1546" s="37">
        <v>16</v>
      </c>
      <c r="W1546" s="37">
        <v>342.54</v>
      </c>
      <c r="X1546" s="37">
        <v>89174</v>
      </c>
      <c r="Y1546" s="37" t="s">
        <v>3219</v>
      </c>
      <c r="Z1546" s="37">
        <v>-23.003701256391299</v>
      </c>
    </row>
    <row r="1547" spans="1:26" customFormat="1" x14ac:dyDescent="0.2">
      <c r="A1547" s="37">
        <v>2526</v>
      </c>
      <c r="B1547" s="37" t="s">
        <v>2603</v>
      </c>
      <c r="C1547" s="37" t="s">
        <v>1</v>
      </c>
      <c r="D1547" s="37">
        <v>0.01</v>
      </c>
      <c r="E1547" s="37">
        <v>2.16</v>
      </c>
      <c r="F1547" s="37">
        <v>6.05</v>
      </c>
      <c r="G1547" s="37" t="s">
        <v>14</v>
      </c>
      <c r="H1547" s="37" t="s">
        <v>70</v>
      </c>
      <c r="I1547" s="37" t="s">
        <v>24</v>
      </c>
      <c r="J1547" s="37" t="s">
        <v>48</v>
      </c>
      <c r="K1547" s="37" t="s">
        <v>49</v>
      </c>
      <c r="L1547" s="37" t="s">
        <v>872</v>
      </c>
      <c r="M1547" s="37">
        <v>0.37</v>
      </c>
      <c r="N1547" s="37" t="s">
        <v>8</v>
      </c>
      <c r="O1547" s="37" t="s">
        <v>9</v>
      </c>
      <c r="P1547" s="37" t="s">
        <v>144</v>
      </c>
      <c r="Q1547" s="37" t="s">
        <v>2005</v>
      </c>
      <c r="R1547" s="37">
        <v>70506</v>
      </c>
      <c r="S1547" s="39">
        <v>42147</v>
      </c>
      <c r="T1547" s="39">
        <v>42149</v>
      </c>
      <c r="U1547" s="37">
        <v>395.76</v>
      </c>
      <c r="V1547" s="37">
        <v>24</v>
      </c>
      <c r="W1547" s="37">
        <v>58.05</v>
      </c>
      <c r="X1547" s="37">
        <v>87208</v>
      </c>
      <c r="Y1547" s="37" t="s">
        <v>3216</v>
      </c>
      <c r="Z1547" s="37">
        <v>807.16520806867254</v>
      </c>
    </row>
    <row r="1548" spans="1:26" customFormat="1" x14ac:dyDescent="0.2">
      <c r="A1548" s="37">
        <v>2527</v>
      </c>
      <c r="B1548" s="37" t="s">
        <v>2604</v>
      </c>
      <c r="C1548" s="37" t="s">
        <v>1</v>
      </c>
      <c r="D1548" s="37">
        <v>7.0000000000000007E-2</v>
      </c>
      <c r="E1548" s="37">
        <v>21.38</v>
      </c>
      <c r="F1548" s="37">
        <v>8.99</v>
      </c>
      <c r="G1548" s="37" t="s">
        <v>14</v>
      </c>
      <c r="H1548" s="37" t="s">
        <v>70</v>
      </c>
      <c r="I1548" s="37" t="s">
        <v>24</v>
      </c>
      <c r="J1548" s="37" t="s">
        <v>25</v>
      </c>
      <c r="K1548" s="37" t="s">
        <v>18</v>
      </c>
      <c r="L1548" s="37" t="s">
        <v>1653</v>
      </c>
      <c r="M1548" s="37">
        <v>0.59</v>
      </c>
      <c r="N1548" s="37" t="s">
        <v>8</v>
      </c>
      <c r="O1548" s="37" t="s">
        <v>9</v>
      </c>
      <c r="P1548" s="37" t="s">
        <v>144</v>
      </c>
      <c r="Q1548" s="37" t="s">
        <v>2605</v>
      </c>
      <c r="R1548" s="37">
        <v>70601</v>
      </c>
      <c r="S1548" s="39">
        <v>42147</v>
      </c>
      <c r="T1548" s="39">
        <v>42149</v>
      </c>
      <c r="U1548" s="37">
        <v>-39.396000000000001</v>
      </c>
      <c r="V1548" s="37">
        <v>3</v>
      </c>
      <c r="W1548" s="37">
        <v>68.64</v>
      </c>
      <c r="X1548" s="37">
        <v>87208</v>
      </c>
      <c r="Y1548" s="37" t="s">
        <v>3216</v>
      </c>
      <c r="Z1548" s="37">
        <v>646.24369602612228</v>
      </c>
    </row>
    <row r="1549" spans="1:26" customFormat="1" x14ac:dyDescent="0.2">
      <c r="A1549" s="37">
        <v>1182</v>
      </c>
      <c r="B1549" s="37" t="s">
        <v>2606</v>
      </c>
      <c r="C1549" s="37" t="s">
        <v>13</v>
      </c>
      <c r="D1549" s="37">
        <v>7.0000000000000007E-2</v>
      </c>
      <c r="E1549" s="37">
        <v>2.61</v>
      </c>
      <c r="F1549" s="37">
        <v>0.5</v>
      </c>
      <c r="G1549" s="37" t="s">
        <v>14</v>
      </c>
      <c r="H1549" s="37" t="s">
        <v>47</v>
      </c>
      <c r="I1549" s="37" t="s">
        <v>24</v>
      </c>
      <c r="J1549" s="37" t="s">
        <v>128</v>
      </c>
      <c r="K1549" s="37" t="s">
        <v>49</v>
      </c>
      <c r="L1549" s="37" t="s">
        <v>1343</v>
      </c>
      <c r="M1549" s="37">
        <v>0.39</v>
      </c>
      <c r="N1549" s="37" t="s">
        <v>8</v>
      </c>
      <c r="O1549" s="37" t="s">
        <v>35</v>
      </c>
      <c r="P1549" s="37" t="s">
        <v>122</v>
      </c>
      <c r="Q1549" s="37" t="s">
        <v>2607</v>
      </c>
      <c r="R1549" s="37">
        <v>84660</v>
      </c>
      <c r="S1549" s="39">
        <v>42147</v>
      </c>
      <c r="T1549" s="39">
        <v>42147</v>
      </c>
      <c r="U1549" s="37">
        <v>27.013500000000001</v>
      </c>
      <c r="V1549" s="37">
        <v>15</v>
      </c>
      <c r="W1549" s="37">
        <v>39.15</v>
      </c>
      <c r="X1549" s="37">
        <v>86913</v>
      </c>
      <c r="Y1549" s="37" t="s">
        <v>3218</v>
      </c>
      <c r="Z1549" s="37">
        <v>-7.5163532949742127</v>
      </c>
    </row>
    <row r="1550" spans="1:26" customFormat="1" x14ac:dyDescent="0.2">
      <c r="A1550" s="37">
        <v>3249</v>
      </c>
      <c r="B1550" s="37" t="s">
        <v>2608</v>
      </c>
      <c r="C1550" s="37" t="s">
        <v>13</v>
      </c>
      <c r="D1550" s="37">
        <v>0.03</v>
      </c>
      <c r="E1550" s="37">
        <v>42.8</v>
      </c>
      <c r="F1550" s="37">
        <v>2.99</v>
      </c>
      <c r="G1550" s="37" t="s">
        <v>14</v>
      </c>
      <c r="H1550" s="37" t="s">
        <v>70</v>
      </c>
      <c r="I1550" s="37" t="s">
        <v>24</v>
      </c>
      <c r="J1550" s="37" t="s">
        <v>48</v>
      </c>
      <c r="K1550" s="37" t="s">
        <v>49</v>
      </c>
      <c r="L1550" s="37" t="s">
        <v>2609</v>
      </c>
      <c r="M1550" s="37">
        <v>0.36</v>
      </c>
      <c r="N1550" s="37" t="s">
        <v>8</v>
      </c>
      <c r="O1550" s="37" t="s">
        <v>87</v>
      </c>
      <c r="P1550" s="37" t="s">
        <v>394</v>
      </c>
      <c r="Q1550" s="37" t="s">
        <v>2610</v>
      </c>
      <c r="R1550" s="37">
        <v>21403</v>
      </c>
      <c r="S1550" s="39">
        <v>42147</v>
      </c>
      <c r="T1550" s="39">
        <v>42148</v>
      </c>
      <c r="U1550" s="37">
        <v>462.92099999999999</v>
      </c>
      <c r="V1550" s="37">
        <v>16</v>
      </c>
      <c r="W1550" s="37">
        <v>670.9</v>
      </c>
      <c r="X1550" s="37">
        <v>87298</v>
      </c>
      <c r="Y1550" s="37" t="s">
        <v>3219</v>
      </c>
      <c r="Z1550" s="37">
        <v>604.66735919293137</v>
      </c>
    </row>
    <row r="1551" spans="1:26" customFormat="1" x14ac:dyDescent="0.2">
      <c r="A1551" s="37">
        <v>460</v>
      </c>
      <c r="B1551" s="37" t="s">
        <v>2611</v>
      </c>
      <c r="C1551" s="37" t="s">
        <v>23</v>
      </c>
      <c r="D1551" s="37">
        <v>7.0000000000000007E-2</v>
      </c>
      <c r="E1551" s="37">
        <v>16.91</v>
      </c>
      <c r="F1551" s="37">
        <v>6.25</v>
      </c>
      <c r="G1551" s="37" t="s">
        <v>14</v>
      </c>
      <c r="H1551" s="37" t="s">
        <v>47</v>
      </c>
      <c r="I1551" s="37" t="s">
        <v>24</v>
      </c>
      <c r="J1551" s="37" t="s">
        <v>54</v>
      </c>
      <c r="K1551" s="37" t="s">
        <v>49</v>
      </c>
      <c r="L1551" s="37" t="s">
        <v>2612</v>
      </c>
      <c r="M1551" s="37">
        <v>0.57999999999999996</v>
      </c>
      <c r="N1551" s="37" t="s">
        <v>8</v>
      </c>
      <c r="O1551" s="37" t="s">
        <v>87</v>
      </c>
      <c r="P1551" s="37" t="s">
        <v>373</v>
      </c>
      <c r="Q1551" s="37" t="s">
        <v>2613</v>
      </c>
      <c r="R1551" s="37">
        <v>8332</v>
      </c>
      <c r="S1551" s="39">
        <v>42147</v>
      </c>
      <c r="T1551" s="39">
        <v>42154</v>
      </c>
      <c r="U1551" s="37">
        <v>7.9</v>
      </c>
      <c r="V1551" s="37">
        <v>31</v>
      </c>
      <c r="W1551" s="37">
        <v>492.9</v>
      </c>
      <c r="X1551" s="37">
        <v>86014</v>
      </c>
      <c r="Y1551" s="37" t="s">
        <v>3219</v>
      </c>
      <c r="Z1551" s="37">
        <v>416.82329619720588</v>
      </c>
    </row>
    <row r="1552" spans="1:26" customFormat="1" x14ac:dyDescent="0.2">
      <c r="A1552" s="37">
        <v>2858</v>
      </c>
      <c r="B1552" s="37" t="s">
        <v>2527</v>
      </c>
      <c r="C1552" s="37" t="s">
        <v>23</v>
      </c>
      <c r="D1552" s="37">
        <v>0.04</v>
      </c>
      <c r="E1552" s="37">
        <v>67.28</v>
      </c>
      <c r="F1552" s="37">
        <v>19.989999999999998</v>
      </c>
      <c r="G1552" s="37" t="s">
        <v>14</v>
      </c>
      <c r="H1552" s="37" t="s">
        <v>70</v>
      </c>
      <c r="I1552" s="37" t="s">
        <v>24</v>
      </c>
      <c r="J1552" s="37" t="s">
        <v>48</v>
      </c>
      <c r="K1552" s="37" t="s">
        <v>49</v>
      </c>
      <c r="L1552" s="37" t="s">
        <v>1927</v>
      </c>
      <c r="M1552" s="37">
        <v>0.4</v>
      </c>
      <c r="N1552" s="37" t="s">
        <v>8</v>
      </c>
      <c r="O1552" s="37" t="s">
        <v>9</v>
      </c>
      <c r="P1552" s="37" t="s">
        <v>99</v>
      </c>
      <c r="Q1552" s="37" t="s">
        <v>1339</v>
      </c>
      <c r="R1552" s="37">
        <v>32259</v>
      </c>
      <c r="S1552" s="39">
        <v>42147</v>
      </c>
      <c r="T1552" s="39">
        <v>42152</v>
      </c>
      <c r="U1552" s="37">
        <v>14.754</v>
      </c>
      <c r="V1552" s="37">
        <v>30</v>
      </c>
      <c r="W1552" s="37">
        <v>2051.6799999999998</v>
      </c>
      <c r="X1552" s="37">
        <v>88282</v>
      </c>
      <c r="Y1552" s="37" t="s">
        <v>3216</v>
      </c>
      <c r="Z1552" s="37">
        <v>801.19757945446861</v>
      </c>
    </row>
    <row r="1553" spans="1:26" customFormat="1" x14ac:dyDescent="0.2">
      <c r="A1553" s="37">
        <v>2858</v>
      </c>
      <c r="B1553" s="37" t="s">
        <v>2527</v>
      </c>
      <c r="C1553" s="37" t="s">
        <v>23</v>
      </c>
      <c r="D1553" s="37">
        <v>0.1</v>
      </c>
      <c r="E1553" s="37">
        <v>130.97999999999999</v>
      </c>
      <c r="F1553" s="37">
        <v>54.74</v>
      </c>
      <c r="G1553" s="37" t="s">
        <v>2</v>
      </c>
      <c r="H1553" s="37" t="s">
        <v>70</v>
      </c>
      <c r="I1553" s="37" t="s">
        <v>4</v>
      </c>
      <c r="J1553" s="37" t="s">
        <v>93</v>
      </c>
      <c r="K1553" s="37" t="s">
        <v>6</v>
      </c>
      <c r="L1553" s="37" t="s">
        <v>1379</v>
      </c>
      <c r="M1553" s="37">
        <v>0.69</v>
      </c>
      <c r="N1553" s="37" t="s">
        <v>8</v>
      </c>
      <c r="O1553" s="37" t="s">
        <v>9</v>
      </c>
      <c r="P1553" s="37" t="s">
        <v>99</v>
      </c>
      <c r="Q1553" s="37" t="s">
        <v>1339</v>
      </c>
      <c r="R1553" s="37">
        <v>32259</v>
      </c>
      <c r="S1553" s="39">
        <v>42147</v>
      </c>
      <c r="T1553" s="39">
        <v>42147</v>
      </c>
      <c r="U1553" s="37">
        <v>669.61199999999997</v>
      </c>
      <c r="V1553" s="37">
        <v>42</v>
      </c>
      <c r="W1553" s="37">
        <v>5295.03</v>
      </c>
      <c r="X1553" s="37">
        <v>88282</v>
      </c>
      <c r="Y1553" s="37" t="s">
        <v>3216</v>
      </c>
      <c r="Z1553" s="37">
        <v>3029.6649167515752</v>
      </c>
    </row>
    <row r="1554" spans="1:26" customFormat="1" x14ac:dyDescent="0.2">
      <c r="A1554" s="37">
        <v>2858</v>
      </c>
      <c r="B1554" s="37" t="s">
        <v>2527</v>
      </c>
      <c r="C1554" s="37" t="s">
        <v>23</v>
      </c>
      <c r="D1554" s="37">
        <v>0.04</v>
      </c>
      <c r="E1554" s="37">
        <v>2.78</v>
      </c>
      <c r="F1554" s="37">
        <v>1.25</v>
      </c>
      <c r="G1554" s="37" t="s">
        <v>14</v>
      </c>
      <c r="H1554" s="37" t="s">
        <v>70</v>
      </c>
      <c r="I1554" s="37" t="s">
        <v>24</v>
      </c>
      <c r="J1554" s="37" t="s">
        <v>25</v>
      </c>
      <c r="K1554" s="37" t="s">
        <v>26</v>
      </c>
      <c r="L1554" s="37" t="s">
        <v>358</v>
      </c>
      <c r="M1554" s="37">
        <v>0.59</v>
      </c>
      <c r="N1554" s="37" t="s">
        <v>8</v>
      </c>
      <c r="O1554" s="37" t="s">
        <v>9</v>
      </c>
      <c r="P1554" s="37" t="s">
        <v>99</v>
      </c>
      <c r="Q1554" s="37" t="s">
        <v>1339</v>
      </c>
      <c r="R1554" s="37">
        <v>32259</v>
      </c>
      <c r="S1554" s="39">
        <v>42147</v>
      </c>
      <c r="T1554" s="39">
        <v>42147</v>
      </c>
      <c r="U1554" s="37">
        <v>213</v>
      </c>
      <c r="V1554" s="37">
        <v>28</v>
      </c>
      <c r="W1554" s="37">
        <v>80.27</v>
      </c>
      <c r="X1554" s="37">
        <v>88282</v>
      </c>
      <c r="Y1554" s="37" t="s">
        <v>3216</v>
      </c>
      <c r="Z1554" s="37">
        <v>442.08036407039788</v>
      </c>
    </row>
    <row r="1555" spans="1:26" customFormat="1" x14ac:dyDescent="0.2">
      <c r="A1555" s="37">
        <v>398</v>
      </c>
      <c r="B1555" s="37" t="s">
        <v>2614</v>
      </c>
      <c r="C1555" s="37" t="s">
        <v>92</v>
      </c>
      <c r="D1555" s="37">
        <v>0.05</v>
      </c>
      <c r="E1555" s="37">
        <v>63.94</v>
      </c>
      <c r="F1555" s="37">
        <v>14.48</v>
      </c>
      <c r="G1555" s="37" t="s">
        <v>14</v>
      </c>
      <c r="H1555" s="37" t="s">
        <v>70</v>
      </c>
      <c r="I1555" s="37" t="s">
        <v>4</v>
      </c>
      <c r="J1555" s="37" t="s">
        <v>102</v>
      </c>
      <c r="K1555" s="37" t="s">
        <v>49</v>
      </c>
      <c r="L1555" s="37" t="s">
        <v>1970</v>
      </c>
      <c r="M1555" s="37">
        <v>0.46</v>
      </c>
      <c r="N1555" s="37" t="s">
        <v>8</v>
      </c>
      <c r="O1555" s="37" t="s">
        <v>87</v>
      </c>
      <c r="P1555" s="37" t="s">
        <v>293</v>
      </c>
      <c r="Q1555" s="37" t="s">
        <v>2615</v>
      </c>
      <c r="R1555" s="37">
        <v>45406</v>
      </c>
      <c r="S1555" s="39">
        <v>42147</v>
      </c>
      <c r="T1555" s="39">
        <v>42149</v>
      </c>
      <c r="U1555" s="37">
        <v>1372.6307999999999</v>
      </c>
      <c r="V1555" s="37">
        <v>31</v>
      </c>
      <c r="W1555" s="37">
        <v>1989.32</v>
      </c>
      <c r="X1555" s="37">
        <v>89320</v>
      </c>
      <c r="Y1555" s="37" t="s">
        <v>3219</v>
      </c>
      <c r="Z1555" s="37">
        <v>2005.1981895174617</v>
      </c>
    </row>
    <row r="1556" spans="1:26" customFormat="1" x14ac:dyDescent="0.2">
      <c r="A1556" s="37">
        <v>540</v>
      </c>
      <c r="B1556" s="37" t="s">
        <v>2484</v>
      </c>
      <c r="C1556" s="37" t="s">
        <v>92</v>
      </c>
      <c r="D1556" s="37">
        <v>0.05</v>
      </c>
      <c r="E1556" s="37">
        <v>204.1</v>
      </c>
      <c r="F1556" s="37">
        <v>13.99</v>
      </c>
      <c r="G1556" s="37" t="s">
        <v>14</v>
      </c>
      <c r="H1556" s="37" t="s">
        <v>3</v>
      </c>
      <c r="I1556" s="37" t="s">
        <v>16</v>
      </c>
      <c r="J1556" s="37" t="s">
        <v>32</v>
      </c>
      <c r="K1556" s="37" t="s">
        <v>120</v>
      </c>
      <c r="L1556" s="37" t="s">
        <v>2616</v>
      </c>
      <c r="M1556" s="37">
        <v>0.37</v>
      </c>
      <c r="N1556" s="37" t="s">
        <v>8</v>
      </c>
      <c r="O1556" s="37" t="s">
        <v>28</v>
      </c>
      <c r="P1556" s="37" t="s">
        <v>79</v>
      </c>
      <c r="Q1556" s="37" t="s">
        <v>2486</v>
      </c>
      <c r="R1556" s="37">
        <v>60061</v>
      </c>
      <c r="S1556" s="39">
        <v>42147</v>
      </c>
      <c r="T1556" s="39">
        <v>42149</v>
      </c>
      <c r="U1556" s="37">
        <v>5924.1122999999998</v>
      </c>
      <c r="V1556" s="37">
        <v>41</v>
      </c>
      <c r="W1556" s="37">
        <v>8585.67</v>
      </c>
      <c r="X1556" s="37">
        <v>91175</v>
      </c>
      <c r="Y1556" s="37" t="s">
        <v>3217</v>
      </c>
      <c r="Z1556" s="37">
        <v>7007.7917894269403</v>
      </c>
    </row>
    <row r="1557" spans="1:26" customFormat="1" x14ac:dyDescent="0.2">
      <c r="A1557" s="37">
        <v>2458</v>
      </c>
      <c r="B1557" s="37" t="s">
        <v>133</v>
      </c>
      <c r="C1557" s="37" t="s">
        <v>92</v>
      </c>
      <c r="D1557" s="37">
        <v>0.05</v>
      </c>
      <c r="E1557" s="37">
        <v>12.88</v>
      </c>
      <c r="F1557" s="37">
        <v>4.59</v>
      </c>
      <c r="G1557" s="37" t="s">
        <v>14</v>
      </c>
      <c r="H1557" s="37" t="s">
        <v>47</v>
      </c>
      <c r="I1557" s="37" t="s">
        <v>24</v>
      </c>
      <c r="J1557" s="37" t="s">
        <v>544</v>
      </c>
      <c r="K1557" s="37" t="s">
        <v>26</v>
      </c>
      <c r="L1557" s="37" t="s">
        <v>2007</v>
      </c>
      <c r="M1557" s="37">
        <v>0.82</v>
      </c>
      <c r="N1557" s="37" t="s">
        <v>8</v>
      </c>
      <c r="O1557" s="37" t="s">
        <v>28</v>
      </c>
      <c r="P1557" s="37" t="s">
        <v>60</v>
      </c>
      <c r="Q1557" s="37" t="s">
        <v>135</v>
      </c>
      <c r="R1557" s="37">
        <v>55410</v>
      </c>
      <c r="S1557" s="39">
        <v>42147</v>
      </c>
      <c r="T1557" s="39">
        <v>42149</v>
      </c>
      <c r="U1557" s="37">
        <v>5.98</v>
      </c>
      <c r="V1557" s="37">
        <v>3</v>
      </c>
      <c r="W1557" s="37">
        <v>42.35</v>
      </c>
      <c r="X1557" s="37">
        <v>91286</v>
      </c>
      <c r="Y1557" s="37" t="s">
        <v>3217</v>
      </c>
      <c r="Z1557" s="37">
        <v>502.04485602882357</v>
      </c>
    </row>
    <row r="1558" spans="1:26" customFormat="1" x14ac:dyDescent="0.2">
      <c r="A1558" s="37">
        <v>1814</v>
      </c>
      <c r="B1558" s="37" t="s">
        <v>2617</v>
      </c>
      <c r="C1558" s="37" t="s">
        <v>46</v>
      </c>
      <c r="D1558" s="37">
        <v>0.09</v>
      </c>
      <c r="E1558" s="37">
        <v>77.510000000000005</v>
      </c>
      <c r="F1558" s="37">
        <v>4</v>
      </c>
      <c r="G1558" s="37" t="s">
        <v>63</v>
      </c>
      <c r="H1558" s="37" t="s">
        <v>47</v>
      </c>
      <c r="I1558" s="37" t="s">
        <v>16</v>
      </c>
      <c r="J1558" s="37" t="s">
        <v>17</v>
      </c>
      <c r="K1558" s="37" t="s">
        <v>49</v>
      </c>
      <c r="L1558" s="37" t="s">
        <v>2025</v>
      </c>
      <c r="M1558" s="37">
        <v>0.76</v>
      </c>
      <c r="N1558" s="37" t="s">
        <v>8</v>
      </c>
      <c r="O1558" s="37" t="s">
        <v>9</v>
      </c>
      <c r="P1558" s="37" t="s">
        <v>10</v>
      </c>
      <c r="Q1558" s="37" t="s">
        <v>2618</v>
      </c>
      <c r="R1558" s="37">
        <v>38654</v>
      </c>
      <c r="S1558" s="39">
        <v>42147</v>
      </c>
      <c r="T1558" s="39">
        <v>42149</v>
      </c>
      <c r="U1558" s="37">
        <v>-986.524</v>
      </c>
      <c r="V1558" s="37">
        <v>17</v>
      </c>
      <c r="W1558" s="37">
        <v>1300.54</v>
      </c>
      <c r="X1558" s="37">
        <v>90524</v>
      </c>
      <c r="Y1558" s="37" t="s">
        <v>3216</v>
      </c>
      <c r="Z1558" s="37">
        <v>-298.36922476576729</v>
      </c>
    </row>
    <row r="1559" spans="1:26" customFormat="1" x14ac:dyDescent="0.2">
      <c r="A1559" s="37">
        <v>1814</v>
      </c>
      <c r="B1559" s="37" t="s">
        <v>2617</v>
      </c>
      <c r="C1559" s="37" t="s">
        <v>46</v>
      </c>
      <c r="D1559" s="37">
        <v>0</v>
      </c>
      <c r="E1559" s="37">
        <v>2.88</v>
      </c>
      <c r="F1559" s="37">
        <v>0.7</v>
      </c>
      <c r="G1559" s="37" t="s">
        <v>14</v>
      </c>
      <c r="H1559" s="37" t="s">
        <v>47</v>
      </c>
      <c r="I1559" s="37" t="s">
        <v>24</v>
      </c>
      <c r="J1559" s="37" t="s">
        <v>25</v>
      </c>
      <c r="K1559" s="37" t="s">
        <v>26</v>
      </c>
      <c r="L1559" s="37" t="s">
        <v>615</v>
      </c>
      <c r="M1559" s="37">
        <v>0.56000000000000005</v>
      </c>
      <c r="N1559" s="37" t="s">
        <v>8</v>
      </c>
      <c r="O1559" s="37" t="s">
        <v>9</v>
      </c>
      <c r="P1559" s="37" t="s">
        <v>10</v>
      </c>
      <c r="Q1559" s="37" t="s">
        <v>2618</v>
      </c>
      <c r="R1559" s="37">
        <v>38654</v>
      </c>
      <c r="S1559" s="39">
        <v>42147</v>
      </c>
      <c r="T1559" s="39">
        <v>42149</v>
      </c>
      <c r="U1559" s="37">
        <v>-141.666</v>
      </c>
      <c r="V1559" s="37">
        <v>13</v>
      </c>
      <c r="W1559" s="37">
        <v>38.06</v>
      </c>
      <c r="X1559" s="37">
        <v>90524</v>
      </c>
      <c r="Y1559" s="37" t="s">
        <v>3216</v>
      </c>
      <c r="Z1559" s="37">
        <v>217.20297993490297</v>
      </c>
    </row>
    <row r="1560" spans="1:26" customFormat="1" x14ac:dyDescent="0.2">
      <c r="A1560" s="37">
        <v>2450</v>
      </c>
      <c r="B1560" s="37" t="s">
        <v>2619</v>
      </c>
      <c r="C1560" s="37" t="s">
        <v>46</v>
      </c>
      <c r="D1560" s="37">
        <v>0.08</v>
      </c>
      <c r="E1560" s="37">
        <v>4.13</v>
      </c>
      <c r="F1560" s="37">
        <v>1.17</v>
      </c>
      <c r="G1560" s="37" t="s">
        <v>14</v>
      </c>
      <c r="H1560" s="37" t="s">
        <v>47</v>
      </c>
      <c r="I1560" s="37" t="s">
        <v>24</v>
      </c>
      <c r="J1560" s="37" t="s">
        <v>25</v>
      </c>
      <c r="K1560" s="37" t="s">
        <v>26</v>
      </c>
      <c r="L1560" s="37" t="s">
        <v>2620</v>
      </c>
      <c r="M1560" s="37">
        <v>0.56999999999999995</v>
      </c>
      <c r="N1560" s="37" t="s">
        <v>8</v>
      </c>
      <c r="O1560" s="37" t="s">
        <v>28</v>
      </c>
      <c r="P1560" s="37" t="s">
        <v>333</v>
      </c>
      <c r="Q1560" s="37" t="s">
        <v>2621</v>
      </c>
      <c r="R1560" s="37">
        <v>53545</v>
      </c>
      <c r="S1560" s="39">
        <v>42147</v>
      </c>
      <c r="T1560" s="39">
        <v>42149</v>
      </c>
      <c r="U1560" s="37">
        <v>-5.54</v>
      </c>
      <c r="V1560" s="37">
        <v>1</v>
      </c>
      <c r="W1560" s="37">
        <v>4.21</v>
      </c>
      <c r="X1560" s="37">
        <v>90322</v>
      </c>
      <c r="Y1560" s="37" t="s">
        <v>3217</v>
      </c>
      <c r="Z1560" s="37">
        <v>328.95119313132466</v>
      </c>
    </row>
    <row r="1561" spans="1:26" customFormat="1" x14ac:dyDescent="0.2">
      <c r="A1561" s="37">
        <v>357</v>
      </c>
      <c r="B1561" s="37" t="s">
        <v>2622</v>
      </c>
      <c r="C1561" s="37" t="s">
        <v>1</v>
      </c>
      <c r="D1561" s="37">
        <v>7.0000000000000007E-2</v>
      </c>
      <c r="E1561" s="37">
        <v>124.49</v>
      </c>
      <c r="F1561" s="37">
        <v>51.94</v>
      </c>
      <c r="G1561" s="37" t="s">
        <v>2</v>
      </c>
      <c r="H1561" s="37" t="s">
        <v>70</v>
      </c>
      <c r="I1561" s="37" t="s">
        <v>4</v>
      </c>
      <c r="J1561" s="37" t="s">
        <v>5</v>
      </c>
      <c r="K1561" s="37" t="s">
        <v>6</v>
      </c>
      <c r="L1561" s="37" t="s">
        <v>1125</v>
      </c>
      <c r="M1561" s="37">
        <v>0.63</v>
      </c>
      <c r="N1561" s="37" t="s">
        <v>8</v>
      </c>
      <c r="O1561" s="37" t="s">
        <v>35</v>
      </c>
      <c r="P1561" s="37" t="s">
        <v>564</v>
      </c>
      <c r="Q1561" s="37" t="s">
        <v>2623</v>
      </c>
      <c r="R1561" s="37">
        <v>86401</v>
      </c>
      <c r="S1561" s="39">
        <v>42148</v>
      </c>
      <c r="T1561" s="39">
        <v>42149</v>
      </c>
      <c r="U1561" s="37">
        <v>1074.44</v>
      </c>
      <c r="V1561" s="37">
        <v>14</v>
      </c>
      <c r="W1561" s="37">
        <v>1714.93</v>
      </c>
      <c r="X1561" s="37">
        <v>91131</v>
      </c>
      <c r="Y1561" s="37" t="s">
        <v>3218</v>
      </c>
      <c r="Z1561" s="37">
        <v>3526.6917597602942</v>
      </c>
    </row>
    <row r="1562" spans="1:26" customFormat="1" x14ac:dyDescent="0.2">
      <c r="A1562" s="37">
        <v>885</v>
      </c>
      <c r="B1562" s="37" t="s">
        <v>2624</v>
      </c>
      <c r="C1562" s="37" t="s">
        <v>1</v>
      </c>
      <c r="D1562" s="37">
        <v>0.06</v>
      </c>
      <c r="E1562" s="37">
        <v>25.98</v>
      </c>
      <c r="F1562" s="37">
        <v>14.36</v>
      </c>
      <c r="G1562" s="37" t="s">
        <v>2</v>
      </c>
      <c r="H1562" s="37" t="s">
        <v>70</v>
      </c>
      <c r="I1562" s="37" t="s">
        <v>4</v>
      </c>
      <c r="J1562" s="37" t="s">
        <v>85</v>
      </c>
      <c r="K1562" s="37" t="s">
        <v>33</v>
      </c>
      <c r="L1562" s="37" t="s">
        <v>760</v>
      </c>
      <c r="M1562" s="37">
        <v>0.6</v>
      </c>
      <c r="N1562" s="37" t="s">
        <v>8</v>
      </c>
      <c r="O1562" s="37" t="s">
        <v>28</v>
      </c>
      <c r="P1562" s="37" t="s">
        <v>163</v>
      </c>
      <c r="Q1562" s="37" t="s">
        <v>2625</v>
      </c>
      <c r="R1562" s="37">
        <v>79109</v>
      </c>
      <c r="S1562" s="39">
        <v>42148</v>
      </c>
      <c r="T1562" s="39">
        <v>42149</v>
      </c>
      <c r="U1562" s="37">
        <v>55.887999999999998</v>
      </c>
      <c r="V1562" s="37">
        <v>41</v>
      </c>
      <c r="W1562" s="37">
        <v>1033.56</v>
      </c>
      <c r="X1562" s="37">
        <v>89537</v>
      </c>
      <c r="Y1562" s="37" t="s">
        <v>3217</v>
      </c>
      <c r="Z1562" s="37">
        <v>1118.0054689525305</v>
      </c>
    </row>
    <row r="1563" spans="1:26" customFormat="1" x14ac:dyDescent="0.2">
      <c r="A1563" s="37">
        <v>1623</v>
      </c>
      <c r="B1563" s="37" t="s">
        <v>2626</v>
      </c>
      <c r="C1563" s="37" t="s">
        <v>13</v>
      </c>
      <c r="D1563" s="37">
        <v>0.06</v>
      </c>
      <c r="E1563" s="37">
        <v>15.01</v>
      </c>
      <c r="F1563" s="37">
        <v>8.4</v>
      </c>
      <c r="G1563" s="37" t="s">
        <v>14</v>
      </c>
      <c r="H1563" s="37" t="s">
        <v>3</v>
      </c>
      <c r="I1563" s="37" t="s">
        <v>24</v>
      </c>
      <c r="J1563" s="37" t="s">
        <v>48</v>
      </c>
      <c r="K1563" s="37" t="s">
        <v>49</v>
      </c>
      <c r="L1563" s="37" t="s">
        <v>2627</v>
      </c>
      <c r="M1563" s="37">
        <v>0.39</v>
      </c>
      <c r="N1563" s="37" t="s">
        <v>8</v>
      </c>
      <c r="O1563" s="37" t="s">
        <v>28</v>
      </c>
      <c r="P1563" s="37" t="s">
        <v>29</v>
      </c>
      <c r="Q1563" s="37" t="s">
        <v>2628</v>
      </c>
      <c r="R1563" s="37">
        <v>46375</v>
      </c>
      <c r="S1563" s="39">
        <v>42148</v>
      </c>
      <c r="T1563" s="39">
        <v>42150</v>
      </c>
      <c r="U1563" s="37">
        <v>1.6169</v>
      </c>
      <c r="V1563" s="37">
        <v>22</v>
      </c>
      <c r="W1563" s="37">
        <v>333.04</v>
      </c>
      <c r="X1563" s="37">
        <v>87611</v>
      </c>
      <c r="Y1563" s="37" t="s">
        <v>3217</v>
      </c>
      <c r="Z1563" s="37">
        <v>190.81175452227743</v>
      </c>
    </row>
    <row r="1564" spans="1:26" customFormat="1" x14ac:dyDescent="0.2">
      <c r="A1564" s="37">
        <v>1623</v>
      </c>
      <c r="B1564" s="37" t="s">
        <v>2626</v>
      </c>
      <c r="C1564" s="37" t="s">
        <v>13</v>
      </c>
      <c r="D1564" s="37">
        <v>0.09</v>
      </c>
      <c r="E1564" s="37">
        <v>40.479999999999997</v>
      </c>
      <c r="F1564" s="37">
        <v>19.989999999999998</v>
      </c>
      <c r="G1564" s="37" t="s">
        <v>14</v>
      </c>
      <c r="H1564" s="37" t="s">
        <v>3</v>
      </c>
      <c r="I1564" s="37" t="s">
        <v>16</v>
      </c>
      <c r="J1564" s="37" t="s">
        <v>17</v>
      </c>
      <c r="K1564" s="37" t="s">
        <v>49</v>
      </c>
      <c r="L1564" s="37" t="s">
        <v>2030</v>
      </c>
      <c r="M1564" s="37">
        <v>0.77</v>
      </c>
      <c r="N1564" s="37" t="s">
        <v>8</v>
      </c>
      <c r="O1564" s="37" t="s">
        <v>28</v>
      </c>
      <c r="P1564" s="37" t="s">
        <v>29</v>
      </c>
      <c r="Q1564" s="37" t="s">
        <v>2628</v>
      </c>
      <c r="R1564" s="37">
        <v>46375</v>
      </c>
      <c r="S1564" s="39">
        <v>42148</v>
      </c>
      <c r="T1564" s="39">
        <v>42150</v>
      </c>
      <c r="U1564" s="37">
        <v>65.394000000000005</v>
      </c>
      <c r="V1564" s="37">
        <v>12</v>
      </c>
      <c r="W1564" s="37">
        <v>472.44</v>
      </c>
      <c r="X1564" s="37">
        <v>87611</v>
      </c>
      <c r="Y1564" s="37" t="s">
        <v>3217</v>
      </c>
      <c r="Z1564" s="37">
        <v>952.28783856876976</v>
      </c>
    </row>
    <row r="1565" spans="1:26" customFormat="1" x14ac:dyDescent="0.2">
      <c r="A1565" s="37">
        <v>1623</v>
      </c>
      <c r="B1565" s="37" t="s">
        <v>2626</v>
      </c>
      <c r="C1565" s="37" t="s">
        <v>13</v>
      </c>
      <c r="D1565" s="37">
        <v>0.05</v>
      </c>
      <c r="E1565" s="37">
        <v>12.28</v>
      </c>
      <c r="F1565" s="37">
        <v>6.13</v>
      </c>
      <c r="G1565" s="37" t="s">
        <v>14</v>
      </c>
      <c r="H1565" s="37" t="s">
        <v>3</v>
      </c>
      <c r="I1565" s="37" t="s">
        <v>24</v>
      </c>
      <c r="J1565" s="37" t="s">
        <v>54</v>
      </c>
      <c r="K1565" s="37" t="s">
        <v>49</v>
      </c>
      <c r="L1565" s="37" t="s">
        <v>2362</v>
      </c>
      <c r="M1565" s="37">
        <v>0.56999999999999995</v>
      </c>
      <c r="N1565" s="37" t="s">
        <v>8</v>
      </c>
      <c r="O1565" s="37" t="s">
        <v>28</v>
      </c>
      <c r="P1565" s="37" t="s">
        <v>29</v>
      </c>
      <c r="Q1565" s="37" t="s">
        <v>2628</v>
      </c>
      <c r="R1565" s="37">
        <v>46375</v>
      </c>
      <c r="S1565" s="39">
        <v>42148</v>
      </c>
      <c r="T1565" s="39">
        <v>42149</v>
      </c>
      <c r="U1565" s="37">
        <v>1.3360000000000001</v>
      </c>
      <c r="V1565" s="37">
        <v>1</v>
      </c>
      <c r="W1565" s="37">
        <v>18.73</v>
      </c>
      <c r="X1565" s="37">
        <v>87611</v>
      </c>
      <c r="Y1565" s="37" t="s">
        <v>3217</v>
      </c>
      <c r="Z1565" s="37">
        <v>275.45070760992115</v>
      </c>
    </row>
    <row r="1566" spans="1:26" customFormat="1" x14ac:dyDescent="0.2">
      <c r="A1566" s="37">
        <v>3096</v>
      </c>
      <c r="B1566" s="37" t="s">
        <v>2629</v>
      </c>
      <c r="C1566" s="37" t="s">
        <v>13</v>
      </c>
      <c r="D1566" s="37">
        <v>0.08</v>
      </c>
      <c r="E1566" s="37">
        <v>40.98</v>
      </c>
      <c r="F1566" s="37">
        <v>7.2</v>
      </c>
      <c r="G1566" s="37" t="s">
        <v>63</v>
      </c>
      <c r="H1566" s="37" t="s">
        <v>15</v>
      </c>
      <c r="I1566" s="37" t="s">
        <v>24</v>
      </c>
      <c r="J1566" s="37" t="s">
        <v>71</v>
      </c>
      <c r="K1566" s="37" t="s">
        <v>49</v>
      </c>
      <c r="L1566" s="37" t="s">
        <v>2630</v>
      </c>
      <c r="M1566" s="37">
        <v>0.6</v>
      </c>
      <c r="N1566" s="37" t="s">
        <v>8</v>
      </c>
      <c r="O1566" s="37" t="s">
        <v>87</v>
      </c>
      <c r="P1566" s="37" t="s">
        <v>293</v>
      </c>
      <c r="Q1566" s="37" t="s">
        <v>2416</v>
      </c>
      <c r="R1566" s="37">
        <v>43026</v>
      </c>
      <c r="S1566" s="39">
        <v>42148</v>
      </c>
      <c r="T1566" s="39">
        <v>42149</v>
      </c>
      <c r="U1566" s="37">
        <v>-16.64</v>
      </c>
      <c r="V1566" s="37">
        <v>3</v>
      </c>
      <c r="W1566" s="37">
        <v>119.86</v>
      </c>
      <c r="X1566" s="37">
        <v>86221</v>
      </c>
      <c r="Y1566" s="37" t="s">
        <v>3219</v>
      </c>
      <c r="Z1566" s="37">
        <v>279.53437856062288</v>
      </c>
    </row>
    <row r="1567" spans="1:26" customFormat="1" x14ac:dyDescent="0.2">
      <c r="A1567" s="37">
        <v>3096</v>
      </c>
      <c r="B1567" s="37" t="s">
        <v>2629</v>
      </c>
      <c r="C1567" s="37" t="s">
        <v>13</v>
      </c>
      <c r="D1567" s="37">
        <v>0.08</v>
      </c>
      <c r="E1567" s="37">
        <v>8.1199999999999992</v>
      </c>
      <c r="F1567" s="37">
        <v>2.83</v>
      </c>
      <c r="G1567" s="37" t="s">
        <v>63</v>
      </c>
      <c r="H1567" s="37" t="s">
        <v>15</v>
      </c>
      <c r="I1567" s="37" t="s">
        <v>16</v>
      </c>
      <c r="J1567" s="37" t="s">
        <v>17</v>
      </c>
      <c r="K1567" s="37" t="s">
        <v>18</v>
      </c>
      <c r="L1567" s="37" t="s">
        <v>1674</v>
      </c>
      <c r="M1567" s="37">
        <v>0.77</v>
      </c>
      <c r="N1567" s="37" t="s">
        <v>8</v>
      </c>
      <c r="O1567" s="37" t="s">
        <v>87</v>
      </c>
      <c r="P1567" s="37" t="s">
        <v>293</v>
      </c>
      <c r="Q1567" s="37" t="s">
        <v>2416</v>
      </c>
      <c r="R1567" s="37">
        <v>43026</v>
      </c>
      <c r="S1567" s="39">
        <v>42148</v>
      </c>
      <c r="T1567" s="39">
        <v>42149</v>
      </c>
      <c r="U1567" s="37">
        <v>-59.73</v>
      </c>
      <c r="V1567" s="37">
        <v>12</v>
      </c>
      <c r="W1567" s="37">
        <v>98.77</v>
      </c>
      <c r="X1567" s="37">
        <v>86221</v>
      </c>
      <c r="Y1567" s="37" t="s">
        <v>3219</v>
      </c>
      <c r="Z1567" s="37">
        <v>152.97027891272714</v>
      </c>
    </row>
    <row r="1568" spans="1:26" customFormat="1" x14ac:dyDescent="0.2">
      <c r="A1568" s="37">
        <v>3096</v>
      </c>
      <c r="B1568" s="37" t="s">
        <v>2629</v>
      </c>
      <c r="C1568" s="37" t="s">
        <v>13</v>
      </c>
      <c r="D1568" s="37">
        <v>0.02</v>
      </c>
      <c r="E1568" s="37">
        <v>262.11</v>
      </c>
      <c r="F1568" s="37">
        <v>62.74</v>
      </c>
      <c r="G1568" s="37" t="s">
        <v>2</v>
      </c>
      <c r="H1568" s="37" t="s">
        <v>15</v>
      </c>
      <c r="I1568" s="37" t="s">
        <v>4</v>
      </c>
      <c r="J1568" s="37" t="s">
        <v>5</v>
      </c>
      <c r="K1568" s="37" t="s">
        <v>6</v>
      </c>
      <c r="L1568" s="37" t="s">
        <v>2631</v>
      </c>
      <c r="M1568" s="37">
        <v>0.75</v>
      </c>
      <c r="N1568" s="37" t="s">
        <v>8</v>
      </c>
      <c r="O1568" s="37" t="s">
        <v>87</v>
      </c>
      <c r="P1568" s="37" t="s">
        <v>293</v>
      </c>
      <c r="Q1568" s="37" t="s">
        <v>2416</v>
      </c>
      <c r="R1568" s="37">
        <v>43026</v>
      </c>
      <c r="S1568" s="39">
        <v>42148</v>
      </c>
      <c r="T1568" s="39">
        <v>42149</v>
      </c>
      <c r="U1568" s="37">
        <v>-633.441237</v>
      </c>
      <c r="V1568" s="37">
        <v>9</v>
      </c>
      <c r="W1568" s="37">
        <v>2495.35</v>
      </c>
      <c r="X1568" s="37">
        <v>86221</v>
      </c>
      <c r="Y1568" s="37" t="s">
        <v>3219</v>
      </c>
      <c r="Z1568" s="37">
        <v>2318.818579562068</v>
      </c>
    </row>
    <row r="1569" spans="1:26" customFormat="1" x14ac:dyDescent="0.2">
      <c r="A1569" s="37">
        <v>3366</v>
      </c>
      <c r="B1569" s="37" t="s">
        <v>2632</v>
      </c>
      <c r="C1569" s="37" t="s">
        <v>23</v>
      </c>
      <c r="D1569" s="37">
        <v>0.1</v>
      </c>
      <c r="E1569" s="37">
        <v>80.97</v>
      </c>
      <c r="F1569" s="37">
        <v>33.6</v>
      </c>
      <c r="G1569" s="37" t="s">
        <v>2</v>
      </c>
      <c r="H1569" s="37" t="s">
        <v>47</v>
      </c>
      <c r="I1569" s="37" t="s">
        <v>16</v>
      </c>
      <c r="J1569" s="37" t="s">
        <v>32</v>
      </c>
      <c r="K1569" s="37" t="s">
        <v>33</v>
      </c>
      <c r="L1569" s="37" t="s">
        <v>885</v>
      </c>
      <c r="M1569" s="37">
        <v>0.37</v>
      </c>
      <c r="N1569" s="37" t="s">
        <v>8</v>
      </c>
      <c r="O1569" s="37" t="s">
        <v>87</v>
      </c>
      <c r="P1569" s="37" t="s">
        <v>293</v>
      </c>
      <c r="Q1569" s="37" t="s">
        <v>557</v>
      </c>
      <c r="R1569" s="37">
        <v>45373</v>
      </c>
      <c r="S1569" s="39">
        <v>42148</v>
      </c>
      <c r="T1569" s="39">
        <v>42153</v>
      </c>
      <c r="U1569" s="37">
        <v>66.22</v>
      </c>
      <c r="V1569" s="37">
        <v>11</v>
      </c>
      <c r="W1569" s="37">
        <v>837.57</v>
      </c>
      <c r="X1569" s="37">
        <v>90501</v>
      </c>
      <c r="Y1569" s="37" t="s">
        <v>3219</v>
      </c>
      <c r="Z1569" s="37">
        <v>1435.2504018731677</v>
      </c>
    </row>
    <row r="1570" spans="1:26" customFormat="1" x14ac:dyDescent="0.2">
      <c r="A1570" s="37">
        <v>3366</v>
      </c>
      <c r="B1570" s="37" t="s">
        <v>2632</v>
      </c>
      <c r="C1570" s="37" t="s">
        <v>23</v>
      </c>
      <c r="D1570" s="37">
        <v>0.02</v>
      </c>
      <c r="E1570" s="37">
        <v>6.48</v>
      </c>
      <c r="F1570" s="37">
        <v>5.1100000000000003</v>
      </c>
      <c r="G1570" s="37" t="s">
        <v>14</v>
      </c>
      <c r="H1570" s="37" t="s">
        <v>47</v>
      </c>
      <c r="I1570" s="37" t="s">
        <v>24</v>
      </c>
      <c r="J1570" s="37" t="s">
        <v>64</v>
      </c>
      <c r="K1570" s="37" t="s">
        <v>49</v>
      </c>
      <c r="L1570" s="37" t="s">
        <v>2568</v>
      </c>
      <c r="M1570" s="37">
        <v>0.37</v>
      </c>
      <c r="N1570" s="37" t="s">
        <v>8</v>
      </c>
      <c r="O1570" s="37" t="s">
        <v>87</v>
      </c>
      <c r="P1570" s="37" t="s">
        <v>293</v>
      </c>
      <c r="Q1570" s="37" t="s">
        <v>557</v>
      </c>
      <c r="R1570" s="37">
        <v>45373</v>
      </c>
      <c r="S1570" s="39">
        <v>42148</v>
      </c>
      <c r="T1570" s="39">
        <v>42152</v>
      </c>
      <c r="U1570" s="37">
        <v>-23.53</v>
      </c>
      <c r="V1570" s="37">
        <v>8</v>
      </c>
      <c r="W1570" s="37">
        <v>56.22</v>
      </c>
      <c r="X1570" s="37">
        <v>90501</v>
      </c>
      <c r="Y1570" s="37" t="s">
        <v>3219</v>
      </c>
      <c r="Z1570" s="37">
        <v>178.94362676043687</v>
      </c>
    </row>
    <row r="1571" spans="1:26" customFormat="1" x14ac:dyDescent="0.2">
      <c r="A1571" s="37">
        <v>1450</v>
      </c>
      <c r="B1571" s="37" t="s">
        <v>2633</v>
      </c>
      <c r="C1571" s="37" t="s">
        <v>92</v>
      </c>
      <c r="D1571" s="37">
        <v>0.1</v>
      </c>
      <c r="E1571" s="37">
        <v>218.08</v>
      </c>
      <c r="F1571" s="37">
        <v>18.059999999999999</v>
      </c>
      <c r="G1571" s="37" t="s">
        <v>63</v>
      </c>
      <c r="H1571" s="37" t="s">
        <v>15</v>
      </c>
      <c r="I1571" s="37" t="s">
        <v>4</v>
      </c>
      <c r="J1571" s="37" t="s">
        <v>85</v>
      </c>
      <c r="K1571" s="37" t="s">
        <v>40</v>
      </c>
      <c r="L1571" s="37" t="s">
        <v>2592</v>
      </c>
      <c r="M1571" s="37">
        <v>0.56999999999999995</v>
      </c>
      <c r="N1571" s="37" t="s">
        <v>8</v>
      </c>
      <c r="O1571" s="37" t="s">
        <v>35</v>
      </c>
      <c r="P1571" s="37" t="s">
        <v>66</v>
      </c>
      <c r="Q1571" s="37" t="s">
        <v>2634</v>
      </c>
      <c r="R1571" s="37">
        <v>96150</v>
      </c>
      <c r="S1571" s="39">
        <v>42148</v>
      </c>
      <c r="T1571" s="39">
        <v>42149</v>
      </c>
      <c r="U1571" s="37">
        <v>1318.83</v>
      </c>
      <c r="V1571" s="37">
        <v>12</v>
      </c>
      <c r="W1571" s="37">
        <v>2366.5100000000002</v>
      </c>
      <c r="X1571" s="37">
        <v>86735</v>
      </c>
      <c r="Y1571" s="37" t="s">
        <v>3218</v>
      </c>
      <c r="Z1571" s="37">
        <v>2479.2379819140765</v>
      </c>
    </row>
    <row r="1572" spans="1:26" customFormat="1" x14ac:dyDescent="0.2">
      <c r="A1572" s="37">
        <v>2422</v>
      </c>
      <c r="B1572" s="37" t="s">
        <v>701</v>
      </c>
      <c r="C1572" s="37" t="s">
        <v>46</v>
      </c>
      <c r="D1572" s="37">
        <v>0.05</v>
      </c>
      <c r="E1572" s="37">
        <v>150.97999999999999</v>
      </c>
      <c r="F1572" s="37">
        <v>43.71</v>
      </c>
      <c r="G1572" s="37" t="s">
        <v>2</v>
      </c>
      <c r="H1572" s="37" t="s">
        <v>47</v>
      </c>
      <c r="I1572" s="37" t="s">
        <v>4</v>
      </c>
      <c r="J1572" s="37" t="s">
        <v>85</v>
      </c>
      <c r="K1572" s="37" t="s">
        <v>33</v>
      </c>
      <c r="L1572" s="37" t="s">
        <v>2635</v>
      </c>
      <c r="M1572" s="37">
        <v>0.55000000000000004</v>
      </c>
      <c r="N1572" s="37" t="s">
        <v>8</v>
      </c>
      <c r="O1572" s="37" t="s">
        <v>28</v>
      </c>
      <c r="P1572" s="37" t="s">
        <v>163</v>
      </c>
      <c r="Q1572" s="37" t="s">
        <v>703</v>
      </c>
      <c r="R1572" s="37">
        <v>77340</v>
      </c>
      <c r="S1572" s="39">
        <v>42148</v>
      </c>
      <c r="T1572" s="39">
        <v>42149</v>
      </c>
      <c r="U1572" s="37">
        <v>650.29999999999995</v>
      </c>
      <c r="V1572" s="37">
        <v>12</v>
      </c>
      <c r="W1572" s="37">
        <v>1857.08</v>
      </c>
      <c r="X1572" s="37">
        <v>89053</v>
      </c>
      <c r="Y1572" s="37" t="s">
        <v>3217</v>
      </c>
      <c r="Z1572" s="37">
        <v>2836.0666767110674</v>
      </c>
    </row>
    <row r="1573" spans="1:26" customFormat="1" x14ac:dyDescent="0.2">
      <c r="A1573" s="37">
        <v>3063</v>
      </c>
      <c r="B1573" s="37" t="s">
        <v>1367</v>
      </c>
      <c r="C1573" s="37" t="s">
        <v>46</v>
      </c>
      <c r="D1573" s="37">
        <v>0.03</v>
      </c>
      <c r="E1573" s="37">
        <v>20.99</v>
      </c>
      <c r="F1573" s="37">
        <v>0.99</v>
      </c>
      <c r="G1573" s="37" t="s">
        <v>14</v>
      </c>
      <c r="H1573" s="37" t="s">
        <v>15</v>
      </c>
      <c r="I1573" s="37" t="s">
        <v>16</v>
      </c>
      <c r="J1573" s="37" t="s">
        <v>111</v>
      </c>
      <c r="K1573" s="37" t="s">
        <v>26</v>
      </c>
      <c r="L1573" s="37" t="s">
        <v>2307</v>
      </c>
      <c r="M1573" s="37">
        <v>0.56999999999999995</v>
      </c>
      <c r="N1573" s="37" t="s">
        <v>8</v>
      </c>
      <c r="O1573" s="37" t="s">
        <v>35</v>
      </c>
      <c r="P1573" s="37" t="s">
        <v>42</v>
      </c>
      <c r="Q1573" s="37" t="s">
        <v>1368</v>
      </c>
      <c r="R1573" s="37">
        <v>98034</v>
      </c>
      <c r="S1573" s="39">
        <v>42148</v>
      </c>
      <c r="T1573" s="39">
        <v>42150</v>
      </c>
      <c r="U1573" s="37">
        <v>4.1821999999999999</v>
      </c>
      <c r="V1573" s="37">
        <v>9</v>
      </c>
      <c r="W1573" s="37">
        <v>158.87</v>
      </c>
      <c r="X1573" s="37">
        <v>88449</v>
      </c>
      <c r="Y1573" s="37" t="s">
        <v>3218</v>
      </c>
      <c r="Z1573" s="37">
        <v>360.42432223031847</v>
      </c>
    </row>
    <row r="1574" spans="1:26" customFormat="1" x14ac:dyDescent="0.2">
      <c r="A1574" s="37">
        <v>444</v>
      </c>
      <c r="B1574" s="37" t="s">
        <v>2636</v>
      </c>
      <c r="C1574" s="37" t="s">
        <v>1</v>
      </c>
      <c r="D1574" s="37">
        <v>0</v>
      </c>
      <c r="E1574" s="37">
        <v>7.59</v>
      </c>
      <c r="F1574" s="37">
        <v>4</v>
      </c>
      <c r="G1574" s="37" t="s">
        <v>14</v>
      </c>
      <c r="H1574" s="37" t="s">
        <v>3</v>
      </c>
      <c r="I1574" s="37" t="s">
        <v>4</v>
      </c>
      <c r="J1574" s="37" t="s">
        <v>102</v>
      </c>
      <c r="K1574" s="37" t="s">
        <v>26</v>
      </c>
      <c r="L1574" s="37" t="s">
        <v>1663</v>
      </c>
      <c r="M1574" s="37">
        <v>0.42</v>
      </c>
      <c r="N1574" s="37" t="s">
        <v>8</v>
      </c>
      <c r="O1574" s="37" t="s">
        <v>28</v>
      </c>
      <c r="P1574" s="37" t="s">
        <v>79</v>
      </c>
      <c r="Q1574" s="37" t="s">
        <v>2483</v>
      </c>
      <c r="R1574" s="37">
        <v>61801</v>
      </c>
      <c r="S1574" s="39">
        <v>42149</v>
      </c>
      <c r="T1574" s="39">
        <v>42152</v>
      </c>
      <c r="U1574" s="37">
        <v>86.438000000000002</v>
      </c>
      <c r="V1574" s="37">
        <v>43</v>
      </c>
      <c r="W1574" s="37">
        <v>355.92</v>
      </c>
      <c r="X1574" s="37">
        <v>88085</v>
      </c>
      <c r="Y1574" s="37" t="s">
        <v>3217</v>
      </c>
      <c r="Z1574" s="37">
        <v>489.89499582737722</v>
      </c>
    </row>
    <row r="1575" spans="1:26" customFormat="1" x14ac:dyDescent="0.2">
      <c r="A1575" s="37">
        <v>526</v>
      </c>
      <c r="B1575" s="37" t="s">
        <v>588</v>
      </c>
      <c r="C1575" s="37" t="s">
        <v>13</v>
      </c>
      <c r="D1575" s="37">
        <v>0.09</v>
      </c>
      <c r="E1575" s="37">
        <v>17.98</v>
      </c>
      <c r="F1575" s="37">
        <v>8.51</v>
      </c>
      <c r="G1575" s="37" t="s">
        <v>14</v>
      </c>
      <c r="H1575" s="37" t="s">
        <v>47</v>
      </c>
      <c r="I1575" s="37" t="s">
        <v>16</v>
      </c>
      <c r="J1575" s="37" t="s">
        <v>32</v>
      </c>
      <c r="K1575" s="37" t="s">
        <v>120</v>
      </c>
      <c r="L1575" s="37" t="s">
        <v>1856</v>
      </c>
      <c r="M1575" s="37">
        <v>0.4</v>
      </c>
      <c r="N1575" s="37" t="s">
        <v>8</v>
      </c>
      <c r="O1575" s="37" t="s">
        <v>35</v>
      </c>
      <c r="P1575" s="37" t="s">
        <v>564</v>
      </c>
      <c r="Q1575" s="37" t="s">
        <v>590</v>
      </c>
      <c r="R1575" s="37">
        <v>85204</v>
      </c>
      <c r="S1575" s="39">
        <v>42149</v>
      </c>
      <c r="T1575" s="39">
        <v>42151</v>
      </c>
      <c r="U1575" s="37">
        <v>-6.6120000000000001</v>
      </c>
      <c r="V1575" s="37">
        <v>12</v>
      </c>
      <c r="W1575" s="37">
        <v>211.13</v>
      </c>
      <c r="X1575" s="37">
        <v>90026</v>
      </c>
      <c r="Y1575" s="37" t="s">
        <v>3218</v>
      </c>
      <c r="Z1575" s="37">
        <v>222.6933933150014</v>
      </c>
    </row>
    <row r="1576" spans="1:26" customFormat="1" x14ac:dyDescent="0.2">
      <c r="A1576" s="37">
        <v>1008</v>
      </c>
      <c r="B1576" s="37" t="s">
        <v>2637</v>
      </c>
      <c r="C1576" s="37" t="s">
        <v>13</v>
      </c>
      <c r="D1576" s="37">
        <v>0.01</v>
      </c>
      <c r="E1576" s="37">
        <v>3.15</v>
      </c>
      <c r="F1576" s="37">
        <v>0.49</v>
      </c>
      <c r="G1576" s="37" t="s">
        <v>14</v>
      </c>
      <c r="H1576" s="37" t="s">
        <v>47</v>
      </c>
      <c r="I1576" s="37" t="s">
        <v>24</v>
      </c>
      <c r="J1576" s="37" t="s">
        <v>128</v>
      </c>
      <c r="K1576" s="37" t="s">
        <v>49</v>
      </c>
      <c r="L1576" s="37" t="s">
        <v>2638</v>
      </c>
      <c r="M1576" s="37">
        <v>0.37</v>
      </c>
      <c r="N1576" s="37" t="s">
        <v>8</v>
      </c>
      <c r="O1576" s="37" t="s">
        <v>87</v>
      </c>
      <c r="P1576" s="37" t="s">
        <v>307</v>
      </c>
      <c r="Q1576" s="37" t="s">
        <v>2639</v>
      </c>
      <c r="R1576" s="37">
        <v>4038</v>
      </c>
      <c r="S1576" s="39">
        <v>42149</v>
      </c>
      <c r="T1576" s="39">
        <v>42151</v>
      </c>
      <c r="U1576" s="37">
        <v>17.505299999999998</v>
      </c>
      <c r="V1576" s="37">
        <v>8</v>
      </c>
      <c r="W1576" s="37">
        <v>25.37</v>
      </c>
      <c r="X1576" s="37">
        <v>88371</v>
      </c>
      <c r="Y1576" s="37" t="s">
        <v>3219</v>
      </c>
      <c r="Z1576" s="37">
        <v>7.1891838830543087</v>
      </c>
    </row>
    <row r="1577" spans="1:26" customFormat="1" x14ac:dyDescent="0.2">
      <c r="A1577" s="37">
        <v>744</v>
      </c>
      <c r="B1577" s="37" t="s">
        <v>562</v>
      </c>
      <c r="C1577" s="37" t="s">
        <v>23</v>
      </c>
      <c r="D1577" s="37">
        <v>0.09</v>
      </c>
      <c r="E1577" s="37">
        <v>125.99</v>
      </c>
      <c r="F1577" s="37">
        <v>8.99</v>
      </c>
      <c r="G1577" s="37" t="s">
        <v>14</v>
      </c>
      <c r="H1577" s="37" t="s">
        <v>15</v>
      </c>
      <c r="I1577" s="37" t="s">
        <v>16</v>
      </c>
      <c r="J1577" s="37" t="s">
        <v>111</v>
      </c>
      <c r="K1577" s="37" t="s">
        <v>49</v>
      </c>
      <c r="L1577" s="37" t="s">
        <v>1630</v>
      </c>
      <c r="M1577" s="37">
        <v>0.55000000000000004</v>
      </c>
      <c r="N1577" s="37" t="s">
        <v>8</v>
      </c>
      <c r="O1577" s="37" t="s">
        <v>35</v>
      </c>
      <c r="P1577" s="37" t="s">
        <v>564</v>
      </c>
      <c r="Q1577" s="37" t="s">
        <v>565</v>
      </c>
      <c r="R1577" s="37">
        <v>85737</v>
      </c>
      <c r="S1577" s="39">
        <v>42149</v>
      </c>
      <c r="T1577" s="39">
        <v>42157</v>
      </c>
      <c r="U1577" s="37">
        <v>916.68060000000003</v>
      </c>
      <c r="V1577" s="37">
        <v>20</v>
      </c>
      <c r="W1577" s="37">
        <v>2104.9899999999998</v>
      </c>
      <c r="X1577" s="37">
        <v>87727</v>
      </c>
      <c r="Y1577" s="37" t="s">
        <v>3218</v>
      </c>
      <c r="Z1577" s="37">
        <v>1667.4094547220529</v>
      </c>
    </row>
    <row r="1578" spans="1:26" customFormat="1" x14ac:dyDescent="0.2">
      <c r="A1578" s="37">
        <v>3287</v>
      </c>
      <c r="B1578" s="37" t="s">
        <v>2640</v>
      </c>
      <c r="C1578" s="37" t="s">
        <v>23</v>
      </c>
      <c r="D1578" s="37">
        <v>0.08</v>
      </c>
      <c r="E1578" s="37">
        <v>30.56</v>
      </c>
      <c r="F1578" s="37">
        <v>2.99</v>
      </c>
      <c r="G1578" s="37" t="s">
        <v>14</v>
      </c>
      <c r="H1578" s="37" t="s">
        <v>3</v>
      </c>
      <c r="I1578" s="37" t="s">
        <v>24</v>
      </c>
      <c r="J1578" s="37" t="s">
        <v>48</v>
      </c>
      <c r="K1578" s="37" t="s">
        <v>49</v>
      </c>
      <c r="L1578" s="37" t="s">
        <v>1029</v>
      </c>
      <c r="M1578" s="37">
        <v>0.35</v>
      </c>
      <c r="N1578" s="37" t="s">
        <v>8</v>
      </c>
      <c r="O1578" s="37" t="s">
        <v>35</v>
      </c>
      <c r="P1578" s="37" t="s">
        <v>66</v>
      </c>
      <c r="Q1578" s="37" t="s">
        <v>2641</v>
      </c>
      <c r="R1578" s="37">
        <v>95746</v>
      </c>
      <c r="S1578" s="39">
        <v>42149</v>
      </c>
      <c r="T1578" s="39">
        <v>42151</v>
      </c>
      <c r="U1578" s="37">
        <v>352.87979999999999</v>
      </c>
      <c r="V1578" s="37">
        <v>17</v>
      </c>
      <c r="W1578" s="37">
        <v>511.42</v>
      </c>
      <c r="X1578" s="37">
        <v>89897</v>
      </c>
      <c r="Y1578" s="37" t="s">
        <v>3218</v>
      </c>
      <c r="Z1578" s="37">
        <v>485.49867606055597</v>
      </c>
    </row>
    <row r="1579" spans="1:26" customFormat="1" x14ac:dyDescent="0.2">
      <c r="A1579" s="37">
        <v>827</v>
      </c>
      <c r="B1579" s="37" t="s">
        <v>2642</v>
      </c>
      <c r="C1579" s="37" t="s">
        <v>92</v>
      </c>
      <c r="D1579" s="37">
        <v>0.01</v>
      </c>
      <c r="E1579" s="37">
        <v>6.98</v>
      </c>
      <c r="F1579" s="37">
        <v>1.6</v>
      </c>
      <c r="G1579" s="37" t="s">
        <v>14</v>
      </c>
      <c r="H1579" s="37" t="s">
        <v>47</v>
      </c>
      <c r="I1579" s="37" t="s">
        <v>24</v>
      </c>
      <c r="J1579" s="37" t="s">
        <v>64</v>
      </c>
      <c r="K1579" s="37" t="s">
        <v>26</v>
      </c>
      <c r="L1579" s="37" t="s">
        <v>698</v>
      </c>
      <c r="M1579" s="37">
        <v>0.38</v>
      </c>
      <c r="N1579" s="37" t="s">
        <v>8</v>
      </c>
      <c r="O1579" s="37" t="s">
        <v>28</v>
      </c>
      <c r="P1579" s="37" t="s">
        <v>163</v>
      </c>
      <c r="Q1579" s="37" t="s">
        <v>2625</v>
      </c>
      <c r="R1579" s="37">
        <v>79109</v>
      </c>
      <c r="S1579" s="39">
        <v>42149</v>
      </c>
      <c r="T1579" s="39">
        <v>42150</v>
      </c>
      <c r="U1579" s="37">
        <v>0.34599999999999997</v>
      </c>
      <c r="V1579" s="37">
        <v>3</v>
      </c>
      <c r="W1579" s="37">
        <v>21.93</v>
      </c>
      <c r="X1579" s="37">
        <v>89259</v>
      </c>
      <c r="Y1579" s="37" t="s">
        <v>3217</v>
      </c>
      <c r="Z1579" s="37">
        <v>55.860773350521868</v>
      </c>
    </row>
    <row r="1580" spans="1:26" customFormat="1" x14ac:dyDescent="0.2">
      <c r="A1580" s="37">
        <v>1237</v>
      </c>
      <c r="B1580" s="37" t="s">
        <v>1892</v>
      </c>
      <c r="C1580" s="37" t="s">
        <v>92</v>
      </c>
      <c r="D1580" s="37">
        <v>0.05</v>
      </c>
      <c r="E1580" s="37">
        <v>300.98</v>
      </c>
      <c r="F1580" s="37">
        <v>13.99</v>
      </c>
      <c r="G1580" s="37" t="s">
        <v>14</v>
      </c>
      <c r="H1580" s="37" t="s">
        <v>70</v>
      </c>
      <c r="I1580" s="37" t="s">
        <v>16</v>
      </c>
      <c r="J1580" s="37" t="s">
        <v>32</v>
      </c>
      <c r="K1580" s="37" t="s">
        <v>120</v>
      </c>
      <c r="L1580" s="37" t="s">
        <v>2643</v>
      </c>
      <c r="M1580" s="37">
        <v>0.39</v>
      </c>
      <c r="N1580" s="37" t="s">
        <v>8</v>
      </c>
      <c r="O1580" s="37" t="s">
        <v>28</v>
      </c>
      <c r="P1580" s="37" t="s">
        <v>163</v>
      </c>
      <c r="Q1580" s="37" t="s">
        <v>1894</v>
      </c>
      <c r="R1580" s="37">
        <v>75007</v>
      </c>
      <c r="S1580" s="39">
        <v>42149</v>
      </c>
      <c r="T1580" s="39">
        <v>42150</v>
      </c>
      <c r="U1580" s="37">
        <v>3985.3089</v>
      </c>
      <c r="V1580" s="37">
        <v>20</v>
      </c>
      <c r="W1580" s="37">
        <v>5775.81</v>
      </c>
      <c r="X1580" s="37">
        <v>86077</v>
      </c>
      <c r="Y1580" s="37" t="s">
        <v>3217</v>
      </c>
      <c r="Z1580" s="37">
        <v>5351.6095626076658</v>
      </c>
    </row>
    <row r="1581" spans="1:26" customFormat="1" x14ac:dyDescent="0.2">
      <c r="A1581" s="37">
        <v>1237</v>
      </c>
      <c r="B1581" s="37" t="s">
        <v>1892</v>
      </c>
      <c r="C1581" s="37" t="s">
        <v>92</v>
      </c>
      <c r="D1581" s="37">
        <v>0.04</v>
      </c>
      <c r="E1581" s="37">
        <v>205.99</v>
      </c>
      <c r="F1581" s="37">
        <v>5</v>
      </c>
      <c r="G1581" s="37" t="s">
        <v>63</v>
      </c>
      <c r="H1581" s="37" t="s">
        <v>70</v>
      </c>
      <c r="I1581" s="37" t="s">
        <v>16</v>
      </c>
      <c r="J1581" s="37" t="s">
        <v>111</v>
      </c>
      <c r="K1581" s="37" t="s">
        <v>49</v>
      </c>
      <c r="L1581" s="37" t="s">
        <v>2644</v>
      </c>
      <c r="M1581" s="37">
        <v>0.59</v>
      </c>
      <c r="N1581" s="37" t="s">
        <v>8</v>
      </c>
      <c r="O1581" s="37" t="s">
        <v>28</v>
      </c>
      <c r="P1581" s="37" t="s">
        <v>163</v>
      </c>
      <c r="Q1581" s="37" t="s">
        <v>1894</v>
      </c>
      <c r="R1581" s="37">
        <v>75007</v>
      </c>
      <c r="S1581" s="39">
        <v>42149</v>
      </c>
      <c r="T1581" s="39">
        <v>42150</v>
      </c>
      <c r="U1581" s="37">
        <v>13.956799999999999</v>
      </c>
      <c r="V1581" s="37">
        <v>11</v>
      </c>
      <c r="W1581" s="37">
        <v>1878.24</v>
      </c>
      <c r="X1581" s="37">
        <v>86077</v>
      </c>
      <c r="Y1581" s="37" t="s">
        <v>3217</v>
      </c>
      <c r="Z1581" s="37">
        <v>829.37407327336973</v>
      </c>
    </row>
    <row r="1582" spans="1:26" customFormat="1" x14ac:dyDescent="0.2">
      <c r="A1582" s="37">
        <v>1472</v>
      </c>
      <c r="B1582" s="37" t="s">
        <v>2645</v>
      </c>
      <c r="C1582" s="37" t="s">
        <v>92</v>
      </c>
      <c r="D1582" s="37">
        <v>0.05</v>
      </c>
      <c r="E1582" s="37">
        <v>20.27</v>
      </c>
      <c r="F1582" s="37">
        <v>3.99</v>
      </c>
      <c r="G1582" s="37" t="s">
        <v>14</v>
      </c>
      <c r="H1582" s="37" t="s">
        <v>47</v>
      </c>
      <c r="I1582" s="37" t="s">
        <v>24</v>
      </c>
      <c r="J1582" s="37" t="s">
        <v>71</v>
      </c>
      <c r="K1582" s="37" t="s">
        <v>49</v>
      </c>
      <c r="L1582" s="37" t="s">
        <v>1776</v>
      </c>
      <c r="M1582" s="37">
        <v>0.56999999999999995</v>
      </c>
      <c r="N1582" s="37" t="s">
        <v>8</v>
      </c>
      <c r="O1582" s="37" t="s">
        <v>87</v>
      </c>
      <c r="P1582" s="37" t="s">
        <v>293</v>
      </c>
      <c r="Q1582" s="37" t="s">
        <v>2646</v>
      </c>
      <c r="R1582" s="37">
        <v>44145</v>
      </c>
      <c r="S1582" s="39">
        <v>42149</v>
      </c>
      <c r="T1582" s="39">
        <v>42150</v>
      </c>
      <c r="U1582" s="37">
        <v>309.25400000000002</v>
      </c>
      <c r="V1582" s="37">
        <v>30</v>
      </c>
      <c r="W1582" s="37">
        <v>621.55999999999995</v>
      </c>
      <c r="X1582" s="37">
        <v>87079</v>
      </c>
      <c r="Y1582" s="37" t="s">
        <v>3219</v>
      </c>
      <c r="Z1582" s="37">
        <v>611.37982753942617</v>
      </c>
    </row>
    <row r="1583" spans="1:26" customFormat="1" x14ac:dyDescent="0.2">
      <c r="A1583" s="37">
        <v>2339</v>
      </c>
      <c r="B1583" s="37" t="s">
        <v>2647</v>
      </c>
      <c r="C1583" s="37" t="s">
        <v>92</v>
      </c>
      <c r="D1583" s="37">
        <v>0.05</v>
      </c>
      <c r="E1583" s="37">
        <v>11.58</v>
      </c>
      <c r="F1583" s="37">
        <v>6.97</v>
      </c>
      <c r="G1583" s="37" t="s">
        <v>14</v>
      </c>
      <c r="H1583" s="37" t="s">
        <v>47</v>
      </c>
      <c r="I1583" s="37" t="s">
        <v>24</v>
      </c>
      <c r="J1583" s="37" t="s">
        <v>321</v>
      </c>
      <c r="K1583" s="37" t="s">
        <v>49</v>
      </c>
      <c r="L1583" s="37" t="s">
        <v>600</v>
      </c>
      <c r="M1583" s="37">
        <v>0.35</v>
      </c>
      <c r="N1583" s="37" t="s">
        <v>8</v>
      </c>
      <c r="O1583" s="37" t="s">
        <v>28</v>
      </c>
      <c r="P1583" s="37" t="s">
        <v>163</v>
      </c>
      <c r="Q1583" s="37" t="s">
        <v>2648</v>
      </c>
      <c r="R1583" s="37">
        <v>77015</v>
      </c>
      <c r="S1583" s="39">
        <v>42149</v>
      </c>
      <c r="T1583" s="39">
        <v>42152</v>
      </c>
      <c r="U1583" s="37">
        <v>2.806</v>
      </c>
      <c r="V1583" s="37">
        <v>6</v>
      </c>
      <c r="W1583" s="37">
        <v>73.959999999999994</v>
      </c>
      <c r="X1583" s="37">
        <v>91482</v>
      </c>
      <c r="Y1583" s="37" t="s">
        <v>3217</v>
      </c>
      <c r="Z1583" s="37">
        <v>169.84669523086706</v>
      </c>
    </row>
    <row r="1584" spans="1:26" customFormat="1" x14ac:dyDescent="0.2">
      <c r="A1584" s="37">
        <v>2652</v>
      </c>
      <c r="B1584" s="37" t="s">
        <v>2649</v>
      </c>
      <c r="C1584" s="37" t="s">
        <v>92</v>
      </c>
      <c r="D1584" s="37">
        <v>0.06</v>
      </c>
      <c r="E1584" s="37">
        <v>47.9</v>
      </c>
      <c r="F1584" s="37">
        <v>5.86</v>
      </c>
      <c r="G1584" s="37" t="s">
        <v>14</v>
      </c>
      <c r="H1584" s="37" t="s">
        <v>15</v>
      </c>
      <c r="I1584" s="37" t="s">
        <v>24</v>
      </c>
      <c r="J1584" s="37" t="s">
        <v>64</v>
      </c>
      <c r="K1584" s="37" t="s">
        <v>49</v>
      </c>
      <c r="L1584" s="37" t="s">
        <v>1285</v>
      </c>
      <c r="M1584" s="37">
        <v>0.37</v>
      </c>
      <c r="N1584" s="37" t="s">
        <v>8</v>
      </c>
      <c r="O1584" s="37" t="s">
        <v>35</v>
      </c>
      <c r="P1584" s="37" t="s">
        <v>66</v>
      </c>
      <c r="Q1584" s="37" t="s">
        <v>1670</v>
      </c>
      <c r="R1584" s="37">
        <v>93309</v>
      </c>
      <c r="S1584" s="39">
        <v>42149</v>
      </c>
      <c r="T1584" s="39">
        <v>42151</v>
      </c>
      <c r="U1584" s="37">
        <v>21.78</v>
      </c>
      <c r="V1584" s="37">
        <v>2</v>
      </c>
      <c r="W1584" s="37">
        <v>94.2</v>
      </c>
      <c r="X1584" s="37">
        <v>89361</v>
      </c>
      <c r="Y1584" s="37" t="s">
        <v>3218</v>
      </c>
      <c r="Z1584" s="37">
        <v>223.03425455930412</v>
      </c>
    </row>
    <row r="1585" spans="1:26" customFormat="1" x14ac:dyDescent="0.2">
      <c r="A1585" s="37">
        <v>129</v>
      </c>
      <c r="B1585" s="37" t="s">
        <v>807</v>
      </c>
      <c r="C1585" s="37" t="s">
        <v>46</v>
      </c>
      <c r="D1585" s="37">
        <v>7.0000000000000007E-2</v>
      </c>
      <c r="E1585" s="37">
        <v>15.74</v>
      </c>
      <c r="F1585" s="37">
        <v>1.39</v>
      </c>
      <c r="G1585" s="37" t="s">
        <v>14</v>
      </c>
      <c r="H1585" s="37" t="s">
        <v>3</v>
      </c>
      <c r="I1585" s="37" t="s">
        <v>24</v>
      </c>
      <c r="J1585" s="37" t="s">
        <v>321</v>
      </c>
      <c r="K1585" s="37" t="s">
        <v>49</v>
      </c>
      <c r="L1585" s="37" t="s">
        <v>2650</v>
      </c>
      <c r="M1585" s="37">
        <v>0.4</v>
      </c>
      <c r="N1585" s="37" t="s">
        <v>8</v>
      </c>
      <c r="O1585" s="37" t="s">
        <v>28</v>
      </c>
      <c r="P1585" s="37" t="s">
        <v>79</v>
      </c>
      <c r="Q1585" s="37" t="s">
        <v>808</v>
      </c>
      <c r="R1585" s="37">
        <v>62002</v>
      </c>
      <c r="S1585" s="39">
        <v>42149</v>
      </c>
      <c r="T1585" s="39">
        <v>42150</v>
      </c>
      <c r="U1585" s="37">
        <v>149.8887</v>
      </c>
      <c r="V1585" s="37">
        <v>14</v>
      </c>
      <c r="W1585" s="37">
        <v>217.23</v>
      </c>
      <c r="X1585" s="37">
        <v>86694</v>
      </c>
      <c r="Y1585" s="37" t="s">
        <v>3217</v>
      </c>
      <c r="Z1585" s="37">
        <v>356.40242355269669</v>
      </c>
    </row>
    <row r="1586" spans="1:26" customFormat="1" x14ac:dyDescent="0.2">
      <c r="A1586" s="37">
        <v>1054</v>
      </c>
      <c r="B1586" s="37" t="s">
        <v>2651</v>
      </c>
      <c r="C1586" s="37" t="s">
        <v>46</v>
      </c>
      <c r="D1586" s="37">
        <v>0.03</v>
      </c>
      <c r="E1586" s="37">
        <v>5.44</v>
      </c>
      <c r="F1586" s="37">
        <v>7.46</v>
      </c>
      <c r="G1586" s="37" t="s">
        <v>63</v>
      </c>
      <c r="H1586" s="37" t="s">
        <v>70</v>
      </c>
      <c r="I1586" s="37" t="s">
        <v>24</v>
      </c>
      <c r="J1586" s="37" t="s">
        <v>48</v>
      </c>
      <c r="K1586" s="37" t="s">
        <v>49</v>
      </c>
      <c r="L1586" s="37" t="s">
        <v>1218</v>
      </c>
      <c r="M1586" s="37">
        <v>0.36</v>
      </c>
      <c r="N1586" s="37" t="s">
        <v>8</v>
      </c>
      <c r="O1586" s="37" t="s">
        <v>35</v>
      </c>
      <c r="P1586" s="37" t="s">
        <v>564</v>
      </c>
      <c r="Q1586" s="37" t="s">
        <v>2652</v>
      </c>
      <c r="R1586" s="37">
        <v>85374</v>
      </c>
      <c r="S1586" s="39">
        <v>42149</v>
      </c>
      <c r="T1586" s="39">
        <v>42151</v>
      </c>
      <c r="U1586" s="37">
        <v>-51.704000000000001</v>
      </c>
      <c r="V1586" s="37">
        <v>4</v>
      </c>
      <c r="W1586" s="37">
        <v>26.31</v>
      </c>
      <c r="X1586" s="37">
        <v>90069</v>
      </c>
      <c r="Y1586" s="37" t="s">
        <v>3218</v>
      </c>
      <c r="Z1586" s="37">
        <v>205.47234133855886</v>
      </c>
    </row>
    <row r="1587" spans="1:26" customFormat="1" x14ac:dyDescent="0.2">
      <c r="A1587" s="37">
        <v>1054</v>
      </c>
      <c r="B1587" s="37" t="s">
        <v>2651</v>
      </c>
      <c r="C1587" s="37" t="s">
        <v>46</v>
      </c>
      <c r="D1587" s="37">
        <v>0.08</v>
      </c>
      <c r="E1587" s="37">
        <v>26.38</v>
      </c>
      <c r="F1587" s="37">
        <v>5.58</v>
      </c>
      <c r="G1587" s="37" t="s">
        <v>14</v>
      </c>
      <c r="H1587" s="37" t="s">
        <v>70</v>
      </c>
      <c r="I1587" s="37" t="s">
        <v>24</v>
      </c>
      <c r="J1587" s="37" t="s">
        <v>64</v>
      </c>
      <c r="K1587" s="37" t="s">
        <v>49</v>
      </c>
      <c r="L1587" s="37" t="s">
        <v>2653</v>
      </c>
      <c r="M1587" s="37">
        <v>0.39</v>
      </c>
      <c r="N1587" s="37" t="s">
        <v>8</v>
      </c>
      <c r="O1587" s="37" t="s">
        <v>35</v>
      </c>
      <c r="P1587" s="37" t="s">
        <v>564</v>
      </c>
      <c r="Q1587" s="37" t="s">
        <v>2652</v>
      </c>
      <c r="R1587" s="37">
        <v>85374</v>
      </c>
      <c r="S1587" s="39">
        <v>42149</v>
      </c>
      <c r="T1587" s="39">
        <v>42150</v>
      </c>
      <c r="U1587" s="37">
        <v>144.7482</v>
      </c>
      <c r="V1587" s="37">
        <v>8</v>
      </c>
      <c r="W1587" s="37">
        <v>209.78</v>
      </c>
      <c r="X1587" s="37">
        <v>90069</v>
      </c>
      <c r="Y1587" s="37" t="s">
        <v>3218</v>
      </c>
      <c r="Z1587" s="37">
        <v>494.40063198375719</v>
      </c>
    </row>
    <row r="1588" spans="1:26" customFormat="1" x14ac:dyDescent="0.2">
      <c r="A1588" s="37">
        <v>1054</v>
      </c>
      <c r="B1588" s="37" t="s">
        <v>2651</v>
      </c>
      <c r="C1588" s="37" t="s">
        <v>46</v>
      </c>
      <c r="D1588" s="37">
        <v>0.06</v>
      </c>
      <c r="E1588" s="37">
        <v>20.99</v>
      </c>
      <c r="F1588" s="37">
        <v>2.5</v>
      </c>
      <c r="G1588" s="37" t="s">
        <v>14</v>
      </c>
      <c r="H1588" s="37" t="s">
        <v>70</v>
      </c>
      <c r="I1588" s="37" t="s">
        <v>16</v>
      </c>
      <c r="J1588" s="37" t="s">
        <v>111</v>
      </c>
      <c r="K1588" s="37" t="s">
        <v>26</v>
      </c>
      <c r="L1588" s="37" t="s">
        <v>1177</v>
      </c>
      <c r="M1588" s="37">
        <v>0.81</v>
      </c>
      <c r="N1588" s="37" t="s">
        <v>8</v>
      </c>
      <c r="O1588" s="37" t="s">
        <v>35</v>
      </c>
      <c r="P1588" s="37" t="s">
        <v>564</v>
      </c>
      <c r="Q1588" s="37" t="s">
        <v>2652</v>
      </c>
      <c r="R1588" s="37">
        <v>85374</v>
      </c>
      <c r="S1588" s="39">
        <v>42149</v>
      </c>
      <c r="T1588" s="39">
        <v>42151</v>
      </c>
      <c r="U1588" s="37">
        <v>-112.18899999999999</v>
      </c>
      <c r="V1588" s="37">
        <v>1</v>
      </c>
      <c r="W1588" s="37">
        <v>17.829999999999998</v>
      </c>
      <c r="X1588" s="37">
        <v>90069</v>
      </c>
      <c r="Y1588" s="37" t="s">
        <v>3218</v>
      </c>
      <c r="Z1588" s="37">
        <v>491.58733193370705</v>
      </c>
    </row>
    <row r="1589" spans="1:26" customFormat="1" x14ac:dyDescent="0.2">
      <c r="A1589" s="37">
        <v>2391</v>
      </c>
      <c r="B1589" s="37" t="s">
        <v>2654</v>
      </c>
      <c r="C1589" s="37" t="s">
        <v>46</v>
      </c>
      <c r="D1589" s="37">
        <v>0.06</v>
      </c>
      <c r="E1589" s="37">
        <v>4.7699999999999996</v>
      </c>
      <c r="F1589" s="37">
        <v>2.39</v>
      </c>
      <c r="G1589" s="37" t="s">
        <v>14</v>
      </c>
      <c r="H1589" s="37" t="s">
        <v>70</v>
      </c>
      <c r="I1589" s="37" t="s">
        <v>16</v>
      </c>
      <c r="J1589" s="37" t="s">
        <v>17</v>
      </c>
      <c r="K1589" s="37" t="s">
        <v>18</v>
      </c>
      <c r="L1589" s="37" t="s">
        <v>2655</v>
      </c>
      <c r="M1589" s="37">
        <v>0.72</v>
      </c>
      <c r="N1589" s="37" t="s">
        <v>8</v>
      </c>
      <c r="O1589" s="37" t="s">
        <v>87</v>
      </c>
      <c r="P1589" s="37" t="s">
        <v>88</v>
      </c>
      <c r="Q1589" s="37" t="s">
        <v>2656</v>
      </c>
      <c r="R1589" s="37">
        <v>11572</v>
      </c>
      <c r="S1589" s="39">
        <v>42149</v>
      </c>
      <c r="T1589" s="39">
        <v>42150</v>
      </c>
      <c r="U1589" s="37">
        <v>-45.64</v>
      </c>
      <c r="V1589" s="37">
        <v>9</v>
      </c>
      <c r="W1589" s="37">
        <v>42.46</v>
      </c>
      <c r="X1589" s="37">
        <v>91122</v>
      </c>
      <c r="Y1589" s="37" t="s">
        <v>3219</v>
      </c>
      <c r="Z1589" s="37">
        <v>431.06823578233286</v>
      </c>
    </row>
    <row r="1590" spans="1:26" customFormat="1" x14ac:dyDescent="0.2">
      <c r="A1590" s="37">
        <v>2391</v>
      </c>
      <c r="B1590" s="37" t="s">
        <v>2654</v>
      </c>
      <c r="C1590" s="37" t="s">
        <v>46</v>
      </c>
      <c r="D1590" s="37">
        <v>0.1</v>
      </c>
      <c r="E1590" s="37">
        <v>27.18</v>
      </c>
      <c r="F1590" s="37">
        <v>8.23</v>
      </c>
      <c r="G1590" s="37" t="s">
        <v>14</v>
      </c>
      <c r="H1590" s="37" t="s">
        <v>70</v>
      </c>
      <c r="I1590" s="37" t="s">
        <v>24</v>
      </c>
      <c r="J1590" s="37" t="s">
        <v>321</v>
      </c>
      <c r="K1590" s="37" t="s">
        <v>49</v>
      </c>
      <c r="L1590" s="37" t="s">
        <v>2657</v>
      </c>
      <c r="M1590" s="37">
        <v>0.38</v>
      </c>
      <c r="N1590" s="37" t="s">
        <v>8</v>
      </c>
      <c r="O1590" s="37" t="s">
        <v>87</v>
      </c>
      <c r="P1590" s="37" t="s">
        <v>88</v>
      </c>
      <c r="Q1590" s="37" t="s">
        <v>2656</v>
      </c>
      <c r="R1590" s="37">
        <v>11572</v>
      </c>
      <c r="S1590" s="39">
        <v>42149</v>
      </c>
      <c r="T1590" s="39">
        <v>42151</v>
      </c>
      <c r="U1590" s="37">
        <v>204.49</v>
      </c>
      <c r="V1590" s="37">
        <v>12</v>
      </c>
      <c r="W1590" s="37">
        <v>314.06</v>
      </c>
      <c r="X1590" s="37">
        <v>91122</v>
      </c>
      <c r="Y1590" s="37" t="s">
        <v>3219</v>
      </c>
      <c r="Z1590" s="37">
        <v>609.79996003156384</v>
      </c>
    </row>
    <row r="1591" spans="1:26" customFormat="1" x14ac:dyDescent="0.2">
      <c r="A1591" s="37">
        <v>2868</v>
      </c>
      <c r="B1591" s="37" t="s">
        <v>298</v>
      </c>
      <c r="C1591" s="37" t="s">
        <v>46</v>
      </c>
      <c r="D1591" s="37">
        <v>0.08</v>
      </c>
      <c r="E1591" s="37">
        <v>15.99</v>
      </c>
      <c r="F1591" s="37">
        <v>13.18</v>
      </c>
      <c r="G1591" s="37" t="s">
        <v>63</v>
      </c>
      <c r="H1591" s="37" t="s">
        <v>70</v>
      </c>
      <c r="I1591" s="37" t="s">
        <v>24</v>
      </c>
      <c r="J1591" s="37" t="s">
        <v>48</v>
      </c>
      <c r="K1591" s="37" t="s">
        <v>49</v>
      </c>
      <c r="L1591" s="37" t="s">
        <v>271</v>
      </c>
      <c r="M1591" s="37">
        <v>0.37</v>
      </c>
      <c r="N1591" s="37" t="s">
        <v>8</v>
      </c>
      <c r="O1591" s="37" t="s">
        <v>35</v>
      </c>
      <c r="P1591" s="37" t="s">
        <v>42</v>
      </c>
      <c r="Q1591" s="37" t="s">
        <v>300</v>
      </c>
      <c r="R1591" s="37">
        <v>98026</v>
      </c>
      <c r="S1591" s="39">
        <v>42149</v>
      </c>
      <c r="T1591" s="39">
        <v>42151</v>
      </c>
      <c r="U1591" s="37">
        <v>-66.584999999999994</v>
      </c>
      <c r="V1591" s="37">
        <v>4</v>
      </c>
      <c r="W1591" s="37">
        <v>66.02</v>
      </c>
      <c r="X1591" s="37">
        <v>85828</v>
      </c>
      <c r="Y1591" s="37" t="s">
        <v>3218</v>
      </c>
      <c r="Z1591" s="37">
        <v>356.65576424919965</v>
      </c>
    </row>
    <row r="1592" spans="1:26" customFormat="1" x14ac:dyDescent="0.2">
      <c r="A1592" s="37">
        <v>2266</v>
      </c>
      <c r="B1592" s="37" t="s">
        <v>2658</v>
      </c>
      <c r="C1592" s="37" t="s">
        <v>1</v>
      </c>
      <c r="D1592" s="37">
        <v>0.02</v>
      </c>
      <c r="E1592" s="37">
        <v>11.33</v>
      </c>
      <c r="F1592" s="37">
        <v>6.12</v>
      </c>
      <c r="G1592" s="37" t="s">
        <v>14</v>
      </c>
      <c r="H1592" s="37" t="s">
        <v>70</v>
      </c>
      <c r="I1592" s="37" t="s">
        <v>24</v>
      </c>
      <c r="J1592" s="37" t="s">
        <v>71</v>
      </c>
      <c r="K1592" s="37" t="s">
        <v>120</v>
      </c>
      <c r="L1592" s="37" t="s">
        <v>1929</v>
      </c>
      <c r="M1592" s="37">
        <v>0.42</v>
      </c>
      <c r="N1592" s="37" t="s">
        <v>8</v>
      </c>
      <c r="O1592" s="37" t="s">
        <v>28</v>
      </c>
      <c r="P1592" s="37" t="s">
        <v>56</v>
      </c>
      <c r="Q1592" s="37" t="s">
        <v>2659</v>
      </c>
      <c r="R1592" s="37">
        <v>63122</v>
      </c>
      <c r="S1592" s="39">
        <v>42150</v>
      </c>
      <c r="T1592" s="39">
        <v>42152</v>
      </c>
      <c r="U1592" s="37">
        <v>-14.52</v>
      </c>
      <c r="V1592" s="37">
        <v>3</v>
      </c>
      <c r="W1592" s="37">
        <v>35.35</v>
      </c>
      <c r="X1592" s="37">
        <v>86610</v>
      </c>
      <c r="Y1592" s="37" t="s">
        <v>3217</v>
      </c>
      <c r="Z1592" s="37">
        <v>452.64471321961395</v>
      </c>
    </row>
    <row r="1593" spans="1:26" customFormat="1" x14ac:dyDescent="0.2">
      <c r="A1593" s="37">
        <v>2266</v>
      </c>
      <c r="B1593" s="37" t="s">
        <v>2658</v>
      </c>
      <c r="C1593" s="37" t="s">
        <v>1</v>
      </c>
      <c r="D1593" s="37">
        <v>0.01</v>
      </c>
      <c r="E1593" s="37">
        <v>15.67</v>
      </c>
      <c r="F1593" s="37">
        <v>1.39</v>
      </c>
      <c r="G1593" s="37" t="s">
        <v>14</v>
      </c>
      <c r="H1593" s="37" t="s">
        <v>70</v>
      </c>
      <c r="I1593" s="37" t="s">
        <v>24</v>
      </c>
      <c r="J1593" s="37" t="s">
        <v>321</v>
      </c>
      <c r="K1593" s="37" t="s">
        <v>49</v>
      </c>
      <c r="L1593" s="37" t="s">
        <v>2460</v>
      </c>
      <c r="M1593" s="37">
        <v>0.38</v>
      </c>
      <c r="N1593" s="37" t="s">
        <v>8</v>
      </c>
      <c r="O1593" s="37" t="s">
        <v>28</v>
      </c>
      <c r="P1593" s="37" t="s">
        <v>56</v>
      </c>
      <c r="Q1593" s="37" t="s">
        <v>2659</v>
      </c>
      <c r="R1593" s="37">
        <v>63122</v>
      </c>
      <c r="S1593" s="39">
        <v>42150</v>
      </c>
      <c r="T1593" s="39">
        <v>42151</v>
      </c>
      <c r="U1593" s="37">
        <v>171.26490000000001</v>
      </c>
      <c r="V1593" s="37">
        <v>16</v>
      </c>
      <c r="W1593" s="37">
        <v>248.21</v>
      </c>
      <c r="X1593" s="37">
        <v>86610</v>
      </c>
      <c r="Y1593" s="37" t="s">
        <v>3217</v>
      </c>
      <c r="Z1593" s="37">
        <v>499.11814402793755</v>
      </c>
    </row>
    <row r="1594" spans="1:26" customFormat="1" x14ac:dyDescent="0.2">
      <c r="A1594" s="37">
        <v>2928</v>
      </c>
      <c r="B1594" s="37" t="s">
        <v>2660</v>
      </c>
      <c r="C1594" s="37" t="s">
        <v>1</v>
      </c>
      <c r="D1594" s="37">
        <v>0.02</v>
      </c>
      <c r="E1594" s="37">
        <v>5.58</v>
      </c>
      <c r="F1594" s="37">
        <v>2.99</v>
      </c>
      <c r="G1594" s="37" t="s">
        <v>14</v>
      </c>
      <c r="H1594" s="37" t="s">
        <v>15</v>
      </c>
      <c r="I1594" s="37" t="s">
        <v>24</v>
      </c>
      <c r="J1594" s="37" t="s">
        <v>48</v>
      </c>
      <c r="K1594" s="37" t="s">
        <v>49</v>
      </c>
      <c r="L1594" s="37" t="s">
        <v>2661</v>
      </c>
      <c r="M1594" s="37">
        <v>0.37</v>
      </c>
      <c r="N1594" s="37" t="s">
        <v>8</v>
      </c>
      <c r="O1594" s="37" t="s">
        <v>9</v>
      </c>
      <c r="P1594" s="37" t="s">
        <v>247</v>
      </c>
      <c r="Q1594" s="37" t="s">
        <v>2662</v>
      </c>
      <c r="R1594" s="37">
        <v>29418</v>
      </c>
      <c r="S1594" s="39">
        <v>42150</v>
      </c>
      <c r="T1594" s="39">
        <v>42152</v>
      </c>
      <c r="U1594" s="37">
        <v>689.32799999999997</v>
      </c>
      <c r="V1594" s="37">
        <v>42</v>
      </c>
      <c r="W1594" s="37">
        <v>236.83</v>
      </c>
      <c r="X1594" s="37">
        <v>90218</v>
      </c>
      <c r="Y1594" s="37" t="s">
        <v>3216</v>
      </c>
      <c r="Z1594" s="37">
        <v>998.38132625915887</v>
      </c>
    </row>
    <row r="1595" spans="1:26" customFormat="1" x14ac:dyDescent="0.2">
      <c r="A1595" s="37">
        <v>2928</v>
      </c>
      <c r="B1595" s="37" t="s">
        <v>2660</v>
      </c>
      <c r="C1595" s="37" t="s">
        <v>1</v>
      </c>
      <c r="D1595" s="37">
        <v>0.02</v>
      </c>
      <c r="E1595" s="37">
        <v>54.1</v>
      </c>
      <c r="F1595" s="37">
        <v>19.989999999999998</v>
      </c>
      <c r="G1595" s="37" t="s">
        <v>14</v>
      </c>
      <c r="H1595" s="37" t="s">
        <v>15</v>
      </c>
      <c r="I1595" s="37" t="s">
        <v>24</v>
      </c>
      <c r="J1595" s="37" t="s">
        <v>54</v>
      </c>
      <c r="K1595" s="37" t="s">
        <v>49</v>
      </c>
      <c r="L1595" s="37" t="s">
        <v>1240</v>
      </c>
      <c r="M1595" s="37">
        <v>0.59</v>
      </c>
      <c r="N1595" s="37" t="s">
        <v>8</v>
      </c>
      <c r="O1595" s="37" t="s">
        <v>9</v>
      </c>
      <c r="P1595" s="37" t="s">
        <v>247</v>
      </c>
      <c r="Q1595" s="37" t="s">
        <v>2662</v>
      </c>
      <c r="R1595" s="37">
        <v>29418</v>
      </c>
      <c r="S1595" s="39">
        <v>42150</v>
      </c>
      <c r="T1595" s="39">
        <v>42151</v>
      </c>
      <c r="U1595" s="37">
        <v>-33.585999999999999</v>
      </c>
      <c r="V1595" s="37">
        <v>36</v>
      </c>
      <c r="W1595" s="37">
        <v>1944.87</v>
      </c>
      <c r="X1595" s="37">
        <v>90218</v>
      </c>
      <c r="Y1595" s="37" t="s">
        <v>3216</v>
      </c>
      <c r="Z1595" s="37">
        <v>1062.8497917383952</v>
      </c>
    </row>
    <row r="1596" spans="1:26" customFormat="1" x14ac:dyDescent="0.2">
      <c r="A1596" s="37">
        <v>2941</v>
      </c>
      <c r="B1596" s="37" t="s">
        <v>2663</v>
      </c>
      <c r="C1596" s="37" t="s">
        <v>1</v>
      </c>
      <c r="D1596" s="37">
        <v>0.05</v>
      </c>
      <c r="E1596" s="37">
        <v>2.62</v>
      </c>
      <c r="F1596" s="37">
        <v>0.8</v>
      </c>
      <c r="G1596" s="37" t="s">
        <v>14</v>
      </c>
      <c r="H1596" s="37" t="s">
        <v>3</v>
      </c>
      <c r="I1596" s="37" t="s">
        <v>24</v>
      </c>
      <c r="J1596" s="37" t="s">
        <v>152</v>
      </c>
      <c r="K1596" s="37" t="s">
        <v>26</v>
      </c>
      <c r="L1596" s="37" t="s">
        <v>2100</v>
      </c>
      <c r="M1596" s="37">
        <v>0.39</v>
      </c>
      <c r="N1596" s="37" t="s">
        <v>8</v>
      </c>
      <c r="O1596" s="37" t="s">
        <v>87</v>
      </c>
      <c r="P1596" s="37" t="s">
        <v>373</v>
      </c>
      <c r="Q1596" s="37" t="s">
        <v>1617</v>
      </c>
      <c r="R1596" s="37">
        <v>7960</v>
      </c>
      <c r="S1596" s="39">
        <v>42150</v>
      </c>
      <c r="T1596" s="39">
        <v>42151</v>
      </c>
      <c r="U1596" s="37">
        <v>12.71</v>
      </c>
      <c r="V1596" s="37">
        <v>8</v>
      </c>
      <c r="W1596" s="37">
        <v>21.41</v>
      </c>
      <c r="X1596" s="37">
        <v>87618</v>
      </c>
      <c r="Y1596" s="37" t="s">
        <v>3219</v>
      </c>
      <c r="Z1596" s="37">
        <v>252.40037907206448</v>
      </c>
    </row>
    <row r="1597" spans="1:26" customFormat="1" x14ac:dyDescent="0.2">
      <c r="A1597" s="37">
        <v>241</v>
      </c>
      <c r="B1597" s="37" t="s">
        <v>2216</v>
      </c>
      <c r="C1597" s="37" t="s">
        <v>23</v>
      </c>
      <c r="D1597" s="37">
        <v>0.01</v>
      </c>
      <c r="E1597" s="37">
        <v>5.94</v>
      </c>
      <c r="F1597" s="37">
        <v>9.92</v>
      </c>
      <c r="G1597" s="37" t="s">
        <v>14</v>
      </c>
      <c r="H1597" s="37" t="s">
        <v>3</v>
      </c>
      <c r="I1597" s="37" t="s">
        <v>24</v>
      </c>
      <c r="J1597" s="37" t="s">
        <v>48</v>
      </c>
      <c r="K1597" s="37" t="s">
        <v>49</v>
      </c>
      <c r="L1597" s="37" t="s">
        <v>2567</v>
      </c>
      <c r="M1597" s="37">
        <v>0.38</v>
      </c>
      <c r="N1597" s="37" t="s">
        <v>8</v>
      </c>
      <c r="O1597" s="37" t="s">
        <v>35</v>
      </c>
      <c r="P1597" s="37" t="s">
        <v>36</v>
      </c>
      <c r="Q1597" s="37" t="s">
        <v>2217</v>
      </c>
      <c r="R1597" s="37">
        <v>81503</v>
      </c>
      <c r="S1597" s="39">
        <v>42150</v>
      </c>
      <c r="T1597" s="39">
        <v>42157</v>
      </c>
      <c r="U1597" s="37">
        <v>-256.51900000000001</v>
      </c>
      <c r="V1597" s="37">
        <v>13</v>
      </c>
      <c r="W1597" s="37">
        <v>79.930000000000007</v>
      </c>
      <c r="X1597" s="37">
        <v>90480</v>
      </c>
      <c r="Y1597" s="37" t="s">
        <v>3218</v>
      </c>
      <c r="Z1597" s="37">
        <v>47.05474729967402</v>
      </c>
    </row>
    <row r="1598" spans="1:26" customFormat="1" x14ac:dyDescent="0.2">
      <c r="A1598" s="37">
        <v>241</v>
      </c>
      <c r="B1598" s="37" t="s">
        <v>2216</v>
      </c>
      <c r="C1598" s="37" t="s">
        <v>23</v>
      </c>
      <c r="D1598" s="37">
        <v>0.02</v>
      </c>
      <c r="E1598" s="37">
        <v>125.99</v>
      </c>
      <c r="F1598" s="37">
        <v>3</v>
      </c>
      <c r="G1598" s="37" t="s">
        <v>14</v>
      </c>
      <c r="H1598" s="37" t="s">
        <v>3</v>
      </c>
      <c r="I1598" s="37" t="s">
        <v>16</v>
      </c>
      <c r="J1598" s="37" t="s">
        <v>111</v>
      </c>
      <c r="K1598" s="37" t="s">
        <v>49</v>
      </c>
      <c r="L1598" s="37" t="s">
        <v>2664</v>
      </c>
      <c r="M1598" s="37">
        <v>0.59</v>
      </c>
      <c r="N1598" s="37" t="s">
        <v>8</v>
      </c>
      <c r="O1598" s="37" t="s">
        <v>35</v>
      </c>
      <c r="P1598" s="37" t="s">
        <v>36</v>
      </c>
      <c r="Q1598" s="37" t="s">
        <v>2217</v>
      </c>
      <c r="R1598" s="37">
        <v>81503</v>
      </c>
      <c r="S1598" s="39">
        <v>42150</v>
      </c>
      <c r="T1598" s="39">
        <v>42150</v>
      </c>
      <c r="U1598" s="37">
        <v>398.358</v>
      </c>
      <c r="V1598" s="37">
        <v>8</v>
      </c>
      <c r="W1598" s="37">
        <v>873.18</v>
      </c>
      <c r="X1598" s="37">
        <v>90480</v>
      </c>
      <c r="Y1598" s="37" t="s">
        <v>3218</v>
      </c>
      <c r="Z1598" s="37">
        <v>1070.4793253915634</v>
      </c>
    </row>
    <row r="1599" spans="1:26" customFormat="1" x14ac:dyDescent="0.2">
      <c r="A1599" s="37">
        <v>451</v>
      </c>
      <c r="B1599" s="37" t="s">
        <v>195</v>
      </c>
      <c r="C1599" s="37" t="s">
        <v>1</v>
      </c>
      <c r="D1599" s="37">
        <v>0.04</v>
      </c>
      <c r="E1599" s="37">
        <v>37.700000000000003</v>
      </c>
      <c r="F1599" s="37">
        <v>2.99</v>
      </c>
      <c r="G1599" s="37" t="s">
        <v>14</v>
      </c>
      <c r="H1599" s="37" t="s">
        <v>47</v>
      </c>
      <c r="I1599" s="37" t="s">
        <v>24</v>
      </c>
      <c r="J1599" s="37" t="s">
        <v>48</v>
      </c>
      <c r="K1599" s="37" t="s">
        <v>49</v>
      </c>
      <c r="L1599" s="37" t="s">
        <v>2492</v>
      </c>
      <c r="M1599" s="37">
        <v>0.35</v>
      </c>
      <c r="N1599" s="37" t="s">
        <v>8</v>
      </c>
      <c r="O1599" s="37" t="s">
        <v>35</v>
      </c>
      <c r="P1599" s="37" t="s">
        <v>66</v>
      </c>
      <c r="Q1599" s="37" t="s">
        <v>197</v>
      </c>
      <c r="R1599" s="37">
        <v>94024</v>
      </c>
      <c r="S1599" s="39">
        <v>42151</v>
      </c>
      <c r="T1599" s="39">
        <v>42152</v>
      </c>
      <c r="U1599" s="37">
        <v>299.6739</v>
      </c>
      <c r="V1599" s="37">
        <v>12</v>
      </c>
      <c r="W1599" s="37">
        <v>434.31</v>
      </c>
      <c r="X1599" s="37">
        <v>86012</v>
      </c>
      <c r="Y1599" s="37" t="s">
        <v>3218</v>
      </c>
      <c r="Z1599" s="37">
        <v>729.53750747472009</v>
      </c>
    </row>
    <row r="1600" spans="1:26" customFormat="1" x14ac:dyDescent="0.2">
      <c r="A1600" s="37">
        <v>452</v>
      </c>
      <c r="B1600" s="37" t="s">
        <v>2665</v>
      </c>
      <c r="C1600" s="37" t="s">
        <v>1</v>
      </c>
      <c r="D1600" s="37">
        <v>0.01</v>
      </c>
      <c r="E1600" s="37">
        <v>55.99</v>
      </c>
      <c r="F1600" s="37">
        <v>5</v>
      </c>
      <c r="G1600" s="37" t="s">
        <v>14</v>
      </c>
      <c r="H1600" s="37" t="s">
        <v>47</v>
      </c>
      <c r="I1600" s="37" t="s">
        <v>16</v>
      </c>
      <c r="J1600" s="37" t="s">
        <v>111</v>
      </c>
      <c r="K1600" s="37" t="s">
        <v>18</v>
      </c>
      <c r="L1600" s="37" t="s">
        <v>1914</v>
      </c>
      <c r="M1600" s="37">
        <v>0.83</v>
      </c>
      <c r="N1600" s="37" t="s">
        <v>8</v>
      </c>
      <c r="O1600" s="37" t="s">
        <v>35</v>
      </c>
      <c r="P1600" s="37" t="s">
        <v>66</v>
      </c>
      <c r="Q1600" s="37" t="s">
        <v>2666</v>
      </c>
      <c r="R1600" s="37">
        <v>93635</v>
      </c>
      <c r="S1600" s="39">
        <v>42151</v>
      </c>
      <c r="T1600" s="39">
        <v>42152</v>
      </c>
      <c r="U1600" s="37">
        <v>-235.89500000000001</v>
      </c>
      <c r="V1600" s="37">
        <v>1</v>
      </c>
      <c r="W1600" s="37">
        <v>51.83</v>
      </c>
      <c r="X1600" s="37">
        <v>86012</v>
      </c>
      <c r="Y1600" s="37" t="s">
        <v>3218</v>
      </c>
      <c r="Z1600" s="37">
        <v>712.75546512413723</v>
      </c>
    </row>
    <row r="1601" spans="1:26" customFormat="1" x14ac:dyDescent="0.2">
      <c r="A1601" s="37">
        <v>865</v>
      </c>
      <c r="B1601" s="37" t="s">
        <v>1362</v>
      </c>
      <c r="C1601" s="37" t="s">
        <v>1</v>
      </c>
      <c r="D1601" s="37">
        <v>0.03</v>
      </c>
      <c r="E1601" s="37">
        <v>14.2</v>
      </c>
      <c r="F1601" s="37">
        <v>5.3</v>
      </c>
      <c r="G1601" s="37" t="s">
        <v>14</v>
      </c>
      <c r="H1601" s="37" t="s">
        <v>70</v>
      </c>
      <c r="I1601" s="37" t="s">
        <v>4</v>
      </c>
      <c r="J1601" s="37" t="s">
        <v>102</v>
      </c>
      <c r="K1601" s="37" t="s">
        <v>26</v>
      </c>
      <c r="L1601" s="37" t="s">
        <v>264</v>
      </c>
      <c r="M1601" s="37">
        <v>0.46</v>
      </c>
      <c r="N1601" s="37" t="s">
        <v>8</v>
      </c>
      <c r="O1601" s="37" t="s">
        <v>28</v>
      </c>
      <c r="P1601" s="37" t="s">
        <v>29</v>
      </c>
      <c r="Q1601" s="37" t="s">
        <v>1018</v>
      </c>
      <c r="R1601" s="37">
        <v>46312</v>
      </c>
      <c r="S1601" s="39">
        <v>42151</v>
      </c>
      <c r="T1601" s="39">
        <v>42152</v>
      </c>
      <c r="U1601" s="37">
        <v>122.21</v>
      </c>
      <c r="V1601" s="37">
        <v>18</v>
      </c>
      <c r="W1601" s="37">
        <v>267.2</v>
      </c>
      <c r="X1601" s="37">
        <v>90674</v>
      </c>
      <c r="Y1601" s="37" t="s">
        <v>3217</v>
      </c>
      <c r="Z1601" s="37">
        <v>605.62666673420995</v>
      </c>
    </row>
    <row r="1602" spans="1:26" customFormat="1" x14ac:dyDescent="0.2">
      <c r="A1602" s="37">
        <v>370</v>
      </c>
      <c r="B1602" s="37" t="s">
        <v>2667</v>
      </c>
      <c r="C1602" s="37" t="s">
        <v>46</v>
      </c>
      <c r="D1602" s="37">
        <v>0.02</v>
      </c>
      <c r="E1602" s="37">
        <v>20.99</v>
      </c>
      <c r="F1602" s="37">
        <v>4.8099999999999996</v>
      </c>
      <c r="G1602" s="37" t="s">
        <v>14</v>
      </c>
      <c r="H1602" s="37" t="s">
        <v>70</v>
      </c>
      <c r="I1602" s="37" t="s">
        <v>16</v>
      </c>
      <c r="J1602" s="37" t="s">
        <v>111</v>
      </c>
      <c r="K1602" s="37" t="s">
        <v>120</v>
      </c>
      <c r="L1602" s="37" t="s">
        <v>1407</v>
      </c>
      <c r="M1602" s="37">
        <v>0.57999999999999996</v>
      </c>
      <c r="N1602" s="37" t="s">
        <v>8</v>
      </c>
      <c r="O1602" s="37" t="s">
        <v>87</v>
      </c>
      <c r="P1602" s="37" t="s">
        <v>307</v>
      </c>
      <c r="Q1602" s="37" t="s">
        <v>1634</v>
      </c>
      <c r="R1602" s="37">
        <v>4240</v>
      </c>
      <c r="S1602" s="39">
        <v>42151</v>
      </c>
      <c r="T1602" s="39">
        <v>42153</v>
      </c>
      <c r="U1602" s="37">
        <v>49.787999999999997</v>
      </c>
      <c r="V1602" s="37">
        <v>15</v>
      </c>
      <c r="W1602" s="37">
        <v>266.39</v>
      </c>
      <c r="X1602" s="37">
        <v>90291</v>
      </c>
      <c r="Y1602" s="37" t="s">
        <v>3219</v>
      </c>
      <c r="Z1602" s="37">
        <v>556.56410104937299</v>
      </c>
    </row>
    <row r="1603" spans="1:26" customFormat="1" x14ac:dyDescent="0.2">
      <c r="A1603" s="37">
        <v>371</v>
      </c>
      <c r="B1603" s="37" t="s">
        <v>2668</v>
      </c>
      <c r="C1603" s="37" t="s">
        <v>46</v>
      </c>
      <c r="D1603" s="37">
        <v>0.05</v>
      </c>
      <c r="E1603" s="37">
        <v>5.4</v>
      </c>
      <c r="F1603" s="37">
        <v>7.78</v>
      </c>
      <c r="G1603" s="37" t="s">
        <v>63</v>
      </c>
      <c r="H1603" s="37" t="s">
        <v>70</v>
      </c>
      <c r="I1603" s="37" t="s">
        <v>24</v>
      </c>
      <c r="J1603" s="37" t="s">
        <v>48</v>
      </c>
      <c r="K1603" s="37" t="s">
        <v>49</v>
      </c>
      <c r="L1603" s="37" t="s">
        <v>1460</v>
      </c>
      <c r="M1603" s="37">
        <v>0.37</v>
      </c>
      <c r="N1603" s="37" t="s">
        <v>8</v>
      </c>
      <c r="O1603" s="37" t="s">
        <v>87</v>
      </c>
      <c r="P1603" s="37" t="s">
        <v>379</v>
      </c>
      <c r="Q1603" s="37" t="s">
        <v>2669</v>
      </c>
      <c r="R1603" s="37">
        <v>2149</v>
      </c>
      <c r="S1603" s="39">
        <v>42151</v>
      </c>
      <c r="T1603" s="39">
        <v>42153</v>
      </c>
      <c r="U1603" s="37">
        <v>-132.62950000000001</v>
      </c>
      <c r="V1603" s="37">
        <v>9</v>
      </c>
      <c r="W1603" s="37">
        <v>51.82</v>
      </c>
      <c r="X1603" s="37">
        <v>90291</v>
      </c>
      <c r="Y1603" s="37" t="s">
        <v>3219</v>
      </c>
      <c r="Z1603" s="37">
        <v>126.41687163134696</v>
      </c>
    </row>
    <row r="1604" spans="1:26" customFormat="1" x14ac:dyDescent="0.2">
      <c r="A1604" s="37">
        <v>250</v>
      </c>
      <c r="B1604" s="37" t="s">
        <v>2670</v>
      </c>
      <c r="C1604" s="37" t="s">
        <v>1</v>
      </c>
      <c r="D1604" s="37">
        <v>0.02</v>
      </c>
      <c r="E1604" s="37">
        <v>2.58</v>
      </c>
      <c r="F1604" s="37">
        <v>1.3</v>
      </c>
      <c r="G1604" s="37" t="s">
        <v>63</v>
      </c>
      <c r="H1604" s="37" t="s">
        <v>70</v>
      </c>
      <c r="I1604" s="37" t="s">
        <v>24</v>
      </c>
      <c r="J1604" s="37" t="s">
        <v>25</v>
      </c>
      <c r="K1604" s="37" t="s">
        <v>26</v>
      </c>
      <c r="L1604" s="37" t="s">
        <v>2671</v>
      </c>
      <c r="M1604" s="37">
        <v>0.59</v>
      </c>
      <c r="N1604" s="37" t="s">
        <v>8</v>
      </c>
      <c r="O1604" s="37" t="s">
        <v>28</v>
      </c>
      <c r="P1604" s="37" t="s">
        <v>60</v>
      </c>
      <c r="Q1604" s="37" t="s">
        <v>2672</v>
      </c>
      <c r="R1604" s="37">
        <v>55423</v>
      </c>
      <c r="S1604" s="39">
        <v>42152</v>
      </c>
      <c r="T1604" s="39">
        <v>42153</v>
      </c>
      <c r="U1604" s="37">
        <v>1.1080000000000001</v>
      </c>
      <c r="V1604" s="37">
        <v>39</v>
      </c>
      <c r="W1604" s="37">
        <v>109.74</v>
      </c>
      <c r="X1604" s="37">
        <v>87214</v>
      </c>
      <c r="Y1604" s="37" t="s">
        <v>3217</v>
      </c>
      <c r="Z1604" s="37">
        <v>367.09662854568376</v>
      </c>
    </row>
    <row r="1605" spans="1:26" customFormat="1" x14ac:dyDescent="0.2">
      <c r="A1605" s="37">
        <v>250</v>
      </c>
      <c r="B1605" s="37" t="s">
        <v>2670</v>
      </c>
      <c r="C1605" s="37" t="s">
        <v>1</v>
      </c>
      <c r="D1605" s="37">
        <v>0.02</v>
      </c>
      <c r="E1605" s="37">
        <v>65.989999999999995</v>
      </c>
      <c r="F1605" s="37">
        <v>3.9</v>
      </c>
      <c r="G1605" s="37" t="s">
        <v>14</v>
      </c>
      <c r="H1605" s="37" t="s">
        <v>70</v>
      </c>
      <c r="I1605" s="37" t="s">
        <v>16</v>
      </c>
      <c r="J1605" s="37" t="s">
        <v>111</v>
      </c>
      <c r="K1605" s="37" t="s">
        <v>49</v>
      </c>
      <c r="L1605" s="37" t="s">
        <v>2673</v>
      </c>
      <c r="M1605" s="37">
        <v>0.55000000000000004</v>
      </c>
      <c r="N1605" s="37" t="s">
        <v>8</v>
      </c>
      <c r="O1605" s="37" t="s">
        <v>28</v>
      </c>
      <c r="P1605" s="37" t="s">
        <v>60</v>
      </c>
      <c r="Q1605" s="37" t="s">
        <v>2672</v>
      </c>
      <c r="R1605" s="37">
        <v>55423</v>
      </c>
      <c r="S1605" s="39">
        <v>42152</v>
      </c>
      <c r="T1605" s="39">
        <v>42153</v>
      </c>
      <c r="U1605" s="37">
        <v>1061.3789999999999</v>
      </c>
      <c r="V1605" s="37">
        <v>27</v>
      </c>
      <c r="W1605" s="37">
        <v>1543.55</v>
      </c>
      <c r="X1605" s="37">
        <v>87214</v>
      </c>
      <c r="Y1605" s="37" t="s">
        <v>3217</v>
      </c>
      <c r="Z1605" s="37">
        <v>1772.346898407613</v>
      </c>
    </row>
    <row r="1606" spans="1:26" customFormat="1" x14ac:dyDescent="0.2">
      <c r="A1606" s="37">
        <v>3011</v>
      </c>
      <c r="B1606" s="37" t="s">
        <v>2290</v>
      </c>
      <c r="C1606" s="37" t="s">
        <v>1</v>
      </c>
      <c r="D1606" s="37">
        <v>0.03</v>
      </c>
      <c r="E1606" s="37">
        <v>5.98</v>
      </c>
      <c r="F1606" s="37">
        <v>5.35</v>
      </c>
      <c r="G1606" s="37" t="s">
        <v>14</v>
      </c>
      <c r="H1606" s="37" t="s">
        <v>70</v>
      </c>
      <c r="I1606" s="37" t="s">
        <v>24</v>
      </c>
      <c r="J1606" s="37" t="s">
        <v>64</v>
      </c>
      <c r="K1606" s="37" t="s">
        <v>49</v>
      </c>
      <c r="L1606" s="37" t="s">
        <v>785</v>
      </c>
      <c r="M1606" s="37">
        <v>0.4</v>
      </c>
      <c r="N1606" s="37" t="s">
        <v>8</v>
      </c>
      <c r="O1606" s="37" t="s">
        <v>87</v>
      </c>
      <c r="P1606" s="37" t="s">
        <v>379</v>
      </c>
      <c r="Q1606" s="37" t="s">
        <v>764</v>
      </c>
      <c r="R1606" s="37">
        <v>2113</v>
      </c>
      <c r="S1606" s="39">
        <v>42152</v>
      </c>
      <c r="T1606" s="39">
        <v>42153</v>
      </c>
      <c r="U1606" s="37">
        <v>-23.5</v>
      </c>
      <c r="V1606" s="37">
        <v>16</v>
      </c>
      <c r="W1606" s="37">
        <v>107.08</v>
      </c>
      <c r="X1606" s="37">
        <v>56486</v>
      </c>
      <c r="Y1606" s="37" t="s">
        <v>3219</v>
      </c>
      <c r="Z1606" s="37">
        <v>382.17211070553645</v>
      </c>
    </row>
    <row r="1607" spans="1:26" customFormat="1" x14ac:dyDescent="0.2">
      <c r="A1607" s="37">
        <v>3154</v>
      </c>
      <c r="B1607" s="37" t="s">
        <v>757</v>
      </c>
      <c r="C1607" s="37" t="s">
        <v>1</v>
      </c>
      <c r="D1607" s="37">
        <v>0.03</v>
      </c>
      <c r="E1607" s="37">
        <v>17.7</v>
      </c>
      <c r="F1607" s="37">
        <v>9.4700000000000006</v>
      </c>
      <c r="G1607" s="37" t="s">
        <v>14</v>
      </c>
      <c r="H1607" s="37" t="s">
        <v>15</v>
      </c>
      <c r="I1607" s="37" t="s">
        <v>24</v>
      </c>
      <c r="J1607" s="37" t="s">
        <v>54</v>
      </c>
      <c r="K1607" s="37" t="s">
        <v>49</v>
      </c>
      <c r="L1607" s="37" t="s">
        <v>1027</v>
      </c>
      <c r="M1607" s="37">
        <v>0.59</v>
      </c>
      <c r="N1607" s="37" t="s">
        <v>8</v>
      </c>
      <c r="O1607" s="37" t="s">
        <v>9</v>
      </c>
      <c r="P1607" s="37" t="s">
        <v>99</v>
      </c>
      <c r="Q1607" s="37" t="s">
        <v>759</v>
      </c>
      <c r="R1607" s="37">
        <v>33710</v>
      </c>
      <c r="S1607" s="39">
        <v>42152</v>
      </c>
      <c r="T1607" s="39">
        <v>42154</v>
      </c>
      <c r="U1607" s="37">
        <v>28.182600000000001</v>
      </c>
      <c r="V1607" s="37">
        <v>11</v>
      </c>
      <c r="W1607" s="37">
        <v>201.77</v>
      </c>
      <c r="X1607" s="37">
        <v>86900</v>
      </c>
      <c r="Y1607" s="37" t="s">
        <v>3216</v>
      </c>
      <c r="Z1607" s="37">
        <v>714.68053584915674</v>
      </c>
    </row>
    <row r="1608" spans="1:26" customFormat="1" x14ac:dyDescent="0.2">
      <c r="A1608" s="37">
        <v>1627</v>
      </c>
      <c r="B1608" s="37" t="s">
        <v>2674</v>
      </c>
      <c r="C1608" s="37" t="s">
        <v>13</v>
      </c>
      <c r="D1608" s="37">
        <v>0.06</v>
      </c>
      <c r="E1608" s="37">
        <v>43.57</v>
      </c>
      <c r="F1608" s="37">
        <v>16.36</v>
      </c>
      <c r="G1608" s="37" t="s">
        <v>14</v>
      </c>
      <c r="H1608" s="37" t="s">
        <v>70</v>
      </c>
      <c r="I1608" s="37" t="s">
        <v>24</v>
      </c>
      <c r="J1608" s="37" t="s">
        <v>54</v>
      </c>
      <c r="K1608" s="37" t="s">
        <v>49</v>
      </c>
      <c r="L1608" s="37" t="s">
        <v>2675</v>
      </c>
      <c r="M1608" s="37">
        <v>0.55000000000000004</v>
      </c>
      <c r="N1608" s="37" t="s">
        <v>8</v>
      </c>
      <c r="O1608" s="37" t="s">
        <v>9</v>
      </c>
      <c r="P1608" s="37" t="s">
        <v>376</v>
      </c>
      <c r="Q1608" s="37" t="s">
        <v>2676</v>
      </c>
      <c r="R1608" s="37">
        <v>37743</v>
      </c>
      <c r="S1608" s="39">
        <v>42152</v>
      </c>
      <c r="T1608" s="39">
        <v>42154</v>
      </c>
      <c r="U1608" s="37">
        <v>-38.808</v>
      </c>
      <c r="V1608" s="37">
        <v>17</v>
      </c>
      <c r="W1608" s="37">
        <v>710.16</v>
      </c>
      <c r="X1608" s="37">
        <v>90602</v>
      </c>
      <c r="Y1608" s="37" t="s">
        <v>3216</v>
      </c>
      <c r="Z1608" s="37">
        <v>600.93431342968074</v>
      </c>
    </row>
    <row r="1609" spans="1:26" customFormat="1" x14ac:dyDescent="0.2">
      <c r="A1609" s="37">
        <v>2765</v>
      </c>
      <c r="B1609" s="37" t="s">
        <v>2677</v>
      </c>
      <c r="C1609" s="37" t="s">
        <v>23</v>
      </c>
      <c r="D1609" s="37">
        <v>0.03</v>
      </c>
      <c r="E1609" s="37">
        <v>5.85</v>
      </c>
      <c r="F1609" s="37">
        <v>2.27</v>
      </c>
      <c r="G1609" s="37" t="s">
        <v>14</v>
      </c>
      <c r="H1609" s="37" t="s">
        <v>70</v>
      </c>
      <c r="I1609" s="37" t="s">
        <v>24</v>
      </c>
      <c r="J1609" s="37" t="s">
        <v>25</v>
      </c>
      <c r="K1609" s="37" t="s">
        <v>26</v>
      </c>
      <c r="L1609" s="37" t="s">
        <v>2678</v>
      </c>
      <c r="M1609" s="37">
        <v>0.56000000000000005</v>
      </c>
      <c r="N1609" s="37" t="s">
        <v>8</v>
      </c>
      <c r="O1609" s="37" t="s">
        <v>87</v>
      </c>
      <c r="P1609" s="37" t="s">
        <v>373</v>
      </c>
      <c r="Q1609" s="37" t="s">
        <v>2679</v>
      </c>
      <c r="R1609" s="37">
        <v>8021</v>
      </c>
      <c r="S1609" s="39">
        <v>42152</v>
      </c>
      <c r="T1609" s="39">
        <v>42154</v>
      </c>
      <c r="U1609" s="37">
        <v>-5.08</v>
      </c>
      <c r="V1609" s="37">
        <v>7</v>
      </c>
      <c r="W1609" s="37">
        <v>41.4</v>
      </c>
      <c r="X1609" s="37">
        <v>90725</v>
      </c>
      <c r="Y1609" s="37" t="s">
        <v>3219</v>
      </c>
      <c r="Z1609" s="37">
        <v>238.24468875555263</v>
      </c>
    </row>
    <row r="1610" spans="1:26" customFormat="1" x14ac:dyDescent="0.2">
      <c r="A1610" s="37">
        <v>15</v>
      </c>
      <c r="B1610" s="37" t="s">
        <v>2047</v>
      </c>
      <c r="C1610" s="37" t="s">
        <v>92</v>
      </c>
      <c r="D1610" s="37">
        <v>0.01</v>
      </c>
      <c r="E1610" s="37">
        <v>35.94</v>
      </c>
      <c r="F1610" s="37">
        <v>6.66</v>
      </c>
      <c r="G1610" s="37" t="s">
        <v>14</v>
      </c>
      <c r="H1610" s="37" t="s">
        <v>3</v>
      </c>
      <c r="I1610" s="37" t="s">
        <v>24</v>
      </c>
      <c r="J1610" s="37" t="s">
        <v>321</v>
      </c>
      <c r="K1610" s="37" t="s">
        <v>49</v>
      </c>
      <c r="L1610" s="37" t="s">
        <v>2098</v>
      </c>
      <c r="M1610" s="37">
        <v>0.4</v>
      </c>
      <c r="N1610" s="37" t="s">
        <v>8</v>
      </c>
      <c r="O1610" s="37" t="s">
        <v>87</v>
      </c>
      <c r="P1610" s="37" t="s">
        <v>88</v>
      </c>
      <c r="Q1610" s="37" t="s">
        <v>2049</v>
      </c>
      <c r="R1610" s="37">
        <v>11787</v>
      </c>
      <c r="S1610" s="39">
        <v>42152</v>
      </c>
      <c r="T1610" s="39">
        <v>42152</v>
      </c>
      <c r="U1610" s="37">
        <v>261.87569999999999</v>
      </c>
      <c r="V1610" s="37">
        <v>10</v>
      </c>
      <c r="W1610" s="37">
        <v>379.53</v>
      </c>
      <c r="X1610" s="37">
        <v>86839</v>
      </c>
      <c r="Y1610" s="37" t="s">
        <v>3219</v>
      </c>
      <c r="Z1610" s="37">
        <v>531.41372889183344</v>
      </c>
    </row>
    <row r="1611" spans="1:26" customFormat="1" x14ac:dyDescent="0.2">
      <c r="A1611" s="37">
        <v>2709</v>
      </c>
      <c r="B1611" s="37" t="s">
        <v>2680</v>
      </c>
      <c r="C1611" s="37" t="s">
        <v>92</v>
      </c>
      <c r="D1611" s="37">
        <v>7.0000000000000007E-2</v>
      </c>
      <c r="E1611" s="37">
        <v>60.97</v>
      </c>
      <c r="F1611" s="37">
        <v>4.5</v>
      </c>
      <c r="G1611" s="37" t="s">
        <v>14</v>
      </c>
      <c r="H1611" s="37" t="s">
        <v>15</v>
      </c>
      <c r="I1611" s="37" t="s">
        <v>24</v>
      </c>
      <c r="J1611" s="37" t="s">
        <v>71</v>
      </c>
      <c r="K1611" s="37" t="s">
        <v>49</v>
      </c>
      <c r="L1611" s="37" t="s">
        <v>72</v>
      </c>
      <c r="M1611" s="37">
        <v>0.56000000000000005</v>
      </c>
      <c r="N1611" s="37" t="s">
        <v>8</v>
      </c>
      <c r="O1611" s="37" t="s">
        <v>87</v>
      </c>
      <c r="P1611" s="37" t="s">
        <v>394</v>
      </c>
      <c r="Q1611" s="37" t="s">
        <v>2681</v>
      </c>
      <c r="R1611" s="37">
        <v>21042</v>
      </c>
      <c r="S1611" s="39">
        <v>42152</v>
      </c>
      <c r="T1611" s="39">
        <v>42154</v>
      </c>
      <c r="U1611" s="37">
        <v>-41.77</v>
      </c>
      <c r="V1611" s="37">
        <v>1</v>
      </c>
      <c r="W1611" s="37">
        <v>57.84</v>
      </c>
      <c r="X1611" s="37">
        <v>89240</v>
      </c>
      <c r="Y1611" s="37" t="s">
        <v>3219</v>
      </c>
      <c r="Z1611" s="37">
        <v>312.63506078878544</v>
      </c>
    </row>
    <row r="1612" spans="1:26" customFormat="1" x14ac:dyDescent="0.2">
      <c r="A1612" s="37">
        <v>2709</v>
      </c>
      <c r="B1612" s="37" t="s">
        <v>2680</v>
      </c>
      <c r="C1612" s="37" t="s">
        <v>92</v>
      </c>
      <c r="D1612" s="37">
        <v>0</v>
      </c>
      <c r="E1612" s="37">
        <v>90.98</v>
      </c>
      <c r="F1612" s="37">
        <v>56.2</v>
      </c>
      <c r="G1612" s="37" t="s">
        <v>14</v>
      </c>
      <c r="H1612" s="37" t="s">
        <v>15</v>
      </c>
      <c r="I1612" s="37" t="s">
        <v>4</v>
      </c>
      <c r="J1612" s="37" t="s">
        <v>102</v>
      </c>
      <c r="K1612" s="37" t="s">
        <v>120</v>
      </c>
      <c r="L1612" s="37" t="s">
        <v>783</v>
      </c>
      <c r="M1612" s="37">
        <v>0.74</v>
      </c>
      <c r="N1612" s="37" t="s">
        <v>8</v>
      </c>
      <c r="O1612" s="37" t="s">
        <v>87</v>
      </c>
      <c r="P1612" s="37" t="s">
        <v>394</v>
      </c>
      <c r="Q1612" s="37" t="s">
        <v>2681</v>
      </c>
      <c r="R1612" s="37">
        <v>21042</v>
      </c>
      <c r="S1612" s="39">
        <v>42152</v>
      </c>
      <c r="T1612" s="39">
        <v>42154</v>
      </c>
      <c r="U1612" s="37">
        <v>-1014.11</v>
      </c>
      <c r="V1612" s="37">
        <v>15</v>
      </c>
      <c r="W1612" s="37">
        <v>1425.71</v>
      </c>
      <c r="X1612" s="37">
        <v>89240</v>
      </c>
      <c r="Y1612" s="37" t="s">
        <v>3219</v>
      </c>
      <c r="Z1612" s="37">
        <v>1035.786449367321</v>
      </c>
    </row>
    <row r="1613" spans="1:26" customFormat="1" x14ac:dyDescent="0.2">
      <c r="A1613" s="37">
        <v>3206</v>
      </c>
      <c r="B1613" s="37" t="s">
        <v>1902</v>
      </c>
      <c r="C1613" s="37" t="s">
        <v>46</v>
      </c>
      <c r="D1613" s="37">
        <v>0.05</v>
      </c>
      <c r="E1613" s="37">
        <v>35.44</v>
      </c>
      <c r="F1613" s="37">
        <v>5.09</v>
      </c>
      <c r="G1613" s="37" t="s">
        <v>14</v>
      </c>
      <c r="H1613" s="37" t="s">
        <v>15</v>
      </c>
      <c r="I1613" s="37" t="s">
        <v>24</v>
      </c>
      <c r="J1613" s="37" t="s">
        <v>64</v>
      </c>
      <c r="K1613" s="37" t="s">
        <v>49</v>
      </c>
      <c r="L1613" s="37" t="s">
        <v>2054</v>
      </c>
      <c r="M1613" s="37">
        <v>0.38</v>
      </c>
      <c r="N1613" s="37" t="s">
        <v>8</v>
      </c>
      <c r="O1613" s="37" t="s">
        <v>35</v>
      </c>
      <c r="P1613" s="37" t="s">
        <v>466</v>
      </c>
      <c r="Q1613" s="37" t="s">
        <v>1904</v>
      </c>
      <c r="R1613" s="37">
        <v>83301</v>
      </c>
      <c r="S1613" s="39">
        <v>42152</v>
      </c>
      <c r="T1613" s="39">
        <v>42153</v>
      </c>
      <c r="U1613" s="37">
        <v>553.33169999999996</v>
      </c>
      <c r="V1613" s="37">
        <v>23</v>
      </c>
      <c r="W1613" s="37">
        <v>801.93</v>
      </c>
      <c r="X1613" s="37">
        <v>87935</v>
      </c>
      <c r="Y1613" s="37" t="s">
        <v>3218</v>
      </c>
      <c r="Z1613" s="37">
        <v>910.22152554834599</v>
      </c>
    </row>
    <row r="1614" spans="1:26" customFormat="1" x14ac:dyDescent="0.2">
      <c r="A1614" s="37">
        <v>663</v>
      </c>
      <c r="B1614" s="37" t="s">
        <v>2682</v>
      </c>
      <c r="C1614" s="37" t="s">
        <v>1</v>
      </c>
      <c r="D1614" s="37">
        <v>0.02</v>
      </c>
      <c r="E1614" s="37">
        <v>14.58</v>
      </c>
      <c r="F1614" s="37">
        <v>7.4</v>
      </c>
      <c r="G1614" s="37" t="s">
        <v>14</v>
      </c>
      <c r="H1614" s="37" t="s">
        <v>47</v>
      </c>
      <c r="I1614" s="37" t="s">
        <v>4</v>
      </c>
      <c r="J1614" s="37" t="s">
        <v>102</v>
      </c>
      <c r="K1614" s="37" t="s">
        <v>49</v>
      </c>
      <c r="L1614" s="37" t="s">
        <v>2683</v>
      </c>
      <c r="M1614" s="37">
        <v>0.48</v>
      </c>
      <c r="N1614" s="37" t="s">
        <v>8</v>
      </c>
      <c r="O1614" s="37" t="s">
        <v>87</v>
      </c>
      <c r="P1614" s="37" t="s">
        <v>293</v>
      </c>
      <c r="Q1614" s="37" t="s">
        <v>2230</v>
      </c>
      <c r="R1614" s="37">
        <v>43952</v>
      </c>
      <c r="S1614" s="39">
        <v>42153</v>
      </c>
      <c r="T1614" s="39">
        <v>42156</v>
      </c>
      <c r="U1614" s="37">
        <v>10.802</v>
      </c>
      <c r="V1614" s="37">
        <v>17</v>
      </c>
      <c r="W1614" s="37">
        <v>261.33999999999997</v>
      </c>
      <c r="X1614" s="37">
        <v>90922</v>
      </c>
      <c r="Y1614" s="37" t="s">
        <v>3219</v>
      </c>
      <c r="Z1614" s="37">
        <v>604.44642385794816</v>
      </c>
    </row>
    <row r="1615" spans="1:26" customFormat="1" x14ac:dyDescent="0.2">
      <c r="A1615" s="37">
        <v>1026</v>
      </c>
      <c r="B1615" s="37" t="s">
        <v>1031</v>
      </c>
      <c r="C1615" s="37" t="s">
        <v>13</v>
      </c>
      <c r="D1615" s="37">
        <v>0.1</v>
      </c>
      <c r="E1615" s="37">
        <v>5.98</v>
      </c>
      <c r="F1615" s="37">
        <v>3.85</v>
      </c>
      <c r="G1615" s="37" t="s">
        <v>14</v>
      </c>
      <c r="H1615" s="37" t="s">
        <v>3</v>
      </c>
      <c r="I1615" s="37" t="s">
        <v>16</v>
      </c>
      <c r="J1615" s="37" t="s">
        <v>17</v>
      </c>
      <c r="K1615" s="37" t="s">
        <v>18</v>
      </c>
      <c r="L1615" s="37" t="s">
        <v>1074</v>
      </c>
      <c r="M1615" s="37">
        <v>0.68</v>
      </c>
      <c r="N1615" s="37" t="s">
        <v>8</v>
      </c>
      <c r="O1615" s="37" t="s">
        <v>87</v>
      </c>
      <c r="P1615" s="37" t="s">
        <v>88</v>
      </c>
      <c r="Q1615" s="37" t="s">
        <v>1033</v>
      </c>
      <c r="R1615" s="37">
        <v>11722</v>
      </c>
      <c r="S1615" s="39">
        <v>42153</v>
      </c>
      <c r="T1615" s="39">
        <v>42154</v>
      </c>
      <c r="U1615" s="37">
        <v>18.922000000000001</v>
      </c>
      <c r="V1615" s="37">
        <v>26</v>
      </c>
      <c r="W1615" s="37">
        <v>151.55000000000001</v>
      </c>
      <c r="X1615" s="37">
        <v>89008</v>
      </c>
      <c r="Y1615" s="37" t="s">
        <v>3219</v>
      </c>
      <c r="Z1615" s="37">
        <v>269.09079058200069</v>
      </c>
    </row>
    <row r="1616" spans="1:26" customFormat="1" x14ac:dyDescent="0.2">
      <c r="A1616" s="37">
        <v>1026</v>
      </c>
      <c r="B1616" s="37" t="s">
        <v>1031</v>
      </c>
      <c r="C1616" s="37" t="s">
        <v>13</v>
      </c>
      <c r="D1616" s="37">
        <v>7.0000000000000007E-2</v>
      </c>
      <c r="E1616" s="37">
        <v>2.61</v>
      </c>
      <c r="F1616" s="37">
        <v>0.5</v>
      </c>
      <c r="G1616" s="37" t="s">
        <v>14</v>
      </c>
      <c r="H1616" s="37" t="s">
        <v>3</v>
      </c>
      <c r="I1616" s="37" t="s">
        <v>24</v>
      </c>
      <c r="J1616" s="37" t="s">
        <v>128</v>
      </c>
      <c r="K1616" s="37" t="s">
        <v>49</v>
      </c>
      <c r="L1616" s="37" t="s">
        <v>1343</v>
      </c>
      <c r="M1616" s="37">
        <v>0.39</v>
      </c>
      <c r="N1616" s="37" t="s">
        <v>8</v>
      </c>
      <c r="O1616" s="37" t="s">
        <v>87</v>
      </c>
      <c r="P1616" s="37" t="s">
        <v>88</v>
      </c>
      <c r="Q1616" s="37" t="s">
        <v>1033</v>
      </c>
      <c r="R1616" s="37">
        <v>11722</v>
      </c>
      <c r="S1616" s="39">
        <v>42153</v>
      </c>
      <c r="T1616" s="39">
        <v>42156</v>
      </c>
      <c r="U1616" s="37">
        <v>39.350700000000003</v>
      </c>
      <c r="V1616" s="37">
        <v>22</v>
      </c>
      <c r="W1616" s="37">
        <v>57.03</v>
      </c>
      <c r="X1616" s="37">
        <v>89008</v>
      </c>
      <c r="Y1616" s="37" t="s">
        <v>3219</v>
      </c>
      <c r="Z1616" s="37">
        <v>-34.358456314276097</v>
      </c>
    </row>
    <row r="1617" spans="1:26" customFormat="1" x14ac:dyDescent="0.2">
      <c r="A1617" s="37">
        <v>1713</v>
      </c>
      <c r="B1617" s="37" t="s">
        <v>2684</v>
      </c>
      <c r="C1617" s="37" t="s">
        <v>13</v>
      </c>
      <c r="D1617" s="37">
        <v>0.01</v>
      </c>
      <c r="E1617" s="37">
        <v>23.99</v>
      </c>
      <c r="F1617" s="37">
        <v>6.3</v>
      </c>
      <c r="G1617" s="37" t="s">
        <v>14</v>
      </c>
      <c r="H1617" s="37" t="s">
        <v>70</v>
      </c>
      <c r="I1617" s="37" t="s">
        <v>16</v>
      </c>
      <c r="J1617" s="37" t="s">
        <v>32</v>
      </c>
      <c r="K1617" s="37" t="s">
        <v>120</v>
      </c>
      <c r="L1617" s="37" t="s">
        <v>2685</v>
      </c>
      <c r="M1617" s="37">
        <v>0.38</v>
      </c>
      <c r="N1617" s="37" t="s">
        <v>8</v>
      </c>
      <c r="O1617" s="37" t="s">
        <v>9</v>
      </c>
      <c r="P1617" s="37" t="s">
        <v>51</v>
      </c>
      <c r="Q1617" s="37" t="s">
        <v>1843</v>
      </c>
      <c r="R1617" s="37">
        <v>30265</v>
      </c>
      <c r="S1617" s="39">
        <v>42153</v>
      </c>
      <c r="T1617" s="39">
        <v>42155</v>
      </c>
      <c r="U1617" s="37">
        <v>-6.202</v>
      </c>
      <c r="V1617" s="37">
        <v>11</v>
      </c>
      <c r="W1617" s="37">
        <v>284.39</v>
      </c>
      <c r="X1617" s="37">
        <v>87748</v>
      </c>
      <c r="Y1617" s="37" t="s">
        <v>3216</v>
      </c>
      <c r="Z1617" s="37">
        <v>186.66499487058641</v>
      </c>
    </row>
    <row r="1618" spans="1:26" customFormat="1" x14ac:dyDescent="0.2">
      <c r="A1618" s="37">
        <v>2670</v>
      </c>
      <c r="B1618" s="37" t="s">
        <v>2686</v>
      </c>
      <c r="C1618" s="37" t="s">
        <v>13</v>
      </c>
      <c r="D1618" s="37">
        <v>0.05</v>
      </c>
      <c r="E1618" s="37">
        <v>165.2</v>
      </c>
      <c r="F1618" s="37">
        <v>19.989999999999998</v>
      </c>
      <c r="G1618" s="37" t="s">
        <v>14</v>
      </c>
      <c r="H1618" s="37" t="s">
        <v>47</v>
      </c>
      <c r="I1618" s="37" t="s">
        <v>24</v>
      </c>
      <c r="J1618" s="37" t="s">
        <v>54</v>
      </c>
      <c r="K1618" s="37" t="s">
        <v>49</v>
      </c>
      <c r="L1618" s="37" t="s">
        <v>459</v>
      </c>
      <c r="M1618" s="37">
        <v>0.59</v>
      </c>
      <c r="N1618" s="37" t="s">
        <v>8</v>
      </c>
      <c r="O1618" s="37" t="s">
        <v>35</v>
      </c>
      <c r="P1618" s="37" t="s">
        <v>66</v>
      </c>
      <c r="Q1618" s="37" t="s">
        <v>76</v>
      </c>
      <c r="R1618" s="37">
        <v>90049</v>
      </c>
      <c r="S1618" s="39">
        <v>42153</v>
      </c>
      <c r="T1618" s="39">
        <v>42153</v>
      </c>
      <c r="U1618" s="37">
        <v>2008.71</v>
      </c>
      <c r="V1618" s="37">
        <v>167</v>
      </c>
      <c r="W1618" s="37">
        <v>23939.200000000001</v>
      </c>
      <c r="X1618" s="37">
        <v>37924</v>
      </c>
      <c r="Y1618" s="37" t="s">
        <v>3218</v>
      </c>
      <c r="Z1618" s="37">
        <v>3249.3592438993255</v>
      </c>
    </row>
    <row r="1619" spans="1:26" customFormat="1" x14ac:dyDescent="0.2">
      <c r="A1619" s="37">
        <v>2670</v>
      </c>
      <c r="B1619" s="37" t="s">
        <v>2686</v>
      </c>
      <c r="C1619" s="37" t="s">
        <v>13</v>
      </c>
      <c r="D1619" s="37">
        <v>0.09</v>
      </c>
      <c r="E1619" s="37">
        <v>17.989999999999998</v>
      </c>
      <c r="F1619" s="37">
        <v>8.65</v>
      </c>
      <c r="G1619" s="37" t="s">
        <v>14</v>
      </c>
      <c r="H1619" s="37" t="s">
        <v>47</v>
      </c>
      <c r="I1619" s="37" t="s">
        <v>24</v>
      </c>
      <c r="J1619" s="37" t="s">
        <v>25</v>
      </c>
      <c r="K1619" s="37" t="s">
        <v>49</v>
      </c>
      <c r="L1619" s="37" t="s">
        <v>2687</v>
      </c>
      <c r="M1619" s="37">
        <v>0.56999999999999995</v>
      </c>
      <c r="N1619" s="37" t="s">
        <v>8</v>
      </c>
      <c r="O1619" s="37" t="s">
        <v>35</v>
      </c>
      <c r="P1619" s="37" t="s">
        <v>66</v>
      </c>
      <c r="Q1619" s="37" t="s">
        <v>76</v>
      </c>
      <c r="R1619" s="37">
        <v>90049</v>
      </c>
      <c r="S1619" s="39">
        <v>42153</v>
      </c>
      <c r="T1619" s="39">
        <v>42153</v>
      </c>
      <c r="U1619" s="37">
        <v>-80.53</v>
      </c>
      <c r="V1619" s="37">
        <v>71</v>
      </c>
      <c r="W1619" s="37">
        <v>1191.58</v>
      </c>
      <c r="X1619" s="37">
        <v>37924</v>
      </c>
      <c r="Y1619" s="37" t="s">
        <v>3218</v>
      </c>
      <c r="Z1619" s="37">
        <v>292.20155694708615</v>
      </c>
    </row>
    <row r="1620" spans="1:26" customFormat="1" x14ac:dyDescent="0.2">
      <c r="A1620" s="37">
        <v>2671</v>
      </c>
      <c r="B1620" s="37" t="s">
        <v>2688</v>
      </c>
      <c r="C1620" s="37" t="s">
        <v>13</v>
      </c>
      <c r="D1620" s="37">
        <v>0.05</v>
      </c>
      <c r="E1620" s="37">
        <v>165.2</v>
      </c>
      <c r="F1620" s="37">
        <v>19.989999999999998</v>
      </c>
      <c r="G1620" s="37" t="s">
        <v>14</v>
      </c>
      <c r="H1620" s="37" t="s">
        <v>47</v>
      </c>
      <c r="I1620" s="37" t="s">
        <v>24</v>
      </c>
      <c r="J1620" s="37" t="s">
        <v>54</v>
      </c>
      <c r="K1620" s="37" t="s">
        <v>49</v>
      </c>
      <c r="L1620" s="37" t="s">
        <v>459</v>
      </c>
      <c r="M1620" s="37">
        <v>0.59</v>
      </c>
      <c r="N1620" s="37" t="s">
        <v>8</v>
      </c>
      <c r="O1620" s="37" t="s">
        <v>9</v>
      </c>
      <c r="P1620" s="37" t="s">
        <v>376</v>
      </c>
      <c r="Q1620" s="37" t="s">
        <v>1712</v>
      </c>
      <c r="R1620" s="37">
        <v>37027</v>
      </c>
      <c r="S1620" s="39">
        <v>42153</v>
      </c>
      <c r="T1620" s="39">
        <v>42153</v>
      </c>
      <c r="U1620" s="37">
        <v>-48.957999999999998</v>
      </c>
      <c r="V1620" s="37">
        <v>42</v>
      </c>
      <c r="W1620" s="37">
        <v>6938.19</v>
      </c>
      <c r="X1620" s="37">
        <v>90551</v>
      </c>
      <c r="Y1620" s="37" t="s">
        <v>3216</v>
      </c>
      <c r="Z1620" s="37">
        <v>1142.2542837762512</v>
      </c>
    </row>
    <row r="1621" spans="1:26" customFormat="1" x14ac:dyDescent="0.2">
      <c r="A1621" s="37">
        <v>759</v>
      </c>
      <c r="B1621" s="37" t="s">
        <v>2689</v>
      </c>
      <c r="C1621" s="37" t="s">
        <v>23</v>
      </c>
      <c r="D1621" s="37">
        <v>0</v>
      </c>
      <c r="E1621" s="37">
        <v>20.99</v>
      </c>
      <c r="F1621" s="37">
        <v>3.3</v>
      </c>
      <c r="G1621" s="37" t="s">
        <v>14</v>
      </c>
      <c r="H1621" s="37" t="s">
        <v>3</v>
      </c>
      <c r="I1621" s="37" t="s">
        <v>16</v>
      </c>
      <c r="J1621" s="37" t="s">
        <v>111</v>
      </c>
      <c r="K1621" s="37" t="s">
        <v>18</v>
      </c>
      <c r="L1621" s="37" t="s">
        <v>1559</v>
      </c>
      <c r="M1621" s="37">
        <v>0.81</v>
      </c>
      <c r="N1621" s="37" t="s">
        <v>8</v>
      </c>
      <c r="O1621" s="37" t="s">
        <v>28</v>
      </c>
      <c r="P1621" s="37" t="s">
        <v>79</v>
      </c>
      <c r="Q1621" s="37" t="s">
        <v>2690</v>
      </c>
      <c r="R1621" s="37">
        <v>62301</v>
      </c>
      <c r="S1621" s="39">
        <v>42153</v>
      </c>
      <c r="T1621" s="39">
        <v>42160</v>
      </c>
      <c r="U1621" s="37">
        <v>-92.960999999999999</v>
      </c>
      <c r="V1621" s="37">
        <v>5</v>
      </c>
      <c r="W1621" s="37">
        <v>92.96</v>
      </c>
      <c r="X1621" s="37">
        <v>86639</v>
      </c>
      <c r="Y1621" s="37" t="s">
        <v>3217</v>
      </c>
      <c r="Z1621" s="37">
        <v>442.74162540956996</v>
      </c>
    </row>
    <row r="1622" spans="1:26" customFormat="1" x14ac:dyDescent="0.2">
      <c r="A1622" s="37">
        <v>649</v>
      </c>
      <c r="B1622" s="37" t="s">
        <v>2691</v>
      </c>
      <c r="C1622" s="37" t="s">
        <v>92</v>
      </c>
      <c r="D1622" s="37">
        <v>0.02</v>
      </c>
      <c r="E1622" s="37">
        <v>3.78</v>
      </c>
      <c r="F1622" s="37">
        <v>0.71</v>
      </c>
      <c r="G1622" s="37" t="s">
        <v>14</v>
      </c>
      <c r="H1622" s="37" t="s">
        <v>47</v>
      </c>
      <c r="I1622" s="37" t="s">
        <v>24</v>
      </c>
      <c r="J1622" s="37" t="s">
        <v>152</v>
      </c>
      <c r="K1622" s="37" t="s">
        <v>26</v>
      </c>
      <c r="L1622" s="37" t="s">
        <v>2692</v>
      </c>
      <c r="M1622" s="37">
        <v>0.39</v>
      </c>
      <c r="N1622" s="37" t="s">
        <v>8</v>
      </c>
      <c r="O1622" s="37" t="s">
        <v>28</v>
      </c>
      <c r="P1622" s="37" t="s">
        <v>79</v>
      </c>
      <c r="Q1622" s="37" t="s">
        <v>1375</v>
      </c>
      <c r="R1622" s="37">
        <v>60089</v>
      </c>
      <c r="S1622" s="39">
        <v>42153</v>
      </c>
      <c r="T1622" s="39">
        <v>42154</v>
      </c>
      <c r="U1622" s="37">
        <v>106.7499</v>
      </c>
      <c r="V1622" s="37">
        <v>40</v>
      </c>
      <c r="W1622" s="37">
        <v>154.71</v>
      </c>
      <c r="X1622" s="37">
        <v>91366</v>
      </c>
      <c r="Y1622" s="37" t="s">
        <v>3217</v>
      </c>
      <c r="Z1622" s="37">
        <v>131.89937443887862</v>
      </c>
    </row>
    <row r="1623" spans="1:26" customFormat="1" x14ac:dyDescent="0.2">
      <c r="A1623" s="37">
        <v>2393</v>
      </c>
      <c r="B1623" s="37" t="s">
        <v>169</v>
      </c>
      <c r="C1623" s="37" t="s">
        <v>92</v>
      </c>
      <c r="D1623" s="37">
        <v>0.02</v>
      </c>
      <c r="E1623" s="37">
        <v>6.48</v>
      </c>
      <c r="F1623" s="37">
        <v>7.91</v>
      </c>
      <c r="G1623" s="37" t="s">
        <v>14</v>
      </c>
      <c r="H1623" s="37" t="s">
        <v>70</v>
      </c>
      <c r="I1623" s="37" t="s">
        <v>24</v>
      </c>
      <c r="J1623" s="37" t="s">
        <v>64</v>
      </c>
      <c r="K1623" s="37" t="s">
        <v>49</v>
      </c>
      <c r="L1623" s="37" t="s">
        <v>1596</v>
      </c>
      <c r="M1623" s="37">
        <v>0.37</v>
      </c>
      <c r="N1623" s="37" t="s">
        <v>8</v>
      </c>
      <c r="O1623" s="37" t="s">
        <v>9</v>
      </c>
      <c r="P1623" s="37" t="s">
        <v>51</v>
      </c>
      <c r="Q1623" s="37" t="s">
        <v>171</v>
      </c>
      <c r="R1623" s="37">
        <v>30076</v>
      </c>
      <c r="S1623" s="39">
        <v>42153</v>
      </c>
      <c r="T1623" s="39">
        <v>42155</v>
      </c>
      <c r="U1623" s="37">
        <v>-1191.5260000000001</v>
      </c>
      <c r="V1623" s="37">
        <v>2</v>
      </c>
      <c r="W1623" s="37">
        <v>16.5</v>
      </c>
      <c r="X1623" s="37">
        <v>86950</v>
      </c>
      <c r="Y1623" s="37" t="s">
        <v>3216</v>
      </c>
      <c r="Z1623" s="37">
        <v>-1037.1684775425638</v>
      </c>
    </row>
    <row r="1624" spans="1:26" customFormat="1" x14ac:dyDescent="0.2">
      <c r="A1624" s="37">
        <v>1060</v>
      </c>
      <c r="B1624" s="37" t="s">
        <v>1801</v>
      </c>
      <c r="C1624" s="37" t="s">
        <v>23</v>
      </c>
      <c r="D1624" s="37">
        <v>7.0000000000000007E-2</v>
      </c>
      <c r="E1624" s="37">
        <v>6.3</v>
      </c>
      <c r="F1624" s="37">
        <v>0.5</v>
      </c>
      <c r="G1624" s="37" t="s">
        <v>14</v>
      </c>
      <c r="H1624" s="37" t="s">
        <v>3</v>
      </c>
      <c r="I1624" s="37" t="s">
        <v>24</v>
      </c>
      <c r="J1624" s="37" t="s">
        <v>128</v>
      </c>
      <c r="K1624" s="37" t="s">
        <v>49</v>
      </c>
      <c r="L1624" s="37" t="s">
        <v>398</v>
      </c>
      <c r="M1624" s="37">
        <v>0.39</v>
      </c>
      <c r="N1624" s="37" t="s">
        <v>8</v>
      </c>
      <c r="O1624" s="37" t="s">
        <v>9</v>
      </c>
      <c r="P1624" s="37" t="s">
        <v>51</v>
      </c>
      <c r="Q1624" s="37" t="s">
        <v>337</v>
      </c>
      <c r="R1624" s="37">
        <v>30318</v>
      </c>
      <c r="S1624" s="39">
        <v>42154</v>
      </c>
      <c r="T1624" s="39">
        <v>42154</v>
      </c>
      <c r="U1624" s="37">
        <v>4.1673999999999998</v>
      </c>
      <c r="V1624" s="37">
        <v>20</v>
      </c>
      <c r="W1624" s="37">
        <v>121.87</v>
      </c>
      <c r="X1624" s="37">
        <v>57061</v>
      </c>
      <c r="Y1624" s="37" t="s">
        <v>3216</v>
      </c>
      <c r="Z1624" s="37">
        <v>23.43114311123831</v>
      </c>
    </row>
    <row r="1625" spans="1:26" customFormat="1" x14ac:dyDescent="0.2">
      <c r="A1625" s="37">
        <v>1062</v>
      </c>
      <c r="B1625" s="37" t="s">
        <v>1803</v>
      </c>
      <c r="C1625" s="37" t="s">
        <v>23</v>
      </c>
      <c r="D1625" s="37">
        <v>0.04</v>
      </c>
      <c r="E1625" s="37">
        <v>22.38</v>
      </c>
      <c r="F1625" s="37">
        <v>15.1</v>
      </c>
      <c r="G1625" s="37" t="s">
        <v>14</v>
      </c>
      <c r="H1625" s="37" t="s">
        <v>3</v>
      </c>
      <c r="I1625" s="37" t="s">
        <v>24</v>
      </c>
      <c r="J1625" s="37" t="s">
        <v>48</v>
      </c>
      <c r="K1625" s="37" t="s">
        <v>49</v>
      </c>
      <c r="L1625" s="37" t="s">
        <v>1061</v>
      </c>
      <c r="M1625" s="37">
        <v>0.38</v>
      </c>
      <c r="N1625" s="37" t="s">
        <v>8</v>
      </c>
      <c r="O1625" s="37" t="s">
        <v>87</v>
      </c>
      <c r="P1625" s="37" t="s">
        <v>88</v>
      </c>
      <c r="Q1625" s="37" t="s">
        <v>1804</v>
      </c>
      <c r="R1625" s="37">
        <v>11727</v>
      </c>
      <c r="S1625" s="39">
        <v>42154</v>
      </c>
      <c r="T1625" s="39">
        <v>42162</v>
      </c>
      <c r="U1625" s="37">
        <v>16.021799999999999</v>
      </c>
      <c r="V1625" s="37">
        <v>18</v>
      </c>
      <c r="W1625" s="37">
        <v>403.53</v>
      </c>
      <c r="X1625" s="37">
        <v>91355</v>
      </c>
      <c r="Y1625" s="37" t="s">
        <v>3219</v>
      </c>
      <c r="Z1625" s="37">
        <v>500.99958403027341</v>
      </c>
    </row>
    <row r="1626" spans="1:26" customFormat="1" x14ac:dyDescent="0.2">
      <c r="A1626" s="37">
        <v>1062</v>
      </c>
      <c r="B1626" s="37" t="s">
        <v>1803</v>
      </c>
      <c r="C1626" s="37" t="s">
        <v>23</v>
      </c>
      <c r="D1626" s="37">
        <v>0.06</v>
      </c>
      <c r="E1626" s="37">
        <v>17.78</v>
      </c>
      <c r="F1626" s="37">
        <v>5.03</v>
      </c>
      <c r="G1626" s="37" t="s">
        <v>14</v>
      </c>
      <c r="H1626" s="37" t="s">
        <v>3</v>
      </c>
      <c r="I1626" s="37" t="s">
        <v>4</v>
      </c>
      <c r="J1626" s="37" t="s">
        <v>102</v>
      </c>
      <c r="K1626" s="37" t="s">
        <v>49</v>
      </c>
      <c r="L1626" s="37" t="s">
        <v>2693</v>
      </c>
      <c r="M1626" s="37">
        <v>0.54</v>
      </c>
      <c r="N1626" s="37" t="s">
        <v>8</v>
      </c>
      <c r="O1626" s="37" t="s">
        <v>87</v>
      </c>
      <c r="P1626" s="37" t="s">
        <v>88</v>
      </c>
      <c r="Q1626" s="37" t="s">
        <v>1804</v>
      </c>
      <c r="R1626" s="37">
        <v>11727</v>
      </c>
      <c r="S1626" s="39">
        <v>42154</v>
      </c>
      <c r="T1626" s="39">
        <v>42157</v>
      </c>
      <c r="U1626" s="37">
        <v>38.067300000000003</v>
      </c>
      <c r="V1626" s="37">
        <v>3</v>
      </c>
      <c r="W1626" s="37">
        <v>55.17</v>
      </c>
      <c r="X1626" s="37">
        <v>91355</v>
      </c>
      <c r="Y1626" s="37" t="s">
        <v>3219</v>
      </c>
      <c r="Z1626" s="37">
        <v>350.60657049300329</v>
      </c>
    </row>
    <row r="1627" spans="1:26" customFormat="1" x14ac:dyDescent="0.2">
      <c r="A1627" s="37">
        <v>1934</v>
      </c>
      <c r="B1627" s="37" t="s">
        <v>2694</v>
      </c>
      <c r="C1627" s="37" t="s">
        <v>23</v>
      </c>
      <c r="D1627" s="37">
        <v>0.04</v>
      </c>
      <c r="E1627" s="37">
        <v>180.98</v>
      </c>
      <c r="F1627" s="37">
        <v>30</v>
      </c>
      <c r="G1627" s="37" t="s">
        <v>2</v>
      </c>
      <c r="H1627" s="37" t="s">
        <v>47</v>
      </c>
      <c r="I1627" s="37" t="s">
        <v>4</v>
      </c>
      <c r="J1627" s="37" t="s">
        <v>85</v>
      </c>
      <c r="K1627" s="37" t="s">
        <v>33</v>
      </c>
      <c r="L1627" s="37" t="s">
        <v>921</v>
      </c>
      <c r="M1627" s="37">
        <v>0.69</v>
      </c>
      <c r="N1627" s="37" t="s">
        <v>8</v>
      </c>
      <c r="O1627" s="37" t="s">
        <v>28</v>
      </c>
      <c r="P1627" s="37" t="s">
        <v>163</v>
      </c>
      <c r="Q1627" s="37" t="s">
        <v>1380</v>
      </c>
      <c r="R1627" s="37">
        <v>78626</v>
      </c>
      <c r="S1627" s="39">
        <v>42154</v>
      </c>
      <c r="T1627" s="39">
        <v>42154</v>
      </c>
      <c r="U1627" s="37">
        <v>52.988</v>
      </c>
      <c r="V1627" s="37">
        <v>3</v>
      </c>
      <c r="W1627" s="37">
        <v>561.65</v>
      </c>
      <c r="X1627" s="37">
        <v>86688</v>
      </c>
      <c r="Y1627" s="37" t="s">
        <v>3217</v>
      </c>
      <c r="Z1627" s="37">
        <v>1941.176913875353</v>
      </c>
    </row>
    <row r="1628" spans="1:26" customFormat="1" x14ac:dyDescent="0.2">
      <c r="A1628" s="37">
        <v>1935</v>
      </c>
      <c r="B1628" s="37" t="s">
        <v>2050</v>
      </c>
      <c r="C1628" s="37" t="s">
        <v>23</v>
      </c>
      <c r="D1628" s="37">
        <v>0.06</v>
      </c>
      <c r="E1628" s="37">
        <v>3.25</v>
      </c>
      <c r="F1628" s="37">
        <v>49</v>
      </c>
      <c r="G1628" s="37" t="s">
        <v>14</v>
      </c>
      <c r="H1628" s="37" t="s">
        <v>47</v>
      </c>
      <c r="I1628" s="37" t="s">
        <v>24</v>
      </c>
      <c r="J1628" s="37" t="s">
        <v>71</v>
      </c>
      <c r="K1628" s="37" t="s">
        <v>40</v>
      </c>
      <c r="L1628" s="37" t="s">
        <v>2695</v>
      </c>
      <c r="M1628" s="37">
        <v>0.56000000000000005</v>
      </c>
      <c r="N1628" s="37" t="s">
        <v>8</v>
      </c>
      <c r="O1628" s="37" t="s">
        <v>28</v>
      </c>
      <c r="P1628" s="37" t="s">
        <v>163</v>
      </c>
      <c r="Q1628" s="37" t="s">
        <v>2051</v>
      </c>
      <c r="R1628" s="37">
        <v>75051</v>
      </c>
      <c r="S1628" s="39">
        <v>42154</v>
      </c>
      <c r="T1628" s="39">
        <v>42160</v>
      </c>
      <c r="U1628" s="37">
        <v>10.507999999999999</v>
      </c>
      <c r="V1628" s="37">
        <v>2</v>
      </c>
      <c r="W1628" s="37">
        <v>55.6</v>
      </c>
      <c r="X1628" s="37">
        <v>86688</v>
      </c>
      <c r="Y1628" s="37" t="s">
        <v>3217</v>
      </c>
      <c r="Z1628" s="37">
        <v>1548.2614905853534</v>
      </c>
    </row>
    <row r="1629" spans="1:26" customFormat="1" x14ac:dyDescent="0.2">
      <c r="A1629" s="37">
        <v>1935</v>
      </c>
      <c r="B1629" s="37" t="s">
        <v>2050</v>
      </c>
      <c r="C1629" s="37" t="s">
        <v>23</v>
      </c>
      <c r="D1629" s="37">
        <v>0.01</v>
      </c>
      <c r="E1629" s="37">
        <v>110.98</v>
      </c>
      <c r="F1629" s="37">
        <v>13.99</v>
      </c>
      <c r="G1629" s="37" t="s">
        <v>14</v>
      </c>
      <c r="H1629" s="37" t="s">
        <v>47</v>
      </c>
      <c r="I1629" s="37" t="s">
        <v>4</v>
      </c>
      <c r="J1629" s="37" t="s">
        <v>102</v>
      </c>
      <c r="K1629" s="37" t="s">
        <v>120</v>
      </c>
      <c r="L1629" s="37" t="s">
        <v>521</v>
      </c>
      <c r="M1629" s="37">
        <v>0.69</v>
      </c>
      <c r="N1629" s="37" t="s">
        <v>8</v>
      </c>
      <c r="O1629" s="37" t="s">
        <v>28</v>
      </c>
      <c r="P1629" s="37" t="s">
        <v>163</v>
      </c>
      <c r="Q1629" s="37" t="s">
        <v>2051</v>
      </c>
      <c r="R1629" s="37">
        <v>75051</v>
      </c>
      <c r="S1629" s="39">
        <v>42154</v>
      </c>
      <c r="T1629" s="39">
        <v>42159</v>
      </c>
      <c r="U1629" s="37">
        <v>1448.7309</v>
      </c>
      <c r="V1629" s="37">
        <v>19</v>
      </c>
      <c r="W1629" s="37">
        <v>2099.61</v>
      </c>
      <c r="X1629" s="37">
        <v>86688</v>
      </c>
      <c r="Y1629" s="37" t="s">
        <v>3217</v>
      </c>
      <c r="Z1629" s="37">
        <v>2532.0181184373696</v>
      </c>
    </row>
    <row r="1630" spans="1:26" customFormat="1" x14ac:dyDescent="0.2">
      <c r="A1630" s="37">
        <v>1935</v>
      </c>
      <c r="B1630" s="37" t="s">
        <v>2050</v>
      </c>
      <c r="C1630" s="37" t="s">
        <v>23</v>
      </c>
      <c r="D1630" s="37">
        <v>0.05</v>
      </c>
      <c r="E1630" s="37">
        <v>3.95</v>
      </c>
      <c r="F1630" s="37">
        <v>2</v>
      </c>
      <c r="G1630" s="37" t="s">
        <v>63</v>
      </c>
      <c r="H1630" s="37" t="s">
        <v>47</v>
      </c>
      <c r="I1630" s="37" t="s">
        <v>24</v>
      </c>
      <c r="J1630" s="37" t="s">
        <v>152</v>
      </c>
      <c r="K1630" s="37" t="s">
        <v>26</v>
      </c>
      <c r="L1630" s="37" t="s">
        <v>1805</v>
      </c>
      <c r="M1630" s="37">
        <v>0.53</v>
      </c>
      <c r="N1630" s="37" t="s">
        <v>8</v>
      </c>
      <c r="O1630" s="37" t="s">
        <v>28</v>
      </c>
      <c r="P1630" s="37" t="s">
        <v>163</v>
      </c>
      <c r="Q1630" s="37" t="s">
        <v>2051</v>
      </c>
      <c r="R1630" s="37">
        <v>75051</v>
      </c>
      <c r="S1630" s="39">
        <v>42154</v>
      </c>
      <c r="T1630" s="39">
        <v>42162</v>
      </c>
      <c r="U1630" s="37">
        <v>1.004</v>
      </c>
      <c r="V1630" s="37">
        <v>23</v>
      </c>
      <c r="W1630" s="37">
        <v>96.6</v>
      </c>
      <c r="X1630" s="37">
        <v>86688</v>
      </c>
      <c r="Y1630" s="37" t="s">
        <v>3217</v>
      </c>
      <c r="Z1630" s="37">
        <v>141.13014160976232</v>
      </c>
    </row>
    <row r="1631" spans="1:26" customFormat="1" x14ac:dyDescent="0.2">
      <c r="A1631" s="37">
        <v>2980</v>
      </c>
      <c r="B1631" s="37" t="s">
        <v>797</v>
      </c>
      <c r="C1631" s="37" t="s">
        <v>23</v>
      </c>
      <c r="D1631" s="37">
        <v>0.04</v>
      </c>
      <c r="E1631" s="37">
        <v>2.88</v>
      </c>
      <c r="F1631" s="37">
        <v>1.01</v>
      </c>
      <c r="G1631" s="37" t="s">
        <v>14</v>
      </c>
      <c r="H1631" s="37" t="s">
        <v>70</v>
      </c>
      <c r="I1631" s="37" t="s">
        <v>24</v>
      </c>
      <c r="J1631" s="37" t="s">
        <v>25</v>
      </c>
      <c r="K1631" s="37" t="s">
        <v>26</v>
      </c>
      <c r="L1631" s="37" t="s">
        <v>967</v>
      </c>
      <c r="M1631" s="37">
        <v>0.55000000000000004</v>
      </c>
      <c r="N1631" s="37" t="s">
        <v>8</v>
      </c>
      <c r="O1631" s="37" t="s">
        <v>87</v>
      </c>
      <c r="P1631" s="37" t="s">
        <v>293</v>
      </c>
      <c r="Q1631" s="37" t="s">
        <v>799</v>
      </c>
      <c r="R1631" s="37">
        <v>44870</v>
      </c>
      <c r="S1631" s="39">
        <v>42154</v>
      </c>
      <c r="T1631" s="39">
        <v>42159</v>
      </c>
      <c r="U1631" s="37">
        <v>15.246</v>
      </c>
      <c r="V1631" s="37">
        <v>39</v>
      </c>
      <c r="W1631" s="37">
        <v>111.92</v>
      </c>
      <c r="X1631" s="37">
        <v>86548</v>
      </c>
      <c r="Y1631" s="37" t="s">
        <v>3219</v>
      </c>
      <c r="Z1631" s="37">
        <v>200.00770153946218</v>
      </c>
    </row>
    <row r="1632" spans="1:26" customFormat="1" x14ac:dyDescent="0.2">
      <c r="A1632" s="37">
        <v>3124</v>
      </c>
      <c r="B1632" s="37" t="s">
        <v>2696</v>
      </c>
      <c r="C1632" s="37" t="s">
        <v>46</v>
      </c>
      <c r="D1632" s="37">
        <v>0.05</v>
      </c>
      <c r="E1632" s="37">
        <v>120.98</v>
      </c>
      <c r="F1632" s="37">
        <v>9.07</v>
      </c>
      <c r="G1632" s="37" t="s">
        <v>14</v>
      </c>
      <c r="H1632" s="37" t="s">
        <v>47</v>
      </c>
      <c r="I1632" s="37" t="s">
        <v>24</v>
      </c>
      <c r="J1632" s="37" t="s">
        <v>48</v>
      </c>
      <c r="K1632" s="37" t="s">
        <v>49</v>
      </c>
      <c r="L1632" s="37" t="s">
        <v>1399</v>
      </c>
      <c r="M1632" s="37">
        <v>0.35</v>
      </c>
      <c r="N1632" s="37" t="s">
        <v>8</v>
      </c>
      <c r="O1632" s="37" t="s">
        <v>28</v>
      </c>
      <c r="P1632" s="37" t="s">
        <v>79</v>
      </c>
      <c r="Q1632" s="37" t="s">
        <v>2697</v>
      </c>
      <c r="R1632" s="37">
        <v>61265</v>
      </c>
      <c r="S1632" s="39">
        <v>42154</v>
      </c>
      <c r="T1632" s="39">
        <v>42155</v>
      </c>
      <c r="U1632" s="37">
        <v>881.04719999999998</v>
      </c>
      <c r="V1632" s="37">
        <v>11</v>
      </c>
      <c r="W1632" s="37">
        <v>1276.8800000000001</v>
      </c>
      <c r="X1632" s="37">
        <v>87286</v>
      </c>
      <c r="Y1632" s="37" t="s">
        <v>3217</v>
      </c>
      <c r="Z1632" s="37">
        <v>1658.2664030461124</v>
      </c>
    </row>
    <row r="1633" spans="1:26" customFormat="1" x14ac:dyDescent="0.2">
      <c r="A1633" s="37">
        <v>1802</v>
      </c>
      <c r="B1633" s="37" t="s">
        <v>2698</v>
      </c>
      <c r="C1633" s="37" t="s">
        <v>1</v>
      </c>
      <c r="D1633" s="37">
        <v>0.04</v>
      </c>
      <c r="E1633" s="37">
        <v>3.68</v>
      </c>
      <c r="F1633" s="37">
        <v>1.32</v>
      </c>
      <c r="G1633" s="37" t="s">
        <v>14</v>
      </c>
      <c r="H1633" s="37" t="s">
        <v>70</v>
      </c>
      <c r="I1633" s="37" t="s">
        <v>24</v>
      </c>
      <c r="J1633" s="37" t="s">
        <v>544</v>
      </c>
      <c r="K1633" s="37" t="s">
        <v>26</v>
      </c>
      <c r="L1633" s="37" t="s">
        <v>2502</v>
      </c>
      <c r="M1633" s="37">
        <v>0.83</v>
      </c>
      <c r="N1633" s="37" t="s">
        <v>8</v>
      </c>
      <c r="O1633" s="37" t="s">
        <v>9</v>
      </c>
      <c r="P1633" s="37" t="s">
        <v>99</v>
      </c>
      <c r="Q1633" s="37" t="s">
        <v>689</v>
      </c>
      <c r="R1633" s="37">
        <v>34698</v>
      </c>
      <c r="S1633" s="39">
        <v>42156</v>
      </c>
      <c r="T1633" s="39">
        <v>42157</v>
      </c>
      <c r="U1633" s="37">
        <v>300.92579999999998</v>
      </c>
      <c r="V1633" s="37">
        <v>11</v>
      </c>
      <c r="W1633" s="37">
        <v>41.29</v>
      </c>
      <c r="X1633" s="37">
        <v>91543</v>
      </c>
      <c r="Y1633" s="37" t="s">
        <v>3216</v>
      </c>
      <c r="Z1633" s="37">
        <v>946.60028288154706</v>
      </c>
    </row>
    <row r="1634" spans="1:26" customFormat="1" x14ac:dyDescent="0.2">
      <c r="A1634" s="37">
        <v>2817</v>
      </c>
      <c r="B1634" s="37" t="s">
        <v>2699</v>
      </c>
      <c r="C1634" s="37" t="s">
        <v>13</v>
      </c>
      <c r="D1634" s="37">
        <v>0.05</v>
      </c>
      <c r="E1634" s="37">
        <v>4.71</v>
      </c>
      <c r="F1634" s="37">
        <v>0.7</v>
      </c>
      <c r="G1634" s="37" t="s">
        <v>63</v>
      </c>
      <c r="H1634" s="37" t="s">
        <v>70</v>
      </c>
      <c r="I1634" s="37" t="s">
        <v>24</v>
      </c>
      <c r="J1634" s="37" t="s">
        <v>152</v>
      </c>
      <c r="K1634" s="37" t="s">
        <v>26</v>
      </c>
      <c r="L1634" s="37" t="s">
        <v>2700</v>
      </c>
      <c r="M1634" s="37">
        <v>0.8</v>
      </c>
      <c r="N1634" s="37" t="s">
        <v>8</v>
      </c>
      <c r="O1634" s="37" t="s">
        <v>87</v>
      </c>
      <c r="P1634" s="37" t="s">
        <v>293</v>
      </c>
      <c r="Q1634" s="37" t="s">
        <v>2701</v>
      </c>
      <c r="R1634" s="37">
        <v>43055</v>
      </c>
      <c r="S1634" s="39">
        <v>42156</v>
      </c>
      <c r="T1634" s="39">
        <v>42157</v>
      </c>
      <c r="U1634" s="37">
        <v>-2.3759999999999999</v>
      </c>
      <c r="V1634" s="37">
        <v>2</v>
      </c>
      <c r="W1634" s="37">
        <v>12.16</v>
      </c>
      <c r="X1634" s="37">
        <v>89743</v>
      </c>
      <c r="Y1634" s="37" t="s">
        <v>3219</v>
      </c>
      <c r="Z1634" s="37">
        <v>215.84274014008687</v>
      </c>
    </row>
    <row r="1635" spans="1:26" customFormat="1" x14ac:dyDescent="0.2">
      <c r="A1635" s="37">
        <v>2817</v>
      </c>
      <c r="B1635" s="37" t="s">
        <v>2699</v>
      </c>
      <c r="C1635" s="37" t="s">
        <v>13</v>
      </c>
      <c r="D1635" s="37">
        <v>0.04</v>
      </c>
      <c r="E1635" s="37">
        <v>55.99</v>
      </c>
      <c r="F1635" s="37">
        <v>1.25</v>
      </c>
      <c r="G1635" s="37" t="s">
        <v>63</v>
      </c>
      <c r="H1635" s="37" t="s">
        <v>70</v>
      </c>
      <c r="I1635" s="37" t="s">
        <v>16</v>
      </c>
      <c r="J1635" s="37" t="s">
        <v>111</v>
      </c>
      <c r="K1635" s="37" t="s">
        <v>18</v>
      </c>
      <c r="L1635" s="37" t="s">
        <v>2702</v>
      </c>
      <c r="M1635" s="37">
        <v>0.35</v>
      </c>
      <c r="N1635" s="37" t="s">
        <v>8</v>
      </c>
      <c r="O1635" s="37" t="s">
        <v>87</v>
      </c>
      <c r="P1635" s="37" t="s">
        <v>293</v>
      </c>
      <c r="Q1635" s="37" t="s">
        <v>2701</v>
      </c>
      <c r="R1635" s="37">
        <v>43055</v>
      </c>
      <c r="S1635" s="39">
        <v>42156</v>
      </c>
      <c r="T1635" s="39">
        <v>42157</v>
      </c>
      <c r="U1635" s="37">
        <v>-18.3216</v>
      </c>
      <c r="V1635" s="37">
        <v>3</v>
      </c>
      <c r="W1635" s="37">
        <v>147.56</v>
      </c>
      <c r="X1635" s="37">
        <v>89743</v>
      </c>
      <c r="Y1635" s="37" t="s">
        <v>3219</v>
      </c>
      <c r="Z1635" s="37">
        <v>7.960570280828307</v>
      </c>
    </row>
    <row r="1636" spans="1:26" customFormat="1" x14ac:dyDescent="0.2">
      <c r="A1636" s="37">
        <v>3069</v>
      </c>
      <c r="B1636" s="37" t="s">
        <v>1144</v>
      </c>
      <c r="C1636" s="37" t="s">
        <v>13</v>
      </c>
      <c r="D1636" s="37">
        <v>0.03</v>
      </c>
      <c r="E1636" s="37">
        <v>120.98</v>
      </c>
      <c r="F1636" s="37">
        <v>30</v>
      </c>
      <c r="G1636" s="37" t="s">
        <v>2</v>
      </c>
      <c r="H1636" s="37" t="s">
        <v>15</v>
      </c>
      <c r="I1636" s="37" t="s">
        <v>4</v>
      </c>
      <c r="J1636" s="37" t="s">
        <v>85</v>
      </c>
      <c r="K1636" s="37" t="s">
        <v>33</v>
      </c>
      <c r="L1636" s="37" t="s">
        <v>1101</v>
      </c>
      <c r="M1636" s="37">
        <v>0.64</v>
      </c>
      <c r="N1636" s="37" t="s">
        <v>8</v>
      </c>
      <c r="O1636" s="37" t="s">
        <v>28</v>
      </c>
      <c r="P1636" s="37" t="s">
        <v>60</v>
      </c>
      <c r="Q1636" s="37" t="s">
        <v>1146</v>
      </c>
      <c r="R1636" s="37">
        <v>55128</v>
      </c>
      <c r="S1636" s="39">
        <v>42156</v>
      </c>
      <c r="T1636" s="39">
        <v>42158</v>
      </c>
      <c r="U1636" s="37">
        <v>638.02800000000002</v>
      </c>
      <c r="V1636" s="37">
        <v>15</v>
      </c>
      <c r="W1636" s="37">
        <v>1894.45</v>
      </c>
      <c r="X1636" s="37">
        <v>88191</v>
      </c>
      <c r="Y1636" s="37" t="s">
        <v>3217</v>
      </c>
      <c r="Z1636" s="37">
        <v>2175.699939118716</v>
      </c>
    </row>
    <row r="1637" spans="1:26" customFormat="1" x14ac:dyDescent="0.2">
      <c r="A1637" s="37">
        <v>3069</v>
      </c>
      <c r="B1637" s="37" t="s">
        <v>1144</v>
      </c>
      <c r="C1637" s="37" t="s">
        <v>13</v>
      </c>
      <c r="D1637" s="37">
        <v>0.01</v>
      </c>
      <c r="E1637" s="37">
        <v>15.68</v>
      </c>
      <c r="F1637" s="37">
        <v>3.73</v>
      </c>
      <c r="G1637" s="37" t="s">
        <v>14</v>
      </c>
      <c r="H1637" s="37" t="s">
        <v>15</v>
      </c>
      <c r="I1637" s="37" t="s">
        <v>4</v>
      </c>
      <c r="J1637" s="37" t="s">
        <v>102</v>
      </c>
      <c r="K1637" s="37" t="s">
        <v>18</v>
      </c>
      <c r="L1637" s="37" t="s">
        <v>2703</v>
      </c>
      <c r="M1637" s="37">
        <v>0.46</v>
      </c>
      <c r="N1637" s="37" t="s">
        <v>8</v>
      </c>
      <c r="O1637" s="37" t="s">
        <v>28</v>
      </c>
      <c r="P1637" s="37" t="s">
        <v>60</v>
      </c>
      <c r="Q1637" s="37" t="s">
        <v>1146</v>
      </c>
      <c r="R1637" s="37">
        <v>55128</v>
      </c>
      <c r="S1637" s="39">
        <v>42156</v>
      </c>
      <c r="T1637" s="39">
        <v>42158</v>
      </c>
      <c r="U1637" s="37">
        <v>138.49680000000001</v>
      </c>
      <c r="V1637" s="37">
        <v>12</v>
      </c>
      <c r="W1637" s="37">
        <v>200.72</v>
      </c>
      <c r="X1637" s="37">
        <v>88191</v>
      </c>
      <c r="Y1637" s="37" t="s">
        <v>3217</v>
      </c>
      <c r="Z1637" s="37">
        <v>275.32945051684811</v>
      </c>
    </row>
    <row r="1638" spans="1:26" customFormat="1" x14ac:dyDescent="0.2">
      <c r="A1638" s="37">
        <v>3141</v>
      </c>
      <c r="B1638" s="37" t="s">
        <v>2704</v>
      </c>
      <c r="C1638" s="37" t="s">
        <v>23</v>
      </c>
      <c r="D1638" s="37">
        <v>0.09</v>
      </c>
      <c r="E1638" s="37">
        <v>6.84</v>
      </c>
      <c r="F1638" s="37">
        <v>8.3699999999999992</v>
      </c>
      <c r="G1638" s="37" t="s">
        <v>14</v>
      </c>
      <c r="H1638" s="37" t="s">
        <v>15</v>
      </c>
      <c r="I1638" s="37" t="s">
        <v>24</v>
      </c>
      <c r="J1638" s="37" t="s">
        <v>544</v>
      </c>
      <c r="K1638" s="37" t="s">
        <v>18</v>
      </c>
      <c r="L1638" s="37" t="s">
        <v>712</v>
      </c>
      <c r="M1638" s="37">
        <v>0.57999999999999996</v>
      </c>
      <c r="N1638" s="37" t="s">
        <v>8</v>
      </c>
      <c r="O1638" s="37" t="s">
        <v>28</v>
      </c>
      <c r="P1638" s="37" t="s">
        <v>163</v>
      </c>
      <c r="Q1638" s="37" t="s">
        <v>342</v>
      </c>
      <c r="R1638" s="37">
        <v>77506</v>
      </c>
      <c r="S1638" s="39">
        <v>42156</v>
      </c>
      <c r="T1638" s="39">
        <v>42163</v>
      </c>
      <c r="U1638" s="37">
        <v>-88.584999999999994</v>
      </c>
      <c r="V1638" s="37">
        <v>13</v>
      </c>
      <c r="W1638" s="37">
        <v>87.1</v>
      </c>
      <c r="X1638" s="37">
        <v>86369</v>
      </c>
      <c r="Y1638" s="37" t="s">
        <v>3217</v>
      </c>
      <c r="Z1638" s="37">
        <v>272.47287186044963</v>
      </c>
    </row>
    <row r="1639" spans="1:26" customFormat="1" x14ac:dyDescent="0.2">
      <c r="A1639" s="37">
        <v>3141</v>
      </c>
      <c r="B1639" s="37" t="s">
        <v>2704</v>
      </c>
      <c r="C1639" s="37" t="s">
        <v>23</v>
      </c>
      <c r="D1639" s="37">
        <v>7.0000000000000007E-2</v>
      </c>
      <c r="E1639" s="37">
        <v>48.91</v>
      </c>
      <c r="F1639" s="37">
        <v>35</v>
      </c>
      <c r="G1639" s="37" t="s">
        <v>63</v>
      </c>
      <c r="H1639" s="37" t="s">
        <v>15</v>
      </c>
      <c r="I1639" s="37" t="s">
        <v>24</v>
      </c>
      <c r="J1639" s="37" t="s">
        <v>54</v>
      </c>
      <c r="K1639" s="37" t="s">
        <v>40</v>
      </c>
      <c r="L1639" s="37" t="s">
        <v>1797</v>
      </c>
      <c r="M1639" s="37">
        <v>0.83</v>
      </c>
      <c r="N1639" s="37" t="s">
        <v>8</v>
      </c>
      <c r="O1639" s="37" t="s">
        <v>28</v>
      </c>
      <c r="P1639" s="37" t="s">
        <v>163</v>
      </c>
      <c r="Q1639" s="37" t="s">
        <v>342</v>
      </c>
      <c r="R1639" s="37">
        <v>77506</v>
      </c>
      <c r="S1639" s="39">
        <v>42156</v>
      </c>
      <c r="T1639" s="39">
        <v>42158</v>
      </c>
      <c r="U1639" s="37">
        <v>-485.68</v>
      </c>
      <c r="V1639" s="37">
        <v>15</v>
      </c>
      <c r="W1639" s="37">
        <v>736.86</v>
      </c>
      <c r="X1639" s="37">
        <v>86369</v>
      </c>
      <c r="Y1639" s="37" t="s">
        <v>3217</v>
      </c>
      <c r="Z1639" s="37">
        <v>872.48269297620959</v>
      </c>
    </row>
    <row r="1640" spans="1:26" customFormat="1" x14ac:dyDescent="0.2">
      <c r="A1640" s="37">
        <v>2737</v>
      </c>
      <c r="B1640" s="37" t="s">
        <v>2246</v>
      </c>
      <c r="C1640" s="37" t="s">
        <v>92</v>
      </c>
      <c r="D1640" s="37">
        <v>0.03</v>
      </c>
      <c r="E1640" s="37">
        <v>15.31</v>
      </c>
      <c r="F1640" s="37">
        <v>8.7799999999999994</v>
      </c>
      <c r="G1640" s="37" t="s">
        <v>14</v>
      </c>
      <c r="H1640" s="37" t="s">
        <v>3</v>
      </c>
      <c r="I1640" s="37" t="s">
        <v>24</v>
      </c>
      <c r="J1640" s="37" t="s">
        <v>54</v>
      </c>
      <c r="K1640" s="37" t="s">
        <v>49</v>
      </c>
      <c r="L1640" s="37" t="s">
        <v>2410</v>
      </c>
      <c r="M1640" s="37">
        <v>0.56999999999999995</v>
      </c>
      <c r="N1640" s="37" t="s">
        <v>8</v>
      </c>
      <c r="O1640" s="37" t="s">
        <v>87</v>
      </c>
      <c r="P1640" s="37" t="s">
        <v>609</v>
      </c>
      <c r="Q1640" s="37" t="s">
        <v>1922</v>
      </c>
      <c r="R1640" s="37">
        <v>5701</v>
      </c>
      <c r="S1640" s="39">
        <v>42156</v>
      </c>
      <c r="T1640" s="39">
        <v>42157</v>
      </c>
      <c r="U1640" s="37">
        <v>-57.56</v>
      </c>
      <c r="V1640" s="37">
        <v>12</v>
      </c>
      <c r="W1640" s="37">
        <v>194.08</v>
      </c>
      <c r="X1640" s="37">
        <v>89019</v>
      </c>
      <c r="Y1640" s="37" t="s">
        <v>3219</v>
      </c>
      <c r="Z1640" s="37">
        <v>326.34583316725747</v>
      </c>
    </row>
    <row r="1641" spans="1:26" customFormat="1" x14ac:dyDescent="0.2">
      <c r="A1641" s="37">
        <v>2828</v>
      </c>
      <c r="B1641" s="37" t="s">
        <v>1235</v>
      </c>
      <c r="C1641" s="37" t="s">
        <v>92</v>
      </c>
      <c r="D1641" s="37">
        <v>7.0000000000000007E-2</v>
      </c>
      <c r="E1641" s="37">
        <v>39.479999999999997</v>
      </c>
      <c r="F1641" s="37">
        <v>1.99</v>
      </c>
      <c r="G1641" s="37" t="s">
        <v>14</v>
      </c>
      <c r="H1641" s="37" t="s">
        <v>70</v>
      </c>
      <c r="I1641" s="37" t="s">
        <v>16</v>
      </c>
      <c r="J1641" s="37" t="s">
        <v>17</v>
      </c>
      <c r="K1641" s="37" t="s">
        <v>18</v>
      </c>
      <c r="L1641" s="37" t="s">
        <v>1233</v>
      </c>
      <c r="M1641" s="37">
        <v>0.54</v>
      </c>
      <c r="N1641" s="37" t="s">
        <v>8</v>
      </c>
      <c r="O1641" s="37" t="s">
        <v>35</v>
      </c>
      <c r="P1641" s="37" t="s">
        <v>66</v>
      </c>
      <c r="Q1641" s="37" t="s">
        <v>1237</v>
      </c>
      <c r="R1641" s="37">
        <v>92243</v>
      </c>
      <c r="S1641" s="39">
        <v>42156</v>
      </c>
      <c r="T1641" s="39">
        <v>42157</v>
      </c>
      <c r="U1641" s="37">
        <v>322.25069999999999</v>
      </c>
      <c r="V1641" s="37">
        <v>12</v>
      </c>
      <c r="W1641" s="37">
        <v>467.03</v>
      </c>
      <c r="X1641" s="37">
        <v>87721</v>
      </c>
      <c r="Y1641" s="37" t="s">
        <v>3218</v>
      </c>
      <c r="Z1641" s="37">
        <v>561.00698461447405</v>
      </c>
    </row>
    <row r="1642" spans="1:26" customFormat="1" x14ac:dyDescent="0.2">
      <c r="A1642" s="37">
        <v>797</v>
      </c>
      <c r="B1642" s="37" t="s">
        <v>1500</v>
      </c>
      <c r="C1642" s="37" t="s">
        <v>46</v>
      </c>
      <c r="D1642" s="37">
        <v>0.04</v>
      </c>
      <c r="E1642" s="37">
        <v>9.11</v>
      </c>
      <c r="F1642" s="37">
        <v>2.25</v>
      </c>
      <c r="G1642" s="37" t="s">
        <v>14</v>
      </c>
      <c r="H1642" s="37" t="s">
        <v>70</v>
      </c>
      <c r="I1642" s="37" t="s">
        <v>24</v>
      </c>
      <c r="J1642" s="37" t="s">
        <v>25</v>
      </c>
      <c r="K1642" s="37" t="s">
        <v>26</v>
      </c>
      <c r="L1642" s="37" t="s">
        <v>2705</v>
      </c>
      <c r="M1642" s="37">
        <v>0.52</v>
      </c>
      <c r="N1642" s="37" t="s">
        <v>8</v>
      </c>
      <c r="O1642" s="37" t="s">
        <v>35</v>
      </c>
      <c r="P1642" s="37" t="s">
        <v>122</v>
      </c>
      <c r="Q1642" s="37" t="s">
        <v>1502</v>
      </c>
      <c r="R1642" s="37">
        <v>84067</v>
      </c>
      <c r="S1642" s="39">
        <v>42156</v>
      </c>
      <c r="T1642" s="39">
        <v>42159</v>
      </c>
      <c r="U1642" s="37">
        <v>-3.496</v>
      </c>
      <c r="V1642" s="37">
        <v>2</v>
      </c>
      <c r="W1642" s="37">
        <v>18.59</v>
      </c>
      <c r="X1642" s="37">
        <v>86868</v>
      </c>
      <c r="Y1642" s="37" t="s">
        <v>3218</v>
      </c>
      <c r="Z1642" s="37">
        <v>330.93325493118249</v>
      </c>
    </row>
    <row r="1643" spans="1:26" customFormat="1" x14ac:dyDescent="0.2">
      <c r="A1643" s="37">
        <v>797</v>
      </c>
      <c r="B1643" s="37" t="s">
        <v>1500</v>
      </c>
      <c r="C1643" s="37" t="s">
        <v>46</v>
      </c>
      <c r="D1643" s="37">
        <v>7.0000000000000007E-2</v>
      </c>
      <c r="E1643" s="37">
        <v>64.650000000000006</v>
      </c>
      <c r="F1643" s="37">
        <v>35</v>
      </c>
      <c r="G1643" s="37" t="s">
        <v>14</v>
      </c>
      <c r="H1643" s="37" t="s">
        <v>70</v>
      </c>
      <c r="I1643" s="37" t="s">
        <v>24</v>
      </c>
      <c r="J1643" s="37" t="s">
        <v>54</v>
      </c>
      <c r="K1643" s="37" t="s">
        <v>40</v>
      </c>
      <c r="L1643" s="37" t="s">
        <v>989</v>
      </c>
      <c r="M1643" s="37">
        <v>0.8</v>
      </c>
      <c r="N1643" s="37" t="s">
        <v>8</v>
      </c>
      <c r="O1643" s="37" t="s">
        <v>35</v>
      </c>
      <c r="P1643" s="37" t="s">
        <v>122</v>
      </c>
      <c r="Q1643" s="37" t="s">
        <v>1502</v>
      </c>
      <c r="R1643" s="37">
        <v>84067</v>
      </c>
      <c r="S1643" s="39">
        <v>42156</v>
      </c>
      <c r="T1643" s="39">
        <v>42158</v>
      </c>
      <c r="U1643" s="37">
        <v>-717.072</v>
      </c>
      <c r="V1643" s="37">
        <v>13</v>
      </c>
      <c r="W1643" s="37">
        <v>834.08</v>
      </c>
      <c r="X1643" s="37">
        <v>86868</v>
      </c>
      <c r="Y1643" s="37" t="s">
        <v>3218</v>
      </c>
      <c r="Z1643" s="37">
        <v>892.32451494844395</v>
      </c>
    </row>
    <row r="1644" spans="1:26" customFormat="1" x14ac:dyDescent="0.2">
      <c r="A1644" s="37">
        <v>1556</v>
      </c>
      <c r="B1644" s="37" t="s">
        <v>2706</v>
      </c>
      <c r="C1644" s="37" t="s">
        <v>46</v>
      </c>
      <c r="D1644" s="37">
        <v>0.06</v>
      </c>
      <c r="E1644" s="37">
        <v>2.89</v>
      </c>
      <c r="F1644" s="37">
        <v>0.99</v>
      </c>
      <c r="G1644" s="37" t="s">
        <v>14</v>
      </c>
      <c r="H1644" s="37" t="s">
        <v>15</v>
      </c>
      <c r="I1644" s="37" t="s">
        <v>24</v>
      </c>
      <c r="J1644" s="37" t="s">
        <v>128</v>
      </c>
      <c r="K1644" s="37" t="s">
        <v>49</v>
      </c>
      <c r="L1644" s="37" t="s">
        <v>2707</v>
      </c>
      <c r="M1644" s="37">
        <v>0.38</v>
      </c>
      <c r="N1644" s="37" t="s">
        <v>8</v>
      </c>
      <c r="O1644" s="37" t="s">
        <v>9</v>
      </c>
      <c r="P1644" s="37" t="s">
        <v>218</v>
      </c>
      <c r="Q1644" s="37" t="s">
        <v>2708</v>
      </c>
      <c r="R1644" s="37">
        <v>22304</v>
      </c>
      <c r="S1644" s="39">
        <v>42156</v>
      </c>
      <c r="T1644" s="39">
        <v>42158</v>
      </c>
      <c r="U1644" s="37">
        <v>-2.0097</v>
      </c>
      <c r="V1644" s="37">
        <v>6</v>
      </c>
      <c r="W1644" s="37">
        <v>16.670000000000002</v>
      </c>
      <c r="X1644" s="37">
        <v>87425</v>
      </c>
      <c r="Y1644" s="37" t="s">
        <v>3216</v>
      </c>
      <c r="Z1644" s="37">
        <v>119.62307759247338</v>
      </c>
    </row>
    <row r="1645" spans="1:26" customFormat="1" x14ac:dyDescent="0.2">
      <c r="A1645" s="37">
        <v>1556</v>
      </c>
      <c r="B1645" s="37" t="s">
        <v>2706</v>
      </c>
      <c r="C1645" s="37" t="s">
        <v>46</v>
      </c>
      <c r="D1645" s="37">
        <v>0.08</v>
      </c>
      <c r="E1645" s="37">
        <v>22.84</v>
      </c>
      <c r="F1645" s="37">
        <v>11.54</v>
      </c>
      <c r="G1645" s="37" t="s">
        <v>14</v>
      </c>
      <c r="H1645" s="37" t="s">
        <v>15</v>
      </c>
      <c r="I1645" s="37" t="s">
        <v>24</v>
      </c>
      <c r="J1645" s="37" t="s">
        <v>64</v>
      </c>
      <c r="K1645" s="37" t="s">
        <v>49</v>
      </c>
      <c r="L1645" s="37" t="s">
        <v>1817</v>
      </c>
      <c r="M1645" s="37">
        <v>0.39</v>
      </c>
      <c r="N1645" s="37" t="s">
        <v>8</v>
      </c>
      <c r="O1645" s="37" t="s">
        <v>9</v>
      </c>
      <c r="P1645" s="37" t="s">
        <v>218</v>
      </c>
      <c r="Q1645" s="37" t="s">
        <v>2708</v>
      </c>
      <c r="R1645" s="37">
        <v>22304</v>
      </c>
      <c r="S1645" s="39">
        <v>42156</v>
      </c>
      <c r="T1645" s="39">
        <v>42158</v>
      </c>
      <c r="U1645" s="37">
        <v>-477.37200000000001</v>
      </c>
      <c r="V1645" s="37">
        <v>9</v>
      </c>
      <c r="W1645" s="37">
        <v>195.16</v>
      </c>
      <c r="X1645" s="37">
        <v>87425</v>
      </c>
      <c r="Y1645" s="37" t="s">
        <v>3216</v>
      </c>
      <c r="Z1645" s="37">
        <v>-17.96314077286781</v>
      </c>
    </row>
    <row r="1646" spans="1:26" customFormat="1" x14ac:dyDescent="0.2">
      <c r="A1646" s="37">
        <v>1690</v>
      </c>
      <c r="B1646" s="37" t="s">
        <v>726</v>
      </c>
      <c r="C1646" s="37" t="s">
        <v>46</v>
      </c>
      <c r="D1646" s="37">
        <v>0.09</v>
      </c>
      <c r="E1646" s="37">
        <v>95.43</v>
      </c>
      <c r="F1646" s="37">
        <v>19.989999999999998</v>
      </c>
      <c r="G1646" s="37" t="s">
        <v>14</v>
      </c>
      <c r="H1646" s="37" t="s">
        <v>70</v>
      </c>
      <c r="I1646" s="37" t="s">
        <v>24</v>
      </c>
      <c r="J1646" s="37" t="s">
        <v>54</v>
      </c>
      <c r="K1646" s="37" t="s">
        <v>49</v>
      </c>
      <c r="L1646" s="37" t="s">
        <v>1413</v>
      </c>
      <c r="M1646" s="37">
        <v>0.79</v>
      </c>
      <c r="N1646" s="37" t="s">
        <v>8</v>
      </c>
      <c r="O1646" s="37" t="s">
        <v>87</v>
      </c>
      <c r="P1646" s="37" t="s">
        <v>296</v>
      </c>
      <c r="Q1646" s="37" t="s">
        <v>728</v>
      </c>
      <c r="R1646" s="37">
        <v>17112</v>
      </c>
      <c r="S1646" s="39">
        <v>42156</v>
      </c>
      <c r="T1646" s="39">
        <v>42157</v>
      </c>
      <c r="U1646" s="37">
        <v>-143.23500000000001</v>
      </c>
      <c r="V1646" s="37">
        <v>22</v>
      </c>
      <c r="W1646" s="37">
        <v>2053.6</v>
      </c>
      <c r="X1646" s="37">
        <v>91078</v>
      </c>
      <c r="Y1646" s="37" t="s">
        <v>3219</v>
      </c>
      <c r="Z1646" s="37">
        <v>1139.9923218832382</v>
      </c>
    </row>
    <row r="1647" spans="1:26" customFormat="1" x14ac:dyDescent="0.2">
      <c r="A1647" s="37">
        <v>2443</v>
      </c>
      <c r="B1647" s="37" t="s">
        <v>597</v>
      </c>
      <c r="C1647" s="37" t="s">
        <v>46</v>
      </c>
      <c r="D1647" s="37">
        <v>0.06</v>
      </c>
      <c r="E1647" s="37">
        <v>2.2799999999999998</v>
      </c>
      <c r="F1647" s="37">
        <v>5.2</v>
      </c>
      <c r="G1647" s="37" t="s">
        <v>14</v>
      </c>
      <c r="H1647" s="37" t="s">
        <v>70</v>
      </c>
      <c r="I1647" s="37" t="s">
        <v>24</v>
      </c>
      <c r="J1647" s="37" t="s">
        <v>25</v>
      </c>
      <c r="K1647" s="37" t="s">
        <v>26</v>
      </c>
      <c r="L1647" s="37" t="s">
        <v>2709</v>
      </c>
      <c r="M1647" s="37">
        <v>0.41</v>
      </c>
      <c r="N1647" s="37" t="s">
        <v>8</v>
      </c>
      <c r="O1647" s="37" t="s">
        <v>9</v>
      </c>
      <c r="P1647" s="37" t="s">
        <v>99</v>
      </c>
      <c r="Q1647" s="37" t="s">
        <v>104</v>
      </c>
      <c r="R1647" s="37">
        <v>33142</v>
      </c>
      <c r="S1647" s="39">
        <v>42156</v>
      </c>
      <c r="T1647" s="39">
        <v>42158</v>
      </c>
      <c r="U1647" s="37">
        <v>-2002.6314</v>
      </c>
      <c r="V1647" s="37">
        <v>13</v>
      </c>
      <c r="W1647" s="37">
        <v>30.47</v>
      </c>
      <c r="X1647" s="37">
        <v>89301</v>
      </c>
      <c r="Y1647" s="37" t="s">
        <v>3216</v>
      </c>
      <c r="Z1647" s="37">
        <v>-1760.74334176194</v>
      </c>
    </row>
    <row r="1648" spans="1:26" customFormat="1" x14ac:dyDescent="0.2">
      <c r="A1648" s="37">
        <v>142</v>
      </c>
      <c r="B1648" s="37" t="s">
        <v>2710</v>
      </c>
      <c r="C1648" s="37" t="s">
        <v>1</v>
      </c>
      <c r="D1648" s="37">
        <v>0.03</v>
      </c>
      <c r="E1648" s="37">
        <v>22.84</v>
      </c>
      <c r="F1648" s="37">
        <v>11.54</v>
      </c>
      <c r="G1648" s="37" t="s">
        <v>14</v>
      </c>
      <c r="H1648" s="37" t="s">
        <v>3</v>
      </c>
      <c r="I1648" s="37" t="s">
        <v>24</v>
      </c>
      <c r="J1648" s="37" t="s">
        <v>64</v>
      </c>
      <c r="K1648" s="37" t="s">
        <v>49</v>
      </c>
      <c r="L1648" s="37" t="s">
        <v>1817</v>
      </c>
      <c r="M1648" s="37">
        <v>0.39</v>
      </c>
      <c r="N1648" s="37" t="s">
        <v>8</v>
      </c>
      <c r="O1648" s="37" t="s">
        <v>87</v>
      </c>
      <c r="P1648" s="37" t="s">
        <v>224</v>
      </c>
      <c r="Q1648" s="37" t="s">
        <v>2711</v>
      </c>
      <c r="R1648" s="37">
        <v>6401</v>
      </c>
      <c r="S1648" s="39">
        <v>42157</v>
      </c>
      <c r="T1648" s="39">
        <v>42158</v>
      </c>
      <c r="U1648" s="37">
        <v>91.956000000000003</v>
      </c>
      <c r="V1648" s="37">
        <v>13</v>
      </c>
      <c r="W1648" s="37">
        <v>312.58999999999997</v>
      </c>
      <c r="X1648" s="37">
        <v>91087</v>
      </c>
      <c r="Y1648" s="37" t="s">
        <v>3219</v>
      </c>
      <c r="Z1648" s="37">
        <v>706.96647639709181</v>
      </c>
    </row>
    <row r="1649" spans="1:26" customFormat="1" x14ac:dyDescent="0.2">
      <c r="A1649" s="37">
        <v>144</v>
      </c>
      <c r="B1649" s="37" t="s">
        <v>2712</v>
      </c>
      <c r="C1649" s="37" t="s">
        <v>1</v>
      </c>
      <c r="D1649" s="37">
        <v>0.05</v>
      </c>
      <c r="E1649" s="37">
        <v>10.98</v>
      </c>
      <c r="F1649" s="37">
        <v>3.37</v>
      </c>
      <c r="G1649" s="37" t="s">
        <v>14</v>
      </c>
      <c r="H1649" s="37" t="s">
        <v>3</v>
      </c>
      <c r="I1649" s="37" t="s">
        <v>24</v>
      </c>
      <c r="J1649" s="37" t="s">
        <v>544</v>
      </c>
      <c r="K1649" s="37" t="s">
        <v>18</v>
      </c>
      <c r="L1649" s="37" t="s">
        <v>2105</v>
      </c>
      <c r="M1649" s="37">
        <v>0.56999999999999995</v>
      </c>
      <c r="N1649" s="37" t="s">
        <v>8</v>
      </c>
      <c r="O1649" s="37" t="s">
        <v>87</v>
      </c>
      <c r="P1649" s="37" t="s">
        <v>379</v>
      </c>
      <c r="Q1649" s="37" t="s">
        <v>2713</v>
      </c>
      <c r="R1649" s="37">
        <v>2664</v>
      </c>
      <c r="S1649" s="39">
        <v>42157</v>
      </c>
      <c r="T1649" s="39">
        <v>42158</v>
      </c>
      <c r="U1649" s="37">
        <v>-2.544</v>
      </c>
      <c r="V1649" s="37">
        <v>6</v>
      </c>
      <c r="W1649" s="37">
        <v>64.400000000000006</v>
      </c>
      <c r="X1649" s="37">
        <v>91087</v>
      </c>
      <c r="Y1649" s="37" t="s">
        <v>3219</v>
      </c>
      <c r="Z1649" s="37">
        <v>483.61945112048789</v>
      </c>
    </row>
    <row r="1650" spans="1:26" customFormat="1" x14ac:dyDescent="0.2">
      <c r="A1650" s="37">
        <v>1461</v>
      </c>
      <c r="B1650" s="37" t="s">
        <v>2714</v>
      </c>
      <c r="C1650" s="37" t="s">
        <v>13</v>
      </c>
      <c r="D1650" s="37">
        <v>0.05</v>
      </c>
      <c r="E1650" s="37">
        <v>12.95</v>
      </c>
      <c r="F1650" s="37">
        <v>4.9800000000000004</v>
      </c>
      <c r="G1650" s="37" t="s">
        <v>14</v>
      </c>
      <c r="H1650" s="37" t="s">
        <v>15</v>
      </c>
      <c r="I1650" s="37" t="s">
        <v>24</v>
      </c>
      <c r="J1650" s="37" t="s">
        <v>48</v>
      </c>
      <c r="K1650" s="37" t="s">
        <v>49</v>
      </c>
      <c r="L1650" s="37" t="s">
        <v>2715</v>
      </c>
      <c r="M1650" s="37">
        <v>0.4</v>
      </c>
      <c r="N1650" s="37" t="s">
        <v>8</v>
      </c>
      <c r="O1650" s="37" t="s">
        <v>28</v>
      </c>
      <c r="P1650" s="37" t="s">
        <v>29</v>
      </c>
      <c r="Q1650" s="37" t="s">
        <v>2005</v>
      </c>
      <c r="R1650" s="37">
        <v>47905</v>
      </c>
      <c r="S1650" s="39">
        <v>42157</v>
      </c>
      <c r="T1650" s="39">
        <v>42159</v>
      </c>
      <c r="U1650" s="37">
        <v>134.16825</v>
      </c>
      <c r="V1650" s="37">
        <v>19</v>
      </c>
      <c r="W1650" s="37">
        <v>252.36</v>
      </c>
      <c r="X1650" s="37">
        <v>86397</v>
      </c>
      <c r="Y1650" s="37" t="s">
        <v>3217</v>
      </c>
      <c r="Z1650" s="37">
        <v>220.58792778209013</v>
      </c>
    </row>
    <row r="1651" spans="1:26" customFormat="1" x14ac:dyDescent="0.2">
      <c r="A1651" s="37">
        <v>1997</v>
      </c>
      <c r="B1651" s="37" t="s">
        <v>750</v>
      </c>
      <c r="C1651" s="37" t="s">
        <v>23</v>
      </c>
      <c r="D1651" s="37">
        <v>0</v>
      </c>
      <c r="E1651" s="37">
        <v>24.92</v>
      </c>
      <c r="F1651" s="37">
        <v>12.98</v>
      </c>
      <c r="G1651" s="37" t="s">
        <v>14</v>
      </c>
      <c r="H1651" s="37" t="s">
        <v>15</v>
      </c>
      <c r="I1651" s="37" t="s">
        <v>24</v>
      </c>
      <c r="J1651" s="37" t="s">
        <v>48</v>
      </c>
      <c r="K1651" s="37" t="s">
        <v>49</v>
      </c>
      <c r="L1651" s="37" t="s">
        <v>1707</v>
      </c>
      <c r="M1651" s="37">
        <v>0.39</v>
      </c>
      <c r="N1651" s="37" t="s">
        <v>8</v>
      </c>
      <c r="O1651" s="37" t="s">
        <v>9</v>
      </c>
      <c r="P1651" s="37" t="s">
        <v>247</v>
      </c>
      <c r="Q1651" s="37" t="s">
        <v>248</v>
      </c>
      <c r="R1651" s="37">
        <v>29915</v>
      </c>
      <c r="S1651" s="39">
        <v>42157</v>
      </c>
      <c r="T1651" s="39">
        <v>42157</v>
      </c>
      <c r="U1651" s="37">
        <v>-23.155999999999999</v>
      </c>
      <c r="V1651" s="37">
        <v>1</v>
      </c>
      <c r="W1651" s="37">
        <v>32.659999999999997</v>
      </c>
      <c r="X1651" s="37">
        <v>90335</v>
      </c>
      <c r="Y1651" s="37" t="s">
        <v>3216</v>
      </c>
      <c r="Z1651" s="37">
        <v>425.08961399828542</v>
      </c>
    </row>
    <row r="1652" spans="1:26" customFormat="1" x14ac:dyDescent="0.2">
      <c r="A1652" s="37">
        <v>2334</v>
      </c>
      <c r="B1652" s="37" t="s">
        <v>2014</v>
      </c>
      <c r="C1652" s="37" t="s">
        <v>23</v>
      </c>
      <c r="D1652" s="37">
        <v>0.06</v>
      </c>
      <c r="E1652" s="37">
        <v>3.74</v>
      </c>
      <c r="F1652" s="37">
        <v>0.94</v>
      </c>
      <c r="G1652" s="37" t="s">
        <v>14</v>
      </c>
      <c r="H1652" s="37" t="s">
        <v>47</v>
      </c>
      <c r="I1652" s="37" t="s">
        <v>24</v>
      </c>
      <c r="J1652" s="37" t="s">
        <v>152</v>
      </c>
      <c r="K1652" s="37" t="s">
        <v>26</v>
      </c>
      <c r="L1652" s="37" t="s">
        <v>2716</v>
      </c>
      <c r="M1652" s="37">
        <v>0.83</v>
      </c>
      <c r="N1652" s="37" t="s">
        <v>8</v>
      </c>
      <c r="O1652" s="37" t="s">
        <v>28</v>
      </c>
      <c r="P1652" s="37" t="s">
        <v>333</v>
      </c>
      <c r="Q1652" s="37" t="s">
        <v>2015</v>
      </c>
      <c r="R1652" s="37">
        <v>53220</v>
      </c>
      <c r="S1652" s="39">
        <v>42157</v>
      </c>
      <c r="T1652" s="39">
        <v>42164</v>
      </c>
      <c r="U1652" s="37">
        <v>-7.6849999999999996</v>
      </c>
      <c r="V1652" s="37">
        <v>12</v>
      </c>
      <c r="W1652" s="37">
        <v>44.75</v>
      </c>
      <c r="X1652" s="37">
        <v>89610</v>
      </c>
      <c r="Y1652" s="37" t="s">
        <v>3217</v>
      </c>
      <c r="Z1652" s="37">
        <v>427.23936542258741</v>
      </c>
    </row>
    <row r="1653" spans="1:26" customFormat="1" x14ac:dyDescent="0.2">
      <c r="A1653" s="37">
        <v>210</v>
      </c>
      <c r="B1653" s="37" t="s">
        <v>555</v>
      </c>
      <c r="C1653" s="37" t="s">
        <v>92</v>
      </c>
      <c r="D1653" s="37">
        <v>0.09</v>
      </c>
      <c r="E1653" s="37">
        <v>5.4</v>
      </c>
      <c r="F1653" s="37">
        <v>7.78</v>
      </c>
      <c r="G1653" s="37" t="s">
        <v>63</v>
      </c>
      <c r="H1653" s="37" t="s">
        <v>47</v>
      </c>
      <c r="I1653" s="37" t="s">
        <v>24</v>
      </c>
      <c r="J1653" s="37" t="s">
        <v>48</v>
      </c>
      <c r="K1653" s="37" t="s">
        <v>49</v>
      </c>
      <c r="L1653" s="37" t="s">
        <v>1460</v>
      </c>
      <c r="M1653" s="37">
        <v>0.37</v>
      </c>
      <c r="N1653" s="37" t="s">
        <v>8</v>
      </c>
      <c r="O1653" s="37" t="s">
        <v>87</v>
      </c>
      <c r="P1653" s="37" t="s">
        <v>88</v>
      </c>
      <c r="Q1653" s="37" t="s">
        <v>557</v>
      </c>
      <c r="R1653" s="37">
        <v>12180</v>
      </c>
      <c r="S1653" s="39">
        <v>42157</v>
      </c>
      <c r="T1653" s="39">
        <v>42157</v>
      </c>
      <c r="U1653" s="37">
        <v>-21.487749999999998</v>
      </c>
      <c r="V1653" s="37">
        <v>4</v>
      </c>
      <c r="W1653" s="37">
        <v>27.3</v>
      </c>
      <c r="X1653" s="37">
        <v>85966</v>
      </c>
      <c r="Y1653" s="37" t="s">
        <v>3219</v>
      </c>
      <c r="Z1653" s="37">
        <v>55.968349830326758</v>
      </c>
    </row>
    <row r="1654" spans="1:26" customFormat="1" x14ac:dyDescent="0.2">
      <c r="A1654" s="37">
        <v>210</v>
      </c>
      <c r="B1654" s="37" t="s">
        <v>555</v>
      </c>
      <c r="C1654" s="37" t="s">
        <v>92</v>
      </c>
      <c r="D1654" s="37">
        <v>0.02</v>
      </c>
      <c r="E1654" s="37">
        <v>20.28</v>
      </c>
      <c r="F1654" s="37">
        <v>6.68</v>
      </c>
      <c r="G1654" s="37" t="s">
        <v>14</v>
      </c>
      <c r="H1654" s="37" t="s">
        <v>47</v>
      </c>
      <c r="I1654" s="37" t="s">
        <v>4</v>
      </c>
      <c r="J1654" s="37" t="s">
        <v>102</v>
      </c>
      <c r="K1654" s="37" t="s">
        <v>49</v>
      </c>
      <c r="L1654" s="37" t="s">
        <v>2717</v>
      </c>
      <c r="M1654" s="37">
        <v>0.53</v>
      </c>
      <c r="N1654" s="37" t="s">
        <v>8</v>
      </c>
      <c r="O1654" s="37" t="s">
        <v>87</v>
      </c>
      <c r="P1654" s="37" t="s">
        <v>88</v>
      </c>
      <c r="Q1654" s="37" t="s">
        <v>557</v>
      </c>
      <c r="R1654" s="37">
        <v>12180</v>
      </c>
      <c r="S1654" s="39">
        <v>42157</v>
      </c>
      <c r="T1654" s="39">
        <v>42157</v>
      </c>
      <c r="U1654" s="37">
        <v>44.677500000000002</v>
      </c>
      <c r="V1654" s="37">
        <v>3</v>
      </c>
      <c r="W1654" s="37">
        <v>64.75</v>
      </c>
      <c r="X1654" s="37">
        <v>85966</v>
      </c>
      <c r="Y1654" s="37" t="s">
        <v>3219</v>
      </c>
      <c r="Z1654" s="37">
        <v>401.40566868796475</v>
      </c>
    </row>
    <row r="1655" spans="1:26" customFormat="1" x14ac:dyDescent="0.2">
      <c r="A1655" s="37">
        <v>210</v>
      </c>
      <c r="B1655" s="37" t="s">
        <v>555</v>
      </c>
      <c r="C1655" s="37" t="s">
        <v>92</v>
      </c>
      <c r="D1655" s="37">
        <v>0</v>
      </c>
      <c r="E1655" s="37">
        <v>11.55</v>
      </c>
      <c r="F1655" s="37">
        <v>2.36</v>
      </c>
      <c r="G1655" s="37" t="s">
        <v>14</v>
      </c>
      <c r="H1655" s="37" t="s">
        <v>47</v>
      </c>
      <c r="I1655" s="37" t="s">
        <v>24</v>
      </c>
      <c r="J1655" s="37" t="s">
        <v>25</v>
      </c>
      <c r="K1655" s="37" t="s">
        <v>26</v>
      </c>
      <c r="L1655" s="37" t="s">
        <v>356</v>
      </c>
      <c r="M1655" s="37">
        <v>0.55000000000000004</v>
      </c>
      <c r="N1655" s="37" t="s">
        <v>8</v>
      </c>
      <c r="O1655" s="37" t="s">
        <v>87</v>
      </c>
      <c r="P1655" s="37" t="s">
        <v>88</v>
      </c>
      <c r="Q1655" s="37" t="s">
        <v>557</v>
      </c>
      <c r="R1655" s="37">
        <v>12180</v>
      </c>
      <c r="S1655" s="39">
        <v>42157</v>
      </c>
      <c r="T1655" s="39">
        <v>42158</v>
      </c>
      <c r="U1655" s="37">
        <v>23.594999999999999</v>
      </c>
      <c r="V1655" s="37">
        <v>5</v>
      </c>
      <c r="W1655" s="37">
        <v>62.98</v>
      </c>
      <c r="X1655" s="37">
        <v>85966</v>
      </c>
      <c r="Y1655" s="37" t="s">
        <v>3219</v>
      </c>
      <c r="Z1655" s="37">
        <v>262.90250810744368</v>
      </c>
    </row>
    <row r="1656" spans="1:26" customFormat="1" x14ac:dyDescent="0.2">
      <c r="A1656" s="37">
        <v>211</v>
      </c>
      <c r="B1656" s="37" t="s">
        <v>238</v>
      </c>
      <c r="C1656" s="37" t="s">
        <v>92</v>
      </c>
      <c r="D1656" s="37">
        <v>0.05</v>
      </c>
      <c r="E1656" s="37">
        <v>2.08</v>
      </c>
      <c r="F1656" s="37">
        <v>2.56</v>
      </c>
      <c r="G1656" s="37" t="s">
        <v>14</v>
      </c>
      <c r="H1656" s="37" t="s">
        <v>47</v>
      </c>
      <c r="I1656" s="37" t="s">
        <v>24</v>
      </c>
      <c r="J1656" s="37" t="s">
        <v>544</v>
      </c>
      <c r="K1656" s="37" t="s">
        <v>18</v>
      </c>
      <c r="L1656" s="37" t="s">
        <v>1143</v>
      </c>
      <c r="M1656" s="37">
        <v>0.55000000000000004</v>
      </c>
      <c r="N1656" s="37" t="s">
        <v>8</v>
      </c>
      <c r="O1656" s="37" t="s">
        <v>87</v>
      </c>
      <c r="P1656" s="37" t="s">
        <v>88</v>
      </c>
      <c r="Q1656" s="37" t="s">
        <v>239</v>
      </c>
      <c r="R1656" s="37">
        <v>13501</v>
      </c>
      <c r="S1656" s="39">
        <v>42157</v>
      </c>
      <c r="T1656" s="39">
        <v>42158</v>
      </c>
      <c r="U1656" s="37">
        <v>-36.25</v>
      </c>
      <c r="V1656" s="37">
        <v>20</v>
      </c>
      <c r="W1656" s="37">
        <v>42.29</v>
      </c>
      <c r="X1656" s="37">
        <v>85966</v>
      </c>
      <c r="Y1656" s="37" t="s">
        <v>3219</v>
      </c>
      <c r="Z1656" s="37">
        <v>144.43443946020977</v>
      </c>
    </row>
    <row r="1657" spans="1:26" customFormat="1" x14ac:dyDescent="0.2">
      <c r="A1657" s="37">
        <v>3374</v>
      </c>
      <c r="B1657" s="37" t="s">
        <v>2718</v>
      </c>
      <c r="C1657" s="37" t="s">
        <v>92</v>
      </c>
      <c r="D1657" s="37">
        <v>0.01</v>
      </c>
      <c r="E1657" s="37">
        <v>179.29</v>
      </c>
      <c r="F1657" s="37">
        <v>29.21</v>
      </c>
      <c r="G1657" s="37" t="s">
        <v>2</v>
      </c>
      <c r="H1657" s="37" t="s">
        <v>70</v>
      </c>
      <c r="I1657" s="37" t="s">
        <v>4</v>
      </c>
      <c r="J1657" s="37" t="s">
        <v>5</v>
      </c>
      <c r="K1657" s="37" t="s">
        <v>6</v>
      </c>
      <c r="L1657" s="37" t="s">
        <v>519</v>
      </c>
      <c r="M1657" s="37">
        <v>0.76</v>
      </c>
      <c r="N1657" s="37" t="s">
        <v>8</v>
      </c>
      <c r="O1657" s="37" t="s">
        <v>87</v>
      </c>
      <c r="P1657" s="37" t="s">
        <v>394</v>
      </c>
      <c r="Q1657" s="37" t="s">
        <v>2719</v>
      </c>
      <c r="R1657" s="37">
        <v>21113</v>
      </c>
      <c r="S1657" s="39">
        <v>42157</v>
      </c>
      <c r="T1657" s="39">
        <v>42159</v>
      </c>
      <c r="U1657" s="37">
        <v>66.362219999999994</v>
      </c>
      <c r="V1657" s="37">
        <v>8</v>
      </c>
      <c r="W1657" s="37">
        <v>1487.9</v>
      </c>
      <c r="X1657" s="37">
        <v>87473</v>
      </c>
      <c r="Y1657" s="37" t="s">
        <v>3219</v>
      </c>
      <c r="Z1657" s="37">
        <v>1908.3060246321322</v>
      </c>
    </row>
    <row r="1658" spans="1:26" customFormat="1" x14ac:dyDescent="0.2">
      <c r="A1658" s="37">
        <v>1170</v>
      </c>
      <c r="B1658" s="37" t="s">
        <v>2720</v>
      </c>
      <c r="C1658" s="37" t="s">
        <v>46</v>
      </c>
      <c r="D1658" s="37">
        <v>0.09</v>
      </c>
      <c r="E1658" s="37">
        <v>9.7799999999999994</v>
      </c>
      <c r="F1658" s="37">
        <v>1.39</v>
      </c>
      <c r="G1658" s="37" t="s">
        <v>14</v>
      </c>
      <c r="H1658" s="37" t="s">
        <v>15</v>
      </c>
      <c r="I1658" s="37" t="s">
        <v>24</v>
      </c>
      <c r="J1658" s="37" t="s">
        <v>321</v>
      </c>
      <c r="K1658" s="37" t="s">
        <v>49</v>
      </c>
      <c r="L1658" s="37" t="s">
        <v>1487</v>
      </c>
      <c r="M1658" s="37">
        <v>0.39</v>
      </c>
      <c r="N1658" s="37" t="s">
        <v>8</v>
      </c>
      <c r="O1658" s="37" t="s">
        <v>87</v>
      </c>
      <c r="P1658" s="37" t="s">
        <v>1584</v>
      </c>
      <c r="Q1658" s="37" t="s">
        <v>2701</v>
      </c>
      <c r="R1658" s="37">
        <v>19711</v>
      </c>
      <c r="S1658" s="39">
        <v>42157</v>
      </c>
      <c r="T1658" s="39">
        <v>42158</v>
      </c>
      <c r="U1658" s="37">
        <v>125.20740000000001</v>
      </c>
      <c r="V1658" s="37">
        <v>19</v>
      </c>
      <c r="W1658" s="37">
        <v>181.46</v>
      </c>
      <c r="X1658" s="37">
        <v>87520</v>
      </c>
      <c r="Y1658" s="37" t="s">
        <v>3219</v>
      </c>
      <c r="Z1658" s="37">
        <v>271.02664963863236</v>
      </c>
    </row>
    <row r="1659" spans="1:26" customFormat="1" x14ac:dyDescent="0.2">
      <c r="A1659" s="37">
        <v>1170</v>
      </c>
      <c r="B1659" s="37" t="s">
        <v>2720</v>
      </c>
      <c r="C1659" s="37" t="s">
        <v>46</v>
      </c>
      <c r="D1659" s="37">
        <v>0</v>
      </c>
      <c r="E1659" s="37">
        <v>200.99</v>
      </c>
      <c r="F1659" s="37">
        <v>8.08</v>
      </c>
      <c r="G1659" s="37" t="s">
        <v>14</v>
      </c>
      <c r="H1659" s="37" t="s">
        <v>15</v>
      </c>
      <c r="I1659" s="37" t="s">
        <v>16</v>
      </c>
      <c r="J1659" s="37" t="s">
        <v>111</v>
      </c>
      <c r="K1659" s="37" t="s">
        <v>49</v>
      </c>
      <c r="L1659" s="37" t="s">
        <v>2721</v>
      </c>
      <c r="M1659" s="37">
        <v>0.59</v>
      </c>
      <c r="N1659" s="37" t="s">
        <v>8</v>
      </c>
      <c r="O1659" s="37" t="s">
        <v>87</v>
      </c>
      <c r="P1659" s="37" t="s">
        <v>1584</v>
      </c>
      <c r="Q1659" s="37" t="s">
        <v>2701</v>
      </c>
      <c r="R1659" s="37">
        <v>19711</v>
      </c>
      <c r="S1659" s="39">
        <v>42157</v>
      </c>
      <c r="T1659" s="39">
        <v>42159</v>
      </c>
      <c r="U1659" s="37">
        <v>281.53440000000001</v>
      </c>
      <c r="V1659" s="37">
        <v>6</v>
      </c>
      <c r="W1659" s="37">
        <v>1076.3</v>
      </c>
      <c r="X1659" s="37">
        <v>87520</v>
      </c>
      <c r="Y1659" s="37" t="s">
        <v>3219</v>
      </c>
      <c r="Z1659" s="37">
        <v>1440.8235181310001</v>
      </c>
    </row>
    <row r="1660" spans="1:26" customFormat="1" x14ac:dyDescent="0.2">
      <c r="A1660" s="37">
        <v>2487</v>
      </c>
      <c r="B1660" s="37" t="s">
        <v>2722</v>
      </c>
      <c r="C1660" s="37" t="s">
        <v>46</v>
      </c>
      <c r="D1660" s="37">
        <v>0.02</v>
      </c>
      <c r="E1660" s="37">
        <v>136.97999999999999</v>
      </c>
      <c r="F1660" s="37">
        <v>24.49</v>
      </c>
      <c r="G1660" s="37" t="s">
        <v>63</v>
      </c>
      <c r="H1660" s="37" t="s">
        <v>3</v>
      </c>
      <c r="I1660" s="37" t="s">
        <v>4</v>
      </c>
      <c r="J1660" s="37" t="s">
        <v>102</v>
      </c>
      <c r="K1660" s="37" t="s">
        <v>40</v>
      </c>
      <c r="L1660" s="37" t="s">
        <v>405</v>
      </c>
      <c r="M1660" s="37">
        <v>0.59</v>
      </c>
      <c r="N1660" s="37" t="s">
        <v>8</v>
      </c>
      <c r="O1660" s="37" t="s">
        <v>9</v>
      </c>
      <c r="P1660" s="37" t="s">
        <v>51</v>
      </c>
      <c r="Q1660" s="37" t="s">
        <v>2723</v>
      </c>
      <c r="R1660" s="37">
        <v>30084</v>
      </c>
      <c r="S1660" s="39">
        <v>42157</v>
      </c>
      <c r="T1660" s="39">
        <v>42158</v>
      </c>
      <c r="U1660" s="37">
        <v>88.56</v>
      </c>
      <c r="V1660" s="37">
        <v>8</v>
      </c>
      <c r="W1660" s="37">
        <v>1140.95</v>
      </c>
      <c r="X1660" s="37">
        <v>91417</v>
      </c>
      <c r="Y1660" s="37" t="s">
        <v>3216</v>
      </c>
      <c r="Z1660" s="37">
        <v>1420.686331989898</v>
      </c>
    </row>
    <row r="1661" spans="1:26" customFormat="1" x14ac:dyDescent="0.2">
      <c r="A1661" s="37">
        <v>1389</v>
      </c>
      <c r="B1661" s="37" t="s">
        <v>745</v>
      </c>
      <c r="C1661" s="37" t="s">
        <v>13</v>
      </c>
      <c r="D1661" s="37">
        <v>0.09</v>
      </c>
      <c r="E1661" s="37">
        <v>2.61</v>
      </c>
      <c r="F1661" s="37">
        <v>0.5</v>
      </c>
      <c r="G1661" s="37" t="s">
        <v>14</v>
      </c>
      <c r="H1661" s="37" t="s">
        <v>15</v>
      </c>
      <c r="I1661" s="37" t="s">
        <v>24</v>
      </c>
      <c r="J1661" s="37" t="s">
        <v>128</v>
      </c>
      <c r="K1661" s="37" t="s">
        <v>49</v>
      </c>
      <c r="L1661" s="37" t="s">
        <v>1343</v>
      </c>
      <c r="M1661" s="37">
        <v>0.39</v>
      </c>
      <c r="N1661" s="37" t="s">
        <v>8</v>
      </c>
      <c r="O1661" s="37" t="s">
        <v>35</v>
      </c>
      <c r="P1661" s="37" t="s">
        <v>66</v>
      </c>
      <c r="Q1661" s="37" t="s">
        <v>747</v>
      </c>
      <c r="R1661" s="37">
        <v>94025</v>
      </c>
      <c r="S1661" s="39">
        <v>42158</v>
      </c>
      <c r="T1661" s="39">
        <v>42160</v>
      </c>
      <c r="U1661" s="37">
        <v>29.380199999999999</v>
      </c>
      <c r="V1661" s="37">
        <v>17</v>
      </c>
      <c r="W1661" s="37">
        <v>42.58</v>
      </c>
      <c r="X1661" s="37">
        <v>88729</v>
      </c>
      <c r="Y1661" s="37" t="s">
        <v>3218</v>
      </c>
      <c r="Z1661" s="37">
        <v>-77.684427420086649</v>
      </c>
    </row>
    <row r="1662" spans="1:26" customFormat="1" x14ac:dyDescent="0.2">
      <c r="A1662" s="37">
        <v>87</v>
      </c>
      <c r="B1662" s="37" t="s">
        <v>1762</v>
      </c>
      <c r="C1662" s="37" t="s">
        <v>23</v>
      </c>
      <c r="D1662" s="37">
        <v>0.05</v>
      </c>
      <c r="E1662" s="37">
        <v>161.55000000000001</v>
      </c>
      <c r="F1662" s="37">
        <v>19.989999999999998</v>
      </c>
      <c r="G1662" s="37" t="s">
        <v>14</v>
      </c>
      <c r="H1662" s="37" t="s">
        <v>70</v>
      </c>
      <c r="I1662" s="37" t="s">
        <v>24</v>
      </c>
      <c r="J1662" s="37" t="s">
        <v>54</v>
      </c>
      <c r="K1662" s="37" t="s">
        <v>49</v>
      </c>
      <c r="L1662" s="37" t="s">
        <v>55</v>
      </c>
      <c r="M1662" s="37">
        <v>0.66</v>
      </c>
      <c r="N1662" s="37" t="s">
        <v>8</v>
      </c>
      <c r="O1662" s="37" t="s">
        <v>35</v>
      </c>
      <c r="P1662" s="37" t="s">
        <v>66</v>
      </c>
      <c r="Q1662" s="37" t="s">
        <v>1763</v>
      </c>
      <c r="R1662" s="37">
        <v>95687</v>
      </c>
      <c r="S1662" s="39">
        <v>42158</v>
      </c>
      <c r="T1662" s="39">
        <v>42163</v>
      </c>
      <c r="U1662" s="37">
        <v>1892.424</v>
      </c>
      <c r="V1662" s="37">
        <v>19</v>
      </c>
      <c r="W1662" s="37">
        <v>3127.69</v>
      </c>
      <c r="X1662" s="37">
        <v>90596</v>
      </c>
      <c r="Y1662" s="37" t="s">
        <v>3218</v>
      </c>
      <c r="Z1662" s="37">
        <v>3228.8438369218743</v>
      </c>
    </row>
    <row r="1663" spans="1:26" customFormat="1" x14ac:dyDescent="0.2">
      <c r="A1663" s="37">
        <v>2268</v>
      </c>
      <c r="B1663" s="37" t="s">
        <v>2724</v>
      </c>
      <c r="C1663" s="37" t="s">
        <v>23</v>
      </c>
      <c r="D1663" s="37">
        <v>0.08</v>
      </c>
      <c r="E1663" s="37">
        <v>259.70999999999998</v>
      </c>
      <c r="F1663" s="37">
        <v>66.67</v>
      </c>
      <c r="G1663" s="37" t="s">
        <v>2</v>
      </c>
      <c r="H1663" s="37" t="s">
        <v>3</v>
      </c>
      <c r="I1663" s="37" t="s">
        <v>4</v>
      </c>
      <c r="J1663" s="37" t="s">
        <v>5</v>
      </c>
      <c r="K1663" s="37" t="s">
        <v>6</v>
      </c>
      <c r="L1663" s="37" t="s">
        <v>1002</v>
      </c>
      <c r="M1663" s="37">
        <v>0.61</v>
      </c>
      <c r="N1663" s="37" t="s">
        <v>8</v>
      </c>
      <c r="O1663" s="37" t="s">
        <v>9</v>
      </c>
      <c r="P1663" s="37" t="s">
        <v>99</v>
      </c>
      <c r="Q1663" s="37" t="s">
        <v>2725</v>
      </c>
      <c r="R1663" s="37">
        <v>34639</v>
      </c>
      <c r="S1663" s="39">
        <v>42158</v>
      </c>
      <c r="T1663" s="39">
        <v>42162</v>
      </c>
      <c r="U1663" s="37">
        <v>138.22200000000001</v>
      </c>
      <c r="V1663" s="37">
        <v>17</v>
      </c>
      <c r="W1663" s="37">
        <v>4086.5</v>
      </c>
      <c r="X1663" s="37">
        <v>89571</v>
      </c>
      <c r="Y1663" s="37" t="s">
        <v>3216</v>
      </c>
      <c r="Z1663" s="37">
        <v>3156.2644426973006</v>
      </c>
    </row>
    <row r="1664" spans="1:26" customFormat="1" x14ac:dyDescent="0.2">
      <c r="A1664" s="37">
        <v>1357</v>
      </c>
      <c r="B1664" s="37" t="s">
        <v>2726</v>
      </c>
      <c r="C1664" s="37" t="s">
        <v>92</v>
      </c>
      <c r="D1664" s="37">
        <v>0.03</v>
      </c>
      <c r="E1664" s="37">
        <v>125.99</v>
      </c>
      <c r="F1664" s="37">
        <v>7.69</v>
      </c>
      <c r="G1664" s="37" t="s">
        <v>14</v>
      </c>
      <c r="H1664" s="37" t="s">
        <v>47</v>
      </c>
      <c r="I1664" s="37" t="s">
        <v>16</v>
      </c>
      <c r="J1664" s="37" t="s">
        <v>111</v>
      </c>
      <c r="K1664" s="37" t="s">
        <v>49</v>
      </c>
      <c r="L1664" s="37" t="s">
        <v>1025</v>
      </c>
      <c r="M1664" s="37">
        <v>0.57999999999999996</v>
      </c>
      <c r="N1664" s="37" t="s">
        <v>8</v>
      </c>
      <c r="O1664" s="37" t="s">
        <v>28</v>
      </c>
      <c r="P1664" s="37" t="s">
        <v>163</v>
      </c>
      <c r="Q1664" s="37" t="s">
        <v>2727</v>
      </c>
      <c r="R1664" s="37">
        <v>78596</v>
      </c>
      <c r="S1664" s="39">
        <v>42158</v>
      </c>
      <c r="T1664" s="39">
        <v>42160</v>
      </c>
      <c r="U1664" s="37">
        <v>500.95800000000003</v>
      </c>
      <c r="V1664" s="37">
        <v>9</v>
      </c>
      <c r="W1664" s="37">
        <v>981.65</v>
      </c>
      <c r="X1664" s="37">
        <v>88184</v>
      </c>
      <c r="Y1664" s="37" t="s">
        <v>3217</v>
      </c>
      <c r="Z1664" s="37">
        <v>1262.7231725347301</v>
      </c>
    </row>
    <row r="1665" spans="1:26" customFormat="1" x14ac:dyDescent="0.2">
      <c r="A1665" s="37">
        <v>1737</v>
      </c>
      <c r="B1665" s="37" t="s">
        <v>2728</v>
      </c>
      <c r="C1665" s="37" t="s">
        <v>46</v>
      </c>
      <c r="D1665" s="37">
        <v>0.09</v>
      </c>
      <c r="E1665" s="37">
        <v>30.93</v>
      </c>
      <c r="F1665" s="37">
        <v>3.92</v>
      </c>
      <c r="G1665" s="37" t="s">
        <v>14</v>
      </c>
      <c r="H1665" s="37" t="s">
        <v>70</v>
      </c>
      <c r="I1665" s="37" t="s">
        <v>4</v>
      </c>
      <c r="J1665" s="37" t="s">
        <v>102</v>
      </c>
      <c r="K1665" s="37" t="s">
        <v>18</v>
      </c>
      <c r="L1665" s="37" t="s">
        <v>1627</v>
      </c>
      <c r="M1665" s="37">
        <v>0.44</v>
      </c>
      <c r="N1665" s="37" t="s">
        <v>8</v>
      </c>
      <c r="O1665" s="37" t="s">
        <v>9</v>
      </c>
      <c r="P1665" s="37" t="s">
        <v>73</v>
      </c>
      <c r="Q1665" s="37" t="s">
        <v>1530</v>
      </c>
      <c r="R1665" s="37">
        <v>27529</v>
      </c>
      <c r="S1665" s="39">
        <v>42158</v>
      </c>
      <c r="T1665" s="39">
        <v>42160</v>
      </c>
      <c r="U1665" s="37">
        <v>-130.42400000000001</v>
      </c>
      <c r="V1665" s="37">
        <v>16</v>
      </c>
      <c r="W1665" s="37">
        <v>451.83</v>
      </c>
      <c r="X1665" s="37">
        <v>85866</v>
      </c>
      <c r="Y1665" s="37" t="s">
        <v>3216</v>
      </c>
      <c r="Z1665" s="37">
        <v>215.94266137289429</v>
      </c>
    </row>
    <row r="1666" spans="1:26" customFormat="1" x14ac:dyDescent="0.2">
      <c r="A1666" s="37">
        <v>1737</v>
      </c>
      <c r="B1666" s="37" t="s">
        <v>2728</v>
      </c>
      <c r="C1666" s="37" t="s">
        <v>46</v>
      </c>
      <c r="D1666" s="37">
        <v>0.03</v>
      </c>
      <c r="E1666" s="37">
        <v>1.68</v>
      </c>
      <c r="F1666" s="37">
        <v>0.7</v>
      </c>
      <c r="G1666" s="37" t="s">
        <v>63</v>
      </c>
      <c r="H1666" s="37" t="s">
        <v>70</v>
      </c>
      <c r="I1666" s="37" t="s">
        <v>24</v>
      </c>
      <c r="J1666" s="37" t="s">
        <v>25</v>
      </c>
      <c r="K1666" s="37" t="s">
        <v>26</v>
      </c>
      <c r="L1666" s="37" t="s">
        <v>2729</v>
      </c>
      <c r="M1666" s="37">
        <v>0.6</v>
      </c>
      <c r="N1666" s="37" t="s">
        <v>8</v>
      </c>
      <c r="O1666" s="37" t="s">
        <v>9</v>
      </c>
      <c r="P1666" s="37" t="s">
        <v>73</v>
      </c>
      <c r="Q1666" s="37" t="s">
        <v>1530</v>
      </c>
      <c r="R1666" s="37">
        <v>27529</v>
      </c>
      <c r="S1666" s="39">
        <v>42158</v>
      </c>
      <c r="T1666" s="39">
        <v>42160</v>
      </c>
      <c r="U1666" s="37">
        <v>-106.42100000000001</v>
      </c>
      <c r="V1666" s="37">
        <v>11</v>
      </c>
      <c r="W1666" s="37">
        <v>20.239999999999998</v>
      </c>
      <c r="X1666" s="37">
        <v>85866</v>
      </c>
      <c r="Y1666" s="37" t="s">
        <v>3216</v>
      </c>
      <c r="Z1666" s="37">
        <v>150.30214029575558</v>
      </c>
    </row>
    <row r="1667" spans="1:26" customFormat="1" x14ac:dyDescent="0.2">
      <c r="A1667" s="37">
        <v>1998</v>
      </c>
      <c r="B1667" s="37" t="s">
        <v>2730</v>
      </c>
      <c r="C1667" s="37" t="s">
        <v>46</v>
      </c>
      <c r="D1667" s="37">
        <v>0.06</v>
      </c>
      <c r="E1667" s="37">
        <v>4.42</v>
      </c>
      <c r="F1667" s="37">
        <v>4.99</v>
      </c>
      <c r="G1667" s="37" t="s">
        <v>14</v>
      </c>
      <c r="H1667" s="37" t="s">
        <v>70</v>
      </c>
      <c r="I1667" s="37" t="s">
        <v>24</v>
      </c>
      <c r="J1667" s="37" t="s">
        <v>321</v>
      </c>
      <c r="K1667" s="37" t="s">
        <v>49</v>
      </c>
      <c r="L1667" s="37" t="s">
        <v>2048</v>
      </c>
      <c r="M1667" s="37">
        <v>0.38</v>
      </c>
      <c r="N1667" s="37" t="s">
        <v>8</v>
      </c>
      <c r="O1667" s="37" t="s">
        <v>87</v>
      </c>
      <c r="P1667" s="37" t="s">
        <v>88</v>
      </c>
      <c r="Q1667" s="37" t="s">
        <v>2731</v>
      </c>
      <c r="R1667" s="37">
        <v>11758</v>
      </c>
      <c r="S1667" s="39">
        <v>42158</v>
      </c>
      <c r="T1667" s="39">
        <v>42160</v>
      </c>
      <c r="U1667" s="37">
        <v>-10.435</v>
      </c>
      <c r="V1667" s="37">
        <v>3</v>
      </c>
      <c r="W1667" s="37">
        <v>14.85</v>
      </c>
      <c r="X1667" s="37">
        <v>90568</v>
      </c>
      <c r="Y1667" s="37" t="s">
        <v>3219</v>
      </c>
      <c r="Z1667" s="37">
        <v>255.28223326475643</v>
      </c>
    </row>
    <row r="1668" spans="1:26" customFormat="1" x14ac:dyDescent="0.2">
      <c r="A1668" s="37">
        <v>3151</v>
      </c>
      <c r="B1668" s="37" t="s">
        <v>929</v>
      </c>
      <c r="C1668" s="37" t="s">
        <v>46</v>
      </c>
      <c r="D1668" s="37">
        <v>0.01</v>
      </c>
      <c r="E1668" s="37">
        <v>145.97999999999999</v>
      </c>
      <c r="F1668" s="37">
        <v>46.2</v>
      </c>
      <c r="G1668" s="37" t="s">
        <v>2</v>
      </c>
      <c r="H1668" s="37" t="s">
        <v>70</v>
      </c>
      <c r="I1668" s="37" t="s">
        <v>4</v>
      </c>
      <c r="J1668" s="37" t="s">
        <v>5</v>
      </c>
      <c r="K1668" s="37" t="s">
        <v>6</v>
      </c>
      <c r="L1668" s="37" t="s">
        <v>2732</v>
      </c>
      <c r="M1668" s="37">
        <v>0.69</v>
      </c>
      <c r="N1668" s="37" t="s">
        <v>8</v>
      </c>
      <c r="O1668" s="37" t="s">
        <v>35</v>
      </c>
      <c r="P1668" s="37" t="s">
        <v>66</v>
      </c>
      <c r="Q1668" s="37" t="s">
        <v>930</v>
      </c>
      <c r="R1668" s="37">
        <v>92277</v>
      </c>
      <c r="S1668" s="39">
        <v>42158</v>
      </c>
      <c r="T1668" s="39">
        <v>42158</v>
      </c>
      <c r="U1668" s="37">
        <v>-134.512</v>
      </c>
      <c r="V1668" s="37">
        <v>9</v>
      </c>
      <c r="W1668" s="37">
        <v>1370.79</v>
      </c>
      <c r="X1668" s="37">
        <v>88543</v>
      </c>
      <c r="Y1668" s="37" t="s">
        <v>3218</v>
      </c>
      <c r="Z1668" s="37">
        <v>2197.9152729819798</v>
      </c>
    </row>
    <row r="1669" spans="1:26" customFormat="1" x14ac:dyDescent="0.2">
      <c r="A1669" s="37">
        <v>754</v>
      </c>
      <c r="B1669" s="37" t="s">
        <v>2126</v>
      </c>
      <c r="C1669" s="37" t="s">
        <v>13</v>
      </c>
      <c r="D1669" s="37">
        <v>0.06</v>
      </c>
      <c r="E1669" s="37">
        <v>218.75</v>
      </c>
      <c r="F1669" s="37">
        <v>69.64</v>
      </c>
      <c r="G1669" s="37" t="s">
        <v>2</v>
      </c>
      <c r="H1669" s="37" t="s">
        <v>70</v>
      </c>
      <c r="I1669" s="37" t="s">
        <v>4</v>
      </c>
      <c r="J1669" s="37" t="s">
        <v>5</v>
      </c>
      <c r="K1669" s="37" t="s">
        <v>6</v>
      </c>
      <c r="L1669" s="37" t="s">
        <v>850</v>
      </c>
      <c r="M1669" s="37">
        <v>0.77</v>
      </c>
      <c r="N1669" s="37" t="s">
        <v>8</v>
      </c>
      <c r="O1669" s="37" t="s">
        <v>35</v>
      </c>
      <c r="P1669" s="37" t="s">
        <v>564</v>
      </c>
      <c r="Q1669" s="37" t="s">
        <v>2128</v>
      </c>
      <c r="R1669" s="37">
        <v>86314</v>
      </c>
      <c r="S1669" s="39">
        <v>42159</v>
      </c>
      <c r="T1669" s="39">
        <v>42160</v>
      </c>
      <c r="U1669" s="37">
        <v>-453.2</v>
      </c>
      <c r="V1669" s="37">
        <v>4</v>
      </c>
      <c r="W1669" s="37">
        <v>905.4</v>
      </c>
      <c r="X1669" s="37">
        <v>90437</v>
      </c>
      <c r="Y1669" s="37" t="s">
        <v>3218</v>
      </c>
      <c r="Z1669" s="37">
        <v>2577.3730911484549</v>
      </c>
    </row>
    <row r="1670" spans="1:26" customFormat="1" x14ac:dyDescent="0.2">
      <c r="A1670" s="37">
        <v>1233</v>
      </c>
      <c r="B1670" s="37" t="s">
        <v>2073</v>
      </c>
      <c r="C1670" s="37" t="s">
        <v>13</v>
      </c>
      <c r="D1670" s="37">
        <v>0.09</v>
      </c>
      <c r="E1670" s="37">
        <v>99.99</v>
      </c>
      <c r="F1670" s="37">
        <v>19.989999999999998</v>
      </c>
      <c r="G1670" s="37" t="s">
        <v>14</v>
      </c>
      <c r="H1670" s="37" t="s">
        <v>15</v>
      </c>
      <c r="I1670" s="37" t="s">
        <v>16</v>
      </c>
      <c r="J1670" s="37" t="s">
        <v>17</v>
      </c>
      <c r="K1670" s="37" t="s">
        <v>49</v>
      </c>
      <c r="L1670" s="37" t="s">
        <v>1556</v>
      </c>
      <c r="M1670" s="37">
        <v>0.52</v>
      </c>
      <c r="N1670" s="37" t="s">
        <v>8</v>
      </c>
      <c r="O1670" s="37" t="s">
        <v>28</v>
      </c>
      <c r="P1670" s="37" t="s">
        <v>163</v>
      </c>
      <c r="Q1670" s="37" t="s">
        <v>2074</v>
      </c>
      <c r="R1670" s="37">
        <v>75028</v>
      </c>
      <c r="S1670" s="39">
        <v>42159</v>
      </c>
      <c r="T1670" s="39">
        <v>42161</v>
      </c>
      <c r="U1670" s="37">
        <v>-161.47499999999999</v>
      </c>
      <c r="V1670" s="37">
        <v>1</v>
      </c>
      <c r="W1670" s="37">
        <v>97.65</v>
      </c>
      <c r="X1670" s="37">
        <v>89376</v>
      </c>
      <c r="Y1670" s="37" t="s">
        <v>3217</v>
      </c>
      <c r="Z1670" s="37">
        <v>678.72831631581812</v>
      </c>
    </row>
    <row r="1671" spans="1:26" customFormat="1" x14ac:dyDescent="0.2">
      <c r="A1671" s="37">
        <v>1233</v>
      </c>
      <c r="B1671" s="37" t="s">
        <v>2073</v>
      </c>
      <c r="C1671" s="37" t="s">
        <v>13</v>
      </c>
      <c r="D1671" s="37">
        <v>0.04</v>
      </c>
      <c r="E1671" s="37">
        <v>205.99</v>
      </c>
      <c r="F1671" s="37">
        <v>5.26</v>
      </c>
      <c r="G1671" s="37" t="s">
        <v>14</v>
      </c>
      <c r="H1671" s="37" t="s">
        <v>15</v>
      </c>
      <c r="I1671" s="37" t="s">
        <v>16</v>
      </c>
      <c r="J1671" s="37" t="s">
        <v>111</v>
      </c>
      <c r="K1671" s="37" t="s">
        <v>49</v>
      </c>
      <c r="L1671" s="37" t="s">
        <v>1528</v>
      </c>
      <c r="M1671" s="37">
        <v>0.56000000000000005</v>
      </c>
      <c r="N1671" s="37" t="s">
        <v>8</v>
      </c>
      <c r="O1671" s="37" t="s">
        <v>28</v>
      </c>
      <c r="P1671" s="37" t="s">
        <v>163</v>
      </c>
      <c r="Q1671" s="37" t="s">
        <v>2074</v>
      </c>
      <c r="R1671" s="37">
        <v>75028</v>
      </c>
      <c r="S1671" s="39">
        <v>42159</v>
      </c>
      <c r="T1671" s="39">
        <v>42160</v>
      </c>
      <c r="U1671" s="37">
        <v>-0.81399999999999995</v>
      </c>
      <c r="V1671" s="37">
        <v>6</v>
      </c>
      <c r="W1671" s="37">
        <v>1018.61</v>
      </c>
      <c r="X1671" s="37">
        <v>89376</v>
      </c>
      <c r="Y1671" s="37" t="s">
        <v>3217</v>
      </c>
      <c r="Z1671" s="37">
        <v>834.52767330199276</v>
      </c>
    </row>
    <row r="1672" spans="1:26" customFormat="1" x14ac:dyDescent="0.2">
      <c r="A1672" s="37">
        <v>3238</v>
      </c>
      <c r="B1672" s="37" t="s">
        <v>2733</v>
      </c>
      <c r="C1672" s="37" t="s">
        <v>23</v>
      </c>
      <c r="D1672" s="37">
        <v>0.06</v>
      </c>
      <c r="E1672" s="37">
        <v>115.99</v>
      </c>
      <c r="F1672" s="37">
        <v>5.92</v>
      </c>
      <c r="G1672" s="37" t="s">
        <v>14</v>
      </c>
      <c r="H1672" s="37" t="s">
        <v>70</v>
      </c>
      <c r="I1672" s="37" t="s">
        <v>16</v>
      </c>
      <c r="J1672" s="37" t="s">
        <v>111</v>
      </c>
      <c r="K1672" s="37" t="s">
        <v>49</v>
      </c>
      <c r="L1672" s="37" t="s">
        <v>688</v>
      </c>
      <c r="M1672" s="37">
        <v>0.57999999999999996</v>
      </c>
      <c r="N1672" s="37" t="s">
        <v>8</v>
      </c>
      <c r="O1672" s="37" t="s">
        <v>35</v>
      </c>
      <c r="P1672" s="37" t="s">
        <v>115</v>
      </c>
      <c r="Q1672" s="37" t="s">
        <v>2734</v>
      </c>
      <c r="R1672" s="37">
        <v>97330</v>
      </c>
      <c r="S1672" s="39">
        <v>42159</v>
      </c>
      <c r="T1672" s="39">
        <v>42161</v>
      </c>
      <c r="U1672" s="37">
        <v>-13.068</v>
      </c>
      <c r="V1672" s="37">
        <v>5</v>
      </c>
      <c r="W1672" s="37">
        <v>495.82</v>
      </c>
      <c r="X1672" s="37">
        <v>89564</v>
      </c>
      <c r="Y1672" s="37" t="s">
        <v>3218</v>
      </c>
      <c r="Z1672" s="37">
        <v>672.83485134634407</v>
      </c>
    </row>
    <row r="1673" spans="1:26" customFormat="1" x14ac:dyDescent="0.2">
      <c r="A1673" s="37">
        <v>2391</v>
      </c>
      <c r="B1673" s="37" t="s">
        <v>2654</v>
      </c>
      <c r="C1673" s="37" t="s">
        <v>46</v>
      </c>
      <c r="D1673" s="37">
        <v>0</v>
      </c>
      <c r="E1673" s="37">
        <v>999.99</v>
      </c>
      <c r="F1673" s="37">
        <v>13.99</v>
      </c>
      <c r="G1673" s="37" t="s">
        <v>14</v>
      </c>
      <c r="H1673" s="37" t="s">
        <v>70</v>
      </c>
      <c r="I1673" s="37" t="s">
        <v>16</v>
      </c>
      <c r="J1673" s="37" t="s">
        <v>32</v>
      </c>
      <c r="K1673" s="37" t="s">
        <v>120</v>
      </c>
      <c r="L1673" s="37" t="s">
        <v>992</v>
      </c>
      <c r="M1673" s="37">
        <v>0.36</v>
      </c>
      <c r="N1673" s="37" t="s">
        <v>8</v>
      </c>
      <c r="O1673" s="37" t="s">
        <v>87</v>
      </c>
      <c r="P1673" s="37" t="s">
        <v>88</v>
      </c>
      <c r="Q1673" s="37" t="s">
        <v>2656</v>
      </c>
      <c r="R1673" s="37">
        <v>11572</v>
      </c>
      <c r="S1673" s="39">
        <v>42159</v>
      </c>
      <c r="T1673" s="39">
        <v>42161</v>
      </c>
      <c r="U1673" s="37">
        <v>-1455.9972</v>
      </c>
      <c r="V1673" s="37">
        <v>1</v>
      </c>
      <c r="W1673" s="37">
        <v>1009.99</v>
      </c>
      <c r="X1673" s="37">
        <v>91123</v>
      </c>
      <c r="Y1673" s="37" t="s">
        <v>3219</v>
      </c>
      <c r="Z1673" s="37">
        <v>2166.0657510802766</v>
      </c>
    </row>
    <row r="1674" spans="1:26" customFormat="1" x14ac:dyDescent="0.2">
      <c r="A1674" s="37">
        <v>2391</v>
      </c>
      <c r="B1674" s="37" t="s">
        <v>2654</v>
      </c>
      <c r="C1674" s="37" t="s">
        <v>46</v>
      </c>
      <c r="D1674" s="37">
        <v>0.05</v>
      </c>
      <c r="E1674" s="37">
        <v>6.48</v>
      </c>
      <c r="F1674" s="37">
        <v>5.14</v>
      </c>
      <c r="G1674" s="37" t="s">
        <v>63</v>
      </c>
      <c r="H1674" s="37" t="s">
        <v>70</v>
      </c>
      <c r="I1674" s="37" t="s">
        <v>24</v>
      </c>
      <c r="J1674" s="37" t="s">
        <v>64</v>
      </c>
      <c r="K1674" s="37" t="s">
        <v>49</v>
      </c>
      <c r="L1674" s="37" t="s">
        <v>1721</v>
      </c>
      <c r="M1674" s="37">
        <v>0.37</v>
      </c>
      <c r="N1674" s="37" t="s">
        <v>8</v>
      </c>
      <c r="O1674" s="37" t="s">
        <v>87</v>
      </c>
      <c r="P1674" s="37" t="s">
        <v>88</v>
      </c>
      <c r="Q1674" s="37" t="s">
        <v>2656</v>
      </c>
      <c r="R1674" s="37">
        <v>11572</v>
      </c>
      <c r="S1674" s="39">
        <v>42159</v>
      </c>
      <c r="T1674" s="39">
        <v>42160</v>
      </c>
      <c r="U1674" s="37">
        <v>-22.56</v>
      </c>
      <c r="V1674" s="37">
        <v>13</v>
      </c>
      <c r="W1674" s="37">
        <v>92.16</v>
      </c>
      <c r="X1674" s="37">
        <v>91123</v>
      </c>
      <c r="Y1674" s="37" t="s">
        <v>3219</v>
      </c>
      <c r="Z1674" s="37">
        <v>169.54682951538405</v>
      </c>
    </row>
    <row r="1675" spans="1:26" customFormat="1" x14ac:dyDescent="0.2">
      <c r="A1675" s="37">
        <v>2548</v>
      </c>
      <c r="B1675" s="37" t="s">
        <v>1960</v>
      </c>
      <c r="C1675" s="37" t="s">
        <v>46</v>
      </c>
      <c r="D1675" s="37">
        <v>0.09</v>
      </c>
      <c r="E1675" s="37">
        <v>5.98</v>
      </c>
      <c r="F1675" s="37">
        <v>1.67</v>
      </c>
      <c r="G1675" s="37" t="s">
        <v>14</v>
      </c>
      <c r="H1675" s="37" t="s">
        <v>3</v>
      </c>
      <c r="I1675" s="37" t="s">
        <v>24</v>
      </c>
      <c r="J1675" s="37" t="s">
        <v>25</v>
      </c>
      <c r="K1675" s="37" t="s">
        <v>26</v>
      </c>
      <c r="L1675" s="37" t="s">
        <v>2735</v>
      </c>
      <c r="M1675" s="37">
        <v>0.51</v>
      </c>
      <c r="N1675" s="37" t="s">
        <v>8</v>
      </c>
      <c r="O1675" s="37" t="s">
        <v>35</v>
      </c>
      <c r="P1675" s="37" t="s">
        <v>66</v>
      </c>
      <c r="Q1675" s="37" t="s">
        <v>76</v>
      </c>
      <c r="R1675" s="37">
        <v>90068</v>
      </c>
      <c r="S1675" s="39">
        <v>42159</v>
      </c>
      <c r="T1675" s="39">
        <v>42162</v>
      </c>
      <c r="U1675" s="37">
        <v>23.87</v>
      </c>
      <c r="V1675" s="37">
        <v>81</v>
      </c>
      <c r="W1675" s="37">
        <v>448.26</v>
      </c>
      <c r="X1675" s="37">
        <v>29889</v>
      </c>
      <c r="Y1675" s="37" t="s">
        <v>3218</v>
      </c>
      <c r="Z1675" s="37">
        <v>282.72870293499619</v>
      </c>
    </row>
    <row r="1676" spans="1:26" customFormat="1" x14ac:dyDescent="0.2">
      <c r="A1676" s="37">
        <v>2549</v>
      </c>
      <c r="B1676" s="37" t="s">
        <v>2227</v>
      </c>
      <c r="C1676" s="37" t="s">
        <v>46</v>
      </c>
      <c r="D1676" s="37">
        <v>0.09</v>
      </c>
      <c r="E1676" s="37">
        <v>5.98</v>
      </c>
      <c r="F1676" s="37">
        <v>1.67</v>
      </c>
      <c r="G1676" s="37" t="s">
        <v>14</v>
      </c>
      <c r="H1676" s="37" t="s">
        <v>3</v>
      </c>
      <c r="I1676" s="37" t="s">
        <v>24</v>
      </c>
      <c r="J1676" s="37" t="s">
        <v>25</v>
      </c>
      <c r="K1676" s="37" t="s">
        <v>26</v>
      </c>
      <c r="L1676" s="37" t="s">
        <v>2735</v>
      </c>
      <c r="M1676" s="37">
        <v>0.51</v>
      </c>
      <c r="N1676" s="37" t="s">
        <v>8</v>
      </c>
      <c r="O1676" s="37" t="s">
        <v>87</v>
      </c>
      <c r="P1676" s="37" t="s">
        <v>293</v>
      </c>
      <c r="Q1676" s="37" t="s">
        <v>2228</v>
      </c>
      <c r="R1676" s="37">
        <v>43213</v>
      </c>
      <c r="S1676" s="39">
        <v>42159</v>
      </c>
      <c r="T1676" s="39">
        <v>42162</v>
      </c>
      <c r="U1676" s="37">
        <v>35.805</v>
      </c>
      <c r="V1676" s="37">
        <v>20</v>
      </c>
      <c r="W1676" s="37">
        <v>110.68</v>
      </c>
      <c r="X1676" s="37">
        <v>88658</v>
      </c>
      <c r="Y1676" s="37" t="s">
        <v>3219</v>
      </c>
      <c r="Z1676" s="37">
        <v>294.95044993162975</v>
      </c>
    </row>
    <row r="1677" spans="1:26" customFormat="1" x14ac:dyDescent="0.2">
      <c r="A1677" s="37">
        <v>2882</v>
      </c>
      <c r="B1677" s="37" t="s">
        <v>647</v>
      </c>
      <c r="C1677" s="37" t="s">
        <v>13</v>
      </c>
      <c r="D1677" s="37">
        <v>0.09</v>
      </c>
      <c r="E1677" s="37">
        <v>363.25</v>
      </c>
      <c r="F1677" s="37">
        <v>19.989999999999998</v>
      </c>
      <c r="G1677" s="37" t="s">
        <v>14</v>
      </c>
      <c r="H1677" s="37" t="s">
        <v>15</v>
      </c>
      <c r="I1677" s="37" t="s">
        <v>24</v>
      </c>
      <c r="J1677" s="37" t="s">
        <v>71</v>
      </c>
      <c r="K1677" s="37" t="s">
        <v>49</v>
      </c>
      <c r="L1677" s="37" t="s">
        <v>175</v>
      </c>
      <c r="M1677" s="37">
        <v>0.56999999999999995</v>
      </c>
      <c r="N1677" s="37" t="s">
        <v>8</v>
      </c>
      <c r="O1677" s="37" t="s">
        <v>9</v>
      </c>
      <c r="P1677" s="37" t="s">
        <v>73</v>
      </c>
      <c r="Q1677" s="37" t="s">
        <v>649</v>
      </c>
      <c r="R1677" s="37">
        <v>28206</v>
      </c>
      <c r="S1677" s="39">
        <v>42160</v>
      </c>
      <c r="T1677" s="39">
        <v>42161</v>
      </c>
      <c r="U1677" s="37">
        <v>732.26980000000003</v>
      </c>
      <c r="V1677" s="37">
        <v>21</v>
      </c>
      <c r="W1677" s="37">
        <v>7497.05</v>
      </c>
      <c r="X1677" s="37">
        <v>21958</v>
      </c>
      <c r="Y1677" s="37" t="s">
        <v>3216</v>
      </c>
      <c r="Z1677" s="37">
        <v>2460.3449821420286</v>
      </c>
    </row>
    <row r="1678" spans="1:26" customFormat="1" x14ac:dyDescent="0.2">
      <c r="A1678" s="37">
        <v>2884</v>
      </c>
      <c r="B1678" s="37" t="s">
        <v>1716</v>
      </c>
      <c r="C1678" s="37" t="s">
        <v>13</v>
      </c>
      <c r="D1678" s="37">
        <v>0.09</v>
      </c>
      <c r="E1678" s="37">
        <v>363.25</v>
      </c>
      <c r="F1678" s="37">
        <v>19.989999999999998</v>
      </c>
      <c r="G1678" s="37" t="s">
        <v>14</v>
      </c>
      <c r="H1678" s="37" t="s">
        <v>15</v>
      </c>
      <c r="I1678" s="37" t="s">
        <v>24</v>
      </c>
      <c r="J1678" s="37" t="s">
        <v>71</v>
      </c>
      <c r="K1678" s="37" t="s">
        <v>49</v>
      </c>
      <c r="L1678" s="37" t="s">
        <v>175</v>
      </c>
      <c r="M1678" s="37">
        <v>0.56999999999999995</v>
      </c>
      <c r="N1678" s="37" t="s">
        <v>8</v>
      </c>
      <c r="O1678" s="37" t="s">
        <v>87</v>
      </c>
      <c r="P1678" s="37" t="s">
        <v>293</v>
      </c>
      <c r="Q1678" s="37" t="s">
        <v>1717</v>
      </c>
      <c r="R1678" s="37">
        <v>44039</v>
      </c>
      <c r="S1678" s="39">
        <v>42160</v>
      </c>
      <c r="T1678" s="39">
        <v>42161</v>
      </c>
      <c r="U1678" s="37">
        <v>1231.6569</v>
      </c>
      <c r="V1678" s="37">
        <v>5</v>
      </c>
      <c r="W1678" s="37">
        <v>1785.01</v>
      </c>
      <c r="X1678" s="37">
        <v>87633</v>
      </c>
      <c r="Y1678" s="37" t="s">
        <v>3219</v>
      </c>
      <c r="Z1678" s="37">
        <v>2971.7302179679623</v>
      </c>
    </row>
    <row r="1679" spans="1:26" customFormat="1" x14ac:dyDescent="0.2">
      <c r="A1679" s="37">
        <v>269</v>
      </c>
      <c r="B1679" s="37" t="s">
        <v>2736</v>
      </c>
      <c r="C1679" s="37" t="s">
        <v>23</v>
      </c>
      <c r="D1679" s="37">
        <v>0.09</v>
      </c>
      <c r="E1679" s="37">
        <v>35.94</v>
      </c>
      <c r="F1679" s="37">
        <v>6.66</v>
      </c>
      <c r="G1679" s="37" t="s">
        <v>14</v>
      </c>
      <c r="H1679" s="37" t="s">
        <v>47</v>
      </c>
      <c r="I1679" s="37" t="s">
        <v>24</v>
      </c>
      <c r="J1679" s="37" t="s">
        <v>321</v>
      </c>
      <c r="K1679" s="37" t="s">
        <v>49</v>
      </c>
      <c r="L1679" s="37" t="s">
        <v>2098</v>
      </c>
      <c r="M1679" s="37">
        <v>0.4</v>
      </c>
      <c r="N1679" s="37" t="s">
        <v>8</v>
      </c>
      <c r="O1679" s="37" t="s">
        <v>35</v>
      </c>
      <c r="P1679" s="37" t="s">
        <v>564</v>
      </c>
      <c r="Q1679" s="37" t="s">
        <v>2737</v>
      </c>
      <c r="R1679" s="37">
        <v>85234</v>
      </c>
      <c r="S1679" s="39">
        <v>42160</v>
      </c>
      <c r="T1679" s="39">
        <v>42165</v>
      </c>
      <c r="U1679" s="37">
        <v>144.2928</v>
      </c>
      <c r="V1679" s="37">
        <v>6</v>
      </c>
      <c r="W1679" s="37">
        <v>209.12</v>
      </c>
      <c r="X1679" s="37">
        <v>88942</v>
      </c>
      <c r="Y1679" s="37" t="s">
        <v>3218</v>
      </c>
      <c r="Z1679" s="37">
        <v>464.61962116739448</v>
      </c>
    </row>
    <row r="1680" spans="1:26" customFormat="1" x14ac:dyDescent="0.2">
      <c r="A1680" s="37">
        <v>269</v>
      </c>
      <c r="B1680" s="37" t="s">
        <v>2736</v>
      </c>
      <c r="C1680" s="37" t="s">
        <v>23</v>
      </c>
      <c r="D1680" s="37">
        <v>0</v>
      </c>
      <c r="E1680" s="37">
        <v>170.98</v>
      </c>
      <c r="F1680" s="37">
        <v>13.99</v>
      </c>
      <c r="G1680" s="37" t="s">
        <v>14</v>
      </c>
      <c r="H1680" s="37" t="s">
        <v>47</v>
      </c>
      <c r="I1680" s="37" t="s">
        <v>4</v>
      </c>
      <c r="J1680" s="37" t="s">
        <v>102</v>
      </c>
      <c r="K1680" s="37" t="s">
        <v>120</v>
      </c>
      <c r="L1680" s="37" t="s">
        <v>2738</v>
      </c>
      <c r="M1680" s="37">
        <v>0.75</v>
      </c>
      <c r="N1680" s="37" t="s">
        <v>8</v>
      </c>
      <c r="O1680" s="37" t="s">
        <v>35</v>
      </c>
      <c r="P1680" s="37" t="s">
        <v>564</v>
      </c>
      <c r="Q1680" s="37" t="s">
        <v>2737</v>
      </c>
      <c r="R1680" s="37">
        <v>85234</v>
      </c>
      <c r="S1680" s="39">
        <v>42160</v>
      </c>
      <c r="T1680" s="39">
        <v>42167</v>
      </c>
      <c r="U1680" s="37">
        <v>888.14729999999997</v>
      </c>
      <c r="V1680" s="37">
        <v>7</v>
      </c>
      <c r="W1680" s="37">
        <v>1287.17</v>
      </c>
      <c r="X1680" s="37">
        <v>88942</v>
      </c>
      <c r="Y1680" s="37" t="s">
        <v>3218</v>
      </c>
      <c r="Z1680" s="37">
        <v>2202.4360493551621</v>
      </c>
    </row>
    <row r="1681" spans="1:26" customFormat="1" x14ac:dyDescent="0.2">
      <c r="A1681" s="37">
        <v>269</v>
      </c>
      <c r="B1681" s="37" t="s">
        <v>2736</v>
      </c>
      <c r="C1681" s="37" t="s">
        <v>23</v>
      </c>
      <c r="D1681" s="37">
        <v>0.09</v>
      </c>
      <c r="E1681" s="37">
        <v>4.9800000000000004</v>
      </c>
      <c r="F1681" s="37">
        <v>7.44</v>
      </c>
      <c r="G1681" s="37" t="s">
        <v>14</v>
      </c>
      <c r="H1681" s="37" t="s">
        <v>47</v>
      </c>
      <c r="I1681" s="37" t="s">
        <v>24</v>
      </c>
      <c r="J1681" s="37" t="s">
        <v>64</v>
      </c>
      <c r="K1681" s="37" t="s">
        <v>49</v>
      </c>
      <c r="L1681" s="37" t="s">
        <v>2150</v>
      </c>
      <c r="M1681" s="37">
        <v>0.36</v>
      </c>
      <c r="N1681" s="37" t="s">
        <v>8</v>
      </c>
      <c r="O1681" s="37" t="s">
        <v>35</v>
      </c>
      <c r="P1681" s="37" t="s">
        <v>564</v>
      </c>
      <c r="Q1681" s="37" t="s">
        <v>2737</v>
      </c>
      <c r="R1681" s="37">
        <v>85234</v>
      </c>
      <c r="S1681" s="39">
        <v>42160</v>
      </c>
      <c r="T1681" s="39">
        <v>42162</v>
      </c>
      <c r="U1681" s="37">
        <v>-46.005000000000003</v>
      </c>
      <c r="V1681" s="37">
        <v>9</v>
      </c>
      <c r="W1681" s="37">
        <v>46.17</v>
      </c>
      <c r="X1681" s="37">
        <v>88942</v>
      </c>
      <c r="Y1681" s="37" t="s">
        <v>3218</v>
      </c>
      <c r="Z1681" s="37">
        <v>161.05799710739529</v>
      </c>
    </row>
    <row r="1682" spans="1:26" customFormat="1" x14ac:dyDescent="0.2">
      <c r="A1682" s="37">
        <v>272</v>
      </c>
      <c r="B1682" s="37" t="s">
        <v>2029</v>
      </c>
      <c r="C1682" s="37" t="s">
        <v>23</v>
      </c>
      <c r="D1682" s="37">
        <v>0.09</v>
      </c>
      <c r="E1682" s="37">
        <v>35.94</v>
      </c>
      <c r="F1682" s="37">
        <v>6.66</v>
      </c>
      <c r="G1682" s="37" t="s">
        <v>14</v>
      </c>
      <c r="H1682" s="37" t="s">
        <v>47</v>
      </c>
      <c r="I1682" s="37" t="s">
        <v>24</v>
      </c>
      <c r="J1682" s="37" t="s">
        <v>321</v>
      </c>
      <c r="K1682" s="37" t="s">
        <v>49</v>
      </c>
      <c r="L1682" s="37" t="s">
        <v>2098</v>
      </c>
      <c r="M1682" s="37">
        <v>0.4</v>
      </c>
      <c r="N1682" s="37" t="s">
        <v>8</v>
      </c>
      <c r="O1682" s="37" t="s">
        <v>9</v>
      </c>
      <c r="P1682" s="37" t="s">
        <v>73</v>
      </c>
      <c r="Q1682" s="37" t="s">
        <v>649</v>
      </c>
      <c r="R1682" s="37">
        <v>28204</v>
      </c>
      <c r="S1682" s="39">
        <v>42160</v>
      </c>
      <c r="T1682" s="39">
        <v>42165</v>
      </c>
      <c r="U1682" s="37">
        <v>72.1858</v>
      </c>
      <c r="V1682" s="37">
        <v>24</v>
      </c>
      <c r="W1682" s="37">
        <v>836.47</v>
      </c>
      <c r="X1682" s="37">
        <v>36069</v>
      </c>
      <c r="Y1682" s="37" t="s">
        <v>3216</v>
      </c>
      <c r="Z1682" s="37">
        <v>390.78019840356944</v>
      </c>
    </row>
    <row r="1683" spans="1:26" customFormat="1" x14ac:dyDescent="0.2">
      <c r="A1683" s="37">
        <v>272</v>
      </c>
      <c r="B1683" s="37" t="s">
        <v>2029</v>
      </c>
      <c r="C1683" s="37" t="s">
        <v>23</v>
      </c>
      <c r="D1683" s="37">
        <v>0.09</v>
      </c>
      <c r="E1683" s="37">
        <v>4.9800000000000004</v>
      </c>
      <c r="F1683" s="37">
        <v>7.44</v>
      </c>
      <c r="G1683" s="37" t="s">
        <v>14</v>
      </c>
      <c r="H1683" s="37" t="s">
        <v>47</v>
      </c>
      <c r="I1683" s="37" t="s">
        <v>24</v>
      </c>
      <c r="J1683" s="37" t="s">
        <v>64</v>
      </c>
      <c r="K1683" s="37" t="s">
        <v>49</v>
      </c>
      <c r="L1683" s="37" t="s">
        <v>2150</v>
      </c>
      <c r="M1683" s="37">
        <v>0.36</v>
      </c>
      <c r="N1683" s="37" t="s">
        <v>8</v>
      </c>
      <c r="O1683" s="37" t="s">
        <v>9</v>
      </c>
      <c r="P1683" s="37" t="s">
        <v>73</v>
      </c>
      <c r="Q1683" s="37" t="s">
        <v>649</v>
      </c>
      <c r="R1683" s="37">
        <v>28204</v>
      </c>
      <c r="S1683" s="39">
        <v>42160</v>
      </c>
      <c r="T1683" s="39">
        <v>42162</v>
      </c>
      <c r="U1683" s="37">
        <v>-122.3733</v>
      </c>
      <c r="V1683" s="37">
        <v>37</v>
      </c>
      <c r="W1683" s="37">
        <v>189.83</v>
      </c>
      <c r="X1683" s="37">
        <v>36069</v>
      </c>
      <c r="Y1683" s="37" t="s">
        <v>3216</v>
      </c>
      <c r="Z1683" s="37">
        <v>82.854893532782228</v>
      </c>
    </row>
    <row r="1684" spans="1:26" customFormat="1" x14ac:dyDescent="0.2">
      <c r="A1684" s="37">
        <v>518</v>
      </c>
      <c r="B1684" s="37" t="s">
        <v>2739</v>
      </c>
      <c r="C1684" s="37" t="s">
        <v>23</v>
      </c>
      <c r="D1684" s="37">
        <v>7.0000000000000007E-2</v>
      </c>
      <c r="E1684" s="37">
        <v>12.64</v>
      </c>
      <c r="F1684" s="37">
        <v>4.9800000000000004</v>
      </c>
      <c r="G1684" s="37" t="s">
        <v>14</v>
      </c>
      <c r="H1684" s="37" t="s">
        <v>47</v>
      </c>
      <c r="I1684" s="37" t="s">
        <v>4</v>
      </c>
      <c r="J1684" s="37" t="s">
        <v>102</v>
      </c>
      <c r="K1684" s="37" t="s">
        <v>18</v>
      </c>
      <c r="L1684" s="37" t="s">
        <v>1749</v>
      </c>
      <c r="M1684" s="37">
        <v>0.48</v>
      </c>
      <c r="N1684" s="37" t="s">
        <v>8</v>
      </c>
      <c r="O1684" s="37" t="s">
        <v>28</v>
      </c>
      <c r="P1684" s="37" t="s">
        <v>56</v>
      </c>
      <c r="Q1684" s="37" t="s">
        <v>1482</v>
      </c>
      <c r="R1684" s="37">
        <v>63105</v>
      </c>
      <c r="S1684" s="39">
        <v>42160</v>
      </c>
      <c r="T1684" s="39">
        <v>42167</v>
      </c>
      <c r="U1684" s="37">
        <v>113.41500000000001</v>
      </c>
      <c r="V1684" s="37">
        <v>16</v>
      </c>
      <c r="W1684" s="37">
        <v>199.76</v>
      </c>
      <c r="X1684" s="37">
        <v>90867</v>
      </c>
      <c r="Y1684" s="37" t="s">
        <v>3217</v>
      </c>
      <c r="Z1684" s="37">
        <v>393.27435581598877</v>
      </c>
    </row>
    <row r="1685" spans="1:26" customFormat="1" x14ac:dyDescent="0.2">
      <c r="A1685" s="37">
        <v>2506</v>
      </c>
      <c r="B1685" s="37" t="s">
        <v>2740</v>
      </c>
      <c r="C1685" s="37" t="s">
        <v>92</v>
      </c>
      <c r="D1685" s="37">
        <v>0.02</v>
      </c>
      <c r="E1685" s="37">
        <v>6.48</v>
      </c>
      <c r="F1685" s="37">
        <v>8.74</v>
      </c>
      <c r="G1685" s="37" t="s">
        <v>14</v>
      </c>
      <c r="H1685" s="37" t="s">
        <v>47</v>
      </c>
      <c r="I1685" s="37" t="s">
        <v>24</v>
      </c>
      <c r="J1685" s="37" t="s">
        <v>64</v>
      </c>
      <c r="K1685" s="37" t="s">
        <v>49</v>
      </c>
      <c r="L1685" s="37" t="s">
        <v>2741</v>
      </c>
      <c r="M1685" s="37">
        <v>0.36</v>
      </c>
      <c r="N1685" s="37" t="s">
        <v>8</v>
      </c>
      <c r="O1685" s="37" t="s">
        <v>87</v>
      </c>
      <c r="P1685" s="37" t="s">
        <v>224</v>
      </c>
      <c r="Q1685" s="37" t="s">
        <v>2742</v>
      </c>
      <c r="R1685" s="37">
        <v>6408</v>
      </c>
      <c r="S1685" s="39">
        <v>42160</v>
      </c>
      <c r="T1685" s="39">
        <v>42162</v>
      </c>
      <c r="U1685" s="37">
        <v>-6.835</v>
      </c>
      <c r="V1685" s="37">
        <v>1</v>
      </c>
      <c r="W1685" s="37">
        <v>10.72</v>
      </c>
      <c r="X1685" s="37">
        <v>87033</v>
      </c>
      <c r="Y1685" s="37" t="s">
        <v>3219</v>
      </c>
      <c r="Z1685" s="37">
        <v>221.05351435264322</v>
      </c>
    </row>
    <row r="1686" spans="1:26" customFormat="1" x14ac:dyDescent="0.2">
      <c r="A1686" s="37">
        <v>2507</v>
      </c>
      <c r="B1686" s="37" t="s">
        <v>2743</v>
      </c>
      <c r="C1686" s="37" t="s">
        <v>92</v>
      </c>
      <c r="D1686" s="37">
        <v>0.06</v>
      </c>
      <c r="E1686" s="37">
        <v>699.99</v>
      </c>
      <c r="F1686" s="37">
        <v>24.49</v>
      </c>
      <c r="G1686" s="37" t="s">
        <v>63</v>
      </c>
      <c r="H1686" s="37" t="s">
        <v>47</v>
      </c>
      <c r="I1686" s="37" t="s">
        <v>16</v>
      </c>
      <c r="J1686" s="37" t="s">
        <v>39</v>
      </c>
      <c r="K1686" s="37" t="s">
        <v>40</v>
      </c>
      <c r="L1686" s="37" t="s">
        <v>289</v>
      </c>
      <c r="M1686" s="37">
        <v>0.41</v>
      </c>
      <c r="N1686" s="37" t="s">
        <v>8</v>
      </c>
      <c r="O1686" s="37" t="s">
        <v>87</v>
      </c>
      <c r="P1686" s="37" t="s">
        <v>307</v>
      </c>
      <c r="Q1686" s="37" t="s">
        <v>863</v>
      </c>
      <c r="R1686" s="37">
        <v>4401</v>
      </c>
      <c r="S1686" s="39">
        <v>42160</v>
      </c>
      <c r="T1686" s="39">
        <v>42162</v>
      </c>
      <c r="U1686" s="37">
        <v>7024.2069000000001</v>
      </c>
      <c r="V1686" s="37">
        <v>15</v>
      </c>
      <c r="W1686" s="37">
        <v>10180.01</v>
      </c>
      <c r="X1686" s="37">
        <v>87033</v>
      </c>
      <c r="Y1686" s="37" t="s">
        <v>3219</v>
      </c>
      <c r="Z1686" s="37">
        <v>9962.1393208293885</v>
      </c>
    </row>
    <row r="1687" spans="1:26" customFormat="1" x14ac:dyDescent="0.2">
      <c r="A1687" s="37">
        <v>2516</v>
      </c>
      <c r="B1687" s="37" t="s">
        <v>2744</v>
      </c>
      <c r="C1687" s="37" t="s">
        <v>92</v>
      </c>
      <c r="D1687" s="37">
        <v>0.02</v>
      </c>
      <c r="E1687" s="37">
        <v>17.149999999999999</v>
      </c>
      <c r="F1687" s="37">
        <v>4.96</v>
      </c>
      <c r="G1687" s="37" t="s">
        <v>14</v>
      </c>
      <c r="H1687" s="37" t="s">
        <v>47</v>
      </c>
      <c r="I1687" s="37" t="s">
        <v>24</v>
      </c>
      <c r="J1687" s="37" t="s">
        <v>54</v>
      </c>
      <c r="K1687" s="37" t="s">
        <v>49</v>
      </c>
      <c r="L1687" s="37" t="s">
        <v>626</v>
      </c>
      <c r="M1687" s="37">
        <v>0.57999999999999996</v>
      </c>
      <c r="N1687" s="37" t="s">
        <v>8</v>
      </c>
      <c r="O1687" s="37" t="s">
        <v>87</v>
      </c>
      <c r="P1687" s="37" t="s">
        <v>373</v>
      </c>
      <c r="Q1687" s="37" t="s">
        <v>415</v>
      </c>
      <c r="R1687" s="37">
        <v>7631</v>
      </c>
      <c r="S1687" s="39">
        <v>42160</v>
      </c>
      <c r="T1687" s="39">
        <v>42162</v>
      </c>
      <c r="U1687" s="37">
        <v>36.494999999999997</v>
      </c>
      <c r="V1687" s="37">
        <v>11</v>
      </c>
      <c r="W1687" s="37">
        <v>190.85</v>
      </c>
      <c r="X1687" s="37">
        <v>87033</v>
      </c>
      <c r="Y1687" s="37" t="s">
        <v>3219</v>
      </c>
      <c r="Z1687" s="37">
        <v>377.2392582608461</v>
      </c>
    </row>
    <row r="1688" spans="1:26" customFormat="1" x14ac:dyDescent="0.2">
      <c r="A1688" s="37">
        <v>2520</v>
      </c>
      <c r="B1688" s="37" t="s">
        <v>2745</v>
      </c>
      <c r="C1688" s="37" t="s">
        <v>92</v>
      </c>
      <c r="D1688" s="37">
        <v>7.0000000000000007E-2</v>
      </c>
      <c r="E1688" s="37">
        <v>30.98</v>
      </c>
      <c r="F1688" s="37">
        <v>8.74</v>
      </c>
      <c r="G1688" s="37" t="s">
        <v>14</v>
      </c>
      <c r="H1688" s="37" t="s">
        <v>47</v>
      </c>
      <c r="I1688" s="37" t="s">
        <v>24</v>
      </c>
      <c r="J1688" s="37" t="s">
        <v>64</v>
      </c>
      <c r="K1688" s="37" t="s">
        <v>49</v>
      </c>
      <c r="L1688" s="37" t="s">
        <v>2562</v>
      </c>
      <c r="M1688" s="37">
        <v>0.4</v>
      </c>
      <c r="N1688" s="37" t="s">
        <v>8</v>
      </c>
      <c r="O1688" s="37" t="s">
        <v>87</v>
      </c>
      <c r="P1688" s="37" t="s">
        <v>560</v>
      </c>
      <c r="Q1688" s="37" t="s">
        <v>2746</v>
      </c>
      <c r="R1688" s="37">
        <v>2908</v>
      </c>
      <c r="S1688" s="39">
        <v>42160</v>
      </c>
      <c r="T1688" s="39">
        <v>42161</v>
      </c>
      <c r="U1688" s="37">
        <v>255.76920000000001</v>
      </c>
      <c r="V1688" s="37">
        <v>12</v>
      </c>
      <c r="W1688" s="37">
        <v>370.68</v>
      </c>
      <c r="X1688" s="37">
        <v>87033</v>
      </c>
      <c r="Y1688" s="37" t="s">
        <v>3219</v>
      </c>
      <c r="Z1688" s="37">
        <v>566.93518131369353</v>
      </c>
    </row>
    <row r="1689" spans="1:26" customFormat="1" x14ac:dyDescent="0.2">
      <c r="A1689" s="37">
        <v>2522</v>
      </c>
      <c r="B1689" s="37" t="s">
        <v>2747</v>
      </c>
      <c r="C1689" s="37" t="s">
        <v>92</v>
      </c>
      <c r="D1689" s="37">
        <v>0.04</v>
      </c>
      <c r="E1689" s="37">
        <v>1360.14</v>
      </c>
      <c r="F1689" s="37">
        <v>14.7</v>
      </c>
      <c r="G1689" s="37" t="s">
        <v>2</v>
      </c>
      <c r="H1689" s="37" t="s">
        <v>47</v>
      </c>
      <c r="I1689" s="37" t="s">
        <v>16</v>
      </c>
      <c r="J1689" s="37" t="s">
        <v>32</v>
      </c>
      <c r="K1689" s="37" t="s">
        <v>33</v>
      </c>
      <c r="L1689" s="37" t="s">
        <v>2748</v>
      </c>
      <c r="M1689" s="37">
        <v>0.59</v>
      </c>
      <c r="N1689" s="37" t="s">
        <v>8</v>
      </c>
      <c r="O1689" s="37" t="s">
        <v>87</v>
      </c>
      <c r="P1689" s="37" t="s">
        <v>609</v>
      </c>
      <c r="Q1689" s="37" t="s">
        <v>904</v>
      </c>
      <c r="R1689" s="37">
        <v>5401</v>
      </c>
      <c r="S1689" s="39">
        <v>42160</v>
      </c>
      <c r="T1689" s="39">
        <v>42163</v>
      </c>
      <c r="U1689" s="37">
        <v>2639.01</v>
      </c>
      <c r="V1689" s="37">
        <v>6</v>
      </c>
      <c r="W1689" s="37">
        <v>7303.05</v>
      </c>
      <c r="X1689" s="37">
        <v>87033</v>
      </c>
      <c r="Y1689" s="37" t="s">
        <v>3219</v>
      </c>
      <c r="Z1689" s="37">
        <v>7710.8397277490758</v>
      </c>
    </row>
    <row r="1690" spans="1:26" customFormat="1" x14ac:dyDescent="0.2">
      <c r="A1690" s="37">
        <v>699</v>
      </c>
      <c r="B1690" s="37" t="s">
        <v>837</v>
      </c>
      <c r="C1690" s="37" t="s">
        <v>1</v>
      </c>
      <c r="D1690" s="37">
        <v>0.02</v>
      </c>
      <c r="E1690" s="37">
        <v>6.47</v>
      </c>
      <c r="F1690" s="37">
        <v>1.22</v>
      </c>
      <c r="G1690" s="37" t="s">
        <v>14</v>
      </c>
      <c r="H1690" s="37" t="s">
        <v>15</v>
      </c>
      <c r="I1690" s="37" t="s">
        <v>24</v>
      </c>
      <c r="J1690" s="37" t="s">
        <v>25</v>
      </c>
      <c r="K1690" s="37" t="s">
        <v>26</v>
      </c>
      <c r="L1690" s="37" t="s">
        <v>2749</v>
      </c>
      <c r="M1690" s="37">
        <v>0.4</v>
      </c>
      <c r="N1690" s="37" t="s">
        <v>8</v>
      </c>
      <c r="O1690" s="37" t="s">
        <v>35</v>
      </c>
      <c r="P1690" s="37" t="s">
        <v>66</v>
      </c>
      <c r="Q1690" s="37" t="s">
        <v>76</v>
      </c>
      <c r="R1690" s="37">
        <v>90041</v>
      </c>
      <c r="S1690" s="39">
        <v>42161</v>
      </c>
      <c r="T1690" s="39">
        <v>42162</v>
      </c>
      <c r="U1690" s="37">
        <v>40.200000000000003</v>
      </c>
      <c r="V1690" s="37">
        <v>30</v>
      </c>
      <c r="W1690" s="37">
        <v>193.95</v>
      </c>
      <c r="X1690" s="37">
        <v>55392</v>
      </c>
      <c r="Y1690" s="37" t="s">
        <v>3218</v>
      </c>
      <c r="Z1690" s="37">
        <v>312.4599585566915</v>
      </c>
    </row>
    <row r="1691" spans="1:26" customFormat="1" x14ac:dyDescent="0.2">
      <c r="A1691" s="37">
        <v>699</v>
      </c>
      <c r="B1691" s="37" t="s">
        <v>837</v>
      </c>
      <c r="C1691" s="37" t="s">
        <v>1</v>
      </c>
      <c r="D1691" s="37">
        <v>7.0000000000000007E-2</v>
      </c>
      <c r="E1691" s="37">
        <v>2.84</v>
      </c>
      <c r="F1691" s="37">
        <v>0.93</v>
      </c>
      <c r="G1691" s="37" t="s">
        <v>14</v>
      </c>
      <c r="H1691" s="37" t="s">
        <v>15</v>
      </c>
      <c r="I1691" s="37" t="s">
        <v>24</v>
      </c>
      <c r="J1691" s="37" t="s">
        <v>25</v>
      </c>
      <c r="K1691" s="37" t="s">
        <v>26</v>
      </c>
      <c r="L1691" s="37" t="s">
        <v>268</v>
      </c>
      <c r="M1691" s="37">
        <v>0.54</v>
      </c>
      <c r="N1691" s="37" t="s">
        <v>8</v>
      </c>
      <c r="O1691" s="37" t="s">
        <v>35</v>
      </c>
      <c r="P1691" s="37" t="s">
        <v>66</v>
      </c>
      <c r="Q1691" s="37" t="s">
        <v>76</v>
      </c>
      <c r="R1691" s="37">
        <v>90041</v>
      </c>
      <c r="S1691" s="39">
        <v>42161</v>
      </c>
      <c r="T1691" s="39">
        <v>42163</v>
      </c>
      <c r="U1691" s="37">
        <v>3.21</v>
      </c>
      <c r="V1691" s="37">
        <v>59</v>
      </c>
      <c r="W1691" s="37">
        <v>158.80000000000001</v>
      </c>
      <c r="X1691" s="37">
        <v>55392</v>
      </c>
      <c r="Y1691" s="37" t="s">
        <v>3218</v>
      </c>
      <c r="Z1691" s="37">
        <v>338.5162051889962</v>
      </c>
    </row>
    <row r="1692" spans="1:26" customFormat="1" x14ac:dyDescent="0.2">
      <c r="A1692" s="37">
        <v>711</v>
      </c>
      <c r="B1692" s="37" t="s">
        <v>2750</v>
      </c>
      <c r="C1692" s="37" t="s">
        <v>1</v>
      </c>
      <c r="D1692" s="37">
        <v>7.0000000000000007E-2</v>
      </c>
      <c r="E1692" s="37">
        <v>2.84</v>
      </c>
      <c r="F1692" s="37">
        <v>0.93</v>
      </c>
      <c r="G1692" s="37" t="s">
        <v>14</v>
      </c>
      <c r="H1692" s="37" t="s">
        <v>15</v>
      </c>
      <c r="I1692" s="37" t="s">
        <v>24</v>
      </c>
      <c r="J1692" s="37" t="s">
        <v>25</v>
      </c>
      <c r="K1692" s="37" t="s">
        <v>26</v>
      </c>
      <c r="L1692" s="37" t="s">
        <v>268</v>
      </c>
      <c r="M1692" s="37">
        <v>0.54</v>
      </c>
      <c r="N1692" s="37" t="s">
        <v>8</v>
      </c>
      <c r="O1692" s="37" t="s">
        <v>87</v>
      </c>
      <c r="P1692" s="37" t="s">
        <v>379</v>
      </c>
      <c r="Q1692" s="37" t="s">
        <v>2751</v>
      </c>
      <c r="R1692" s="37">
        <v>2152</v>
      </c>
      <c r="S1692" s="39">
        <v>42161</v>
      </c>
      <c r="T1692" s="39">
        <v>42163</v>
      </c>
      <c r="U1692" s="37">
        <v>3.8519999999999999</v>
      </c>
      <c r="V1692" s="37">
        <v>15</v>
      </c>
      <c r="W1692" s="37">
        <v>40.369999999999997</v>
      </c>
      <c r="X1692" s="37">
        <v>87978</v>
      </c>
      <c r="Y1692" s="37" t="s">
        <v>3219</v>
      </c>
      <c r="Z1692" s="37">
        <v>339.17362970276565</v>
      </c>
    </row>
    <row r="1693" spans="1:26" customFormat="1" x14ac:dyDescent="0.2">
      <c r="A1693" s="37">
        <v>3045</v>
      </c>
      <c r="B1693" s="37" t="s">
        <v>2752</v>
      </c>
      <c r="C1693" s="37" t="s">
        <v>13</v>
      </c>
      <c r="D1693" s="37">
        <v>0</v>
      </c>
      <c r="E1693" s="37">
        <v>6.48</v>
      </c>
      <c r="F1693" s="37">
        <v>5.19</v>
      </c>
      <c r="G1693" s="37" t="s">
        <v>14</v>
      </c>
      <c r="H1693" s="37" t="s">
        <v>3</v>
      </c>
      <c r="I1693" s="37" t="s">
        <v>24</v>
      </c>
      <c r="J1693" s="37" t="s">
        <v>64</v>
      </c>
      <c r="K1693" s="37" t="s">
        <v>49</v>
      </c>
      <c r="L1693" s="37" t="s">
        <v>2753</v>
      </c>
      <c r="M1693" s="37">
        <v>0.37</v>
      </c>
      <c r="N1693" s="37" t="s">
        <v>8</v>
      </c>
      <c r="O1693" s="37" t="s">
        <v>28</v>
      </c>
      <c r="P1693" s="37" t="s">
        <v>513</v>
      </c>
      <c r="Q1693" s="37" t="s">
        <v>2754</v>
      </c>
      <c r="R1693" s="37">
        <v>66048</v>
      </c>
      <c r="S1693" s="39">
        <v>42161</v>
      </c>
      <c r="T1693" s="39">
        <v>42162</v>
      </c>
      <c r="U1693" s="37">
        <v>-14.074999999999999</v>
      </c>
      <c r="V1693" s="37">
        <v>12</v>
      </c>
      <c r="W1693" s="37">
        <v>84.04</v>
      </c>
      <c r="X1693" s="37">
        <v>86104</v>
      </c>
      <c r="Y1693" s="37" t="s">
        <v>3217</v>
      </c>
      <c r="Z1693" s="37">
        <v>82.321216900967656</v>
      </c>
    </row>
    <row r="1694" spans="1:26" customFormat="1" x14ac:dyDescent="0.2">
      <c r="A1694" s="37">
        <v>1142</v>
      </c>
      <c r="B1694" s="37" t="s">
        <v>174</v>
      </c>
      <c r="C1694" s="37" t="s">
        <v>92</v>
      </c>
      <c r="D1694" s="37">
        <v>0.01</v>
      </c>
      <c r="E1694" s="37">
        <v>18.97</v>
      </c>
      <c r="F1694" s="37">
        <v>9.5399999999999991</v>
      </c>
      <c r="G1694" s="37" t="s">
        <v>14</v>
      </c>
      <c r="H1694" s="37" t="s">
        <v>47</v>
      </c>
      <c r="I1694" s="37" t="s">
        <v>24</v>
      </c>
      <c r="J1694" s="37" t="s">
        <v>64</v>
      </c>
      <c r="K1694" s="37" t="s">
        <v>49</v>
      </c>
      <c r="L1694" s="37" t="s">
        <v>455</v>
      </c>
      <c r="M1694" s="37">
        <v>0.37</v>
      </c>
      <c r="N1694" s="37" t="s">
        <v>8</v>
      </c>
      <c r="O1694" s="37" t="s">
        <v>28</v>
      </c>
      <c r="P1694" s="37" t="s">
        <v>163</v>
      </c>
      <c r="Q1694" s="37" t="s">
        <v>176</v>
      </c>
      <c r="R1694" s="37">
        <v>76706</v>
      </c>
      <c r="S1694" s="39">
        <v>42161</v>
      </c>
      <c r="T1694" s="39">
        <v>42164</v>
      </c>
      <c r="U1694" s="37">
        <v>85.875</v>
      </c>
      <c r="V1694" s="37">
        <v>11</v>
      </c>
      <c r="W1694" s="37">
        <v>227.67</v>
      </c>
      <c r="X1694" s="37">
        <v>86575</v>
      </c>
      <c r="Y1694" s="37" t="s">
        <v>3217</v>
      </c>
      <c r="Z1694" s="37">
        <v>392.15600608861587</v>
      </c>
    </row>
    <row r="1695" spans="1:26" customFormat="1" x14ac:dyDescent="0.2">
      <c r="A1695" s="37">
        <v>2107</v>
      </c>
      <c r="B1695" s="37" t="s">
        <v>2755</v>
      </c>
      <c r="C1695" s="37" t="s">
        <v>92</v>
      </c>
      <c r="D1695" s="37">
        <v>0.05</v>
      </c>
      <c r="E1695" s="37">
        <v>399.98</v>
      </c>
      <c r="F1695" s="37">
        <v>12.06</v>
      </c>
      <c r="G1695" s="37" t="s">
        <v>2</v>
      </c>
      <c r="H1695" s="37" t="s">
        <v>70</v>
      </c>
      <c r="I1695" s="37" t="s">
        <v>16</v>
      </c>
      <c r="J1695" s="37" t="s">
        <v>32</v>
      </c>
      <c r="K1695" s="37" t="s">
        <v>6</v>
      </c>
      <c r="L1695" s="37" t="s">
        <v>159</v>
      </c>
      <c r="M1695" s="37">
        <v>0.56000000000000005</v>
      </c>
      <c r="N1695" s="37" t="s">
        <v>8</v>
      </c>
      <c r="O1695" s="37" t="s">
        <v>28</v>
      </c>
      <c r="P1695" s="37" t="s">
        <v>79</v>
      </c>
      <c r="Q1695" s="37" t="s">
        <v>509</v>
      </c>
      <c r="R1695" s="37">
        <v>60601</v>
      </c>
      <c r="S1695" s="39">
        <v>42161</v>
      </c>
      <c r="T1695" s="39">
        <v>42161</v>
      </c>
      <c r="U1695" s="37">
        <v>567.59</v>
      </c>
      <c r="V1695" s="37">
        <v>24</v>
      </c>
      <c r="W1695" s="37">
        <v>9666.7199999999993</v>
      </c>
      <c r="X1695" s="37">
        <v>39015</v>
      </c>
      <c r="Y1695" s="37" t="s">
        <v>3217</v>
      </c>
      <c r="Z1695" s="37">
        <v>2446.3515897732887</v>
      </c>
    </row>
    <row r="1696" spans="1:26" customFormat="1" x14ac:dyDescent="0.2">
      <c r="A1696" s="37">
        <v>2107</v>
      </c>
      <c r="B1696" s="37" t="s">
        <v>2755</v>
      </c>
      <c r="C1696" s="37" t="s">
        <v>92</v>
      </c>
      <c r="D1696" s="37">
        <v>7.0000000000000007E-2</v>
      </c>
      <c r="E1696" s="37">
        <v>6.48</v>
      </c>
      <c r="F1696" s="37">
        <v>5.74</v>
      </c>
      <c r="G1696" s="37" t="s">
        <v>14</v>
      </c>
      <c r="H1696" s="37" t="s">
        <v>70</v>
      </c>
      <c r="I1696" s="37" t="s">
        <v>24</v>
      </c>
      <c r="J1696" s="37" t="s">
        <v>64</v>
      </c>
      <c r="K1696" s="37" t="s">
        <v>49</v>
      </c>
      <c r="L1696" s="37" t="s">
        <v>2756</v>
      </c>
      <c r="M1696" s="37">
        <v>0.37</v>
      </c>
      <c r="N1696" s="37" t="s">
        <v>8</v>
      </c>
      <c r="O1696" s="37" t="s">
        <v>28</v>
      </c>
      <c r="P1696" s="37" t="s">
        <v>79</v>
      </c>
      <c r="Q1696" s="37" t="s">
        <v>509</v>
      </c>
      <c r="R1696" s="37">
        <v>60601</v>
      </c>
      <c r="S1696" s="39">
        <v>42161</v>
      </c>
      <c r="T1696" s="39">
        <v>42161</v>
      </c>
      <c r="U1696" s="37">
        <v>-28.45</v>
      </c>
      <c r="V1696" s="37">
        <v>20</v>
      </c>
      <c r="W1696" s="37">
        <v>134.58000000000001</v>
      </c>
      <c r="X1696" s="37">
        <v>39015</v>
      </c>
      <c r="Y1696" s="37" t="s">
        <v>3217</v>
      </c>
      <c r="Z1696" s="37">
        <v>60.83193933270428</v>
      </c>
    </row>
    <row r="1697" spans="1:26" customFormat="1" x14ac:dyDescent="0.2">
      <c r="A1697" s="37">
        <v>2108</v>
      </c>
      <c r="B1697" s="37" t="s">
        <v>2757</v>
      </c>
      <c r="C1697" s="37" t="s">
        <v>92</v>
      </c>
      <c r="D1697" s="37">
        <v>7.0000000000000007E-2</v>
      </c>
      <c r="E1697" s="37">
        <v>6.48</v>
      </c>
      <c r="F1697" s="37">
        <v>5.74</v>
      </c>
      <c r="G1697" s="37" t="s">
        <v>14</v>
      </c>
      <c r="H1697" s="37" t="s">
        <v>70</v>
      </c>
      <c r="I1697" s="37" t="s">
        <v>24</v>
      </c>
      <c r="J1697" s="37" t="s">
        <v>64</v>
      </c>
      <c r="K1697" s="37" t="s">
        <v>49</v>
      </c>
      <c r="L1697" s="37" t="s">
        <v>2756</v>
      </c>
      <c r="M1697" s="37">
        <v>0.37</v>
      </c>
      <c r="N1697" s="37" t="s">
        <v>8</v>
      </c>
      <c r="O1697" s="37" t="s">
        <v>28</v>
      </c>
      <c r="P1697" s="37" t="s">
        <v>56</v>
      </c>
      <c r="Q1697" s="37" t="s">
        <v>2758</v>
      </c>
      <c r="R1697" s="37">
        <v>63129</v>
      </c>
      <c r="S1697" s="39">
        <v>42161</v>
      </c>
      <c r="T1697" s="39">
        <v>42161</v>
      </c>
      <c r="U1697" s="37">
        <v>-14.225</v>
      </c>
      <c r="V1697" s="37">
        <v>5</v>
      </c>
      <c r="W1697" s="37">
        <v>33.65</v>
      </c>
      <c r="X1697" s="37">
        <v>87862</v>
      </c>
      <c r="Y1697" s="37" t="s">
        <v>3217</v>
      </c>
      <c r="Z1697" s="37">
        <v>75.398705233593404</v>
      </c>
    </row>
    <row r="1698" spans="1:26" customFormat="1" x14ac:dyDescent="0.2">
      <c r="A1698" s="37">
        <v>2848</v>
      </c>
      <c r="B1698" s="37" t="s">
        <v>2759</v>
      </c>
      <c r="C1698" s="37" t="s">
        <v>92</v>
      </c>
      <c r="D1698" s="37">
        <v>0</v>
      </c>
      <c r="E1698" s="37">
        <v>49.99</v>
      </c>
      <c r="F1698" s="37">
        <v>19.989999999999998</v>
      </c>
      <c r="G1698" s="37" t="s">
        <v>14</v>
      </c>
      <c r="H1698" s="37" t="s">
        <v>70</v>
      </c>
      <c r="I1698" s="37" t="s">
        <v>16</v>
      </c>
      <c r="J1698" s="37" t="s">
        <v>17</v>
      </c>
      <c r="K1698" s="37" t="s">
        <v>49</v>
      </c>
      <c r="L1698" s="37" t="s">
        <v>1264</v>
      </c>
      <c r="M1698" s="37">
        <v>0.41</v>
      </c>
      <c r="N1698" s="37" t="s">
        <v>8</v>
      </c>
      <c r="O1698" s="37" t="s">
        <v>9</v>
      </c>
      <c r="P1698" s="37" t="s">
        <v>376</v>
      </c>
      <c r="Q1698" s="37" t="s">
        <v>1613</v>
      </c>
      <c r="R1698" s="37">
        <v>38401</v>
      </c>
      <c r="S1698" s="39">
        <v>42161</v>
      </c>
      <c r="T1698" s="39">
        <v>42163</v>
      </c>
      <c r="U1698" s="37">
        <v>38.886000000000003</v>
      </c>
      <c r="V1698" s="37">
        <v>16</v>
      </c>
      <c r="W1698" s="37">
        <v>832.97</v>
      </c>
      <c r="X1698" s="37">
        <v>85929</v>
      </c>
      <c r="Y1698" s="37" t="s">
        <v>3216</v>
      </c>
      <c r="Z1698" s="37">
        <v>739.47695118869001</v>
      </c>
    </row>
    <row r="1699" spans="1:26" customFormat="1" x14ac:dyDescent="0.2">
      <c r="A1699" s="37">
        <v>1106</v>
      </c>
      <c r="B1699" s="37" t="s">
        <v>2557</v>
      </c>
      <c r="C1699" s="37" t="s">
        <v>46</v>
      </c>
      <c r="D1699" s="37">
        <v>0.08</v>
      </c>
      <c r="E1699" s="37">
        <v>140.81</v>
      </c>
      <c r="F1699" s="37">
        <v>24.49</v>
      </c>
      <c r="G1699" s="37" t="s">
        <v>14</v>
      </c>
      <c r="H1699" s="37" t="s">
        <v>15</v>
      </c>
      <c r="I1699" s="37" t="s">
        <v>4</v>
      </c>
      <c r="J1699" s="37" t="s">
        <v>85</v>
      </c>
      <c r="K1699" s="37" t="s">
        <v>40</v>
      </c>
      <c r="L1699" s="37" t="s">
        <v>2760</v>
      </c>
      <c r="M1699" s="37">
        <v>0.56999999999999995</v>
      </c>
      <c r="N1699" s="37" t="s">
        <v>8</v>
      </c>
      <c r="O1699" s="37" t="s">
        <v>28</v>
      </c>
      <c r="P1699" s="37" t="s">
        <v>163</v>
      </c>
      <c r="Q1699" s="37" t="s">
        <v>530</v>
      </c>
      <c r="R1699" s="37">
        <v>75220</v>
      </c>
      <c r="S1699" s="39">
        <v>42161</v>
      </c>
      <c r="T1699" s="39">
        <v>42163</v>
      </c>
      <c r="U1699" s="37">
        <v>1232.79</v>
      </c>
      <c r="V1699" s="37">
        <v>81</v>
      </c>
      <c r="W1699" s="37">
        <v>11272.77</v>
      </c>
      <c r="X1699" s="37">
        <v>45824</v>
      </c>
      <c r="Y1699" s="37" t="s">
        <v>3217</v>
      </c>
      <c r="Z1699" s="37">
        <v>2610.4500764188797</v>
      </c>
    </row>
    <row r="1700" spans="1:26" customFormat="1" x14ac:dyDescent="0.2">
      <c r="A1700" s="37">
        <v>1340</v>
      </c>
      <c r="B1700" s="37" t="s">
        <v>1060</v>
      </c>
      <c r="C1700" s="37" t="s">
        <v>46</v>
      </c>
      <c r="D1700" s="37">
        <v>7.0000000000000007E-2</v>
      </c>
      <c r="E1700" s="37">
        <v>3.98</v>
      </c>
      <c r="F1700" s="37">
        <v>0.83</v>
      </c>
      <c r="G1700" s="37" t="s">
        <v>14</v>
      </c>
      <c r="H1700" s="37" t="s">
        <v>47</v>
      </c>
      <c r="I1700" s="37" t="s">
        <v>24</v>
      </c>
      <c r="J1700" s="37" t="s">
        <v>25</v>
      </c>
      <c r="K1700" s="37" t="s">
        <v>26</v>
      </c>
      <c r="L1700" s="37" t="s">
        <v>2761</v>
      </c>
      <c r="M1700" s="37">
        <v>0.51</v>
      </c>
      <c r="N1700" s="37" t="s">
        <v>8</v>
      </c>
      <c r="O1700" s="37" t="s">
        <v>87</v>
      </c>
      <c r="P1700" s="37" t="s">
        <v>88</v>
      </c>
      <c r="Q1700" s="37" t="s">
        <v>89</v>
      </c>
      <c r="R1700" s="37">
        <v>10170</v>
      </c>
      <c r="S1700" s="39">
        <v>42161</v>
      </c>
      <c r="T1700" s="39">
        <v>42164</v>
      </c>
      <c r="U1700" s="37">
        <v>27.38</v>
      </c>
      <c r="V1700" s="37">
        <v>76</v>
      </c>
      <c r="W1700" s="37">
        <v>282.85000000000002</v>
      </c>
      <c r="X1700" s="37">
        <v>24455</v>
      </c>
      <c r="Y1700" s="37" t="s">
        <v>3219</v>
      </c>
      <c r="Z1700" s="37">
        <v>309.53212347080694</v>
      </c>
    </row>
    <row r="1701" spans="1:26" customFormat="1" x14ac:dyDescent="0.2">
      <c r="A1701" s="37">
        <v>1341</v>
      </c>
      <c r="B1701" s="37" t="s">
        <v>1062</v>
      </c>
      <c r="C1701" s="37" t="s">
        <v>46</v>
      </c>
      <c r="D1701" s="37">
        <v>0</v>
      </c>
      <c r="E1701" s="37">
        <v>20.89</v>
      </c>
      <c r="F1701" s="37">
        <v>1.99</v>
      </c>
      <c r="G1701" s="37" t="s">
        <v>14</v>
      </c>
      <c r="H1701" s="37" t="s">
        <v>47</v>
      </c>
      <c r="I1701" s="37" t="s">
        <v>16</v>
      </c>
      <c r="J1701" s="37" t="s">
        <v>17</v>
      </c>
      <c r="K1701" s="37" t="s">
        <v>18</v>
      </c>
      <c r="L1701" s="37" t="s">
        <v>2762</v>
      </c>
      <c r="M1701" s="37">
        <v>0.48</v>
      </c>
      <c r="N1701" s="37" t="s">
        <v>8</v>
      </c>
      <c r="O1701" s="37" t="s">
        <v>87</v>
      </c>
      <c r="P1701" s="37" t="s">
        <v>296</v>
      </c>
      <c r="Q1701" s="37" t="s">
        <v>1063</v>
      </c>
      <c r="R1701" s="37">
        <v>17201</v>
      </c>
      <c r="S1701" s="39">
        <v>42161</v>
      </c>
      <c r="T1701" s="39">
        <v>42163</v>
      </c>
      <c r="U1701" s="37">
        <v>-5.2949999999999999</v>
      </c>
      <c r="V1701" s="37">
        <v>4</v>
      </c>
      <c r="W1701" s="37">
        <v>84.56</v>
      </c>
      <c r="X1701" s="37">
        <v>91245</v>
      </c>
      <c r="Y1701" s="37" t="s">
        <v>3219</v>
      </c>
      <c r="Z1701" s="37">
        <v>382.43893027729609</v>
      </c>
    </row>
    <row r="1702" spans="1:26" customFormat="1" x14ac:dyDescent="0.2">
      <c r="A1702" s="37">
        <v>1341</v>
      </c>
      <c r="B1702" s="37" t="s">
        <v>1062</v>
      </c>
      <c r="C1702" s="37" t="s">
        <v>46</v>
      </c>
      <c r="D1702" s="37">
        <v>7.0000000000000007E-2</v>
      </c>
      <c r="E1702" s="37">
        <v>3.98</v>
      </c>
      <c r="F1702" s="37">
        <v>0.83</v>
      </c>
      <c r="G1702" s="37" t="s">
        <v>14</v>
      </c>
      <c r="H1702" s="37" t="s">
        <v>47</v>
      </c>
      <c r="I1702" s="37" t="s">
        <v>24</v>
      </c>
      <c r="J1702" s="37" t="s">
        <v>25</v>
      </c>
      <c r="K1702" s="37" t="s">
        <v>26</v>
      </c>
      <c r="L1702" s="37" t="s">
        <v>2761</v>
      </c>
      <c r="M1702" s="37">
        <v>0.51</v>
      </c>
      <c r="N1702" s="37" t="s">
        <v>8</v>
      </c>
      <c r="O1702" s="37" t="s">
        <v>87</v>
      </c>
      <c r="P1702" s="37" t="s">
        <v>296</v>
      </c>
      <c r="Q1702" s="37" t="s">
        <v>1063</v>
      </c>
      <c r="R1702" s="37">
        <v>17201</v>
      </c>
      <c r="S1702" s="39">
        <v>42161</v>
      </c>
      <c r="T1702" s="39">
        <v>42164</v>
      </c>
      <c r="U1702" s="37">
        <v>41.07</v>
      </c>
      <c r="V1702" s="37">
        <v>19</v>
      </c>
      <c r="W1702" s="37">
        <v>70.709999999999994</v>
      </c>
      <c r="X1702" s="37">
        <v>91245</v>
      </c>
      <c r="Y1702" s="37" t="s">
        <v>3219</v>
      </c>
      <c r="Z1702" s="37">
        <v>323.5510356102215</v>
      </c>
    </row>
    <row r="1703" spans="1:26" customFormat="1" x14ac:dyDescent="0.2">
      <c r="A1703" s="37">
        <v>2432</v>
      </c>
      <c r="B1703" s="37" t="s">
        <v>2547</v>
      </c>
      <c r="C1703" s="37" t="s">
        <v>46</v>
      </c>
      <c r="D1703" s="37">
        <v>0.09</v>
      </c>
      <c r="E1703" s="37">
        <v>5.4</v>
      </c>
      <c r="F1703" s="37">
        <v>7.78</v>
      </c>
      <c r="G1703" s="37" t="s">
        <v>63</v>
      </c>
      <c r="H1703" s="37" t="s">
        <v>15</v>
      </c>
      <c r="I1703" s="37" t="s">
        <v>24</v>
      </c>
      <c r="J1703" s="37" t="s">
        <v>48</v>
      </c>
      <c r="K1703" s="37" t="s">
        <v>49</v>
      </c>
      <c r="L1703" s="37" t="s">
        <v>1460</v>
      </c>
      <c r="M1703" s="37">
        <v>0.37</v>
      </c>
      <c r="N1703" s="37" t="s">
        <v>8</v>
      </c>
      <c r="O1703" s="37" t="s">
        <v>28</v>
      </c>
      <c r="P1703" s="37" t="s">
        <v>183</v>
      </c>
      <c r="Q1703" s="37" t="s">
        <v>2548</v>
      </c>
      <c r="R1703" s="37">
        <v>73110</v>
      </c>
      <c r="S1703" s="39">
        <v>42161</v>
      </c>
      <c r="T1703" s="39">
        <v>42163</v>
      </c>
      <c r="U1703" s="37">
        <v>-34.764499999999998</v>
      </c>
      <c r="V1703" s="37">
        <v>6</v>
      </c>
      <c r="W1703" s="37">
        <v>37.380000000000003</v>
      </c>
      <c r="X1703" s="37">
        <v>89097</v>
      </c>
      <c r="Y1703" s="37" t="s">
        <v>3217</v>
      </c>
      <c r="Z1703" s="37">
        <v>171.26385204115024</v>
      </c>
    </row>
    <row r="1704" spans="1:26" customFormat="1" x14ac:dyDescent="0.2">
      <c r="A1704" s="37">
        <v>1374</v>
      </c>
      <c r="B1704" s="37" t="s">
        <v>2763</v>
      </c>
      <c r="C1704" s="37" t="s">
        <v>1</v>
      </c>
      <c r="D1704" s="37">
        <v>0.06</v>
      </c>
      <c r="E1704" s="37">
        <v>44.01</v>
      </c>
      <c r="F1704" s="37">
        <v>3.5</v>
      </c>
      <c r="G1704" s="37" t="s">
        <v>14</v>
      </c>
      <c r="H1704" s="37" t="s">
        <v>47</v>
      </c>
      <c r="I1704" s="37" t="s">
        <v>24</v>
      </c>
      <c r="J1704" s="37" t="s">
        <v>71</v>
      </c>
      <c r="K1704" s="37" t="s">
        <v>49</v>
      </c>
      <c r="L1704" s="37" t="s">
        <v>2764</v>
      </c>
      <c r="M1704" s="37">
        <v>0.59</v>
      </c>
      <c r="N1704" s="37" t="s">
        <v>8</v>
      </c>
      <c r="O1704" s="37" t="s">
        <v>35</v>
      </c>
      <c r="P1704" s="37" t="s">
        <v>66</v>
      </c>
      <c r="Q1704" s="37" t="s">
        <v>2509</v>
      </c>
      <c r="R1704" s="37">
        <v>95207</v>
      </c>
      <c r="S1704" s="39">
        <v>42162</v>
      </c>
      <c r="T1704" s="39">
        <v>42163</v>
      </c>
      <c r="U1704" s="37">
        <v>-21.231999999999999</v>
      </c>
      <c r="V1704" s="37">
        <v>1</v>
      </c>
      <c r="W1704" s="37">
        <v>46.94</v>
      </c>
      <c r="X1704" s="37">
        <v>88212</v>
      </c>
      <c r="Y1704" s="37" t="s">
        <v>3218</v>
      </c>
      <c r="Z1704" s="37">
        <v>621.05536468146749</v>
      </c>
    </row>
    <row r="1705" spans="1:26" customFormat="1" x14ac:dyDescent="0.2">
      <c r="A1705" s="37">
        <v>2794</v>
      </c>
      <c r="B1705" s="37" t="s">
        <v>1745</v>
      </c>
      <c r="C1705" s="37" t="s">
        <v>13</v>
      </c>
      <c r="D1705" s="37">
        <v>7.0000000000000007E-2</v>
      </c>
      <c r="E1705" s="37">
        <v>4.76</v>
      </c>
      <c r="F1705" s="37">
        <v>0.88</v>
      </c>
      <c r="G1705" s="37" t="s">
        <v>14</v>
      </c>
      <c r="H1705" s="37" t="s">
        <v>70</v>
      </c>
      <c r="I1705" s="37" t="s">
        <v>24</v>
      </c>
      <c r="J1705" s="37" t="s">
        <v>64</v>
      </c>
      <c r="K1705" s="37" t="s">
        <v>26</v>
      </c>
      <c r="L1705" s="37" t="s">
        <v>2418</v>
      </c>
      <c r="M1705" s="37">
        <v>0.39</v>
      </c>
      <c r="N1705" s="37" t="s">
        <v>8</v>
      </c>
      <c r="O1705" s="37" t="s">
        <v>28</v>
      </c>
      <c r="P1705" s="37" t="s">
        <v>189</v>
      </c>
      <c r="Q1705" s="37" t="s">
        <v>1746</v>
      </c>
      <c r="R1705" s="37">
        <v>50158</v>
      </c>
      <c r="S1705" s="39">
        <v>42162</v>
      </c>
      <c r="T1705" s="39">
        <v>42162</v>
      </c>
      <c r="U1705" s="37">
        <v>15.8148</v>
      </c>
      <c r="V1705" s="37">
        <v>5</v>
      </c>
      <c r="W1705" s="37">
        <v>22.92</v>
      </c>
      <c r="X1705" s="37">
        <v>87555</v>
      </c>
      <c r="Y1705" s="37" t="s">
        <v>3217</v>
      </c>
      <c r="Z1705" s="37">
        <v>-32.183948529315913</v>
      </c>
    </row>
    <row r="1706" spans="1:26" customFormat="1" x14ac:dyDescent="0.2">
      <c r="A1706" s="37">
        <v>737</v>
      </c>
      <c r="B1706" s="37" t="s">
        <v>2765</v>
      </c>
      <c r="C1706" s="37" t="s">
        <v>23</v>
      </c>
      <c r="D1706" s="37">
        <v>0.02</v>
      </c>
      <c r="E1706" s="37">
        <v>48.04</v>
      </c>
      <c r="F1706" s="37">
        <v>5.79</v>
      </c>
      <c r="G1706" s="37" t="s">
        <v>14</v>
      </c>
      <c r="H1706" s="37" t="s">
        <v>15</v>
      </c>
      <c r="I1706" s="37" t="s">
        <v>24</v>
      </c>
      <c r="J1706" s="37" t="s">
        <v>64</v>
      </c>
      <c r="K1706" s="37" t="s">
        <v>49</v>
      </c>
      <c r="L1706" s="37" t="s">
        <v>2177</v>
      </c>
      <c r="M1706" s="37">
        <v>0.37</v>
      </c>
      <c r="N1706" s="37" t="s">
        <v>8</v>
      </c>
      <c r="O1706" s="37" t="s">
        <v>87</v>
      </c>
      <c r="P1706" s="37" t="s">
        <v>373</v>
      </c>
      <c r="Q1706" s="37" t="s">
        <v>2766</v>
      </c>
      <c r="R1706" s="37">
        <v>7003</v>
      </c>
      <c r="S1706" s="39">
        <v>42162</v>
      </c>
      <c r="T1706" s="39">
        <v>42169</v>
      </c>
      <c r="U1706" s="37">
        <v>422.45249999999999</v>
      </c>
      <c r="V1706" s="37">
        <v>12</v>
      </c>
      <c r="W1706" s="37">
        <v>612.25</v>
      </c>
      <c r="X1706" s="37">
        <v>90360</v>
      </c>
      <c r="Y1706" s="37" t="s">
        <v>3219</v>
      </c>
      <c r="Z1706" s="37">
        <v>725.27585339061022</v>
      </c>
    </row>
    <row r="1707" spans="1:26" customFormat="1" x14ac:dyDescent="0.2">
      <c r="A1707" s="37">
        <v>1384</v>
      </c>
      <c r="B1707" s="37" t="s">
        <v>2767</v>
      </c>
      <c r="C1707" s="37" t="s">
        <v>23</v>
      </c>
      <c r="D1707" s="37">
        <v>0.02</v>
      </c>
      <c r="E1707" s="37">
        <v>70.97</v>
      </c>
      <c r="F1707" s="37">
        <v>3.5</v>
      </c>
      <c r="G1707" s="37" t="s">
        <v>14</v>
      </c>
      <c r="H1707" s="37" t="s">
        <v>15</v>
      </c>
      <c r="I1707" s="37" t="s">
        <v>24</v>
      </c>
      <c r="J1707" s="37" t="s">
        <v>71</v>
      </c>
      <c r="K1707" s="37" t="s">
        <v>49</v>
      </c>
      <c r="L1707" s="37" t="s">
        <v>2153</v>
      </c>
      <c r="M1707" s="37">
        <v>0.59</v>
      </c>
      <c r="N1707" s="37" t="s">
        <v>8</v>
      </c>
      <c r="O1707" s="37" t="s">
        <v>9</v>
      </c>
      <c r="P1707" s="37" t="s">
        <v>218</v>
      </c>
      <c r="Q1707" s="37" t="s">
        <v>2708</v>
      </c>
      <c r="R1707" s="37">
        <v>22304</v>
      </c>
      <c r="S1707" s="39">
        <v>42162</v>
      </c>
      <c r="T1707" s="39">
        <v>42169</v>
      </c>
      <c r="U1707" s="37">
        <v>23.616</v>
      </c>
      <c r="V1707" s="37">
        <v>21</v>
      </c>
      <c r="W1707" s="37">
        <v>1533.59</v>
      </c>
      <c r="X1707" s="37">
        <v>89408</v>
      </c>
      <c r="Y1707" s="37" t="s">
        <v>3216</v>
      </c>
      <c r="Z1707" s="37">
        <v>508.26708473574371</v>
      </c>
    </row>
    <row r="1708" spans="1:26" customFormat="1" x14ac:dyDescent="0.2">
      <c r="A1708" s="37">
        <v>1672</v>
      </c>
      <c r="B1708" s="37" t="s">
        <v>2768</v>
      </c>
      <c r="C1708" s="37" t="s">
        <v>23</v>
      </c>
      <c r="D1708" s="37">
        <v>0.02</v>
      </c>
      <c r="E1708" s="37">
        <v>284.98</v>
      </c>
      <c r="F1708" s="37">
        <v>69.55</v>
      </c>
      <c r="G1708" s="37" t="s">
        <v>2</v>
      </c>
      <c r="H1708" s="37" t="s">
        <v>3</v>
      </c>
      <c r="I1708" s="37" t="s">
        <v>4</v>
      </c>
      <c r="J1708" s="37" t="s">
        <v>85</v>
      </c>
      <c r="K1708" s="37" t="s">
        <v>33</v>
      </c>
      <c r="L1708" s="37" t="s">
        <v>1391</v>
      </c>
      <c r="M1708" s="37">
        <v>0.6</v>
      </c>
      <c r="N1708" s="37" t="s">
        <v>8</v>
      </c>
      <c r="O1708" s="37" t="s">
        <v>9</v>
      </c>
      <c r="P1708" s="37" t="s">
        <v>218</v>
      </c>
      <c r="Q1708" s="37" t="s">
        <v>2769</v>
      </c>
      <c r="R1708" s="37">
        <v>22901</v>
      </c>
      <c r="S1708" s="39">
        <v>42162</v>
      </c>
      <c r="T1708" s="39">
        <v>42167</v>
      </c>
      <c r="U1708" s="37">
        <v>15.528</v>
      </c>
      <c r="V1708" s="37">
        <v>3</v>
      </c>
      <c r="W1708" s="37">
        <v>926.3</v>
      </c>
      <c r="X1708" s="37">
        <v>86723</v>
      </c>
      <c r="Y1708" s="37" t="s">
        <v>3216</v>
      </c>
      <c r="Z1708" s="37">
        <v>3220.7377877527292</v>
      </c>
    </row>
    <row r="1709" spans="1:26" customFormat="1" x14ac:dyDescent="0.2">
      <c r="A1709" s="37">
        <v>1672</v>
      </c>
      <c r="B1709" s="37" t="s">
        <v>2768</v>
      </c>
      <c r="C1709" s="37" t="s">
        <v>23</v>
      </c>
      <c r="D1709" s="37">
        <v>0.08</v>
      </c>
      <c r="E1709" s="37">
        <v>55.48</v>
      </c>
      <c r="F1709" s="37">
        <v>14.3</v>
      </c>
      <c r="G1709" s="37" t="s">
        <v>14</v>
      </c>
      <c r="H1709" s="37" t="s">
        <v>3</v>
      </c>
      <c r="I1709" s="37" t="s">
        <v>24</v>
      </c>
      <c r="J1709" s="37" t="s">
        <v>64</v>
      </c>
      <c r="K1709" s="37" t="s">
        <v>49</v>
      </c>
      <c r="L1709" s="37" t="s">
        <v>823</v>
      </c>
      <c r="M1709" s="37">
        <v>0.37</v>
      </c>
      <c r="N1709" s="37" t="s">
        <v>8</v>
      </c>
      <c r="O1709" s="37" t="s">
        <v>9</v>
      </c>
      <c r="P1709" s="37" t="s">
        <v>218</v>
      </c>
      <c r="Q1709" s="37" t="s">
        <v>2769</v>
      </c>
      <c r="R1709" s="37">
        <v>22901</v>
      </c>
      <c r="S1709" s="39">
        <v>42162</v>
      </c>
      <c r="T1709" s="39">
        <v>42164</v>
      </c>
      <c r="U1709" s="37">
        <v>-225.56379999999999</v>
      </c>
      <c r="V1709" s="37">
        <v>17</v>
      </c>
      <c r="W1709" s="37">
        <v>942.53</v>
      </c>
      <c r="X1709" s="37">
        <v>86723</v>
      </c>
      <c r="Y1709" s="37" t="s">
        <v>3216</v>
      </c>
      <c r="Z1709" s="37">
        <v>300.46095678253658</v>
      </c>
    </row>
    <row r="1710" spans="1:26" customFormat="1" x14ac:dyDescent="0.2">
      <c r="A1710" s="37">
        <v>3397</v>
      </c>
      <c r="B1710" s="37" t="s">
        <v>1560</v>
      </c>
      <c r="C1710" s="37" t="s">
        <v>23</v>
      </c>
      <c r="D1710" s="37">
        <v>0</v>
      </c>
      <c r="E1710" s="37">
        <v>1270.99</v>
      </c>
      <c r="F1710" s="37">
        <v>19.989999999999998</v>
      </c>
      <c r="G1710" s="37" t="s">
        <v>14</v>
      </c>
      <c r="H1710" s="37" t="s">
        <v>3</v>
      </c>
      <c r="I1710" s="37" t="s">
        <v>24</v>
      </c>
      <c r="J1710" s="37" t="s">
        <v>48</v>
      </c>
      <c r="K1710" s="37" t="s">
        <v>49</v>
      </c>
      <c r="L1710" s="37" t="s">
        <v>628</v>
      </c>
      <c r="M1710" s="37">
        <v>0.35</v>
      </c>
      <c r="N1710" s="37" t="s">
        <v>8</v>
      </c>
      <c r="O1710" s="37" t="s">
        <v>28</v>
      </c>
      <c r="P1710" s="37" t="s">
        <v>79</v>
      </c>
      <c r="Q1710" s="37" t="s">
        <v>1562</v>
      </c>
      <c r="R1710" s="37">
        <v>61832</v>
      </c>
      <c r="S1710" s="39">
        <v>42162</v>
      </c>
      <c r="T1710" s="39">
        <v>42164</v>
      </c>
      <c r="U1710" s="37">
        <v>6384.4389000000001</v>
      </c>
      <c r="V1710" s="37">
        <v>7</v>
      </c>
      <c r="W1710" s="37">
        <v>9252.81</v>
      </c>
      <c r="X1710" s="37">
        <v>87535</v>
      </c>
      <c r="Y1710" s="37" t="s">
        <v>3217</v>
      </c>
      <c r="Z1710" s="37">
        <v>11071.191327682498</v>
      </c>
    </row>
    <row r="1711" spans="1:26" customFormat="1" x14ac:dyDescent="0.2">
      <c r="A1711" s="37">
        <v>92</v>
      </c>
      <c r="B1711" s="37" t="s">
        <v>2519</v>
      </c>
      <c r="C1711" s="37" t="s">
        <v>92</v>
      </c>
      <c r="D1711" s="37">
        <v>0.04</v>
      </c>
      <c r="E1711" s="37">
        <v>12.98</v>
      </c>
      <c r="F1711" s="37">
        <v>3.14</v>
      </c>
      <c r="G1711" s="37" t="s">
        <v>63</v>
      </c>
      <c r="H1711" s="37" t="s">
        <v>70</v>
      </c>
      <c r="I1711" s="37" t="s">
        <v>24</v>
      </c>
      <c r="J1711" s="37" t="s">
        <v>544</v>
      </c>
      <c r="K1711" s="37" t="s">
        <v>18</v>
      </c>
      <c r="L1711" s="37" t="s">
        <v>545</v>
      </c>
      <c r="M1711" s="37">
        <v>0.6</v>
      </c>
      <c r="N1711" s="37" t="s">
        <v>8</v>
      </c>
      <c r="O1711" s="37" t="s">
        <v>9</v>
      </c>
      <c r="P1711" s="37" t="s">
        <v>144</v>
      </c>
      <c r="Q1711" s="37" t="s">
        <v>2521</v>
      </c>
      <c r="R1711" s="37">
        <v>70056</v>
      </c>
      <c r="S1711" s="39">
        <v>42162</v>
      </c>
      <c r="T1711" s="39">
        <v>42164</v>
      </c>
      <c r="U1711" s="37">
        <v>22.818000000000001</v>
      </c>
      <c r="V1711" s="37">
        <v>16</v>
      </c>
      <c r="W1711" s="37">
        <v>216.04</v>
      </c>
      <c r="X1711" s="37">
        <v>87178</v>
      </c>
      <c r="Y1711" s="37" t="s">
        <v>3216</v>
      </c>
      <c r="Z1711" s="37">
        <v>190.61660444935191</v>
      </c>
    </row>
    <row r="1712" spans="1:26" customFormat="1" x14ac:dyDescent="0.2">
      <c r="A1712" s="37">
        <v>2583</v>
      </c>
      <c r="B1712" s="37" t="s">
        <v>2770</v>
      </c>
      <c r="C1712" s="37" t="s">
        <v>92</v>
      </c>
      <c r="D1712" s="37">
        <v>0.04</v>
      </c>
      <c r="E1712" s="37">
        <v>510.14</v>
      </c>
      <c r="F1712" s="37">
        <v>14.7</v>
      </c>
      <c r="G1712" s="37" t="s">
        <v>2</v>
      </c>
      <c r="H1712" s="37" t="s">
        <v>47</v>
      </c>
      <c r="I1712" s="37" t="s">
        <v>16</v>
      </c>
      <c r="J1712" s="37" t="s">
        <v>32</v>
      </c>
      <c r="K1712" s="37" t="s">
        <v>33</v>
      </c>
      <c r="L1712" s="37" t="s">
        <v>2771</v>
      </c>
      <c r="M1712" s="37">
        <v>0.56000000000000005</v>
      </c>
      <c r="N1712" s="37" t="s">
        <v>8</v>
      </c>
      <c r="O1712" s="37" t="s">
        <v>28</v>
      </c>
      <c r="P1712" s="37" t="s">
        <v>265</v>
      </c>
      <c r="Q1712" s="37" t="s">
        <v>2772</v>
      </c>
      <c r="R1712" s="37">
        <v>49423</v>
      </c>
      <c r="S1712" s="39">
        <v>42162</v>
      </c>
      <c r="T1712" s="39">
        <v>42164</v>
      </c>
      <c r="U1712" s="37">
        <v>-251.40389999999999</v>
      </c>
      <c r="V1712" s="37">
        <v>3</v>
      </c>
      <c r="W1712" s="37">
        <v>1527.97</v>
      </c>
      <c r="X1712" s="37">
        <v>89657</v>
      </c>
      <c r="Y1712" s="37" t="s">
        <v>3217</v>
      </c>
      <c r="Z1712" s="37">
        <v>2062.8467708109811</v>
      </c>
    </row>
    <row r="1713" spans="1:26" customFormat="1" x14ac:dyDescent="0.2">
      <c r="A1713" s="37">
        <v>2583</v>
      </c>
      <c r="B1713" s="37" t="s">
        <v>2770</v>
      </c>
      <c r="C1713" s="37" t="s">
        <v>92</v>
      </c>
      <c r="D1713" s="37">
        <v>0</v>
      </c>
      <c r="E1713" s="37">
        <v>4.76</v>
      </c>
      <c r="F1713" s="37">
        <v>3.01</v>
      </c>
      <c r="G1713" s="37" t="s">
        <v>14</v>
      </c>
      <c r="H1713" s="37" t="s">
        <v>47</v>
      </c>
      <c r="I1713" s="37" t="s">
        <v>24</v>
      </c>
      <c r="J1713" s="37" t="s">
        <v>64</v>
      </c>
      <c r="K1713" s="37" t="s">
        <v>26</v>
      </c>
      <c r="L1713" s="37" t="s">
        <v>2773</v>
      </c>
      <c r="M1713" s="37">
        <v>0.36</v>
      </c>
      <c r="N1713" s="37" t="s">
        <v>8</v>
      </c>
      <c r="O1713" s="37" t="s">
        <v>28</v>
      </c>
      <c r="P1713" s="37" t="s">
        <v>265</v>
      </c>
      <c r="Q1713" s="37" t="s">
        <v>2772</v>
      </c>
      <c r="R1713" s="37">
        <v>49423</v>
      </c>
      <c r="S1713" s="39">
        <v>42162</v>
      </c>
      <c r="T1713" s="39">
        <v>42164</v>
      </c>
      <c r="U1713" s="37">
        <v>-2.3450000000000002</v>
      </c>
      <c r="V1713" s="37">
        <v>23</v>
      </c>
      <c r="W1713" s="37">
        <v>110.86</v>
      </c>
      <c r="X1713" s="37">
        <v>89657</v>
      </c>
      <c r="Y1713" s="37" t="s">
        <v>3217</v>
      </c>
      <c r="Z1713" s="37">
        <v>75.105658658887791</v>
      </c>
    </row>
    <row r="1714" spans="1:26" customFormat="1" x14ac:dyDescent="0.2">
      <c r="A1714" s="37">
        <v>2920</v>
      </c>
      <c r="B1714" s="37" t="s">
        <v>2774</v>
      </c>
      <c r="C1714" s="37" t="s">
        <v>92</v>
      </c>
      <c r="D1714" s="37">
        <v>0.05</v>
      </c>
      <c r="E1714" s="37">
        <v>535.64</v>
      </c>
      <c r="F1714" s="37">
        <v>14.7</v>
      </c>
      <c r="G1714" s="37" t="s">
        <v>2</v>
      </c>
      <c r="H1714" s="37" t="s">
        <v>47</v>
      </c>
      <c r="I1714" s="37" t="s">
        <v>16</v>
      </c>
      <c r="J1714" s="37" t="s">
        <v>32</v>
      </c>
      <c r="K1714" s="37" t="s">
        <v>33</v>
      </c>
      <c r="L1714" s="37" t="s">
        <v>1442</v>
      </c>
      <c r="M1714" s="37">
        <v>0.59</v>
      </c>
      <c r="N1714" s="37" t="s">
        <v>8</v>
      </c>
      <c r="O1714" s="37" t="s">
        <v>28</v>
      </c>
      <c r="P1714" s="37" t="s">
        <v>79</v>
      </c>
      <c r="Q1714" s="37" t="s">
        <v>509</v>
      </c>
      <c r="R1714" s="37">
        <v>60603</v>
      </c>
      <c r="S1714" s="39">
        <v>42162</v>
      </c>
      <c r="T1714" s="39">
        <v>42164</v>
      </c>
      <c r="U1714" s="37">
        <v>-1220.9145000000001</v>
      </c>
      <c r="V1714" s="37">
        <v>2</v>
      </c>
      <c r="W1714" s="37">
        <v>1068.5999999999999</v>
      </c>
      <c r="X1714" s="37">
        <v>59365</v>
      </c>
      <c r="Y1714" s="37" t="s">
        <v>3217</v>
      </c>
      <c r="Z1714" s="37">
        <v>1168.2660829095553</v>
      </c>
    </row>
    <row r="1715" spans="1:26" customFormat="1" x14ac:dyDescent="0.2">
      <c r="A1715" s="37">
        <v>3005</v>
      </c>
      <c r="B1715" s="37" t="s">
        <v>2775</v>
      </c>
      <c r="C1715" s="37" t="s">
        <v>1</v>
      </c>
      <c r="D1715" s="37">
        <v>0.05</v>
      </c>
      <c r="E1715" s="37">
        <v>122.99</v>
      </c>
      <c r="F1715" s="37">
        <v>19.989999999999998</v>
      </c>
      <c r="G1715" s="37" t="s">
        <v>63</v>
      </c>
      <c r="H1715" s="37" t="s">
        <v>70</v>
      </c>
      <c r="I1715" s="37" t="s">
        <v>24</v>
      </c>
      <c r="J1715" s="37" t="s">
        <v>48</v>
      </c>
      <c r="K1715" s="37" t="s">
        <v>49</v>
      </c>
      <c r="L1715" s="37" t="s">
        <v>2400</v>
      </c>
      <c r="M1715" s="37">
        <v>0.37</v>
      </c>
      <c r="N1715" s="37" t="s">
        <v>8</v>
      </c>
      <c r="O1715" s="37" t="s">
        <v>35</v>
      </c>
      <c r="P1715" s="37" t="s">
        <v>466</v>
      </c>
      <c r="Q1715" s="37" t="s">
        <v>1484</v>
      </c>
      <c r="R1715" s="37">
        <v>83814</v>
      </c>
      <c r="S1715" s="39">
        <v>42163</v>
      </c>
      <c r="T1715" s="39">
        <v>42166</v>
      </c>
      <c r="U1715" s="37">
        <v>1039.7541000000001</v>
      </c>
      <c r="V1715" s="37">
        <v>12</v>
      </c>
      <c r="W1715" s="37">
        <v>1506.89</v>
      </c>
      <c r="X1715" s="37">
        <v>91389</v>
      </c>
      <c r="Y1715" s="37" t="s">
        <v>3218</v>
      </c>
      <c r="Z1715" s="37">
        <v>2121.8563674658267</v>
      </c>
    </row>
    <row r="1716" spans="1:26" customFormat="1" x14ac:dyDescent="0.2">
      <c r="A1716" s="37">
        <v>2638</v>
      </c>
      <c r="B1716" s="37" t="s">
        <v>2776</v>
      </c>
      <c r="C1716" s="37" t="s">
        <v>23</v>
      </c>
      <c r="D1716" s="37">
        <v>0.05</v>
      </c>
      <c r="E1716" s="37">
        <v>100.97</v>
      </c>
      <c r="F1716" s="37">
        <v>7.18</v>
      </c>
      <c r="G1716" s="37" t="s">
        <v>63</v>
      </c>
      <c r="H1716" s="37" t="s">
        <v>15</v>
      </c>
      <c r="I1716" s="37" t="s">
        <v>16</v>
      </c>
      <c r="J1716" s="37" t="s">
        <v>17</v>
      </c>
      <c r="K1716" s="37" t="s">
        <v>49</v>
      </c>
      <c r="L1716" s="37" t="s">
        <v>2777</v>
      </c>
      <c r="M1716" s="37">
        <v>0.46</v>
      </c>
      <c r="N1716" s="37" t="s">
        <v>8</v>
      </c>
      <c r="O1716" s="37" t="s">
        <v>35</v>
      </c>
      <c r="P1716" s="37" t="s">
        <v>466</v>
      </c>
      <c r="Q1716" s="37" t="s">
        <v>2555</v>
      </c>
      <c r="R1716" s="37">
        <v>83704</v>
      </c>
      <c r="S1716" s="39">
        <v>42163</v>
      </c>
      <c r="T1716" s="39">
        <v>42163</v>
      </c>
      <c r="U1716" s="37">
        <v>881.46810000000005</v>
      </c>
      <c r="V1716" s="37">
        <v>13</v>
      </c>
      <c r="W1716" s="37">
        <v>1277.49</v>
      </c>
      <c r="X1716" s="37">
        <v>90951</v>
      </c>
      <c r="Y1716" s="37" t="s">
        <v>3218</v>
      </c>
      <c r="Z1716" s="37">
        <v>1372.3428036270063</v>
      </c>
    </row>
    <row r="1717" spans="1:26" customFormat="1" x14ac:dyDescent="0.2">
      <c r="A1717" s="37">
        <v>3137</v>
      </c>
      <c r="B1717" s="37" t="s">
        <v>2778</v>
      </c>
      <c r="C1717" s="37" t="s">
        <v>46</v>
      </c>
      <c r="D1717" s="37">
        <v>0.09</v>
      </c>
      <c r="E1717" s="37">
        <v>304.99</v>
      </c>
      <c r="F1717" s="37">
        <v>19.989999999999998</v>
      </c>
      <c r="G1717" s="37" t="s">
        <v>14</v>
      </c>
      <c r="H1717" s="37" t="s">
        <v>70</v>
      </c>
      <c r="I1717" s="37" t="s">
        <v>24</v>
      </c>
      <c r="J1717" s="37" t="s">
        <v>48</v>
      </c>
      <c r="K1717" s="37" t="s">
        <v>49</v>
      </c>
      <c r="L1717" s="37" t="s">
        <v>2779</v>
      </c>
      <c r="M1717" s="37">
        <v>0.4</v>
      </c>
      <c r="N1717" s="37" t="s">
        <v>8</v>
      </c>
      <c r="O1717" s="37" t="s">
        <v>87</v>
      </c>
      <c r="P1717" s="37" t="s">
        <v>1332</v>
      </c>
      <c r="Q1717" s="37" t="s">
        <v>2780</v>
      </c>
      <c r="R1717" s="37">
        <v>3246</v>
      </c>
      <c r="S1717" s="39">
        <v>42163</v>
      </c>
      <c r="T1717" s="39">
        <v>42164</v>
      </c>
      <c r="U1717" s="37">
        <v>1623.9494999999999</v>
      </c>
      <c r="V1717" s="37">
        <v>8</v>
      </c>
      <c r="W1717" s="37">
        <v>2353.5500000000002</v>
      </c>
      <c r="X1717" s="37">
        <v>86795</v>
      </c>
      <c r="Y1717" s="37" t="s">
        <v>3219</v>
      </c>
      <c r="Z1717" s="37">
        <v>3282.0612775549257</v>
      </c>
    </row>
    <row r="1718" spans="1:26" customFormat="1" x14ac:dyDescent="0.2">
      <c r="A1718" s="37">
        <v>349</v>
      </c>
      <c r="B1718" s="37" t="s">
        <v>101</v>
      </c>
      <c r="C1718" s="37" t="s">
        <v>1</v>
      </c>
      <c r="D1718" s="37">
        <v>0</v>
      </c>
      <c r="E1718" s="37">
        <v>8.34</v>
      </c>
      <c r="F1718" s="37">
        <v>2.64</v>
      </c>
      <c r="G1718" s="37" t="s">
        <v>63</v>
      </c>
      <c r="H1718" s="37" t="s">
        <v>47</v>
      </c>
      <c r="I1718" s="37" t="s">
        <v>24</v>
      </c>
      <c r="J1718" s="37" t="s">
        <v>544</v>
      </c>
      <c r="K1718" s="37" t="s">
        <v>18</v>
      </c>
      <c r="L1718" s="37" t="s">
        <v>859</v>
      </c>
      <c r="M1718" s="37">
        <v>0.59</v>
      </c>
      <c r="N1718" s="37" t="s">
        <v>8</v>
      </c>
      <c r="O1718" s="37" t="s">
        <v>9</v>
      </c>
      <c r="P1718" s="37" t="s">
        <v>99</v>
      </c>
      <c r="Q1718" s="37" t="s">
        <v>104</v>
      </c>
      <c r="R1718" s="37">
        <v>33132</v>
      </c>
      <c r="S1718" s="39">
        <v>42164</v>
      </c>
      <c r="T1718" s="39">
        <v>42166</v>
      </c>
      <c r="U1718" s="37">
        <v>5.8624999999999998</v>
      </c>
      <c r="V1718" s="37">
        <v>23</v>
      </c>
      <c r="W1718" s="37">
        <v>212.89</v>
      </c>
      <c r="X1718" s="37">
        <v>17446</v>
      </c>
      <c r="Y1718" s="37" t="s">
        <v>3216</v>
      </c>
      <c r="Z1718" s="37">
        <v>470.70506790002446</v>
      </c>
    </row>
    <row r="1719" spans="1:26" customFormat="1" x14ac:dyDescent="0.2">
      <c r="A1719" s="37">
        <v>351</v>
      </c>
      <c r="B1719" s="37" t="s">
        <v>105</v>
      </c>
      <c r="C1719" s="37" t="s">
        <v>1</v>
      </c>
      <c r="D1719" s="37">
        <v>0</v>
      </c>
      <c r="E1719" s="37">
        <v>8.34</v>
      </c>
      <c r="F1719" s="37">
        <v>2.64</v>
      </c>
      <c r="G1719" s="37" t="s">
        <v>63</v>
      </c>
      <c r="H1719" s="37" t="s">
        <v>47</v>
      </c>
      <c r="I1719" s="37" t="s">
        <v>24</v>
      </c>
      <c r="J1719" s="37" t="s">
        <v>544</v>
      </c>
      <c r="K1719" s="37" t="s">
        <v>18</v>
      </c>
      <c r="L1719" s="37" t="s">
        <v>859</v>
      </c>
      <c r="M1719" s="37">
        <v>0.59</v>
      </c>
      <c r="N1719" s="37" t="s">
        <v>8</v>
      </c>
      <c r="O1719" s="37" t="s">
        <v>87</v>
      </c>
      <c r="P1719" s="37" t="s">
        <v>88</v>
      </c>
      <c r="Q1719" s="37" t="s">
        <v>106</v>
      </c>
      <c r="R1719" s="37">
        <v>13601</v>
      </c>
      <c r="S1719" s="39">
        <v>42164</v>
      </c>
      <c r="T1719" s="39">
        <v>42166</v>
      </c>
      <c r="U1719" s="37">
        <v>10.5</v>
      </c>
      <c r="V1719" s="37">
        <v>6</v>
      </c>
      <c r="W1719" s="37">
        <v>55.54</v>
      </c>
      <c r="X1719" s="37">
        <v>88685</v>
      </c>
      <c r="Y1719" s="37" t="s">
        <v>3219</v>
      </c>
      <c r="Z1719" s="37">
        <v>475.45398718757264</v>
      </c>
    </row>
    <row r="1720" spans="1:26" customFormat="1" x14ac:dyDescent="0.2">
      <c r="A1720" s="37">
        <v>2584</v>
      </c>
      <c r="B1720" s="37" t="s">
        <v>2781</v>
      </c>
      <c r="C1720" s="37" t="s">
        <v>1</v>
      </c>
      <c r="D1720" s="37">
        <v>0.04</v>
      </c>
      <c r="E1720" s="37">
        <v>6.3</v>
      </c>
      <c r="F1720" s="37">
        <v>0.5</v>
      </c>
      <c r="G1720" s="37" t="s">
        <v>14</v>
      </c>
      <c r="H1720" s="37" t="s">
        <v>47</v>
      </c>
      <c r="I1720" s="37" t="s">
        <v>24</v>
      </c>
      <c r="J1720" s="37" t="s">
        <v>128</v>
      </c>
      <c r="K1720" s="37" t="s">
        <v>49</v>
      </c>
      <c r="L1720" s="37" t="s">
        <v>802</v>
      </c>
      <c r="M1720" s="37">
        <v>0.39</v>
      </c>
      <c r="N1720" s="37" t="s">
        <v>8</v>
      </c>
      <c r="O1720" s="37" t="s">
        <v>28</v>
      </c>
      <c r="P1720" s="37" t="s">
        <v>265</v>
      </c>
      <c r="Q1720" s="37" t="s">
        <v>2782</v>
      </c>
      <c r="R1720" s="37">
        <v>48141</v>
      </c>
      <c r="S1720" s="39">
        <v>42164</v>
      </c>
      <c r="T1720" s="39">
        <v>42166</v>
      </c>
      <c r="U1720" s="37">
        <v>67.606200000000001</v>
      </c>
      <c r="V1720" s="37">
        <v>15</v>
      </c>
      <c r="W1720" s="37">
        <v>97.98</v>
      </c>
      <c r="X1720" s="37">
        <v>89658</v>
      </c>
      <c r="Y1720" s="37" t="s">
        <v>3217</v>
      </c>
      <c r="Z1720" s="37">
        <v>357.93788485157592</v>
      </c>
    </row>
    <row r="1721" spans="1:26" customFormat="1" x14ac:dyDescent="0.2">
      <c r="A1721" s="37">
        <v>1151</v>
      </c>
      <c r="B1721" s="37" t="s">
        <v>2783</v>
      </c>
      <c r="C1721" s="37" t="s">
        <v>23</v>
      </c>
      <c r="D1721" s="37">
        <v>0.05</v>
      </c>
      <c r="E1721" s="37">
        <v>7.59</v>
      </c>
      <c r="F1721" s="37">
        <v>4</v>
      </c>
      <c r="G1721" s="37" t="s">
        <v>14</v>
      </c>
      <c r="H1721" s="37" t="s">
        <v>70</v>
      </c>
      <c r="I1721" s="37" t="s">
        <v>4</v>
      </c>
      <c r="J1721" s="37" t="s">
        <v>102</v>
      </c>
      <c r="K1721" s="37" t="s">
        <v>26</v>
      </c>
      <c r="L1721" s="37" t="s">
        <v>1663</v>
      </c>
      <c r="M1721" s="37">
        <v>0.42</v>
      </c>
      <c r="N1721" s="37" t="s">
        <v>8</v>
      </c>
      <c r="O1721" s="37" t="s">
        <v>87</v>
      </c>
      <c r="P1721" s="37" t="s">
        <v>379</v>
      </c>
      <c r="Q1721" s="37" t="s">
        <v>2784</v>
      </c>
      <c r="R1721" s="37">
        <v>1075</v>
      </c>
      <c r="S1721" s="39">
        <v>42164</v>
      </c>
      <c r="T1721" s="39">
        <v>42164</v>
      </c>
      <c r="U1721" s="37">
        <v>6.0926999999999998</v>
      </c>
      <c r="V1721" s="37">
        <v>1</v>
      </c>
      <c r="W1721" s="37">
        <v>8.83</v>
      </c>
      <c r="X1721" s="37">
        <v>91344</v>
      </c>
      <c r="Y1721" s="37" t="s">
        <v>3219</v>
      </c>
      <c r="Z1721" s="37">
        <v>173.37109433492623</v>
      </c>
    </row>
    <row r="1722" spans="1:26" customFormat="1" x14ac:dyDescent="0.2">
      <c r="A1722" s="37">
        <v>218</v>
      </c>
      <c r="B1722" s="37" t="s">
        <v>2785</v>
      </c>
      <c r="C1722" s="37" t="s">
        <v>92</v>
      </c>
      <c r="D1722" s="37">
        <v>0.05</v>
      </c>
      <c r="E1722" s="37">
        <v>119.99</v>
      </c>
      <c r="F1722" s="37">
        <v>56.14</v>
      </c>
      <c r="G1722" s="37" t="s">
        <v>2</v>
      </c>
      <c r="H1722" s="37" t="s">
        <v>15</v>
      </c>
      <c r="I1722" s="37" t="s">
        <v>16</v>
      </c>
      <c r="J1722" s="37" t="s">
        <v>32</v>
      </c>
      <c r="K1722" s="37" t="s">
        <v>6</v>
      </c>
      <c r="L1722" s="37" t="s">
        <v>563</v>
      </c>
      <c r="M1722" s="37">
        <v>0.39</v>
      </c>
      <c r="N1722" s="37" t="s">
        <v>8</v>
      </c>
      <c r="O1722" s="37" t="s">
        <v>35</v>
      </c>
      <c r="P1722" s="37" t="s">
        <v>122</v>
      </c>
      <c r="Q1722" s="37" t="s">
        <v>925</v>
      </c>
      <c r="R1722" s="37">
        <v>84107</v>
      </c>
      <c r="S1722" s="39">
        <v>42164</v>
      </c>
      <c r="T1722" s="39">
        <v>42166</v>
      </c>
      <c r="U1722" s="37">
        <v>-102.5121</v>
      </c>
      <c r="V1722" s="37">
        <v>6</v>
      </c>
      <c r="W1722" s="37">
        <v>730.37</v>
      </c>
      <c r="X1722" s="37">
        <v>88048</v>
      </c>
      <c r="Y1722" s="37" t="s">
        <v>3218</v>
      </c>
      <c r="Z1722" s="37">
        <v>1930.9973004441604</v>
      </c>
    </row>
    <row r="1723" spans="1:26" customFormat="1" x14ac:dyDescent="0.2">
      <c r="A1723" s="37">
        <v>3361</v>
      </c>
      <c r="B1723" s="37" t="s">
        <v>786</v>
      </c>
      <c r="C1723" s="37" t="s">
        <v>92</v>
      </c>
      <c r="D1723" s="37">
        <v>0.03</v>
      </c>
      <c r="E1723" s="37">
        <v>4.9800000000000004</v>
      </c>
      <c r="F1723" s="37">
        <v>4.95</v>
      </c>
      <c r="G1723" s="37" t="s">
        <v>14</v>
      </c>
      <c r="H1723" s="37" t="s">
        <v>47</v>
      </c>
      <c r="I1723" s="37" t="s">
        <v>24</v>
      </c>
      <c r="J1723" s="37" t="s">
        <v>48</v>
      </c>
      <c r="K1723" s="37" t="s">
        <v>49</v>
      </c>
      <c r="L1723" s="37" t="s">
        <v>2595</v>
      </c>
      <c r="M1723" s="37">
        <v>0.37</v>
      </c>
      <c r="N1723" s="37" t="s">
        <v>8</v>
      </c>
      <c r="O1723" s="37" t="s">
        <v>28</v>
      </c>
      <c r="P1723" s="37" t="s">
        <v>333</v>
      </c>
      <c r="Q1723" s="37" t="s">
        <v>788</v>
      </c>
      <c r="R1723" s="37">
        <v>53095</v>
      </c>
      <c r="S1723" s="39">
        <v>42164</v>
      </c>
      <c r="T1723" s="39">
        <v>42166</v>
      </c>
      <c r="U1723" s="37">
        <v>-47.995249999999999</v>
      </c>
      <c r="V1723" s="37">
        <v>19</v>
      </c>
      <c r="W1723" s="37">
        <v>95</v>
      </c>
      <c r="X1723" s="37">
        <v>91438</v>
      </c>
      <c r="Y1723" s="37" t="s">
        <v>3217</v>
      </c>
      <c r="Z1723" s="37">
        <v>71.154927924177571</v>
      </c>
    </row>
    <row r="1724" spans="1:26" customFormat="1" x14ac:dyDescent="0.2">
      <c r="A1724" s="37">
        <v>326</v>
      </c>
      <c r="B1724" s="37" t="s">
        <v>2786</v>
      </c>
      <c r="C1724" s="37" t="s">
        <v>46</v>
      </c>
      <c r="D1724" s="37">
        <v>0.06</v>
      </c>
      <c r="E1724" s="37">
        <v>7.99</v>
      </c>
      <c r="F1724" s="37">
        <v>5.03</v>
      </c>
      <c r="G1724" s="37" t="s">
        <v>14</v>
      </c>
      <c r="H1724" s="37" t="s">
        <v>15</v>
      </c>
      <c r="I1724" s="37" t="s">
        <v>16</v>
      </c>
      <c r="J1724" s="37" t="s">
        <v>111</v>
      </c>
      <c r="K1724" s="37" t="s">
        <v>120</v>
      </c>
      <c r="L1724" s="37" t="s">
        <v>441</v>
      </c>
      <c r="M1724" s="37">
        <v>0.6</v>
      </c>
      <c r="N1724" s="37" t="s">
        <v>8</v>
      </c>
      <c r="O1724" s="37" t="s">
        <v>28</v>
      </c>
      <c r="P1724" s="37" t="s">
        <v>79</v>
      </c>
      <c r="Q1724" s="37" t="s">
        <v>2171</v>
      </c>
      <c r="R1724" s="37">
        <v>60510</v>
      </c>
      <c r="S1724" s="39">
        <v>42164</v>
      </c>
      <c r="T1724" s="39">
        <v>42165</v>
      </c>
      <c r="U1724" s="37">
        <v>-29.172000000000001</v>
      </c>
      <c r="V1724" s="37">
        <v>4</v>
      </c>
      <c r="W1724" s="37">
        <v>28.46</v>
      </c>
      <c r="X1724" s="37">
        <v>90973</v>
      </c>
      <c r="Y1724" s="37" t="s">
        <v>3217</v>
      </c>
      <c r="Z1724" s="37">
        <v>402.31078351443523</v>
      </c>
    </row>
    <row r="1725" spans="1:26" customFormat="1" x14ac:dyDescent="0.2">
      <c r="A1725" s="37">
        <v>3079</v>
      </c>
      <c r="B1725" s="37" t="s">
        <v>295</v>
      </c>
      <c r="C1725" s="37" t="s">
        <v>1</v>
      </c>
      <c r="D1725" s="37">
        <v>0</v>
      </c>
      <c r="E1725" s="37">
        <v>2.21</v>
      </c>
      <c r="F1725" s="37">
        <v>1</v>
      </c>
      <c r="G1725" s="37" t="s">
        <v>63</v>
      </c>
      <c r="H1725" s="37" t="s">
        <v>3</v>
      </c>
      <c r="I1725" s="37" t="s">
        <v>24</v>
      </c>
      <c r="J1725" s="37" t="s">
        <v>25</v>
      </c>
      <c r="K1725" s="37" t="s">
        <v>26</v>
      </c>
      <c r="L1725" s="37" t="s">
        <v>2787</v>
      </c>
      <c r="M1725" s="37">
        <v>0.38</v>
      </c>
      <c r="N1725" s="37" t="s">
        <v>8</v>
      </c>
      <c r="O1725" s="37" t="s">
        <v>87</v>
      </c>
      <c r="P1725" s="37" t="s">
        <v>296</v>
      </c>
      <c r="Q1725" s="37" t="s">
        <v>297</v>
      </c>
      <c r="R1725" s="37">
        <v>19112</v>
      </c>
      <c r="S1725" s="39">
        <v>42165</v>
      </c>
      <c r="T1725" s="39">
        <v>42166</v>
      </c>
      <c r="U1725" s="37">
        <v>10.01</v>
      </c>
      <c r="V1725" s="37">
        <v>33</v>
      </c>
      <c r="W1725" s="37">
        <v>87.18</v>
      </c>
      <c r="X1725" s="37">
        <v>48483</v>
      </c>
      <c r="Y1725" s="37" t="s">
        <v>3219</v>
      </c>
      <c r="Z1725" s="37">
        <v>196.39299758932555</v>
      </c>
    </row>
    <row r="1726" spans="1:26" customFormat="1" x14ac:dyDescent="0.2">
      <c r="A1726" s="37">
        <v>3243</v>
      </c>
      <c r="B1726" s="37" t="s">
        <v>2788</v>
      </c>
      <c r="C1726" s="37" t="s">
        <v>13</v>
      </c>
      <c r="D1726" s="37">
        <v>0</v>
      </c>
      <c r="E1726" s="37">
        <v>7.28</v>
      </c>
      <c r="F1726" s="37">
        <v>3.52</v>
      </c>
      <c r="G1726" s="37" t="s">
        <v>14</v>
      </c>
      <c r="H1726" s="37" t="s">
        <v>3</v>
      </c>
      <c r="I1726" s="37" t="s">
        <v>16</v>
      </c>
      <c r="J1726" s="37" t="s">
        <v>17</v>
      </c>
      <c r="K1726" s="37" t="s">
        <v>18</v>
      </c>
      <c r="L1726" s="37" t="s">
        <v>2789</v>
      </c>
      <c r="M1726" s="37">
        <v>0.68</v>
      </c>
      <c r="N1726" s="37" t="s">
        <v>8</v>
      </c>
      <c r="O1726" s="37" t="s">
        <v>87</v>
      </c>
      <c r="P1726" s="37" t="s">
        <v>224</v>
      </c>
      <c r="Q1726" s="37" t="s">
        <v>225</v>
      </c>
      <c r="R1726" s="37">
        <v>6010</v>
      </c>
      <c r="S1726" s="39">
        <v>42165</v>
      </c>
      <c r="T1726" s="39">
        <v>42165</v>
      </c>
      <c r="U1726" s="37">
        <v>-25.103999999999999</v>
      </c>
      <c r="V1726" s="37">
        <v>3</v>
      </c>
      <c r="W1726" s="37">
        <v>24.44</v>
      </c>
      <c r="X1726" s="37">
        <v>88329</v>
      </c>
      <c r="Y1726" s="37" t="s">
        <v>3219</v>
      </c>
      <c r="Z1726" s="37">
        <v>285.04306930162664</v>
      </c>
    </row>
    <row r="1727" spans="1:26" customFormat="1" x14ac:dyDescent="0.2">
      <c r="A1727" s="37">
        <v>254</v>
      </c>
      <c r="B1727" s="37" t="s">
        <v>2790</v>
      </c>
      <c r="C1727" s="37" t="s">
        <v>92</v>
      </c>
      <c r="D1727" s="37">
        <v>0.1</v>
      </c>
      <c r="E1727" s="37">
        <v>280.98</v>
      </c>
      <c r="F1727" s="37">
        <v>35.67</v>
      </c>
      <c r="G1727" s="37" t="s">
        <v>2</v>
      </c>
      <c r="H1727" s="37" t="s">
        <v>47</v>
      </c>
      <c r="I1727" s="37" t="s">
        <v>4</v>
      </c>
      <c r="J1727" s="37" t="s">
        <v>5</v>
      </c>
      <c r="K1727" s="37" t="s">
        <v>6</v>
      </c>
      <c r="L1727" s="37" t="s">
        <v>2791</v>
      </c>
      <c r="M1727" s="37">
        <v>0.66</v>
      </c>
      <c r="N1727" s="37" t="s">
        <v>8</v>
      </c>
      <c r="O1727" s="37" t="s">
        <v>35</v>
      </c>
      <c r="P1727" s="37" t="s">
        <v>36</v>
      </c>
      <c r="Q1727" s="37" t="s">
        <v>2792</v>
      </c>
      <c r="R1727" s="37">
        <v>80126</v>
      </c>
      <c r="S1727" s="39">
        <v>42165</v>
      </c>
      <c r="T1727" s="39">
        <v>42166</v>
      </c>
      <c r="U1727" s="37">
        <v>-53.744999999999997</v>
      </c>
      <c r="V1727" s="37">
        <v>5</v>
      </c>
      <c r="W1727" s="37">
        <v>1332.82</v>
      </c>
      <c r="X1727" s="37">
        <v>86268</v>
      </c>
      <c r="Y1727" s="37" t="s">
        <v>3218</v>
      </c>
      <c r="Z1727" s="37">
        <v>2170.3211667150008</v>
      </c>
    </row>
    <row r="1728" spans="1:26" customFormat="1" x14ac:dyDescent="0.2">
      <c r="A1728" s="37">
        <v>597</v>
      </c>
      <c r="B1728" s="37" t="s">
        <v>2793</v>
      </c>
      <c r="C1728" s="37" t="s">
        <v>46</v>
      </c>
      <c r="D1728" s="37">
        <v>0.1</v>
      </c>
      <c r="E1728" s="37">
        <v>6.48</v>
      </c>
      <c r="F1728" s="37">
        <v>5.9</v>
      </c>
      <c r="G1728" s="37" t="s">
        <v>14</v>
      </c>
      <c r="H1728" s="37" t="s">
        <v>3</v>
      </c>
      <c r="I1728" s="37" t="s">
        <v>24</v>
      </c>
      <c r="J1728" s="37" t="s">
        <v>64</v>
      </c>
      <c r="K1728" s="37" t="s">
        <v>49</v>
      </c>
      <c r="L1728" s="37" t="s">
        <v>1727</v>
      </c>
      <c r="M1728" s="37">
        <v>0.37</v>
      </c>
      <c r="N1728" s="37" t="s">
        <v>8</v>
      </c>
      <c r="O1728" s="37" t="s">
        <v>28</v>
      </c>
      <c r="P1728" s="37" t="s">
        <v>29</v>
      </c>
      <c r="Q1728" s="37" t="s">
        <v>1459</v>
      </c>
      <c r="R1728" s="37">
        <v>47201</v>
      </c>
      <c r="S1728" s="39">
        <v>42165</v>
      </c>
      <c r="T1728" s="39">
        <v>42165</v>
      </c>
      <c r="U1728" s="37">
        <v>-51.634999999999998</v>
      </c>
      <c r="V1728" s="37">
        <v>19</v>
      </c>
      <c r="W1728" s="37">
        <v>116.8</v>
      </c>
      <c r="X1728" s="37">
        <v>86310</v>
      </c>
      <c r="Y1728" s="37" t="s">
        <v>3217</v>
      </c>
      <c r="Z1728" s="37">
        <v>200.91652819317807</v>
      </c>
    </row>
    <row r="1729" spans="1:26" customFormat="1" x14ac:dyDescent="0.2">
      <c r="A1729" s="37">
        <v>2431</v>
      </c>
      <c r="B1729" s="37" t="s">
        <v>2546</v>
      </c>
      <c r="C1729" s="37" t="s">
        <v>46</v>
      </c>
      <c r="D1729" s="37">
        <v>0.05</v>
      </c>
      <c r="E1729" s="37">
        <v>8.85</v>
      </c>
      <c r="F1729" s="37">
        <v>5.6</v>
      </c>
      <c r="G1729" s="37" t="s">
        <v>14</v>
      </c>
      <c r="H1729" s="37" t="s">
        <v>15</v>
      </c>
      <c r="I1729" s="37" t="s">
        <v>24</v>
      </c>
      <c r="J1729" s="37" t="s">
        <v>48</v>
      </c>
      <c r="K1729" s="37" t="s">
        <v>49</v>
      </c>
      <c r="L1729" s="37" t="s">
        <v>2794</v>
      </c>
      <c r="M1729" s="37">
        <v>0.36</v>
      </c>
      <c r="N1729" s="37" t="s">
        <v>8</v>
      </c>
      <c r="O1729" s="37" t="s">
        <v>35</v>
      </c>
      <c r="P1729" s="37" t="s">
        <v>66</v>
      </c>
      <c r="Q1729" s="37" t="s">
        <v>76</v>
      </c>
      <c r="R1729" s="37">
        <v>90004</v>
      </c>
      <c r="S1729" s="39">
        <v>42165</v>
      </c>
      <c r="T1729" s="39">
        <v>42166</v>
      </c>
      <c r="U1729" s="37">
        <v>-9.1769999999999996</v>
      </c>
      <c r="V1729" s="37">
        <v>21</v>
      </c>
      <c r="W1729" s="37">
        <v>199.08</v>
      </c>
      <c r="X1729" s="37">
        <v>24869</v>
      </c>
      <c r="Y1729" s="37" t="s">
        <v>3218</v>
      </c>
      <c r="Z1729" s="37">
        <v>248.35939721654387</v>
      </c>
    </row>
    <row r="1730" spans="1:26" customFormat="1" x14ac:dyDescent="0.2">
      <c r="A1730" s="37">
        <v>2433</v>
      </c>
      <c r="B1730" s="37" t="s">
        <v>2795</v>
      </c>
      <c r="C1730" s="37" t="s">
        <v>46</v>
      </c>
      <c r="D1730" s="37">
        <v>0.05</v>
      </c>
      <c r="E1730" s="37">
        <v>8.85</v>
      </c>
      <c r="F1730" s="37">
        <v>5.6</v>
      </c>
      <c r="G1730" s="37" t="s">
        <v>14</v>
      </c>
      <c r="H1730" s="37" t="s">
        <v>15</v>
      </c>
      <c r="I1730" s="37" t="s">
        <v>24</v>
      </c>
      <c r="J1730" s="37" t="s">
        <v>48</v>
      </c>
      <c r="K1730" s="37" t="s">
        <v>49</v>
      </c>
      <c r="L1730" s="37" t="s">
        <v>2794</v>
      </c>
      <c r="M1730" s="37">
        <v>0.36</v>
      </c>
      <c r="N1730" s="37" t="s">
        <v>8</v>
      </c>
      <c r="O1730" s="37" t="s">
        <v>28</v>
      </c>
      <c r="P1730" s="37" t="s">
        <v>183</v>
      </c>
      <c r="Q1730" s="37" t="s">
        <v>587</v>
      </c>
      <c r="R1730" s="37">
        <v>73160</v>
      </c>
      <c r="S1730" s="39">
        <v>42165</v>
      </c>
      <c r="T1730" s="39">
        <v>42166</v>
      </c>
      <c r="U1730" s="37">
        <v>-7.3415999999999997</v>
      </c>
      <c r="V1730" s="37">
        <v>5</v>
      </c>
      <c r="W1730" s="37">
        <v>47.4</v>
      </c>
      <c r="X1730" s="37">
        <v>89095</v>
      </c>
      <c r="Y1730" s="37" t="s">
        <v>3217</v>
      </c>
      <c r="Z1730" s="37">
        <v>250.23889402740451</v>
      </c>
    </row>
    <row r="1731" spans="1:26" customFormat="1" x14ac:dyDescent="0.2">
      <c r="A1731" s="37">
        <v>1265</v>
      </c>
      <c r="B1731" s="37" t="s">
        <v>2796</v>
      </c>
      <c r="C1731" s="37" t="s">
        <v>1</v>
      </c>
      <c r="D1731" s="37">
        <v>0.05</v>
      </c>
      <c r="E1731" s="37">
        <v>5.28</v>
      </c>
      <c r="F1731" s="37">
        <v>6.26</v>
      </c>
      <c r="G1731" s="37" t="s">
        <v>14</v>
      </c>
      <c r="H1731" s="37" t="s">
        <v>47</v>
      </c>
      <c r="I1731" s="37" t="s">
        <v>24</v>
      </c>
      <c r="J1731" s="37" t="s">
        <v>64</v>
      </c>
      <c r="K1731" s="37" t="s">
        <v>49</v>
      </c>
      <c r="L1731" s="37" t="s">
        <v>2434</v>
      </c>
      <c r="M1731" s="37">
        <v>0.4</v>
      </c>
      <c r="N1731" s="37" t="s">
        <v>8</v>
      </c>
      <c r="O1731" s="37" t="s">
        <v>28</v>
      </c>
      <c r="P1731" s="37" t="s">
        <v>183</v>
      </c>
      <c r="Q1731" s="37" t="s">
        <v>2797</v>
      </c>
      <c r="R1731" s="37">
        <v>73521</v>
      </c>
      <c r="S1731" s="39">
        <v>42166</v>
      </c>
      <c r="T1731" s="39">
        <v>42167</v>
      </c>
      <c r="U1731" s="37">
        <v>-11.375999999999999</v>
      </c>
      <c r="V1731" s="37">
        <v>1</v>
      </c>
      <c r="W1731" s="37">
        <v>7.15</v>
      </c>
      <c r="X1731" s="37">
        <v>89729</v>
      </c>
      <c r="Y1731" s="37" t="s">
        <v>3217</v>
      </c>
      <c r="Z1731" s="37">
        <v>434.76831855885405</v>
      </c>
    </row>
    <row r="1732" spans="1:26" customFormat="1" x14ac:dyDescent="0.2">
      <c r="A1732" s="37">
        <v>2779</v>
      </c>
      <c r="B1732" s="37" t="s">
        <v>2798</v>
      </c>
      <c r="C1732" s="37" t="s">
        <v>1</v>
      </c>
      <c r="D1732" s="37">
        <v>0.01</v>
      </c>
      <c r="E1732" s="37">
        <v>35.99</v>
      </c>
      <c r="F1732" s="37">
        <v>5.99</v>
      </c>
      <c r="G1732" s="37" t="s">
        <v>14</v>
      </c>
      <c r="H1732" s="37" t="s">
        <v>70</v>
      </c>
      <c r="I1732" s="37" t="s">
        <v>16</v>
      </c>
      <c r="J1732" s="37" t="s">
        <v>111</v>
      </c>
      <c r="K1732" s="37" t="s">
        <v>26</v>
      </c>
      <c r="L1732" s="37" t="s">
        <v>1348</v>
      </c>
      <c r="M1732" s="37">
        <v>0.38</v>
      </c>
      <c r="N1732" s="37" t="s">
        <v>8</v>
      </c>
      <c r="O1732" s="37" t="s">
        <v>9</v>
      </c>
      <c r="P1732" s="37" t="s">
        <v>73</v>
      </c>
      <c r="Q1732" s="37" t="s">
        <v>2799</v>
      </c>
      <c r="R1732" s="37">
        <v>27893</v>
      </c>
      <c r="S1732" s="39">
        <v>42166</v>
      </c>
      <c r="T1732" s="39">
        <v>42167</v>
      </c>
      <c r="U1732" s="37">
        <v>-60.704000000000001</v>
      </c>
      <c r="V1732" s="37">
        <v>11</v>
      </c>
      <c r="W1732" s="37">
        <v>345.07</v>
      </c>
      <c r="X1732" s="37">
        <v>87161</v>
      </c>
      <c r="Y1732" s="37" t="s">
        <v>3216</v>
      </c>
      <c r="Z1732" s="37">
        <v>452.38313917559532</v>
      </c>
    </row>
    <row r="1733" spans="1:26" customFormat="1" x14ac:dyDescent="0.2">
      <c r="A1733" s="37">
        <v>3251</v>
      </c>
      <c r="B1733" s="37" t="s">
        <v>2800</v>
      </c>
      <c r="C1733" s="37" t="s">
        <v>1</v>
      </c>
      <c r="D1733" s="37">
        <v>0.02</v>
      </c>
      <c r="E1733" s="37">
        <v>5.28</v>
      </c>
      <c r="F1733" s="37">
        <v>6.26</v>
      </c>
      <c r="G1733" s="37" t="s">
        <v>14</v>
      </c>
      <c r="H1733" s="37" t="s">
        <v>70</v>
      </c>
      <c r="I1733" s="37" t="s">
        <v>24</v>
      </c>
      <c r="J1733" s="37" t="s">
        <v>64</v>
      </c>
      <c r="K1733" s="37" t="s">
        <v>49</v>
      </c>
      <c r="L1733" s="37" t="s">
        <v>2434</v>
      </c>
      <c r="M1733" s="37">
        <v>0.4</v>
      </c>
      <c r="N1733" s="37" t="s">
        <v>8</v>
      </c>
      <c r="O1733" s="37" t="s">
        <v>87</v>
      </c>
      <c r="P1733" s="37" t="s">
        <v>88</v>
      </c>
      <c r="Q1733" s="37" t="s">
        <v>89</v>
      </c>
      <c r="R1733" s="37">
        <v>10112</v>
      </c>
      <c r="S1733" s="39">
        <v>42166</v>
      </c>
      <c r="T1733" s="39">
        <v>42167</v>
      </c>
      <c r="U1733" s="37">
        <v>-131.16</v>
      </c>
      <c r="V1733" s="37">
        <v>76</v>
      </c>
      <c r="W1733" s="37">
        <v>412.72</v>
      </c>
      <c r="X1733" s="37">
        <v>39076</v>
      </c>
      <c r="Y1733" s="37" t="s">
        <v>3219</v>
      </c>
      <c r="Z1733" s="37">
        <v>301.49247161499784</v>
      </c>
    </row>
    <row r="1734" spans="1:26" customFormat="1" x14ac:dyDescent="0.2">
      <c r="A1734" s="37">
        <v>3252</v>
      </c>
      <c r="B1734" s="37" t="s">
        <v>1899</v>
      </c>
      <c r="C1734" s="37" t="s">
        <v>1</v>
      </c>
      <c r="D1734" s="37">
        <v>0.02</v>
      </c>
      <c r="E1734" s="37">
        <v>5.28</v>
      </c>
      <c r="F1734" s="37">
        <v>6.26</v>
      </c>
      <c r="G1734" s="37" t="s">
        <v>14</v>
      </c>
      <c r="H1734" s="37" t="s">
        <v>70</v>
      </c>
      <c r="I1734" s="37" t="s">
        <v>24</v>
      </c>
      <c r="J1734" s="37" t="s">
        <v>64</v>
      </c>
      <c r="K1734" s="37" t="s">
        <v>49</v>
      </c>
      <c r="L1734" s="37" t="s">
        <v>2434</v>
      </c>
      <c r="M1734" s="37">
        <v>0.4</v>
      </c>
      <c r="N1734" s="37" t="s">
        <v>8</v>
      </c>
      <c r="O1734" s="37" t="s">
        <v>87</v>
      </c>
      <c r="P1734" s="37" t="s">
        <v>88</v>
      </c>
      <c r="Q1734" s="37" t="s">
        <v>1900</v>
      </c>
      <c r="R1734" s="37">
        <v>12306</v>
      </c>
      <c r="S1734" s="39">
        <v>42166</v>
      </c>
      <c r="T1734" s="39">
        <v>42167</v>
      </c>
      <c r="U1734" s="37">
        <v>-65.58</v>
      </c>
      <c r="V1734" s="37">
        <v>19</v>
      </c>
      <c r="W1734" s="37">
        <v>103.18</v>
      </c>
      <c r="X1734" s="37">
        <v>87299</v>
      </c>
      <c r="Y1734" s="37" t="s">
        <v>3219</v>
      </c>
      <c r="Z1734" s="37">
        <v>368.64807848883322</v>
      </c>
    </row>
    <row r="1735" spans="1:26" customFormat="1" x14ac:dyDescent="0.2">
      <c r="A1735" s="37">
        <v>1466</v>
      </c>
      <c r="B1735" s="37" t="s">
        <v>2801</v>
      </c>
      <c r="C1735" s="37" t="s">
        <v>13</v>
      </c>
      <c r="D1735" s="37">
        <v>0</v>
      </c>
      <c r="E1735" s="37">
        <v>65.989999999999995</v>
      </c>
      <c r="F1735" s="37">
        <v>8.99</v>
      </c>
      <c r="G1735" s="37" t="s">
        <v>14</v>
      </c>
      <c r="H1735" s="37" t="s">
        <v>3</v>
      </c>
      <c r="I1735" s="37" t="s">
        <v>16</v>
      </c>
      <c r="J1735" s="37" t="s">
        <v>111</v>
      </c>
      <c r="K1735" s="37" t="s">
        <v>49</v>
      </c>
      <c r="L1735" s="37" t="s">
        <v>2570</v>
      </c>
      <c r="M1735" s="37">
        <v>0.56000000000000005</v>
      </c>
      <c r="N1735" s="37" t="s">
        <v>8</v>
      </c>
      <c r="O1735" s="37" t="s">
        <v>28</v>
      </c>
      <c r="P1735" s="37" t="s">
        <v>109</v>
      </c>
      <c r="Q1735" s="37" t="s">
        <v>1459</v>
      </c>
      <c r="R1735" s="37">
        <v>68601</v>
      </c>
      <c r="S1735" s="39">
        <v>42166</v>
      </c>
      <c r="T1735" s="39">
        <v>42168</v>
      </c>
      <c r="U1735" s="37">
        <v>253.3032</v>
      </c>
      <c r="V1735" s="37">
        <v>10</v>
      </c>
      <c r="W1735" s="37">
        <v>575.07000000000005</v>
      </c>
      <c r="X1735" s="37">
        <v>91115</v>
      </c>
      <c r="Y1735" s="37" t="s">
        <v>3217</v>
      </c>
      <c r="Z1735" s="37">
        <v>805.53309669851183</v>
      </c>
    </row>
    <row r="1736" spans="1:26" customFormat="1" x14ac:dyDescent="0.2">
      <c r="A1736" s="37">
        <v>2649</v>
      </c>
      <c r="B1736" s="37" t="s">
        <v>2802</v>
      </c>
      <c r="C1736" s="37" t="s">
        <v>13</v>
      </c>
      <c r="D1736" s="37">
        <v>0.01</v>
      </c>
      <c r="E1736" s="37">
        <v>39.979999999999997</v>
      </c>
      <c r="F1736" s="37">
        <v>4</v>
      </c>
      <c r="G1736" s="37" t="s">
        <v>14</v>
      </c>
      <c r="H1736" s="37" t="s">
        <v>70</v>
      </c>
      <c r="I1736" s="37" t="s">
        <v>16</v>
      </c>
      <c r="J1736" s="37" t="s">
        <v>17</v>
      </c>
      <c r="K1736" s="37" t="s">
        <v>49</v>
      </c>
      <c r="L1736" s="37" t="s">
        <v>1903</v>
      </c>
      <c r="M1736" s="37">
        <v>0.7</v>
      </c>
      <c r="N1736" s="37" t="s">
        <v>8</v>
      </c>
      <c r="O1736" s="37" t="s">
        <v>87</v>
      </c>
      <c r="P1736" s="37" t="s">
        <v>394</v>
      </c>
      <c r="Q1736" s="37" t="s">
        <v>2306</v>
      </c>
      <c r="R1736" s="37">
        <v>21040</v>
      </c>
      <c r="S1736" s="39">
        <v>42166</v>
      </c>
      <c r="T1736" s="39">
        <v>42167</v>
      </c>
      <c r="U1736" s="37">
        <v>-30.808</v>
      </c>
      <c r="V1736" s="37">
        <v>5</v>
      </c>
      <c r="W1736" s="37">
        <v>203.29</v>
      </c>
      <c r="X1736" s="37">
        <v>88814</v>
      </c>
      <c r="Y1736" s="37" t="s">
        <v>3219</v>
      </c>
      <c r="Z1736" s="37">
        <v>413.97563862718653</v>
      </c>
    </row>
    <row r="1737" spans="1:26" customFormat="1" x14ac:dyDescent="0.2">
      <c r="A1737" s="37">
        <v>3008</v>
      </c>
      <c r="B1737" s="37" t="s">
        <v>1494</v>
      </c>
      <c r="C1737" s="37" t="s">
        <v>13</v>
      </c>
      <c r="D1737" s="37">
        <v>0.01</v>
      </c>
      <c r="E1737" s="37">
        <v>12.28</v>
      </c>
      <c r="F1737" s="37">
        <v>6.47</v>
      </c>
      <c r="G1737" s="37" t="s">
        <v>14</v>
      </c>
      <c r="H1737" s="37" t="s">
        <v>47</v>
      </c>
      <c r="I1737" s="37" t="s">
        <v>24</v>
      </c>
      <c r="J1737" s="37" t="s">
        <v>64</v>
      </c>
      <c r="K1737" s="37" t="s">
        <v>49</v>
      </c>
      <c r="L1737" s="37" t="s">
        <v>2534</v>
      </c>
      <c r="M1737" s="37">
        <v>0.38</v>
      </c>
      <c r="N1737" s="37" t="s">
        <v>8</v>
      </c>
      <c r="O1737" s="37" t="s">
        <v>28</v>
      </c>
      <c r="P1737" s="37" t="s">
        <v>60</v>
      </c>
      <c r="Q1737" s="37" t="s">
        <v>1496</v>
      </c>
      <c r="R1737" s="37">
        <v>55343</v>
      </c>
      <c r="S1737" s="39">
        <v>42166</v>
      </c>
      <c r="T1737" s="39">
        <v>42167</v>
      </c>
      <c r="U1737" s="37">
        <v>47.61</v>
      </c>
      <c r="V1737" s="37">
        <v>12</v>
      </c>
      <c r="W1737" s="37">
        <v>160.66</v>
      </c>
      <c r="X1737" s="37">
        <v>89415</v>
      </c>
      <c r="Y1737" s="37" t="s">
        <v>3217</v>
      </c>
      <c r="Z1737" s="37">
        <v>240.21818648914467</v>
      </c>
    </row>
    <row r="1738" spans="1:26" customFormat="1" x14ac:dyDescent="0.2">
      <c r="A1738" s="37">
        <v>2543</v>
      </c>
      <c r="B1738" s="37" t="s">
        <v>2803</v>
      </c>
      <c r="C1738" s="37" t="s">
        <v>92</v>
      </c>
      <c r="D1738" s="37">
        <v>0.05</v>
      </c>
      <c r="E1738" s="37">
        <v>15.68</v>
      </c>
      <c r="F1738" s="37">
        <v>3.73</v>
      </c>
      <c r="G1738" s="37" t="s">
        <v>14</v>
      </c>
      <c r="H1738" s="37" t="s">
        <v>3</v>
      </c>
      <c r="I1738" s="37" t="s">
        <v>4</v>
      </c>
      <c r="J1738" s="37" t="s">
        <v>102</v>
      </c>
      <c r="K1738" s="37" t="s">
        <v>18</v>
      </c>
      <c r="L1738" s="37" t="s">
        <v>2703</v>
      </c>
      <c r="M1738" s="37">
        <v>0.46</v>
      </c>
      <c r="N1738" s="37" t="s">
        <v>8</v>
      </c>
      <c r="O1738" s="37" t="s">
        <v>9</v>
      </c>
      <c r="P1738" s="37" t="s">
        <v>218</v>
      </c>
      <c r="Q1738" s="37" t="s">
        <v>2408</v>
      </c>
      <c r="R1738" s="37">
        <v>23223</v>
      </c>
      <c r="S1738" s="39">
        <v>42166</v>
      </c>
      <c r="T1738" s="39">
        <v>42167</v>
      </c>
      <c r="U1738" s="37">
        <v>3.54</v>
      </c>
      <c r="V1738" s="37">
        <v>17</v>
      </c>
      <c r="W1738" s="37">
        <v>257.48</v>
      </c>
      <c r="X1738" s="37">
        <v>87917</v>
      </c>
      <c r="Y1738" s="37" t="s">
        <v>3216</v>
      </c>
      <c r="Z1738" s="37">
        <v>145.8473839049453</v>
      </c>
    </row>
    <row r="1739" spans="1:26" customFormat="1" x14ac:dyDescent="0.2">
      <c r="A1739" s="37">
        <v>2543</v>
      </c>
      <c r="B1739" s="37" t="s">
        <v>2803</v>
      </c>
      <c r="C1739" s="37" t="s">
        <v>92</v>
      </c>
      <c r="D1739" s="37">
        <v>0.02</v>
      </c>
      <c r="E1739" s="37">
        <v>195.99</v>
      </c>
      <c r="F1739" s="37">
        <v>4.2</v>
      </c>
      <c r="G1739" s="37" t="s">
        <v>14</v>
      </c>
      <c r="H1739" s="37" t="s">
        <v>3</v>
      </c>
      <c r="I1739" s="37" t="s">
        <v>16</v>
      </c>
      <c r="J1739" s="37" t="s">
        <v>111</v>
      </c>
      <c r="K1739" s="37" t="s">
        <v>49</v>
      </c>
      <c r="L1739" s="37" t="s">
        <v>2804</v>
      </c>
      <c r="M1739" s="37">
        <v>0.56000000000000005</v>
      </c>
      <c r="N1739" s="37" t="s">
        <v>8</v>
      </c>
      <c r="O1739" s="37" t="s">
        <v>9</v>
      </c>
      <c r="P1739" s="37" t="s">
        <v>218</v>
      </c>
      <c r="Q1739" s="37" t="s">
        <v>2408</v>
      </c>
      <c r="R1739" s="37">
        <v>23223</v>
      </c>
      <c r="S1739" s="39">
        <v>42166</v>
      </c>
      <c r="T1739" s="39">
        <v>42167</v>
      </c>
      <c r="U1739" s="37">
        <v>40.283999999999999</v>
      </c>
      <c r="V1739" s="37">
        <v>19</v>
      </c>
      <c r="W1739" s="37">
        <v>3194.99</v>
      </c>
      <c r="X1739" s="37">
        <v>87917</v>
      </c>
      <c r="Y1739" s="37" t="s">
        <v>3216</v>
      </c>
      <c r="Z1739" s="37">
        <v>864.35112312716319</v>
      </c>
    </row>
    <row r="1740" spans="1:26" customFormat="1" x14ac:dyDescent="0.2">
      <c r="A1740" s="37">
        <v>2840</v>
      </c>
      <c r="B1740" s="37" t="s">
        <v>1713</v>
      </c>
      <c r="C1740" s="37" t="s">
        <v>92</v>
      </c>
      <c r="D1740" s="37">
        <v>0.05</v>
      </c>
      <c r="E1740" s="37">
        <v>15.68</v>
      </c>
      <c r="F1740" s="37">
        <v>3.73</v>
      </c>
      <c r="G1740" s="37" t="s">
        <v>14</v>
      </c>
      <c r="H1740" s="37" t="s">
        <v>70</v>
      </c>
      <c r="I1740" s="37" t="s">
        <v>4</v>
      </c>
      <c r="J1740" s="37" t="s">
        <v>102</v>
      </c>
      <c r="K1740" s="37" t="s">
        <v>18</v>
      </c>
      <c r="L1740" s="37" t="s">
        <v>2703</v>
      </c>
      <c r="M1740" s="37">
        <v>0.46</v>
      </c>
      <c r="N1740" s="37" t="s">
        <v>8</v>
      </c>
      <c r="O1740" s="37" t="s">
        <v>9</v>
      </c>
      <c r="P1740" s="37" t="s">
        <v>99</v>
      </c>
      <c r="Q1740" s="37" t="s">
        <v>1715</v>
      </c>
      <c r="R1740" s="37">
        <v>33161</v>
      </c>
      <c r="S1740" s="39">
        <v>42166</v>
      </c>
      <c r="T1740" s="39">
        <v>42168</v>
      </c>
      <c r="U1740" s="37">
        <v>1166.6279999999999</v>
      </c>
      <c r="V1740" s="37">
        <v>17</v>
      </c>
      <c r="W1740" s="37">
        <v>260.01</v>
      </c>
      <c r="X1740" s="37">
        <v>87885</v>
      </c>
      <c r="Y1740" s="37" t="s">
        <v>3216</v>
      </c>
      <c r="Z1740" s="37">
        <v>1345.9160094153121</v>
      </c>
    </row>
    <row r="1741" spans="1:26" customFormat="1" x14ac:dyDescent="0.2">
      <c r="A1741" s="37">
        <v>2840</v>
      </c>
      <c r="B1741" s="37" t="s">
        <v>1713</v>
      </c>
      <c r="C1741" s="37" t="s">
        <v>92</v>
      </c>
      <c r="D1741" s="37">
        <v>0</v>
      </c>
      <c r="E1741" s="37">
        <v>14.98</v>
      </c>
      <c r="F1741" s="37">
        <v>8.99</v>
      </c>
      <c r="G1741" s="37" t="s">
        <v>14</v>
      </c>
      <c r="H1741" s="37" t="s">
        <v>70</v>
      </c>
      <c r="I1741" s="37" t="s">
        <v>4</v>
      </c>
      <c r="J1741" s="37" t="s">
        <v>102</v>
      </c>
      <c r="K1741" s="37" t="s">
        <v>18</v>
      </c>
      <c r="L1741" s="37" t="s">
        <v>1462</v>
      </c>
      <c r="M1741" s="37">
        <v>0.39</v>
      </c>
      <c r="N1741" s="37" t="s">
        <v>8</v>
      </c>
      <c r="O1741" s="37" t="s">
        <v>9</v>
      </c>
      <c r="P1741" s="37" t="s">
        <v>99</v>
      </c>
      <c r="Q1741" s="37" t="s">
        <v>1715</v>
      </c>
      <c r="R1741" s="37">
        <v>33161</v>
      </c>
      <c r="S1741" s="39">
        <v>42166</v>
      </c>
      <c r="T1741" s="39">
        <v>42167</v>
      </c>
      <c r="U1741" s="37">
        <v>-40.604199999999999</v>
      </c>
      <c r="V1741" s="37">
        <v>18</v>
      </c>
      <c r="W1741" s="37">
        <v>273.79000000000002</v>
      </c>
      <c r="X1741" s="37">
        <v>87885</v>
      </c>
      <c r="Y1741" s="37" t="s">
        <v>3216</v>
      </c>
      <c r="Z1741" s="37">
        <v>227.72799082380536</v>
      </c>
    </row>
    <row r="1742" spans="1:26" customFormat="1" x14ac:dyDescent="0.2">
      <c r="A1742" s="37">
        <v>2840</v>
      </c>
      <c r="B1742" s="37" t="s">
        <v>1713</v>
      </c>
      <c r="C1742" s="37" t="s">
        <v>92</v>
      </c>
      <c r="D1742" s="37">
        <v>0.02</v>
      </c>
      <c r="E1742" s="37">
        <v>38.76</v>
      </c>
      <c r="F1742" s="37">
        <v>13.26</v>
      </c>
      <c r="G1742" s="37" t="s">
        <v>14</v>
      </c>
      <c r="H1742" s="37" t="s">
        <v>70</v>
      </c>
      <c r="I1742" s="37" t="s">
        <v>24</v>
      </c>
      <c r="J1742" s="37" t="s">
        <v>64</v>
      </c>
      <c r="K1742" s="37" t="s">
        <v>49</v>
      </c>
      <c r="L1742" s="37" t="s">
        <v>2805</v>
      </c>
      <c r="M1742" s="37">
        <v>0.36</v>
      </c>
      <c r="N1742" s="37" t="s">
        <v>8</v>
      </c>
      <c r="O1742" s="37" t="s">
        <v>9</v>
      </c>
      <c r="P1742" s="37" t="s">
        <v>99</v>
      </c>
      <c r="Q1742" s="37" t="s">
        <v>1715</v>
      </c>
      <c r="R1742" s="37">
        <v>33161</v>
      </c>
      <c r="S1742" s="39">
        <v>42166</v>
      </c>
      <c r="T1742" s="39">
        <v>42167</v>
      </c>
      <c r="U1742" s="37">
        <v>-294.084</v>
      </c>
      <c r="V1742" s="37">
        <v>1</v>
      </c>
      <c r="W1742" s="37">
        <v>44.62</v>
      </c>
      <c r="X1742" s="37">
        <v>87885</v>
      </c>
      <c r="Y1742" s="37" t="s">
        <v>3216</v>
      </c>
      <c r="Z1742" s="37">
        <v>122.53278067568911</v>
      </c>
    </row>
    <row r="1743" spans="1:26" customFormat="1" x14ac:dyDescent="0.2">
      <c r="A1743" s="37">
        <v>3078</v>
      </c>
      <c r="B1743" s="37" t="s">
        <v>2806</v>
      </c>
      <c r="C1743" s="37" t="s">
        <v>46</v>
      </c>
      <c r="D1743" s="37">
        <v>0.04</v>
      </c>
      <c r="E1743" s="37">
        <v>35.44</v>
      </c>
      <c r="F1743" s="37">
        <v>5.09</v>
      </c>
      <c r="G1743" s="37" t="s">
        <v>14</v>
      </c>
      <c r="H1743" s="37" t="s">
        <v>3</v>
      </c>
      <c r="I1743" s="37" t="s">
        <v>24</v>
      </c>
      <c r="J1743" s="37" t="s">
        <v>64</v>
      </c>
      <c r="K1743" s="37" t="s">
        <v>49</v>
      </c>
      <c r="L1743" s="37" t="s">
        <v>2054</v>
      </c>
      <c r="M1743" s="37">
        <v>0.38</v>
      </c>
      <c r="N1743" s="37" t="s">
        <v>8</v>
      </c>
      <c r="O1743" s="37" t="s">
        <v>87</v>
      </c>
      <c r="P1743" s="37" t="s">
        <v>293</v>
      </c>
      <c r="Q1743" s="37" t="s">
        <v>2807</v>
      </c>
      <c r="R1743" s="37">
        <v>43615</v>
      </c>
      <c r="S1743" s="39">
        <v>42166</v>
      </c>
      <c r="T1743" s="39">
        <v>42166</v>
      </c>
      <c r="U1743" s="37">
        <v>118.6317</v>
      </c>
      <c r="V1743" s="37">
        <v>5</v>
      </c>
      <c r="W1743" s="37">
        <v>171.93</v>
      </c>
      <c r="X1743" s="37">
        <v>88240</v>
      </c>
      <c r="Y1743" s="37" t="s">
        <v>3219</v>
      </c>
      <c r="Z1743" s="37">
        <v>491.58507759240905</v>
      </c>
    </row>
    <row r="1744" spans="1:26" customFormat="1" x14ac:dyDescent="0.2">
      <c r="A1744" s="37">
        <v>3078</v>
      </c>
      <c r="B1744" s="37" t="s">
        <v>2806</v>
      </c>
      <c r="C1744" s="37" t="s">
        <v>46</v>
      </c>
      <c r="D1744" s="37">
        <v>0.08</v>
      </c>
      <c r="E1744" s="37">
        <v>3.98</v>
      </c>
      <c r="F1744" s="37">
        <v>0.7</v>
      </c>
      <c r="G1744" s="37" t="s">
        <v>14</v>
      </c>
      <c r="H1744" s="37" t="s">
        <v>3</v>
      </c>
      <c r="I1744" s="37" t="s">
        <v>24</v>
      </c>
      <c r="J1744" s="37" t="s">
        <v>25</v>
      </c>
      <c r="K1744" s="37" t="s">
        <v>26</v>
      </c>
      <c r="L1744" s="37" t="s">
        <v>324</v>
      </c>
      <c r="M1744" s="37">
        <v>0.52</v>
      </c>
      <c r="N1744" s="37" t="s">
        <v>8</v>
      </c>
      <c r="O1744" s="37" t="s">
        <v>87</v>
      </c>
      <c r="P1744" s="37" t="s">
        <v>293</v>
      </c>
      <c r="Q1744" s="37" t="s">
        <v>2807</v>
      </c>
      <c r="R1744" s="37">
        <v>43615</v>
      </c>
      <c r="S1744" s="39">
        <v>42166</v>
      </c>
      <c r="T1744" s="39">
        <v>42169</v>
      </c>
      <c r="U1744" s="37">
        <v>23.303999999999998</v>
      </c>
      <c r="V1744" s="37">
        <v>9</v>
      </c>
      <c r="W1744" s="37">
        <v>35.19</v>
      </c>
      <c r="X1744" s="37">
        <v>88240</v>
      </c>
      <c r="Y1744" s="37" t="s">
        <v>3219</v>
      </c>
      <c r="Z1744" s="37">
        <v>263.9928161691866</v>
      </c>
    </row>
    <row r="1745" spans="1:26" customFormat="1" x14ac:dyDescent="0.2">
      <c r="A1745" s="37">
        <v>3079</v>
      </c>
      <c r="B1745" s="37" t="s">
        <v>295</v>
      </c>
      <c r="C1745" s="37" t="s">
        <v>46</v>
      </c>
      <c r="D1745" s="37">
        <v>0.04</v>
      </c>
      <c r="E1745" s="37">
        <v>35.44</v>
      </c>
      <c r="F1745" s="37">
        <v>5.09</v>
      </c>
      <c r="G1745" s="37" t="s">
        <v>14</v>
      </c>
      <c r="H1745" s="37" t="s">
        <v>3</v>
      </c>
      <c r="I1745" s="37" t="s">
        <v>24</v>
      </c>
      <c r="J1745" s="37" t="s">
        <v>64</v>
      </c>
      <c r="K1745" s="37" t="s">
        <v>49</v>
      </c>
      <c r="L1745" s="37" t="s">
        <v>2054</v>
      </c>
      <c r="M1745" s="37">
        <v>0.38</v>
      </c>
      <c r="N1745" s="37" t="s">
        <v>8</v>
      </c>
      <c r="O1745" s="37" t="s">
        <v>87</v>
      </c>
      <c r="P1745" s="37" t="s">
        <v>296</v>
      </c>
      <c r="Q1745" s="37" t="s">
        <v>297</v>
      </c>
      <c r="R1745" s="37">
        <v>19112</v>
      </c>
      <c r="S1745" s="39">
        <v>42166</v>
      </c>
      <c r="T1745" s="39">
        <v>42166</v>
      </c>
      <c r="U1745" s="37">
        <v>150.72</v>
      </c>
      <c r="V1745" s="37">
        <v>21</v>
      </c>
      <c r="W1745" s="37">
        <v>722.1</v>
      </c>
      <c r="X1745" s="37">
        <v>53476</v>
      </c>
      <c r="Y1745" s="37" t="s">
        <v>3219</v>
      </c>
      <c r="Z1745" s="37">
        <v>524.44432217993108</v>
      </c>
    </row>
    <row r="1746" spans="1:26" customFormat="1" x14ac:dyDescent="0.2">
      <c r="A1746" s="37">
        <v>3079</v>
      </c>
      <c r="B1746" s="37" t="s">
        <v>295</v>
      </c>
      <c r="C1746" s="37" t="s">
        <v>46</v>
      </c>
      <c r="D1746" s="37">
        <v>0.08</v>
      </c>
      <c r="E1746" s="37">
        <v>3.98</v>
      </c>
      <c r="F1746" s="37">
        <v>0.7</v>
      </c>
      <c r="G1746" s="37" t="s">
        <v>14</v>
      </c>
      <c r="H1746" s="37" t="s">
        <v>3</v>
      </c>
      <c r="I1746" s="37" t="s">
        <v>24</v>
      </c>
      <c r="J1746" s="37" t="s">
        <v>25</v>
      </c>
      <c r="K1746" s="37" t="s">
        <v>26</v>
      </c>
      <c r="L1746" s="37" t="s">
        <v>324</v>
      </c>
      <c r="M1746" s="37">
        <v>0.52</v>
      </c>
      <c r="N1746" s="37" t="s">
        <v>8</v>
      </c>
      <c r="O1746" s="37" t="s">
        <v>87</v>
      </c>
      <c r="P1746" s="37" t="s">
        <v>296</v>
      </c>
      <c r="Q1746" s="37" t="s">
        <v>297</v>
      </c>
      <c r="R1746" s="37">
        <v>19112</v>
      </c>
      <c r="S1746" s="39">
        <v>42166</v>
      </c>
      <c r="T1746" s="39">
        <v>42169</v>
      </c>
      <c r="U1746" s="37">
        <v>19.420000000000002</v>
      </c>
      <c r="V1746" s="37">
        <v>36</v>
      </c>
      <c r="W1746" s="37">
        <v>140.78</v>
      </c>
      <c r="X1746" s="37">
        <v>53476</v>
      </c>
      <c r="Y1746" s="37" t="s">
        <v>3219</v>
      </c>
      <c r="Z1746" s="37">
        <v>260.01550026345348</v>
      </c>
    </row>
    <row r="1747" spans="1:26" customFormat="1" x14ac:dyDescent="0.2">
      <c r="A1747" s="37">
        <v>3079</v>
      </c>
      <c r="B1747" s="37" t="s">
        <v>295</v>
      </c>
      <c r="C1747" s="37" t="s">
        <v>46</v>
      </c>
      <c r="D1747" s="37">
        <v>0.01</v>
      </c>
      <c r="E1747" s="37">
        <v>1.76</v>
      </c>
      <c r="F1747" s="37">
        <v>0.7</v>
      </c>
      <c r="G1747" s="37" t="s">
        <v>14</v>
      </c>
      <c r="H1747" s="37" t="s">
        <v>3</v>
      </c>
      <c r="I1747" s="37" t="s">
        <v>24</v>
      </c>
      <c r="J1747" s="37" t="s">
        <v>25</v>
      </c>
      <c r="K1747" s="37" t="s">
        <v>26</v>
      </c>
      <c r="L1747" s="37" t="s">
        <v>1639</v>
      </c>
      <c r="M1747" s="37">
        <v>0.56000000000000005</v>
      </c>
      <c r="N1747" s="37" t="s">
        <v>8</v>
      </c>
      <c r="O1747" s="37" t="s">
        <v>87</v>
      </c>
      <c r="P1747" s="37" t="s">
        <v>296</v>
      </c>
      <c r="Q1747" s="37" t="s">
        <v>297</v>
      </c>
      <c r="R1747" s="37">
        <v>19112</v>
      </c>
      <c r="S1747" s="39">
        <v>42166</v>
      </c>
      <c r="T1747" s="39">
        <v>42167</v>
      </c>
      <c r="U1747" s="37">
        <v>3.13</v>
      </c>
      <c r="V1747" s="37">
        <v>71</v>
      </c>
      <c r="W1747" s="37">
        <v>129.72</v>
      </c>
      <c r="X1747" s="37">
        <v>53476</v>
      </c>
      <c r="Y1747" s="37" t="s">
        <v>3219</v>
      </c>
      <c r="Z1747" s="37">
        <v>315.8845495235924</v>
      </c>
    </row>
    <row r="1748" spans="1:26" customFormat="1" x14ac:dyDescent="0.2">
      <c r="A1748" s="37">
        <v>3079</v>
      </c>
      <c r="B1748" s="37" t="s">
        <v>295</v>
      </c>
      <c r="C1748" s="37" t="s">
        <v>46</v>
      </c>
      <c r="D1748" s="37">
        <v>0.01</v>
      </c>
      <c r="E1748" s="37">
        <v>193.17</v>
      </c>
      <c r="F1748" s="37">
        <v>19.989999999999998</v>
      </c>
      <c r="G1748" s="37" t="s">
        <v>63</v>
      </c>
      <c r="H1748" s="37" t="s">
        <v>3</v>
      </c>
      <c r="I1748" s="37" t="s">
        <v>24</v>
      </c>
      <c r="J1748" s="37" t="s">
        <v>54</v>
      </c>
      <c r="K1748" s="37" t="s">
        <v>49</v>
      </c>
      <c r="L1748" s="37" t="s">
        <v>1558</v>
      </c>
      <c r="M1748" s="37">
        <v>0.71</v>
      </c>
      <c r="N1748" s="37" t="s">
        <v>8</v>
      </c>
      <c r="O1748" s="37" t="s">
        <v>87</v>
      </c>
      <c r="P1748" s="37" t="s">
        <v>296</v>
      </c>
      <c r="Q1748" s="37" t="s">
        <v>297</v>
      </c>
      <c r="R1748" s="37">
        <v>19112</v>
      </c>
      <c r="S1748" s="39">
        <v>42166</v>
      </c>
      <c r="T1748" s="39">
        <v>42166</v>
      </c>
      <c r="U1748" s="37">
        <v>1141.07</v>
      </c>
      <c r="V1748" s="37">
        <v>63</v>
      </c>
      <c r="W1748" s="37">
        <v>12190.98</v>
      </c>
      <c r="X1748" s="37">
        <v>53476</v>
      </c>
      <c r="Y1748" s="37" t="s">
        <v>3219</v>
      </c>
      <c r="Z1748" s="37">
        <v>2656.5101818751114</v>
      </c>
    </row>
    <row r="1749" spans="1:26" customFormat="1" x14ac:dyDescent="0.2">
      <c r="A1749" s="37">
        <v>2046</v>
      </c>
      <c r="B1749" s="37" t="s">
        <v>2808</v>
      </c>
      <c r="C1749" s="37" t="s">
        <v>1</v>
      </c>
      <c r="D1749" s="37">
        <v>0.04</v>
      </c>
      <c r="E1749" s="37">
        <v>4.28</v>
      </c>
      <c r="F1749" s="37">
        <v>5.68</v>
      </c>
      <c r="G1749" s="37" t="s">
        <v>14</v>
      </c>
      <c r="H1749" s="37" t="s">
        <v>70</v>
      </c>
      <c r="I1749" s="37" t="s">
        <v>24</v>
      </c>
      <c r="J1749" s="37" t="s">
        <v>64</v>
      </c>
      <c r="K1749" s="37" t="s">
        <v>49</v>
      </c>
      <c r="L1749" s="37" t="s">
        <v>2809</v>
      </c>
      <c r="M1749" s="37">
        <v>0.4</v>
      </c>
      <c r="N1749" s="37" t="s">
        <v>8</v>
      </c>
      <c r="O1749" s="37" t="s">
        <v>28</v>
      </c>
      <c r="P1749" s="37" t="s">
        <v>513</v>
      </c>
      <c r="Q1749" s="37" t="s">
        <v>2810</v>
      </c>
      <c r="R1749" s="37">
        <v>67901</v>
      </c>
      <c r="S1749" s="39">
        <v>42167</v>
      </c>
      <c r="T1749" s="39">
        <v>42169</v>
      </c>
      <c r="U1749" s="37">
        <v>-27.375</v>
      </c>
      <c r="V1749" s="37">
        <v>7</v>
      </c>
      <c r="W1749" s="37">
        <v>31.54</v>
      </c>
      <c r="X1749" s="37">
        <v>88219</v>
      </c>
      <c r="Y1749" s="37" t="s">
        <v>3217</v>
      </c>
      <c r="Z1749" s="37">
        <v>375.39020731259222</v>
      </c>
    </row>
    <row r="1750" spans="1:26" customFormat="1" x14ac:dyDescent="0.2">
      <c r="A1750" s="37">
        <v>2046</v>
      </c>
      <c r="B1750" s="37" t="s">
        <v>2808</v>
      </c>
      <c r="C1750" s="37" t="s">
        <v>1</v>
      </c>
      <c r="D1750" s="37">
        <v>0.06</v>
      </c>
      <c r="E1750" s="37">
        <v>376.13</v>
      </c>
      <c r="F1750" s="37">
        <v>85.63</v>
      </c>
      <c r="G1750" s="37" t="s">
        <v>2</v>
      </c>
      <c r="H1750" s="37" t="s">
        <v>70</v>
      </c>
      <c r="I1750" s="37" t="s">
        <v>4</v>
      </c>
      <c r="J1750" s="37" t="s">
        <v>5</v>
      </c>
      <c r="K1750" s="37" t="s">
        <v>6</v>
      </c>
      <c r="L1750" s="37" t="s">
        <v>2811</v>
      </c>
      <c r="M1750" s="37">
        <v>0.74</v>
      </c>
      <c r="N1750" s="37" t="s">
        <v>8</v>
      </c>
      <c r="O1750" s="37" t="s">
        <v>28</v>
      </c>
      <c r="P1750" s="37" t="s">
        <v>513</v>
      </c>
      <c r="Q1750" s="37" t="s">
        <v>2810</v>
      </c>
      <c r="R1750" s="37">
        <v>67901</v>
      </c>
      <c r="S1750" s="39">
        <v>42167</v>
      </c>
      <c r="T1750" s="39">
        <v>42169</v>
      </c>
      <c r="U1750" s="37">
        <v>-435.75749999999999</v>
      </c>
      <c r="V1750" s="37">
        <v>13</v>
      </c>
      <c r="W1750" s="37">
        <v>4634.6899999999996</v>
      </c>
      <c r="X1750" s="37">
        <v>88219</v>
      </c>
      <c r="Y1750" s="37" t="s">
        <v>3217</v>
      </c>
      <c r="Z1750" s="37">
        <v>3797.8511314949847</v>
      </c>
    </row>
    <row r="1751" spans="1:26" customFormat="1" x14ac:dyDescent="0.2">
      <c r="A1751" s="37">
        <v>2046</v>
      </c>
      <c r="B1751" s="37" t="s">
        <v>2808</v>
      </c>
      <c r="C1751" s="37" t="s">
        <v>1</v>
      </c>
      <c r="D1751" s="37">
        <v>0.06</v>
      </c>
      <c r="E1751" s="37">
        <v>424.21</v>
      </c>
      <c r="F1751" s="37">
        <v>110.2</v>
      </c>
      <c r="G1751" s="37" t="s">
        <v>2</v>
      </c>
      <c r="H1751" s="37" t="s">
        <v>70</v>
      </c>
      <c r="I1751" s="37" t="s">
        <v>4</v>
      </c>
      <c r="J1751" s="37" t="s">
        <v>5</v>
      </c>
      <c r="K1751" s="37" t="s">
        <v>6</v>
      </c>
      <c r="L1751" s="37" t="s">
        <v>891</v>
      </c>
      <c r="M1751" s="37">
        <v>0.67</v>
      </c>
      <c r="N1751" s="37" t="s">
        <v>8</v>
      </c>
      <c r="O1751" s="37" t="s">
        <v>28</v>
      </c>
      <c r="P1751" s="37" t="s">
        <v>513</v>
      </c>
      <c r="Q1751" s="37" t="s">
        <v>2810</v>
      </c>
      <c r="R1751" s="37">
        <v>67901</v>
      </c>
      <c r="S1751" s="39">
        <v>42167</v>
      </c>
      <c r="T1751" s="39">
        <v>42168</v>
      </c>
      <c r="U1751" s="37">
        <v>682.53</v>
      </c>
      <c r="V1751" s="37">
        <v>17</v>
      </c>
      <c r="W1751" s="37">
        <v>7304.03</v>
      </c>
      <c r="X1751" s="37">
        <v>88219</v>
      </c>
      <c r="Y1751" s="37" t="s">
        <v>3217</v>
      </c>
      <c r="Z1751" s="37">
        <v>5714.5652174448023</v>
      </c>
    </row>
    <row r="1752" spans="1:26" customFormat="1" x14ac:dyDescent="0.2">
      <c r="A1752" s="37">
        <v>2046</v>
      </c>
      <c r="B1752" s="37" t="s">
        <v>2808</v>
      </c>
      <c r="C1752" s="37" t="s">
        <v>1</v>
      </c>
      <c r="D1752" s="37">
        <v>0.06</v>
      </c>
      <c r="E1752" s="37">
        <v>195.99</v>
      </c>
      <c r="F1752" s="37">
        <v>8.99</v>
      </c>
      <c r="G1752" s="37" t="s">
        <v>14</v>
      </c>
      <c r="H1752" s="37" t="s">
        <v>70</v>
      </c>
      <c r="I1752" s="37" t="s">
        <v>16</v>
      </c>
      <c r="J1752" s="37" t="s">
        <v>111</v>
      </c>
      <c r="K1752" s="37" t="s">
        <v>49</v>
      </c>
      <c r="L1752" s="37" t="s">
        <v>1319</v>
      </c>
      <c r="M1752" s="37">
        <v>0.6</v>
      </c>
      <c r="N1752" s="37" t="s">
        <v>8</v>
      </c>
      <c r="O1752" s="37" t="s">
        <v>28</v>
      </c>
      <c r="P1752" s="37" t="s">
        <v>513</v>
      </c>
      <c r="Q1752" s="37" t="s">
        <v>2810</v>
      </c>
      <c r="R1752" s="37">
        <v>67901</v>
      </c>
      <c r="S1752" s="39">
        <v>42167</v>
      </c>
      <c r="T1752" s="39">
        <v>42169</v>
      </c>
      <c r="U1752" s="37">
        <v>-277.22199999999998</v>
      </c>
      <c r="V1752" s="37">
        <v>4</v>
      </c>
      <c r="W1752" s="37">
        <v>632.65</v>
      </c>
      <c r="X1752" s="37">
        <v>88219</v>
      </c>
      <c r="Y1752" s="37" t="s">
        <v>3217</v>
      </c>
      <c r="Z1752" s="37">
        <v>964.70777362101455</v>
      </c>
    </row>
    <row r="1753" spans="1:26" customFormat="1" x14ac:dyDescent="0.2">
      <c r="A1753" s="37">
        <v>62</v>
      </c>
      <c r="B1753" s="37" t="s">
        <v>2443</v>
      </c>
      <c r="C1753" s="37" t="s">
        <v>13</v>
      </c>
      <c r="D1753" s="37">
        <v>0.04</v>
      </c>
      <c r="E1753" s="37">
        <v>29.14</v>
      </c>
      <c r="F1753" s="37">
        <v>4.8600000000000003</v>
      </c>
      <c r="G1753" s="37" t="s">
        <v>14</v>
      </c>
      <c r="H1753" s="37" t="s">
        <v>70</v>
      </c>
      <c r="I1753" s="37" t="s">
        <v>24</v>
      </c>
      <c r="J1753" s="37" t="s">
        <v>64</v>
      </c>
      <c r="K1753" s="37" t="s">
        <v>26</v>
      </c>
      <c r="L1753" s="37" t="s">
        <v>2812</v>
      </c>
      <c r="M1753" s="37">
        <v>0.38</v>
      </c>
      <c r="N1753" s="37" t="s">
        <v>8</v>
      </c>
      <c r="O1753" s="37" t="s">
        <v>28</v>
      </c>
      <c r="P1753" s="37" t="s">
        <v>163</v>
      </c>
      <c r="Q1753" s="37" t="s">
        <v>2445</v>
      </c>
      <c r="R1753" s="37">
        <v>78664</v>
      </c>
      <c r="S1753" s="39">
        <v>42167</v>
      </c>
      <c r="T1753" s="39">
        <v>42169</v>
      </c>
      <c r="U1753" s="37">
        <v>349.40910000000002</v>
      </c>
      <c r="V1753" s="37">
        <v>17</v>
      </c>
      <c r="W1753" s="37">
        <v>506.39</v>
      </c>
      <c r="X1753" s="37">
        <v>87408</v>
      </c>
      <c r="Y1753" s="37" t="s">
        <v>3217</v>
      </c>
      <c r="Z1753" s="37">
        <v>507.32993862240062</v>
      </c>
    </row>
    <row r="1754" spans="1:26" customFormat="1" x14ac:dyDescent="0.2">
      <c r="A1754" s="37">
        <v>387</v>
      </c>
      <c r="B1754" s="37" t="s">
        <v>2813</v>
      </c>
      <c r="C1754" s="37" t="s">
        <v>13</v>
      </c>
      <c r="D1754" s="37">
        <v>0.1</v>
      </c>
      <c r="E1754" s="37">
        <v>8.8800000000000008</v>
      </c>
      <c r="F1754" s="37">
        <v>6.28</v>
      </c>
      <c r="G1754" s="37" t="s">
        <v>63</v>
      </c>
      <c r="H1754" s="37" t="s">
        <v>70</v>
      </c>
      <c r="I1754" s="37" t="s">
        <v>24</v>
      </c>
      <c r="J1754" s="37" t="s">
        <v>48</v>
      </c>
      <c r="K1754" s="37" t="s">
        <v>49</v>
      </c>
      <c r="L1754" s="37" t="s">
        <v>196</v>
      </c>
      <c r="M1754" s="37">
        <v>0.35</v>
      </c>
      <c r="N1754" s="37" t="s">
        <v>8</v>
      </c>
      <c r="O1754" s="37" t="s">
        <v>28</v>
      </c>
      <c r="P1754" s="37" t="s">
        <v>109</v>
      </c>
      <c r="Q1754" s="37" t="s">
        <v>2814</v>
      </c>
      <c r="R1754" s="37">
        <v>68801</v>
      </c>
      <c r="S1754" s="39">
        <v>42167</v>
      </c>
      <c r="T1754" s="39">
        <v>42169</v>
      </c>
      <c r="U1754" s="37">
        <v>-27.283750000000001</v>
      </c>
      <c r="V1754" s="37">
        <v>15</v>
      </c>
      <c r="W1754" s="37">
        <v>126.9</v>
      </c>
      <c r="X1754" s="37">
        <v>90339</v>
      </c>
      <c r="Y1754" s="37" t="s">
        <v>3217</v>
      </c>
      <c r="Z1754" s="37">
        <v>-49.445233019815362</v>
      </c>
    </row>
    <row r="1755" spans="1:26" customFormat="1" x14ac:dyDescent="0.2">
      <c r="A1755" s="37">
        <v>1016</v>
      </c>
      <c r="B1755" s="37" t="s">
        <v>2815</v>
      </c>
      <c r="C1755" s="37" t="s">
        <v>13</v>
      </c>
      <c r="D1755" s="37">
        <v>0.02</v>
      </c>
      <c r="E1755" s="37">
        <v>6.48</v>
      </c>
      <c r="F1755" s="37">
        <v>7.86</v>
      </c>
      <c r="G1755" s="37" t="s">
        <v>63</v>
      </c>
      <c r="H1755" s="37" t="s">
        <v>47</v>
      </c>
      <c r="I1755" s="37" t="s">
        <v>24</v>
      </c>
      <c r="J1755" s="37" t="s">
        <v>64</v>
      </c>
      <c r="K1755" s="37" t="s">
        <v>49</v>
      </c>
      <c r="L1755" s="37" t="s">
        <v>836</v>
      </c>
      <c r="M1755" s="37">
        <v>0.37</v>
      </c>
      <c r="N1755" s="37" t="s">
        <v>8</v>
      </c>
      <c r="O1755" s="37" t="s">
        <v>9</v>
      </c>
      <c r="P1755" s="37" t="s">
        <v>73</v>
      </c>
      <c r="Q1755" s="37" t="s">
        <v>2816</v>
      </c>
      <c r="R1755" s="37">
        <v>28806</v>
      </c>
      <c r="S1755" s="39">
        <v>42167</v>
      </c>
      <c r="T1755" s="39">
        <v>42168</v>
      </c>
      <c r="U1755" s="37">
        <v>111.22199999999999</v>
      </c>
      <c r="V1755" s="37">
        <v>1</v>
      </c>
      <c r="W1755" s="37">
        <v>11.41</v>
      </c>
      <c r="X1755" s="37">
        <v>88389</v>
      </c>
      <c r="Y1755" s="37" t="s">
        <v>3216</v>
      </c>
      <c r="Z1755" s="37">
        <v>228.4686684139416</v>
      </c>
    </row>
    <row r="1756" spans="1:26" customFormat="1" x14ac:dyDescent="0.2">
      <c r="A1756" s="37">
        <v>1745</v>
      </c>
      <c r="B1756" s="37" t="s">
        <v>335</v>
      </c>
      <c r="C1756" s="37" t="s">
        <v>13</v>
      </c>
      <c r="D1756" s="37">
        <v>0.04</v>
      </c>
      <c r="E1756" s="37">
        <v>124.49</v>
      </c>
      <c r="F1756" s="37">
        <v>51.94</v>
      </c>
      <c r="G1756" s="37" t="s">
        <v>2</v>
      </c>
      <c r="H1756" s="37" t="s">
        <v>15</v>
      </c>
      <c r="I1756" s="37" t="s">
        <v>4</v>
      </c>
      <c r="J1756" s="37" t="s">
        <v>5</v>
      </c>
      <c r="K1756" s="37" t="s">
        <v>6</v>
      </c>
      <c r="L1756" s="37" t="s">
        <v>1125</v>
      </c>
      <c r="M1756" s="37">
        <v>0.63</v>
      </c>
      <c r="N1756" s="37" t="s">
        <v>8</v>
      </c>
      <c r="O1756" s="37" t="s">
        <v>9</v>
      </c>
      <c r="P1756" s="37" t="s">
        <v>51</v>
      </c>
      <c r="Q1756" s="37" t="s">
        <v>337</v>
      </c>
      <c r="R1756" s="37">
        <v>30305</v>
      </c>
      <c r="S1756" s="39">
        <v>42167</v>
      </c>
      <c r="T1756" s="39">
        <v>42169</v>
      </c>
      <c r="U1756" s="37">
        <v>-247.55157</v>
      </c>
      <c r="V1756" s="37">
        <v>4</v>
      </c>
      <c r="W1756" s="37">
        <v>605.82000000000005</v>
      </c>
      <c r="X1756" s="37">
        <v>12224</v>
      </c>
      <c r="Y1756" s="37" t="s">
        <v>3216</v>
      </c>
      <c r="Z1756" s="37">
        <v>1871.3281299221201</v>
      </c>
    </row>
    <row r="1757" spans="1:26" customFormat="1" x14ac:dyDescent="0.2">
      <c r="A1757" s="37">
        <v>1745</v>
      </c>
      <c r="B1757" s="37" t="s">
        <v>335</v>
      </c>
      <c r="C1757" s="37" t="s">
        <v>13</v>
      </c>
      <c r="D1757" s="37">
        <v>0.1</v>
      </c>
      <c r="E1757" s="37">
        <v>35.99</v>
      </c>
      <c r="F1757" s="37">
        <v>5</v>
      </c>
      <c r="G1757" s="37" t="s">
        <v>14</v>
      </c>
      <c r="H1757" s="37" t="s">
        <v>15</v>
      </c>
      <c r="I1757" s="37" t="s">
        <v>16</v>
      </c>
      <c r="J1757" s="37" t="s">
        <v>111</v>
      </c>
      <c r="K1757" s="37" t="s">
        <v>26</v>
      </c>
      <c r="L1757" s="37" t="s">
        <v>1825</v>
      </c>
      <c r="M1757" s="37">
        <v>0.82</v>
      </c>
      <c r="N1757" s="37" t="s">
        <v>8</v>
      </c>
      <c r="O1757" s="37" t="s">
        <v>9</v>
      </c>
      <c r="P1757" s="37" t="s">
        <v>51</v>
      </c>
      <c r="Q1757" s="37" t="s">
        <v>337</v>
      </c>
      <c r="R1757" s="37">
        <v>30305</v>
      </c>
      <c r="S1757" s="39">
        <v>42167</v>
      </c>
      <c r="T1757" s="39">
        <v>42167</v>
      </c>
      <c r="U1757" s="37">
        <v>-277.20924000000002</v>
      </c>
      <c r="V1757" s="37">
        <v>54</v>
      </c>
      <c r="W1757" s="37">
        <v>1569</v>
      </c>
      <c r="X1757" s="37">
        <v>12224</v>
      </c>
      <c r="Y1757" s="37" t="s">
        <v>3216</v>
      </c>
      <c r="Z1757" s="37">
        <v>188.12322668686087</v>
      </c>
    </row>
    <row r="1758" spans="1:26" customFormat="1" x14ac:dyDescent="0.2">
      <c r="A1758" s="37">
        <v>1748</v>
      </c>
      <c r="B1758" s="37" t="s">
        <v>2817</v>
      </c>
      <c r="C1758" s="37" t="s">
        <v>13</v>
      </c>
      <c r="D1758" s="37">
        <v>0.04</v>
      </c>
      <c r="E1758" s="37">
        <v>124.49</v>
      </c>
      <c r="F1758" s="37">
        <v>51.94</v>
      </c>
      <c r="G1758" s="37" t="s">
        <v>2</v>
      </c>
      <c r="H1758" s="37" t="s">
        <v>15</v>
      </c>
      <c r="I1758" s="37" t="s">
        <v>4</v>
      </c>
      <c r="J1758" s="37" t="s">
        <v>5</v>
      </c>
      <c r="K1758" s="37" t="s">
        <v>6</v>
      </c>
      <c r="L1758" s="37" t="s">
        <v>1125</v>
      </c>
      <c r="M1758" s="37">
        <v>0.63</v>
      </c>
      <c r="N1758" s="37" t="s">
        <v>8</v>
      </c>
      <c r="O1758" s="37" t="s">
        <v>28</v>
      </c>
      <c r="P1758" s="37" t="s">
        <v>183</v>
      </c>
      <c r="Q1758" s="37" t="s">
        <v>2818</v>
      </c>
      <c r="R1758" s="37">
        <v>73703</v>
      </c>
      <c r="S1758" s="39">
        <v>42167</v>
      </c>
      <c r="T1758" s="39">
        <v>42169</v>
      </c>
      <c r="U1758" s="37">
        <v>-93.064499999999995</v>
      </c>
      <c r="V1758" s="37">
        <v>1</v>
      </c>
      <c r="W1758" s="37">
        <v>151.46</v>
      </c>
      <c r="X1758" s="37">
        <v>87245</v>
      </c>
      <c r="Y1758" s="37" t="s">
        <v>3217</v>
      </c>
      <c r="Z1758" s="37">
        <v>2029.5268633776045</v>
      </c>
    </row>
    <row r="1759" spans="1:26" customFormat="1" x14ac:dyDescent="0.2">
      <c r="A1759" s="37">
        <v>1781</v>
      </c>
      <c r="B1759" s="37" t="s">
        <v>275</v>
      </c>
      <c r="C1759" s="37" t="s">
        <v>13</v>
      </c>
      <c r="D1759" s="37">
        <v>0</v>
      </c>
      <c r="E1759" s="37">
        <v>55.48</v>
      </c>
      <c r="F1759" s="37">
        <v>14.3</v>
      </c>
      <c r="G1759" s="37" t="s">
        <v>14</v>
      </c>
      <c r="H1759" s="37" t="s">
        <v>70</v>
      </c>
      <c r="I1759" s="37" t="s">
        <v>24</v>
      </c>
      <c r="J1759" s="37" t="s">
        <v>64</v>
      </c>
      <c r="K1759" s="37" t="s">
        <v>49</v>
      </c>
      <c r="L1759" s="37" t="s">
        <v>823</v>
      </c>
      <c r="M1759" s="37">
        <v>0.37</v>
      </c>
      <c r="N1759" s="37" t="s">
        <v>8</v>
      </c>
      <c r="O1759" s="37" t="s">
        <v>35</v>
      </c>
      <c r="P1759" s="37" t="s">
        <v>66</v>
      </c>
      <c r="Q1759" s="37" t="s">
        <v>277</v>
      </c>
      <c r="R1759" s="37">
        <v>94070</v>
      </c>
      <c r="S1759" s="39">
        <v>42167</v>
      </c>
      <c r="T1759" s="39">
        <v>42169</v>
      </c>
      <c r="U1759" s="37">
        <v>454.44779999999997</v>
      </c>
      <c r="V1759" s="37">
        <v>11</v>
      </c>
      <c r="W1759" s="37">
        <v>658.62</v>
      </c>
      <c r="X1759" s="37">
        <v>89857</v>
      </c>
      <c r="Y1759" s="37" t="s">
        <v>3218</v>
      </c>
      <c r="Z1759" s="37">
        <v>976.45724977019813</v>
      </c>
    </row>
    <row r="1760" spans="1:26" customFormat="1" x14ac:dyDescent="0.2">
      <c r="A1760" s="37">
        <v>2257</v>
      </c>
      <c r="B1760" s="37" t="s">
        <v>2819</v>
      </c>
      <c r="C1760" s="37" t="s">
        <v>13</v>
      </c>
      <c r="D1760" s="37">
        <v>0.06</v>
      </c>
      <c r="E1760" s="37">
        <v>6.68</v>
      </c>
      <c r="F1760" s="37">
        <v>6.93</v>
      </c>
      <c r="G1760" s="37" t="s">
        <v>14</v>
      </c>
      <c r="H1760" s="37" t="s">
        <v>70</v>
      </c>
      <c r="I1760" s="37" t="s">
        <v>24</v>
      </c>
      <c r="J1760" s="37" t="s">
        <v>64</v>
      </c>
      <c r="K1760" s="37" t="s">
        <v>49</v>
      </c>
      <c r="L1760" s="37" t="s">
        <v>952</v>
      </c>
      <c r="M1760" s="37">
        <v>0.37</v>
      </c>
      <c r="N1760" s="37" t="s">
        <v>8</v>
      </c>
      <c r="O1760" s="37" t="s">
        <v>9</v>
      </c>
      <c r="P1760" s="37" t="s">
        <v>73</v>
      </c>
      <c r="Q1760" s="37" t="s">
        <v>2820</v>
      </c>
      <c r="R1760" s="37">
        <v>27604</v>
      </c>
      <c r="S1760" s="39">
        <v>42167</v>
      </c>
      <c r="T1760" s="39">
        <v>42168</v>
      </c>
      <c r="U1760" s="37">
        <v>7.6245000000000003</v>
      </c>
      <c r="V1760" s="37">
        <v>14</v>
      </c>
      <c r="W1760" s="37">
        <v>91.92</v>
      </c>
      <c r="X1760" s="37">
        <v>87965</v>
      </c>
      <c r="Y1760" s="37" t="s">
        <v>3216</v>
      </c>
      <c r="Z1760" s="37">
        <v>122.64742027706788</v>
      </c>
    </row>
    <row r="1761" spans="1:26" customFormat="1" x14ac:dyDescent="0.2">
      <c r="A1761" s="37">
        <v>1466</v>
      </c>
      <c r="B1761" s="37" t="s">
        <v>2801</v>
      </c>
      <c r="C1761" s="37" t="s">
        <v>23</v>
      </c>
      <c r="D1761" s="37">
        <v>0.04</v>
      </c>
      <c r="E1761" s="37">
        <v>130.97999999999999</v>
      </c>
      <c r="F1761" s="37">
        <v>54.74</v>
      </c>
      <c r="G1761" s="37" t="s">
        <v>2</v>
      </c>
      <c r="H1761" s="37" t="s">
        <v>3</v>
      </c>
      <c r="I1761" s="37" t="s">
        <v>4</v>
      </c>
      <c r="J1761" s="37" t="s">
        <v>93</v>
      </c>
      <c r="K1761" s="37" t="s">
        <v>6</v>
      </c>
      <c r="L1761" s="37" t="s">
        <v>1379</v>
      </c>
      <c r="M1761" s="37">
        <v>0.69</v>
      </c>
      <c r="N1761" s="37" t="s">
        <v>8</v>
      </c>
      <c r="O1761" s="37" t="s">
        <v>28</v>
      </c>
      <c r="P1761" s="37" t="s">
        <v>109</v>
      </c>
      <c r="Q1761" s="37" t="s">
        <v>1459</v>
      </c>
      <c r="R1761" s="37">
        <v>68601</v>
      </c>
      <c r="S1761" s="39">
        <v>42167</v>
      </c>
      <c r="T1761" s="39">
        <v>42167</v>
      </c>
      <c r="U1761" s="37">
        <v>-723.78399999999999</v>
      </c>
      <c r="V1761" s="37">
        <v>14</v>
      </c>
      <c r="W1761" s="37">
        <v>1781.66</v>
      </c>
      <c r="X1761" s="37">
        <v>91116</v>
      </c>
      <c r="Y1761" s="37" t="s">
        <v>3217</v>
      </c>
      <c r="Z1761" s="37">
        <v>1633.4053096334956</v>
      </c>
    </row>
    <row r="1762" spans="1:26" customFormat="1" x14ac:dyDescent="0.2">
      <c r="A1762" s="37">
        <v>1469</v>
      </c>
      <c r="B1762" s="37" t="s">
        <v>2821</v>
      </c>
      <c r="C1762" s="37" t="s">
        <v>23</v>
      </c>
      <c r="D1762" s="37">
        <v>0.04</v>
      </c>
      <c r="E1762" s="37">
        <v>105.29</v>
      </c>
      <c r="F1762" s="37">
        <v>10.119999999999999</v>
      </c>
      <c r="G1762" s="37" t="s">
        <v>14</v>
      </c>
      <c r="H1762" s="37" t="s">
        <v>3</v>
      </c>
      <c r="I1762" s="37" t="s">
        <v>4</v>
      </c>
      <c r="J1762" s="37" t="s">
        <v>102</v>
      </c>
      <c r="K1762" s="37" t="s">
        <v>40</v>
      </c>
      <c r="L1762" s="37" t="s">
        <v>170</v>
      </c>
      <c r="M1762" s="37">
        <v>0.79</v>
      </c>
      <c r="N1762" s="37" t="s">
        <v>8</v>
      </c>
      <c r="O1762" s="37" t="s">
        <v>35</v>
      </c>
      <c r="P1762" s="37" t="s">
        <v>122</v>
      </c>
      <c r="Q1762" s="37" t="s">
        <v>2822</v>
      </c>
      <c r="R1762" s="37">
        <v>84015</v>
      </c>
      <c r="S1762" s="39">
        <v>42167</v>
      </c>
      <c r="T1762" s="39">
        <v>42171</v>
      </c>
      <c r="U1762" s="37">
        <v>589.18799999999999</v>
      </c>
      <c r="V1762" s="37">
        <v>9</v>
      </c>
      <c r="W1762" s="37">
        <v>940.64</v>
      </c>
      <c r="X1762" s="37">
        <v>91116</v>
      </c>
      <c r="Y1762" s="37" t="s">
        <v>3218</v>
      </c>
      <c r="Z1762" s="37">
        <v>1550.8495507527098</v>
      </c>
    </row>
    <row r="1763" spans="1:26" customFormat="1" x14ac:dyDescent="0.2">
      <c r="A1763" s="37">
        <v>1469</v>
      </c>
      <c r="B1763" s="37" t="s">
        <v>2821</v>
      </c>
      <c r="C1763" s="37" t="s">
        <v>23</v>
      </c>
      <c r="D1763" s="37">
        <v>7.0000000000000007E-2</v>
      </c>
      <c r="E1763" s="37">
        <v>31.76</v>
      </c>
      <c r="F1763" s="37">
        <v>45.51</v>
      </c>
      <c r="G1763" s="37" t="s">
        <v>2</v>
      </c>
      <c r="H1763" s="37" t="s">
        <v>3</v>
      </c>
      <c r="I1763" s="37" t="s">
        <v>4</v>
      </c>
      <c r="J1763" s="37" t="s">
        <v>5</v>
      </c>
      <c r="K1763" s="37" t="s">
        <v>6</v>
      </c>
      <c r="L1763" s="37" t="s">
        <v>642</v>
      </c>
      <c r="M1763" s="37">
        <v>0.65</v>
      </c>
      <c r="N1763" s="37" t="s">
        <v>8</v>
      </c>
      <c r="O1763" s="37" t="s">
        <v>35</v>
      </c>
      <c r="P1763" s="37" t="s">
        <v>122</v>
      </c>
      <c r="Q1763" s="37" t="s">
        <v>2822</v>
      </c>
      <c r="R1763" s="37">
        <v>84015</v>
      </c>
      <c r="S1763" s="39">
        <v>42167</v>
      </c>
      <c r="T1763" s="39">
        <v>42169</v>
      </c>
      <c r="U1763" s="37">
        <v>-1314.992</v>
      </c>
      <c r="V1763" s="37">
        <v>18</v>
      </c>
      <c r="W1763" s="37">
        <v>439.27</v>
      </c>
      <c r="X1763" s="37">
        <v>91116</v>
      </c>
      <c r="Y1763" s="37" t="s">
        <v>3218</v>
      </c>
      <c r="Z1763" s="37">
        <v>408.9357505385222</v>
      </c>
    </row>
    <row r="1764" spans="1:26" customFormat="1" x14ac:dyDescent="0.2">
      <c r="A1764" s="37">
        <v>3179</v>
      </c>
      <c r="B1764" s="37" t="s">
        <v>2823</v>
      </c>
      <c r="C1764" s="37" t="s">
        <v>23</v>
      </c>
      <c r="D1764" s="37">
        <v>7.0000000000000007E-2</v>
      </c>
      <c r="E1764" s="37">
        <v>35.44</v>
      </c>
      <c r="F1764" s="37">
        <v>7.5</v>
      </c>
      <c r="G1764" s="37" t="s">
        <v>14</v>
      </c>
      <c r="H1764" s="37" t="s">
        <v>70</v>
      </c>
      <c r="I1764" s="37" t="s">
        <v>24</v>
      </c>
      <c r="J1764" s="37" t="s">
        <v>64</v>
      </c>
      <c r="K1764" s="37" t="s">
        <v>49</v>
      </c>
      <c r="L1764" s="37" t="s">
        <v>543</v>
      </c>
      <c r="M1764" s="37">
        <v>0.38</v>
      </c>
      <c r="N1764" s="37" t="s">
        <v>8</v>
      </c>
      <c r="O1764" s="37" t="s">
        <v>28</v>
      </c>
      <c r="P1764" s="37" t="s">
        <v>60</v>
      </c>
      <c r="Q1764" s="37" t="s">
        <v>2824</v>
      </c>
      <c r="R1764" s="37">
        <v>55060</v>
      </c>
      <c r="S1764" s="39">
        <v>42167</v>
      </c>
      <c r="T1764" s="39">
        <v>42174</v>
      </c>
      <c r="U1764" s="37">
        <v>262.2</v>
      </c>
      <c r="V1764" s="37">
        <v>11</v>
      </c>
      <c r="W1764" s="37">
        <v>380</v>
      </c>
      <c r="X1764" s="37">
        <v>86989</v>
      </c>
      <c r="Y1764" s="37" t="s">
        <v>3217</v>
      </c>
      <c r="Z1764" s="37">
        <v>573.16407271477112</v>
      </c>
    </row>
    <row r="1765" spans="1:26" customFormat="1" x14ac:dyDescent="0.2">
      <c r="A1765" s="37">
        <v>550</v>
      </c>
      <c r="B1765" s="37" t="s">
        <v>848</v>
      </c>
      <c r="C1765" s="37" t="s">
        <v>92</v>
      </c>
      <c r="D1765" s="37">
        <v>0.06</v>
      </c>
      <c r="E1765" s="37">
        <v>549.99</v>
      </c>
      <c r="F1765" s="37">
        <v>49</v>
      </c>
      <c r="G1765" s="37" t="s">
        <v>2</v>
      </c>
      <c r="H1765" s="37" t="s">
        <v>70</v>
      </c>
      <c r="I1765" s="37" t="s">
        <v>16</v>
      </c>
      <c r="J1765" s="37" t="s">
        <v>39</v>
      </c>
      <c r="K1765" s="37" t="s">
        <v>33</v>
      </c>
      <c r="L1765" s="37" t="s">
        <v>1220</v>
      </c>
      <c r="M1765" s="37">
        <v>0.35</v>
      </c>
      <c r="N1765" s="37" t="s">
        <v>8</v>
      </c>
      <c r="O1765" s="37" t="s">
        <v>28</v>
      </c>
      <c r="P1765" s="37" t="s">
        <v>163</v>
      </c>
      <c r="Q1765" s="37" t="s">
        <v>849</v>
      </c>
      <c r="R1765" s="37">
        <v>78155</v>
      </c>
      <c r="S1765" s="39">
        <v>42167</v>
      </c>
      <c r="T1765" s="39">
        <v>42168</v>
      </c>
      <c r="U1765" s="37">
        <v>4637.4071999999996</v>
      </c>
      <c r="V1765" s="37">
        <v>13</v>
      </c>
      <c r="W1765" s="37">
        <v>6720.88</v>
      </c>
      <c r="X1765" s="37">
        <v>90910</v>
      </c>
      <c r="Y1765" s="37" t="s">
        <v>3217</v>
      </c>
      <c r="Z1765" s="37">
        <v>7923.7971662789951</v>
      </c>
    </row>
    <row r="1766" spans="1:26" customFormat="1" x14ac:dyDescent="0.2">
      <c r="A1766" s="37">
        <v>550</v>
      </c>
      <c r="B1766" s="37" t="s">
        <v>848</v>
      </c>
      <c r="C1766" s="37" t="s">
        <v>92</v>
      </c>
      <c r="D1766" s="37">
        <v>0.08</v>
      </c>
      <c r="E1766" s="37">
        <v>115.99</v>
      </c>
      <c r="F1766" s="37">
        <v>5.99</v>
      </c>
      <c r="G1766" s="37" t="s">
        <v>63</v>
      </c>
      <c r="H1766" s="37" t="s">
        <v>70</v>
      </c>
      <c r="I1766" s="37" t="s">
        <v>16</v>
      </c>
      <c r="J1766" s="37" t="s">
        <v>111</v>
      </c>
      <c r="K1766" s="37" t="s">
        <v>49</v>
      </c>
      <c r="L1766" s="37" t="s">
        <v>2825</v>
      </c>
      <c r="M1766" s="37">
        <v>0.56999999999999995</v>
      </c>
      <c r="N1766" s="37" t="s">
        <v>8</v>
      </c>
      <c r="O1766" s="37" t="s">
        <v>28</v>
      </c>
      <c r="P1766" s="37" t="s">
        <v>163</v>
      </c>
      <c r="Q1766" s="37" t="s">
        <v>849</v>
      </c>
      <c r="R1766" s="37">
        <v>78155</v>
      </c>
      <c r="S1766" s="39">
        <v>42167</v>
      </c>
      <c r="T1766" s="39">
        <v>42168</v>
      </c>
      <c r="U1766" s="37">
        <v>-239.54150000000001</v>
      </c>
      <c r="V1766" s="37">
        <v>1</v>
      </c>
      <c r="W1766" s="37">
        <v>102.21</v>
      </c>
      <c r="X1766" s="37">
        <v>90910</v>
      </c>
      <c r="Y1766" s="37" t="s">
        <v>3217</v>
      </c>
      <c r="Z1766" s="37">
        <v>272.1052076279567</v>
      </c>
    </row>
    <row r="1767" spans="1:26" customFormat="1" x14ac:dyDescent="0.2">
      <c r="A1767" s="37">
        <v>3230</v>
      </c>
      <c r="B1767" s="37" t="s">
        <v>676</v>
      </c>
      <c r="C1767" s="37" t="s">
        <v>1</v>
      </c>
      <c r="D1767" s="37">
        <v>0.06</v>
      </c>
      <c r="E1767" s="37">
        <v>4.91</v>
      </c>
      <c r="F1767" s="37">
        <v>5.68</v>
      </c>
      <c r="G1767" s="37" t="s">
        <v>63</v>
      </c>
      <c r="H1767" s="37" t="s">
        <v>3</v>
      </c>
      <c r="I1767" s="37" t="s">
        <v>24</v>
      </c>
      <c r="J1767" s="37" t="s">
        <v>48</v>
      </c>
      <c r="K1767" s="37" t="s">
        <v>49</v>
      </c>
      <c r="L1767" s="37" t="s">
        <v>1909</v>
      </c>
      <c r="M1767" s="37">
        <v>0.36</v>
      </c>
      <c r="N1767" s="37" t="s">
        <v>8</v>
      </c>
      <c r="O1767" s="37" t="s">
        <v>28</v>
      </c>
      <c r="P1767" s="37" t="s">
        <v>333</v>
      </c>
      <c r="Q1767" s="37" t="s">
        <v>678</v>
      </c>
      <c r="R1767" s="37">
        <v>53186</v>
      </c>
      <c r="S1767" s="39">
        <v>42168</v>
      </c>
      <c r="T1767" s="39">
        <v>42168</v>
      </c>
      <c r="U1767" s="37">
        <v>-31.68825</v>
      </c>
      <c r="V1767" s="37">
        <v>10</v>
      </c>
      <c r="W1767" s="37">
        <v>53.89</v>
      </c>
      <c r="X1767" s="37">
        <v>87436</v>
      </c>
      <c r="Y1767" s="37" t="s">
        <v>3217</v>
      </c>
      <c r="Z1767" s="37">
        <v>235.23061435841237</v>
      </c>
    </row>
    <row r="1768" spans="1:26" customFormat="1" x14ac:dyDescent="0.2">
      <c r="A1768" s="37">
        <v>3230</v>
      </c>
      <c r="B1768" s="37" t="s">
        <v>676</v>
      </c>
      <c r="C1768" s="37" t="s">
        <v>1</v>
      </c>
      <c r="D1768" s="37">
        <v>7.0000000000000007E-2</v>
      </c>
      <c r="E1768" s="37">
        <v>48.94</v>
      </c>
      <c r="F1768" s="37">
        <v>5.86</v>
      </c>
      <c r="G1768" s="37" t="s">
        <v>63</v>
      </c>
      <c r="H1768" s="37" t="s">
        <v>3</v>
      </c>
      <c r="I1768" s="37" t="s">
        <v>24</v>
      </c>
      <c r="J1768" s="37" t="s">
        <v>64</v>
      </c>
      <c r="K1768" s="37" t="s">
        <v>49</v>
      </c>
      <c r="L1768" s="37" t="s">
        <v>2826</v>
      </c>
      <c r="M1768" s="37">
        <v>0.35</v>
      </c>
      <c r="N1768" s="37" t="s">
        <v>8</v>
      </c>
      <c r="O1768" s="37" t="s">
        <v>28</v>
      </c>
      <c r="P1768" s="37" t="s">
        <v>333</v>
      </c>
      <c r="Q1768" s="37" t="s">
        <v>678</v>
      </c>
      <c r="R1768" s="37">
        <v>53186</v>
      </c>
      <c r="S1768" s="39">
        <v>42168</v>
      </c>
      <c r="T1768" s="39">
        <v>42169</v>
      </c>
      <c r="U1768" s="37">
        <v>690.7038</v>
      </c>
      <c r="V1768" s="37">
        <v>21</v>
      </c>
      <c r="W1768" s="37">
        <v>1001.02</v>
      </c>
      <c r="X1768" s="37">
        <v>87436</v>
      </c>
      <c r="Y1768" s="37" t="s">
        <v>3217</v>
      </c>
      <c r="Z1768" s="37">
        <v>1102.9872312188286</v>
      </c>
    </row>
    <row r="1769" spans="1:26" customFormat="1" x14ac:dyDescent="0.2">
      <c r="A1769" s="37">
        <v>2143</v>
      </c>
      <c r="B1769" s="37" t="s">
        <v>2827</v>
      </c>
      <c r="C1769" s="37" t="s">
        <v>13</v>
      </c>
      <c r="D1769" s="37">
        <v>0.08</v>
      </c>
      <c r="E1769" s="37">
        <v>17.149999999999999</v>
      </c>
      <c r="F1769" s="37">
        <v>4.96</v>
      </c>
      <c r="G1769" s="37" t="s">
        <v>14</v>
      </c>
      <c r="H1769" s="37" t="s">
        <v>47</v>
      </c>
      <c r="I1769" s="37" t="s">
        <v>24</v>
      </c>
      <c r="J1769" s="37" t="s">
        <v>54</v>
      </c>
      <c r="K1769" s="37" t="s">
        <v>49</v>
      </c>
      <c r="L1769" s="37" t="s">
        <v>626</v>
      </c>
      <c r="M1769" s="37">
        <v>0.57999999999999996</v>
      </c>
      <c r="N1769" s="37" t="s">
        <v>8</v>
      </c>
      <c r="O1769" s="37" t="s">
        <v>9</v>
      </c>
      <c r="P1769" s="37" t="s">
        <v>218</v>
      </c>
      <c r="Q1769" s="37" t="s">
        <v>237</v>
      </c>
      <c r="R1769" s="37">
        <v>20151</v>
      </c>
      <c r="S1769" s="39">
        <v>42168</v>
      </c>
      <c r="T1769" s="39">
        <v>42171</v>
      </c>
      <c r="U1769" s="37">
        <v>33.659999999999997</v>
      </c>
      <c r="V1769" s="37">
        <v>12</v>
      </c>
      <c r="W1769" s="37">
        <v>200.61</v>
      </c>
      <c r="X1769" s="37">
        <v>87569</v>
      </c>
      <c r="Y1769" s="37" t="s">
        <v>3216</v>
      </c>
      <c r="Z1769" s="37">
        <v>319.43423105473084</v>
      </c>
    </row>
    <row r="1770" spans="1:26" customFormat="1" x14ac:dyDescent="0.2">
      <c r="A1770" s="37">
        <v>2771</v>
      </c>
      <c r="B1770" s="37" t="s">
        <v>2828</v>
      </c>
      <c r="C1770" s="37" t="s">
        <v>13</v>
      </c>
      <c r="D1770" s="37">
        <v>7.0000000000000007E-2</v>
      </c>
      <c r="E1770" s="37">
        <v>177.98</v>
      </c>
      <c r="F1770" s="37">
        <v>0.99</v>
      </c>
      <c r="G1770" s="37" t="s">
        <v>14</v>
      </c>
      <c r="H1770" s="37" t="s">
        <v>70</v>
      </c>
      <c r="I1770" s="37" t="s">
        <v>24</v>
      </c>
      <c r="J1770" s="37" t="s">
        <v>71</v>
      </c>
      <c r="K1770" s="37" t="s">
        <v>49</v>
      </c>
      <c r="L1770" s="37" t="s">
        <v>2829</v>
      </c>
      <c r="M1770" s="37">
        <v>0.56000000000000005</v>
      </c>
      <c r="N1770" s="37" t="s">
        <v>8</v>
      </c>
      <c r="O1770" s="37" t="s">
        <v>9</v>
      </c>
      <c r="P1770" s="37" t="s">
        <v>51</v>
      </c>
      <c r="Q1770" s="37" t="s">
        <v>2830</v>
      </c>
      <c r="R1770" s="37">
        <v>30344</v>
      </c>
      <c r="S1770" s="39">
        <v>42168</v>
      </c>
      <c r="T1770" s="39">
        <v>42168</v>
      </c>
      <c r="U1770" s="37">
        <v>-191.548</v>
      </c>
      <c r="V1770" s="37">
        <v>3</v>
      </c>
      <c r="W1770" s="37">
        <v>536.29</v>
      </c>
      <c r="X1770" s="37">
        <v>88974</v>
      </c>
      <c r="Y1770" s="37" t="s">
        <v>3216</v>
      </c>
      <c r="Z1770" s="37">
        <v>442.54147252090115</v>
      </c>
    </row>
    <row r="1771" spans="1:26" customFormat="1" x14ac:dyDescent="0.2">
      <c r="A1771" s="37">
        <v>1129</v>
      </c>
      <c r="B1771" s="37" t="s">
        <v>762</v>
      </c>
      <c r="C1771" s="37" t="s">
        <v>23</v>
      </c>
      <c r="D1771" s="37">
        <v>0.03</v>
      </c>
      <c r="E1771" s="37">
        <v>30.98</v>
      </c>
      <c r="F1771" s="37">
        <v>6.5</v>
      </c>
      <c r="G1771" s="37" t="s">
        <v>14</v>
      </c>
      <c r="H1771" s="37" t="s">
        <v>70</v>
      </c>
      <c r="I1771" s="37" t="s">
        <v>16</v>
      </c>
      <c r="J1771" s="37" t="s">
        <v>17</v>
      </c>
      <c r="K1771" s="37" t="s">
        <v>49</v>
      </c>
      <c r="L1771" s="37" t="s">
        <v>2831</v>
      </c>
      <c r="M1771" s="37">
        <v>0.79</v>
      </c>
      <c r="N1771" s="37" t="s">
        <v>8</v>
      </c>
      <c r="O1771" s="37" t="s">
        <v>87</v>
      </c>
      <c r="P1771" s="37" t="s">
        <v>379</v>
      </c>
      <c r="Q1771" s="37" t="s">
        <v>764</v>
      </c>
      <c r="R1771" s="37">
        <v>2118</v>
      </c>
      <c r="S1771" s="39">
        <v>42168</v>
      </c>
      <c r="T1771" s="39">
        <v>42172</v>
      </c>
      <c r="U1771" s="37">
        <v>-144.19999999999999</v>
      </c>
      <c r="V1771" s="37">
        <v>44</v>
      </c>
      <c r="W1771" s="37">
        <v>1332.09</v>
      </c>
      <c r="X1771" s="37">
        <v>39430</v>
      </c>
      <c r="Y1771" s="37" t="s">
        <v>3219</v>
      </c>
      <c r="Z1771" s="37">
        <v>482.60565151226285</v>
      </c>
    </row>
    <row r="1772" spans="1:26" customFormat="1" x14ac:dyDescent="0.2">
      <c r="A1772" s="37">
        <v>1132</v>
      </c>
      <c r="B1772" s="37" t="s">
        <v>1069</v>
      </c>
      <c r="C1772" s="37" t="s">
        <v>23</v>
      </c>
      <c r="D1772" s="37">
        <v>0.03</v>
      </c>
      <c r="E1772" s="37">
        <v>30.98</v>
      </c>
      <c r="F1772" s="37">
        <v>6.5</v>
      </c>
      <c r="G1772" s="37" t="s">
        <v>14</v>
      </c>
      <c r="H1772" s="37" t="s">
        <v>70</v>
      </c>
      <c r="I1772" s="37" t="s">
        <v>16</v>
      </c>
      <c r="J1772" s="37" t="s">
        <v>17</v>
      </c>
      <c r="K1772" s="37" t="s">
        <v>49</v>
      </c>
      <c r="L1772" s="37" t="s">
        <v>2831</v>
      </c>
      <c r="M1772" s="37">
        <v>0.79</v>
      </c>
      <c r="N1772" s="37" t="s">
        <v>8</v>
      </c>
      <c r="O1772" s="37" t="s">
        <v>28</v>
      </c>
      <c r="P1772" s="37" t="s">
        <v>163</v>
      </c>
      <c r="Q1772" s="37" t="s">
        <v>1070</v>
      </c>
      <c r="R1772" s="37">
        <v>76039</v>
      </c>
      <c r="S1772" s="39">
        <v>42168</v>
      </c>
      <c r="T1772" s="39">
        <v>42172</v>
      </c>
      <c r="U1772" s="37">
        <v>-115.36</v>
      </c>
      <c r="V1772" s="37">
        <v>11</v>
      </c>
      <c r="W1772" s="37">
        <v>333.02</v>
      </c>
      <c r="X1772" s="37">
        <v>88104</v>
      </c>
      <c r="Y1772" s="37" t="s">
        <v>3217</v>
      </c>
      <c r="Z1772" s="37">
        <v>512.13855334577022</v>
      </c>
    </row>
    <row r="1773" spans="1:26" customFormat="1" x14ac:dyDescent="0.2">
      <c r="A1773" s="37">
        <v>1505</v>
      </c>
      <c r="B1773" s="37" t="s">
        <v>2832</v>
      </c>
      <c r="C1773" s="37" t="s">
        <v>23</v>
      </c>
      <c r="D1773" s="37">
        <v>0</v>
      </c>
      <c r="E1773" s="37">
        <v>85.99</v>
      </c>
      <c r="F1773" s="37">
        <v>0.99</v>
      </c>
      <c r="G1773" s="37" t="s">
        <v>14</v>
      </c>
      <c r="H1773" s="37" t="s">
        <v>3</v>
      </c>
      <c r="I1773" s="37" t="s">
        <v>16</v>
      </c>
      <c r="J1773" s="37" t="s">
        <v>111</v>
      </c>
      <c r="K1773" s="37" t="s">
        <v>26</v>
      </c>
      <c r="L1773" s="37" t="s">
        <v>1572</v>
      </c>
      <c r="M1773" s="37">
        <v>0.85</v>
      </c>
      <c r="N1773" s="37" t="s">
        <v>8</v>
      </c>
      <c r="O1773" s="37" t="s">
        <v>28</v>
      </c>
      <c r="P1773" s="37" t="s">
        <v>163</v>
      </c>
      <c r="Q1773" s="37" t="s">
        <v>2833</v>
      </c>
      <c r="R1773" s="37">
        <v>77840</v>
      </c>
      <c r="S1773" s="39">
        <v>42168</v>
      </c>
      <c r="T1773" s="39">
        <v>42173</v>
      </c>
      <c r="U1773" s="37">
        <v>-138.0368</v>
      </c>
      <c r="V1773" s="37">
        <v>6</v>
      </c>
      <c r="W1773" s="37">
        <v>464.86</v>
      </c>
      <c r="X1773" s="37">
        <v>86181</v>
      </c>
      <c r="Y1773" s="37" t="s">
        <v>3217</v>
      </c>
      <c r="Z1773" s="37">
        <v>569.63972811383758</v>
      </c>
    </row>
    <row r="1774" spans="1:26" customFormat="1" x14ac:dyDescent="0.2">
      <c r="A1774" s="37">
        <v>5</v>
      </c>
      <c r="B1774" s="37" t="s">
        <v>2834</v>
      </c>
      <c r="C1774" s="37" t="s">
        <v>46</v>
      </c>
      <c r="D1774" s="37">
        <v>0.02</v>
      </c>
      <c r="E1774" s="37">
        <v>500.98</v>
      </c>
      <c r="F1774" s="37">
        <v>26</v>
      </c>
      <c r="G1774" s="37" t="s">
        <v>2</v>
      </c>
      <c r="H1774" s="37" t="s">
        <v>47</v>
      </c>
      <c r="I1774" s="37" t="s">
        <v>4</v>
      </c>
      <c r="J1774" s="37" t="s">
        <v>85</v>
      </c>
      <c r="K1774" s="37" t="s">
        <v>33</v>
      </c>
      <c r="L1774" s="37" t="s">
        <v>2272</v>
      </c>
      <c r="M1774" s="37">
        <v>0.6</v>
      </c>
      <c r="N1774" s="37" t="s">
        <v>8</v>
      </c>
      <c r="O1774" s="37" t="s">
        <v>35</v>
      </c>
      <c r="P1774" s="37" t="s">
        <v>66</v>
      </c>
      <c r="Q1774" s="37" t="s">
        <v>2192</v>
      </c>
      <c r="R1774" s="37">
        <v>91776</v>
      </c>
      <c r="S1774" s="39">
        <v>42168</v>
      </c>
      <c r="T1774" s="39">
        <v>42170</v>
      </c>
      <c r="U1774" s="37">
        <v>4390.3665000000001</v>
      </c>
      <c r="V1774" s="37">
        <v>12</v>
      </c>
      <c r="W1774" s="37">
        <v>6362.85</v>
      </c>
      <c r="X1774" s="37">
        <v>90193</v>
      </c>
      <c r="Y1774" s="37" t="s">
        <v>3218</v>
      </c>
      <c r="Z1774" s="37">
        <v>7334.4939948180236</v>
      </c>
    </row>
    <row r="1775" spans="1:26" customFormat="1" x14ac:dyDescent="0.2">
      <c r="A1775" s="37">
        <v>1044</v>
      </c>
      <c r="B1775" s="37" t="s">
        <v>1376</v>
      </c>
      <c r="C1775" s="37" t="s">
        <v>1</v>
      </c>
      <c r="D1775" s="37">
        <v>0.02</v>
      </c>
      <c r="E1775" s="37">
        <v>209.84</v>
      </c>
      <c r="F1775" s="37">
        <v>21.21</v>
      </c>
      <c r="G1775" s="37" t="s">
        <v>14</v>
      </c>
      <c r="H1775" s="37" t="s">
        <v>47</v>
      </c>
      <c r="I1775" s="37" t="s">
        <v>4</v>
      </c>
      <c r="J1775" s="37" t="s">
        <v>102</v>
      </c>
      <c r="K1775" s="37" t="s">
        <v>40</v>
      </c>
      <c r="L1775" s="37" t="s">
        <v>185</v>
      </c>
      <c r="M1775" s="37">
        <v>0.59</v>
      </c>
      <c r="N1775" s="37" t="s">
        <v>8</v>
      </c>
      <c r="O1775" s="37" t="s">
        <v>35</v>
      </c>
      <c r="P1775" s="37" t="s">
        <v>66</v>
      </c>
      <c r="Q1775" s="37" t="s">
        <v>76</v>
      </c>
      <c r="R1775" s="37">
        <v>90004</v>
      </c>
      <c r="S1775" s="39">
        <v>42169</v>
      </c>
      <c r="T1775" s="39">
        <v>42169</v>
      </c>
      <c r="U1775" s="37">
        <v>2593.14</v>
      </c>
      <c r="V1775" s="37">
        <v>62</v>
      </c>
      <c r="W1775" s="37">
        <v>13546.94</v>
      </c>
      <c r="X1775" s="37">
        <v>28001</v>
      </c>
      <c r="Y1775" s="37" t="s">
        <v>3218</v>
      </c>
      <c r="Z1775" s="37">
        <v>4333.7404078108011</v>
      </c>
    </row>
    <row r="1776" spans="1:26" customFormat="1" x14ac:dyDescent="0.2">
      <c r="A1776" s="37">
        <v>1044</v>
      </c>
      <c r="B1776" s="37" t="s">
        <v>1376</v>
      </c>
      <c r="C1776" s="37" t="s">
        <v>1</v>
      </c>
      <c r="D1776" s="37">
        <v>0.01</v>
      </c>
      <c r="E1776" s="37">
        <v>194.3</v>
      </c>
      <c r="F1776" s="37">
        <v>11.54</v>
      </c>
      <c r="G1776" s="37" t="s">
        <v>14</v>
      </c>
      <c r="H1776" s="37" t="s">
        <v>47</v>
      </c>
      <c r="I1776" s="37" t="s">
        <v>4</v>
      </c>
      <c r="J1776" s="37" t="s">
        <v>102</v>
      </c>
      <c r="K1776" s="37" t="s">
        <v>40</v>
      </c>
      <c r="L1776" s="37" t="s">
        <v>182</v>
      </c>
      <c r="M1776" s="37">
        <v>0.59</v>
      </c>
      <c r="N1776" s="37" t="s">
        <v>8</v>
      </c>
      <c r="O1776" s="37" t="s">
        <v>35</v>
      </c>
      <c r="P1776" s="37" t="s">
        <v>66</v>
      </c>
      <c r="Q1776" s="37" t="s">
        <v>76</v>
      </c>
      <c r="R1776" s="37">
        <v>90004</v>
      </c>
      <c r="S1776" s="39">
        <v>42169</v>
      </c>
      <c r="T1776" s="39">
        <v>42171</v>
      </c>
      <c r="U1776" s="37">
        <v>1162.76</v>
      </c>
      <c r="V1776" s="37">
        <v>32</v>
      </c>
      <c r="W1776" s="37">
        <v>6401.65</v>
      </c>
      <c r="X1776" s="37">
        <v>28001</v>
      </c>
      <c r="Y1776" s="37" t="s">
        <v>3218</v>
      </c>
      <c r="Z1776" s="37">
        <v>2559.6408683708555</v>
      </c>
    </row>
    <row r="1777" spans="1:26" customFormat="1" x14ac:dyDescent="0.2">
      <c r="A1777" s="37">
        <v>1519</v>
      </c>
      <c r="B1777" s="37" t="s">
        <v>2835</v>
      </c>
      <c r="C1777" s="37" t="s">
        <v>1</v>
      </c>
      <c r="D1777" s="37">
        <v>0.06</v>
      </c>
      <c r="E1777" s="37">
        <v>55.48</v>
      </c>
      <c r="F1777" s="37">
        <v>4.8499999999999996</v>
      </c>
      <c r="G1777" s="37" t="s">
        <v>14</v>
      </c>
      <c r="H1777" s="37" t="s">
        <v>15</v>
      </c>
      <c r="I1777" s="37" t="s">
        <v>24</v>
      </c>
      <c r="J1777" s="37" t="s">
        <v>64</v>
      </c>
      <c r="K1777" s="37" t="s">
        <v>49</v>
      </c>
      <c r="L1777" s="37" t="s">
        <v>2836</v>
      </c>
      <c r="M1777" s="37">
        <v>0.37</v>
      </c>
      <c r="N1777" s="37" t="s">
        <v>8</v>
      </c>
      <c r="O1777" s="37" t="s">
        <v>87</v>
      </c>
      <c r="P1777" s="37" t="s">
        <v>307</v>
      </c>
      <c r="Q1777" s="37" t="s">
        <v>1180</v>
      </c>
      <c r="R1777" s="37">
        <v>4210</v>
      </c>
      <c r="S1777" s="39">
        <v>42169</v>
      </c>
      <c r="T1777" s="39">
        <v>42169</v>
      </c>
      <c r="U1777" s="37">
        <v>711.05190000000005</v>
      </c>
      <c r="V1777" s="37">
        <v>19</v>
      </c>
      <c r="W1777" s="37">
        <v>1030.51</v>
      </c>
      <c r="X1777" s="37">
        <v>89957</v>
      </c>
      <c r="Y1777" s="37" t="s">
        <v>3219</v>
      </c>
      <c r="Z1777" s="37">
        <v>1201.9482465769424</v>
      </c>
    </row>
    <row r="1778" spans="1:26" customFormat="1" x14ac:dyDescent="0.2">
      <c r="A1778" s="37">
        <v>1522</v>
      </c>
      <c r="B1778" s="37" t="s">
        <v>2837</v>
      </c>
      <c r="C1778" s="37" t="s">
        <v>1</v>
      </c>
      <c r="D1778" s="37">
        <v>0.1</v>
      </c>
      <c r="E1778" s="37">
        <v>122.99</v>
      </c>
      <c r="F1778" s="37">
        <v>70.2</v>
      </c>
      <c r="G1778" s="37" t="s">
        <v>2</v>
      </c>
      <c r="H1778" s="37" t="s">
        <v>15</v>
      </c>
      <c r="I1778" s="37" t="s">
        <v>4</v>
      </c>
      <c r="J1778" s="37" t="s">
        <v>85</v>
      </c>
      <c r="K1778" s="37" t="s">
        <v>33</v>
      </c>
      <c r="L1778" s="37" t="s">
        <v>780</v>
      </c>
      <c r="M1778" s="37">
        <v>0.74</v>
      </c>
      <c r="N1778" s="37" t="s">
        <v>8</v>
      </c>
      <c r="O1778" s="37" t="s">
        <v>28</v>
      </c>
      <c r="P1778" s="37" t="s">
        <v>60</v>
      </c>
      <c r="Q1778" s="37" t="s">
        <v>2838</v>
      </c>
      <c r="R1778" s="37">
        <v>55305</v>
      </c>
      <c r="S1778" s="39">
        <v>42169</v>
      </c>
      <c r="T1778" s="39">
        <v>42170</v>
      </c>
      <c r="U1778" s="37">
        <v>-899.67499999999995</v>
      </c>
      <c r="V1778" s="37">
        <v>17</v>
      </c>
      <c r="W1778" s="37">
        <v>2026.91</v>
      </c>
      <c r="X1778" s="37">
        <v>89957</v>
      </c>
      <c r="Y1778" s="37" t="s">
        <v>3217</v>
      </c>
      <c r="Z1778" s="37">
        <v>2047.8112158178719</v>
      </c>
    </row>
    <row r="1779" spans="1:26" customFormat="1" x14ac:dyDescent="0.2">
      <c r="A1779" s="37">
        <v>3339</v>
      </c>
      <c r="B1779" s="37" t="s">
        <v>2839</v>
      </c>
      <c r="C1779" s="37" t="s">
        <v>13</v>
      </c>
      <c r="D1779" s="37">
        <v>0.03</v>
      </c>
      <c r="E1779" s="37">
        <v>2.61</v>
      </c>
      <c r="F1779" s="37">
        <v>0.5</v>
      </c>
      <c r="G1779" s="37" t="s">
        <v>14</v>
      </c>
      <c r="H1779" s="37" t="s">
        <v>15</v>
      </c>
      <c r="I1779" s="37" t="s">
        <v>24</v>
      </c>
      <c r="J1779" s="37" t="s">
        <v>128</v>
      </c>
      <c r="K1779" s="37" t="s">
        <v>49</v>
      </c>
      <c r="L1779" s="37" t="s">
        <v>1343</v>
      </c>
      <c r="M1779" s="37">
        <v>0.39</v>
      </c>
      <c r="N1779" s="37" t="s">
        <v>8</v>
      </c>
      <c r="O1779" s="37" t="s">
        <v>9</v>
      </c>
      <c r="P1779" s="37" t="s">
        <v>99</v>
      </c>
      <c r="Q1779" s="37" t="s">
        <v>2840</v>
      </c>
      <c r="R1779" s="37">
        <v>32780</v>
      </c>
      <c r="S1779" s="39">
        <v>42169</v>
      </c>
      <c r="T1779" s="39">
        <v>42170</v>
      </c>
      <c r="U1779" s="37">
        <v>4.0442999999999998</v>
      </c>
      <c r="V1779" s="37">
        <v>7</v>
      </c>
      <c r="W1779" s="37">
        <v>19.02</v>
      </c>
      <c r="X1779" s="37">
        <v>85981</v>
      </c>
      <c r="Y1779" s="37" t="s">
        <v>3216</v>
      </c>
      <c r="Z1779" s="37">
        <v>-63.97870625706954</v>
      </c>
    </row>
    <row r="1780" spans="1:26" customFormat="1" x14ac:dyDescent="0.2">
      <c r="A1780" s="37">
        <v>3339</v>
      </c>
      <c r="B1780" s="37" t="s">
        <v>2839</v>
      </c>
      <c r="C1780" s="37" t="s">
        <v>13</v>
      </c>
      <c r="D1780" s="37">
        <v>0.01</v>
      </c>
      <c r="E1780" s="37">
        <v>11.66</v>
      </c>
      <c r="F1780" s="37">
        <v>7.95</v>
      </c>
      <c r="G1780" s="37" t="s">
        <v>14</v>
      </c>
      <c r="H1780" s="37" t="s">
        <v>15</v>
      </c>
      <c r="I1780" s="37" t="s">
        <v>24</v>
      </c>
      <c r="J1780" s="37" t="s">
        <v>25</v>
      </c>
      <c r="K1780" s="37" t="s">
        <v>18</v>
      </c>
      <c r="L1780" s="37" t="s">
        <v>2114</v>
      </c>
      <c r="M1780" s="37">
        <v>0.57999999999999996</v>
      </c>
      <c r="N1780" s="37" t="s">
        <v>8</v>
      </c>
      <c r="O1780" s="37" t="s">
        <v>9</v>
      </c>
      <c r="P1780" s="37" t="s">
        <v>99</v>
      </c>
      <c r="Q1780" s="37" t="s">
        <v>2840</v>
      </c>
      <c r="R1780" s="37">
        <v>32780</v>
      </c>
      <c r="S1780" s="39">
        <v>42169</v>
      </c>
      <c r="T1780" s="39">
        <v>42170</v>
      </c>
      <c r="U1780" s="37">
        <v>-10.368399999999999</v>
      </c>
      <c r="V1780" s="37">
        <v>16</v>
      </c>
      <c r="W1780" s="37">
        <v>193.87</v>
      </c>
      <c r="X1780" s="37">
        <v>85981</v>
      </c>
      <c r="Y1780" s="37" t="s">
        <v>3216</v>
      </c>
      <c r="Z1780" s="37">
        <v>326.67239058388037</v>
      </c>
    </row>
    <row r="1781" spans="1:26" customFormat="1" x14ac:dyDescent="0.2">
      <c r="A1781" s="37">
        <v>1644</v>
      </c>
      <c r="B1781" s="37" t="s">
        <v>2841</v>
      </c>
      <c r="C1781" s="37" t="s">
        <v>23</v>
      </c>
      <c r="D1781" s="37">
        <v>0.09</v>
      </c>
      <c r="E1781" s="37">
        <v>107.53</v>
      </c>
      <c r="F1781" s="37">
        <v>5.81</v>
      </c>
      <c r="G1781" s="37" t="s">
        <v>14</v>
      </c>
      <c r="H1781" s="37" t="s">
        <v>3</v>
      </c>
      <c r="I1781" s="37" t="s">
        <v>4</v>
      </c>
      <c r="J1781" s="37" t="s">
        <v>102</v>
      </c>
      <c r="K1781" s="37" t="s">
        <v>120</v>
      </c>
      <c r="L1781" s="37" t="s">
        <v>1471</v>
      </c>
      <c r="M1781" s="37">
        <v>0.65</v>
      </c>
      <c r="N1781" s="37" t="s">
        <v>8</v>
      </c>
      <c r="O1781" s="37" t="s">
        <v>28</v>
      </c>
      <c r="P1781" s="37" t="s">
        <v>163</v>
      </c>
      <c r="Q1781" s="37" t="s">
        <v>1107</v>
      </c>
      <c r="R1781" s="37">
        <v>77546</v>
      </c>
      <c r="S1781" s="39">
        <v>42169</v>
      </c>
      <c r="T1781" s="39">
        <v>42171</v>
      </c>
      <c r="U1781" s="37">
        <v>69.545100000000005</v>
      </c>
      <c r="V1781" s="37">
        <v>1</v>
      </c>
      <c r="W1781" s="37">
        <v>100.79</v>
      </c>
      <c r="X1781" s="37">
        <v>87342</v>
      </c>
      <c r="Y1781" s="37" t="s">
        <v>3217</v>
      </c>
      <c r="Z1781" s="37">
        <v>757.20690437203928</v>
      </c>
    </row>
    <row r="1782" spans="1:26" customFormat="1" x14ac:dyDescent="0.2">
      <c r="A1782" s="37">
        <v>1738</v>
      </c>
      <c r="B1782" s="37" t="s">
        <v>1877</v>
      </c>
      <c r="C1782" s="37" t="s">
        <v>23</v>
      </c>
      <c r="D1782" s="37">
        <v>0.04</v>
      </c>
      <c r="E1782" s="37">
        <v>35.44</v>
      </c>
      <c r="F1782" s="37">
        <v>19.989999999999998</v>
      </c>
      <c r="G1782" s="37" t="s">
        <v>14</v>
      </c>
      <c r="H1782" s="37" t="s">
        <v>70</v>
      </c>
      <c r="I1782" s="37" t="s">
        <v>24</v>
      </c>
      <c r="J1782" s="37" t="s">
        <v>64</v>
      </c>
      <c r="K1782" s="37" t="s">
        <v>49</v>
      </c>
      <c r="L1782" s="37" t="s">
        <v>2233</v>
      </c>
      <c r="M1782" s="37">
        <v>0.38</v>
      </c>
      <c r="N1782" s="37" t="s">
        <v>8</v>
      </c>
      <c r="O1782" s="37" t="s">
        <v>9</v>
      </c>
      <c r="P1782" s="37" t="s">
        <v>73</v>
      </c>
      <c r="Q1782" s="37" t="s">
        <v>1878</v>
      </c>
      <c r="R1782" s="37">
        <v>28052</v>
      </c>
      <c r="S1782" s="39">
        <v>42169</v>
      </c>
      <c r="T1782" s="39">
        <v>42176</v>
      </c>
      <c r="U1782" s="37">
        <v>-108.27249999999999</v>
      </c>
      <c r="V1782" s="37">
        <v>11</v>
      </c>
      <c r="W1782" s="37">
        <v>406.26</v>
      </c>
      <c r="X1782" s="37">
        <v>85868</v>
      </c>
      <c r="Y1782" s="37" t="s">
        <v>3216</v>
      </c>
      <c r="Z1782" s="37">
        <v>558.83129056647056</v>
      </c>
    </row>
    <row r="1783" spans="1:26" customFormat="1" x14ac:dyDescent="0.2">
      <c r="A1783" s="37">
        <v>1775</v>
      </c>
      <c r="B1783" s="37" t="s">
        <v>2842</v>
      </c>
      <c r="C1783" s="37" t="s">
        <v>23</v>
      </c>
      <c r="D1783" s="37">
        <v>0.09</v>
      </c>
      <c r="E1783" s="37">
        <v>12.95</v>
      </c>
      <c r="F1783" s="37">
        <v>4.9800000000000004</v>
      </c>
      <c r="G1783" s="37" t="s">
        <v>14</v>
      </c>
      <c r="H1783" s="37" t="s">
        <v>15</v>
      </c>
      <c r="I1783" s="37" t="s">
        <v>24</v>
      </c>
      <c r="J1783" s="37" t="s">
        <v>48</v>
      </c>
      <c r="K1783" s="37" t="s">
        <v>49</v>
      </c>
      <c r="L1783" s="37" t="s">
        <v>2715</v>
      </c>
      <c r="M1783" s="37">
        <v>0.4</v>
      </c>
      <c r="N1783" s="37" t="s">
        <v>8</v>
      </c>
      <c r="O1783" s="37" t="s">
        <v>28</v>
      </c>
      <c r="P1783" s="37" t="s">
        <v>29</v>
      </c>
      <c r="Q1783" s="37" t="s">
        <v>2843</v>
      </c>
      <c r="R1783" s="37">
        <v>46614</v>
      </c>
      <c r="S1783" s="39">
        <v>42169</v>
      </c>
      <c r="T1783" s="39">
        <v>42176</v>
      </c>
      <c r="U1783" s="37">
        <v>123.89175</v>
      </c>
      <c r="V1783" s="37">
        <v>21</v>
      </c>
      <c r="W1783" s="37">
        <v>269.54000000000002</v>
      </c>
      <c r="X1783" s="37">
        <v>89944</v>
      </c>
      <c r="Y1783" s="37" t="s">
        <v>3217</v>
      </c>
      <c r="Z1783" s="37">
        <v>265.88775680134444</v>
      </c>
    </row>
    <row r="1784" spans="1:26" customFormat="1" x14ac:dyDescent="0.2">
      <c r="A1784" s="37">
        <v>547</v>
      </c>
      <c r="B1784" s="37" t="s">
        <v>2844</v>
      </c>
      <c r="C1784" s="37" t="s">
        <v>46</v>
      </c>
      <c r="D1784" s="37">
        <v>0.03</v>
      </c>
      <c r="E1784" s="37">
        <v>13.73</v>
      </c>
      <c r="F1784" s="37">
        <v>6.85</v>
      </c>
      <c r="G1784" s="37" t="s">
        <v>63</v>
      </c>
      <c r="H1784" s="37" t="s">
        <v>70</v>
      </c>
      <c r="I1784" s="37" t="s">
        <v>4</v>
      </c>
      <c r="J1784" s="37" t="s">
        <v>102</v>
      </c>
      <c r="K1784" s="37" t="s">
        <v>26</v>
      </c>
      <c r="L1784" s="37" t="s">
        <v>1743</v>
      </c>
      <c r="M1784" s="37">
        <v>0.54</v>
      </c>
      <c r="N1784" s="37" t="s">
        <v>8</v>
      </c>
      <c r="O1784" s="37" t="s">
        <v>87</v>
      </c>
      <c r="P1784" s="37" t="s">
        <v>879</v>
      </c>
      <c r="Q1784" s="37" t="s">
        <v>2845</v>
      </c>
      <c r="R1784" s="37">
        <v>26501</v>
      </c>
      <c r="S1784" s="39">
        <v>42169</v>
      </c>
      <c r="T1784" s="39">
        <v>42170</v>
      </c>
      <c r="U1784" s="37">
        <v>39.585299999999997</v>
      </c>
      <c r="V1784" s="37">
        <v>4</v>
      </c>
      <c r="W1784" s="37">
        <v>57.37</v>
      </c>
      <c r="X1784" s="37">
        <v>86250</v>
      </c>
      <c r="Y1784" s="37" t="s">
        <v>3219</v>
      </c>
      <c r="Z1784" s="37">
        <v>457.68205348651981</v>
      </c>
    </row>
    <row r="1785" spans="1:26" customFormat="1" x14ac:dyDescent="0.2">
      <c r="A1785" s="37">
        <v>2979</v>
      </c>
      <c r="B1785" s="37" t="s">
        <v>794</v>
      </c>
      <c r="C1785" s="37" t="s">
        <v>46</v>
      </c>
      <c r="D1785" s="37">
        <v>0.01</v>
      </c>
      <c r="E1785" s="37">
        <v>5.84</v>
      </c>
      <c r="F1785" s="37">
        <v>0.83</v>
      </c>
      <c r="G1785" s="37" t="s">
        <v>14</v>
      </c>
      <c r="H1785" s="37" t="s">
        <v>70</v>
      </c>
      <c r="I1785" s="37" t="s">
        <v>24</v>
      </c>
      <c r="J1785" s="37" t="s">
        <v>25</v>
      </c>
      <c r="K1785" s="37" t="s">
        <v>26</v>
      </c>
      <c r="L1785" s="37" t="s">
        <v>2582</v>
      </c>
      <c r="M1785" s="37">
        <v>0.49</v>
      </c>
      <c r="N1785" s="37" t="s">
        <v>8</v>
      </c>
      <c r="O1785" s="37" t="s">
        <v>28</v>
      </c>
      <c r="P1785" s="37" t="s">
        <v>541</v>
      </c>
      <c r="Q1785" s="37" t="s">
        <v>796</v>
      </c>
      <c r="R1785" s="37">
        <v>58601</v>
      </c>
      <c r="S1785" s="39">
        <v>42169</v>
      </c>
      <c r="T1785" s="39">
        <v>42171</v>
      </c>
      <c r="U1785" s="37">
        <v>16.091999999999999</v>
      </c>
      <c r="V1785" s="37">
        <v>4</v>
      </c>
      <c r="W1785" s="37">
        <v>23.89</v>
      </c>
      <c r="X1785" s="37">
        <v>86546</v>
      </c>
      <c r="Y1785" s="37" t="s">
        <v>3217</v>
      </c>
      <c r="Z1785" s="37">
        <v>296.38816786414782</v>
      </c>
    </row>
    <row r="1786" spans="1:26" customFormat="1" x14ac:dyDescent="0.2">
      <c r="A1786" s="37">
        <v>3120</v>
      </c>
      <c r="B1786" s="37" t="s">
        <v>2846</v>
      </c>
      <c r="C1786" s="37" t="s">
        <v>46</v>
      </c>
      <c r="D1786" s="37">
        <v>0.08</v>
      </c>
      <c r="E1786" s="37">
        <v>315.98</v>
      </c>
      <c r="F1786" s="37">
        <v>19.989999999999998</v>
      </c>
      <c r="G1786" s="37" t="s">
        <v>14</v>
      </c>
      <c r="H1786" s="37" t="s">
        <v>47</v>
      </c>
      <c r="I1786" s="37" t="s">
        <v>24</v>
      </c>
      <c r="J1786" s="37" t="s">
        <v>48</v>
      </c>
      <c r="K1786" s="37" t="s">
        <v>49</v>
      </c>
      <c r="L1786" s="37" t="s">
        <v>2203</v>
      </c>
      <c r="M1786" s="37">
        <v>0.38</v>
      </c>
      <c r="N1786" s="37" t="s">
        <v>8</v>
      </c>
      <c r="O1786" s="37" t="s">
        <v>9</v>
      </c>
      <c r="P1786" s="37" t="s">
        <v>144</v>
      </c>
      <c r="Q1786" s="37" t="s">
        <v>2847</v>
      </c>
      <c r="R1786" s="37">
        <v>70117</v>
      </c>
      <c r="S1786" s="39">
        <v>42169</v>
      </c>
      <c r="T1786" s="39">
        <v>42169</v>
      </c>
      <c r="U1786" s="37">
        <v>44.52</v>
      </c>
      <c r="V1786" s="37">
        <v>9</v>
      </c>
      <c r="W1786" s="37">
        <v>2642.48</v>
      </c>
      <c r="X1786" s="37">
        <v>90160</v>
      </c>
      <c r="Y1786" s="37" t="s">
        <v>3216</v>
      </c>
      <c r="Z1786" s="37">
        <v>1719.5422715362665</v>
      </c>
    </row>
    <row r="1787" spans="1:26" customFormat="1" x14ac:dyDescent="0.2">
      <c r="A1787" s="37">
        <v>1860</v>
      </c>
      <c r="B1787" s="37" t="s">
        <v>2848</v>
      </c>
      <c r="C1787" s="37" t="s">
        <v>1</v>
      </c>
      <c r="D1787" s="37">
        <v>0.09</v>
      </c>
      <c r="E1787" s="37">
        <v>5.98</v>
      </c>
      <c r="F1787" s="37">
        <v>1.49</v>
      </c>
      <c r="G1787" s="37" t="s">
        <v>14</v>
      </c>
      <c r="H1787" s="37" t="s">
        <v>47</v>
      </c>
      <c r="I1787" s="37" t="s">
        <v>24</v>
      </c>
      <c r="J1787" s="37" t="s">
        <v>48</v>
      </c>
      <c r="K1787" s="37" t="s">
        <v>49</v>
      </c>
      <c r="L1787" s="37" t="s">
        <v>1563</v>
      </c>
      <c r="M1787" s="37">
        <v>0.39</v>
      </c>
      <c r="N1787" s="37" t="s">
        <v>8</v>
      </c>
      <c r="O1787" s="37" t="s">
        <v>87</v>
      </c>
      <c r="P1787" s="37" t="s">
        <v>379</v>
      </c>
      <c r="Q1787" s="37" t="s">
        <v>2849</v>
      </c>
      <c r="R1787" s="37">
        <v>1570</v>
      </c>
      <c r="S1787" s="39">
        <v>42170</v>
      </c>
      <c r="T1787" s="39">
        <v>42172</v>
      </c>
      <c r="U1787" s="37">
        <v>13.2294</v>
      </c>
      <c r="V1787" s="37">
        <v>5</v>
      </c>
      <c r="W1787" s="37">
        <v>28.01</v>
      </c>
      <c r="X1787" s="37">
        <v>86846</v>
      </c>
      <c r="Y1787" s="37" t="s">
        <v>3219</v>
      </c>
      <c r="Z1787" s="37">
        <v>295.57303300318722</v>
      </c>
    </row>
    <row r="1788" spans="1:26" customFormat="1" x14ac:dyDescent="0.2">
      <c r="A1788" s="37">
        <v>33</v>
      </c>
      <c r="B1788" s="37" t="s">
        <v>2850</v>
      </c>
      <c r="C1788" s="37" t="s">
        <v>46</v>
      </c>
      <c r="D1788" s="37">
        <v>0.03</v>
      </c>
      <c r="E1788" s="37">
        <v>4.24</v>
      </c>
      <c r="F1788" s="37">
        <v>5.41</v>
      </c>
      <c r="G1788" s="37" t="s">
        <v>14</v>
      </c>
      <c r="H1788" s="37" t="s">
        <v>70</v>
      </c>
      <c r="I1788" s="37" t="s">
        <v>24</v>
      </c>
      <c r="J1788" s="37" t="s">
        <v>48</v>
      </c>
      <c r="K1788" s="37" t="s">
        <v>49</v>
      </c>
      <c r="L1788" s="37" t="s">
        <v>1647</v>
      </c>
      <c r="M1788" s="37">
        <v>0.35</v>
      </c>
      <c r="N1788" s="37" t="s">
        <v>8</v>
      </c>
      <c r="O1788" s="37" t="s">
        <v>35</v>
      </c>
      <c r="P1788" s="37" t="s">
        <v>115</v>
      </c>
      <c r="Q1788" s="37" t="s">
        <v>2851</v>
      </c>
      <c r="R1788" s="37">
        <v>97030</v>
      </c>
      <c r="S1788" s="39">
        <v>42170</v>
      </c>
      <c r="T1788" s="39">
        <v>42172</v>
      </c>
      <c r="U1788" s="37">
        <v>-84.437600000000003</v>
      </c>
      <c r="V1788" s="37">
        <v>13</v>
      </c>
      <c r="W1788" s="37">
        <v>58.68</v>
      </c>
      <c r="X1788" s="37">
        <v>89201</v>
      </c>
      <c r="Y1788" s="37" t="s">
        <v>3218</v>
      </c>
      <c r="Z1788" s="37">
        <v>185.43587197333017</v>
      </c>
    </row>
    <row r="1789" spans="1:26" customFormat="1" x14ac:dyDescent="0.2">
      <c r="A1789" s="37">
        <v>33</v>
      </c>
      <c r="B1789" s="37" t="s">
        <v>2850</v>
      </c>
      <c r="C1789" s="37" t="s">
        <v>46</v>
      </c>
      <c r="D1789" s="37">
        <v>0.04</v>
      </c>
      <c r="E1789" s="37">
        <v>2.94</v>
      </c>
      <c r="F1789" s="37">
        <v>0.7</v>
      </c>
      <c r="G1789" s="37" t="s">
        <v>14</v>
      </c>
      <c r="H1789" s="37" t="s">
        <v>70</v>
      </c>
      <c r="I1789" s="37" t="s">
        <v>24</v>
      </c>
      <c r="J1789" s="37" t="s">
        <v>25</v>
      </c>
      <c r="K1789" s="37" t="s">
        <v>26</v>
      </c>
      <c r="L1789" s="37" t="s">
        <v>795</v>
      </c>
      <c r="M1789" s="37">
        <v>0.57999999999999996</v>
      </c>
      <c r="N1789" s="37" t="s">
        <v>8</v>
      </c>
      <c r="O1789" s="37" t="s">
        <v>35</v>
      </c>
      <c r="P1789" s="37" t="s">
        <v>115</v>
      </c>
      <c r="Q1789" s="37" t="s">
        <v>2851</v>
      </c>
      <c r="R1789" s="37">
        <v>97030</v>
      </c>
      <c r="S1789" s="39">
        <v>42170</v>
      </c>
      <c r="T1789" s="39">
        <v>42171</v>
      </c>
      <c r="U1789" s="37">
        <v>24.312000000000001</v>
      </c>
      <c r="V1789" s="37">
        <v>18</v>
      </c>
      <c r="W1789" s="37">
        <v>53.1</v>
      </c>
      <c r="X1789" s="37">
        <v>89201</v>
      </c>
      <c r="Y1789" s="37" t="s">
        <v>3218</v>
      </c>
      <c r="Z1789" s="37">
        <v>347.1077157503164</v>
      </c>
    </row>
    <row r="1790" spans="1:26" customFormat="1" x14ac:dyDescent="0.2">
      <c r="A1790" s="37">
        <v>736</v>
      </c>
      <c r="B1790" s="37" t="s">
        <v>2852</v>
      </c>
      <c r="C1790" s="37" t="s">
        <v>46</v>
      </c>
      <c r="D1790" s="37">
        <v>0.06</v>
      </c>
      <c r="E1790" s="37">
        <v>350.98</v>
      </c>
      <c r="F1790" s="37">
        <v>30</v>
      </c>
      <c r="G1790" s="37" t="s">
        <v>2</v>
      </c>
      <c r="H1790" s="37" t="s">
        <v>15</v>
      </c>
      <c r="I1790" s="37" t="s">
        <v>4</v>
      </c>
      <c r="J1790" s="37" t="s">
        <v>85</v>
      </c>
      <c r="K1790" s="37" t="s">
        <v>33</v>
      </c>
      <c r="L1790" s="37" t="s">
        <v>167</v>
      </c>
      <c r="M1790" s="37">
        <v>0.61</v>
      </c>
      <c r="N1790" s="37" t="s">
        <v>8</v>
      </c>
      <c r="O1790" s="37" t="s">
        <v>87</v>
      </c>
      <c r="P1790" s="37" t="s">
        <v>1332</v>
      </c>
      <c r="Q1790" s="37" t="s">
        <v>1449</v>
      </c>
      <c r="R1790" s="37">
        <v>3079</v>
      </c>
      <c r="S1790" s="39">
        <v>42170</v>
      </c>
      <c r="T1790" s="39">
        <v>42172</v>
      </c>
      <c r="U1790" s="37">
        <v>797.85599999999999</v>
      </c>
      <c r="V1790" s="37">
        <v>6</v>
      </c>
      <c r="W1790" s="37">
        <v>2016.32</v>
      </c>
      <c r="X1790" s="37">
        <v>90361</v>
      </c>
      <c r="Y1790" s="37" t="s">
        <v>3219</v>
      </c>
      <c r="Z1790" s="37">
        <v>3218.7553000589032</v>
      </c>
    </row>
    <row r="1791" spans="1:26" customFormat="1" x14ac:dyDescent="0.2">
      <c r="A1791" s="37">
        <v>738</v>
      </c>
      <c r="B1791" s="37" t="s">
        <v>2853</v>
      </c>
      <c r="C1791" s="37" t="s">
        <v>46</v>
      </c>
      <c r="D1791" s="37">
        <v>0.02</v>
      </c>
      <c r="E1791" s="37">
        <v>70.98</v>
      </c>
      <c r="F1791" s="37">
        <v>46.74</v>
      </c>
      <c r="G1791" s="37" t="s">
        <v>2</v>
      </c>
      <c r="H1791" s="37" t="s">
        <v>15</v>
      </c>
      <c r="I1791" s="37" t="s">
        <v>4</v>
      </c>
      <c r="J1791" s="37" t="s">
        <v>93</v>
      </c>
      <c r="K1791" s="37" t="s">
        <v>6</v>
      </c>
      <c r="L1791" s="37" t="s">
        <v>354</v>
      </c>
      <c r="M1791" s="37">
        <v>0.56000000000000005</v>
      </c>
      <c r="N1791" s="37" t="s">
        <v>8</v>
      </c>
      <c r="O1791" s="37" t="s">
        <v>87</v>
      </c>
      <c r="P1791" s="37" t="s">
        <v>373</v>
      </c>
      <c r="Q1791" s="37" t="s">
        <v>2348</v>
      </c>
      <c r="R1791" s="37">
        <v>7016</v>
      </c>
      <c r="S1791" s="39">
        <v>42170</v>
      </c>
      <c r="T1791" s="39">
        <v>42171</v>
      </c>
      <c r="U1791" s="37">
        <v>-178.21600000000001</v>
      </c>
      <c r="V1791" s="37">
        <v>4</v>
      </c>
      <c r="W1791" s="37">
        <v>313.63</v>
      </c>
      <c r="X1791" s="37">
        <v>90361</v>
      </c>
      <c r="Y1791" s="37" t="s">
        <v>3219</v>
      </c>
      <c r="Z1791" s="37">
        <v>1789.5002972113869</v>
      </c>
    </row>
    <row r="1792" spans="1:26" customFormat="1" x14ac:dyDescent="0.2">
      <c r="A1792" s="37">
        <v>741</v>
      </c>
      <c r="B1792" s="37" t="s">
        <v>2854</v>
      </c>
      <c r="C1792" s="37" t="s">
        <v>46</v>
      </c>
      <c r="D1792" s="37">
        <v>0.04</v>
      </c>
      <c r="E1792" s="37">
        <v>27.48</v>
      </c>
      <c r="F1792" s="37">
        <v>4</v>
      </c>
      <c r="G1792" s="37" t="s">
        <v>14</v>
      </c>
      <c r="H1792" s="37" t="s">
        <v>15</v>
      </c>
      <c r="I1792" s="37" t="s">
        <v>16</v>
      </c>
      <c r="J1792" s="37" t="s">
        <v>17</v>
      </c>
      <c r="K1792" s="37" t="s">
        <v>49</v>
      </c>
      <c r="L1792" s="37" t="s">
        <v>2037</v>
      </c>
      <c r="M1792" s="37">
        <v>0.75</v>
      </c>
      <c r="N1792" s="37" t="s">
        <v>8</v>
      </c>
      <c r="O1792" s="37" t="s">
        <v>87</v>
      </c>
      <c r="P1792" s="37" t="s">
        <v>373</v>
      </c>
      <c r="Q1792" s="37" t="s">
        <v>2855</v>
      </c>
      <c r="R1792" s="37">
        <v>7901</v>
      </c>
      <c r="S1792" s="39">
        <v>42170</v>
      </c>
      <c r="T1792" s="39">
        <v>42172</v>
      </c>
      <c r="U1792" s="37">
        <v>-26.655999999999999</v>
      </c>
      <c r="V1792" s="37">
        <v>15</v>
      </c>
      <c r="W1792" s="37">
        <v>397.17</v>
      </c>
      <c r="X1792" s="37">
        <v>90361</v>
      </c>
      <c r="Y1792" s="37" t="s">
        <v>3219</v>
      </c>
      <c r="Z1792" s="37">
        <v>575.37865700431848</v>
      </c>
    </row>
    <row r="1793" spans="1:26" customFormat="1" x14ac:dyDescent="0.2">
      <c r="A1793" s="37">
        <v>2183</v>
      </c>
      <c r="B1793" s="37" t="s">
        <v>2856</v>
      </c>
      <c r="C1793" s="37" t="s">
        <v>46</v>
      </c>
      <c r="D1793" s="37">
        <v>0</v>
      </c>
      <c r="E1793" s="37">
        <v>1.48</v>
      </c>
      <c r="F1793" s="37">
        <v>0.7</v>
      </c>
      <c r="G1793" s="37" t="s">
        <v>14</v>
      </c>
      <c r="H1793" s="37" t="s">
        <v>47</v>
      </c>
      <c r="I1793" s="37" t="s">
        <v>24</v>
      </c>
      <c r="J1793" s="37" t="s">
        <v>152</v>
      </c>
      <c r="K1793" s="37" t="s">
        <v>26</v>
      </c>
      <c r="L1793" s="37" t="s">
        <v>153</v>
      </c>
      <c r="M1793" s="37">
        <v>0.37</v>
      </c>
      <c r="N1793" s="37" t="s">
        <v>8</v>
      </c>
      <c r="O1793" s="37" t="s">
        <v>9</v>
      </c>
      <c r="P1793" s="37" t="s">
        <v>364</v>
      </c>
      <c r="Q1793" s="37" t="s">
        <v>2857</v>
      </c>
      <c r="R1793" s="37">
        <v>42301</v>
      </c>
      <c r="S1793" s="39">
        <v>42170</v>
      </c>
      <c r="T1793" s="39">
        <v>42172</v>
      </c>
      <c r="U1793" s="37">
        <v>-203.09800000000001</v>
      </c>
      <c r="V1793" s="37">
        <v>12</v>
      </c>
      <c r="W1793" s="37">
        <v>19.32</v>
      </c>
      <c r="X1793" s="37">
        <v>91571</v>
      </c>
      <c r="Y1793" s="37" t="s">
        <v>3216</v>
      </c>
      <c r="Z1793" s="37">
        <v>-8.0163482766107599</v>
      </c>
    </row>
    <row r="1794" spans="1:26" customFormat="1" x14ac:dyDescent="0.2">
      <c r="A1794" s="37">
        <v>2512</v>
      </c>
      <c r="B1794" s="37" t="s">
        <v>2858</v>
      </c>
      <c r="C1794" s="37" t="s">
        <v>46</v>
      </c>
      <c r="D1794" s="37">
        <v>0.04</v>
      </c>
      <c r="E1794" s="37">
        <v>6.48</v>
      </c>
      <c r="F1794" s="37">
        <v>9.5399999999999991</v>
      </c>
      <c r="G1794" s="37" t="s">
        <v>14</v>
      </c>
      <c r="H1794" s="37" t="s">
        <v>47</v>
      </c>
      <c r="I1794" s="37" t="s">
        <v>24</v>
      </c>
      <c r="J1794" s="37" t="s">
        <v>64</v>
      </c>
      <c r="K1794" s="37" t="s">
        <v>49</v>
      </c>
      <c r="L1794" s="37" t="s">
        <v>2200</v>
      </c>
      <c r="M1794" s="37">
        <v>0.37</v>
      </c>
      <c r="N1794" s="37" t="s">
        <v>8</v>
      </c>
      <c r="O1794" s="37" t="s">
        <v>87</v>
      </c>
      <c r="P1794" s="37" t="s">
        <v>379</v>
      </c>
      <c r="Q1794" s="37" t="s">
        <v>2859</v>
      </c>
      <c r="R1794" s="37">
        <v>2138</v>
      </c>
      <c r="S1794" s="39">
        <v>42170</v>
      </c>
      <c r="T1794" s="39">
        <v>42172</v>
      </c>
      <c r="U1794" s="37">
        <v>-223.94399999999999</v>
      </c>
      <c r="V1794" s="37">
        <v>19</v>
      </c>
      <c r="W1794" s="37">
        <v>125.37</v>
      </c>
      <c r="X1794" s="37">
        <v>87030</v>
      </c>
      <c r="Y1794" s="37" t="s">
        <v>3219</v>
      </c>
      <c r="Z1794" s="37">
        <v>204.20094371247353</v>
      </c>
    </row>
    <row r="1795" spans="1:26" customFormat="1" x14ac:dyDescent="0.2">
      <c r="A1795" s="37">
        <v>1038</v>
      </c>
      <c r="B1795" s="37" t="s">
        <v>2860</v>
      </c>
      <c r="C1795" s="37" t="s">
        <v>1</v>
      </c>
      <c r="D1795" s="37">
        <v>0.1</v>
      </c>
      <c r="E1795" s="37">
        <v>7.64</v>
      </c>
      <c r="F1795" s="37">
        <v>5.83</v>
      </c>
      <c r="G1795" s="37" t="s">
        <v>14</v>
      </c>
      <c r="H1795" s="37" t="s">
        <v>70</v>
      </c>
      <c r="I1795" s="37" t="s">
        <v>24</v>
      </c>
      <c r="J1795" s="37" t="s">
        <v>64</v>
      </c>
      <c r="K1795" s="37" t="s">
        <v>26</v>
      </c>
      <c r="L1795" s="37" t="s">
        <v>208</v>
      </c>
      <c r="M1795" s="37">
        <v>0.36</v>
      </c>
      <c r="N1795" s="37" t="s">
        <v>8</v>
      </c>
      <c r="O1795" s="37" t="s">
        <v>9</v>
      </c>
      <c r="P1795" s="37" t="s">
        <v>99</v>
      </c>
      <c r="Q1795" s="37" t="s">
        <v>2861</v>
      </c>
      <c r="R1795" s="37">
        <v>33430</v>
      </c>
      <c r="S1795" s="39">
        <v>42171</v>
      </c>
      <c r="T1795" s="39">
        <v>42172</v>
      </c>
      <c r="U1795" s="37">
        <v>-403.18740000000003</v>
      </c>
      <c r="V1795" s="37">
        <v>5</v>
      </c>
      <c r="W1795" s="37">
        <v>39.36</v>
      </c>
      <c r="X1795" s="37">
        <v>90641</v>
      </c>
      <c r="Y1795" s="37" t="s">
        <v>3216</v>
      </c>
      <c r="Z1795" s="37">
        <v>-67.675674333439815</v>
      </c>
    </row>
    <row r="1796" spans="1:26" customFormat="1" x14ac:dyDescent="0.2">
      <c r="A1796" s="37">
        <v>2677</v>
      </c>
      <c r="B1796" s="37" t="s">
        <v>2862</v>
      </c>
      <c r="C1796" s="37" t="s">
        <v>1</v>
      </c>
      <c r="D1796" s="37">
        <v>0.03</v>
      </c>
      <c r="E1796" s="37">
        <v>41.32</v>
      </c>
      <c r="F1796" s="37">
        <v>58.66</v>
      </c>
      <c r="G1796" s="37" t="s">
        <v>63</v>
      </c>
      <c r="H1796" s="37" t="s">
        <v>3</v>
      </c>
      <c r="I1796" s="37" t="s">
        <v>4</v>
      </c>
      <c r="J1796" s="37" t="s">
        <v>102</v>
      </c>
      <c r="K1796" s="37" t="s">
        <v>120</v>
      </c>
      <c r="L1796" s="37" t="s">
        <v>2863</v>
      </c>
      <c r="M1796" s="37">
        <v>0.76</v>
      </c>
      <c r="N1796" s="37" t="s">
        <v>8</v>
      </c>
      <c r="O1796" s="37" t="s">
        <v>9</v>
      </c>
      <c r="P1796" s="37" t="s">
        <v>218</v>
      </c>
      <c r="Q1796" s="37" t="s">
        <v>778</v>
      </c>
      <c r="R1796" s="37">
        <v>22601</v>
      </c>
      <c r="S1796" s="39">
        <v>42171</v>
      </c>
      <c r="T1796" s="39">
        <v>42172</v>
      </c>
      <c r="U1796" s="37">
        <v>-32.816000000000003</v>
      </c>
      <c r="V1796" s="37">
        <v>10</v>
      </c>
      <c r="W1796" s="37">
        <v>419.27</v>
      </c>
      <c r="X1796" s="37">
        <v>86633</v>
      </c>
      <c r="Y1796" s="37" t="s">
        <v>3216</v>
      </c>
      <c r="Z1796" s="37">
        <v>2164.7859081787155</v>
      </c>
    </row>
    <row r="1797" spans="1:26" customFormat="1" x14ac:dyDescent="0.2">
      <c r="A1797" s="37">
        <v>2677</v>
      </c>
      <c r="B1797" s="37" t="s">
        <v>2862</v>
      </c>
      <c r="C1797" s="37" t="s">
        <v>1</v>
      </c>
      <c r="D1797" s="37">
        <v>0</v>
      </c>
      <c r="E1797" s="37">
        <v>6.88</v>
      </c>
      <c r="F1797" s="37">
        <v>2</v>
      </c>
      <c r="G1797" s="37" t="s">
        <v>14</v>
      </c>
      <c r="H1797" s="37" t="s">
        <v>3</v>
      </c>
      <c r="I1797" s="37" t="s">
        <v>24</v>
      </c>
      <c r="J1797" s="37" t="s">
        <v>64</v>
      </c>
      <c r="K1797" s="37" t="s">
        <v>26</v>
      </c>
      <c r="L1797" s="37" t="s">
        <v>828</v>
      </c>
      <c r="M1797" s="37">
        <v>0.39</v>
      </c>
      <c r="N1797" s="37" t="s">
        <v>8</v>
      </c>
      <c r="O1797" s="37" t="s">
        <v>9</v>
      </c>
      <c r="P1797" s="37" t="s">
        <v>218</v>
      </c>
      <c r="Q1797" s="37" t="s">
        <v>778</v>
      </c>
      <c r="R1797" s="37">
        <v>22601</v>
      </c>
      <c r="S1797" s="39">
        <v>42171</v>
      </c>
      <c r="T1797" s="39">
        <v>42171</v>
      </c>
      <c r="U1797" s="37">
        <v>-15.61</v>
      </c>
      <c r="V1797" s="37">
        <v>5</v>
      </c>
      <c r="W1797" s="37">
        <v>36</v>
      </c>
      <c r="X1797" s="37">
        <v>86633</v>
      </c>
      <c r="Y1797" s="37" t="s">
        <v>3216</v>
      </c>
      <c r="Z1797" s="37">
        <v>302.95645814781216</v>
      </c>
    </row>
    <row r="1798" spans="1:26" customFormat="1" x14ac:dyDescent="0.2">
      <c r="A1798" s="37">
        <v>2720</v>
      </c>
      <c r="B1798" s="37" t="s">
        <v>2864</v>
      </c>
      <c r="C1798" s="37" t="s">
        <v>1</v>
      </c>
      <c r="D1798" s="37">
        <v>0</v>
      </c>
      <c r="E1798" s="37">
        <v>40.479999999999997</v>
      </c>
      <c r="F1798" s="37">
        <v>19.989999999999998</v>
      </c>
      <c r="G1798" s="37" t="s">
        <v>14</v>
      </c>
      <c r="H1798" s="37" t="s">
        <v>3</v>
      </c>
      <c r="I1798" s="37" t="s">
        <v>16</v>
      </c>
      <c r="J1798" s="37" t="s">
        <v>17</v>
      </c>
      <c r="K1798" s="37" t="s">
        <v>49</v>
      </c>
      <c r="L1798" s="37" t="s">
        <v>2030</v>
      </c>
      <c r="M1798" s="37">
        <v>0.77</v>
      </c>
      <c r="N1798" s="37" t="s">
        <v>8</v>
      </c>
      <c r="O1798" s="37" t="s">
        <v>9</v>
      </c>
      <c r="P1798" s="37" t="s">
        <v>51</v>
      </c>
      <c r="Q1798" s="37" t="s">
        <v>2865</v>
      </c>
      <c r="R1798" s="37">
        <v>30721</v>
      </c>
      <c r="S1798" s="39">
        <v>42171</v>
      </c>
      <c r="T1798" s="39">
        <v>42172</v>
      </c>
      <c r="U1798" s="37">
        <v>-25.634</v>
      </c>
      <c r="V1798" s="37">
        <v>6</v>
      </c>
      <c r="W1798" s="37">
        <v>264.95</v>
      </c>
      <c r="X1798" s="37">
        <v>88766</v>
      </c>
      <c r="Y1798" s="37" t="s">
        <v>3216</v>
      </c>
      <c r="Z1798" s="37">
        <v>1211.048010820062</v>
      </c>
    </row>
    <row r="1799" spans="1:26" customFormat="1" x14ac:dyDescent="0.2">
      <c r="A1799" s="37">
        <v>1492</v>
      </c>
      <c r="B1799" s="37" t="s">
        <v>2866</v>
      </c>
      <c r="C1799" s="37" t="s">
        <v>13</v>
      </c>
      <c r="D1799" s="37">
        <v>0.04</v>
      </c>
      <c r="E1799" s="37">
        <v>119.99</v>
      </c>
      <c r="F1799" s="37">
        <v>14</v>
      </c>
      <c r="G1799" s="37" t="s">
        <v>2</v>
      </c>
      <c r="H1799" s="37" t="s">
        <v>70</v>
      </c>
      <c r="I1799" s="37" t="s">
        <v>16</v>
      </c>
      <c r="J1799" s="37" t="s">
        <v>32</v>
      </c>
      <c r="K1799" s="37" t="s">
        <v>33</v>
      </c>
      <c r="L1799" s="37" t="s">
        <v>2127</v>
      </c>
      <c r="M1799" s="37">
        <v>0.36</v>
      </c>
      <c r="N1799" s="37" t="s">
        <v>8</v>
      </c>
      <c r="O1799" s="37" t="s">
        <v>28</v>
      </c>
      <c r="P1799" s="37" t="s">
        <v>56</v>
      </c>
      <c r="Q1799" s="37" t="s">
        <v>2867</v>
      </c>
      <c r="R1799" s="37">
        <v>65721</v>
      </c>
      <c r="S1799" s="39">
        <v>42171</v>
      </c>
      <c r="T1799" s="39">
        <v>42173</v>
      </c>
      <c r="U1799" s="37">
        <v>509.95830000000001</v>
      </c>
      <c r="V1799" s="37">
        <v>6</v>
      </c>
      <c r="W1799" s="37">
        <v>739.07</v>
      </c>
      <c r="X1799" s="37">
        <v>88004</v>
      </c>
      <c r="Y1799" s="37" t="s">
        <v>3217</v>
      </c>
      <c r="Z1799" s="37">
        <v>1388.8177764827767</v>
      </c>
    </row>
    <row r="1800" spans="1:26" customFormat="1" x14ac:dyDescent="0.2">
      <c r="A1800" s="37">
        <v>2355</v>
      </c>
      <c r="B1800" s="37" t="s">
        <v>1188</v>
      </c>
      <c r="C1800" s="37" t="s">
        <v>92</v>
      </c>
      <c r="D1800" s="37">
        <v>0.06</v>
      </c>
      <c r="E1800" s="37">
        <v>146.34</v>
      </c>
      <c r="F1800" s="37">
        <v>43.75</v>
      </c>
      <c r="G1800" s="37" t="s">
        <v>2</v>
      </c>
      <c r="H1800" s="37" t="s">
        <v>15</v>
      </c>
      <c r="I1800" s="37" t="s">
        <v>4</v>
      </c>
      <c r="J1800" s="37" t="s">
        <v>5</v>
      </c>
      <c r="K1800" s="37" t="s">
        <v>6</v>
      </c>
      <c r="L1800" s="37" t="s">
        <v>131</v>
      </c>
      <c r="M1800" s="37">
        <v>0.65</v>
      </c>
      <c r="N1800" s="37" t="s">
        <v>8</v>
      </c>
      <c r="O1800" s="37" t="s">
        <v>35</v>
      </c>
      <c r="P1800" s="37" t="s">
        <v>66</v>
      </c>
      <c r="Q1800" s="37" t="s">
        <v>1190</v>
      </c>
      <c r="R1800" s="37">
        <v>92236</v>
      </c>
      <c r="S1800" s="39">
        <v>42171</v>
      </c>
      <c r="T1800" s="39">
        <v>42173</v>
      </c>
      <c r="U1800" s="37">
        <v>-89.27</v>
      </c>
      <c r="V1800" s="37">
        <v>12</v>
      </c>
      <c r="W1800" s="37">
        <v>1721.24</v>
      </c>
      <c r="X1800" s="37">
        <v>91306</v>
      </c>
      <c r="Y1800" s="37" t="s">
        <v>3218</v>
      </c>
      <c r="Z1800" s="37">
        <v>1894.1646585580847</v>
      </c>
    </row>
    <row r="1801" spans="1:26" customFormat="1" x14ac:dyDescent="0.2">
      <c r="A1801" s="37">
        <v>3096</v>
      </c>
      <c r="B1801" s="37" t="s">
        <v>2629</v>
      </c>
      <c r="C1801" s="37" t="s">
        <v>1</v>
      </c>
      <c r="D1801" s="37">
        <v>0.04</v>
      </c>
      <c r="E1801" s="37">
        <v>33.89</v>
      </c>
      <c r="F1801" s="37">
        <v>5.0999999999999996</v>
      </c>
      <c r="G1801" s="37" t="s">
        <v>63</v>
      </c>
      <c r="H1801" s="37" t="s">
        <v>15</v>
      </c>
      <c r="I1801" s="37" t="s">
        <v>24</v>
      </c>
      <c r="J1801" s="37" t="s">
        <v>54</v>
      </c>
      <c r="K1801" s="37" t="s">
        <v>49</v>
      </c>
      <c r="L1801" s="37" t="s">
        <v>281</v>
      </c>
      <c r="M1801" s="37">
        <v>0.6</v>
      </c>
      <c r="N1801" s="37" t="s">
        <v>8</v>
      </c>
      <c r="O1801" s="37" t="s">
        <v>87</v>
      </c>
      <c r="P1801" s="37" t="s">
        <v>293</v>
      </c>
      <c r="Q1801" s="37" t="s">
        <v>2416</v>
      </c>
      <c r="R1801" s="37">
        <v>43026</v>
      </c>
      <c r="S1801" s="39">
        <v>42172</v>
      </c>
      <c r="T1801" s="39">
        <v>42173</v>
      </c>
      <c r="U1801" s="37">
        <v>72.983999999999995</v>
      </c>
      <c r="V1801" s="37">
        <v>6</v>
      </c>
      <c r="W1801" s="37">
        <v>200.83</v>
      </c>
      <c r="X1801" s="37">
        <v>86222</v>
      </c>
      <c r="Y1801" s="37" t="s">
        <v>3219</v>
      </c>
      <c r="Z1801" s="37">
        <v>609.98806056071362</v>
      </c>
    </row>
    <row r="1802" spans="1:26" customFormat="1" x14ac:dyDescent="0.2">
      <c r="A1802" s="37">
        <v>283</v>
      </c>
      <c r="B1802" s="37" t="s">
        <v>2868</v>
      </c>
      <c r="C1802" s="37" t="s">
        <v>13</v>
      </c>
      <c r="D1802" s="37">
        <v>0.1</v>
      </c>
      <c r="E1802" s="37">
        <v>1.68</v>
      </c>
      <c r="F1802" s="37">
        <v>1.57</v>
      </c>
      <c r="G1802" s="37" t="s">
        <v>14</v>
      </c>
      <c r="H1802" s="37" t="s">
        <v>70</v>
      </c>
      <c r="I1802" s="37" t="s">
        <v>24</v>
      </c>
      <c r="J1802" s="37" t="s">
        <v>25</v>
      </c>
      <c r="K1802" s="37" t="s">
        <v>26</v>
      </c>
      <c r="L1802" s="37" t="s">
        <v>550</v>
      </c>
      <c r="M1802" s="37">
        <v>0.59</v>
      </c>
      <c r="N1802" s="37" t="s">
        <v>8</v>
      </c>
      <c r="O1802" s="37" t="s">
        <v>87</v>
      </c>
      <c r="P1802" s="37" t="s">
        <v>373</v>
      </c>
      <c r="Q1802" s="37" t="s">
        <v>2701</v>
      </c>
      <c r="R1802" s="37">
        <v>7101</v>
      </c>
      <c r="S1802" s="39">
        <v>42172</v>
      </c>
      <c r="T1802" s="39">
        <v>42173</v>
      </c>
      <c r="U1802" s="37">
        <v>-11.57</v>
      </c>
      <c r="V1802" s="37">
        <v>11</v>
      </c>
      <c r="W1802" s="37">
        <v>18.71</v>
      </c>
      <c r="X1802" s="37">
        <v>89293</v>
      </c>
      <c r="Y1802" s="37" t="s">
        <v>3219</v>
      </c>
      <c r="Z1802" s="37">
        <v>95.605884735420602</v>
      </c>
    </row>
    <row r="1803" spans="1:26" customFormat="1" x14ac:dyDescent="0.2">
      <c r="A1803" s="37">
        <v>286</v>
      </c>
      <c r="B1803" s="37" t="s">
        <v>2869</v>
      </c>
      <c r="C1803" s="37" t="s">
        <v>23</v>
      </c>
      <c r="D1803" s="37">
        <v>0</v>
      </c>
      <c r="E1803" s="37">
        <v>4.13</v>
      </c>
      <c r="F1803" s="37">
        <v>5.34</v>
      </c>
      <c r="G1803" s="37" t="s">
        <v>14</v>
      </c>
      <c r="H1803" s="37" t="s">
        <v>3</v>
      </c>
      <c r="I1803" s="37" t="s">
        <v>24</v>
      </c>
      <c r="J1803" s="37" t="s">
        <v>48</v>
      </c>
      <c r="K1803" s="37" t="s">
        <v>49</v>
      </c>
      <c r="L1803" s="37" t="s">
        <v>2870</v>
      </c>
      <c r="M1803" s="37">
        <v>0.38</v>
      </c>
      <c r="N1803" s="37" t="s">
        <v>8</v>
      </c>
      <c r="O1803" s="37" t="s">
        <v>28</v>
      </c>
      <c r="P1803" s="37" t="s">
        <v>513</v>
      </c>
      <c r="Q1803" s="37" t="s">
        <v>2871</v>
      </c>
      <c r="R1803" s="37">
        <v>66203</v>
      </c>
      <c r="S1803" s="39">
        <v>42172</v>
      </c>
      <c r="T1803" s="39">
        <v>42176</v>
      </c>
      <c r="U1803" s="37">
        <v>-61.87</v>
      </c>
      <c r="V1803" s="37">
        <v>9</v>
      </c>
      <c r="W1803" s="37">
        <v>40.950000000000003</v>
      </c>
      <c r="X1803" s="37">
        <v>89761</v>
      </c>
      <c r="Y1803" s="37" t="s">
        <v>3217</v>
      </c>
      <c r="Z1803" s="37">
        <v>120.72947090999592</v>
      </c>
    </row>
    <row r="1804" spans="1:26" customFormat="1" x14ac:dyDescent="0.2">
      <c r="A1804" s="37">
        <v>286</v>
      </c>
      <c r="B1804" s="37" t="s">
        <v>2869</v>
      </c>
      <c r="C1804" s="37" t="s">
        <v>23</v>
      </c>
      <c r="D1804" s="37">
        <v>0.1</v>
      </c>
      <c r="E1804" s="37">
        <v>130.97999999999999</v>
      </c>
      <c r="F1804" s="37">
        <v>54.74</v>
      </c>
      <c r="G1804" s="37" t="s">
        <v>2</v>
      </c>
      <c r="H1804" s="37" t="s">
        <v>3</v>
      </c>
      <c r="I1804" s="37" t="s">
        <v>4</v>
      </c>
      <c r="J1804" s="37" t="s">
        <v>93</v>
      </c>
      <c r="K1804" s="37" t="s">
        <v>6</v>
      </c>
      <c r="L1804" s="37" t="s">
        <v>1379</v>
      </c>
      <c r="M1804" s="37">
        <v>0.69</v>
      </c>
      <c r="N1804" s="37" t="s">
        <v>8</v>
      </c>
      <c r="O1804" s="37" t="s">
        <v>28</v>
      </c>
      <c r="P1804" s="37" t="s">
        <v>513</v>
      </c>
      <c r="Q1804" s="37" t="s">
        <v>2871</v>
      </c>
      <c r="R1804" s="37">
        <v>66203</v>
      </c>
      <c r="S1804" s="39">
        <v>42172</v>
      </c>
      <c r="T1804" s="39">
        <v>42176</v>
      </c>
      <c r="U1804" s="37">
        <v>-530.24</v>
      </c>
      <c r="V1804" s="37">
        <v>9</v>
      </c>
      <c r="W1804" s="37">
        <v>1155.73</v>
      </c>
      <c r="X1804" s="37">
        <v>89761</v>
      </c>
      <c r="Y1804" s="37" t="s">
        <v>3217</v>
      </c>
      <c r="Z1804" s="37">
        <v>1791.9490095835433</v>
      </c>
    </row>
    <row r="1805" spans="1:26" customFormat="1" x14ac:dyDescent="0.2">
      <c r="A1805" s="37">
        <v>646</v>
      </c>
      <c r="B1805" s="37" t="s">
        <v>2872</v>
      </c>
      <c r="C1805" s="37" t="s">
        <v>23</v>
      </c>
      <c r="D1805" s="37">
        <v>0.03</v>
      </c>
      <c r="E1805" s="37">
        <v>51.75</v>
      </c>
      <c r="F1805" s="37">
        <v>19.989999999999998</v>
      </c>
      <c r="G1805" s="37" t="s">
        <v>14</v>
      </c>
      <c r="H1805" s="37" t="s">
        <v>70</v>
      </c>
      <c r="I1805" s="37" t="s">
        <v>4</v>
      </c>
      <c r="J1805" s="37" t="s">
        <v>102</v>
      </c>
      <c r="K1805" s="37" t="s">
        <v>49</v>
      </c>
      <c r="L1805" s="37" t="s">
        <v>2873</v>
      </c>
      <c r="M1805" s="37">
        <v>0.55000000000000004</v>
      </c>
      <c r="N1805" s="37" t="s">
        <v>8</v>
      </c>
      <c r="O1805" s="37" t="s">
        <v>28</v>
      </c>
      <c r="P1805" s="37" t="s">
        <v>60</v>
      </c>
      <c r="Q1805" s="37" t="s">
        <v>2874</v>
      </c>
      <c r="R1805" s="37">
        <v>55379</v>
      </c>
      <c r="S1805" s="39">
        <v>42172</v>
      </c>
      <c r="T1805" s="39">
        <v>42177</v>
      </c>
      <c r="U1805" s="37">
        <v>261.44400000000002</v>
      </c>
      <c r="V1805" s="37">
        <v>16</v>
      </c>
      <c r="W1805" s="37">
        <v>818.81</v>
      </c>
      <c r="X1805" s="37">
        <v>90735</v>
      </c>
      <c r="Y1805" s="37" t="s">
        <v>3217</v>
      </c>
      <c r="Z1805" s="37">
        <v>1136.4422365630185</v>
      </c>
    </row>
    <row r="1806" spans="1:26" customFormat="1" x14ac:dyDescent="0.2">
      <c r="A1806" s="37">
        <v>1189</v>
      </c>
      <c r="B1806" s="37" t="s">
        <v>2875</v>
      </c>
      <c r="C1806" s="37" t="s">
        <v>23</v>
      </c>
      <c r="D1806" s="37">
        <v>0.06</v>
      </c>
      <c r="E1806" s="37">
        <v>10.89</v>
      </c>
      <c r="F1806" s="37">
        <v>4.5</v>
      </c>
      <c r="G1806" s="37" t="s">
        <v>14</v>
      </c>
      <c r="H1806" s="37" t="s">
        <v>15</v>
      </c>
      <c r="I1806" s="37" t="s">
        <v>24</v>
      </c>
      <c r="J1806" s="37" t="s">
        <v>71</v>
      </c>
      <c r="K1806" s="37" t="s">
        <v>49</v>
      </c>
      <c r="L1806" s="37" t="s">
        <v>749</v>
      </c>
      <c r="M1806" s="37">
        <v>0.59</v>
      </c>
      <c r="N1806" s="37" t="s">
        <v>8</v>
      </c>
      <c r="O1806" s="37" t="s">
        <v>35</v>
      </c>
      <c r="P1806" s="37" t="s">
        <v>66</v>
      </c>
      <c r="Q1806" s="37" t="s">
        <v>2072</v>
      </c>
      <c r="R1806" s="37">
        <v>92646</v>
      </c>
      <c r="S1806" s="39">
        <v>42172</v>
      </c>
      <c r="T1806" s="39">
        <v>42177</v>
      </c>
      <c r="U1806" s="37">
        <v>-25.111999999999998</v>
      </c>
      <c r="V1806" s="37">
        <v>14</v>
      </c>
      <c r="W1806" s="37">
        <v>149.32</v>
      </c>
      <c r="X1806" s="37">
        <v>87584</v>
      </c>
      <c r="Y1806" s="37" t="s">
        <v>3218</v>
      </c>
      <c r="Z1806" s="37">
        <v>271.33295812448938</v>
      </c>
    </row>
    <row r="1807" spans="1:26" customFormat="1" x14ac:dyDescent="0.2">
      <c r="A1807" s="37">
        <v>1189</v>
      </c>
      <c r="B1807" s="37" t="s">
        <v>2875</v>
      </c>
      <c r="C1807" s="37" t="s">
        <v>23</v>
      </c>
      <c r="D1807" s="37">
        <v>0.03</v>
      </c>
      <c r="E1807" s="37">
        <v>10.64</v>
      </c>
      <c r="F1807" s="37">
        <v>5.16</v>
      </c>
      <c r="G1807" s="37" t="s">
        <v>14</v>
      </c>
      <c r="H1807" s="37" t="s">
        <v>15</v>
      </c>
      <c r="I1807" s="37" t="s">
        <v>4</v>
      </c>
      <c r="J1807" s="37" t="s">
        <v>102</v>
      </c>
      <c r="K1807" s="37" t="s">
        <v>49</v>
      </c>
      <c r="L1807" s="37" t="s">
        <v>1820</v>
      </c>
      <c r="M1807" s="37">
        <v>0.56999999999999995</v>
      </c>
      <c r="N1807" s="37" t="s">
        <v>8</v>
      </c>
      <c r="O1807" s="37" t="s">
        <v>35</v>
      </c>
      <c r="P1807" s="37" t="s">
        <v>66</v>
      </c>
      <c r="Q1807" s="37" t="s">
        <v>2072</v>
      </c>
      <c r="R1807" s="37">
        <v>92646</v>
      </c>
      <c r="S1807" s="39">
        <v>42172</v>
      </c>
      <c r="T1807" s="39">
        <v>42177</v>
      </c>
      <c r="U1807" s="37">
        <v>17.376000000000001</v>
      </c>
      <c r="V1807" s="37">
        <v>16</v>
      </c>
      <c r="W1807" s="37">
        <v>177.01</v>
      </c>
      <c r="X1807" s="37">
        <v>87584</v>
      </c>
      <c r="Y1807" s="37" t="s">
        <v>3218</v>
      </c>
      <c r="Z1807" s="37">
        <v>335.50192681809307</v>
      </c>
    </row>
    <row r="1808" spans="1:26" customFormat="1" x14ac:dyDescent="0.2">
      <c r="A1808" s="37">
        <v>1189</v>
      </c>
      <c r="B1808" s="37" t="s">
        <v>2875</v>
      </c>
      <c r="C1808" s="37" t="s">
        <v>23</v>
      </c>
      <c r="D1808" s="37">
        <v>0.03</v>
      </c>
      <c r="E1808" s="37">
        <v>7.96</v>
      </c>
      <c r="F1808" s="37">
        <v>4.95</v>
      </c>
      <c r="G1808" s="37" t="s">
        <v>14</v>
      </c>
      <c r="H1808" s="37" t="s">
        <v>15</v>
      </c>
      <c r="I1808" s="37" t="s">
        <v>4</v>
      </c>
      <c r="J1808" s="37" t="s">
        <v>102</v>
      </c>
      <c r="K1808" s="37" t="s">
        <v>49</v>
      </c>
      <c r="L1808" s="37" t="s">
        <v>787</v>
      </c>
      <c r="M1808" s="37">
        <v>0.41</v>
      </c>
      <c r="N1808" s="37" t="s">
        <v>8</v>
      </c>
      <c r="O1808" s="37" t="s">
        <v>35</v>
      </c>
      <c r="P1808" s="37" t="s">
        <v>66</v>
      </c>
      <c r="Q1808" s="37" t="s">
        <v>2072</v>
      </c>
      <c r="R1808" s="37">
        <v>92646</v>
      </c>
      <c r="S1808" s="39">
        <v>42172</v>
      </c>
      <c r="T1808" s="39">
        <v>42174</v>
      </c>
      <c r="U1808" s="37">
        <v>24.260400000000001</v>
      </c>
      <c r="V1808" s="37">
        <v>4</v>
      </c>
      <c r="W1808" s="37">
        <v>35.159999999999997</v>
      </c>
      <c r="X1808" s="37">
        <v>87584</v>
      </c>
      <c r="Y1808" s="37" t="s">
        <v>3218</v>
      </c>
      <c r="Z1808" s="37">
        <v>195.36113815924412</v>
      </c>
    </row>
    <row r="1809" spans="1:26" customFormat="1" x14ac:dyDescent="0.2">
      <c r="A1809" s="37">
        <v>1193</v>
      </c>
      <c r="B1809" s="37" t="s">
        <v>1327</v>
      </c>
      <c r="C1809" s="37" t="s">
        <v>23</v>
      </c>
      <c r="D1809" s="37">
        <v>0.03</v>
      </c>
      <c r="E1809" s="37">
        <v>10.64</v>
      </c>
      <c r="F1809" s="37">
        <v>5.16</v>
      </c>
      <c r="G1809" s="37" t="s">
        <v>14</v>
      </c>
      <c r="H1809" s="37" t="s">
        <v>15</v>
      </c>
      <c r="I1809" s="37" t="s">
        <v>4</v>
      </c>
      <c r="J1809" s="37" t="s">
        <v>102</v>
      </c>
      <c r="K1809" s="37" t="s">
        <v>49</v>
      </c>
      <c r="L1809" s="37" t="s">
        <v>1820</v>
      </c>
      <c r="M1809" s="37">
        <v>0.56999999999999995</v>
      </c>
      <c r="N1809" s="37" t="s">
        <v>8</v>
      </c>
      <c r="O1809" s="37" t="s">
        <v>87</v>
      </c>
      <c r="P1809" s="37" t="s">
        <v>350</v>
      </c>
      <c r="Q1809" s="37" t="s">
        <v>42</v>
      </c>
      <c r="R1809" s="37">
        <v>20016</v>
      </c>
      <c r="S1809" s="39">
        <v>42172</v>
      </c>
      <c r="T1809" s="39">
        <v>42177</v>
      </c>
      <c r="U1809" s="37">
        <v>14.48</v>
      </c>
      <c r="V1809" s="37">
        <v>63</v>
      </c>
      <c r="W1809" s="37">
        <v>696.96</v>
      </c>
      <c r="X1809" s="37">
        <v>5984</v>
      </c>
      <c r="Y1809" s="37" t="s">
        <v>3219</v>
      </c>
      <c r="Z1809" s="37">
        <v>332.53634832607378</v>
      </c>
    </row>
    <row r="1810" spans="1:26" customFormat="1" x14ac:dyDescent="0.2">
      <c r="A1810" s="37">
        <v>1193</v>
      </c>
      <c r="B1810" s="37" t="s">
        <v>1327</v>
      </c>
      <c r="C1810" s="37" t="s">
        <v>23</v>
      </c>
      <c r="D1810" s="37">
        <v>0.03</v>
      </c>
      <c r="E1810" s="37">
        <v>7.96</v>
      </c>
      <c r="F1810" s="37">
        <v>4.95</v>
      </c>
      <c r="G1810" s="37" t="s">
        <v>14</v>
      </c>
      <c r="H1810" s="37" t="s">
        <v>15</v>
      </c>
      <c r="I1810" s="37" t="s">
        <v>4</v>
      </c>
      <c r="J1810" s="37" t="s">
        <v>102</v>
      </c>
      <c r="K1810" s="37" t="s">
        <v>49</v>
      </c>
      <c r="L1810" s="37" t="s">
        <v>787</v>
      </c>
      <c r="M1810" s="37">
        <v>0.41</v>
      </c>
      <c r="N1810" s="37" t="s">
        <v>8</v>
      </c>
      <c r="O1810" s="37" t="s">
        <v>87</v>
      </c>
      <c r="P1810" s="37" t="s">
        <v>350</v>
      </c>
      <c r="Q1810" s="37" t="s">
        <v>42</v>
      </c>
      <c r="R1810" s="37">
        <v>20016</v>
      </c>
      <c r="S1810" s="39">
        <v>42172</v>
      </c>
      <c r="T1810" s="39">
        <v>42174</v>
      </c>
      <c r="U1810" s="37">
        <v>22.25</v>
      </c>
      <c r="V1810" s="37">
        <v>17</v>
      </c>
      <c r="W1810" s="37">
        <v>149.41</v>
      </c>
      <c r="X1810" s="37">
        <v>5984</v>
      </c>
      <c r="Y1810" s="37" t="s">
        <v>3219</v>
      </c>
      <c r="Z1810" s="37">
        <v>193.30243684696663</v>
      </c>
    </row>
    <row r="1811" spans="1:26" customFormat="1" x14ac:dyDescent="0.2">
      <c r="A1811" s="37">
        <v>3098</v>
      </c>
      <c r="B1811" s="37" t="s">
        <v>1396</v>
      </c>
      <c r="C1811" s="37" t="s">
        <v>23</v>
      </c>
      <c r="D1811" s="37">
        <v>0</v>
      </c>
      <c r="E1811" s="37">
        <v>11.7</v>
      </c>
      <c r="F1811" s="37">
        <v>6.96</v>
      </c>
      <c r="G1811" s="37" t="s">
        <v>63</v>
      </c>
      <c r="H1811" s="37" t="s">
        <v>15</v>
      </c>
      <c r="I1811" s="37" t="s">
        <v>24</v>
      </c>
      <c r="J1811" s="37" t="s">
        <v>71</v>
      </c>
      <c r="K1811" s="37" t="s">
        <v>120</v>
      </c>
      <c r="L1811" s="37" t="s">
        <v>736</v>
      </c>
      <c r="M1811" s="37">
        <v>0.5</v>
      </c>
      <c r="N1811" s="37" t="s">
        <v>8</v>
      </c>
      <c r="O1811" s="37" t="s">
        <v>87</v>
      </c>
      <c r="P1811" s="37" t="s">
        <v>88</v>
      </c>
      <c r="Q1811" s="37" t="s">
        <v>1397</v>
      </c>
      <c r="R1811" s="37">
        <v>11967</v>
      </c>
      <c r="S1811" s="39">
        <v>42172</v>
      </c>
      <c r="T1811" s="39">
        <v>42174</v>
      </c>
      <c r="U1811" s="37">
        <v>-11.247999999999999</v>
      </c>
      <c r="V1811" s="37">
        <v>10</v>
      </c>
      <c r="W1811" s="37">
        <v>131.69</v>
      </c>
      <c r="X1811" s="37">
        <v>89315</v>
      </c>
      <c r="Y1811" s="37" t="s">
        <v>3219</v>
      </c>
      <c r="Z1811" s="37">
        <v>238.68861276205467</v>
      </c>
    </row>
    <row r="1812" spans="1:26" customFormat="1" x14ac:dyDescent="0.2">
      <c r="A1812" s="37">
        <v>907</v>
      </c>
      <c r="B1812" s="37" t="s">
        <v>1347</v>
      </c>
      <c r="C1812" s="37" t="s">
        <v>92</v>
      </c>
      <c r="D1812" s="37">
        <v>0.09</v>
      </c>
      <c r="E1812" s="37">
        <v>2.6</v>
      </c>
      <c r="F1812" s="37">
        <v>2.4</v>
      </c>
      <c r="G1812" s="37" t="s">
        <v>14</v>
      </c>
      <c r="H1812" s="37" t="s">
        <v>47</v>
      </c>
      <c r="I1812" s="37" t="s">
        <v>24</v>
      </c>
      <c r="J1812" s="37" t="s">
        <v>25</v>
      </c>
      <c r="K1812" s="37" t="s">
        <v>26</v>
      </c>
      <c r="L1812" s="37" t="s">
        <v>332</v>
      </c>
      <c r="M1812" s="37">
        <v>0.57999999999999996</v>
      </c>
      <c r="N1812" s="37" t="s">
        <v>8</v>
      </c>
      <c r="O1812" s="37" t="s">
        <v>9</v>
      </c>
      <c r="P1812" s="37" t="s">
        <v>364</v>
      </c>
      <c r="Q1812" s="37" t="s">
        <v>442</v>
      </c>
      <c r="R1812" s="37">
        <v>42420</v>
      </c>
      <c r="S1812" s="39">
        <v>42172</v>
      </c>
      <c r="T1812" s="39">
        <v>42174</v>
      </c>
      <c r="U1812" s="37">
        <v>1107.4079999999999</v>
      </c>
      <c r="V1812" s="37">
        <v>12</v>
      </c>
      <c r="W1812" s="37">
        <v>31.73</v>
      </c>
      <c r="X1812" s="37">
        <v>86460</v>
      </c>
      <c r="Y1812" s="37" t="s">
        <v>3216</v>
      </c>
      <c r="Z1812" s="37">
        <v>1311.2785647842779</v>
      </c>
    </row>
    <row r="1813" spans="1:26" customFormat="1" x14ac:dyDescent="0.2">
      <c r="A1813" s="37">
        <v>317</v>
      </c>
      <c r="B1813" s="37" t="s">
        <v>2876</v>
      </c>
      <c r="C1813" s="37" t="s">
        <v>46</v>
      </c>
      <c r="D1813" s="37">
        <v>0.09</v>
      </c>
      <c r="E1813" s="37">
        <v>7.38</v>
      </c>
      <c r="F1813" s="37">
        <v>5.21</v>
      </c>
      <c r="G1813" s="37" t="s">
        <v>14</v>
      </c>
      <c r="H1813" s="37" t="s">
        <v>70</v>
      </c>
      <c r="I1813" s="37" t="s">
        <v>4</v>
      </c>
      <c r="J1813" s="37" t="s">
        <v>102</v>
      </c>
      <c r="K1813" s="37" t="s">
        <v>49</v>
      </c>
      <c r="L1813" s="37" t="s">
        <v>1893</v>
      </c>
      <c r="M1813" s="37">
        <v>0.56000000000000005</v>
      </c>
      <c r="N1813" s="37" t="s">
        <v>8</v>
      </c>
      <c r="O1813" s="37" t="s">
        <v>35</v>
      </c>
      <c r="P1813" s="37" t="s">
        <v>66</v>
      </c>
      <c r="Q1813" s="37" t="s">
        <v>2877</v>
      </c>
      <c r="R1813" s="37">
        <v>91945</v>
      </c>
      <c r="S1813" s="39">
        <v>42172</v>
      </c>
      <c r="T1813" s="39">
        <v>42173</v>
      </c>
      <c r="U1813" s="37">
        <v>-27.16</v>
      </c>
      <c r="V1813" s="37">
        <v>9</v>
      </c>
      <c r="W1813" s="37">
        <v>66.55</v>
      </c>
      <c r="X1813" s="37">
        <v>86041</v>
      </c>
      <c r="Y1813" s="37" t="s">
        <v>3218</v>
      </c>
      <c r="Z1813" s="37">
        <v>383.29818707082057</v>
      </c>
    </row>
    <row r="1814" spans="1:26" customFormat="1" x14ac:dyDescent="0.2">
      <c r="A1814" s="37">
        <v>317</v>
      </c>
      <c r="B1814" s="37" t="s">
        <v>2876</v>
      </c>
      <c r="C1814" s="37" t="s">
        <v>46</v>
      </c>
      <c r="D1814" s="37">
        <v>0.04</v>
      </c>
      <c r="E1814" s="37">
        <v>5.98</v>
      </c>
      <c r="F1814" s="37">
        <v>5.15</v>
      </c>
      <c r="G1814" s="37" t="s">
        <v>14</v>
      </c>
      <c r="H1814" s="37" t="s">
        <v>70</v>
      </c>
      <c r="I1814" s="37" t="s">
        <v>24</v>
      </c>
      <c r="J1814" s="37" t="s">
        <v>64</v>
      </c>
      <c r="K1814" s="37" t="s">
        <v>49</v>
      </c>
      <c r="L1814" s="37" t="s">
        <v>2444</v>
      </c>
      <c r="M1814" s="37">
        <v>0.36</v>
      </c>
      <c r="N1814" s="37" t="s">
        <v>8</v>
      </c>
      <c r="O1814" s="37" t="s">
        <v>35</v>
      </c>
      <c r="P1814" s="37" t="s">
        <v>66</v>
      </c>
      <c r="Q1814" s="37" t="s">
        <v>2877</v>
      </c>
      <c r="R1814" s="37">
        <v>91945</v>
      </c>
      <c r="S1814" s="39">
        <v>42172</v>
      </c>
      <c r="T1814" s="39">
        <v>42173</v>
      </c>
      <c r="U1814" s="37">
        <v>-52.344000000000001</v>
      </c>
      <c r="V1814" s="37">
        <v>17</v>
      </c>
      <c r="W1814" s="37">
        <v>103.49</v>
      </c>
      <c r="X1814" s="37">
        <v>86041</v>
      </c>
      <c r="Y1814" s="37" t="s">
        <v>3218</v>
      </c>
      <c r="Z1814" s="37">
        <v>218.26948928312021</v>
      </c>
    </row>
    <row r="1815" spans="1:26" customFormat="1" x14ac:dyDescent="0.2">
      <c r="A1815" s="37">
        <v>317</v>
      </c>
      <c r="B1815" s="37" t="s">
        <v>2876</v>
      </c>
      <c r="C1815" s="37" t="s">
        <v>46</v>
      </c>
      <c r="D1815" s="37">
        <v>0.04</v>
      </c>
      <c r="E1815" s="37">
        <v>15.42</v>
      </c>
      <c r="F1815" s="37">
        <v>10.68</v>
      </c>
      <c r="G1815" s="37" t="s">
        <v>14</v>
      </c>
      <c r="H1815" s="37" t="s">
        <v>70</v>
      </c>
      <c r="I1815" s="37" t="s">
        <v>24</v>
      </c>
      <c r="J1815" s="37" t="s">
        <v>54</v>
      </c>
      <c r="K1815" s="37" t="s">
        <v>49</v>
      </c>
      <c r="L1815" s="37" t="s">
        <v>2241</v>
      </c>
      <c r="M1815" s="37">
        <v>0.57999999999999996</v>
      </c>
      <c r="N1815" s="37" t="s">
        <v>8</v>
      </c>
      <c r="O1815" s="37" t="s">
        <v>35</v>
      </c>
      <c r="P1815" s="37" t="s">
        <v>66</v>
      </c>
      <c r="Q1815" s="37" t="s">
        <v>2877</v>
      </c>
      <c r="R1815" s="37">
        <v>91945</v>
      </c>
      <c r="S1815" s="39">
        <v>42172</v>
      </c>
      <c r="T1815" s="39">
        <v>42173</v>
      </c>
      <c r="U1815" s="37">
        <v>-119.93600000000001</v>
      </c>
      <c r="V1815" s="37">
        <v>12</v>
      </c>
      <c r="W1815" s="37">
        <v>192.18</v>
      </c>
      <c r="X1815" s="37">
        <v>86041</v>
      </c>
      <c r="Y1815" s="37" t="s">
        <v>3218</v>
      </c>
      <c r="Z1815" s="37">
        <v>514.33674872615518</v>
      </c>
    </row>
    <row r="1816" spans="1:26" customFormat="1" x14ac:dyDescent="0.2">
      <c r="A1816" s="37">
        <v>395</v>
      </c>
      <c r="B1816" s="37" t="s">
        <v>2878</v>
      </c>
      <c r="C1816" s="37" t="s">
        <v>1</v>
      </c>
      <c r="D1816" s="37">
        <v>0.04</v>
      </c>
      <c r="E1816" s="37">
        <v>15.98</v>
      </c>
      <c r="F1816" s="37">
        <v>4</v>
      </c>
      <c r="G1816" s="37" t="s">
        <v>14</v>
      </c>
      <c r="H1816" s="37" t="s">
        <v>70</v>
      </c>
      <c r="I1816" s="37" t="s">
        <v>16</v>
      </c>
      <c r="J1816" s="37" t="s">
        <v>17</v>
      </c>
      <c r="K1816" s="37" t="s">
        <v>49</v>
      </c>
      <c r="L1816" s="37" t="s">
        <v>1858</v>
      </c>
      <c r="M1816" s="37">
        <v>0.37</v>
      </c>
      <c r="N1816" s="37" t="s">
        <v>8</v>
      </c>
      <c r="O1816" s="37" t="s">
        <v>9</v>
      </c>
      <c r="P1816" s="37" t="s">
        <v>73</v>
      </c>
      <c r="Q1816" s="37" t="s">
        <v>2879</v>
      </c>
      <c r="R1816" s="37">
        <v>28001</v>
      </c>
      <c r="S1816" s="39">
        <v>42173</v>
      </c>
      <c r="T1816" s="39">
        <v>42174</v>
      </c>
      <c r="U1816" s="37">
        <v>-19.207999999999998</v>
      </c>
      <c r="V1816" s="37">
        <v>4</v>
      </c>
      <c r="W1816" s="37">
        <v>64.59</v>
      </c>
      <c r="X1816" s="37">
        <v>86384</v>
      </c>
      <c r="Y1816" s="37" t="s">
        <v>3216</v>
      </c>
      <c r="Z1816" s="37">
        <v>349.04196423374606</v>
      </c>
    </row>
    <row r="1817" spans="1:26" customFormat="1" x14ac:dyDescent="0.2">
      <c r="A1817" s="37">
        <v>395</v>
      </c>
      <c r="B1817" s="37" t="s">
        <v>2878</v>
      </c>
      <c r="C1817" s="37" t="s">
        <v>1</v>
      </c>
      <c r="D1817" s="37">
        <v>0.06</v>
      </c>
      <c r="E1817" s="37">
        <v>22.84</v>
      </c>
      <c r="F1817" s="37">
        <v>5.47</v>
      </c>
      <c r="G1817" s="37" t="s">
        <v>14</v>
      </c>
      <c r="H1817" s="37" t="s">
        <v>70</v>
      </c>
      <c r="I1817" s="37" t="s">
        <v>24</v>
      </c>
      <c r="J1817" s="37" t="s">
        <v>64</v>
      </c>
      <c r="K1817" s="37" t="s">
        <v>49</v>
      </c>
      <c r="L1817" s="37" t="s">
        <v>2880</v>
      </c>
      <c r="M1817" s="37">
        <v>0.39</v>
      </c>
      <c r="N1817" s="37" t="s">
        <v>8</v>
      </c>
      <c r="O1817" s="37" t="s">
        <v>9</v>
      </c>
      <c r="P1817" s="37" t="s">
        <v>73</v>
      </c>
      <c r="Q1817" s="37" t="s">
        <v>2879</v>
      </c>
      <c r="R1817" s="37">
        <v>28001</v>
      </c>
      <c r="S1817" s="39">
        <v>42173</v>
      </c>
      <c r="T1817" s="39">
        <v>42175</v>
      </c>
      <c r="U1817" s="37">
        <v>7.44</v>
      </c>
      <c r="V1817" s="37">
        <v>20</v>
      </c>
      <c r="W1817" s="37">
        <v>461.94</v>
      </c>
      <c r="X1817" s="37">
        <v>86384</v>
      </c>
      <c r="Y1817" s="37" t="s">
        <v>3216</v>
      </c>
      <c r="Z1817" s="37">
        <v>441.86052269024105</v>
      </c>
    </row>
    <row r="1818" spans="1:26" customFormat="1" x14ac:dyDescent="0.2">
      <c r="A1818" s="37">
        <v>152</v>
      </c>
      <c r="B1818" s="37" t="s">
        <v>481</v>
      </c>
      <c r="C1818" s="37" t="s">
        <v>23</v>
      </c>
      <c r="D1818" s="37">
        <v>0.1</v>
      </c>
      <c r="E1818" s="37">
        <v>39.979999999999997</v>
      </c>
      <c r="F1818" s="37">
        <v>4</v>
      </c>
      <c r="G1818" s="37" t="s">
        <v>14</v>
      </c>
      <c r="H1818" s="37" t="s">
        <v>3</v>
      </c>
      <c r="I1818" s="37" t="s">
        <v>16</v>
      </c>
      <c r="J1818" s="37" t="s">
        <v>17</v>
      </c>
      <c r="K1818" s="37" t="s">
        <v>49</v>
      </c>
      <c r="L1818" s="37" t="s">
        <v>1903</v>
      </c>
      <c r="M1818" s="37">
        <v>0.7</v>
      </c>
      <c r="N1818" s="37" t="s">
        <v>8</v>
      </c>
      <c r="O1818" s="37" t="s">
        <v>9</v>
      </c>
      <c r="P1818" s="37" t="s">
        <v>376</v>
      </c>
      <c r="Q1818" s="37" t="s">
        <v>483</v>
      </c>
      <c r="R1818" s="37">
        <v>37918</v>
      </c>
      <c r="S1818" s="39">
        <v>42173</v>
      </c>
      <c r="T1818" s="39">
        <v>42177</v>
      </c>
      <c r="U1818" s="37">
        <v>360.24</v>
      </c>
      <c r="V1818" s="37">
        <v>21</v>
      </c>
      <c r="W1818" s="37">
        <v>772.56</v>
      </c>
      <c r="X1818" s="37">
        <v>89525</v>
      </c>
      <c r="Y1818" s="37" t="s">
        <v>3216</v>
      </c>
      <c r="Z1818" s="37">
        <v>828.16353716696983</v>
      </c>
    </row>
    <row r="1819" spans="1:26" customFormat="1" x14ac:dyDescent="0.2">
      <c r="A1819" s="37">
        <v>1958</v>
      </c>
      <c r="B1819" s="37" t="s">
        <v>2881</v>
      </c>
      <c r="C1819" s="37" t="s">
        <v>23</v>
      </c>
      <c r="D1819" s="37">
        <v>0.09</v>
      </c>
      <c r="E1819" s="37">
        <v>30.98</v>
      </c>
      <c r="F1819" s="37">
        <v>6.5</v>
      </c>
      <c r="G1819" s="37" t="s">
        <v>63</v>
      </c>
      <c r="H1819" s="37" t="s">
        <v>15</v>
      </c>
      <c r="I1819" s="37" t="s">
        <v>16</v>
      </c>
      <c r="J1819" s="37" t="s">
        <v>17</v>
      </c>
      <c r="K1819" s="37" t="s">
        <v>49</v>
      </c>
      <c r="L1819" s="37" t="s">
        <v>2497</v>
      </c>
      <c r="M1819" s="37">
        <v>0.64</v>
      </c>
      <c r="N1819" s="37" t="s">
        <v>8</v>
      </c>
      <c r="O1819" s="37" t="s">
        <v>35</v>
      </c>
      <c r="P1819" s="37" t="s">
        <v>115</v>
      </c>
      <c r="Q1819" s="37" t="s">
        <v>1704</v>
      </c>
      <c r="R1819" s="37">
        <v>97068</v>
      </c>
      <c r="S1819" s="39">
        <v>42173</v>
      </c>
      <c r="T1819" s="39">
        <v>42177</v>
      </c>
      <c r="U1819" s="37">
        <v>-55.97</v>
      </c>
      <c r="V1819" s="37">
        <v>7</v>
      </c>
      <c r="W1819" s="37">
        <v>204.34</v>
      </c>
      <c r="X1819" s="37">
        <v>89819</v>
      </c>
      <c r="Y1819" s="37" t="s">
        <v>3218</v>
      </c>
      <c r="Z1819" s="37">
        <v>297.47590050795696</v>
      </c>
    </row>
    <row r="1820" spans="1:26" customFormat="1" x14ac:dyDescent="0.2">
      <c r="A1820" s="37">
        <v>2954</v>
      </c>
      <c r="B1820" s="37" t="s">
        <v>2882</v>
      </c>
      <c r="C1820" s="37" t="s">
        <v>23</v>
      </c>
      <c r="D1820" s="37">
        <v>0.09</v>
      </c>
      <c r="E1820" s="37">
        <v>12.22</v>
      </c>
      <c r="F1820" s="37">
        <v>2.85</v>
      </c>
      <c r="G1820" s="37" t="s">
        <v>14</v>
      </c>
      <c r="H1820" s="37" t="s">
        <v>15</v>
      </c>
      <c r="I1820" s="37" t="s">
        <v>4</v>
      </c>
      <c r="J1820" s="37" t="s">
        <v>102</v>
      </c>
      <c r="K1820" s="37" t="s">
        <v>18</v>
      </c>
      <c r="L1820" s="37" t="s">
        <v>2062</v>
      </c>
      <c r="M1820" s="37">
        <v>0.55000000000000004</v>
      </c>
      <c r="N1820" s="37" t="s">
        <v>8</v>
      </c>
      <c r="O1820" s="37" t="s">
        <v>28</v>
      </c>
      <c r="P1820" s="37" t="s">
        <v>60</v>
      </c>
      <c r="Q1820" s="37" t="s">
        <v>2883</v>
      </c>
      <c r="R1820" s="37">
        <v>55119</v>
      </c>
      <c r="S1820" s="39">
        <v>42173</v>
      </c>
      <c r="T1820" s="39">
        <v>42180</v>
      </c>
      <c r="U1820" s="37">
        <v>70.676699999999997</v>
      </c>
      <c r="V1820" s="37">
        <v>9</v>
      </c>
      <c r="W1820" s="37">
        <v>102.43</v>
      </c>
      <c r="X1820" s="37">
        <v>86427</v>
      </c>
      <c r="Y1820" s="37" t="s">
        <v>3217</v>
      </c>
      <c r="Z1820" s="37">
        <v>274.91273320290435</v>
      </c>
    </row>
    <row r="1821" spans="1:26" customFormat="1" x14ac:dyDescent="0.2">
      <c r="A1821" s="37">
        <v>553</v>
      </c>
      <c r="B1821" s="37" t="s">
        <v>827</v>
      </c>
      <c r="C1821" s="37" t="s">
        <v>92</v>
      </c>
      <c r="D1821" s="37">
        <v>0.08</v>
      </c>
      <c r="E1821" s="37">
        <v>124.49</v>
      </c>
      <c r="F1821" s="37">
        <v>51.94</v>
      </c>
      <c r="G1821" s="37" t="s">
        <v>2</v>
      </c>
      <c r="H1821" s="37" t="s">
        <v>70</v>
      </c>
      <c r="I1821" s="37" t="s">
        <v>4</v>
      </c>
      <c r="J1821" s="37" t="s">
        <v>5</v>
      </c>
      <c r="K1821" s="37" t="s">
        <v>6</v>
      </c>
      <c r="L1821" s="37" t="s">
        <v>1125</v>
      </c>
      <c r="M1821" s="37">
        <v>0.63</v>
      </c>
      <c r="N1821" s="37" t="s">
        <v>8</v>
      </c>
      <c r="O1821" s="37" t="s">
        <v>35</v>
      </c>
      <c r="P1821" s="37" t="s">
        <v>66</v>
      </c>
      <c r="Q1821" s="37" t="s">
        <v>76</v>
      </c>
      <c r="R1821" s="37">
        <v>90008</v>
      </c>
      <c r="S1821" s="39">
        <v>42173</v>
      </c>
      <c r="T1821" s="39">
        <v>42174</v>
      </c>
      <c r="U1821" s="37">
        <v>-500.38</v>
      </c>
      <c r="V1821" s="37">
        <v>56</v>
      </c>
      <c r="W1821" s="37">
        <v>6831.37</v>
      </c>
      <c r="X1821" s="37">
        <v>359</v>
      </c>
      <c r="Y1821" s="37" t="s">
        <v>3218</v>
      </c>
      <c r="Z1821" s="37">
        <v>1630.1790783671886</v>
      </c>
    </row>
    <row r="1822" spans="1:26" customFormat="1" x14ac:dyDescent="0.2">
      <c r="A1822" s="37">
        <v>555</v>
      </c>
      <c r="B1822" s="37" t="s">
        <v>1276</v>
      </c>
      <c r="C1822" s="37" t="s">
        <v>92</v>
      </c>
      <c r="D1822" s="37">
        <v>0.08</v>
      </c>
      <c r="E1822" s="37">
        <v>124.49</v>
      </c>
      <c r="F1822" s="37">
        <v>51.94</v>
      </c>
      <c r="G1822" s="37" t="s">
        <v>2</v>
      </c>
      <c r="H1822" s="37" t="s">
        <v>70</v>
      </c>
      <c r="I1822" s="37" t="s">
        <v>4</v>
      </c>
      <c r="J1822" s="37" t="s">
        <v>5</v>
      </c>
      <c r="K1822" s="37" t="s">
        <v>6</v>
      </c>
      <c r="L1822" s="37" t="s">
        <v>1125</v>
      </c>
      <c r="M1822" s="37">
        <v>0.63</v>
      </c>
      <c r="N1822" s="37" t="s">
        <v>8</v>
      </c>
      <c r="O1822" s="37" t="s">
        <v>35</v>
      </c>
      <c r="P1822" s="37" t="s">
        <v>122</v>
      </c>
      <c r="Q1822" s="37" t="s">
        <v>1277</v>
      </c>
      <c r="R1822" s="37">
        <v>84062</v>
      </c>
      <c r="S1822" s="39">
        <v>42173</v>
      </c>
      <c r="T1822" s="39">
        <v>42174</v>
      </c>
      <c r="U1822" s="37">
        <v>-250.19</v>
      </c>
      <c r="V1822" s="37">
        <v>14</v>
      </c>
      <c r="W1822" s="37">
        <v>1707.84</v>
      </c>
      <c r="X1822" s="37">
        <v>86192</v>
      </c>
      <c r="Y1822" s="37" t="s">
        <v>3218</v>
      </c>
      <c r="Z1822" s="37">
        <v>1886.3800738500322</v>
      </c>
    </row>
    <row r="1823" spans="1:26" customFormat="1" x14ac:dyDescent="0.2">
      <c r="A1823" s="37">
        <v>2016</v>
      </c>
      <c r="B1823" s="37" t="s">
        <v>2884</v>
      </c>
      <c r="C1823" s="37" t="s">
        <v>92</v>
      </c>
      <c r="D1823" s="37">
        <v>0.1</v>
      </c>
      <c r="E1823" s="37">
        <v>10.48</v>
      </c>
      <c r="F1823" s="37">
        <v>2.89</v>
      </c>
      <c r="G1823" s="37" t="s">
        <v>14</v>
      </c>
      <c r="H1823" s="37" t="s">
        <v>70</v>
      </c>
      <c r="I1823" s="37" t="s">
        <v>24</v>
      </c>
      <c r="J1823" s="37" t="s">
        <v>25</v>
      </c>
      <c r="K1823" s="37" t="s">
        <v>18</v>
      </c>
      <c r="L1823" s="37" t="s">
        <v>972</v>
      </c>
      <c r="M1823" s="37">
        <v>0.6</v>
      </c>
      <c r="N1823" s="37" t="s">
        <v>8</v>
      </c>
      <c r="O1823" s="37" t="s">
        <v>28</v>
      </c>
      <c r="P1823" s="37" t="s">
        <v>265</v>
      </c>
      <c r="Q1823" s="37" t="s">
        <v>266</v>
      </c>
      <c r="R1823" s="37">
        <v>48195</v>
      </c>
      <c r="S1823" s="39">
        <v>42173</v>
      </c>
      <c r="T1823" s="39">
        <v>42174</v>
      </c>
      <c r="U1823" s="37">
        <v>-8.9039999999999999</v>
      </c>
      <c r="V1823" s="37">
        <v>4</v>
      </c>
      <c r="W1823" s="37">
        <v>40.29</v>
      </c>
      <c r="X1823" s="37">
        <v>86874</v>
      </c>
      <c r="Y1823" s="37" t="s">
        <v>3217</v>
      </c>
      <c r="Z1823" s="37">
        <v>185.95523655036968</v>
      </c>
    </row>
    <row r="1824" spans="1:26" customFormat="1" x14ac:dyDescent="0.2">
      <c r="A1824" s="37">
        <v>594</v>
      </c>
      <c r="B1824" s="37" t="s">
        <v>1620</v>
      </c>
      <c r="C1824" s="37" t="s">
        <v>1</v>
      </c>
      <c r="D1824" s="37">
        <v>0.04</v>
      </c>
      <c r="E1824" s="37">
        <v>39.479999999999997</v>
      </c>
      <c r="F1824" s="37">
        <v>1.99</v>
      </c>
      <c r="G1824" s="37" t="s">
        <v>14</v>
      </c>
      <c r="H1824" s="37" t="s">
        <v>15</v>
      </c>
      <c r="I1824" s="37" t="s">
        <v>16</v>
      </c>
      <c r="J1824" s="37" t="s">
        <v>17</v>
      </c>
      <c r="K1824" s="37" t="s">
        <v>18</v>
      </c>
      <c r="L1824" s="37" t="s">
        <v>1233</v>
      </c>
      <c r="M1824" s="37">
        <v>0.54</v>
      </c>
      <c r="N1824" s="37" t="s">
        <v>8</v>
      </c>
      <c r="O1824" s="37" t="s">
        <v>28</v>
      </c>
      <c r="P1824" s="37" t="s">
        <v>29</v>
      </c>
      <c r="Q1824" s="37" t="s">
        <v>1621</v>
      </c>
      <c r="R1824" s="37">
        <v>46016</v>
      </c>
      <c r="S1824" s="39">
        <v>42174</v>
      </c>
      <c r="T1824" s="39">
        <v>42177</v>
      </c>
      <c r="U1824" s="37">
        <v>484.8492</v>
      </c>
      <c r="V1824" s="37">
        <v>18</v>
      </c>
      <c r="W1824" s="37">
        <v>702.68</v>
      </c>
      <c r="X1824" s="37">
        <v>86311</v>
      </c>
      <c r="Y1824" s="37" t="s">
        <v>3217</v>
      </c>
      <c r="Z1824" s="37">
        <v>995.64956185775191</v>
      </c>
    </row>
    <row r="1825" spans="1:26" customFormat="1" x14ac:dyDescent="0.2">
      <c r="A1825" s="37">
        <v>594</v>
      </c>
      <c r="B1825" s="37" t="s">
        <v>1620</v>
      </c>
      <c r="C1825" s="37" t="s">
        <v>1</v>
      </c>
      <c r="D1825" s="37">
        <v>0.04</v>
      </c>
      <c r="E1825" s="37">
        <v>3.7</v>
      </c>
      <c r="F1825" s="37">
        <v>1.61</v>
      </c>
      <c r="G1825" s="37" t="s">
        <v>14</v>
      </c>
      <c r="H1825" s="37" t="s">
        <v>15</v>
      </c>
      <c r="I1825" s="37" t="s">
        <v>4</v>
      </c>
      <c r="J1825" s="37" t="s">
        <v>102</v>
      </c>
      <c r="K1825" s="37" t="s">
        <v>26</v>
      </c>
      <c r="L1825" s="37" t="s">
        <v>2885</v>
      </c>
      <c r="M1825" s="37">
        <v>0.44</v>
      </c>
      <c r="N1825" s="37" t="s">
        <v>8</v>
      </c>
      <c r="O1825" s="37" t="s">
        <v>28</v>
      </c>
      <c r="P1825" s="37" t="s">
        <v>29</v>
      </c>
      <c r="Q1825" s="37" t="s">
        <v>1621</v>
      </c>
      <c r="R1825" s="37">
        <v>46016</v>
      </c>
      <c r="S1825" s="39">
        <v>42174</v>
      </c>
      <c r="T1825" s="39">
        <v>42175</v>
      </c>
      <c r="U1825" s="37">
        <v>18</v>
      </c>
      <c r="V1825" s="37">
        <v>18</v>
      </c>
      <c r="W1825" s="37">
        <v>67.239999999999995</v>
      </c>
      <c r="X1825" s="37">
        <v>86311</v>
      </c>
      <c r="Y1825" s="37" t="s">
        <v>3217</v>
      </c>
      <c r="Z1825" s="37">
        <v>311.85761210545945</v>
      </c>
    </row>
    <row r="1826" spans="1:26" customFormat="1" x14ac:dyDescent="0.2">
      <c r="A1826" s="37">
        <v>1009</v>
      </c>
      <c r="B1826" s="37" t="s">
        <v>2886</v>
      </c>
      <c r="C1826" s="37" t="s">
        <v>13</v>
      </c>
      <c r="D1826" s="37">
        <v>0.1</v>
      </c>
      <c r="E1826" s="37">
        <v>550.98</v>
      </c>
      <c r="F1826" s="37">
        <v>45.7</v>
      </c>
      <c r="G1826" s="37" t="s">
        <v>2</v>
      </c>
      <c r="H1826" s="37" t="s">
        <v>70</v>
      </c>
      <c r="I1826" s="37" t="s">
        <v>4</v>
      </c>
      <c r="J1826" s="37" t="s">
        <v>5</v>
      </c>
      <c r="K1826" s="37" t="s">
        <v>6</v>
      </c>
      <c r="L1826" s="37" t="s">
        <v>2887</v>
      </c>
      <c r="M1826" s="37">
        <v>0.71</v>
      </c>
      <c r="N1826" s="37" t="s">
        <v>8</v>
      </c>
      <c r="O1826" s="37" t="s">
        <v>87</v>
      </c>
      <c r="P1826" s="37" t="s">
        <v>307</v>
      </c>
      <c r="Q1826" s="37" t="s">
        <v>2888</v>
      </c>
      <c r="R1826" s="37">
        <v>4072</v>
      </c>
      <c r="S1826" s="39">
        <v>42174</v>
      </c>
      <c r="T1826" s="39">
        <v>42176</v>
      </c>
      <c r="U1826" s="37">
        <v>818.54617499999995</v>
      </c>
      <c r="V1826" s="37">
        <v>14</v>
      </c>
      <c r="W1826" s="37">
        <v>6963.67</v>
      </c>
      <c r="X1826" s="37">
        <v>88372</v>
      </c>
      <c r="Y1826" s="37" t="s">
        <v>3219</v>
      </c>
      <c r="Z1826" s="37">
        <v>4182.6183065313417</v>
      </c>
    </row>
    <row r="1827" spans="1:26" customFormat="1" x14ac:dyDescent="0.2">
      <c r="A1827" s="37">
        <v>1956</v>
      </c>
      <c r="B1827" s="37" t="s">
        <v>2889</v>
      </c>
      <c r="C1827" s="37" t="s">
        <v>13</v>
      </c>
      <c r="D1827" s="37">
        <v>0.09</v>
      </c>
      <c r="E1827" s="37">
        <v>40.98</v>
      </c>
      <c r="F1827" s="37">
        <v>6.5</v>
      </c>
      <c r="G1827" s="37" t="s">
        <v>14</v>
      </c>
      <c r="H1827" s="37" t="s">
        <v>15</v>
      </c>
      <c r="I1827" s="37" t="s">
        <v>16</v>
      </c>
      <c r="J1827" s="37" t="s">
        <v>17</v>
      </c>
      <c r="K1827" s="37" t="s">
        <v>49</v>
      </c>
      <c r="L1827" s="37" t="s">
        <v>422</v>
      </c>
      <c r="M1827" s="37">
        <v>0.74</v>
      </c>
      <c r="N1827" s="37" t="s">
        <v>8</v>
      </c>
      <c r="O1827" s="37" t="s">
        <v>35</v>
      </c>
      <c r="P1827" s="37" t="s">
        <v>36</v>
      </c>
      <c r="Q1827" s="37" t="s">
        <v>1289</v>
      </c>
      <c r="R1827" s="37">
        <v>80027</v>
      </c>
      <c r="S1827" s="39">
        <v>42174</v>
      </c>
      <c r="T1827" s="39">
        <v>42176</v>
      </c>
      <c r="U1827" s="37">
        <v>-50.244999999999997</v>
      </c>
      <c r="V1827" s="37">
        <v>19</v>
      </c>
      <c r="W1827" s="37">
        <v>746.91</v>
      </c>
      <c r="X1827" s="37">
        <v>89820</v>
      </c>
      <c r="Y1827" s="37" t="s">
        <v>3218</v>
      </c>
      <c r="Z1827" s="37">
        <v>417.74769030931992</v>
      </c>
    </row>
    <row r="1828" spans="1:26" customFormat="1" x14ac:dyDescent="0.2">
      <c r="A1828" s="37">
        <v>796</v>
      </c>
      <c r="B1828" s="37" t="s">
        <v>1564</v>
      </c>
      <c r="C1828" s="37" t="s">
        <v>46</v>
      </c>
      <c r="D1828" s="37">
        <v>0.1</v>
      </c>
      <c r="E1828" s="37">
        <v>14.42</v>
      </c>
      <c r="F1828" s="37">
        <v>6.75</v>
      </c>
      <c r="G1828" s="37" t="s">
        <v>14</v>
      </c>
      <c r="H1828" s="37" t="s">
        <v>70</v>
      </c>
      <c r="I1828" s="37" t="s">
        <v>24</v>
      </c>
      <c r="J1828" s="37" t="s">
        <v>71</v>
      </c>
      <c r="K1828" s="37" t="s">
        <v>120</v>
      </c>
      <c r="L1828" s="37" t="s">
        <v>385</v>
      </c>
      <c r="M1828" s="37">
        <v>0.52</v>
      </c>
      <c r="N1828" s="37" t="s">
        <v>8</v>
      </c>
      <c r="O1828" s="37" t="s">
        <v>28</v>
      </c>
      <c r="P1828" s="37" t="s">
        <v>109</v>
      </c>
      <c r="Q1828" s="37" t="s">
        <v>1565</v>
      </c>
      <c r="R1828" s="37">
        <v>68046</v>
      </c>
      <c r="S1828" s="39">
        <v>42174</v>
      </c>
      <c r="T1828" s="39">
        <v>42177</v>
      </c>
      <c r="U1828" s="37">
        <v>-20.103999999999999</v>
      </c>
      <c r="V1828" s="37">
        <v>1</v>
      </c>
      <c r="W1828" s="37">
        <v>15.49</v>
      </c>
      <c r="X1828" s="37">
        <v>86869</v>
      </c>
      <c r="Y1828" s="37" t="s">
        <v>3217</v>
      </c>
      <c r="Z1828" s="37">
        <v>415.29011656370966</v>
      </c>
    </row>
    <row r="1829" spans="1:26" customFormat="1" x14ac:dyDescent="0.2">
      <c r="A1829" s="37">
        <v>2323</v>
      </c>
      <c r="B1829" s="37" t="s">
        <v>1651</v>
      </c>
      <c r="C1829" s="37" t="s">
        <v>46</v>
      </c>
      <c r="D1829" s="37">
        <v>0.06</v>
      </c>
      <c r="E1829" s="37">
        <v>4.9800000000000004</v>
      </c>
      <c r="F1829" s="37">
        <v>4.62</v>
      </c>
      <c r="G1829" s="37" t="s">
        <v>63</v>
      </c>
      <c r="H1829" s="37" t="s">
        <v>3</v>
      </c>
      <c r="I1829" s="37" t="s">
        <v>16</v>
      </c>
      <c r="J1829" s="37" t="s">
        <v>17</v>
      </c>
      <c r="K1829" s="37" t="s">
        <v>18</v>
      </c>
      <c r="L1829" s="37" t="s">
        <v>1197</v>
      </c>
      <c r="M1829" s="37">
        <v>0.64</v>
      </c>
      <c r="N1829" s="37" t="s">
        <v>8</v>
      </c>
      <c r="O1829" s="37" t="s">
        <v>35</v>
      </c>
      <c r="P1829" s="37" t="s">
        <v>66</v>
      </c>
      <c r="Q1829" s="37" t="s">
        <v>1190</v>
      </c>
      <c r="R1829" s="37">
        <v>92236</v>
      </c>
      <c r="S1829" s="39">
        <v>42174</v>
      </c>
      <c r="T1829" s="39">
        <v>42174</v>
      </c>
      <c r="U1829" s="37">
        <v>-27.004999999999999</v>
      </c>
      <c r="V1829" s="37">
        <v>7</v>
      </c>
      <c r="W1829" s="37">
        <v>38.74</v>
      </c>
      <c r="X1829" s="37">
        <v>88722</v>
      </c>
      <c r="Y1829" s="37" t="s">
        <v>3218</v>
      </c>
      <c r="Z1829" s="37">
        <v>354.69747047655733</v>
      </c>
    </row>
    <row r="1830" spans="1:26" customFormat="1" x14ac:dyDescent="0.2">
      <c r="A1830" s="37">
        <v>3138</v>
      </c>
      <c r="B1830" s="37" t="s">
        <v>2890</v>
      </c>
      <c r="C1830" s="37" t="s">
        <v>46</v>
      </c>
      <c r="D1830" s="37">
        <v>0.05</v>
      </c>
      <c r="E1830" s="37">
        <v>4.0599999999999996</v>
      </c>
      <c r="F1830" s="37">
        <v>6.89</v>
      </c>
      <c r="G1830" s="37" t="s">
        <v>63</v>
      </c>
      <c r="H1830" s="37" t="s">
        <v>70</v>
      </c>
      <c r="I1830" s="37" t="s">
        <v>24</v>
      </c>
      <c r="J1830" s="37" t="s">
        <v>71</v>
      </c>
      <c r="K1830" s="37" t="s">
        <v>49</v>
      </c>
      <c r="L1830" s="37" t="s">
        <v>1247</v>
      </c>
      <c r="M1830" s="37">
        <v>0.6</v>
      </c>
      <c r="N1830" s="37" t="s">
        <v>8</v>
      </c>
      <c r="O1830" s="37" t="s">
        <v>87</v>
      </c>
      <c r="P1830" s="37" t="s">
        <v>1332</v>
      </c>
      <c r="Q1830" s="37" t="s">
        <v>2891</v>
      </c>
      <c r="R1830" s="37">
        <v>3053</v>
      </c>
      <c r="S1830" s="39">
        <v>42174</v>
      </c>
      <c r="T1830" s="39">
        <v>42176</v>
      </c>
      <c r="U1830" s="37">
        <v>-122.83499999999999</v>
      </c>
      <c r="V1830" s="37">
        <v>22</v>
      </c>
      <c r="W1830" s="37">
        <v>92.57</v>
      </c>
      <c r="X1830" s="37">
        <v>86796</v>
      </c>
      <c r="Y1830" s="37" t="s">
        <v>3219</v>
      </c>
      <c r="Z1830" s="37">
        <v>298.82150790814705</v>
      </c>
    </row>
    <row r="1831" spans="1:26" customFormat="1" x14ac:dyDescent="0.2">
      <c r="A1831" s="37">
        <v>3167</v>
      </c>
      <c r="B1831" s="37" t="s">
        <v>2892</v>
      </c>
      <c r="C1831" s="37" t="s">
        <v>46</v>
      </c>
      <c r="D1831" s="37">
        <v>7.0000000000000007E-2</v>
      </c>
      <c r="E1831" s="37">
        <v>280.98</v>
      </c>
      <c r="F1831" s="37">
        <v>57</v>
      </c>
      <c r="G1831" s="37" t="s">
        <v>2</v>
      </c>
      <c r="H1831" s="37" t="s">
        <v>70</v>
      </c>
      <c r="I1831" s="37" t="s">
        <v>4</v>
      </c>
      <c r="J1831" s="37" t="s">
        <v>85</v>
      </c>
      <c r="K1831" s="37" t="s">
        <v>33</v>
      </c>
      <c r="L1831" s="37" t="s">
        <v>838</v>
      </c>
      <c r="M1831" s="37">
        <v>0.78</v>
      </c>
      <c r="N1831" s="37" t="s">
        <v>8</v>
      </c>
      <c r="O1831" s="37" t="s">
        <v>9</v>
      </c>
      <c r="P1831" s="37" t="s">
        <v>99</v>
      </c>
      <c r="Q1831" s="37" t="s">
        <v>2893</v>
      </c>
      <c r="R1831" s="37">
        <v>32004</v>
      </c>
      <c r="S1831" s="39">
        <v>42174</v>
      </c>
      <c r="T1831" s="39">
        <v>42175</v>
      </c>
      <c r="U1831" s="37">
        <v>-283.9914</v>
      </c>
      <c r="V1831" s="37">
        <v>14</v>
      </c>
      <c r="W1831" s="37">
        <v>3936.61</v>
      </c>
      <c r="X1831" s="37">
        <v>86491</v>
      </c>
      <c r="Y1831" s="37" t="s">
        <v>3216</v>
      </c>
      <c r="Z1831" s="37">
        <v>2801.4843684534512</v>
      </c>
    </row>
    <row r="1832" spans="1:26" customFormat="1" x14ac:dyDescent="0.2">
      <c r="A1832" s="37">
        <v>3167</v>
      </c>
      <c r="B1832" s="37" t="s">
        <v>2892</v>
      </c>
      <c r="C1832" s="37" t="s">
        <v>46</v>
      </c>
      <c r="D1832" s="37">
        <v>0</v>
      </c>
      <c r="E1832" s="37">
        <v>4.9800000000000004</v>
      </c>
      <c r="F1832" s="37">
        <v>7.44</v>
      </c>
      <c r="G1832" s="37" t="s">
        <v>14</v>
      </c>
      <c r="H1832" s="37" t="s">
        <v>70</v>
      </c>
      <c r="I1832" s="37" t="s">
        <v>24</v>
      </c>
      <c r="J1832" s="37" t="s">
        <v>64</v>
      </c>
      <c r="K1832" s="37" t="s">
        <v>49</v>
      </c>
      <c r="L1832" s="37" t="s">
        <v>2150</v>
      </c>
      <c r="M1832" s="37">
        <v>0.36</v>
      </c>
      <c r="N1832" s="37" t="s">
        <v>8</v>
      </c>
      <c r="O1832" s="37" t="s">
        <v>9</v>
      </c>
      <c r="P1832" s="37" t="s">
        <v>99</v>
      </c>
      <c r="Q1832" s="37" t="s">
        <v>2893</v>
      </c>
      <c r="R1832" s="37">
        <v>32004</v>
      </c>
      <c r="S1832" s="39">
        <v>42174</v>
      </c>
      <c r="T1832" s="39">
        <v>42176</v>
      </c>
      <c r="U1832" s="37">
        <v>-195.34200000000001</v>
      </c>
      <c r="V1832" s="37">
        <v>15</v>
      </c>
      <c r="W1832" s="37">
        <v>78.31</v>
      </c>
      <c r="X1832" s="37">
        <v>86491</v>
      </c>
      <c r="Y1832" s="37" t="s">
        <v>3216</v>
      </c>
      <c r="Z1832" s="37">
        <v>158.43033997783152</v>
      </c>
    </row>
    <row r="1833" spans="1:26" customFormat="1" x14ac:dyDescent="0.2">
      <c r="A1833" s="37">
        <v>3167</v>
      </c>
      <c r="B1833" s="37" t="s">
        <v>2892</v>
      </c>
      <c r="C1833" s="37" t="s">
        <v>46</v>
      </c>
      <c r="D1833" s="37">
        <v>0.1</v>
      </c>
      <c r="E1833" s="37">
        <v>3.98</v>
      </c>
      <c r="F1833" s="37">
        <v>0.83</v>
      </c>
      <c r="G1833" s="37" t="s">
        <v>14</v>
      </c>
      <c r="H1833" s="37" t="s">
        <v>70</v>
      </c>
      <c r="I1833" s="37" t="s">
        <v>24</v>
      </c>
      <c r="J1833" s="37" t="s">
        <v>25</v>
      </c>
      <c r="K1833" s="37" t="s">
        <v>26</v>
      </c>
      <c r="L1833" s="37" t="s">
        <v>2761</v>
      </c>
      <c r="M1833" s="37">
        <v>0.51</v>
      </c>
      <c r="N1833" s="37" t="s">
        <v>8</v>
      </c>
      <c r="O1833" s="37" t="s">
        <v>9</v>
      </c>
      <c r="P1833" s="37" t="s">
        <v>99</v>
      </c>
      <c r="Q1833" s="37" t="s">
        <v>2893</v>
      </c>
      <c r="R1833" s="37">
        <v>32004</v>
      </c>
      <c r="S1833" s="39">
        <v>42174</v>
      </c>
      <c r="T1833" s="39">
        <v>42176</v>
      </c>
      <c r="U1833" s="37">
        <v>-89.709199999999996</v>
      </c>
      <c r="V1833" s="37">
        <v>11</v>
      </c>
      <c r="W1833" s="37">
        <v>42.46</v>
      </c>
      <c r="X1833" s="37">
        <v>86491</v>
      </c>
      <c r="Y1833" s="37" t="s">
        <v>3216</v>
      </c>
      <c r="Z1833" s="37">
        <v>139.36548658090209</v>
      </c>
    </row>
    <row r="1834" spans="1:26" customFormat="1" x14ac:dyDescent="0.2">
      <c r="A1834" s="37">
        <v>491</v>
      </c>
      <c r="B1834" s="37" t="s">
        <v>1049</v>
      </c>
      <c r="C1834" s="37" t="s">
        <v>1</v>
      </c>
      <c r="D1834" s="37">
        <v>0.02</v>
      </c>
      <c r="E1834" s="37">
        <v>1360.14</v>
      </c>
      <c r="F1834" s="37">
        <v>14.7</v>
      </c>
      <c r="G1834" s="37" t="s">
        <v>2</v>
      </c>
      <c r="H1834" s="37" t="s">
        <v>15</v>
      </c>
      <c r="I1834" s="37" t="s">
        <v>16</v>
      </c>
      <c r="J1834" s="37" t="s">
        <v>32</v>
      </c>
      <c r="K1834" s="37" t="s">
        <v>33</v>
      </c>
      <c r="L1834" s="37" t="s">
        <v>2748</v>
      </c>
      <c r="M1834" s="37">
        <v>0.59</v>
      </c>
      <c r="N1834" s="37" t="s">
        <v>8</v>
      </c>
      <c r="O1834" s="37" t="s">
        <v>87</v>
      </c>
      <c r="P1834" s="37" t="s">
        <v>88</v>
      </c>
      <c r="Q1834" s="37" t="s">
        <v>89</v>
      </c>
      <c r="R1834" s="37">
        <v>10154</v>
      </c>
      <c r="S1834" s="39">
        <v>42175</v>
      </c>
      <c r="T1834" s="39">
        <v>42177</v>
      </c>
      <c r="U1834" s="37">
        <v>2028.12</v>
      </c>
      <c r="V1834" s="37">
        <v>22</v>
      </c>
      <c r="W1834" s="37">
        <v>23939.200000000001</v>
      </c>
      <c r="X1834" s="37">
        <v>6562</v>
      </c>
      <c r="Y1834" s="37" t="s">
        <v>3219</v>
      </c>
      <c r="Z1834" s="37">
        <v>7316.3626789029113</v>
      </c>
    </row>
    <row r="1835" spans="1:26" customFormat="1" x14ac:dyDescent="0.2">
      <c r="A1835" s="37">
        <v>494</v>
      </c>
      <c r="B1835" s="37" t="s">
        <v>1050</v>
      </c>
      <c r="C1835" s="37" t="s">
        <v>1</v>
      </c>
      <c r="D1835" s="37">
        <v>0.02</v>
      </c>
      <c r="E1835" s="37">
        <v>1360.14</v>
      </c>
      <c r="F1835" s="37">
        <v>14.7</v>
      </c>
      <c r="G1835" s="37" t="s">
        <v>2</v>
      </c>
      <c r="H1835" s="37" t="s">
        <v>15</v>
      </c>
      <c r="I1835" s="37" t="s">
        <v>16</v>
      </c>
      <c r="J1835" s="37" t="s">
        <v>32</v>
      </c>
      <c r="K1835" s="37" t="s">
        <v>33</v>
      </c>
      <c r="L1835" s="37" t="s">
        <v>2748</v>
      </c>
      <c r="M1835" s="37">
        <v>0.59</v>
      </c>
      <c r="N1835" s="37" t="s">
        <v>8</v>
      </c>
      <c r="O1835" s="37" t="s">
        <v>35</v>
      </c>
      <c r="P1835" s="37" t="s">
        <v>42</v>
      </c>
      <c r="Q1835" s="37" t="s">
        <v>118</v>
      </c>
      <c r="R1835" s="37">
        <v>98115</v>
      </c>
      <c r="S1835" s="39">
        <v>42175</v>
      </c>
      <c r="T1835" s="39">
        <v>42177</v>
      </c>
      <c r="U1835" s="37">
        <v>3042.18</v>
      </c>
      <c r="V1835" s="37">
        <v>6</v>
      </c>
      <c r="W1835" s="37">
        <v>8637.44</v>
      </c>
      <c r="X1835" s="37">
        <v>88908</v>
      </c>
      <c r="Y1835" s="37" t="s">
        <v>3218</v>
      </c>
      <c r="Z1835" s="37">
        <v>8354.7862029419721</v>
      </c>
    </row>
    <row r="1836" spans="1:26" customFormat="1" x14ac:dyDescent="0.2">
      <c r="A1836" s="37">
        <v>896</v>
      </c>
      <c r="B1836" s="37" t="s">
        <v>351</v>
      </c>
      <c r="C1836" s="37" t="s">
        <v>1</v>
      </c>
      <c r="D1836" s="37">
        <v>0.06</v>
      </c>
      <c r="E1836" s="37">
        <v>47.98</v>
      </c>
      <c r="F1836" s="37">
        <v>3.61</v>
      </c>
      <c r="G1836" s="37" t="s">
        <v>14</v>
      </c>
      <c r="H1836" s="37" t="s">
        <v>70</v>
      </c>
      <c r="I1836" s="37" t="s">
        <v>16</v>
      </c>
      <c r="J1836" s="37" t="s">
        <v>17</v>
      </c>
      <c r="K1836" s="37" t="s">
        <v>18</v>
      </c>
      <c r="L1836" s="37" t="s">
        <v>1215</v>
      </c>
      <c r="M1836" s="37">
        <v>0.71</v>
      </c>
      <c r="N1836" s="37" t="s">
        <v>8</v>
      </c>
      <c r="O1836" s="37" t="s">
        <v>28</v>
      </c>
      <c r="P1836" s="37" t="s">
        <v>163</v>
      </c>
      <c r="Q1836" s="37" t="s">
        <v>352</v>
      </c>
      <c r="R1836" s="37">
        <v>76201</v>
      </c>
      <c r="S1836" s="39">
        <v>42175</v>
      </c>
      <c r="T1836" s="39">
        <v>42177</v>
      </c>
      <c r="U1836" s="37">
        <v>35.954999999999998</v>
      </c>
      <c r="V1836" s="37">
        <v>11</v>
      </c>
      <c r="W1836" s="37">
        <v>517.67999999999995</v>
      </c>
      <c r="X1836" s="37">
        <v>90167</v>
      </c>
      <c r="Y1836" s="37" t="s">
        <v>3217</v>
      </c>
      <c r="Z1836" s="37">
        <v>764.39830541104823</v>
      </c>
    </row>
    <row r="1837" spans="1:26" customFormat="1" x14ac:dyDescent="0.2">
      <c r="A1837" s="37">
        <v>2352</v>
      </c>
      <c r="B1837" s="37" t="s">
        <v>2894</v>
      </c>
      <c r="C1837" s="37" t="s">
        <v>1</v>
      </c>
      <c r="D1837" s="37">
        <v>0.06</v>
      </c>
      <c r="E1837" s="37">
        <v>59.76</v>
      </c>
      <c r="F1837" s="37">
        <v>9.7100000000000009</v>
      </c>
      <c r="G1837" s="37" t="s">
        <v>14</v>
      </c>
      <c r="H1837" s="37" t="s">
        <v>15</v>
      </c>
      <c r="I1837" s="37" t="s">
        <v>24</v>
      </c>
      <c r="J1837" s="37" t="s">
        <v>54</v>
      </c>
      <c r="K1837" s="37" t="s">
        <v>49</v>
      </c>
      <c r="L1837" s="37" t="s">
        <v>1949</v>
      </c>
      <c r="M1837" s="37">
        <v>0.56999999999999995</v>
      </c>
      <c r="N1837" s="37" t="s">
        <v>8</v>
      </c>
      <c r="O1837" s="37" t="s">
        <v>87</v>
      </c>
      <c r="P1837" s="37" t="s">
        <v>394</v>
      </c>
      <c r="Q1837" s="37" t="s">
        <v>2895</v>
      </c>
      <c r="R1837" s="37">
        <v>21501</v>
      </c>
      <c r="S1837" s="39">
        <v>42175</v>
      </c>
      <c r="T1837" s="39">
        <v>42178</v>
      </c>
      <c r="U1837" s="37">
        <v>756.67470000000003</v>
      </c>
      <c r="V1837" s="37">
        <v>18</v>
      </c>
      <c r="W1837" s="37">
        <v>1096.6300000000001</v>
      </c>
      <c r="X1837" s="37">
        <v>86165</v>
      </c>
      <c r="Y1837" s="37" t="s">
        <v>3219</v>
      </c>
      <c r="Z1837" s="37">
        <v>1562.6411487962355</v>
      </c>
    </row>
    <row r="1838" spans="1:26" customFormat="1" x14ac:dyDescent="0.2">
      <c r="A1838" s="37">
        <v>2352</v>
      </c>
      <c r="B1838" s="37" t="s">
        <v>2894</v>
      </c>
      <c r="C1838" s="37" t="s">
        <v>1</v>
      </c>
      <c r="D1838" s="37">
        <v>7.0000000000000007E-2</v>
      </c>
      <c r="E1838" s="37">
        <v>195.99</v>
      </c>
      <c r="F1838" s="37">
        <v>4.2</v>
      </c>
      <c r="G1838" s="37" t="s">
        <v>14</v>
      </c>
      <c r="H1838" s="37" t="s">
        <v>15</v>
      </c>
      <c r="I1838" s="37" t="s">
        <v>16</v>
      </c>
      <c r="J1838" s="37" t="s">
        <v>111</v>
      </c>
      <c r="K1838" s="37" t="s">
        <v>49</v>
      </c>
      <c r="L1838" s="37" t="s">
        <v>2804</v>
      </c>
      <c r="M1838" s="37">
        <v>0.56000000000000005</v>
      </c>
      <c r="N1838" s="37" t="s">
        <v>8</v>
      </c>
      <c r="O1838" s="37" t="s">
        <v>87</v>
      </c>
      <c r="P1838" s="37" t="s">
        <v>394</v>
      </c>
      <c r="Q1838" s="37" t="s">
        <v>2895</v>
      </c>
      <c r="R1838" s="37">
        <v>21501</v>
      </c>
      <c r="S1838" s="39">
        <v>42175</v>
      </c>
      <c r="T1838" s="39">
        <v>42178</v>
      </c>
      <c r="U1838" s="37">
        <v>-222.34299999999999</v>
      </c>
      <c r="V1838" s="37">
        <v>4</v>
      </c>
      <c r="W1838" s="37">
        <v>632.12</v>
      </c>
      <c r="X1838" s="37">
        <v>86165</v>
      </c>
      <c r="Y1838" s="37" t="s">
        <v>3219</v>
      </c>
      <c r="Z1838" s="37">
        <v>819.72133405668126</v>
      </c>
    </row>
    <row r="1839" spans="1:26" customFormat="1" x14ac:dyDescent="0.2">
      <c r="A1839" s="37">
        <v>1123</v>
      </c>
      <c r="B1839" s="37" t="s">
        <v>1623</v>
      </c>
      <c r="C1839" s="37" t="s">
        <v>13</v>
      </c>
      <c r="D1839" s="37">
        <v>0.09</v>
      </c>
      <c r="E1839" s="37">
        <v>175.99</v>
      </c>
      <c r="F1839" s="37">
        <v>4.99</v>
      </c>
      <c r="G1839" s="37" t="s">
        <v>14</v>
      </c>
      <c r="H1839" s="37" t="s">
        <v>3</v>
      </c>
      <c r="I1839" s="37" t="s">
        <v>16</v>
      </c>
      <c r="J1839" s="37" t="s">
        <v>111</v>
      </c>
      <c r="K1839" s="37" t="s">
        <v>49</v>
      </c>
      <c r="L1839" s="37" t="s">
        <v>1225</v>
      </c>
      <c r="M1839" s="37">
        <v>0.59</v>
      </c>
      <c r="N1839" s="37" t="s">
        <v>8</v>
      </c>
      <c r="O1839" s="37" t="s">
        <v>35</v>
      </c>
      <c r="P1839" s="37" t="s">
        <v>66</v>
      </c>
      <c r="Q1839" s="37" t="s">
        <v>1625</v>
      </c>
      <c r="R1839" s="37">
        <v>95661</v>
      </c>
      <c r="S1839" s="39">
        <v>42175</v>
      </c>
      <c r="T1839" s="39">
        <v>42177</v>
      </c>
      <c r="U1839" s="37">
        <v>2169.7464</v>
      </c>
      <c r="V1839" s="37">
        <v>22</v>
      </c>
      <c r="W1839" s="37">
        <v>3144.56</v>
      </c>
      <c r="X1839" s="37">
        <v>87016</v>
      </c>
      <c r="Y1839" s="37" t="s">
        <v>3218</v>
      </c>
      <c r="Z1839" s="37">
        <v>2967.5721787738216</v>
      </c>
    </row>
    <row r="1840" spans="1:26" customFormat="1" x14ac:dyDescent="0.2">
      <c r="A1840" s="37">
        <v>1124</v>
      </c>
      <c r="B1840" s="37" t="s">
        <v>2896</v>
      </c>
      <c r="C1840" s="37" t="s">
        <v>13</v>
      </c>
      <c r="D1840" s="37">
        <v>0.09</v>
      </c>
      <c r="E1840" s="37">
        <v>160.97999999999999</v>
      </c>
      <c r="F1840" s="37">
        <v>35.020000000000003</v>
      </c>
      <c r="G1840" s="37" t="s">
        <v>2</v>
      </c>
      <c r="H1840" s="37" t="s">
        <v>3</v>
      </c>
      <c r="I1840" s="37" t="s">
        <v>4</v>
      </c>
      <c r="J1840" s="37" t="s">
        <v>93</v>
      </c>
      <c r="K1840" s="37" t="s">
        <v>6</v>
      </c>
      <c r="L1840" s="37" t="s">
        <v>1731</v>
      </c>
      <c r="M1840" s="37">
        <v>0.72</v>
      </c>
      <c r="N1840" s="37" t="s">
        <v>8</v>
      </c>
      <c r="O1840" s="37" t="s">
        <v>87</v>
      </c>
      <c r="P1840" s="37" t="s">
        <v>224</v>
      </c>
      <c r="Q1840" s="37" t="s">
        <v>2897</v>
      </c>
      <c r="R1840" s="37">
        <v>6360</v>
      </c>
      <c r="S1840" s="39">
        <v>42175</v>
      </c>
      <c r="T1840" s="39">
        <v>42176</v>
      </c>
      <c r="U1840" s="37">
        <v>-229.93</v>
      </c>
      <c r="V1840" s="37">
        <v>18</v>
      </c>
      <c r="W1840" s="37">
        <v>2653.02</v>
      </c>
      <c r="X1840" s="37">
        <v>87016</v>
      </c>
      <c r="Y1840" s="37" t="s">
        <v>3219</v>
      </c>
      <c r="Z1840" s="37">
        <v>1597.7086765909369</v>
      </c>
    </row>
    <row r="1841" spans="1:26" customFormat="1" x14ac:dyDescent="0.2">
      <c r="A1841" s="37">
        <v>1432</v>
      </c>
      <c r="B1841" s="37" t="s">
        <v>1486</v>
      </c>
      <c r="C1841" s="37" t="s">
        <v>23</v>
      </c>
      <c r="D1841" s="37">
        <v>7.0000000000000007E-2</v>
      </c>
      <c r="E1841" s="37">
        <v>10.98</v>
      </c>
      <c r="F1841" s="37">
        <v>4.8</v>
      </c>
      <c r="G1841" s="37" t="s">
        <v>14</v>
      </c>
      <c r="H1841" s="37" t="s">
        <v>70</v>
      </c>
      <c r="I1841" s="37" t="s">
        <v>24</v>
      </c>
      <c r="J1841" s="37" t="s">
        <v>321</v>
      </c>
      <c r="K1841" s="37" t="s">
        <v>49</v>
      </c>
      <c r="L1841" s="37" t="s">
        <v>1457</v>
      </c>
      <c r="M1841" s="37">
        <v>0.36</v>
      </c>
      <c r="N1841" s="37" t="s">
        <v>8</v>
      </c>
      <c r="O1841" s="37" t="s">
        <v>28</v>
      </c>
      <c r="P1841" s="37" t="s">
        <v>29</v>
      </c>
      <c r="Q1841" s="37" t="s">
        <v>1488</v>
      </c>
      <c r="R1841" s="37">
        <v>46203</v>
      </c>
      <c r="S1841" s="39">
        <v>42175</v>
      </c>
      <c r="T1841" s="39">
        <v>42182</v>
      </c>
      <c r="U1841" s="37">
        <v>52.92</v>
      </c>
      <c r="V1841" s="37">
        <v>16</v>
      </c>
      <c r="W1841" s="37">
        <v>165.21</v>
      </c>
      <c r="X1841" s="37">
        <v>86827</v>
      </c>
      <c r="Y1841" s="37" t="s">
        <v>3217</v>
      </c>
      <c r="Z1841" s="37">
        <v>190.96858538389449</v>
      </c>
    </row>
    <row r="1842" spans="1:26" customFormat="1" x14ac:dyDescent="0.2">
      <c r="A1842" s="37">
        <v>491</v>
      </c>
      <c r="B1842" s="37" t="s">
        <v>1049</v>
      </c>
      <c r="C1842" s="37" t="s">
        <v>46</v>
      </c>
      <c r="D1842" s="37">
        <v>0.02</v>
      </c>
      <c r="E1842" s="37">
        <v>9.06</v>
      </c>
      <c r="F1842" s="37">
        <v>9.86</v>
      </c>
      <c r="G1842" s="37" t="s">
        <v>14</v>
      </c>
      <c r="H1842" s="37" t="s">
        <v>15</v>
      </c>
      <c r="I1842" s="37" t="s">
        <v>24</v>
      </c>
      <c r="J1842" s="37" t="s">
        <v>64</v>
      </c>
      <c r="K1842" s="37" t="s">
        <v>49</v>
      </c>
      <c r="L1842" s="37" t="s">
        <v>2262</v>
      </c>
      <c r="M1842" s="37">
        <v>0.4</v>
      </c>
      <c r="N1842" s="37" t="s">
        <v>8</v>
      </c>
      <c r="O1842" s="37" t="s">
        <v>87</v>
      </c>
      <c r="P1842" s="37" t="s">
        <v>88</v>
      </c>
      <c r="Q1842" s="37" t="s">
        <v>89</v>
      </c>
      <c r="R1842" s="37">
        <v>10154</v>
      </c>
      <c r="S1842" s="39">
        <v>42175</v>
      </c>
      <c r="T1842" s="39">
        <v>42177</v>
      </c>
      <c r="U1842" s="37">
        <v>-63.51</v>
      </c>
      <c r="V1842" s="37">
        <v>24</v>
      </c>
      <c r="W1842" s="37">
        <v>239.82</v>
      </c>
      <c r="X1842" s="37">
        <v>42852</v>
      </c>
      <c r="Y1842" s="37" t="s">
        <v>3219</v>
      </c>
      <c r="Z1842" s="37">
        <v>364.1951063599758</v>
      </c>
    </row>
    <row r="1843" spans="1:26" customFormat="1" x14ac:dyDescent="0.2">
      <c r="A1843" s="37">
        <v>494</v>
      </c>
      <c r="B1843" s="37" t="s">
        <v>1050</v>
      </c>
      <c r="C1843" s="37" t="s">
        <v>46</v>
      </c>
      <c r="D1843" s="37">
        <v>0.02</v>
      </c>
      <c r="E1843" s="37">
        <v>9.06</v>
      </c>
      <c r="F1843" s="37">
        <v>9.86</v>
      </c>
      <c r="G1843" s="37" t="s">
        <v>14</v>
      </c>
      <c r="H1843" s="37" t="s">
        <v>15</v>
      </c>
      <c r="I1843" s="37" t="s">
        <v>24</v>
      </c>
      <c r="J1843" s="37" t="s">
        <v>64</v>
      </c>
      <c r="K1843" s="37" t="s">
        <v>49</v>
      </c>
      <c r="L1843" s="37" t="s">
        <v>2262</v>
      </c>
      <c r="M1843" s="37">
        <v>0.4</v>
      </c>
      <c r="N1843" s="37" t="s">
        <v>8</v>
      </c>
      <c r="O1843" s="37" t="s">
        <v>35</v>
      </c>
      <c r="P1843" s="37" t="s">
        <v>42</v>
      </c>
      <c r="Q1843" s="37" t="s">
        <v>118</v>
      </c>
      <c r="R1843" s="37">
        <v>98115</v>
      </c>
      <c r="S1843" s="39">
        <v>42175</v>
      </c>
      <c r="T1843" s="39">
        <v>42177</v>
      </c>
      <c r="U1843" s="37">
        <v>-31.754999999999999</v>
      </c>
      <c r="V1843" s="37">
        <v>6</v>
      </c>
      <c r="W1843" s="37">
        <v>59.95</v>
      </c>
      <c r="X1843" s="37">
        <v>88908</v>
      </c>
      <c r="Y1843" s="37" t="s">
        <v>3218</v>
      </c>
      <c r="Z1843" s="37">
        <v>396.71304317422778</v>
      </c>
    </row>
    <row r="1844" spans="1:26" customFormat="1" x14ac:dyDescent="0.2">
      <c r="A1844" s="37">
        <v>1424</v>
      </c>
      <c r="B1844" s="37" t="s">
        <v>413</v>
      </c>
      <c r="C1844" s="37" t="s">
        <v>46</v>
      </c>
      <c r="D1844" s="37">
        <v>0.05</v>
      </c>
      <c r="E1844" s="37">
        <v>8.0399999999999991</v>
      </c>
      <c r="F1844" s="37">
        <v>8.94</v>
      </c>
      <c r="G1844" s="37" t="s">
        <v>14</v>
      </c>
      <c r="H1844" s="37" t="s">
        <v>47</v>
      </c>
      <c r="I1844" s="37" t="s">
        <v>24</v>
      </c>
      <c r="J1844" s="37" t="s">
        <v>48</v>
      </c>
      <c r="K1844" s="37" t="s">
        <v>49</v>
      </c>
      <c r="L1844" s="37" t="s">
        <v>2125</v>
      </c>
      <c r="M1844" s="37">
        <v>0.4</v>
      </c>
      <c r="N1844" s="37" t="s">
        <v>8</v>
      </c>
      <c r="O1844" s="37" t="s">
        <v>35</v>
      </c>
      <c r="P1844" s="37" t="s">
        <v>36</v>
      </c>
      <c r="Q1844" s="37" t="s">
        <v>415</v>
      </c>
      <c r="R1844" s="37">
        <v>80112</v>
      </c>
      <c r="S1844" s="39">
        <v>42175</v>
      </c>
      <c r="T1844" s="39">
        <v>42177</v>
      </c>
      <c r="U1844" s="37">
        <v>-164.3948</v>
      </c>
      <c r="V1844" s="37">
        <v>15</v>
      </c>
      <c r="W1844" s="37">
        <v>121.36</v>
      </c>
      <c r="X1844" s="37">
        <v>89449</v>
      </c>
      <c r="Y1844" s="37" t="s">
        <v>3218</v>
      </c>
      <c r="Z1844" s="37">
        <v>271.81212999427521</v>
      </c>
    </row>
    <row r="1845" spans="1:26" customFormat="1" x14ac:dyDescent="0.2">
      <c r="A1845" s="37">
        <v>2487</v>
      </c>
      <c r="B1845" s="37" t="s">
        <v>2722</v>
      </c>
      <c r="C1845" s="37" t="s">
        <v>46</v>
      </c>
      <c r="D1845" s="37">
        <v>0.04</v>
      </c>
      <c r="E1845" s="37">
        <v>3.08</v>
      </c>
      <c r="F1845" s="37">
        <v>0.99</v>
      </c>
      <c r="G1845" s="37" t="s">
        <v>14</v>
      </c>
      <c r="H1845" s="37" t="s">
        <v>3</v>
      </c>
      <c r="I1845" s="37" t="s">
        <v>24</v>
      </c>
      <c r="J1845" s="37" t="s">
        <v>128</v>
      </c>
      <c r="K1845" s="37" t="s">
        <v>49</v>
      </c>
      <c r="L1845" s="37" t="s">
        <v>634</v>
      </c>
      <c r="M1845" s="37">
        <v>0.37</v>
      </c>
      <c r="N1845" s="37" t="s">
        <v>8</v>
      </c>
      <c r="O1845" s="37" t="s">
        <v>9</v>
      </c>
      <c r="P1845" s="37" t="s">
        <v>51</v>
      </c>
      <c r="Q1845" s="37" t="s">
        <v>2723</v>
      </c>
      <c r="R1845" s="37">
        <v>30084</v>
      </c>
      <c r="S1845" s="39">
        <v>42175</v>
      </c>
      <c r="T1845" s="39">
        <v>42176</v>
      </c>
      <c r="U1845" s="37">
        <v>257.08319999999998</v>
      </c>
      <c r="V1845" s="37">
        <v>14</v>
      </c>
      <c r="W1845" s="37">
        <v>43.41</v>
      </c>
      <c r="X1845" s="37">
        <v>91415</v>
      </c>
      <c r="Y1845" s="37" t="s">
        <v>3216</v>
      </c>
      <c r="Z1845" s="37">
        <v>410.34025904183113</v>
      </c>
    </row>
    <row r="1846" spans="1:26" customFormat="1" x14ac:dyDescent="0.2">
      <c r="A1846" s="37">
        <v>2487</v>
      </c>
      <c r="B1846" s="37" t="s">
        <v>2722</v>
      </c>
      <c r="C1846" s="37" t="s">
        <v>46</v>
      </c>
      <c r="D1846" s="37">
        <v>0.1</v>
      </c>
      <c r="E1846" s="37">
        <v>2.78</v>
      </c>
      <c r="F1846" s="37">
        <v>1.25</v>
      </c>
      <c r="G1846" s="37" t="s">
        <v>14</v>
      </c>
      <c r="H1846" s="37" t="s">
        <v>3</v>
      </c>
      <c r="I1846" s="37" t="s">
        <v>24</v>
      </c>
      <c r="J1846" s="37" t="s">
        <v>25</v>
      </c>
      <c r="K1846" s="37" t="s">
        <v>26</v>
      </c>
      <c r="L1846" s="37" t="s">
        <v>358</v>
      </c>
      <c r="M1846" s="37">
        <v>0.59</v>
      </c>
      <c r="N1846" s="37" t="s">
        <v>8</v>
      </c>
      <c r="O1846" s="37" t="s">
        <v>9</v>
      </c>
      <c r="P1846" s="37" t="s">
        <v>51</v>
      </c>
      <c r="Q1846" s="37" t="s">
        <v>2723</v>
      </c>
      <c r="R1846" s="37">
        <v>30084</v>
      </c>
      <c r="S1846" s="39">
        <v>42175</v>
      </c>
      <c r="T1846" s="39">
        <v>42176</v>
      </c>
      <c r="U1846" s="37">
        <v>0.78539999999999999</v>
      </c>
      <c r="V1846" s="37">
        <v>18</v>
      </c>
      <c r="W1846" s="37">
        <v>46.42</v>
      </c>
      <c r="X1846" s="37">
        <v>91415</v>
      </c>
      <c r="Y1846" s="37" t="s">
        <v>3216</v>
      </c>
      <c r="Z1846" s="37">
        <v>297.34111195161483</v>
      </c>
    </row>
    <row r="1847" spans="1:26" customFormat="1" x14ac:dyDescent="0.2">
      <c r="A1847" s="37">
        <v>2713</v>
      </c>
      <c r="B1847" s="37" t="s">
        <v>2898</v>
      </c>
      <c r="C1847" s="37" t="s">
        <v>1</v>
      </c>
      <c r="D1847" s="37">
        <v>7.0000000000000007E-2</v>
      </c>
      <c r="E1847" s="37">
        <v>2.88</v>
      </c>
      <c r="F1847" s="37">
        <v>0.5</v>
      </c>
      <c r="G1847" s="37" t="s">
        <v>14</v>
      </c>
      <c r="H1847" s="37" t="s">
        <v>70</v>
      </c>
      <c r="I1847" s="37" t="s">
        <v>24</v>
      </c>
      <c r="J1847" s="37" t="s">
        <v>128</v>
      </c>
      <c r="K1847" s="37" t="s">
        <v>49</v>
      </c>
      <c r="L1847" s="37" t="s">
        <v>2899</v>
      </c>
      <c r="M1847" s="37">
        <v>0.39</v>
      </c>
      <c r="N1847" s="37" t="s">
        <v>8</v>
      </c>
      <c r="O1847" s="37" t="s">
        <v>28</v>
      </c>
      <c r="P1847" s="37" t="s">
        <v>265</v>
      </c>
      <c r="Q1847" s="37" t="s">
        <v>2900</v>
      </c>
      <c r="R1847" s="37">
        <v>49001</v>
      </c>
      <c r="S1847" s="39">
        <v>42176</v>
      </c>
      <c r="T1847" s="39">
        <v>42179</v>
      </c>
      <c r="U1847" s="37">
        <v>17.429400000000001</v>
      </c>
      <c r="V1847" s="37">
        <v>9</v>
      </c>
      <c r="W1847" s="37">
        <v>25.26</v>
      </c>
      <c r="X1847" s="37">
        <v>88701</v>
      </c>
      <c r="Y1847" s="37" t="s">
        <v>3217</v>
      </c>
      <c r="Z1847" s="37">
        <v>245.5758061597067</v>
      </c>
    </row>
    <row r="1848" spans="1:26" customFormat="1" x14ac:dyDescent="0.2">
      <c r="A1848" s="37">
        <v>2713</v>
      </c>
      <c r="B1848" s="37" t="s">
        <v>2898</v>
      </c>
      <c r="C1848" s="37" t="s">
        <v>1</v>
      </c>
      <c r="D1848" s="37">
        <v>0.03</v>
      </c>
      <c r="E1848" s="37">
        <v>348.21</v>
      </c>
      <c r="F1848" s="37">
        <v>40.19</v>
      </c>
      <c r="G1848" s="37" t="s">
        <v>2</v>
      </c>
      <c r="H1848" s="37" t="s">
        <v>70</v>
      </c>
      <c r="I1848" s="37" t="s">
        <v>4</v>
      </c>
      <c r="J1848" s="37" t="s">
        <v>5</v>
      </c>
      <c r="K1848" s="37" t="s">
        <v>6</v>
      </c>
      <c r="L1848" s="37" t="s">
        <v>7</v>
      </c>
      <c r="M1848" s="37">
        <v>0.62</v>
      </c>
      <c r="N1848" s="37" t="s">
        <v>8</v>
      </c>
      <c r="O1848" s="37" t="s">
        <v>28</v>
      </c>
      <c r="P1848" s="37" t="s">
        <v>265</v>
      </c>
      <c r="Q1848" s="37" t="s">
        <v>2900</v>
      </c>
      <c r="R1848" s="37">
        <v>49001</v>
      </c>
      <c r="S1848" s="39">
        <v>42176</v>
      </c>
      <c r="T1848" s="39">
        <v>42177</v>
      </c>
      <c r="U1848" s="37">
        <v>-178.86959999999999</v>
      </c>
      <c r="V1848" s="37">
        <v>2</v>
      </c>
      <c r="W1848" s="37">
        <v>736.16</v>
      </c>
      <c r="X1848" s="37">
        <v>88701</v>
      </c>
      <c r="Y1848" s="37" t="s">
        <v>3217</v>
      </c>
      <c r="Z1848" s="37">
        <v>2637.5839492121977</v>
      </c>
    </row>
    <row r="1849" spans="1:26" customFormat="1" x14ac:dyDescent="0.2">
      <c r="A1849" s="37">
        <v>2049</v>
      </c>
      <c r="B1849" s="37" t="s">
        <v>2901</v>
      </c>
      <c r="C1849" s="37" t="s">
        <v>13</v>
      </c>
      <c r="D1849" s="37">
        <v>0.03</v>
      </c>
      <c r="E1849" s="37">
        <v>15.28</v>
      </c>
      <c r="F1849" s="37">
        <v>1.99</v>
      </c>
      <c r="G1849" s="37" t="s">
        <v>14</v>
      </c>
      <c r="H1849" s="37" t="s">
        <v>70</v>
      </c>
      <c r="I1849" s="37" t="s">
        <v>16</v>
      </c>
      <c r="J1849" s="37" t="s">
        <v>17</v>
      </c>
      <c r="K1849" s="37" t="s">
        <v>18</v>
      </c>
      <c r="L1849" s="37" t="s">
        <v>488</v>
      </c>
      <c r="M1849" s="37">
        <v>0.42</v>
      </c>
      <c r="N1849" s="37" t="s">
        <v>8</v>
      </c>
      <c r="O1849" s="37" t="s">
        <v>9</v>
      </c>
      <c r="P1849" s="37" t="s">
        <v>218</v>
      </c>
      <c r="Q1849" s="37" t="s">
        <v>2902</v>
      </c>
      <c r="R1849" s="37">
        <v>22801</v>
      </c>
      <c r="S1849" s="39">
        <v>42176</v>
      </c>
      <c r="T1849" s="39">
        <v>42178</v>
      </c>
      <c r="U1849" s="37">
        <v>-266.68599999999998</v>
      </c>
      <c r="V1849" s="37">
        <v>19</v>
      </c>
      <c r="W1849" s="37">
        <v>290.98</v>
      </c>
      <c r="X1849" s="37">
        <v>88220</v>
      </c>
      <c r="Y1849" s="37" t="s">
        <v>3216</v>
      </c>
      <c r="Z1849" s="37">
        <v>-206.4622817488048</v>
      </c>
    </row>
    <row r="1850" spans="1:26" customFormat="1" x14ac:dyDescent="0.2">
      <c r="A1850" s="37">
        <v>2049</v>
      </c>
      <c r="B1850" s="37" t="s">
        <v>2901</v>
      </c>
      <c r="C1850" s="37" t="s">
        <v>13</v>
      </c>
      <c r="D1850" s="37">
        <v>0.09</v>
      </c>
      <c r="E1850" s="37">
        <v>1.76</v>
      </c>
      <c r="F1850" s="37">
        <v>0.7</v>
      </c>
      <c r="G1850" s="37" t="s">
        <v>14</v>
      </c>
      <c r="H1850" s="37" t="s">
        <v>70</v>
      </c>
      <c r="I1850" s="37" t="s">
        <v>24</v>
      </c>
      <c r="J1850" s="37" t="s">
        <v>25</v>
      </c>
      <c r="K1850" s="37" t="s">
        <v>26</v>
      </c>
      <c r="L1850" s="37" t="s">
        <v>2903</v>
      </c>
      <c r="M1850" s="37">
        <v>0.56000000000000005</v>
      </c>
      <c r="N1850" s="37" t="s">
        <v>8</v>
      </c>
      <c r="O1850" s="37" t="s">
        <v>9</v>
      </c>
      <c r="P1850" s="37" t="s">
        <v>218</v>
      </c>
      <c r="Q1850" s="37" t="s">
        <v>2902</v>
      </c>
      <c r="R1850" s="37">
        <v>22801</v>
      </c>
      <c r="S1850" s="39">
        <v>42176</v>
      </c>
      <c r="T1850" s="39">
        <v>42179</v>
      </c>
      <c r="U1850" s="37">
        <v>-12.278</v>
      </c>
      <c r="V1850" s="37">
        <v>13</v>
      </c>
      <c r="W1850" s="37">
        <v>21.77</v>
      </c>
      <c r="X1850" s="37">
        <v>88220</v>
      </c>
      <c r="Y1850" s="37" t="s">
        <v>3216</v>
      </c>
      <c r="Z1850" s="37">
        <v>52.758171503333358</v>
      </c>
    </row>
    <row r="1851" spans="1:26" customFormat="1" x14ac:dyDescent="0.2">
      <c r="A1851" s="37">
        <v>2305</v>
      </c>
      <c r="B1851" s="37" t="s">
        <v>2904</v>
      </c>
      <c r="C1851" s="37" t="s">
        <v>13</v>
      </c>
      <c r="D1851" s="37">
        <v>0</v>
      </c>
      <c r="E1851" s="37">
        <v>90.48</v>
      </c>
      <c r="F1851" s="37">
        <v>19.989999999999998</v>
      </c>
      <c r="G1851" s="37" t="s">
        <v>14</v>
      </c>
      <c r="H1851" s="37" t="s">
        <v>3</v>
      </c>
      <c r="I1851" s="37" t="s">
        <v>24</v>
      </c>
      <c r="J1851" s="37" t="s">
        <v>321</v>
      </c>
      <c r="K1851" s="37" t="s">
        <v>49</v>
      </c>
      <c r="L1851" s="37" t="s">
        <v>478</v>
      </c>
      <c r="M1851" s="37">
        <v>0.4</v>
      </c>
      <c r="N1851" s="37" t="s">
        <v>8</v>
      </c>
      <c r="O1851" s="37" t="s">
        <v>28</v>
      </c>
      <c r="P1851" s="37" t="s">
        <v>1047</v>
      </c>
      <c r="Q1851" s="37" t="s">
        <v>106</v>
      </c>
      <c r="R1851" s="37">
        <v>57201</v>
      </c>
      <c r="S1851" s="39">
        <v>42176</v>
      </c>
      <c r="T1851" s="39">
        <v>42179</v>
      </c>
      <c r="U1851" s="37">
        <v>800.25509999999997</v>
      </c>
      <c r="V1851" s="37">
        <v>12</v>
      </c>
      <c r="W1851" s="37">
        <v>1159.79</v>
      </c>
      <c r="X1851" s="37">
        <v>89869</v>
      </c>
      <c r="Y1851" s="37" t="s">
        <v>3217</v>
      </c>
      <c r="Z1851" s="37">
        <v>1613.4007592376004</v>
      </c>
    </row>
    <row r="1852" spans="1:26" customFormat="1" x14ac:dyDescent="0.2">
      <c r="A1852" s="37">
        <v>648</v>
      </c>
      <c r="B1852" s="37" t="s">
        <v>2905</v>
      </c>
      <c r="C1852" s="37" t="s">
        <v>46</v>
      </c>
      <c r="D1852" s="37">
        <v>0.02</v>
      </c>
      <c r="E1852" s="37">
        <v>25.38</v>
      </c>
      <c r="F1852" s="37">
        <v>8.99</v>
      </c>
      <c r="G1852" s="37" t="s">
        <v>14</v>
      </c>
      <c r="H1852" s="37" t="s">
        <v>47</v>
      </c>
      <c r="I1852" s="37" t="s">
        <v>4</v>
      </c>
      <c r="J1852" s="37" t="s">
        <v>102</v>
      </c>
      <c r="K1852" s="37" t="s">
        <v>18</v>
      </c>
      <c r="L1852" s="37" t="s">
        <v>2361</v>
      </c>
      <c r="M1852" s="37">
        <v>0.5</v>
      </c>
      <c r="N1852" s="37" t="s">
        <v>8</v>
      </c>
      <c r="O1852" s="37" t="s">
        <v>28</v>
      </c>
      <c r="P1852" s="37" t="s">
        <v>79</v>
      </c>
      <c r="Q1852" s="37" t="s">
        <v>2906</v>
      </c>
      <c r="R1852" s="37">
        <v>60440</v>
      </c>
      <c r="S1852" s="39">
        <v>42176</v>
      </c>
      <c r="T1852" s="39">
        <v>42177</v>
      </c>
      <c r="U1852" s="37">
        <v>-10.36</v>
      </c>
      <c r="V1852" s="37">
        <v>1</v>
      </c>
      <c r="W1852" s="37">
        <v>34.11</v>
      </c>
      <c r="X1852" s="37">
        <v>91365</v>
      </c>
      <c r="Y1852" s="37" t="s">
        <v>3217</v>
      </c>
      <c r="Z1852" s="37">
        <v>588.20251312569201</v>
      </c>
    </row>
    <row r="1853" spans="1:26" customFormat="1" x14ac:dyDescent="0.2">
      <c r="A1853" s="37">
        <v>792</v>
      </c>
      <c r="B1853" s="37" t="s">
        <v>2907</v>
      </c>
      <c r="C1853" s="37" t="s">
        <v>46</v>
      </c>
      <c r="D1853" s="37">
        <v>0.09</v>
      </c>
      <c r="E1853" s="37">
        <v>6.48</v>
      </c>
      <c r="F1853" s="37">
        <v>9.68</v>
      </c>
      <c r="G1853" s="37" t="s">
        <v>14</v>
      </c>
      <c r="H1853" s="37" t="s">
        <v>70</v>
      </c>
      <c r="I1853" s="37" t="s">
        <v>24</v>
      </c>
      <c r="J1853" s="37" t="s">
        <v>64</v>
      </c>
      <c r="K1853" s="37" t="s">
        <v>49</v>
      </c>
      <c r="L1853" s="37" t="s">
        <v>2908</v>
      </c>
      <c r="M1853" s="37">
        <v>0.36</v>
      </c>
      <c r="N1853" s="37" t="s">
        <v>8</v>
      </c>
      <c r="O1853" s="37" t="s">
        <v>28</v>
      </c>
      <c r="P1853" s="37" t="s">
        <v>183</v>
      </c>
      <c r="Q1853" s="37" t="s">
        <v>2909</v>
      </c>
      <c r="R1853" s="37">
        <v>73064</v>
      </c>
      <c r="S1853" s="39">
        <v>42176</v>
      </c>
      <c r="T1853" s="39">
        <v>42177</v>
      </c>
      <c r="U1853" s="37">
        <v>-204.16</v>
      </c>
      <c r="V1853" s="37">
        <v>16</v>
      </c>
      <c r="W1853" s="37">
        <v>99.92</v>
      </c>
      <c r="X1853" s="37">
        <v>88753</v>
      </c>
      <c r="Y1853" s="37" t="s">
        <v>3217</v>
      </c>
      <c r="Z1853" s="37">
        <v>156.53687584250974</v>
      </c>
    </row>
    <row r="1854" spans="1:26" customFormat="1" x14ac:dyDescent="0.2">
      <c r="A1854" s="37">
        <v>1511</v>
      </c>
      <c r="B1854" s="37" t="s">
        <v>2910</v>
      </c>
      <c r="C1854" s="37" t="s">
        <v>1</v>
      </c>
      <c r="D1854" s="37">
        <v>0.09</v>
      </c>
      <c r="E1854" s="37">
        <v>20.98</v>
      </c>
      <c r="F1854" s="37">
        <v>1.49</v>
      </c>
      <c r="G1854" s="37" t="s">
        <v>14</v>
      </c>
      <c r="H1854" s="37" t="s">
        <v>70</v>
      </c>
      <c r="I1854" s="37" t="s">
        <v>24</v>
      </c>
      <c r="J1854" s="37" t="s">
        <v>48</v>
      </c>
      <c r="K1854" s="37" t="s">
        <v>49</v>
      </c>
      <c r="L1854" s="37" t="s">
        <v>2585</v>
      </c>
      <c r="M1854" s="37">
        <v>0.35</v>
      </c>
      <c r="N1854" s="37" t="s">
        <v>8</v>
      </c>
      <c r="O1854" s="37" t="s">
        <v>28</v>
      </c>
      <c r="P1854" s="37" t="s">
        <v>29</v>
      </c>
      <c r="Q1854" s="37" t="s">
        <v>2911</v>
      </c>
      <c r="R1854" s="37">
        <v>47302</v>
      </c>
      <c r="S1854" s="39">
        <v>42177</v>
      </c>
      <c r="T1854" s="39">
        <v>42179</v>
      </c>
      <c r="U1854" s="37">
        <v>199.1823</v>
      </c>
      <c r="V1854" s="37">
        <v>14</v>
      </c>
      <c r="W1854" s="37">
        <v>288.67</v>
      </c>
      <c r="X1854" s="37">
        <v>90303</v>
      </c>
      <c r="Y1854" s="37" t="s">
        <v>3217</v>
      </c>
      <c r="Z1854" s="37">
        <v>469.30474812569258</v>
      </c>
    </row>
    <row r="1855" spans="1:26" customFormat="1" x14ac:dyDescent="0.2">
      <c r="A1855" s="37">
        <v>2874</v>
      </c>
      <c r="B1855" s="37" t="s">
        <v>2016</v>
      </c>
      <c r="C1855" s="37" t="s">
        <v>1</v>
      </c>
      <c r="D1855" s="37">
        <v>0.03</v>
      </c>
      <c r="E1855" s="37">
        <v>304.99</v>
      </c>
      <c r="F1855" s="37">
        <v>19.989999999999998</v>
      </c>
      <c r="G1855" s="37" t="s">
        <v>14</v>
      </c>
      <c r="H1855" s="37" t="s">
        <v>47</v>
      </c>
      <c r="I1855" s="37" t="s">
        <v>24</v>
      </c>
      <c r="J1855" s="37" t="s">
        <v>48</v>
      </c>
      <c r="K1855" s="37" t="s">
        <v>49</v>
      </c>
      <c r="L1855" s="37" t="s">
        <v>2779</v>
      </c>
      <c r="M1855" s="37">
        <v>0.4</v>
      </c>
      <c r="N1855" s="37" t="s">
        <v>8</v>
      </c>
      <c r="O1855" s="37" t="s">
        <v>28</v>
      </c>
      <c r="P1855" s="37" t="s">
        <v>109</v>
      </c>
      <c r="Q1855" s="37" t="s">
        <v>2017</v>
      </c>
      <c r="R1855" s="37">
        <v>68128</v>
      </c>
      <c r="S1855" s="39">
        <v>42177</v>
      </c>
      <c r="T1855" s="39">
        <v>42179</v>
      </c>
      <c r="U1855" s="37">
        <v>4033.6089000000002</v>
      </c>
      <c r="V1855" s="37">
        <v>19</v>
      </c>
      <c r="W1855" s="37">
        <v>5845.81</v>
      </c>
      <c r="X1855" s="37">
        <v>89874</v>
      </c>
      <c r="Y1855" s="37" t="s">
        <v>3217</v>
      </c>
      <c r="Z1855" s="37">
        <v>5908.6859476687669</v>
      </c>
    </row>
    <row r="1856" spans="1:26" customFormat="1" x14ac:dyDescent="0.2">
      <c r="A1856" s="37">
        <v>2874</v>
      </c>
      <c r="B1856" s="37" t="s">
        <v>2016</v>
      </c>
      <c r="C1856" s="37" t="s">
        <v>1</v>
      </c>
      <c r="D1856" s="37">
        <v>0.09</v>
      </c>
      <c r="E1856" s="37">
        <v>65.989999999999995</v>
      </c>
      <c r="F1856" s="37">
        <v>8.99</v>
      </c>
      <c r="G1856" s="37" t="s">
        <v>14</v>
      </c>
      <c r="H1856" s="37" t="s">
        <v>47</v>
      </c>
      <c r="I1856" s="37" t="s">
        <v>16</v>
      </c>
      <c r="J1856" s="37" t="s">
        <v>111</v>
      </c>
      <c r="K1856" s="37" t="s">
        <v>49</v>
      </c>
      <c r="L1856" s="37" t="s">
        <v>2912</v>
      </c>
      <c r="M1856" s="37">
        <v>0.57999999999999996</v>
      </c>
      <c r="N1856" s="37" t="s">
        <v>8</v>
      </c>
      <c r="O1856" s="37" t="s">
        <v>28</v>
      </c>
      <c r="P1856" s="37" t="s">
        <v>109</v>
      </c>
      <c r="Q1856" s="37" t="s">
        <v>2017</v>
      </c>
      <c r="R1856" s="37">
        <v>68128</v>
      </c>
      <c r="S1856" s="39">
        <v>42177</v>
      </c>
      <c r="T1856" s="39">
        <v>42179</v>
      </c>
      <c r="U1856" s="37">
        <v>141.7824</v>
      </c>
      <c r="V1856" s="37">
        <v>12</v>
      </c>
      <c r="W1856" s="37">
        <v>633.85</v>
      </c>
      <c r="X1856" s="37">
        <v>89874</v>
      </c>
      <c r="Y1856" s="37" t="s">
        <v>3217</v>
      </c>
      <c r="Z1856" s="37">
        <v>980.4565016832214</v>
      </c>
    </row>
    <row r="1857" spans="1:26" customFormat="1" x14ac:dyDescent="0.2">
      <c r="A1857" s="37">
        <v>2963</v>
      </c>
      <c r="B1857" s="37" t="s">
        <v>2913</v>
      </c>
      <c r="C1857" s="37" t="s">
        <v>1</v>
      </c>
      <c r="D1857" s="37">
        <v>0.01</v>
      </c>
      <c r="E1857" s="37">
        <v>7.98</v>
      </c>
      <c r="F1857" s="37">
        <v>6.5</v>
      </c>
      <c r="G1857" s="37" t="s">
        <v>14</v>
      </c>
      <c r="H1857" s="37" t="s">
        <v>15</v>
      </c>
      <c r="I1857" s="37" t="s">
        <v>24</v>
      </c>
      <c r="J1857" s="37" t="s">
        <v>54</v>
      </c>
      <c r="K1857" s="37" t="s">
        <v>120</v>
      </c>
      <c r="L1857" s="37" t="s">
        <v>2914</v>
      </c>
      <c r="M1857" s="37">
        <v>0.59</v>
      </c>
      <c r="N1857" s="37" t="s">
        <v>8</v>
      </c>
      <c r="O1857" s="37" t="s">
        <v>87</v>
      </c>
      <c r="P1857" s="37" t="s">
        <v>394</v>
      </c>
      <c r="Q1857" s="37" t="s">
        <v>2915</v>
      </c>
      <c r="R1857" s="37">
        <v>21220</v>
      </c>
      <c r="S1857" s="39">
        <v>42177</v>
      </c>
      <c r="T1857" s="39">
        <v>42178</v>
      </c>
      <c r="U1857" s="37">
        <v>-34.591999999999999</v>
      </c>
      <c r="V1857" s="37">
        <v>4</v>
      </c>
      <c r="W1857" s="37">
        <v>34.909999999999997</v>
      </c>
      <c r="X1857" s="37">
        <v>88612</v>
      </c>
      <c r="Y1857" s="37" t="s">
        <v>3219</v>
      </c>
      <c r="Z1857" s="37">
        <v>551.07118718051311</v>
      </c>
    </row>
    <row r="1858" spans="1:26" customFormat="1" x14ac:dyDescent="0.2">
      <c r="A1858" s="37">
        <v>3132</v>
      </c>
      <c r="B1858" s="37" t="s">
        <v>2528</v>
      </c>
      <c r="C1858" s="37" t="s">
        <v>13</v>
      </c>
      <c r="D1858" s="37">
        <v>0.1</v>
      </c>
      <c r="E1858" s="37">
        <v>180.98</v>
      </c>
      <c r="F1858" s="37">
        <v>26.2</v>
      </c>
      <c r="G1858" s="37" t="s">
        <v>2</v>
      </c>
      <c r="H1858" s="37" t="s">
        <v>70</v>
      </c>
      <c r="I1858" s="37" t="s">
        <v>4</v>
      </c>
      <c r="J1858" s="37" t="s">
        <v>85</v>
      </c>
      <c r="K1858" s="37" t="s">
        <v>33</v>
      </c>
      <c r="L1858" s="37" t="s">
        <v>2250</v>
      </c>
      <c r="M1858" s="37">
        <v>0.59</v>
      </c>
      <c r="N1858" s="37" t="s">
        <v>8</v>
      </c>
      <c r="O1858" s="37" t="s">
        <v>28</v>
      </c>
      <c r="P1858" s="37" t="s">
        <v>79</v>
      </c>
      <c r="Q1858" s="37" t="s">
        <v>2530</v>
      </c>
      <c r="R1858" s="37">
        <v>60060</v>
      </c>
      <c r="S1858" s="39">
        <v>42177</v>
      </c>
      <c r="T1858" s="39">
        <v>42178</v>
      </c>
      <c r="U1858" s="37">
        <v>-64.664000000000001</v>
      </c>
      <c r="V1858" s="37">
        <v>3</v>
      </c>
      <c r="W1858" s="37">
        <v>519.41999999999996</v>
      </c>
      <c r="X1858" s="37">
        <v>86790</v>
      </c>
      <c r="Y1858" s="37" t="s">
        <v>3217</v>
      </c>
      <c r="Z1858" s="37">
        <v>1480.2041046890156</v>
      </c>
    </row>
    <row r="1859" spans="1:26" customFormat="1" x14ac:dyDescent="0.2">
      <c r="A1859" s="37">
        <v>437</v>
      </c>
      <c r="B1859" s="37" t="s">
        <v>2916</v>
      </c>
      <c r="C1859" s="37" t="s">
        <v>23</v>
      </c>
      <c r="D1859" s="37">
        <v>0.05</v>
      </c>
      <c r="E1859" s="37">
        <v>125.99</v>
      </c>
      <c r="F1859" s="37">
        <v>8.08</v>
      </c>
      <c r="G1859" s="37" t="s">
        <v>14</v>
      </c>
      <c r="H1859" s="37" t="s">
        <v>3</v>
      </c>
      <c r="I1859" s="37" t="s">
        <v>16</v>
      </c>
      <c r="J1859" s="37" t="s">
        <v>111</v>
      </c>
      <c r="K1859" s="37" t="s">
        <v>49</v>
      </c>
      <c r="L1859" s="37" t="s">
        <v>2089</v>
      </c>
      <c r="M1859" s="37">
        <v>0.56999999999999995</v>
      </c>
      <c r="N1859" s="37" t="s">
        <v>8</v>
      </c>
      <c r="O1859" s="37" t="s">
        <v>87</v>
      </c>
      <c r="P1859" s="37" t="s">
        <v>379</v>
      </c>
      <c r="Q1859" s="37" t="s">
        <v>2917</v>
      </c>
      <c r="R1859" s="37">
        <v>1462</v>
      </c>
      <c r="S1859" s="39">
        <v>42177</v>
      </c>
      <c r="T1859" s="39">
        <v>42182</v>
      </c>
      <c r="U1859" s="37">
        <v>427.11840000000001</v>
      </c>
      <c r="V1859" s="37">
        <v>9</v>
      </c>
      <c r="W1859" s="37">
        <v>952.26</v>
      </c>
      <c r="X1859" s="37">
        <v>90695</v>
      </c>
      <c r="Y1859" s="37" t="s">
        <v>3219</v>
      </c>
      <c r="Z1859" s="37">
        <v>1203.8897432714746</v>
      </c>
    </row>
    <row r="1860" spans="1:26" customFormat="1" x14ac:dyDescent="0.2">
      <c r="A1860" s="37">
        <v>1127</v>
      </c>
      <c r="B1860" s="37" t="s">
        <v>1321</v>
      </c>
      <c r="C1860" s="37" t="s">
        <v>23</v>
      </c>
      <c r="D1860" s="37">
        <v>0.04</v>
      </c>
      <c r="E1860" s="37">
        <v>4.71</v>
      </c>
      <c r="F1860" s="37">
        <v>0.7</v>
      </c>
      <c r="G1860" s="37" t="s">
        <v>14</v>
      </c>
      <c r="H1860" s="37" t="s">
        <v>15</v>
      </c>
      <c r="I1860" s="37" t="s">
        <v>24</v>
      </c>
      <c r="J1860" s="37" t="s">
        <v>152</v>
      </c>
      <c r="K1860" s="37" t="s">
        <v>26</v>
      </c>
      <c r="L1860" s="37" t="s">
        <v>2700</v>
      </c>
      <c r="M1860" s="37">
        <v>0.8</v>
      </c>
      <c r="N1860" s="37" t="s">
        <v>8</v>
      </c>
      <c r="O1860" s="37" t="s">
        <v>28</v>
      </c>
      <c r="P1860" s="37" t="s">
        <v>163</v>
      </c>
      <c r="Q1860" s="37" t="s">
        <v>1322</v>
      </c>
      <c r="R1860" s="37">
        <v>78852</v>
      </c>
      <c r="S1860" s="39">
        <v>42177</v>
      </c>
      <c r="T1860" s="39">
        <v>42181</v>
      </c>
      <c r="U1860" s="37">
        <v>4.53</v>
      </c>
      <c r="V1860" s="37">
        <v>19</v>
      </c>
      <c r="W1860" s="37">
        <v>90.52</v>
      </c>
      <c r="X1860" s="37">
        <v>87222</v>
      </c>
      <c r="Y1860" s="37" t="s">
        <v>3217</v>
      </c>
      <c r="Z1860" s="37">
        <v>365.05998171369748</v>
      </c>
    </row>
    <row r="1861" spans="1:26" customFormat="1" x14ac:dyDescent="0.2">
      <c r="A1861" s="37">
        <v>1128</v>
      </c>
      <c r="B1861" s="37" t="s">
        <v>2918</v>
      </c>
      <c r="C1861" s="37" t="s">
        <v>23</v>
      </c>
      <c r="D1861" s="37">
        <v>0.06</v>
      </c>
      <c r="E1861" s="37">
        <v>4.2</v>
      </c>
      <c r="F1861" s="37">
        <v>2.2599999999999998</v>
      </c>
      <c r="G1861" s="37" t="s">
        <v>14</v>
      </c>
      <c r="H1861" s="37" t="s">
        <v>15</v>
      </c>
      <c r="I1861" s="37" t="s">
        <v>24</v>
      </c>
      <c r="J1861" s="37" t="s">
        <v>64</v>
      </c>
      <c r="K1861" s="37" t="s">
        <v>26</v>
      </c>
      <c r="L1861" s="37" t="s">
        <v>572</v>
      </c>
      <c r="M1861" s="37">
        <v>0.36</v>
      </c>
      <c r="N1861" s="37" t="s">
        <v>8</v>
      </c>
      <c r="O1861" s="37" t="s">
        <v>28</v>
      </c>
      <c r="P1861" s="37" t="s">
        <v>163</v>
      </c>
      <c r="Q1861" s="37" t="s">
        <v>2919</v>
      </c>
      <c r="R1861" s="37">
        <v>78539</v>
      </c>
      <c r="S1861" s="39">
        <v>42177</v>
      </c>
      <c r="T1861" s="39">
        <v>42182</v>
      </c>
      <c r="U1861" s="37">
        <v>9.7799999999999994</v>
      </c>
      <c r="V1861" s="37">
        <v>13</v>
      </c>
      <c r="W1861" s="37">
        <v>55.97</v>
      </c>
      <c r="X1861" s="37">
        <v>87222</v>
      </c>
      <c r="Y1861" s="37" t="s">
        <v>3217</v>
      </c>
      <c r="Z1861" s="37">
        <v>33.017897129597905</v>
      </c>
    </row>
    <row r="1862" spans="1:26" customFormat="1" x14ac:dyDescent="0.2">
      <c r="A1862" s="37">
        <v>2279</v>
      </c>
      <c r="B1862" s="37" t="s">
        <v>2920</v>
      </c>
      <c r="C1862" s="37" t="s">
        <v>23</v>
      </c>
      <c r="D1862" s="37">
        <v>0.04</v>
      </c>
      <c r="E1862" s="37">
        <v>4.4800000000000004</v>
      </c>
      <c r="F1862" s="37">
        <v>2.5</v>
      </c>
      <c r="G1862" s="37" t="s">
        <v>63</v>
      </c>
      <c r="H1862" s="37" t="s">
        <v>47</v>
      </c>
      <c r="I1862" s="37" t="s">
        <v>24</v>
      </c>
      <c r="J1862" s="37" t="s">
        <v>321</v>
      </c>
      <c r="K1862" s="37" t="s">
        <v>49</v>
      </c>
      <c r="L1862" s="37" t="s">
        <v>997</v>
      </c>
      <c r="M1862" s="37">
        <v>0.37</v>
      </c>
      <c r="N1862" s="37" t="s">
        <v>8</v>
      </c>
      <c r="O1862" s="37" t="s">
        <v>87</v>
      </c>
      <c r="P1862" s="37" t="s">
        <v>296</v>
      </c>
      <c r="Q1862" s="37" t="s">
        <v>2921</v>
      </c>
      <c r="R1862" s="37">
        <v>15601</v>
      </c>
      <c r="S1862" s="39">
        <v>42177</v>
      </c>
      <c r="T1862" s="39">
        <v>42181</v>
      </c>
      <c r="U1862" s="37">
        <v>10.32</v>
      </c>
      <c r="V1862" s="37">
        <v>7</v>
      </c>
      <c r="W1862" s="37">
        <v>35.93</v>
      </c>
      <c r="X1862" s="37">
        <v>85949</v>
      </c>
      <c r="Y1862" s="37" t="s">
        <v>3219</v>
      </c>
      <c r="Z1862" s="37">
        <v>39.769191654274266</v>
      </c>
    </row>
    <row r="1863" spans="1:26" customFormat="1" x14ac:dyDescent="0.2">
      <c r="A1863" s="37">
        <v>101</v>
      </c>
      <c r="B1863" s="37" t="s">
        <v>2922</v>
      </c>
      <c r="C1863" s="37" t="s">
        <v>92</v>
      </c>
      <c r="D1863" s="37">
        <v>0.1</v>
      </c>
      <c r="E1863" s="37">
        <v>19.98</v>
      </c>
      <c r="F1863" s="37">
        <v>4</v>
      </c>
      <c r="G1863" s="37" t="s">
        <v>14</v>
      </c>
      <c r="H1863" s="37" t="s">
        <v>15</v>
      </c>
      <c r="I1863" s="37" t="s">
        <v>16</v>
      </c>
      <c r="J1863" s="37" t="s">
        <v>17</v>
      </c>
      <c r="K1863" s="37" t="s">
        <v>49</v>
      </c>
      <c r="L1863" s="37" t="s">
        <v>1737</v>
      </c>
      <c r="M1863" s="37">
        <v>0.68</v>
      </c>
      <c r="N1863" s="37" t="s">
        <v>8</v>
      </c>
      <c r="O1863" s="37" t="s">
        <v>87</v>
      </c>
      <c r="P1863" s="37" t="s">
        <v>307</v>
      </c>
      <c r="Q1863" s="37" t="s">
        <v>2923</v>
      </c>
      <c r="R1863" s="37">
        <v>4005</v>
      </c>
      <c r="S1863" s="39">
        <v>42177</v>
      </c>
      <c r="T1863" s="39">
        <v>42179</v>
      </c>
      <c r="U1863" s="37">
        <v>-16.2</v>
      </c>
      <c r="V1863" s="37">
        <v>16</v>
      </c>
      <c r="W1863" s="37">
        <v>303.58999999999997</v>
      </c>
      <c r="X1863" s="37">
        <v>88205</v>
      </c>
      <c r="Y1863" s="37" t="s">
        <v>3219</v>
      </c>
      <c r="Z1863" s="37">
        <v>276.48775464130841</v>
      </c>
    </row>
    <row r="1864" spans="1:26" customFormat="1" x14ac:dyDescent="0.2">
      <c r="A1864" s="37">
        <v>102</v>
      </c>
      <c r="B1864" s="37" t="s">
        <v>2018</v>
      </c>
      <c r="C1864" s="37" t="s">
        <v>92</v>
      </c>
      <c r="D1864" s="37">
        <v>0.1</v>
      </c>
      <c r="E1864" s="37">
        <v>19.98</v>
      </c>
      <c r="F1864" s="37">
        <v>4</v>
      </c>
      <c r="G1864" s="37" t="s">
        <v>14</v>
      </c>
      <c r="H1864" s="37" t="s">
        <v>15</v>
      </c>
      <c r="I1864" s="37" t="s">
        <v>16</v>
      </c>
      <c r="J1864" s="37" t="s">
        <v>17</v>
      </c>
      <c r="K1864" s="37" t="s">
        <v>49</v>
      </c>
      <c r="L1864" s="37" t="s">
        <v>1737</v>
      </c>
      <c r="M1864" s="37">
        <v>0.68</v>
      </c>
      <c r="N1864" s="37" t="s">
        <v>8</v>
      </c>
      <c r="O1864" s="37" t="s">
        <v>87</v>
      </c>
      <c r="P1864" s="37" t="s">
        <v>379</v>
      </c>
      <c r="Q1864" s="37" t="s">
        <v>764</v>
      </c>
      <c r="R1864" s="37">
        <v>2129</v>
      </c>
      <c r="S1864" s="39">
        <v>42177</v>
      </c>
      <c r="T1864" s="39">
        <v>42179</v>
      </c>
      <c r="U1864" s="37">
        <v>-20.25</v>
      </c>
      <c r="V1864" s="37">
        <v>65</v>
      </c>
      <c r="W1864" s="37">
        <v>1233.32</v>
      </c>
      <c r="X1864" s="37">
        <v>3397</v>
      </c>
      <c r="Y1864" s="37" t="s">
        <v>3219</v>
      </c>
      <c r="Z1864" s="37">
        <v>272.34045046565979</v>
      </c>
    </row>
    <row r="1865" spans="1:26" customFormat="1" x14ac:dyDescent="0.2">
      <c r="A1865" s="37">
        <v>102</v>
      </c>
      <c r="B1865" s="37" t="s">
        <v>2018</v>
      </c>
      <c r="C1865" s="37" t="s">
        <v>92</v>
      </c>
      <c r="D1865" s="37">
        <v>0.09</v>
      </c>
      <c r="E1865" s="37">
        <v>2.88</v>
      </c>
      <c r="F1865" s="37">
        <v>1.49</v>
      </c>
      <c r="G1865" s="37" t="s">
        <v>14</v>
      </c>
      <c r="H1865" s="37" t="s">
        <v>15</v>
      </c>
      <c r="I1865" s="37" t="s">
        <v>24</v>
      </c>
      <c r="J1865" s="37" t="s">
        <v>48</v>
      </c>
      <c r="K1865" s="37" t="s">
        <v>49</v>
      </c>
      <c r="L1865" s="37" t="s">
        <v>2924</v>
      </c>
      <c r="M1865" s="37">
        <v>0.36</v>
      </c>
      <c r="N1865" s="37" t="s">
        <v>8</v>
      </c>
      <c r="O1865" s="37" t="s">
        <v>87</v>
      </c>
      <c r="P1865" s="37" t="s">
        <v>379</v>
      </c>
      <c r="Q1865" s="37" t="s">
        <v>764</v>
      </c>
      <c r="R1865" s="37">
        <v>2129</v>
      </c>
      <c r="S1865" s="39">
        <v>42177</v>
      </c>
      <c r="T1865" s="39">
        <v>42178</v>
      </c>
      <c r="U1865" s="37">
        <v>-3.3809999999999998</v>
      </c>
      <c r="V1865" s="37">
        <v>17</v>
      </c>
      <c r="W1865" s="37">
        <v>47.31</v>
      </c>
      <c r="X1865" s="37">
        <v>3397</v>
      </c>
      <c r="Y1865" s="37" t="s">
        <v>3219</v>
      </c>
      <c r="Z1865" s="37">
        <v>-92.7077659799711</v>
      </c>
    </row>
    <row r="1866" spans="1:26" customFormat="1" x14ac:dyDescent="0.2">
      <c r="A1866" s="37">
        <v>109</v>
      </c>
      <c r="B1866" s="37" t="s">
        <v>2925</v>
      </c>
      <c r="C1866" s="37" t="s">
        <v>92</v>
      </c>
      <c r="D1866" s="37">
        <v>0.09</v>
      </c>
      <c r="E1866" s="37">
        <v>2.88</v>
      </c>
      <c r="F1866" s="37">
        <v>1.49</v>
      </c>
      <c r="G1866" s="37" t="s">
        <v>14</v>
      </c>
      <c r="H1866" s="37" t="s">
        <v>15</v>
      </c>
      <c r="I1866" s="37" t="s">
        <v>24</v>
      </c>
      <c r="J1866" s="37" t="s">
        <v>48</v>
      </c>
      <c r="K1866" s="37" t="s">
        <v>49</v>
      </c>
      <c r="L1866" s="37" t="s">
        <v>2924</v>
      </c>
      <c r="M1866" s="37">
        <v>0.36</v>
      </c>
      <c r="N1866" s="37" t="s">
        <v>8</v>
      </c>
      <c r="O1866" s="37" t="s">
        <v>87</v>
      </c>
      <c r="P1866" s="37" t="s">
        <v>373</v>
      </c>
      <c r="Q1866" s="37" t="s">
        <v>2926</v>
      </c>
      <c r="R1866" s="37">
        <v>7644</v>
      </c>
      <c r="S1866" s="39">
        <v>42177</v>
      </c>
      <c r="T1866" s="39">
        <v>42178</v>
      </c>
      <c r="U1866" s="37">
        <v>-2.7048000000000001</v>
      </c>
      <c r="V1866" s="37">
        <v>4</v>
      </c>
      <c r="W1866" s="37">
        <v>11.13</v>
      </c>
      <c r="X1866" s="37">
        <v>88205</v>
      </c>
      <c r="Y1866" s="37" t="s">
        <v>3219</v>
      </c>
      <c r="Z1866" s="37">
        <v>-92.01531978649615</v>
      </c>
    </row>
    <row r="1867" spans="1:26" customFormat="1" x14ac:dyDescent="0.2">
      <c r="A1867" s="37">
        <v>522</v>
      </c>
      <c r="B1867" s="37" t="s">
        <v>2927</v>
      </c>
      <c r="C1867" s="37" t="s">
        <v>92</v>
      </c>
      <c r="D1867" s="37">
        <v>0.02</v>
      </c>
      <c r="E1867" s="37">
        <v>150.97999999999999</v>
      </c>
      <c r="F1867" s="37">
        <v>13.99</v>
      </c>
      <c r="G1867" s="37" t="s">
        <v>63</v>
      </c>
      <c r="H1867" s="37" t="s">
        <v>3</v>
      </c>
      <c r="I1867" s="37" t="s">
        <v>16</v>
      </c>
      <c r="J1867" s="37" t="s">
        <v>32</v>
      </c>
      <c r="K1867" s="37" t="s">
        <v>120</v>
      </c>
      <c r="L1867" s="37" t="s">
        <v>758</v>
      </c>
      <c r="M1867" s="37">
        <v>0.38</v>
      </c>
      <c r="N1867" s="37" t="s">
        <v>8</v>
      </c>
      <c r="O1867" s="37" t="s">
        <v>35</v>
      </c>
      <c r="P1867" s="37" t="s">
        <v>115</v>
      </c>
      <c r="Q1867" s="37" t="s">
        <v>818</v>
      </c>
      <c r="R1867" s="37">
        <v>97756</v>
      </c>
      <c r="S1867" s="39">
        <v>42177</v>
      </c>
      <c r="T1867" s="39">
        <v>42179</v>
      </c>
      <c r="U1867" s="37">
        <v>26.1</v>
      </c>
      <c r="V1867" s="37">
        <v>3</v>
      </c>
      <c r="W1867" s="37">
        <v>480.37</v>
      </c>
      <c r="X1867" s="37">
        <v>89327</v>
      </c>
      <c r="Y1867" s="37" t="s">
        <v>3218</v>
      </c>
      <c r="Z1867" s="37">
        <v>747.56231556146463</v>
      </c>
    </row>
    <row r="1868" spans="1:26" customFormat="1" x14ac:dyDescent="0.2">
      <c r="A1868" s="37">
        <v>522</v>
      </c>
      <c r="B1868" s="37" t="s">
        <v>2927</v>
      </c>
      <c r="C1868" s="37" t="s">
        <v>92</v>
      </c>
      <c r="D1868" s="37">
        <v>0.1</v>
      </c>
      <c r="E1868" s="37">
        <v>5.43</v>
      </c>
      <c r="F1868" s="37">
        <v>0.95</v>
      </c>
      <c r="G1868" s="37" t="s">
        <v>14</v>
      </c>
      <c r="H1868" s="37" t="s">
        <v>3</v>
      </c>
      <c r="I1868" s="37" t="s">
        <v>24</v>
      </c>
      <c r="J1868" s="37" t="s">
        <v>64</v>
      </c>
      <c r="K1868" s="37" t="s">
        <v>26</v>
      </c>
      <c r="L1868" s="37" t="s">
        <v>2239</v>
      </c>
      <c r="M1868" s="37">
        <v>0.36</v>
      </c>
      <c r="N1868" s="37" t="s">
        <v>8</v>
      </c>
      <c r="O1868" s="37" t="s">
        <v>35</v>
      </c>
      <c r="P1868" s="37" t="s">
        <v>115</v>
      </c>
      <c r="Q1868" s="37" t="s">
        <v>818</v>
      </c>
      <c r="R1868" s="37">
        <v>97756</v>
      </c>
      <c r="S1868" s="39">
        <v>42177</v>
      </c>
      <c r="T1868" s="39">
        <v>42179</v>
      </c>
      <c r="U1868" s="37">
        <v>-2.58</v>
      </c>
      <c r="V1868" s="37">
        <v>1</v>
      </c>
      <c r="W1868" s="37">
        <v>5.76</v>
      </c>
      <c r="X1868" s="37">
        <v>89327</v>
      </c>
      <c r="Y1868" s="37" t="s">
        <v>3218</v>
      </c>
      <c r="Z1868" s="37">
        <v>-85.53241453314341</v>
      </c>
    </row>
    <row r="1869" spans="1:26" customFormat="1" x14ac:dyDescent="0.2">
      <c r="A1869" s="37">
        <v>522</v>
      </c>
      <c r="B1869" s="37" t="s">
        <v>2927</v>
      </c>
      <c r="C1869" s="37" t="s">
        <v>92</v>
      </c>
      <c r="D1869" s="37">
        <v>0.01</v>
      </c>
      <c r="E1869" s="37">
        <v>179.29</v>
      </c>
      <c r="F1869" s="37">
        <v>29.21</v>
      </c>
      <c r="G1869" s="37" t="s">
        <v>2</v>
      </c>
      <c r="H1869" s="37" t="s">
        <v>3</v>
      </c>
      <c r="I1869" s="37" t="s">
        <v>4</v>
      </c>
      <c r="J1869" s="37" t="s">
        <v>5</v>
      </c>
      <c r="K1869" s="37" t="s">
        <v>6</v>
      </c>
      <c r="L1869" s="37" t="s">
        <v>519</v>
      </c>
      <c r="M1869" s="37">
        <v>0.74</v>
      </c>
      <c r="N1869" s="37" t="s">
        <v>8</v>
      </c>
      <c r="O1869" s="37" t="s">
        <v>35</v>
      </c>
      <c r="P1869" s="37" t="s">
        <v>115</v>
      </c>
      <c r="Q1869" s="37" t="s">
        <v>818</v>
      </c>
      <c r="R1869" s="37">
        <v>97756</v>
      </c>
      <c r="S1869" s="39">
        <v>42177</v>
      </c>
      <c r="T1869" s="39">
        <v>42178</v>
      </c>
      <c r="U1869" s="37">
        <v>2800.12</v>
      </c>
      <c r="V1869" s="37">
        <v>21</v>
      </c>
      <c r="W1869" s="37">
        <v>3112.13</v>
      </c>
      <c r="X1869" s="37">
        <v>89327</v>
      </c>
      <c r="Y1869" s="37" t="s">
        <v>3218</v>
      </c>
      <c r="Z1869" s="37">
        <v>4682.0840367151804</v>
      </c>
    </row>
    <row r="1870" spans="1:26" customFormat="1" x14ac:dyDescent="0.2">
      <c r="A1870" s="37">
        <v>445</v>
      </c>
      <c r="B1870" s="37" t="s">
        <v>2118</v>
      </c>
      <c r="C1870" s="37" t="s">
        <v>13</v>
      </c>
      <c r="D1870" s="37">
        <v>0.09</v>
      </c>
      <c r="E1870" s="37">
        <v>200.98</v>
      </c>
      <c r="F1870" s="37">
        <v>55.96</v>
      </c>
      <c r="G1870" s="37" t="s">
        <v>2</v>
      </c>
      <c r="H1870" s="37" t="s">
        <v>3</v>
      </c>
      <c r="I1870" s="37" t="s">
        <v>4</v>
      </c>
      <c r="J1870" s="37" t="s">
        <v>93</v>
      </c>
      <c r="K1870" s="37" t="s">
        <v>6</v>
      </c>
      <c r="L1870" s="37" t="s">
        <v>1615</v>
      </c>
      <c r="M1870" s="37">
        <v>0.75</v>
      </c>
      <c r="N1870" s="37" t="s">
        <v>8</v>
      </c>
      <c r="O1870" s="37" t="s">
        <v>28</v>
      </c>
      <c r="P1870" s="37" t="s">
        <v>109</v>
      </c>
      <c r="Q1870" s="37" t="s">
        <v>1353</v>
      </c>
      <c r="R1870" s="37">
        <v>68701</v>
      </c>
      <c r="S1870" s="39">
        <v>42178</v>
      </c>
      <c r="T1870" s="39">
        <v>42179</v>
      </c>
      <c r="U1870" s="37">
        <v>-512.87199999999996</v>
      </c>
      <c r="V1870" s="37">
        <v>9</v>
      </c>
      <c r="W1870" s="37">
        <v>1766.68</v>
      </c>
      <c r="X1870" s="37">
        <v>88084</v>
      </c>
      <c r="Y1870" s="37" t="s">
        <v>3217</v>
      </c>
      <c r="Z1870" s="37">
        <v>2036.9992165169956</v>
      </c>
    </row>
    <row r="1871" spans="1:26" customFormat="1" x14ac:dyDescent="0.2">
      <c r="A1871" s="37">
        <v>445</v>
      </c>
      <c r="B1871" s="37" t="s">
        <v>2118</v>
      </c>
      <c r="C1871" s="37" t="s">
        <v>13</v>
      </c>
      <c r="D1871" s="37">
        <v>0.09</v>
      </c>
      <c r="E1871" s="37">
        <v>2.78</v>
      </c>
      <c r="F1871" s="37">
        <v>0.97</v>
      </c>
      <c r="G1871" s="37" t="s">
        <v>14</v>
      </c>
      <c r="H1871" s="37" t="s">
        <v>3</v>
      </c>
      <c r="I1871" s="37" t="s">
        <v>24</v>
      </c>
      <c r="J1871" s="37" t="s">
        <v>25</v>
      </c>
      <c r="K1871" s="37" t="s">
        <v>26</v>
      </c>
      <c r="L1871" s="37" t="s">
        <v>2928</v>
      </c>
      <c r="M1871" s="37">
        <v>0.59</v>
      </c>
      <c r="N1871" s="37" t="s">
        <v>8</v>
      </c>
      <c r="O1871" s="37" t="s">
        <v>28</v>
      </c>
      <c r="P1871" s="37" t="s">
        <v>109</v>
      </c>
      <c r="Q1871" s="37" t="s">
        <v>1353</v>
      </c>
      <c r="R1871" s="37">
        <v>68701</v>
      </c>
      <c r="S1871" s="39">
        <v>42178</v>
      </c>
      <c r="T1871" s="39">
        <v>42179</v>
      </c>
      <c r="U1871" s="37">
        <v>-3.7839999999999998</v>
      </c>
      <c r="V1871" s="37">
        <v>11</v>
      </c>
      <c r="W1871" s="37">
        <v>29.02</v>
      </c>
      <c r="X1871" s="37">
        <v>88084</v>
      </c>
      <c r="Y1871" s="37" t="s">
        <v>3217</v>
      </c>
      <c r="Z1871" s="37">
        <v>88.013628081403667</v>
      </c>
    </row>
    <row r="1872" spans="1:26" customFormat="1" x14ac:dyDescent="0.2">
      <c r="A1872" s="37">
        <v>2333</v>
      </c>
      <c r="B1872" s="37" t="s">
        <v>2929</v>
      </c>
      <c r="C1872" s="37" t="s">
        <v>13</v>
      </c>
      <c r="D1872" s="37">
        <v>0.06</v>
      </c>
      <c r="E1872" s="37">
        <v>180.98</v>
      </c>
      <c r="F1872" s="37">
        <v>26.2</v>
      </c>
      <c r="G1872" s="37" t="s">
        <v>2</v>
      </c>
      <c r="H1872" s="37" t="s">
        <v>3</v>
      </c>
      <c r="I1872" s="37" t="s">
        <v>4</v>
      </c>
      <c r="J1872" s="37" t="s">
        <v>85</v>
      </c>
      <c r="K1872" s="37" t="s">
        <v>33</v>
      </c>
      <c r="L1872" s="37" t="s">
        <v>2250</v>
      </c>
      <c r="M1872" s="37">
        <v>0.59</v>
      </c>
      <c r="N1872" s="37" t="s">
        <v>8</v>
      </c>
      <c r="O1872" s="37" t="s">
        <v>28</v>
      </c>
      <c r="P1872" s="37" t="s">
        <v>333</v>
      </c>
      <c r="Q1872" s="37" t="s">
        <v>2930</v>
      </c>
      <c r="R1872" s="37">
        <v>54302</v>
      </c>
      <c r="S1872" s="39">
        <v>42178</v>
      </c>
      <c r="T1872" s="39">
        <v>42179</v>
      </c>
      <c r="U1872" s="37">
        <v>-122.235</v>
      </c>
      <c r="V1872" s="37">
        <v>1</v>
      </c>
      <c r="W1872" s="37">
        <v>191.73</v>
      </c>
      <c r="X1872" s="37">
        <v>89611</v>
      </c>
      <c r="Y1872" s="37" t="s">
        <v>3217</v>
      </c>
      <c r="Z1872" s="37">
        <v>1438.6468800181158</v>
      </c>
    </row>
    <row r="1873" spans="1:26" customFormat="1" x14ac:dyDescent="0.2">
      <c r="A1873" s="37">
        <v>1548</v>
      </c>
      <c r="B1873" s="37" t="s">
        <v>2931</v>
      </c>
      <c r="C1873" s="37" t="s">
        <v>23</v>
      </c>
      <c r="D1873" s="37">
        <v>0</v>
      </c>
      <c r="E1873" s="37">
        <v>599.99</v>
      </c>
      <c r="F1873" s="37">
        <v>24.49</v>
      </c>
      <c r="G1873" s="37" t="s">
        <v>14</v>
      </c>
      <c r="H1873" s="37" t="s">
        <v>70</v>
      </c>
      <c r="I1873" s="37" t="s">
        <v>16</v>
      </c>
      <c r="J1873" s="37" t="s">
        <v>39</v>
      </c>
      <c r="K1873" s="37" t="s">
        <v>40</v>
      </c>
      <c r="L1873" s="37" t="s">
        <v>2932</v>
      </c>
      <c r="M1873" s="37">
        <v>0.44</v>
      </c>
      <c r="N1873" s="37" t="s">
        <v>8</v>
      </c>
      <c r="O1873" s="37" t="s">
        <v>28</v>
      </c>
      <c r="P1873" s="37" t="s">
        <v>29</v>
      </c>
      <c r="Q1873" s="37" t="s">
        <v>2408</v>
      </c>
      <c r="R1873" s="37">
        <v>47374</v>
      </c>
      <c r="S1873" s="39">
        <v>42178</v>
      </c>
      <c r="T1873" s="39">
        <v>42180</v>
      </c>
      <c r="U1873" s="37">
        <v>-367.16500000000002</v>
      </c>
      <c r="V1873" s="37">
        <v>18</v>
      </c>
      <c r="W1873" s="37">
        <v>11015.82</v>
      </c>
      <c r="X1873" s="37">
        <v>88487</v>
      </c>
      <c r="Y1873" s="37" t="s">
        <v>3217</v>
      </c>
      <c r="Z1873" s="37">
        <v>2263.2346366262336</v>
      </c>
    </row>
    <row r="1874" spans="1:26" customFormat="1" x14ac:dyDescent="0.2">
      <c r="A1874" s="37">
        <v>2215</v>
      </c>
      <c r="B1874" s="37" t="s">
        <v>2933</v>
      </c>
      <c r="C1874" s="37" t="s">
        <v>23</v>
      </c>
      <c r="D1874" s="37">
        <v>7.0000000000000007E-2</v>
      </c>
      <c r="E1874" s="37">
        <v>3.28</v>
      </c>
      <c r="F1874" s="37">
        <v>3.97</v>
      </c>
      <c r="G1874" s="37" t="s">
        <v>14</v>
      </c>
      <c r="H1874" s="37" t="s">
        <v>70</v>
      </c>
      <c r="I1874" s="37" t="s">
        <v>24</v>
      </c>
      <c r="J1874" s="37" t="s">
        <v>25</v>
      </c>
      <c r="K1874" s="37" t="s">
        <v>26</v>
      </c>
      <c r="L1874" s="37" t="s">
        <v>343</v>
      </c>
      <c r="M1874" s="37">
        <v>0.56000000000000005</v>
      </c>
      <c r="N1874" s="37" t="s">
        <v>8</v>
      </c>
      <c r="O1874" s="37" t="s">
        <v>87</v>
      </c>
      <c r="P1874" s="37" t="s">
        <v>293</v>
      </c>
      <c r="Q1874" s="37" t="s">
        <v>2934</v>
      </c>
      <c r="R1874" s="37">
        <v>44646</v>
      </c>
      <c r="S1874" s="39">
        <v>42178</v>
      </c>
      <c r="T1874" s="39">
        <v>42178</v>
      </c>
      <c r="U1874" s="37">
        <v>-22.175999999999998</v>
      </c>
      <c r="V1874" s="37">
        <v>4</v>
      </c>
      <c r="W1874" s="37">
        <v>14.76</v>
      </c>
      <c r="X1874" s="37">
        <v>90314</v>
      </c>
      <c r="Y1874" s="37" t="s">
        <v>3219</v>
      </c>
      <c r="Z1874" s="37">
        <v>233.23901404487586</v>
      </c>
    </row>
    <row r="1875" spans="1:26" customFormat="1" x14ac:dyDescent="0.2">
      <c r="A1875" s="37">
        <v>2216</v>
      </c>
      <c r="B1875" s="37" t="s">
        <v>2935</v>
      </c>
      <c r="C1875" s="37" t="s">
        <v>23</v>
      </c>
      <c r="D1875" s="37">
        <v>0.02</v>
      </c>
      <c r="E1875" s="37">
        <v>256.99</v>
      </c>
      <c r="F1875" s="37">
        <v>11.25</v>
      </c>
      <c r="G1875" s="37" t="s">
        <v>14</v>
      </c>
      <c r="H1875" s="37" t="s">
        <v>70</v>
      </c>
      <c r="I1875" s="37" t="s">
        <v>16</v>
      </c>
      <c r="J1875" s="37" t="s">
        <v>17</v>
      </c>
      <c r="K1875" s="37" t="s">
        <v>49</v>
      </c>
      <c r="L1875" s="37" t="s">
        <v>2597</v>
      </c>
      <c r="M1875" s="37">
        <v>0.51</v>
      </c>
      <c r="N1875" s="37" t="s">
        <v>8</v>
      </c>
      <c r="O1875" s="37" t="s">
        <v>87</v>
      </c>
      <c r="P1875" s="37" t="s">
        <v>293</v>
      </c>
      <c r="Q1875" s="37" t="s">
        <v>2109</v>
      </c>
      <c r="R1875" s="37">
        <v>44256</v>
      </c>
      <c r="S1875" s="39">
        <v>42178</v>
      </c>
      <c r="T1875" s="39">
        <v>42185</v>
      </c>
      <c r="U1875" s="37">
        <v>-214.10400000000001</v>
      </c>
      <c r="V1875" s="37">
        <v>3</v>
      </c>
      <c r="W1875" s="37">
        <v>808.44</v>
      </c>
      <c r="X1875" s="37">
        <v>90314</v>
      </c>
      <c r="Y1875" s="37" t="s">
        <v>3219</v>
      </c>
      <c r="Z1875" s="37">
        <v>1024.3149707635298</v>
      </c>
    </row>
    <row r="1876" spans="1:26" customFormat="1" x14ac:dyDescent="0.2">
      <c r="A1876" s="37">
        <v>2216</v>
      </c>
      <c r="B1876" s="37" t="s">
        <v>2935</v>
      </c>
      <c r="C1876" s="37" t="s">
        <v>23</v>
      </c>
      <c r="D1876" s="37">
        <v>0.01</v>
      </c>
      <c r="E1876" s="37">
        <v>6.48</v>
      </c>
      <c r="F1876" s="37">
        <v>5.14</v>
      </c>
      <c r="G1876" s="37" t="s">
        <v>14</v>
      </c>
      <c r="H1876" s="37" t="s">
        <v>70</v>
      </c>
      <c r="I1876" s="37" t="s">
        <v>24</v>
      </c>
      <c r="J1876" s="37" t="s">
        <v>64</v>
      </c>
      <c r="K1876" s="37" t="s">
        <v>49</v>
      </c>
      <c r="L1876" s="37" t="s">
        <v>1721</v>
      </c>
      <c r="M1876" s="37">
        <v>0.37</v>
      </c>
      <c r="N1876" s="37" t="s">
        <v>8</v>
      </c>
      <c r="O1876" s="37" t="s">
        <v>87</v>
      </c>
      <c r="P1876" s="37" t="s">
        <v>293</v>
      </c>
      <c r="Q1876" s="37" t="s">
        <v>2109</v>
      </c>
      <c r="R1876" s="37">
        <v>44256</v>
      </c>
      <c r="S1876" s="39">
        <v>42178</v>
      </c>
      <c r="T1876" s="39">
        <v>42180</v>
      </c>
      <c r="U1876" s="37">
        <v>-26.936</v>
      </c>
      <c r="V1876" s="37">
        <v>10</v>
      </c>
      <c r="W1876" s="37">
        <v>67.41</v>
      </c>
      <c r="X1876" s="37">
        <v>90314</v>
      </c>
      <c r="Y1876" s="37" t="s">
        <v>3219</v>
      </c>
      <c r="Z1876" s="37">
        <v>152.45424753416927</v>
      </c>
    </row>
    <row r="1877" spans="1:26" customFormat="1" x14ac:dyDescent="0.2">
      <c r="A1877" s="37">
        <v>2352</v>
      </c>
      <c r="B1877" s="37" t="s">
        <v>2894</v>
      </c>
      <c r="C1877" s="37" t="s">
        <v>46</v>
      </c>
      <c r="D1877" s="37">
        <v>0.09</v>
      </c>
      <c r="E1877" s="37">
        <v>71.37</v>
      </c>
      <c r="F1877" s="37">
        <v>69</v>
      </c>
      <c r="G1877" s="37" t="s">
        <v>14</v>
      </c>
      <c r="H1877" s="37" t="s">
        <v>47</v>
      </c>
      <c r="I1877" s="37" t="s">
        <v>4</v>
      </c>
      <c r="J1877" s="37" t="s">
        <v>5</v>
      </c>
      <c r="K1877" s="37" t="s">
        <v>40</v>
      </c>
      <c r="L1877" s="37" t="s">
        <v>1007</v>
      </c>
      <c r="M1877" s="37">
        <v>0.68</v>
      </c>
      <c r="N1877" s="37" t="s">
        <v>8</v>
      </c>
      <c r="O1877" s="37" t="s">
        <v>87</v>
      </c>
      <c r="P1877" s="37" t="s">
        <v>394</v>
      </c>
      <c r="Q1877" s="37" t="s">
        <v>2895</v>
      </c>
      <c r="R1877" s="37">
        <v>21501</v>
      </c>
      <c r="S1877" s="39">
        <v>42178</v>
      </c>
      <c r="T1877" s="39">
        <v>42179</v>
      </c>
      <c r="U1877" s="37">
        <v>-1537.1356000000001</v>
      </c>
      <c r="V1877" s="37">
        <v>19</v>
      </c>
      <c r="W1877" s="37">
        <v>1302.98</v>
      </c>
      <c r="X1877" s="37">
        <v>86166</v>
      </c>
      <c r="Y1877" s="37" t="s">
        <v>3219</v>
      </c>
      <c r="Z1877" s="37">
        <v>930.8312425098427</v>
      </c>
    </row>
    <row r="1878" spans="1:26" customFormat="1" x14ac:dyDescent="0.2">
      <c r="A1878" s="37">
        <v>2044</v>
      </c>
      <c r="B1878" s="37" t="s">
        <v>2936</v>
      </c>
      <c r="C1878" s="37" t="s">
        <v>23</v>
      </c>
      <c r="D1878" s="37">
        <v>0.09</v>
      </c>
      <c r="E1878" s="37">
        <v>20.99</v>
      </c>
      <c r="F1878" s="37">
        <v>2.5</v>
      </c>
      <c r="G1878" s="37" t="s">
        <v>14</v>
      </c>
      <c r="H1878" s="37" t="s">
        <v>70</v>
      </c>
      <c r="I1878" s="37" t="s">
        <v>16</v>
      </c>
      <c r="J1878" s="37" t="s">
        <v>111</v>
      </c>
      <c r="K1878" s="37" t="s">
        <v>26</v>
      </c>
      <c r="L1878" s="37" t="s">
        <v>1177</v>
      </c>
      <c r="M1878" s="37">
        <v>0.81</v>
      </c>
      <c r="N1878" s="37" t="s">
        <v>8</v>
      </c>
      <c r="O1878" s="37" t="s">
        <v>9</v>
      </c>
      <c r="P1878" s="37" t="s">
        <v>20</v>
      </c>
      <c r="Q1878" s="37" t="s">
        <v>2937</v>
      </c>
      <c r="R1878" s="37">
        <v>72756</v>
      </c>
      <c r="S1878" s="39">
        <v>42179</v>
      </c>
      <c r="T1878" s="39">
        <v>42186</v>
      </c>
      <c r="U1878" s="37">
        <v>-136.12200000000001</v>
      </c>
      <c r="V1878" s="37">
        <v>6</v>
      </c>
      <c r="W1878" s="37">
        <v>100.11</v>
      </c>
      <c r="X1878" s="37">
        <v>88692</v>
      </c>
      <c r="Y1878" s="37" t="s">
        <v>3216</v>
      </c>
      <c r="Z1878" s="37">
        <v>325.99326956343373</v>
      </c>
    </row>
    <row r="1879" spans="1:26" customFormat="1" x14ac:dyDescent="0.2">
      <c r="A1879" s="37">
        <v>3325</v>
      </c>
      <c r="B1879" s="37" t="s">
        <v>2259</v>
      </c>
      <c r="C1879" s="37" t="s">
        <v>23</v>
      </c>
      <c r="D1879" s="37">
        <v>0</v>
      </c>
      <c r="E1879" s="37">
        <v>8.74</v>
      </c>
      <c r="F1879" s="37">
        <v>8.2899999999999991</v>
      </c>
      <c r="G1879" s="37" t="s">
        <v>14</v>
      </c>
      <c r="H1879" s="37" t="s">
        <v>15</v>
      </c>
      <c r="I1879" s="37" t="s">
        <v>24</v>
      </c>
      <c r="J1879" s="37" t="s">
        <v>321</v>
      </c>
      <c r="K1879" s="37" t="s">
        <v>49</v>
      </c>
      <c r="L1879" s="37" t="s">
        <v>416</v>
      </c>
      <c r="M1879" s="37">
        <v>0.38</v>
      </c>
      <c r="N1879" s="37" t="s">
        <v>8</v>
      </c>
      <c r="O1879" s="37" t="s">
        <v>35</v>
      </c>
      <c r="P1879" s="37" t="s">
        <v>115</v>
      </c>
      <c r="Q1879" s="37" t="s">
        <v>2261</v>
      </c>
      <c r="R1879" s="37">
        <v>97420</v>
      </c>
      <c r="S1879" s="39">
        <v>42179</v>
      </c>
      <c r="T1879" s="39">
        <v>42181</v>
      </c>
      <c r="U1879" s="37">
        <v>-79.400000000000006</v>
      </c>
      <c r="V1879" s="37">
        <v>14</v>
      </c>
      <c r="W1879" s="37">
        <v>131.62</v>
      </c>
      <c r="X1879" s="37">
        <v>90986</v>
      </c>
      <c r="Y1879" s="37" t="s">
        <v>3218</v>
      </c>
      <c r="Z1879" s="37">
        <v>178.85916300861336</v>
      </c>
    </row>
    <row r="1880" spans="1:26" customFormat="1" x14ac:dyDescent="0.2">
      <c r="A1880" s="37">
        <v>721</v>
      </c>
      <c r="B1880" s="37" t="s">
        <v>2116</v>
      </c>
      <c r="C1880" s="37" t="s">
        <v>46</v>
      </c>
      <c r="D1880" s="37">
        <v>0.04</v>
      </c>
      <c r="E1880" s="37">
        <v>10.64</v>
      </c>
      <c r="F1880" s="37">
        <v>5.16</v>
      </c>
      <c r="G1880" s="37" t="s">
        <v>14</v>
      </c>
      <c r="H1880" s="37" t="s">
        <v>70</v>
      </c>
      <c r="I1880" s="37" t="s">
        <v>4</v>
      </c>
      <c r="J1880" s="37" t="s">
        <v>102</v>
      </c>
      <c r="K1880" s="37" t="s">
        <v>49</v>
      </c>
      <c r="L1880" s="37" t="s">
        <v>1820</v>
      </c>
      <c r="M1880" s="37">
        <v>0.56999999999999995</v>
      </c>
      <c r="N1880" s="37" t="s">
        <v>8</v>
      </c>
      <c r="O1880" s="37" t="s">
        <v>28</v>
      </c>
      <c r="P1880" s="37" t="s">
        <v>29</v>
      </c>
      <c r="Q1880" s="37" t="s">
        <v>2117</v>
      </c>
      <c r="R1880" s="37">
        <v>46041</v>
      </c>
      <c r="S1880" s="39">
        <v>42179</v>
      </c>
      <c r="T1880" s="39">
        <v>42180</v>
      </c>
      <c r="U1880" s="37">
        <v>24.096</v>
      </c>
      <c r="V1880" s="37">
        <v>6</v>
      </c>
      <c r="W1880" s="37">
        <v>66.900000000000006</v>
      </c>
      <c r="X1880" s="37">
        <v>91053</v>
      </c>
      <c r="Y1880" s="37" t="s">
        <v>3217</v>
      </c>
      <c r="Z1880" s="37">
        <v>485.97161872317957</v>
      </c>
    </row>
    <row r="1881" spans="1:26" customFormat="1" x14ac:dyDescent="0.2">
      <c r="A1881" s="37">
        <v>721</v>
      </c>
      <c r="B1881" s="37" t="s">
        <v>2116</v>
      </c>
      <c r="C1881" s="37" t="s">
        <v>46</v>
      </c>
      <c r="D1881" s="37">
        <v>0.03</v>
      </c>
      <c r="E1881" s="37">
        <v>2.78</v>
      </c>
      <c r="F1881" s="37">
        <v>1.34</v>
      </c>
      <c r="G1881" s="37" t="s">
        <v>63</v>
      </c>
      <c r="H1881" s="37" t="s">
        <v>70</v>
      </c>
      <c r="I1881" s="37" t="s">
        <v>24</v>
      </c>
      <c r="J1881" s="37" t="s">
        <v>25</v>
      </c>
      <c r="K1881" s="37" t="s">
        <v>26</v>
      </c>
      <c r="L1881" s="37" t="s">
        <v>2938</v>
      </c>
      <c r="M1881" s="37">
        <v>0.45</v>
      </c>
      <c r="N1881" s="37" t="s">
        <v>8</v>
      </c>
      <c r="O1881" s="37" t="s">
        <v>28</v>
      </c>
      <c r="P1881" s="37" t="s">
        <v>29</v>
      </c>
      <c r="Q1881" s="37" t="s">
        <v>2117</v>
      </c>
      <c r="R1881" s="37">
        <v>46041</v>
      </c>
      <c r="S1881" s="39">
        <v>42179</v>
      </c>
      <c r="T1881" s="39">
        <v>42181</v>
      </c>
      <c r="U1881" s="37">
        <v>6.9720000000000004</v>
      </c>
      <c r="V1881" s="37">
        <v>15</v>
      </c>
      <c r="W1881" s="37">
        <v>43.13</v>
      </c>
      <c r="X1881" s="37">
        <v>91053</v>
      </c>
      <c r="Y1881" s="37" t="s">
        <v>3217</v>
      </c>
      <c r="Z1881" s="37">
        <v>162.87758341606735</v>
      </c>
    </row>
    <row r="1882" spans="1:26" customFormat="1" x14ac:dyDescent="0.2">
      <c r="A1882" s="37">
        <v>3084</v>
      </c>
      <c r="B1882" s="37" t="s">
        <v>2210</v>
      </c>
      <c r="C1882" s="37" t="s">
        <v>46</v>
      </c>
      <c r="D1882" s="37">
        <v>0.01</v>
      </c>
      <c r="E1882" s="37">
        <v>7.1</v>
      </c>
      <c r="F1882" s="37">
        <v>6.05</v>
      </c>
      <c r="G1882" s="37" t="s">
        <v>14</v>
      </c>
      <c r="H1882" s="37" t="s">
        <v>3</v>
      </c>
      <c r="I1882" s="37" t="s">
        <v>24</v>
      </c>
      <c r="J1882" s="37" t="s">
        <v>48</v>
      </c>
      <c r="K1882" s="37" t="s">
        <v>49</v>
      </c>
      <c r="L1882" s="37" t="s">
        <v>227</v>
      </c>
      <c r="M1882" s="37">
        <v>0.39</v>
      </c>
      <c r="N1882" s="37" t="s">
        <v>8</v>
      </c>
      <c r="O1882" s="37" t="s">
        <v>35</v>
      </c>
      <c r="P1882" s="37" t="s">
        <v>42</v>
      </c>
      <c r="Q1882" s="37" t="s">
        <v>463</v>
      </c>
      <c r="R1882" s="37">
        <v>98503</v>
      </c>
      <c r="S1882" s="39">
        <v>42179</v>
      </c>
      <c r="T1882" s="39">
        <v>42180</v>
      </c>
      <c r="U1882" s="37">
        <v>-39.186250000000001</v>
      </c>
      <c r="V1882" s="37">
        <v>18</v>
      </c>
      <c r="W1882" s="37">
        <v>133.19</v>
      </c>
      <c r="X1882" s="37">
        <v>89880</v>
      </c>
      <c r="Y1882" s="37" t="s">
        <v>3218</v>
      </c>
      <c r="Z1882" s="37">
        <v>295.85201801593018</v>
      </c>
    </row>
    <row r="1883" spans="1:26" customFormat="1" x14ac:dyDescent="0.2">
      <c r="A1883" s="37">
        <v>3084</v>
      </c>
      <c r="B1883" s="37" t="s">
        <v>2210</v>
      </c>
      <c r="C1883" s="37" t="s">
        <v>46</v>
      </c>
      <c r="D1883" s="37">
        <v>0.05</v>
      </c>
      <c r="E1883" s="37">
        <v>18.97</v>
      </c>
      <c r="F1883" s="37">
        <v>9.0299999999999994</v>
      </c>
      <c r="G1883" s="37" t="s">
        <v>14</v>
      </c>
      <c r="H1883" s="37" t="s">
        <v>3</v>
      </c>
      <c r="I1883" s="37" t="s">
        <v>24</v>
      </c>
      <c r="J1883" s="37" t="s">
        <v>64</v>
      </c>
      <c r="K1883" s="37" t="s">
        <v>49</v>
      </c>
      <c r="L1883" s="37" t="s">
        <v>606</v>
      </c>
      <c r="M1883" s="37">
        <v>0.37</v>
      </c>
      <c r="N1883" s="37" t="s">
        <v>8</v>
      </c>
      <c r="O1883" s="37" t="s">
        <v>35</v>
      </c>
      <c r="P1883" s="37" t="s">
        <v>42</v>
      </c>
      <c r="Q1883" s="37" t="s">
        <v>463</v>
      </c>
      <c r="R1883" s="37">
        <v>98503</v>
      </c>
      <c r="S1883" s="39">
        <v>42179</v>
      </c>
      <c r="T1883" s="39">
        <v>42180</v>
      </c>
      <c r="U1883" s="37">
        <v>-1.89</v>
      </c>
      <c r="V1883" s="37">
        <v>5</v>
      </c>
      <c r="W1883" s="37">
        <v>97.33</v>
      </c>
      <c r="X1883" s="37">
        <v>89880</v>
      </c>
      <c r="Y1883" s="37" t="s">
        <v>3218</v>
      </c>
      <c r="Z1883" s="37">
        <v>410.54314647120106</v>
      </c>
    </row>
    <row r="1884" spans="1:26" customFormat="1" x14ac:dyDescent="0.2">
      <c r="A1884" s="37">
        <v>1416</v>
      </c>
      <c r="B1884" s="37" t="s">
        <v>2406</v>
      </c>
      <c r="C1884" s="37" t="s">
        <v>13</v>
      </c>
      <c r="D1884" s="37">
        <v>0.04</v>
      </c>
      <c r="E1884" s="37">
        <v>46.89</v>
      </c>
      <c r="F1884" s="37">
        <v>5.0999999999999996</v>
      </c>
      <c r="G1884" s="37" t="s">
        <v>14</v>
      </c>
      <c r="H1884" s="37" t="s">
        <v>3</v>
      </c>
      <c r="I1884" s="37" t="s">
        <v>24</v>
      </c>
      <c r="J1884" s="37" t="s">
        <v>71</v>
      </c>
      <c r="K1884" s="37" t="s">
        <v>120</v>
      </c>
      <c r="L1884" s="37" t="s">
        <v>1819</v>
      </c>
      <c r="M1884" s="37">
        <v>0.46</v>
      </c>
      <c r="N1884" s="37" t="s">
        <v>8</v>
      </c>
      <c r="O1884" s="37" t="s">
        <v>28</v>
      </c>
      <c r="P1884" s="37" t="s">
        <v>29</v>
      </c>
      <c r="Q1884" s="37" t="s">
        <v>1488</v>
      </c>
      <c r="R1884" s="37">
        <v>46203</v>
      </c>
      <c r="S1884" s="39">
        <v>42180</v>
      </c>
      <c r="T1884" s="39">
        <v>42182</v>
      </c>
      <c r="U1884" s="37">
        <v>87.12</v>
      </c>
      <c r="V1884" s="37">
        <v>4</v>
      </c>
      <c r="W1884" s="37">
        <v>182.61</v>
      </c>
      <c r="X1884" s="37">
        <v>90540</v>
      </c>
      <c r="Y1884" s="37" t="s">
        <v>3217</v>
      </c>
      <c r="Z1884" s="37">
        <v>358.44457624090779</v>
      </c>
    </row>
    <row r="1885" spans="1:26" customFormat="1" x14ac:dyDescent="0.2">
      <c r="A1885" s="37">
        <v>1551</v>
      </c>
      <c r="B1885" s="37" t="s">
        <v>2939</v>
      </c>
      <c r="C1885" s="37" t="s">
        <v>23</v>
      </c>
      <c r="D1885" s="37">
        <v>7.0000000000000007E-2</v>
      </c>
      <c r="E1885" s="37">
        <v>17.7</v>
      </c>
      <c r="F1885" s="37">
        <v>9.4700000000000006</v>
      </c>
      <c r="G1885" s="37" t="s">
        <v>14</v>
      </c>
      <c r="H1885" s="37" t="s">
        <v>15</v>
      </c>
      <c r="I1885" s="37" t="s">
        <v>24</v>
      </c>
      <c r="J1885" s="37" t="s">
        <v>54</v>
      </c>
      <c r="K1885" s="37" t="s">
        <v>49</v>
      </c>
      <c r="L1885" s="37" t="s">
        <v>1027</v>
      </c>
      <c r="M1885" s="37">
        <v>0.59</v>
      </c>
      <c r="N1885" s="37" t="s">
        <v>8</v>
      </c>
      <c r="O1885" s="37" t="s">
        <v>9</v>
      </c>
      <c r="P1885" s="37" t="s">
        <v>10</v>
      </c>
      <c r="Q1885" s="37" t="s">
        <v>2940</v>
      </c>
      <c r="R1885" s="37">
        <v>39530</v>
      </c>
      <c r="S1885" s="39">
        <v>42180</v>
      </c>
      <c r="T1885" s="39">
        <v>42186</v>
      </c>
      <c r="U1885" s="37">
        <v>-243.54400000000001</v>
      </c>
      <c r="V1885" s="37">
        <v>18</v>
      </c>
      <c r="W1885" s="37">
        <v>300.67</v>
      </c>
      <c r="X1885" s="37">
        <v>87488</v>
      </c>
      <c r="Y1885" s="37" t="s">
        <v>3216</v>
      </c>
      <c r="Z1885" s="37">
        <v>199.74905333474251</v>
      </c>
    </row>
    <row r="1886" spans="1:26" customFormat="1" x14ac:dyDescent="0.2">
      <c r="A1886" s="37">
        <v>3128</v>
      </c>
      <c r="B1886" s="37" t="s">
        <v>2941</v>
      </c>
      <c r="C1886" s="37" t="s">
        <v>23</v>
      </c>
      <c r="D1886" s="37">
        <v>0.08</v>
      </c>
      <c r="E1886" s="37">
        <v>3.69</v>
      </c>
      <c r="F1886" s="37">
        <v>2.5</v>
      </c>
      <c r="G1886" s="37" t="s">
        <v>14</v>
      </c>
      <c r="H1886" s="37" t="s">
        <v>3</v>
      </c>
      <c r="I1886" s="37" t="s">
        <v>24</v>
      </c>
      <c r="J1886" s="37" t="s">
        <v>321</v>
      </c>
      <c r="K1886" s="37" t="s">
        <v>49</v>
      </c>
      <c r="L1886" s="37" t="s">
        <v>2206</v>
      </c>
      <c r="M1886" s="37">
        <v>0.39</v>
      </c>
      <c r="N1886" s="37" t="s">
        <v>8</v>
      </c>
      <c r="O1886" s="37" t="s">
        <v>9</v>
      </c>
      <c r="P1886" s="37" t="s">
        <v>144</v>
      </c>
      <c r="Q1886" s="37" t="s">
        <v>2942</v>
      </c>
      <c r="R1886" s="37">
        <v>71109</v>
      </c>
      <c r="S1886" s="39">
        <v>42180</v>
      </c>
      <c r="T1886" s="39">
        <v>42185</v>
      </c>
      <c r="U1886" s="37">
        <v>-139.07599999999999</v>
      </c>
      <c r="V1886" s="37">
        <v>9</v>
      </c>
      <c r="W1886" s="37">
        <v>31.98</v>
      </c>
      <c r="X1886" s="37">
        <v>89810</v>
      </c>
      <c r="Y1886" s="37" t="s">
        <v>3216</v>
      </c>
      <c r="Z1886" s="37">
        <v>-82.761070279535474</v>
      </c>
    </row>
    <row r="1887" spans="1:26" customFormat="1" x14ac:dyDescent="0.2">
      <c r="A1887" s="37">
        <v>3176</v>
      </c>
      <c r="B1887" s="37" t="s">
        <v>2385</v>
      </c>
      <c r="C1887" s="37" t="s">
        <v>23</v>
      </c>
      <c r="D1887" s="37">
        <v>0.02</v>
      </c>
      <c r="E1887" s="37">
        <v>58.14</v>
      </c>
      <c r="F1887" s="37">
        <v>36.61</v>
      </c>
      <c r="G1887" s="37" t="s">
        <v>2</v>
      </c>
      <c r="H1887" s="37" t="s">
        <v>15</v>
      </c>
      <c r="I1887" s="37" t="s">
        <v>4</v>
      </c>
      <c r="J1887" s="37" t="s">
        <v>93</v>
      </c>
      <c r="K1887" s="37" t="s">
        <v>6</v>
      </c>
      <c r="L1887" s="37" t="s">
        <v>2551</v>
      </c>
      <c r="M1887" s="37">
        <v>0.61</v>
      </c>
      <c r="N1887" s="37" t="s">
        <v>8</v>
      </c>
      <c r="O1887" s="37" t="s">
        <v>9</v>
      </c>
      <c r="P1887" s="37" t="s">
        <v>99</v>
      </c>
      <c r="Q1887" s="37" t="s">
        <v>2387</v>
      </c>
      <c r="R1887" s="37">
        <v>32216</v>
      </c>
      <c r="S1887" s="39">
        <v>42180</v>
      </c>
      <c r="T1887" s="39">
        <v>42186</v>
      </c>
      <c r="U1887" s="37">
        <v>0.25800000000000001</v>
      </c>
      <c r="V1887" s="37">
        <v>22</v>
      </c>
      <c r="W1887" s="37">
        <v>1358.02</v>
      </c>
      <c r="X1887" s="37">
        <v>90821</v>
      </c>
      <c r="Y1887" s="37" t="s">
        <v>3216</v>
      </c>
      <c r="Z1887" s="37">
        <v>1572.3440293163624</v>
      </c>
    </row>
    <row r="1888" spans="1:26" customFormat="1" x14ac:dyDescent="0.2">
      <c r="A1888" s="37">
        <v>3176</v>
      </c>
      <c r="B1888" s="37" t="s">
        <v>2385</v>
      </c>
      <c r="C1888" s="37" t="s">
        <v>23</v>
      </c>
      <c r="D1888" s="37">
        <v>0.03</v>
      </c>
      <c r="E1888" s="37">
        <v>15.57</v>
      </c>
      <c r="F1888" s="37">
        <v>1.39</v>
      </c>
      <c r="G1888" s="37" t="s">
        <v>14</v>
      </c>
      <c r="H1888" s="37" t="s">
        <v>15</v>
      </c>
      <c r="I1888" s="37" t="s">
        <v>24</v>
      </c>
      <c r="J1888" s="37" t="s">
        <v>321</v>
      </c>
      <c r="K1888" s="37" t="s">
        <v>49</v>
      </c>
      <c r="L1888" s="37" t="s">
        <v>2316</v>
      </c>
      <c r="M1888" s="37">
        <v>0.38</v>
      </c>
      <c r="N1888" s="37" t="s">
        <v>8</v>
      </c>
      <c r="O1888" s="37" t="s">
        <v>9</v>
      </c>
      <c r="P1888" s="37" t="s">
        <v>99</v>
      </c>
      <c r="Q1888" s="37" t="s">
        <v>2387</v>
      </c>
      <c r="R1888" s="37">
        <v>32216</v>
      </c>
      <c r="S1888" s="39">
        <v>42180</v>
      </c>
      <c r="T1888" s="39">
        <v>42186</v>
      </c>
      <c r="U1888" s="37">
        <v>63.222000000000001</v>
      </c>
      <c r="V1888" s="37">
        <v>22</v>
      </c>
      <c r="W1888" s="37">
        <v>358.84</v>
      </c>
      <c r="X1888" s="37">
        <v>90821</v>
      </c>
      <c r="Y1888" s="37" t="s">
        <v>3216</v>
      </c>
      <c r="Z1888" s="37">
        <v>135.77070063992727</v>
      </c>
    </row>
    <row r="1889" spans="1:26" customFormat="1" x14ac:dyDescent="0.2">
      <c r="A1889" s="37">
        <v>447</v>
      </c>
      <c r="B1889" s="37" t="s">
        <v>2943</v>
      </c>
      <c r="C1889" s="37" t="s">
        <v>46</v>
      </c>
      <c r="D1889" s="37">
        <v>0.04</v>
      </c>
      <c r="E1889" s="37">
        <v>130.97999999999999</v>
      </c>
      <c r="F1889" s="37">
        <v>30</v>
      </c>
      <c r="G1889" s="37" t="s">
        <v>2</v>
      </c>
      <c r="H1889" s="37" t="s">
        <v>70</v>
      </c>
      <c r="I1889" s="37" t="s">
        <v>4</v>
      </c>
      <c r="J1889" s="37" t="s">
        <v>85</v>
      </c>
      <c r="K1889" s="37" t="s">
        <v>33</v>
      </c>
      <c r="L1889" s="37" t="s">
        <v>2175</v>
      </c>
      <c r="M1889" s="37">
        <v>0.78</v>
      </c>
      <c r="N1889" s="37" t="s">
        <v>8</v>
      </c>
      <c r="O1889" s="37" t="s">
        <v>28</v>
      </c>
      <c r="P1889" s="37" t="s">
        <v>60</v>
      </c>
      <c r="Q1889" s="37" t="s">
        <v>1625</v>
      </c>
      <c r="R1889" s="37">
        <v>55113</v>
      </c>
      <c r="S1889" s="39">
        <v>42180</v>
      </c>
      <c r="T1889" s="39">
        <v>42183</v>
      </c>
      <c r="U1889" s="37">
        <v>-82.903999999999996</v>
      </c>
      <c r="V1889" s="37">
        <v>1</v>
      </c>
      <c r="W1889" s="37">
        <v>159.51</v>
      </c>
      <c r="X1889" s="37">
        <v>90449</v>
      </c>
      <c r="Y1889" s="37" t="s">
        <v>3217</v>
      </c>
      <c r="Z1889" s="37">
        <v>1810.9895487200745</v>
      </c>
    </row>
    <row r="1890" spans="1:26" customFormat="1" x14ac:dyDescent="0.2">
      <c r="A1890" s="37">
        <v>447</v>
      </c>
      <c r="B1890" s="37" t="s">
        <v>2943</v>
      </c>
      <c r="C1890" s="37" t="s">
        <v>46</v>
      </c>
      <c r="D1890" s="37">
        <v>0.05</v>
      </c>
      <c r="E1890" s="37">
        <v>200.99</v>
      </c>
      <c r="F1890" s="37">
        <v>4.2</v>
      </c>
      <c r="G1890" s="37" t="s">
        <v>14</v>
      </c>
      <c r="H1890" s="37" t="s">
        <v>70</v>
      </c>
      <c r="I1890" s="37" t="s">
        <v>16</v>
      </c>
      <c r="J1890" s="37" t="s">
        <v>111</v>
      </c>
      <c r="K1890" s="37" t="s">
        <v>49</v>
      </c>
      <c r="L1890" s="37" t="s">
        <v>770</v>
      </c>
      <c r="M1890" s="37">
        <v>0.59</v>
      </c>
      <c r="N1890" s="37" t="s">
        <v>8</v>
      </c>
      <c r="O1890" s="37" t="s">
        <v>28</v>
      </c>
      <c r="P1890" s="37" t="s">
        <v>60</v>
      </c>
      <c r="Q1890" s="37" t="s">
        <v>1625</v>
      </c>
      <c r="R1890" s="37">
        <v>55113</v>
      </c>
      <c r="S1890" s="39">
        <v>42180</v>
      </c>
      <c r="T1890" s="39">
        <v>42180</v>
      </c>
      <c r="U1890" s="37">
        <v>1268.8064999999999</v>
      </c>
      <c r="V1890" s="37">
        <v>11</v>
      </c>
      <c r="W1890" s="37">
        <v>1838.85</v>
      </c>
      <c r="X1890" s="37">
        <v>90449</v>
      </c>
      <c r="Y1890" s="37" t="s">
        <v>3217</v>
      </c>
      <c r="Z1890" s="37">
        <v>2340.4686798261137</v>
      </c>
    </row>
    <row r="1891" spans="1:26" customFormat="1" x14ac:dyDescent="0.2">
      <c r="A1891" s="37">
        <v>1419</v>
      </c>
      <c r="B1891" s="37" t="s">
        <v>2944</v>
      </c>
      <c r="C1891" s="37" t="s">
        <v>46</v>
      </c>
      <c r="D1891" s="37">
        <v>0.01</v>
      </c>
      <c r="E1891" s="37">
        <v>124.49</v>
      </c>
      <c r="F1891" s="37">
        <v>51.94</v>
      </c>
      <c r="G1891" s="37" t="s">
        <v>2</v>
      </c>
      <c r="H1891" s="37" t="s">
        <v>3</v>
      </c>
      <c r="I1891" s="37" t="s">
        <v>4</v>
      </c>
      <c r="J1891" s="37" t="s">
        <v>5</v>
      </c>
      <c r="K1891" s="37" t="s">
        <v>6</v>
      </c>
      <c r="L1891" s="37" t="s">
        <v>1125</v>
      </c>
      <c r="M1891" s="37">
        <v>0.63</v>
      </c>
      <c r="N1891" s="37" t="s">
        <v>8</v>
      </c>
      <c r="O1891" s="37" t="s">
        <v>28</v>
      </c>
      <c r="P1891" s="37" t="s">
        <v>29</v>
      </c>
      <c r="Q1891" s="37" t="s">
        <v>2005</v>
      </c>
      <c r="R1891" s="37">
        <v>47905</v>
      </c>
      <c r="S1891" s="39">
        <v>42180</v>
      </c>
      <c r="T1891" s="39">
        <v>42181</v>
      </c>
      <c r="U1891" s="37">
        <v>-94.674644999999998</v>
      </c>
      <c r="V1891" s="37">
        <v>18</v>
      </c>
      <c r="W1891" s="37">
        <v>2376.12</v>
      </c>
      <c r="X1891" s="37">
        <v>90540</v>
      </c>
      <c r="Y1891" s="37" t="s">
        <v>3217</v>
      </c>
      <c r="Z1891" s="37">
        <v>2271.1200183876908</v>
      </c>
    </row>
    <row r="1892" spans="1:26" customFormat="1" x14ac:dyDescent="0.2">
      <c r="A1892" s="37">
        <v>1442</v>
      </c>
      <c r="B1892" s="37" t="s">
        <v>853</v>
      </c>
      <c r="C1892" s="37" t="s">
        <v>46</v>
      </c>
      <c r="D1892" s="37">
        <v>0.04</v>
      </c>
      <c r="E1892" s="37">
        <v>177.98</v>
      </c>
      <c r="F1892" s="37">
        <v>0.99</v>
      </c>
      <c r="G1892" s="37" t="s">
        <v>14</v>
      </c>
      <c r="H1892" s="37" t="s">
        <v>70</v>
      </c>
      <c r="I1892" s="37" t="s">
        <v>24</v>
      </c>
      <c r="J1892" s="37" t="s">
        <v>71</v>
      </c>
      <c r="K1892" s="37" t="s">
        <v>49</v>
      </c>
      <c r="L1892" s="37" t="s">
        <v>2829</v>
      </c>
      <c r="M1892" s="37">
        <v>0.56000000000000005</v>
      </c>
      <c r="N1892" s="37" t="s">
        <v>8</v>
      </c>
      <c r="O1892" s="37" t="s">
        <v>28</v>
      </c>
      <c r="P1892" s="37" t="s">
        <v>56</v>
      </c>
      <c r="Q1892" s="37" t="s">
        <v>854</v>
      </c>
      <c r="R1892" s="37">
        <v>65807</v>
      </c>
      <c r="S1892" s="39">
        <v>42180</v>
      </c>
      <c r="T1892" s="39">
        <v>42182</v>
      </c>
      <c r="U1892" s="37">
        <v>1909.8855000000001</v>
      </c>
      <c r="V1892" s="37">
        <v>15</v>
      </c>
      <c r="W1892" s="37">
        <v>2767.95</v>
      </c>
      <c r="X1892" s="37">
        <v>89076</v>
      </c>
      <c r="Y1892" s="37" t="s">
        <v>3217</v>
      </c>
      <c r="Z1892" s="37">
        <v>2817.8062708171965</v>
      </c>
    </row>
    <row r="1893" spans="1:26" customFormat="1" x14ac:dyDescent="0.2">
      <c r="A1893" s="37">
        <v>2903</v>
      </c>
      <c r="B1893" s="37" t="s">
        <v>2945</v>
      </c>
      <c r="C1893" s="37" t="s">
        <v>46</v>
      </c>
      <c r="D1893" s="37">
        <v>0.06</v>
      </c>
      <c r="E1893" s="37">
        <v>70.89</v>
      </c>
      <c r="F1893" s="37">
        <v>89.3</v>
      </c>
      <c r="G1893" s="37" t="s">
        <v>2</v>
      </c>
      <c r="H1893" s="37" t="s">
        <v>3</v>
      </c>
      <c r="I1893" s="37" t="s">
        <v>4</v>
      </c>
      <c r="J1893" s="37" t="s">
        <v>5</v>
      </c>
      <c r="K1893" s="37" t="s">
        <v>6</v>
      </c>
      <c r="L1893" s="37" t="s">
        <v>2946</v>
      </c>
      <c r="M1893" s="37">
        <v>0.72</v>
      </c>
      <c r="N1893" s="37" t="s">
        <v>8</v>
      </c>
      <c r="O1893" s="37" t="s">
        <v>87</v>
      </c>
      <c r="P1893" s="37" t="s">
        <v>293</v>
      </c>
      <c r="Q1893" s="37" t="s">
        <v>2947</v>
      </c>
      <c r="R1893" s="37">
        <v>43068</v>
      </c>
      <c r="S1893" s="39">
        <v>42180</v>
      </c>
      <c r="T1893" s="39">
        <v>42180</v>
      </c>
      <c r="U1893" s="37">
        <v>65.077020000000005</v>
      </c>
      <c r="V1893" s="37">
        <v>6</v>
      </c>
      <c r="W1893" s="37">
        <v>364.26</v>
      </c>
      <c r="X1893" s="37">
        <v>87374</v>
      </c>
      <c r="Y1893" s="37" t="s">
        <v>3219</v>
      </c>
      <c r="Z1893" s="37">
        <v>3341.1421550383875</v>
      </c>
    </row>
    <row r="1894" spans="1:26" customFormat="1" x14ac:dyDescent="0.2">
      <c r="A1894" s="37">
        <v>3261</v>
      </c>
      <c r="B1894" s="37" t="s">
        <v>2948</v>
      </c>
      <c r="C1894" s="37" t="s">
        <v>46</v>
      </c>
      <c r="D1894" s="37">
        <v>7.0000000000000007E-2</v>
      </c>
      <c r="E1894" s="37">
        <v>105.34</v>
      </c>
      <c r="F1894" s="37">
        <v>24.49</v>
      </c>
      <c r="G1894" s="37" t="s">
        <v>63</v>
      </c>
      <c r="H1894" s="37" t="s">
        <v>15</v>
      </c>
      <c r="I1894" s="37" t="s">
        <v>4</v>
      </c>
      <c r="J1894" s="37" t="s">
        <v>102</v>
      </c>
      <c r="K1894" s="37" t="s">
        <v>40</v>
      </c>
      <c r="L1894" s="37" t="s">
        <v>657</v>
      </c>
      <c r="M1894" s="37">
        <v>0.61</v>
      </c>
      <c r="N1894" s="37" t="s">
        <v>8</v>
      </c>
      <c r="O1894" s="37" t="s">
        <v>28</v>
      </c>
      <c r="P1894" s="37" t="s">
        <v>265</v>
      </c>
      <c r="Q1894" s="37" t="s">
        <v>2949</v>
      </c>
      <c r="R1894" s="37">
        <v>49221</v>
      </c>
      <c r="S1894" s="39">
        <v>42180</v>
      </c>
      <c r="T1894" s="39">
        <v>42181</v>
      </c>
      <c r="U1894" s="37">
        <v>710.67240000000004</v>
      </c>
      <c r="V1894" s="37">
        <v>10</v>
      </c>
      <c r="W1894" s="37">
        <v>1029.96</v>
      </c>
      <c r="X1894" s="37">
        <v>90296</v>
      </c>
      <c r="Y1894" s="37" t="s">
        <v>3217</v>
      </c>
      <c r="Z1894" s="37">
        <v>1922.2943432647264</v>
      </c>
    </row>
    <row r="1895" spans="1:26" customFormat="1" x14ac:dyDescent="0.2">
      <c r="A1895" s="37">
        <v>2197</v>
      </c>
      <c r="B1895" s="37" t="s">
        <v>2950</v>
      </c>
      <c r="C1895" s="37" t="s">
        <v>1</v>
      </c>
      <c r="D1895" s="37">
        <v>0.08</v>
      </c>
      <c r="E1895" s="37">
        <v>100.97</v>
      </c>
      <c r="F1895" s="37">
        <v>7.18</v>
      </c>
      <c r="G1895" s="37" t="s">
        <v>14</v>
      </c>
      <c r="H1895" s="37" t="s">
        <v>3</v>
      </c>
      <c r="I1895" s="37" t="s">
        <v>16</v>
      </c>
      <c r="J1895" s="37" t="s">
        <v>17</v>
      </c>
      <c r="K1895" s="37" t="s">
        <v>49</v>
      </c>
      <c r="L1895" s="37" t="s">
        <v>2777</v>
      </c>
      <c r="M1895" s="37">
        <v>0.46</v>
      </c>
      <c r="N1895" s="37" t="s">
        <v>8</v>
      </c>
      <c r="O1895" s="37" t="s">
        <v>87</v>
      </c>
      <c r="P1895" s="37" t="s">
        <v>88</v>
      </c>
      <c r="Q1895" s="37" t="s">
        <v>1832</v>
      </c>
      <c r="R1895" s="37">
        <v>11756</v>
      </c>
      <c r="S1895" s="39">
        <v>42181</v>
      </c>
      <c r="T1895" s="39">
        <v>42182</v>
      </c>
      <c r="U1895" s="37">
        <v>126.22499999999999</v>
      </c>
      <c r="V1895" s="37">
        <v>7</v>
      </c>
      <c r="W1895" s="37">
        <v>650.25</v>
      </c>
      <c r="X1895" s="37">
        <v>89176</v>
      </c>
      <c r="Y1895" s="37" t="s">
        <v>3219</v>
      </c>
      <c r="Z1895" s="37">
        <v>891.48720397741283</v>
      </c>
    </row>
    <row r="1896" spans="1:26" customFormat="1" x14ac:dyDescent="0.2">
      <c r="A1896" s="37">
        <v>2197</v>
      </c>
      <c r="B1896" s="37" t="s">
        <v>2950</v>
      </c>
      <c r="C1896" s="37" t="s">
        <v>1</v>
      </c>
      <c r="D1896" s="37">
        <v>0</v>
      </c>
      <c r="E1896" s="37">
        <v>13.4</v>
      </c>
      <c r="F1896" s="37">
        <v>4.95</v>
      </c>
      <c r="G1896" s="37" t="s">
        <v>14</v>
      </c>
      <c r="H1896" s="37" t="s">
        <v>3</v>
      </c>
      <c r="I1896" s="37" t="s">
        <v>4</v>
      </c>
      <c r="J1896" s="37" t="s">
        <v>102</v>
      </c>
      <c r="K1896" s="37" t="s">
        <v>18</v>
      </c>
      <c r="L1896" s="37" t="s">
        <v>1181</v>
      </c>
      <c r="M1896" s="37">
        <v>0.37</v>
      </c>
      <c r="N1896" s="37" t="s">
        <v>8</v>
      </c>
      <c r="O1896" s="37" t="s">
        <v>87</v>
      </c>
      <c r="P1896" s="37" t="s">
        <v>88</v>
      </c>
      <c r="Q1896" s="37" t="s">
        <v>1832</v>
      </c>
      <c r="R1896" s="37">
        <v>11756</v>
      </c>
      <c r="S1896" s="39">
        <v>42181</v>
      </c>
      <c r="T1896" s="39">
        <v>42182</v>
      </c>
      <c r="U1896" s="37">
        <v>187.7628</v>
      </c>
      <c r="V1896" s="37">
        <v>19</v>
      </c>
      <c r="W1896" s="37">
        <v>272.12</v>
      </c>
      <c r="X1896" s="37">
        <v>89176</v>
      </c>
      <c r="Y1896" s="37" t="s">
        <v>3219</v>
      </c>
      <c r="Z1896" s="37">
        <v>596.55613218945609</v>
      </c>
    </row>
    <row r="1897" spans="1:26" customFormat="1" x14ac:dyDescent="0.2">
      <c r="A1897" s="37">
        <v>2062</v>
      </c>
      <c r="B1897" s="37" t="s">
        <v>842</v>
      </c>
      <c r="C1897" s="37" t="s">
        <v>23</v>
      </c>
      <c r="D1897" s="37">
        <v>0.04</v>
      </c>
      <c r="E1897" s="37">
        <v>291.73</v>
      </c>
      <c r="F1897" s="37">
        <v>48.8</v>
      </c>
      <c r="G1897" s="37" t="s">
        <v>2</v>
      </c>
      <c r="H1897" s="37" t="s">
        <v>70</v>
      </c>
      <c r="I1897" s="37" t="s">
        <v>4</v>
      </c>
      <c r="J1897" s="37" t="s">
        <v>85</v>
      </c>
      <c r="K1897" s="37" t="s">
        <v>33</v>
      </c>
      <c r="L1897" s="37" t="s">
        <v>86</v>
      </c>
      <c r="M1897" s="37">
        <v>0.56000000000000005</v>
      </c>
      <c r="N1897" s="37" t="s">
        <v>8</v>
      </c>
      <c r="O1897" s="37" t="s">
        <v>9</v>
      </c>
      <c r="P1897" s="37" t="s">
        <v>218</v>
      </c>
      <c r="Q1897" s="37" t="s">
        <v>844</v>
      </c>
      <c r="R1897" s="37">
        <v>23111</v>
      </c>
      <c r="S1897" s="39">
        <v>42181</v>
      </c>
      <c r="T1897" s="39">
        <v>42185</v>
      </c>
      <c r="U1897" s="37">
        <v>-115.90389999999999</v>
      </c>
      <c r="V1897" s="37">
        <v>22</v>
      </c>
      <c r="W1897" s="37">
        <v>6676.61</v>
      </c>
      <c r="X1897" s="37">
        <v>87148</v>
      </c>
      <c r="Y1897" s="37" t="s">
        <v>3216</v>
      </c>
      <c r="Z1897" s="37">
        <v>2496.3531296775145</v>
      </c>
    </row>
    <row r="1898" spans="1:26" customFormat="1" x14ac:dyDescent="0.2">
      <c r="A1898" s="37">
        <v>2587</v>
      </c>
      <c r="B1898" s="37" t="s">
        <v>1403</v>
      </c>
      <c r="C1898" s="37" t="s">
        <v>46</v>
      </c>
      <c r="D1898" s="37">
        <v>0.02</v>
      </c>
      <c r="E1898" s="37">
        <v>22.72</v>
      </c>
      <c r="F1898" s="37">
        <v>8.99</v>
      </c>
      <c r="G1898" s="37" t="s">
        <v>14</v>
      </c>
      <c r="H1898" s="37" t="s">
        <v>47</v>
      </c>
      <c r="I1898" s="37" t="s">
        <v>4</v>
      </c>
      <c r="J1898" s="37" t="s">
        <v>102</v>
      </c>
      <c r="K1898" s="37" t="s">
        <v>18</v>
      </c>
      <c r="L1898" s="37" t="s">
        <v>304</v>
      </c>
      <c r="M1898" s="37">
        <v>0.44</v>
      </c>
      <c r="N1898" s="37" t="s">
        <v>8</v>
      </c>
      <c r="O1898" s="37" t="s">
        <v>28</v>
      </c>
      <c r="P1898" s="37" t="s">
        <v>333</v>
      </c>
      <c r="Q1898" s="37" t="s">
        <v>1405</v>
      </c>
      <c r="R1898" s="37">
        <v>54220</v>
      </c>
      <c r="S1898" s="39">
        <v>42181</v>
      </c>
      <c r="T1898" s="39">
        <v>42181</v>
      </c>
      <c r="U1898" s="37">
        <v>200.0172</v>
      </c>
      <c r="V1898" s="37">
        <v>12</v>
      </c>
      <c r="W1898" s="37">
        <v>289.88</v>
      </c>
      <c r="X1898" s="37">
        <v>91167</v>
      </c>
      <c r="Y1898" s="37" t="s">
        <v>3217</v>
      </c>
      <c r="Z1898" s="37">
        <v>745.4288983840944</v>
      </c>
    </row>
    <row r="1899" spans="1:26" customFormat="1" x14ac:dyDescent="0.2">
      <c r="A1899" s="37">
        <v>1380</v>
      </c>
      <c r="B1899" s="37" t="s">
        <v>2951</v>
      </c>
      <c r="C1899" s="37" t="s">
        <v>23</v>
      </c>
      <c r="D1899" s="37">
        <v>0.05</v>
      </c>
      <c r="E1899" s="37">
        <v>2.89</v>
      </c>
      <c r="F1899" s="37">
        <v>0.5</v>
      </c>
      <c r="G1899" s="37" t="s">
        <v>14</v>
      </c>
      <c r="H1899" s="37" t="s">
        <v>47</v>
      </c>
      <c r="I1899" s="37" t="s">
        <v>24</v>
      </c>
      <c r="J1899" s="37" t="s">
        <v>128</v>
      </c>
      <c r="K1899" s="37" t="s">
        <v>49</v>
      </c>
      <c r="L1899" s="37" t="s">
        <v>705</v>
      </c>
      <c r="M1899" s="37">
        <v>0.38</v>
      </c>
      <c r="N1899" s="37" t="s">
        <v>8</v>
      </c>
      <c r="O1899" s="37" t="s">
        <v>87</v>
      </c>
      <c r="P1899" s="37" t="s">
        <v>1332</v>
      </c>
      <c r="Q1899" s="37" t="s">
        <v>1853</v>
      </c>
      <c r="R1899" s="37">
        <v>3801</v>
      </c>
      <c r="S1899" s="39">
        <v>42182</v>
      </c>
      <c r="T1899" s="39">
        <v>42188</v>
      </c>
      <c r="U1899" s="37">
        <v>18.0642</v>
      </c>
      <c r="V1899" s="37">
        <v>9</v>
      </c>
      <c r="W1899" s="37">
        <v>26.18</v>
      </c>
      <c r="X1899" s="37">
        <v>88213</v>
      </c>
      <c r="Y1899" s="37" t="s">
        <v>3219</v>
      </c>
      <c r="Z1899" s="37">
        <v>71.35834765157216</v>
      </c>
    </row>
    <row r="1900" spans="1:26" customFormat="1" x14ac:dyDescent="0.2">
      <c r="A1900" s="37">
        <v>936</v>
      </c>
      <c r="B1900" s="37" t="s">
        <v>1203</v>
      </c>
      <c r="C1900" s="37" t="s">
        <v>46</v>
      </c>
      <c r="D1900" s="37">
        <v>0.05</v>
      </c>
      <c r="E1900" s="37">
        <v>5.98</v>
      </c>
      <c r="F1900" s="37">
        <v>5.46</v>
      </c>
      <c r="G1900" s="37" t="s">
        <v>14</v>
      </c>
      <c r="H1900" s="37" t="s">
        <v>70</v>
      </c>
      <c r="I1900" s="37" t="s">
        <v>24</v>
      </c>
      <c r="J1900" s="37" t="s">
        <v>64</v>
      </c>
      <c r="K1900" s="37" t="s">
        <v>49</v>
      </c>
      <c r="L1900" s="37" t="s">
        <v>1132</v>
      </c>
      <c r="M1900" s="37">
        <v>0.36</v>
      </c>
      <c r="N1900" s="37" t="s">
        <v>8</v>
      </c>
      <c r="O1900" s="37" t="s">
        <v>35</v>
      </c>
      <c r="P1900" s="37" t="s">
        <v>66</v>
      </c>
      <c r="Q1900" s="37" t="s">
        <v>1205</v>
      </c>
      <c r="R1900" s="37">
        <v>92374</v>
      </c>
      <c r="S1900" s="39">
        <v>42182</v>
      </c>
      <c r="T1900" s="39">
        <v>42182</v>
      </c>
      <c r="U1900" s="37">
        <v>-31.885000000000002</v>
      </c>
      <c r="V1900" s="37">
        <v>17</v>
      </c>
      <c r="W1900" s="37">
        <v>104.95</v>
      </c>
      <c r="X1900" s="37">
        <v>90589</v>
      </c>
      <c r="Y1900" s="37" t="s">
        <v>3218</v>
      </c>
      <c r="Z1900" s="37">
        <v>241.17983943518001</v>
      </c>
    </row>
    <row r="1901" spans="1:26" customFormat="1" x14ac:dyDescent="0.2">
      <c r="A1901" s="37">
        <v>937</v>
      </c>
      <c r="B1901" s="37" t="s">
        <v>2952</v>
      </c>
      <c r="C1901" s="37" t="s">
        <v>46</v>
      </c>
      <c r="D1901" s="37">
        <v>0.01</v>
      </c>
      <c r="E1901" s="37">
        <v>65.989999999999995</v>
      </c>
      <c r="F1901" s="37">
        <v>3.99</v>
      </c>
      <c r="G1901" s="37" t="s">
        <v>14</v>
      </c>
      <c r="H1901" s="37" t="s">
        <v>70</v>
      </c>
      <c r="I1901" s="37" t="s">
        <v>16</v>
      </c>
      <c r="J1901" s="37" t="s">
        <v>111</v>
      </c>
      <c r="K1901" s="37" t="s">
        <v>49</v>
      </c>
      <c r="L1901" s="37" t="s">
        <v>1610</v>
      </c>
      <c r="M1901" s="37">
        <v>0.59</v>
      </c>
      <c r="N1901" s="37" t="s">
        <v>8</v>
      </c>
      <c r="O1901" s="37" t="s">
        <v>35</v>
      </c>
      <c r="P1901" s="37" t="s">
        <v>66</v>
      </c>
      <c r="Q1901" s="37" t="s">
        <v>935</v>
      </c>
      <c r="R1901" s="37">
        <v>90278</v>
      </c>
      <c r="S1901" s="39">
        <v>42182</v>
      </c>
      <c r="T1901" s="39">
        <v>42183</v>
      </c>
      <c r="U1901" s="37">
        <v>-95.210499999999996</v>
      </c>
      <c r="V1901" s="37">
        <v>3</v>
      </c>
      <c r="W1901" s="37">
        <v>166.59</v>
      </c>
      <c r="X1901" s="37">
        <v>90589</v>
      </c>
      <c r="Y1901" s="37" t="s">
        <v>3218</v>
      </c>
      <c r="Z1901" s="37">
        <v>541.33077404683149</v>
      </c>
    </row>
    <row r="1902" spans="1:26" customFormat="1" x14ac:dyDescent="0.2">
      <c r="A1902" s="37">
        <v>2617</v>
      </c>
      <c r="B1902" s="37" t="s">
        <v>2953</v>
      </c>
      <c r="C1902" s="37" t="s">
        <v>46</v>
      </c>
      <c r="D1902" s="37">
        <v>0.1</v>
      </c>
      <c r="E1902" s="37">
        <v>3.25</v>
      </c>
      <c r="F1902" s="37">
        <v>49</v>
      </c>
      <c r="G1902" s="37" t="s">
        <v>14</v>
      </c>
      <c r="H1902" s="37" t="s">
        <v>70</v>
      </c>
      <c r="I1902" s="37" t="s">
        <v>24</v>
      </c>
      <c r="J1902" s="37" t="s">
        <v>71</v>
      </c>
      <c r="K1902" s="37" t="s">
        <v>40</v>
      </c>
      <c r="L1902" s="37" t="s">
        <v>2695</v>
      </c>
      <c r="M1902" s="37">
        <v>0.56000000000000005</v>
      </c>
      <c r="N1902" s="37" t="s">
        <v>8</v>
      </c>
      <c r="O1902" s="37" t="s">
        <v>28</v>
      </c>
      <c r="P1902" s="37" t="s">
        <v>1047</v>
      </c>
      <c r="Q1902" s="37" t="s">
        <v>2954</v>
      </c>
      <c r="R1902" s="37">
        <v>57401</v>
      </c>
      <c r="S1902" s="39">
        <v>42182</v>
      </c>
      <c r="T1902" s="39">
        <v>42183</v>
      </c>
      <c r="U1902" s="37">
        <v>-286.245</v>
      </c>
      <c r="V1902" s="37">
        <v>6</v>
      </c>
      <c r="W1902" s="37">
        <v>40.69</v>
      </c>
      <c r="X1902" s="37">
        <v>91496</v>
      </c>
      <c r="Y1902" s="37" t="s">
        <v>3217</v>
      </c>
      <c r="Z1902" s="37">
        <v>1308.766999562501</v>
      </c>
    </row>
    <row r="1903" spans="1:26" customFormat="1" x14ac:dyDescent="0.2">
      <c r="A1903" s="37">
        <v>2987</v>
      </c>
      <c r="B1903" s="37" t="s">
        <v>2955</v>
      </c>
      <c r="C1903" s="37" t="s">
        <v>1</v>
      </c>
      <c r="D1903" s="37">
        <v>0.09</v>
      </c>
      <c r="E1903" s="37">
        <v>100.98</v>
      </c>
      <c r="F1903" s="37">
        <v>35.840000000000003</v>
      </c>
      <c r="G1903" s="37" t="s">
        <v>2</v>
      </c>
      <c r="H1903" s="37" t="s">
        <v>47</v>
      </c>
      <c r="I1903" s="37" t="s">
        <v>4</v>
      </c>
      <c r="J1903" s="37" t="s">
        <v>93</v>
      </c>
      <c r="K1903" s="37" t="s">
        <v>6</v>
      </c>
      <c r="L1903" s="37" t="s">
        <v>94</v>
      </c>
      <c r="M1903" s="37">
        <v>0.62</v>
      </c>
      <c r="N1903" s="37" t="s">
        <v>8</v>
      </c>
      <c r="O1903" s="37" t="s">
        <v>28</v>
      </c>
      <c r="P1903" s="37" t="s">
        <v>189</v>
      </c>
      <c r="Q1903" s="37" t="s">
        <v>2956</v>
      </c>
      <c r="R1903" s="37">
        <v>50265</v>
      </c>
      <c r="S1903" s="39">
        <v>42183</v>
      </c>
      <c r="T1903" s="39">
        <v>42183</v>
      </c>
      <c r="U1903" s="37">
        <v>-103.624</v>
      </c>
      <c r="V1903" s="37">
        <v>17</v>
      </c>
      <c r="W1903" s="37">
        <v>1700.38</v>
      </c>
      <c r="X1903" s="37">
        <v>91180</v>
      </c>
      <c r="Y1903" s="37" t="s">
        <v>3217</v>
      </c>
      <c r="Z1903" s="37">
        <v>1810.5800072700113</v>
      </c>
    </row>
    <row r="1904" spans="1:26" customFormat="1" x14ac:dyDescent="0.2">
      <c r="A1904" s="37">
        <v>2987</v>
      </c>
      <c r="B1904" s="37" t="s">
        <v>2955</v>
      </c>
      <c r="C1904" s="37" t="s">
        <v>1</v>
      </c>
      <c r="D1904" s="37">
        <v>0.1</v>
      </c>
      <c r="E1904" s="37">
        <v>5.78</v>
      </c>
      <c r="F1904" s="37">
        <v>7.96</v>
      </c>
      <c r="G1904" s="37" t="s">
        <v>14</v>
      </c>
      <c r="H1904" s="37" t="s">
        <v>47</v>
      </c>
      <c r="I1904" s="37" t="s">
        <v>24</v>
      </c>
      <c r="J1904" s="37" t="s">
        <v>64</v>
      </c>
      <c r="K1904" s="37" t="s">
        <v>49</v>
      </c>
      <c r="L1904" s="37" t="s">
        <v>2957</v>
      </c>
      <c r="M1904" s="37">
        <v>0.36</v>
      </c>
      <c r="N1904" s="37" t="s">
        <v>8</v>
      </c>
      <c r="O1904" s="37" t="s">
        <v>28</v>
      </c>
      <c r="P1904" s="37" t="s">
        <v>189</v>
      </c>
      <c r="Q1904" s="37" t="s">
        <v>2956</v>
      </c>
      <c r="R1904" s="37">
        <v>50265</v>
      </c>
      <c r="S1904" s="39">
        <v>42183</v>
      </c>
      <c r="T1904" s="39">
        <v>42183</v>
      </c>
      <c r="U1904" s="37">
        <v>-57.823999999999998</v>
      </c>
      <c r="V1904" s="37">
        <v>6</v>
      </c>
      <c r="W1904" s="37">
        <v>35.96</v>
      </c>
      <c r="X1904" s="37">
        <v>91180</v>
      </c>
      <c r="Y1904" s="37" t="s">
        <v>3217</v>
      </c>
      <c r="Z1904" s="37">
        <v>369.46854628886797</v>
      </c>
    </row>
    <row r="1905" spans="1:26" customFormat="1" x14ac:dyDescent="0.2">
      <c r="A1905" s="37">
        <v>3209</v>
      </c>
      <c r="B1905" s="37" t="s">
        <v>2958</v>
      </c>
      <c r="C1905" s="37" t="s">
        <v>1</v>
      </c>
      <c r="D1905" s="37">
        <v>0.03</v>
      </c>
      <c r="E1905" s="37">
        <v>4.9800000000000004</v>
      </c>
      <c r="F1905" s="37">
        <v>4.62</v>
      </c>
      <c r="G1905" s="37" t="s">
        <v>63</v>
      </c>
      <c r="H1905" s="37" t="s">
        <v>70</v>
      </c>
      <c r="I1905" s="37" t="s">
        <v>16</v>
      </c>
      <c r="J1905" s="37" t="s">
        <v>17</v>
      </c>
      <c r="K1905" s="37" t="s">
        <v>18</v>
      </c>
      <c r="L1905" s="37" t="s">
        <v>1197</v>
      </c>
      <c r="M1905" s="37">
        <v>0.64</v>
      </c>
      <c r="N1905" s="37" t="s">
        <v>8</v>
      </c>
      <c r="O1905" s="37" t="s">
        <v>35</v>
      </c>
      <c r="P1905" s="37" t="s">
        <v>66</v>
      </c>
      <c r="Q1905" s="37" t="s">
        <v>2959</v>
      </c>
      <c r="R1905" s="37">
        <v>90210</v>
      </c>
      <c r="S1905" s="39">
        <v>42183</v>
      </c>
      <c r="T1905" s="39">
        <v>42184</v>
      </c>
      <c r="U1905" s="37">
        <v>-30.45</v>
      </c>
      <c r="V1905" s="37">
        <v>8</v>
      </c>
      <c r="W1905" s="37">
        <v>44.24</v>
      </c>
      <c r="X1905" s="37">
        <v>90739</v>
      </c>
      <c r="Y1905" s="37" t="s">
        <v>3218</v>
      </c>
      <c r="Z1905" s="37">
        <v>469.01347603571406</v>
      </c>
    </row>
    <row r="1906" spans="1:26" customFormat="1" x14ac:dyDescent="0.2">
      <c r="A1906" s="37">
        <v>1357</v>
      </c>
      <c r="B1906" s="37" t="s">
        <v>2726</v>
      </c>
      <c r="C1906" s="37" t="s">
        <v>13</v>
      </c>
      <c r="D1906" s="37">
        <v>7.0000000000000007E-2</v>
      </c>
      <c r="E1906" s="37">
        <v>119.99</v>
      </c>
      <c r="F1906" s="37">
        <v>16.8</v>
      </c>
      <c r="G1906" s="37" t="s">
        <v>2</v>
      </c>
      <c r="H1906" s="37" t="s">
        <v>47</v>
      </c>
      <c r="I1906" s="37" t="s">
        <v>16</v>
      </c>
      <c r="J1906" s="37" t="s">
        <v>32</v>
      </c>
      <c r="K1906" s="37" t="s">
        <v>6</v>
      </c>
      <c r="L1906" s="37" t="s">
        <v>2960</v>
      </c>
      <c r="M1906" s="37">
        <v>0.35</v>
      </c>
      <c r="N1906" s="37" t="s">
        <v>8</v>
      </c>
      <c r="O1906" s="37" t="s">
        <v>28</v>
      </c>
      <c r="P1906" s="37" t="s">
        <v>163</v>
      </c>
      <c r="Q1906" s="37" t="s">
        <v>2727</v>
      </c>
      <c r="R1906" s="37">
        <v>78596</v>
      </c>
      <c r="S1906" s="39">
        <v>42183</v>
      </c>
      <c r="T1906" s="39">
        <v>42185</v>
      </c>
      <c r="U1906" s="37">
        <v>1206.5961</v>
      </c>
      <c r="V1906" s="37">
        <v>15</v>
      </c>
      <c r="W1906" s="37">
        <v>1748.69</v>
      </c>
      <c r="X1906" s="37">
        <v>88185</v>
      </c>
      <c r="Y1906" s="37" t="s">
        <v>3217</v>
      </c>
      <c r="Z1906" s="37">
        <v>2181.8850802642123</v>
      </c>
    </row>
    <row r="1907" spans="1:26" customFormat="1" x14ac:dyDescent="0.2">
      <c r="A1907" s="37">
        <v>1733</v>
      </c>
      <c r="B1907" s="37" t="s">
        <v>1977</v>
      </c>
      <c r="C1907" s="37" t="s">
        <v>13</v>
      </c>
      <c r="D1907" s="37">
        <v>0.02</v>
      </c>
      <c r="E1907" s="37">
        <v>30.98</v>
      </c>
      <c r="F1907" s="37">
        <v>17.079999999999998</v>
      </c>
      <c r="G1907" s="37" t="s">
        <v>14</v>
      </c>
      <c r="H1907" s="37" t="s">
        <v>3</v>
      </c>
      <c r="I1907" s="37" t="s">
        <v>24</v>
      </c>
      <c r="J1907" s="37" t="s">
        <v>64</v>
      </c>
      <c r="K1907" s="37" t="s">
        <v>49</v>
      </c>
      <c r="L1907" s="37" t="s">
        <v>2961</v>
      </c>
      <c r="M1907" s="37">
        <v>0.4</v>
      </c>
      <c r="N1907" s="37" t="s">
        <v>8</v>
      </c>
      <c r="O1907" s="37" t="s">
        <v>87</v>
      </c>
      <c r="P1907" s="37" t="s">
        <v>350</v>
      </c>
      <c r="Q1907" s="37" t="s">
        <v>42</v>
      </c>
      <c r="R1907" s="37">
        <v>20012</v>
      </c>
      <c r="S1907" s="39">
        <v>42183</v>
      </c>
      <c r="T1907" s="39">
        <v>42184</v>
      </c>
      <c r="U1907" s="37">
        <v>-32.28</v>
      </c>
      <c r="V1907" s="37">
        <v>13</v>
      </c>
      <c r="W1907" s="37">
        <v>438.25</v>
      </c>
      <c r="X1907" s="37">
        <v>59937</v>
      </c>
      <c r="Y1907" s="37" t="s">
        <v>3219</v>
      </c>
      <c r="Z1907" s="37">
        <v>480.79218157721954</v>
      </c>
    </row>
    <row r="1908" spans="1:26" customFormat="1" x14ac:dyDescent="0.2">
      <c r="A1908" s="37">
        <v>1735</v>
      </c>
      <c r="B1908" s="37" t="s">
        <v>2962</v>
      </c>
      <c r="C1908" s="37" t="s">
        <v>13</v>
      </c>
      <c r="D1908" s="37">
        <v>0.02</v>
      </c>
      <c r="E1908" s="37">
        <v>30.98</v>
      </c>
      <c r="F1908" s="37">
        <v>17.079999999999998</v>
      </c>
      <c r="G1908" s="37" t="s">
        <v>14</v>
      </c>
      <c r="H1908" s="37" t="s">
        <v>3</v>
      </c>
      <c r="I1908" s="37" t="s">
        <v>24</v>
      </c>
      <c r="J1908" s="37" t="s">
        <v>64</v>
      </c>
      <c r="K1908" s="37" t="s">
        <v>49</v>
      </c>
      <c r="L1908" s="37" t="s">
        <v>2961</v>
      </c>
      <c r="M1908" s="37">
        <v>0.4</v>
      </c>
      <c r="N1908" s="37" t="s">
        <v>8</v>
      </c>
      <c r="O1908" s="37" t="s">
        <v>87</v>
      </c>
      <c r="P1908" s="37" t="s">
        <v>88</v>
      </c>
      <c r="Q1908" s="37" t="s">
        <v>2963</v>
      </c>
      <c r="R1908" s="37">
        <v>11550</v>
      </c>
      <c r="S1908" s="39">
        <v>42183</v>
      </c>
      <c r="T1908" s="39">
        <v>42184</v>
      </c>
      <c r="U1908" s="37">
        <v>-16.14</v>
      </c>
      <c r="V1908" s="37">
        <v>3</v>
      </c>
      <c r="W1908" s="37">
        <v>101.13</v>
      </c>
      <c r="X1908" s="37">
        <v>88444</v>
      </c>
      <c r="Y1908" s="37" t="s">
        <v>3219</v>
      </c>
      <c r="Z1908" s="37">
        <v>497.31995673647083</v>
      </c>
    </row>
    <row r="1909" spans="1:26" customFormat="1" x14ac:dyDescent="0.2">
      <c r="A1909" s="37">
        <v>1191</v>
      </c>
      <c r="B1909" s="37" t="s">
        <v>2964</v>
      </c>
      <c r="C1909" s="37" t="s">
        <v>23</v>
      </c>
      <c r="D1909" s="37">
        <v>0.03</v>
      </c>
      <c r="E1909" s="37">
        <v>28.53</v>
      </c>
      <c r="F1909" s="37">
        <v>1.49</v>
      </c>
      <c r="G1909" s="37" t="s">
        <v>14</v>
      </c>
      <c r="H1909" s="37" t="s">
        <v>3</v>
      </c>
      <c r="I1909" s="37" t="s">
        <v>24</v>
      </c>
      <c r="J1909" s="37" t="s">
        <v>48</v>
      </c>
      <c r="K1909" s="37" t="s">
        <v>49</v>
      </c>
      <c r="L1909" s="37" t="s">
        <v>1808</v>
      </c>
      <c r="M1909" s="37">
        <v>0.38</v>
      </c>
      <c r="N1909" s="37" t="s">
        <v>8</v>
      </c>
      <c r="O1909" s="37" t="s">
        <v>87</v>
      </c>
      <c r="P1909" s="37" t="s">
        <v>224</v>
      </c>
      <c r="Q1909" s="37" t="s">
        <v>2965</v>
      </c>
      <c r="R1909" s="37">
        <v>6050</v>
      </c>
      <c r="S1909" s="39">
        <v>42183</v>
      </c>
      <c r="T1909" s="39">
        <v>42186</v>
      </c>
      <c r="U1909" s="37">
        <v>59.4405</v>
      </c>
      <c r="V1909" s="37">
        <v>3</v>
      </c>
      <c r="W1909" s="37">
        <v>88.84</v>
      </c>
      <c r="X1909" s="37">
        <v>87587</v>
      </c>
      <c r="Y1909" s="37" t="s">
        <v>3219</v>
      </c>
      <c r="Z1909" s="37">
        <v>195.16738212733267</v>
      </c>
    </row>
    <row r="1910" spans="1:26" customFormat="1" x14ac:dyDescent="0.2">
      <c r="A1910" s="37">
        <v>1193</v>
      </c>
      <c r="B1910" s="37" t="s">
        <v>1327</v>
      </c>
      <c r="C1910" s="37" t="s">
        <v>23</v>
      </c>
      <c r="D1910" s="37">
        <v>0.09</v>
      </c>
      <c r="E1910" s="37">
        <v>49.99</v>
      </c>
      <c r="F1910" s="37">
        <v>19.989999999999998</v>
      </c>
      <c r="G1910" s="37" t="s">
        <v>14</v>
      </c>
      <c r="H1910" s="37" t="s">
        <v>3</v>
      </c>
      <c r="I1910" s="37" t="s">
        <v>16</v>
      </c>
      <c r="J1910" s="37" t="s">
        <v>17</v>
      </c>
      <c r="K1910" s="37" t="s">
        <v>49</v>
      </c>
      <c r="L1910" s="37" t="s">
        <v>1264</v>
      </c>
      <c r="M1910" s="37">
        <v>0.41</v>
      </c>
      <c r="N1910" s="37" t="s">
        <v>8</v>
      </c>
      <c r="O1910" s="37" t="s">
        <v>87</v>
      </c>
      <c r="P1910" s="37" t="s">
        <v>350</v>
      </c>
      <c r="Q1910" s="37" t="s">
        <v>42</v>
      </c>
      <c r="R1910" s="37">
        <v>20016</v>
      </c>
      <c r="S1910" s="39">
        <v>42183</v>
      </c>
      <c r="T1910" s="39">
        <v>42185</v>
      </c>
      <c r="U1910" s="37">
        <v>-17.03</v>
      </c>
      <c r="V1910" s="37">
        <v>48</v>
      </c>
      <c r="W1910" s="37">
        <v>2373.3200000000002</v>
      </c>
      <c r="X1910" s="37">
        <v>11206</v>
      </c>
      <c r="Y1910" s="37" t="s">
        <v>3219</v>
      </c>
      <c r="Z1910" s="37">
        <v>680.71063692912583</v>
      </c>
    </row>
    <row r="1911" spans="1:26" customFormat="1" x14ac:dyDescent="0.2">
      <c r="A1911" s="37">
        <v>1193</v>
      </c>
      <c r="B1911" s="37" t="s">
        <v>1327</v>
      </c>
      <c r="C1911" s="37" t="s">
        <v>23</v>
      </c>
      <c r="D1911" s="37">
        <v>0.03</v>
      </c>
      <c r="E1911" s="37">
        <v>28.53</v>
      </c>
      <c r="F1911" s="37">
        <v>1.49</v>
      </c>
      <c r="G1911" s="37" t="s">
        <v>14</v>
      </c>
      <c r="H1911" s="37" t="s">
        <v>3</v>
      </c>
      <c r="I1911" s="37" t="s">
        <v>24</v>
      </c>
      <c r="J1911" s="37" t="s">
        <v>48</v>
      </c>
      <c r="K1911" s="37" t="s">
        <v>49</v>
      </c>
      <c r="L1911" s="37" t="s">
        <v>1808</v>
      </c>
      <c r="M1911" s="37">
        <v>0.38</v>
      </c>
      <c r="N1911" s="37" t="s">
        <v>8</v>
      </c>
      <c r="O1911" s="37" t="s">
        <v>87</v>
      </c>
      <c r="P1911" s="37" t="s">
        <v>350</v>
      </c>
      <c r="Q1911" s="37" t="s">
        <v>42</v>
      </c>
      <c r="R1911" s="37">
        <v>20016</v>
      </c>
      <c r="S1911" s="39">
        <v>42183</v>
      </c>
      <c r="T1911" s="39">
        <v>42186</v>
      </c>
      <c r="U1911" s="37">
        <v>39.627000000000002</v>
      </c>
      <c r="V1911" s="37">
        <v>11</v>
      </c>
      <c r="W1911" s="37">
        <v>325.73</v>
      </c>
      <c r="X1911" s="37">
        <v>11206</v>
      </c>
      <c r="Y1911" s="37" t="s">
        <v>3219</v>
      </c>
      <c r="Z1911" s="37">
        <v>174.87784847690972</v>
      </c>
    </row>
    <row r="1912" spans="1:26" customFormat="1" x14ac:dyDescent="0.2">
      <c r="A1912" s="37">
        <v>1203</v>
      </c>
      <c r="B1912" s="37" t="s">
        <v>2966</v>
      </c>
      <c r="C1912" s="37" t="s">
        <v>23</v>
      </c>
      <c r="D1912" s="37">
        <v>0.09</v>
      </c>
      <c r="E1912" s="37">
        <v>49.99</v>
      </c>
      <c r="F1912" s="37">
        <v>19.989999999999998</v>
      </c>
      <c r="G1912" s="37" t="s">
        <v>14</v>
      </c>
      <c r="H1912" s="37" t="s">
        <v>3</v>
      </c>
      <c r="I1912" s="37" t="s">
        <v>16</v>
      </c>
      <c r="J1912" s="37" t="s">
        <v>17</v>
      </c>
      <c r="K1912" s="37" t="s">
        <v>49</v>
      </c>
      <c r="L1912" s="37" t="s">
        <v>1264</v>
      </c>
      <c r="M1912" s="37">
        <v>0.41</v>
      </c>
      <c r="N1912" s="37" t="s">
        <v>8</v>
      </c>
      <c r="O1912" s="37" t="s">
        <v>87</v>
      </c>
      <c r="P1912" s="37" t="s">
        <v>560</v>
      </c>
      <c r="Q1912" s="37" t="s">
        <v>561</v>
      </c>
      <c r="R1912" s="37">
        <v>2920</v>
      </c>
      <c r="S1912" s="39">
        <v>42183</v>
      </c>
      <c r="T1912" s="39">
        <v>42185</v>
      </c>
      <c r="U1912" s="37">
        <v>-8.5150000000000006</v>
      </c>
      <c r="V1912" s="37">
        <v>12</v>
      </c>
      <c r="W1912" s="37">
        <v>593.33000000000004</v>
      </c>
      <c r="X1912" s="37">
        <v>87587</v>
      </c>
      <c r="Y1912" s="37" t="s">
        <v>3219</v>
      </c>
      <c r="Z1912" s="37">
        <v>689.43021595521168</v>
      </c>
    </row>
    <row r="1913" spans="1:26" customFormat="1" x14ac:dyDescent="0.2">
      <c r="A1913" s="37">
        <v>2801</v>
      </c>
      <c r="B1913" s="37" t="s">
        <v>2967</v>
      </c>
      <c r="C1913" s="37" t="s">
        <v>23</v>
      </c>
      <c r="D1913" s="37">
        <v>0</v>
      </c>
      <c r="E1913" s="37">
        <v>17.52</v>
      </c>
      <c r="F1913" s="37">
        <v>8.17</v>
      </c>
      <c r="G1913" s="37" t="s">
        <v>14</v>
      </c>
      <c r="H1913" s="37" t="s">
        <v>47</v>
      </c>
      <c r="I1913" s="37" t="s">
        <v>24</v>
      </c>
      <c r="J1913" s="37" t="s">
        <v>71</v>
      </c>
      <c r="K1913" s="37" t="s">
        <v>120</v>
      </c>
      <c r="L1913" s="37" t="s">
        <v>2968</v>
      </c>
      <c r="M1913" s="37">
        <v>0.5</v>
      </c>
      <c r="N1913" s="37" t="s">
        <v>8</v>
      </c>
      <c r="O1913" s="37" t="s">
        <v>35</v>
      </c>
      <c r="P1913" s="37" t="s">
        <v>564</v>
      </c>
      <c r="Q1913" s="37" t="s">
        <v>1694</v>
      </c>
      <c r="R1913" s="37">
        <v>85224</v>
      </c>
      <c r="S1913" s="39">
        <v>42183</v>
      </c>
      <c r="T1913" s="39">
        <v>42188</v>
      </c>
      <c r="U1913" s="37">
        <v>52.764000000000003</v>
      </c>
      <c r="V1913" s="37">
        <v>15</v>
      </c>
      <c r="W1913" s="37">
        <v>284.33999999999997</v>
      </c>
      <c r="X1913" s="37">
        <v>91049</v>
      </c>
      <c r="Y1913" s="37" t="s">
        <v>3218</v>
      </c>
      <c r="Z1913" s="37">
        <v>497.50798028093982</v>
      </c>
    </row>
    <row r="1914" spans="1:26" customFormat="1" x14ac:dyDescent="0.2">
      <c r="A1914" s="37">
        <v>3226</v>
      </c>
      <c r="B1914" s="37" t="s">
        <v>477</v>
      </c>
      <c r="C1914" s="37" t="s">
        <v>92</v>
      </c>
      <c r="D1914" s="37">
        <v>0.06</v>
      </c>
      <c r="E1914" s="37">
        <v>22.24</v>
      </c>
      <c r="F1914" s="37">
        <v>1.99</v>
      </c>
      <c r="G1914" s="37" t="s">
        <v>14</v>
      </c>
      <c r="H1914" s="37" t="s">
        <v>3</v>
      </c>
      <c r="I1914" s="37" t="s">
        <v>16</v>
      </c>
      <c r="J1914" s="37" t="s">
        <v>17</v>
      </c>
      <c r="K1914" s="37" t="s">
        <v>18</v>
      </c>
      <c r="L1914" s="37" t="s">
        <v>2969</v>
      </c>
      <c r="M1914" s="37">
        <v>0.43</v>
      </c>
      <c r="N1914" s="37" t="s">
        <v>8</v>
      </c>
      <c r="O1914" s="37" t="s">
        <v>9</v>
      </c>
      <c r="P1914" s="37" t="s">
        <v>376</v>
      </c>
      <c r="Q1914" s="37" t="s">
        <v>479</v>
      </c>
      <c r="R1914" s="37">
        <v>37075</v>
      </c>
      <c r="S1914" s="39">
        <v>42183</v>
      </c>
      <c r="T1914" s="39">
        <v>42185</v>
      </c>
      <c r="U1914" s="37">
        <v>95.388000000000005</v>
      </c>
      <c r="V1914" s="37">
        <v>12</v>
      </c>
      <c r="W1914" s="37">
        <v>255.88</v>
      </c>
      <c r="X1914" s="37">
        <v>86509</v>
      </c>
      <c r="Y1914" s="37" t="s">
        <v>3216</v>
      </c>
      <c r="Z1914" s="37">
        <v>180.81936494038362</v>
      </c>
    </row>
    <row r="1915" spans="1:26" customFormat="1" x14ac:dyDescent="0.2">
      <c r="A1915" s="37">
        <v>2448</v>
      </c>
      <c r="B1915" s="37" t="s">
        <v>2970</v>
      </c>
      <c r="C1915" s="37" t="s">
        <v>13</v>
      </c>
      <c r="D1915" s="37">
        <v>0.09</v>
      </c>
      <c r="E1915" s="37">
        <v>6.48</v>
      </c>
      <c r="F1915" s="37">
        <v>7.03</v>
      </c>
      <c r="G1915" s="37" t="s">
        <v>14</v>
      </c>
      <c r="H1915" s="37" t="s">
        <v>15</v>
      </c>
      <c r="I1915" s="37" t="s">
        <v>24</v>
      </c>
      <c r="J1915" s="37" t="s">
        <v>64</v>
      </c>
      <c r="K1915" s="37" t="s">
        <v>49</v>
      </c>
      <c r="L1915" s="37" t="s">
        <v>2499</v>
      </c>
      <c r="M1915" s="37">
        <v>0.37</v>
      </c>
      <c r="N1915" s="37" t="s">
        <v>8</v>
      </c>
      <c r="O1915" s="37" t="s">
        <v>28</v>
      </c>
      <c r="P1915" s="37" t="s">
        <v>60</v>
      </c>
      <c r="Q1915" s="37" t="s">
        <v>135</v>
      </c>
      <c r="R1915" s="37">
        <v>55410</v>
      </c>
      <c r="S1915" s="39">
        <v>42184</v>
      </c>
      <c r="T1915" s="39">
        <v>42186</v>
      </c>
      <c r="U1915" s="37">
        <v>-126.208</v>
      </c>
      <c r="V1915" s="37">
        <v>16</v>
      </c>
      <c r="W1915" s="37">
        <v>96.96</v>
      </c>
      <c r="X1915" s="37">
        <v>87790</v>
      </c>
      <c r="Y1915" s="37" t="s">
        <v>3217</v>
      </c>
      <c r="Z1915" s="37">
        <v>-61.024110659428068</v>
      </c>
    </row>
    <row r="1916" spans="1:26" customFormat="1" x14ac:dyDescent="0.2">
      <c r="A1916" s="37">
        <v>3374</v>
      </c>
      <c r="B1916" s="37" t="s">
        <v>2718</v>
      </c>
      <c r="C1916" s="37" t="s">
        <v>13</v>
      </c>
      <c r="D1916" s="37">
        <v>0.05</v>
      </c>
      <c r="E1916" s="37">
        <v>73.98</v>
      </c>
      <c r="F1916" s="37">
        <v>12.14</v>
      </c>
      <c r="G1916" s="37" t="s">
        <v>14</v>
      </c>
      <c r="H1916" s="37" t="s">
        <v>47</v>
      </c>
      <c r="I1916" s="37" t="s">
        <v>16</v>
      </c>
      <c r="J1916" s="37" t="s">
        <v>17</v>
      </c>
      <c r="K1916" s="37" t="s">
        <v>49</v>
      </c>
      <c r="L1916" s="37" t="s">
        <v>709</v>
      </c>
      <c r="M1916" s="37">
        <v>0.67</v>
      </c>
      <c r="N1916" s="37" t="s">
        <v>8</v>
      </c>
      <c r="O1916" s="37" t="s">
        <v>87</v>
      </c>
      <c r="P1916" s="37" t="s">
        <v>394</v>
      </c>
      <c r="Q1916" s="37" t="s">
        <v>2719</v>
      </c>
      <c r="R1916" s="37">
        <v>21113</v>
      </c>
      <c r="S1916" s="39">
        <v>42184</v>
      </c>
      <c r="T1916" s="39">
        <v>42185</v>
      </c>
      <c r="U1916" s="37">
        <v>-1.9039999999999999</v>
      </c>
      <c r="V1916" s="37">
        <v>8</v>
      </c>
      <c r="W1916" s="37">
        <v>600.4</v>
      </c>
      <c r="X1916" s="37">
        <v>87474</v>
      </c>
      <c r="Y1916" s="37" t="s">
        <v>3219</v>
      </c>
      <c r="Z1916" s="37">
        <v>754.15636223681975</v>
      </c>
    </row>
    <row r="1917" spans="1:26" customFormat="1" x14ac:dyDescent="0.2">
      <c r="A1917" s="37">
        <v>3374</v>
      </c>
      <c r="B1917" s="37" t="s">
        <v>2718</v>
      </c>
      <c r="C1917" s="37" t="s">
        <v>13</v>
      </c>
      <c r="D1917" s="37">
        <v>0</v>
      </c>
      <c r="E1917" s="37">
        <v>5.98</v>
      </c>
      <c r="F1917" s="37">
        <v>7.15</v>
      </c>
      <c r="G1917" s="37" t="s">
        <v>14</v>
      </c>
      <c r="H1917" s="37" t="s">
        <v>47</v>
      </c>
      <c r="I1917" s="37" t="s">
        <v>24</v>
      </c>
      <c r="J1917" s="37" t="s">
        <v>64</v>
      </c>
      <c r="K1917" s="37" t="s">
        <v>49</v>
      </c>
      <c r="L1917" s="37" t="s">
        <v>2514</v>
      </c>
      <c r="M1917" s="37">
        <v>0.36</v>
      </c>
      <c r="N1917" s="37" t="s">
        <v>8</v>
      </c>
      <c r="O1917" s="37" t="s">
        <v>87</v>
      </c>
      <c r="P1917" s="37" t="s">
        <v>394</v>
      </c>
      <c r="Q1917" s="37" t="s">
        <v>2719</v>
      </c>
      <c r="R1917" s="37">
        <v>21113</v>
      </c>
      <c r="S1917" s="39">
        <v>42184</v>
      </c>
      <c r="T1917" s="39">
        <v>42186</v>
      </c>
      <c r="U1917" s="37">
        <v>-37.048000000000002</v>
      </c>
      <c r="V1917" s="37">
        <v>5</v>
      </c>
      <c r="W1917" s="37">
        <v>34.25</v>
      </c>
      <c r="X1917" s="37">
        <v>87474</v>
      </c>
      <c r="Y1917" s="37" t="s">
        <v>3219</v>
      </c>
      <c r="Z1917" s="37">
        <v>142.56667705863063</v>
      </c>
    </row>
    <row r="1918" spans="1:26" customFormat="1" x14ac:dyDescent="0.2">
      <c r="A1918" s="37">
        <v>3374</v>
      </c>
      <c r="B1918" s="37" t="s">
        <v>2718</v>
      </c>
      <c r="C1918" s="37" t="s">
        <v>13</v>
      </c>
      <c r="D1918" s="37">
        <v>0.09</v>
      </c>
      <c r="E1918" s="37">
        <v>3.57</v>
      </c>
      <c r="F1918" s="37">
        <v>4.17</v>
      </c>
      <c r="G1918" s="37" t="s">
        <v>14</v>
      </c>
      <c r="H1918" s="37" t="s">
        <v>47</v>
      </c>
      <c r="I1918" s="37" t="s">
        <v>24</v>
      </c>
      <c r="J1918" s="37" t="s">
        <v>25</v>
      </c>
      <c r="K1918" s="37" t="s">
        <v>18</v>
      </c>
      <c r="L1918" s="37" t="s">
        <v>768</v>
      </c>
      <c r="M1918" s="37">
        <v>0.59</v>
      </c>
      <c r="N1918" s="37" t="s">
        <v>8</v>
      </c>
      <c r="O1918" s="37" t="s">
        <v>87</v>
      </c>
      <c r="P1918" s="37" t="s">
        <v>394</v>
      </c>
      <c r="Q1918" s="37" t="s">
        <v>2719</v>
      </c>
      <c r="R1918" s="37">
        <v>21113</v>
      </c>
      <c r="S1918" s="39">
        <v>42184</v>
      </c>
      <c r="T1918" s="39">
        <v>42186</v>
      </c>
      <c r="U1918" s="37">
        <v>-56.887999999999998</v>
      </c>
      <c r="V1918" s="37">
        <v>9</v>
      </c>
      <c r="W1918" s="37">
        <v>31.45</v>
      </c>
      <c r="X1918" s="37">
        <v>87474</v>
      </c>
      <c r="Y1918" s="37" t="s">
        <v>3219</v>
      </c>
      <c r="Z1918" s="37">
        <v>164.03059226228345</v>
      </c>
    </row>
    <row r="1919" spans="1:26" customFormat="1" x14ac:dyDescent="0.2">
      <c r="A1919" s="37">
        <v>1502</v>
      </c>
      <c r="B1919" s="37" t="s">
        <v>2413</v>
      </c>
      <c r="C1919" s="37" t="s">
        <v>23</v>
      </c>
      <c r="D1919" s="37">
        <v>0.08</v>
      </c>
      <c r="E1919" s="37">
        <v>5.84</v>
      </c>
      <c r="F1919" s="37">
        <v>1</v>
      </c>
      <c r="G1919" s="37" t="s">
        <v>63</v>
      </c>
      <c r="H1919" s="37" t="s">
        <v>3</v>
      </c>
      <c r="I1919" s="37" t="s">
        <v>24</v>
      </c>
      <c r="J1919" s="37" t="s">
        <v>25</v>
      </c>
      <c r="K1919" s="37" t="s">
        <v>26</v>
      </c>
      <c r="L1919" s="37" t="s">
        <v>2971</v>
      </c>
      <c r="M1919" s="37">
        <v>0.38</v>
      </c>
      <c r="N1919" s="37" t="s">
        <v>8</v>
      </c>
      <c r="O1919" s="37" t="s">
        <v>9</v>
      </c>
      <c r="P1919" s="37" t="s">
        <v>99</v>
      </c>
      <c r="Q1919" s="37" t="s">
        <v>2414</v>
      </c>
      <c r="R1919" s="37">
        <v>33065</v>
      </c>
      <c r="S1919" s="39">
        <v>42184</v>
      </c>
      <c r="T1919" s="39">
        <v>42188</v>
      </c>
      <c r="U1919" s="37">
        <v>731.92200000000003</v>
      </c>
      <c r="V1919" s="37">
        <v>11</v>
      </c>
      <c r="W1919" s="37">
        <v>61.39</v>
      </c>
      <c r="X1919" s="37">
        <v>89194</v>
      </c>
      <c r="Y1919" s="37" t="s">
        <v>3216</v>
      </c>
      <c r="Z1919" s="37">
        <v>683.91287134250422</v>
      </c>
    </row>
    <row r="1920" spans="1:26" customFormat="1" x14ac:dyDescent="0.2">
      <c r="A1920" s="37">
        <v>1502</v>
      </c>
      <c r="B1920" s="37" t="s">
        <v>2413</v>
      </c>
      <c r="C1920" s="37" t="s">
        <v>23</v>
      </c>
      <c r="D1920" s="37">
        <v>0</v>
      </c>
      <c r="E1920" s="37">
        <v>205.99</v>
      </c>
      <c r="F1920" s="37">
        <v>8.99</v>
      </c>
      <c r="G1920" s="37" t="s">
        <v>14</v>
      </c>
      <c r="H1920" s="37" t="s">
        <v>3</v>
      </c>
      <c r="I1920" s="37" t="s">
        <v>16</v>
      </c>
      <c r="J1920" s="37" t="s">
        <v>111</v>
      </c>
      <c r="K1920" s="37" t="s">
        <v>49</v>
      </c>
      <c r="L1920" s="37" t="s">
        <v>1008</v>
      </c>
      <c r="M1920" s="37">
        <v>0.6</v>
      </c>
      <c r="N1920" s="37" t="s">
        <v>8</v>
      </c>
      <c r="O1920" s="37" t="s">
        <v>9</v>
      </c>
      <c r="P1920" s="37" t="s">
        <v>99</v>
      </c>
      <c r="Q1920" s="37" t="s">
        <v>2414</v>
      </c>
      <c r="R1920" s="37">
        <v>33065</v>
      </c>
      <c r="S1920" s="39">
        <v>42184</v>
      </c>
      <c r="T1920" s="39">
        <v>42187</v>
      </c>
      <c r="U1920" s="37">
        <v>186.55799999999999</v>
      </c>
      <c r="V1920" s="37">
        <v>13</v>
      </c>
      <c r="W1920" s="37">
        <v>2435.52</v>
      </c>
      <c r="X1920" s="37">
        <v>89194</v>
      </c>
      <c r="Y1920" s="37" t="s">
        <v>3216</v>
      </c>
      <c r="Z1920" s="37">
        <v>1291.3330191328839</v>
      </c>
    </row>
    <row r="1921" spans="1:26" customFormat="1" x14ac:dyDescent="0.2">
      <c r="A1921" s="37">
        <v>1109</v>
      </c>
      <c r="B1921" s="37" t="s">
        <v>2972</v>
      </c>
      <c r="C1921" s="37" t="s">
        <v>92</v>
      </c>
      <c r="D1921" s="37">
        <v>0.08</v>
      </c>
      <c r="E1921" s="37">
        <v>8.3699999999999992</v>
      </c>
      <c r="F1921" s="37">
        <v>10.16</v>
      </c>
      <c r="G1921" s="37" t="s">
        <v>14</v>
      </c>
      <c r="H1921" s="37" t="s">
        <v>15</v>
      </c>
      <c r="I1921" s="37" t="s">
        <v>4</v>
      </c>
      <c r="J1921" s="37" t="s">
        <v>102</v>
      </c>
      <c r="K1921" s="37" t="s">
        <v>40</v>
      </c>
      <c r="L1921" s="37" t="s">
        <v>1548</v>
      </c>
      <c r="M1921" s="37">
        <v>0.59</v>
      </c>
      <c r="N1921" s="37" t="s">
        <v>8</v>
      </c>
      <c r="O1921" s="37" t="s">
        <v>28</v>
      </c>
      <c r="P1921" s="37" t="s">
        <v>163</v>
      </c>
      <c r="Q1921" s="37" t="s">
        <v>2973</v>
      </c>
      <c r="R1921" s="37">
        <v>78041</v>
      </c>
      <c r="S1921" s="39">
        <v>42184</v>
      </c>
      <c r="T1921" s="39">
        <v>42184</v>
      </c>
      <c r="U1921" s="37">
        <v>-169.232</v>
      </c>
      <c r="V1921" s="37">
        <v>13</v>
      </c>
      <c r="W1921" s="37">
        <v>108.99</v>
      </c>
      <c r="X1921" s="37">
        <v>86410</v>
      </c>
      <c r="Y1921" s="37" t="s">
        <v>3217</v>
      </c>
      <c r="Z1921" s="37">
        <v>192.07147766358085</v>
      </c>
    </row>
    <row r="1922" spans="1:26" customFormat="1" x14ac:dyDescent="0.2">
      <c r="A1922" s="37">
        <v>1183</v>
      </c>
      <c r="B1922" s="37" t="s">
        <v>2974</v>
      </c>
      <c r="C1922" s="37" t="s">
        <v>46</v>
      </c>
      <c r="D1922" s="37">
        <v>0.04</v>
      </c>
      <c r="E1922" s="37">
        <v>35.99</v>
      </c>
      <c r="F1922" s="37">
        <v>3.3</v>
      </c>
      <c r="G1922" s="37" t="s">
        <v>14</v>
      </c>
      <c r="H1922" s="37" t="s">
        <v>47</v>
      </c>
      <c r="I1922" s="37" t="s">
        <v>16</v>
      </c>
      <c r="J1922" s="37" t="s">
        <v>111</v>
      </c>
      <c r="K1922" s="37" t="s">
        <v>18</v>
      </c>
      <c r="L1922" s="37" t="s">
        <v>1886</v>
      </c>
      <c r="M1922" s="37">
        <v>0.39</v>
      </c>
      <c r="N1922" s="37" t="s">
        <v>8</v>
      </c>
      <c r="O1922" s="37" t="s">
        <v>35</v>
      </c>
      <c r="P1922" s="37" t="s">
        <v>122</v>
      </c>
      <c r="Q1922" s="37" t="s">
        <v>2975</v>
      </c>
      <c r="R1922" s="37">
        <v>84663</v>
      </c>
      <c r="S1922" s="39">
        <v>42184</v>
      </c>
      <c r="T1922" s="39">
        <v>42184</v>
      </c>
      <c r="U1922" s="37">
        <v>184.19550000000001</v>
      </c>
      <c r="V1922" s="37">
        <v>9</v>
      </c>
      <c r="W1922" s="37">
        <v>266.95</v>
      </c>
      <c r="X1922" s="37">
        <v>86914</v>
      </c>
      <c r="Y1922" s="37" t="s">
        <v>3218</v>
      </c>
      <c r="Z1922" s="37">
        <v>558.76046593817762</v>
      </c>
    </row>
    <row r="1923" spans="1:26" customFormat="1" x14ac:dyDescent="0.2">
      <c r="A1923" s="37">
        <v>699</v>
      </c>
      <c r="B1923" s="37" t="s">
        <v>837</v>
      </c>
      <c r="C1923" s="37" t="s">
        <v>13</v>
      </c>
      <c r="D1923" s="37">
        <v>0.01</v>
      </c>
      <c r="E1923" s="37">
        <v>7.89</v>
      </c>
      <c r="F1923" s="37">
        <v>2.82</v>
      </c>
      <c r="G1923" s="37" t="s">
        <v>14</v>
      </c>
      <c r="H1923" s="37" t="s">
        <v>15</v>
      </c>
      <c r="I1923" s="37" t="s">
        <v>24</v>
      </c>
      <c r="J1923" s="37" t="s">
        <v>152</v>
      </c>
      <c r="K1923" s="37" t="s">
        <v>26</v>
      </c>
      <c r="L1923" s="37" t="s">
        <v>2976</v>
      </c>
      <c r="M1923" s="37">
        <v>0.4</v>
      </c>
      <c r="N1923" s="37" t="s">
        <v>8</v>
      </c>
      <c r="O1923" s="37" t="s">
        <v>35</v>
      </c>
      <c r="P1923" s="37" t="s">
        <v>66</v>
      </c>
      <c r="Q1923" s="37" t="s">
        <v>76</v>
      </c>
      <c r="R1923" s="37">
        <v>90041</v>
      </c>
      <c r="S1923" s="39">
        <v>42185</v>
      </c>
      <c r="T1923" s="39">
        <v>42186</v>
      </c>
      <c r="U1923" s="37">
        <v>38.700000000000003</v>
      </c>
      <c r="V1923" s="37">
        <v>32</v>
      </c>
      <c r="W1923" s="37">
        <v>274.26</v>
      </c>
      <c r="X1923" s="37">
        <v>36647</v>
      </c>
      <c r="Y1923" s="37" t="s">
        <v>3218</v>
      </c>
      <c r="Z1923" s="37">
        <v>73.704686515300835</v>
      </c>
    </row>
    <row r="1924" spans="1:26" customFormat="1" x14ac:dyDescent="0.2">
      <c r="A1924" s="37">
        <v>699</v>
      </c>
      <c r="B1924" s="37" t="s">
        <v>837</v>
      </c>
      <c r="C1924" s="37" t="s">
        <v>13</v>
      </c>
      <c r="D1924" s="37">
        <v>0.09</v>
      </c>
      <c r="E1924" s="37">
        <v>3.68</v>
      </c>
      <c r="F1924" s="37">
        <v>1.32</v>
      </c>
      <c r="G1924" s="37" t="s">
        <v>14</v>
      </c>
      <c r="H1924" s="37" t="s">
        <v>15</v>
      </c>
      <c r="I1924" s="37" t="s">
        <v>24</v>
      </c>
      <c r="J1924" s="37" t="s">
        <v>544</v>
      </c>
      <c r="K1924" s="37" t="s">
        <v>26</v>
      </c>
      <c r="L1924" s="37" t="s">
        <v>2502</v>
      </c>
      <c r="M1924" s="37">
        <v>0.83</v>
      </c>
      <c r="N1924" s="37" t="s">
        <v>8</v>
      </c>
      <c r="O1924" s="37" t="s">
        <v>35</v>
      </c>
      <c r="P1924" s="37" t="s">
        <v>66</v>
      </c>
      <c r="Q1924" s="37" t="s">
        <v>76</v>
      </c>
      <c r="R1924" s="37">
        <v>90041</v>
      </c>
      <c r="S1924" s="39">
        <v>42185</v>
      </c>
      <c r="T1924" s="39">
        <v>42186</v>
      </c>
      <c r="U1924" s="37">
        <v>-21.91</v>
      </c>
      <c r="V1924" s="37">
        <v>24</v>
      </c>
      <c r="W1924" s="37">
        <v>83.16</v>
      </c>
      <c r="X1924" s="37">
        <v>36647</v>
      </c>
      <c r="Y1924" s="37" t="s">
        <v>3218</v>
      </c>
      <c r="Z1924" s="37">
        <v>261.53074957316397</v>
      </c>
    </row>
    <row r="1925" spans="1:26" customFormat="1" x14ac:dyDescent="0.2">
      <c r="A1925" s="37">
        <v>699</v>
      </c>
      <c r="B1925" s="37" t="s">
        <v>837</v>
      </c>
      <c r="C1925" s="37" t="s">
        <v>13</v>
      </c>
      <c r="D1925" s="37">
        <v>0.1</v>
      </c>
      <c r="E1925" s="37">
        <v>9.7100000000000009</v>
      </c>
      <c r="F1925" s="37">
        <v>9.4499999999999993</v>
      </c>
      <c r="G1925" s="37" t="s">
        <v>14</v>
      </c>
      <c r="H1925" s="37" t="s">
        <v>15</v>
      </c>
      <c r="I1925" s="37" t="s">
        <v>24</v>
      </c>
      <c r="J1925" s="37" t="s">
        <v>54</v>
      </c>
      <c r="K1925" s="37" t="s">
        <v>49</v>
      </c>
      <c r="L1925" s="37" t="s">
        <v>1179</v>
      </c>
      <c r="M1925" s="37">
        <v>0.6</v>
      </c>
      <c r="N1925" s="37" t="s">
        <v>8</v>
      </c>
      <c r="O1925" s="37" t="s">
        <v>35</v>
      </c>
      <c r="P1925" s="37" t="s">
        <v>66</v>
      </c>
      <c r="Q1925" s="37" t="s">
        <v>76</v>
      </c>
      <c r="R1925" s="37">
        <v>90041</v>
      </c>
      <c r="S1925" s="39">
        <v>42185</v>
      </c>
      <c r="T1925" s="39">
        <v>42188</v>
      </c>
      <c r="U1925" s="37">
        <v>-119.77</v>
      </c>
      <c r="V1925" s="37">
        <v>27</v>
      </c>
      <c r="W1925" s="37">
        <v>261.93</v>
      </c>
      <c r="X1925" s="37">
        <v>36647</v>
      </c>
      <c r="Y1925" s="37" t="s">
        <v>3218</v>
      </c>
      <c r="Z1925" s="37">
        <v>207.13983890663965</v>
      </c>
    </row>
    <row r="1926" spans="1:26" customFormat="1" x14ac:dyDescent="0.2">
      <c r="A1926" s="37">
        <v>702</v>
      </c>
      <c r="B1926" s="37" t="s">
        <v>2252</v>
      </c>
      <c r="C1926" s="37" t="s">
        <v>13</v>
      </c>
      <c r="D1926" s="37">
        <v>0.01</v>
      </c>
      <c r="E1926" s="37">
        <v>7.89</v>
      </c>
      <c r="F1926" s="37">
        <v>2.82</v>
      </c>
      <c r="G1926" s="37" t="s">
        <v>14</v>
      </c>
      <c r="H1926" s="37" t="s">
        <v>15</v>
      </c>
      <c r="I1926" s="37" t="s">
        <v>24</v>
      </c>
      <c r="J1926" s="37" t="s">
        <v>152</v>
      </c>
      <c r="K1926" s="37" t="s">
        <v>26</v>
      </c>
      <c r="L1926" s="37" t="s">
        <v>2976</v>
      </c>
      <c r="M1926" s="37">
        <v>0.4</v>
      </c>
      <c r="N1926" s="37" t="s">
        <v>8</v>
      </c>
      <c r="O1926" s="37" t="s">
        <v>35</v>
      </c>
      <c r="P1926" s="37" t="s">
        <v>66</v>
      </c>
      <c r="Q1926" s="37" t="s">
        <v>2253</v>
      </c>
      <c r="R1926" s="37">
        <v>95404</v>
      </c>
      <c r="S1926" s="39">
        <v>42185</v>
      </c>
      <c r="T1926" s="39">
        <v>42186</v>
      </c>
      <c r="U1926" s="37">
        <v>46.44</v>
      </c>
      <c r="V1926" s="37">
        <v>8</v>
      </c>
      <c r="W1926" s="37">
        <v>68.56</v>
      </c>
      <c r="X1926" s="37">
        <v>87979</v>
      </c>
      <c r="Y1926" s="37" t="s">
        <v>3218</v>
      </c>
      <c r="Z1926" s="37">
        <v>81.630645606540327</v>
      </c>
    </row>
    <row r="1927" spans="1:26" customFormat="1" x14ac:dyDescent="0.2">
      <c r="A1927" s="37">
        <v>702</v>
      </c>
      <c r="B1927" s="37" t="s">
        <v>2252</v>
      </c>
      <c r="C1927" s="37" t="s">
        <v>13</v>
      </c>
      <c r="D1927" s="37">
        <v>0.09</v>
      </c>
      <c r="E1927" s="37">
        <v>3.68</v>
      </c>
      <c r="F1927" s="37">
        <v>1.32</v>
      </c>
      <c r="G1927" s="37" t="s">
        <v>14</v>
      </c>
      <c r="H1927" s="37" t="s">
        <v>15</v>
      </c>
      <c r="I1927" s="37" t="s">
        <v>24</v>
      </c>
      <c r="J1927" s="37" t="s">
        <v>544</v>
      </c>
      <c r="K1927" s="37" t="s">
        <v>26</v>
      </c>
      <c r="L1927" s="37" t="s">
        <v>2502</v>
      </c>
      <c r="M1927" s="37">
        <v>0.83</v>
      </c>
      <c r="N1927" s="37" t="s">
        <v>8</v>
      </c>
      <c r="O1927" s="37" t="s">
        <v>35</v>
      </c>
      <c r="P1927" s="37" t="s">
        <v>66</v>
      </c>
      <c r="Q1927" s="37" t="s">
        <v>2253</v>
      </c>
      <c r="R1927" s="37">
        <v>95404</v>
      </c>
      <c r="S1927" s="39">
        <v>42185</v>
      </c>
      <c r="T1927" s="39">
        <v>42186</v>
      </c>
      <c r="U1927" s="37">
        <v>-17.527999999999999</v>
      </c>
      <c r="V1927" s="37">
        <v>6</v>
      </c>
      <c r="W1927" s="37">
        <v>20.79</v>
      </c>
      <c r="X1927" s="37">
        <v>87979</v>
      </c>
      <c r="Y1927" s="37" t="s">
        <v>3218</v>
      </c>
      <c r="Z1927" s="37">
        <v>266.0180302886435</v>
      </c>
    </row>
    <row r="1928" spans="1:26" customFormat="1" x14ac:dyDescent="0.2">
      <c r="A1928" s="37">
        <v>702</v>
      </c>
      <c r="B1928" s="37" t="s">
        <v>2252</v>
      </c>
      <c r="C1928" s="37" t="s">
        <v>13</v>
      </c>
      <c r="D1928" s="37">
        <v>0.1</v>
      </c>
      <c r="E1928" s="37">
        <v>9.7100000000000009</v>
      </c>
      <c r="F1928" s="37">
        <v>9.4499999999999993</v>
      </c>
      <c r="G1928" s="37" t="s">
        <v>14</v>
      </c>
      <c r="H1928" s="37" t="s">
        <v>15</v>
      </c>
      <c r="I1928" s="37" t="s">
        <v>24</v>
      </c>
      <c r="J1928" s="37" t="s">
        <v>54</v>
      </c>
      <c r="K1928" s="37" t="s">
        <v>49</v>
      </c>
      <c r="L1928" s="37" t="s">
        <v>1179</v>
      </c>
      <c r="M1928" s="37">
        <v>0.6</v>
      </c>
      <c r="N1928" s="37" t="s">
        <v>8</v>
      </c>
      <c r="O1928" s="37" t="s">
        <v>35</v>
      </c>
      <c r="P1928" s="37" t="s">
        <v>66</v>
      </c>
      <c r="Q1928" s="37" t="s">
        <v>2253</v>
      </c>
      <c r="R1928" s="37">
        <v>95404</v>
      </c>
      <c r="S1928" s="39">
        <v>42185</v>
      </c>
      <c r="T1928" s="39">
        <v>42188</v>
      </c>
      <c r="U1928" s="37">
        <v>-95.816000000000003</v>
      </c>
      <c r="V1928" s="37">
        <v>7</v>
      </c>
      <c r="W1928" s="37">
        <v>67.91</v>
      </c>
      <c r="X1928" s="37">
        <v>87979</v>
      </c>
      <c r="Y1928" s="37" t="s">
        <v>3218</v>
      </c>
      <c r="Z1928" s="37">
        <v>231.66935106058685</v>
      </c>
    </row>
    <row r="1929" spans="1:26" customFormat="1" x14ac:dyDescent="0.2">
      <c r="A1929" s="37">
        <v>1307</v>
      </c>
      <c r="B1929" s="37" t="s">
        <v>2977</v>
      </c>
      <c r="C1929" s="37" t="s">
        <v>23</v>
      </c>
      <c r="D1929" s="37">
        <v>0.04</v>
      </c>
      <c r="E1929" s="37">
        <v>8.33</v>
      </c>
      <c r="F1929" s="37">
        <v>1.99</v>
      </c>
      <c r="G1929" s="37" t="s">
        <v>14</v>
      </c>
      <c r="H1929" s="37" t="s">
        <v>3</v>
      </c>
      <c r="I1929" s="37" t="s">
        <v>16</v>
      </c>
      <c r="J1929" s="37" t="s">
        <v>17</v>
      </c>
      <c r="K1929" s="37" t="s">
        <v>18</v>
      </c>
      <c r="L1929" s="37" t="s">
        <v>1150</v>
      </c>
      <c r="M1929" s="37">
        <v>0.52</v>
      </c>
      <c r="N1929" s="37" t="s">
        <v>8</v>
      </c>
      <c r="O1929" s="37" t="s">
        <v>35</v>
      </c>
      <c r="P1929" s="37" t="s">
        <v>115</v>
      </c>
      <c r="Q1929" s="37" t="s">
        <v>2261</v>
      </c>
      <c r="R1929" s="37">
        <v>97420</v>
      </c>
      <c r="S1929" s="39">
        <v>42185</v>
      </c>
      <c r="T1929" s="39">
        <v>42192</v>
      </c>
      <c r="U1929" s="37">
        <v>44.892000000000003</v>
      </c>
      <c r="V1929" s="37">
        <v>16</v>
      </c>
      <c r="W1929" s="37">
        <v>131.26</v>
      </c>
      <c r="X1929" s="37">
        <v>91451</v>
      </c>
      <c r="Y1929" s="37" t="s">
        <v>3218</v>
      </c>
      <c r="Z1929" s="37">
        <v>240.55622125648759</v>
      </c>
    </row>
    <row r="1930" spans="1:26" customFormat="1" x14ac:dyDescent="0.2">
      <c r="A1930" s="37">
        <v>2089</v>
      </c>
      <c r="B1930" s="37" t="s">
        <v>2978</v>
      </c>
      <c r="C1930" s="37" t="s">
        <v>23</v>
      </c>
      <c r="D1930" s="37">
        <v>0.06</v>
      </c>
      <c r="E1930" s="37">
        <v>38.06</v>
      </c>
      <c r="F1930" s="37">
        <v>4.5</v>
      </c>
      <c r="G1930" s="37" t="s">
        <v>14</v>
      </c>
      <c r="H1930" s="37" t="s">
        <v>70</v>
      </c>
      <c r="I1930" s="37" t="s">
        <v>24</v>
      </c>
      <c r="J1930" s="37" t="s">
        <v>71</v>
      </c>
      <c r="K1930" s="37" t="s">
        <v>49</v>
      </c>
      <c r="L1930" s="37" t="s">
        <v>2979</v>
      </c>
      <c r="M1930" s="37">
        <v>0.56000000000000005</v>
      </c>
      <c r="N1930" s="37" t="s">
        <v>8</v>
      </c>
      <c r="O1930" s="37" t="s">
        <v>87</v>
      </c>
      <c r="P1930" s="37" t="s">
        <v>88</v>
      </c>
      <c r="Q1930" s="37" t="s">
        <v>2980</v>
      </c>
      <c r="R1930" s="37">
        <v>10956</v>
      </c>
      <c r="S1930" s="39">
        <v>42185</v>
      </c>
      <c r="T1930" s="39">
        <v>42191</v>
      </c>
      <c r="U1930" s="37">
        <v>450.45960000000002</v>
      </c>
      <c r="V1930" s="37">
        <v>17</v>
      </c>
      <c r="W1930" s="37">
        <v>652.84</v>
      </c>
      <c r="X1930" s="37">
        <v>88348</v>
      </c>
      <c r="Y1930" s="37" t="s">
        <v>3219</v>
      </c>
      <c r="Z1930" s="37">
        <v>847.45911505868605</v>
      </c>
    </row>
    <row r="1931" spans="1:26" customFormat="1" x14ac:dyDescent="0.2">
      <c r="A1931" s="37">
        <v>2089</v>
      </c>
      <c r="B1931" s="37" t="s">
        <v>2978</v>
      </c>
      <c r="C1931" s="37" t="s">
        <v>23</v>
      </c>
      <c r="D1931" s="37">
        <v>0.08</v>
      </c>
      <c r="E1931" s="37">
        <v>599.99</v>
      </c>
      <c r="F1931" s="37">
        <v>24.49</v>
      </c>
      <c r="G1931" s="37" t="s">
        <v>14</v>
      </c>
      <c r="H1931" s="37" t="s">
        <v>70</v>
      </c>
      <c r="I1931" s="37" t="s">
        <v>16</v>
      </c>
      <c r="J1931" s="37" t="s">
        <v>39</v>
      </c>
      <c r="K1931" s="37" t="s">
        <v>40</v>
      </c>
      <c r="L1931" s="37" t="s">
        <v>2981</v>
      </c>
      <c r="M1931" s="37">
        <v>0.37</v>
      </c>
      <c r="N1931" s="37" t="s">
        <v>8</v>
      </c>
      <c r="O1931" s="37" t="s">
        <v>87</v>
      </c>
      <c r="P1931" s="37" t="s">
        <v>88</v>
      </c>
      <c r="Q1931" s="37" t="s">
        <v>2980</v>
      </c>
      <c r="R1931" s="37">
        <v>10956</v>
      </c>
      <c r="S1931" s="39">
        <v>42185</v>
      </c>
      <c r="T1931" s="39">
        <v>42193</v>
      </c>
      <c r="U1931" s="37">
        <v>8798.1831000000002</v>
      </c>
      <c r="V1931" s="37">
        <v>22</v>
      </c>
      <c r="W1931" s="37">
        <v>12750.99</v>
      </c>
      <c r="X1931" s="37">
        <v>88348</v>
      </c>
      <c r="Y1931" s="37" t="s">
        <v>3219</v>
      </c>
      <c r="Z1931" s="37">
        <v>11537.736862504467</v>
      </c>
    </row>
    <row r="1932" spans="1:26" customFormat="1" x14ac:dyDescent="0.2">
      <c r="A1932" s="37">
        <v>2089</v>
      </c>
      <c r="B1932" s="37" t="s">
        <v>2978</v>
      </c>
      <c r="C1932" s="37" t="s">
        <v>23</v>
      </c>
      <c r="D1932" s="37">
        <v>0.1</v>
      </c>
      <c r="E1932" s="37">
        <v>3.98</v>
      </c>
      <c r="F1932" s="37">
        <v>2.97</v>
      </c>
      <c r="G1932" s="37" t="s">
        <v>63</v>
      </c>
      <c r="H1932" s="37" t="s">
        <v>70</v>
      </c>
      <c r="I1932" s="37" t="s">
        <v>24</v>
      </c>
      <c r="J1932" s="37" t="s">
        <v>64</v>
      </c>
      <c r="K1932" s="37" t="s">
        <v>26</v>
      </c>
      <c r="L1932" s="37" t="s">
        <v>2982</v>
      </c>
      <c r="M1932" s="37">
        <v>0.35</v>
      </c>
      <c r="N1932" s="37" t="s">
        <v>8</v>
      </c>
      <c r="O1932" s="37" t="s">
        <v>87</v>
      </c>
      <c r="P1932" s="37" t="s">
        <v>88</v>
      </c>
      <c r="Q1932" s="37" t="s">
        <v>2980</v>
      </c>
      <c r="R1932" s="37">
        <v>10956</v>
      </c>
      <c r="S1932" s="39">
        <v>42185</v>
      </c>
      <c r="T1932" s="39">
        <v>42189</v>
      </c>
      <c r="U1932" s="37">
        <v>-5.3849999999999998</v>
      </c>
      <c r="V1932" s="37">
        <v>5</v>
      </c>
      <c r="W1932" s="37">
        <v>20.54</v>
      </c>
      <c r="X1932" s="37">
        <v>88348</v>
      </c>
      <c r="Y1932" s="37" t="s">
        <v>3219</v>
      </c>
      <c r="Z1932" s="37">
        <v>-51.602356719202902</v>
      </c>
    </row>
    <row r="1933" spans="1:26" customFormat="1" x14ac:dyDescent="0.2">
      <c r="A1933" s="37">
        <v>2882</v>
      </c>
      <c r="B1933" s="37" t="s">
        <v>647</v>
      </c>
      <c r="C1933" s="37" t="s">
        <v>23</v>
      </c>
      <c r="D1933" s="37">
        <v>0.05</v>
      </c>
      <c r="E1933" s="37">
        <v>63.94</v>
      </c>
      <c r="F1933" s="37">
        <v>14.48</v>
      </c>
      <c r="G1933" s="37" t="s">
        <v>63</v>
      </c>
      <c r="H1933" s="37" t="s">
        <v>15</v>
      </c>
      <c r="I1933" s="37" t="s">
        <v>4</v>
      </c>
      <c r="J1933" s="37" t="s">
        <v>102</v>
      </c>
      <c r="K1933" s="37" t="s">
        <v>49</v>
      </c>
      <c r="L1933" s="37" t="s">
        <v>1970</v>
      </c>
      <c r="M1933" s="37">
        <v>0.46</v>
      </c>
      <c r="N1933" s="37" t="s">
        <v>8</v>
      </c>
      <c r="O1933" s="37" t="s">
        <v>9</v>
      </c>
      <c r="P1933" s="37" t="s">
        <v>73</v>
      </c>
      <c r="Q1933" s="37" t="s">
        <v>649</v>
      </c>
      <c r="R1933" s="37">
        <v>28206</v>
      </c>
      <c r="S1933" s="39">
        <v>42185</v>
      </c>
      <c r="T1933" s="39">
        <v>42192</v>
      </c>
      <c r="U1933" s="37">
        <v>270.87430000000001</v>
      </c>
      <c r="V1933" s="37">
        <v>21</v>
      </c>
      <c r="W1933" s="37">
        <v>1336.35</v>
      </c>
      <c r="X1933" s="37">
        <v>40224</v>
      </c>
      <c r="Y1933" s="37" t="s">
        <v>3216</v>
      </c>
      <c r="Z1933" s="37">
        <v>832.82477315961467</v>
      </c>
    </row>
    <row r="1934" spans="1:26" customFormat="1" x14ac:dyDescent="0.2">
      <c r="A1934" s="37">
        <v>2885</v>
      </c>
      <c r="B1934" s="37" t="s">
        <v>2983</v>
      </c>
      <c r="C1934" s="37" t="s">
        <v>23</v>
      </c>
      <c r="D1934" s="37">
        <v>0.05</v>
      </c>
      <c r="E1934" s="37">
        <v>63.94</v>
      </c>
      <c r="F1934" s="37">
        <v>14.48</v>
      </c>
      <c r="G1934" s="37" t="s">
        <v>63</v>
      </c>
      <c r="H1934" s="37" t="s">
        <v>15</v>
      </c>
      <c r="I1934" s="37" t="s">
        <v>4</v>
      </c>
      <c r="J1934" s="37" t="s">
        <v>102</v>
      </c>
      <c r="K1934" s="37" t="s">
        <v>49</v>
      </c>
      <c r="L1934" s="37" t="s">
        <v>1970</v>
      </c>
      <c r="M1934" s="37">
        <v>0.46</v>
      </c>
      <c r="N1934" s="37" t="s">
        <v>8</v>
      </c>
      <c r="O1934" s="37" t="s">
        <v>87</v>
      </c>
      <c r="P1934" s="37" t="s">
        <v>293</v>
      </c>
      <c r="Q1934" s="37" t="s">
        <v>2984</v>
      </c>
      <c r="R1934" s="37">
        <v>44133</v>
      </c>
      <c r="S1934" s="39">
        <v>42185</v>
      </c>
      <c r="T1934" s="39">
        <v>42192</v>
      </c>
      <c r="U1934" s="37">
        <v>219.54419999999999</v>
      </c>
      <c r="V1934" s="37">
        <v>5</v>
      </c>
      <c r="W1934" s="37">
        <v>318.18</v>
      </c>
      <c r="X1934" s="37">
        <v>87634</v>
      </c>
      <c r="Y1934" s="37" t="s">
        <v>3219</v>
      </c>
      <c r="Z1934" s="37">
        <v>780.26143042715569</v>
      </c>
    </row>
    <row r="1935" spans="1:26" customFormat="1" x14ac:dyDescent="0.2">
      <c r="A1935" s="37">
        <v>1384</v>
      </c>
      <c r="B1935" s="37" t="s">
        <v>2767</v>
      </c>
      <c r="C1935" s="37" t="s">
        <v>46</v>
      </c>
      <c r="D1935" s="37">
        <v>7.0000000000000007E-2</v>
      </c>
      <c r="E1935" s="37">
        <v>11.29</v>
      </c>
      <c r="F1935" s="37">
        <v>5.03</v>
      </c>
      <c r="G1935" s="37" t="s">
        <v>14</v>
      </c>
      <c r="H1935" s="37" t="s">
        <v>15</v>
      </c>
      <c r="I1935" s="37" t="s">
        <v>24</v>
      </c>
      <c r="J1935" s="37" t="s">
        <v>54</v>
      </c>
      <c r="K1935" s="37" t="s">
        <v>49</v>
      </c>
      <c r="L1935" s="37" t="s">
        <v>1236</v>
      </c>
      <c r="M1935" s="37">
        <v>0.59</v>
      </c>
      <c r="N1935" s="37" t="s">
        <v>8</v>
      </c>
      <c r="O1935" s="37" t="s">
        <v>9</v>
      </c>
      <c r="P1935" s="37" t="s">
        <v>218</v>
      </c>
      <c r="Q1935" s="37" t="s">
        <v>2708</v>
      </c>
      <c r="R1935" s="37">
        <v>22304</v>
      </c>
      <c r="S1935" s="39">
        <v>42185</v>
      </c>
      <c r="T1935" s="39">
        <v>42187</v>
      </c>
      <c r="U1935" s="37">
        <v>-163.03</v>
      </c>
      <c r="V1935" s="37">
        <v>11</v>
      </c>
      <c r="W1935" s="37">
        <v>123.18</v>
      </c>
      <c r="X1935" s="37">
        <v>89407</v>
      </c>
      <c r="Y1935" s="37" t="s">
        <v>3216</v>
      </c>
      <c r="Z1935" s="37">
        <v>260.65600012521253</v>
      </c>
    </row>
    <row r="1936" spans="1:26" customFormat="1" x14ac:dyDescent="0.2">
      <c r="A1936" s="37">
        <v>1472</v>
      </c>
      <c r="B1936" s="37" t="s">
        <v>2645</v>
      </c>
      <c r="C1936" s="37" t="s">
        <v>46</v>
      </c>
      <c r="D1936" s="37">
        <v>0.02</v>
      </c>
      <c r="E1936" s="37">
        <v>30.98</v>
      </c>
      <c r="F1936" s="37">
        <v>6.5</v>
      </c>
      <c r="G1936" s="37" t="s">
        <v>63</v>
      </c>
      <c r="H1936" s="37" t="s">
        <v>47</v>
      </c>
      <c r="I1936" s="37" t="s">
        <v>16</v>
      </c>
      <c r="J1936" s="37" t="s">
        <v>17</v>
      </c>
      <c r="K1936" s="37" t="s">
        <v>49</v>
      </c>
      <c r="L1936" s="37" t="s">
        <v>2831</v>
      </c>
      <c r="M1936" s="37">
        <v>0.79</v>
      </c>
      <c r="N1936" s="37" t="s">
        <v>8</v>
      </c>
      <c r="O1936" s="37" t="s">
        <v>87</v>
      </c>
      <c r="P1936" s="37" t="s">
        <v>293</v>
      </c>
      <c r="Q1936" s="37" t="s">
        <v>2646</v>
      </c>
      <c r="R1936" s="37">
        <v>44145</v>
      </c>
      <c r="S1936" s="39">
        <v>42185</v>
      </c>
      <c r="T1936" s="39">
        <v>42186</v>
      </c>
      <c r="U1936" s="37">
        <v>-44.624000000000002</v>
      </c>
      <c r="V1936" s="37">
        <v>17</v>
      </c>
      <c r="W1936" s="37">
        <v>552.89</v>
      </c>
      <c r="X1936" s="37">
        <v>87078</v>
      </c>
      <c r="Y1936" s="37" t="s">
        <v>3219</v>
      </c>
      <c r="Z1936" s="37">
        <v>660.6665446952519</v>
      </c>
    </row>
    <row r="1937" spans="1:26" customFormat="1" x14ac:dyDescent="0.2">
      <c r="A1937" s="37">
        <v>2276</v>
      </c>
      <c r="B1937" s="37" t="s">
        <v>2985</v>
      </c>
      <c r="C1937" s="37" t="s">
        <v>46</v>
      </c>
      <c r="D1937" s="37">
        <v>0.01</v>
      </c>
      <c r="E1937" s="37">
        <v>195.99</v>
      </c>
      <c r="F1937" s="37">
        <v>8.99</v>
      </c>
      <c r="G1937" s="37" t="s">
        <v>14</v>
      </c>
      <c r="H1937" s="37" t="s">
        <v>15</v>
      </c>
      <c r="I1937" s="37" t="s">
        <v>16</v>
      </c>
      <c r="J1937" s="37" t="s">
        <v>111</v>
      </c>
      <c r="K1937" s="37" t="s">
        <v>49</v>
      </c>
      <c r="L1937" s="37" t="s">
        <v>1319</v>
      </c>
      <c r="M1937" s="37">
        <v>0.6</v>
      </c>
      <c r="N1937" s="37" t="s">
        <v>8</v>
      </c>
      <c r="O1937" s="37" t="s">
        <v>87</v>
      </c>
      <c r="P1937" s="37" t="s">
        <v>88</v>
      </c>
      <c r="Q1937" s="37" t="s">
        <v>2986</v>
      </c>
      <c r="R1937" s="37">
        <v>14304</v>
      </c>
      <c r="S1937" s="39">
        <v>42185</v>
      </c>
      <c r="T1937" s="39">
        <v>42185</v>
      </c>
      <c r="U1937" s="37">
        <v>2653.7813999999998</v>
      </c>
      <c r="V1937" s="37">
        <v>22</v>
      </c>
      <c r="W1937" s="37">
        <v>3846.06</v>
      </c>
      <c r="X1937" s="37">
        <v>91502</v>
      </c>
      <c r="Y1937" s="37" t="s">
        <v>3219</v>
      </c>
      <c r="Z1937" s="37">
        <v>3881.2548415688252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E36-4B95-47CA-9C71-EC35F97F04D0}">
  <dimension ref="B2:R197"/>
  <sheetViews>
    <sheetView zoomScale="90" zoomScaleNormal="90" workbookViewId="0">
      <selection activeCell="B3" sqref="B3:G3"/>
    </sheetView>
  </sheetViews>
  <sheetFormatPr defaultRowHeight="14.25" x14ac:dyDescent="0.2"/>
  <cols>
    <col min="2" max="2" width="13.625" bestFit="1" customWidth="1"/>
    <col min="3" max="3" width="12.5" bestFit="1" customWidth="1"/>
    <col min="4" max="4" width="9.875" bestFit="1" customWidth="1"/>
    <col min="5" max="5" width="20.5" bestFit="1" customWidth="1"/>
    <col min="6" max="6" width="17.125" bestFit="1" customWidth="1"/>
    <col min="7" max="8" width="7.875" bestFit="1" customWidth="1"/>
    <col min="9" max="9" width="8.75" bestFit="1" customWidth="1"/>
    <col min="10" max="10" width="13.125" bestFit="1" customWidth="1"/>
    <col min="11" max="11" width="12" bestFit="1" customWidth="1"/>
    <col min="12" max="12" width="12.5" bestFit="1" customWidth="1"/>
    <col min="13" max="13" width="14.125" bestFit="1" customWidth="1"/>
    <col min="14" max="14" width="16.625" bestFit="1" customWidth="1"/>
    <col min="15" max="15" width="12.5" bestFit="1" customWidth="1"/>
    <col min="16" max="16" width="30.375" bestFit="1" customWidth="1"/>
    <col min="17" max="17" width="13.625" bestFit="1" customWidth="1"/>
    <col min="18" max="18" width="12.5" bestFit="1" customWidth="1"/>
  </cols>
  <sheetData>
    <row r="2" spans="2:18" ht="15" x14ac:dyDescent="0.25">
      <c r="B2" s="65" t="s">
        <v>3234</v>
      </c>
      <c r="C2" s="65"/>
      <c r="D2" s="65"/>
      <c r="E2" s="65"/>
      <c r="F2" s="65"/>
      <c r="G2" s="65"/>
    </row>
    <row r="3" spans="2:18" ht="15" x14ac:dyDescent="0.25">
      <c r="B3" s="65" t="s">
        <v>3336</v>
      </c>
      <c r="C3" s="65"/>
      <c r="D3" s="65"/>
      <c r="E3" s="65"/>
      <c r="F3" s="65"/>
      <c r="G3" s="65"/>
    </row>
    <row r="5" spans="2:18" ht="15" x14ac:dyDescent="0.25">
      <c r="B5" s="27">
        <v>1</v>
      </c>
      <c r="K5" s="27">
        <v>2</v>
      </c>
      <c r="N5" s="27">
        <v>3</v>
      </c>
      <c r="Q5">
        <v>4</v>
      </c>
    </row>
    <row r="7" spans="2:18" x14ac:dyDescent="0.2">
      <c r="B7" s="7" t="s">
        <v>3028</v>
      </c>
      <c r="C7" s="7" t="s">
        <v>3029</v>
      </c>
      <c r="K7" s="7" t="s">
        <v>3026</v>
      </c>
      <c r="L7" t="s">
        <v>3028</v>
      </c>
      <c r="N7" s="7" t="s">
        <v>3026</v>
      </c>
      <c r="O7" t="s">
        <v>3028</v>
      </c>
      <c r="Q7" s="7" t="s">
        <v>3026</v>
      </c>
      <c r="R7" t="s">
        <v>3028</v>
      </c>
    </row>
    <row r="8" spans="2:18" x14ac:dyDescent="0.2">
      <c r="B8" s="7" t="s">
        <v>3026</v>
      </c>
      <c r="C8" s="19" t="s">
        <v>3030</v>
      </c>
      <c r="D8" s="19" t="s">
        <v>3031</v>
      </c>
      <c r="E8" s="19" t="s">
        <v>3032</v>
      </c>
      <c r="F8" s="19" t="s">
        <v>3033</v>
      </c>
      <c r="G8" s="19" t="s">
        <v>3034</v>
      </c>
      <c r="H8" s="19" t="s">
        <v>3035</v>
      </c>
      <c r="I8" s="19" t="s">
        <v>3027</v>
      </c>
      <c r="K8" s="20" t="s">
        <v>28</v>
      </c>
      <c r="L8" s="10">
        <v>441445.61999999982</v>
      </c>
      <c r="N8" s="20" t="s">
        <v>4</v>
      </c>
      <c r="O8" s="10">
        <v>613799.42000000039</v>
      </c>
      <c r="Q8" s="20" t="s">
        <v>1</v>
      </c>
      <c r="R8" s="10">
        <v>415888.2800000002</v>
      </c>
    </row>
    <row r="9" spans="2:18" x14ac:dyDescent="0.2">
      <c r="B9" s="20" t="s">
        <v>28</v>
      </c>
      <c r="C9" s="10">
        <v>59702.73</v>
      </c>
      <c r="D9" s="10">
        <v>70282.439999999973</v>
      </c>
      <c r="E9" s="10">
        <v>62075.31</v>
      </c>
      <c r="F9" s="10">
        <v>64058.379999999983</v>
      </c>
      <c r="G9" s="10">
        <v>79253.140000000058</v>
      </c>
      <c r="H9" s="10">
        <v>106073.62000000001</v>
      </c>
      <c r="I9" s="10">
        <v>441445.62</v>
      </c>
      <c r="K9" s="20" t="s">
        <v>87</v>
      </c>
      <c r="L9" s="10">
        <v>549415.32999999996</v>
      </c>
      <c r="N9" s="20" t="s">
        <v>24</v>
      </c>
      <c r="O9" s="10">
        <v>524234.58999999962</v>
      </c>
      <c r="Q9" s="20" t="s">
        <v>13</v>
      </c>
      <c r="R9" s="10">
        <v>295693.89999999962</v>
      </c>
    </row>
    <row r="10" spans="2:18" x14ac:dyDescent="0.2">
      <c r="B10" s="20" t="s">
        <v>87</v>
      </c>
      <c r="C10" s="10">
        <v>59185.16</v>
      </c>
      <c r="D10" s="10">
        <v>69109.8</v>
      </c>
      <c r="E10" s="10">
        <v>59137.039999999994</v>
      </c>
      <c r="F10" s="10">
        <v>161630.83000000007</v>
      </c>
      <c r="G10" s="10">
        <v>84858.810000000012</v>
      </c>
      <c r="H10" s="10">
        <v>115493.68999999997</v>
      </c>
      <c r="I10" s="10">
        <v>549415.33000000007</v>
      </c>
      <c r="K10" s="20" t="s">
        <v>9</v>
      </c>
      <c r="L10" s="10">
        <v>341328.31999999966</v>
      </c>
      <c r="N10" s="20" t="s">
        <v>16</v>
      </c>
      <c r="O10" s="10">
        <v>685426.54999999958</v>
      </c>
      <c r="Q10" s="20" t="s">
        <v>23</v>
      </c>
      <c r="R10" s="10">
        <v>370698.45000000013</v>
      </c>
    </row>
    <row r="11" spans="2:18" x14ac:dyDescent="0.2">
      <c r="B11" s="20" t="s">
        <v>9</v>
      </c>
      <c r="C11" s="10">
        <v>73062.34</v>
      </c>
      <c r="D11" s="10">
        <v>31754.39</v>
      </c>
      <c r="E11" s="10">
        <v>77874.78</v>
      </c>
      <c r="F11" s="10">
        <v>58285.109999999986</v>
      </c>
      <c r="G11" s="10">
        <v>50887.390000000007</v>
      </c>
      <c r="H11" s="10">
        <v>49464.309999999976</v>
      </c>
      <c r="I11" s="10">
        <v>341328.32</v>
      </c>
      <c r="K11" s="20" t="s">
        <v>35</v>
      </c>
      <c r="L11" s="10">
        <v>491271.2900000001</v>
      </c>
      <c r="N11" s="20" t="s">
        <v>3027</v>
      </c>
      <c r="O11" s="10">
        <v>1823460.5599999996</v>
      </c>
      <c r="Q11" s="20" t="s">
        <v>92</v>
      </c>
      <c r="R11" s="10">
        <v>368933.21000000008</v>
      </c>
    </row>
    <row r="12" spans="2:18" x14ac:dyDescent="0.2">
      <c r="B12" s="20" t="s">
        <v>35</v>
      </c>
      <c r="C12" s="10">
        <v>73048.319999999992</v>
      </c>
      <c r="D12" s="10">
        <v>135248.81000000003</v>
      </c>
      <c r="E12" s="10">
        <v>66080</v>
      </c>
      <c r="F12" s="10">
        <v>72477.409999999974</v>
      </c>
      <c r="G12" s="10">
        <v>71583.159999999989</v>
      </c>
      <c r="H12" s="10">
        <v>72833.589999999967</v>
      </c>
      <c r="I12" s="10">
        <v>491271.28999999992</v>
      </c>
      <c r="K12" s="20" t="s">
        <v>3027</v>
      </c>
      <c r="L12" s="10">
        <v>1823460.5599999994</v>
      </c>
      <c r="Q12" s="20" t="s">
        <v>46</v>
      </c>
      <c r="R12" s="10">
        <v>372246.7199999998</v>
      </c>
    </row>
    <row r="13" spans="2:18" x14ac:dyDescent="0.2">
      <c r="B13" s="20" t="s">
        <v>3027</v>
      </c>
      <c r="C13" s="10">
        <v>264998.55</v>
      </c>
      <c r="D13" s="10">
        <v>306395.44000000006</v>
      </c>
      <c r="E13" s="10">
        <v>265167.13</v>
      </c>
      <c r="F13" s="10">
        <v>356451.73000000004</v>
      </c>
      <c r="G13" s="10">
        <v>286582.50000000006</v>
      </c>
      <c r="H13" s="10">
        <v>343865.20999999996</v>
      </c>
      <c r="I13" s="10">
        <v>1823460.56</v>
      </c>
      <c r="Q13" s="20" t="s">
        <v>3027</v>
      </c>
      <c r="R13" s="10">
        <v>1823460.5599999996</v>
      </c>
    </row>
    <row r="15" spans="2:18" ht="15" x14ac:dyDescent="0.25">
      <c r="B15" s="27">
        <v>5</v>
      </c>
      <c r="E15" s="27">
        <v>6</v>
      </c>
      <c r="I15" s="27">
        <v>7</v>
      </c>
      <c r="L15" s="27">
        <v>8</v>
      </c>
      <c r="P15" s="27">
        <v>11</v>
      </c>
    </row>
    <row r="17" spans="2:17" x14ac:dyDescent="0.2">
      <c r="B17" s="7" t="s">
        <v>3026</v>
      </c>
      <c r="C17" t="s">
        <v>3028</v>
      </c>
      <c r="E17" s="7" t="s">
        <v>3026</v>
      </c>
      <c r="F17" s="19" t="s">
        <v>3028</v>
      </c>
      <c r="G17" s="19" t="s">
        <v>3243</v>
      </c>
      <c r="I17" s="7" t="s">
        <v>3026</v>
      </c>
      <c r="J17" t="s">
        <v>3028</v>
      </c>
      <c r="L17" s="7" t="s">
        <v>3026</v>
      </c>
      <c r="M17" s="19" t="s">
        <v>3028</v>
      </c>
      <c r="N17" s="19" t="s">
        <v>3036</v>
      </c>
      <c r="P17" s="7" t="s">
        <v>3026</v>
      </c>
      <c r="Q17" t="s">
        <v>3220</v>
      </c>
    </row>
    <row r="18" spans="2:17" x14ac:dyDescent="0.2">
      <c r="B18" s="70" t="s">
        <v>3037</v>
      </c>
      <c r="C18" s="10">
        <v>8666.18</v>
      </c>
      <c r="E18" s="20" t="s">
        <v>3217</v>
      </c>
      <c r="F18" s="10">
        <v>441445.61999999982</v>
      </c>
      <c r="G18" s="10">
        <v>470381.1925</v>
      </c>
      <c r="I18" s="20" t="s">
        <v>26</v>
      </c>
      <c r="J18" s="10">
        <v>32781.280000000013</v>
      </c>
      <c r="L18" s="20" t="s">
        <v>4</v>
      </c>
      <c r="M18" s="10">
        <v>613799.42000000039</v>
      </c>
      <c r="N18" s="10">
        <v>49944.600000000079</v>
      </c>
      <c r="P18" s="20" t="s">
        <v>71</v>
      </c>
      <c r="Q18" s="10">
        <v>12594.820600000001</v>
      </c>
    </row>
    <row r="19" spans="2:17" x14ac:dyDescent="0.2">
      <c r="B19" s="70" t="s">
        <v>3038</v>
      </c>
      <c r="C19" s="10">
        <v>24319.920000000002</v>
      </c>
      <c r="E19" s="20" t="s">
        <v>3219</v>
      </c>
      <c r="F19" s="10">
        <v>549415.32999999996</v>
      </c>
      <c r="G19" s="10">
        <v>470381.1925</v>
      </c>
      <c r="I19" s="20" t="s">
        <v>18</v>
      </c>
      <c r="J19" s="10">
        <v>62757.530000000006</v>
      </c>
      <c r="L19" s="20" t="s">
        <v>24</v>
      </c>
      <c r="M19" s="10">
        <v>524234.58999999962</v>
      </c>
      <c r="N19" s="10">
        <v>43824.010000000104</v>
      </c>
      <c r="P19" s="20" t="s">
        <v>48</v>
      </c>
      <c r="Q19" s="10">
        <v>59296.389429999988</v>
      </c>
    </row>
    <row r="20" spans="2:17" x14ac:dyDescent="0.2">
      <c r="B20" s="70" t="s">
        <v>3039</v>
      </c>
      <c r="C20" s="10">
        <v>10134.420000000002</v>
      </c>
      <c r="E20" s="20" t="s">
        <v>3216</v>
      </c>
      <c r="F20" s="10">
        <v>341328.31999999966</v>
      </c>
      <c r="G20" s="10">
        <v>470381.1925</v>
      </c>
      <c r="I20" s="20" t="s">
        <v>120</v>
      </c>
      <c r="J20" s="10">
        <v>63944.80999999999</v>
      </c>
      <c r="L20" s="20" t="s">
        <v>16</v>
      </c>
      <c r="M20" s="10">
        <v>685426.54999999958</v>
      </c>
      <c r="N20" s="10">
        <v>99648.880000000456</v>
      </c>
      <c r="P20" s="20" t="s">
        <v>93</v>
      </c>
      <c r="Q20" s="10">
        <v>-930.43840000000046</v>
      </c>
    </row>
    <row r="21" spans="2:17" x14ac:dyDescent="0.2">
      <c r="B21" s="70" t="s">
        <v>3040</v>
      </c>
      <c r="C21" s="10">
        <v>5470.58</v>
      </c>
      <c r="E21" s="20" t="s">
        <v>3218</v>
      </c>
      <c r="F21" s="10">
        <v>491271.2900000001</v>
      </c>
      <c r="G21" s="10">
        <v>470381.1925</v>
      </c>
      <c r="I21" s="20" t="s">
        <v>40</v>
      </c>
      <c r="J21" s="10">
        <v>261591.94</v>
      </c>
      <c r="L21" s="20" t="s">
        <v>3027</v>
      </c>
      <c r="M21" s="10">
        <v>1823460.5599999996</v>
      </c>
      <c r="N21" s="10">
        <v>193417.49000000063</v>
      </c>
      <c r="P21" s="20" t="s">
        <v>85</v>
      </c>
      <c r="Q21" s="10">
        <v>39808.485999999997</v>
      </c>
    </row>
    <row r="22" spans="2:17" x14ac:dyDescent="0.2">
      <c r="B22" s="70" t="s">
        <v>3041</v>
      </c>
      <c r="C22" s="10">
        <v>20160.509999999998</v>
      </c>
      <c r="E22" s="20" t="s">
        <v>3027</v>
      </c>
      <c r="F22" s="10">
        <v>1823460.5599999994</v>
      </c>
      <c r="G22" s="10">
        <v>470381.1925</v>
      </c>
      <c r="I22" s="20" t="s">
        <v>6</v>
      </c>
      <c r="J22" s="10">
        <v>296818.27</v>
      </c>
      <c r="P22" s="20" t="s">
        <v>17</v>
      </c>
      <c r="Q22" s="10">
        <v>1698.0439799999999</v>
      </c>
    </row>
    <row r="23" spans="2:17" ht="15" x14ac:dyDescent="0.25">
      <c r="B23" s="70" t="s">
        <v>3042</v>
      </c>
      <c r="C23" s="10">
        <v>11123.41</v>
      </c>
      <c r="I23" s="20" t="s">
        <v>33</v>
      </c>
      <c r="J23" s="10">
        <v>438566.17999999976</v>
      </c>
      <c r="M23" s="27">
        <v>10</v>
      </c>
      <c r="P23" s="20" t="s">
        <v>39</v>
      </c>
      <c r="Q23" s="10">
        <v>23990.207579999998</v>
      </c>
    </row>
    <row r="24" spans="2:17" x14ac:dyDescent="0.2">
      <c r="B24" s="70" t="s">
        <v>3043</v>
      </c>
      <c r="C24" s="10">
        <v>16551.82</v>
      </c>
      <c r="I24" s="20" t="s">
        <v>49</v>
      </c>
      <c r="J24" s="10">
        <v>667000.55000000005</v>
      </c>
      <c r="P24" s="20" t="s">
        <v>321</v>
      </c>
      <c r="Q24" s="10">
        <v>-1194.4125000000008</v>
      </c>
    </row>
    <row r="25" spans="2:17" ht="15" x14ac:dyDescent="0.25">
      <c r="B25" s="70" t="s">
        <v>3044</v>
      </c>
      <c r="C25" s="10">
        <v>5388.8399999999992</v>
      </c>
      <c r="E25" s="27">
        <v>9</v>
      </c>
      <c r="I25" s="20" t="s">
        <v>3027</v>
      </c>
      <c r="J25" s="10">
        <v>1823460.5599999998</v>
      </c>
      <c r="M25" s="7" t="s">
        <v>3026</v>
      </c>
      <c r="N25" t="s">
        <v>3221</v>
      </c>
      <c r="P25" s="20" t="s">
        <v>128</v>
      </c>
      <c r="Q25" s="10">
        <v>7028.1595000000016</v>
      </c>
    </row>
    <row r="26" spans="2:17" x14ac:dyDescent="0.2">
      <c r="B26" s="70" t="s">
        <v>3045</v>
      </c>
      <c r="C26" s="10">
        <v>13926.830000000002</v>
      </c>
      <c r="M26" s="20" t="s">
        <v>15</v>
      </c>
      <c r="N26" s="10">
        <v>4842.2699999999877</v>
      </c>
      <c r="P26" s="20" t="s">
        <v>102</v>
      </c>
      <c r="Q26" s="10">
        <v>18724.1191</v>
      </c>
    </row>
    <row r="27" spans="2:17" x14ac:dyDescent="0.2">
      <c r="B27" s="70" t="s">
        <v>3046</v>
      </c>
      <c r="C27" s="10">
        <v>11520.37</v>
      </c>
      <c r="E27" s="7" t="s">
        <v>3221</v>
      </c>
      <c r="F27" s="7" t="s">
        <v>3029</v>
      </c>
      <c r="M27" s="20" t="s">
        <v>70</v>
      </c>
      <c r="N27" s="10">
        <v>8548.8899999999776</v>
      </c>
      <c r="P27" s="20" t="s">
        <v>32</v>
      </c>
      <c r="Q27" s="10">
        <v>15750.352871999999</v>
      </c>
    </row>
    <row r="28" spans="2:17" x14ac:dyDescent="0.2">
      <c r="B28" s="70" t="s">
        <v>3047</v>
      </c>
      <c r="C28" s="10">
        <v>3355.1199999999994</v>
      </c>
      <c r="E28" s="7" t="s">
        <v>3026</v>
      </c>
      <c r="F28" s="19" t="s">
        <v>1</v>
      </c>
      <c r="G28" s="19" t="s">
        <v>13</v>
      </c>
      <c r="H28" s="19" t="s">
        <v>23</v>
      </c>
      <c r="I28" s="19" t="s">
        <v>92</v>
      </c>
      <c r="J28" s="19" t="s">
        <v>46</v>
      </c>
      <c r="K28" s="19" t="s">
        <v>3027</v>
      </c>
      <c r="M28" s="20" t="s">
        <v>47</v>
      </c>
      <c r="N28" s="10">
        <v>5783.5099999999838</v>
      </c>
      <c r="P28" s="20" t="s">
        <v>64</v>
      </c>
      <c r="Q28" s="10">
        <v>7769.3150699999978</v>
      </c>
    </row>
    <row r="29" spans="2:17" x14ac:dyDescent="0.2">
      <c r="B29" s="70" t="s">
        <v>3048</v>
      </c>
      <c r="C29" s="10">
        <v>14882.67</v>
      </c>
      <c r="E29" s="20" t="s">
        <v>2</v>
      </c>
      <c r="F29" s="10">
        <v>2450.3000000000002</v>
      </c>
      <c r="G29" s="10">
        <v>2416.2999999999993</v>
      </c>
      <c r="H29" s="10">
        <v>2576.9800000000005</v>
      </c>
      <c r="I29" s="10">
        <v>2308.610000000001</v>
      </c>
      <c r="J29" s="10">
        <v>2085.61</v>
      </c>
      <c r="K29" s="10">
        <v>11837.800000000001</v>
      </c>
      <c r="M29" s="20" t="s">
        <v>3</v>
      </c>
      <c r="N29" s="10">
        <v>5573.7599999999866</v>
      </c>
      <c r="P29" s="20" t="s">
        <v>25</v>
      </c>
      <c r="Q29" s="10">
        <v>-257.62880000000007</v>
      </c>
    </row>
    <row r="30" spans="2:17" x14ac:dyDescent="0.2">
      <c r="B30" s="70" t="s">
        <v>3049</v>
      </c>
      <c r="C30" s="10">
        <v>1772.04</v>
      </c>
      <c r="E30" s="20" t="s">
        <v>63</v>
      </c>
      <c r="F30" s="10">
        <v>531.04000000000019</v>
      </c>
      <c r="G30" s="10">
        <v>350.36</v>
      </c>
      <c r="H30" s="10">
        <v>376.72</v>
      </c>
      <c r="I30" s="10">
        <v>435.14000000000004</v>
      </c>
      <c r="J30" s="10">
        <v>438.71</v>
      </c>
      <c r="K30" s="10">
        <v>2131.9700000000003</v>
      </c>
      <c r="M30" s="20" t="s">
        <v>3027</v>
      </c>
      <c r="N30" s="10">
        <v>24748.429999999935</v>
      </c>
      <c r="P30" s="20" t="s">
        <v>152</v>
      </c>
      <c r="Q30" s="10">
        <v>-1544.8260631999995</v>
      </c>
    </row>
    <row r="31" spans="2:17" x14ac:dyDescent="0.2">
      <c r="B31" s="70" t="s">
        <v>3050</v>
      </c>
      <c r="C31" s="10">
        <v>5200.1900000000005</v>
      </c>
      <c r="E31" s="20" t="s">
        <v>14</v>
      </c>
      <c r="F31" s="10">
        <v>1917.6600000000008</v>
      </c>
      <c r="G31" s="10">
        <v>2298.3999999999987</v>
      </c>
      <c r="H31" s="10">
        <v>2502.3499999999967</v>
      </c>
      <c r="I31" s="10">
        <v>2016.1500000000017</v>
      </c>
      <c r="J31" s="10">
        <v>2044.0999999999997</v>
      </c>
      <c r="K31" s="10">
        <v>10778.659999999998</v>
      </c>
      <c r="P31" s="20" t="s">
        <v>544</v>
      </c>
      <c r="Q31" s="10">
        <v>-1291.0959000000003</v>
      </c>
    </row>
    <row r="32" spans="2:17" x14ac:dyDescent="0.2">
      <c r="B32" s="70" t="s">
        <v>3051</v>
      </c>
      <c r="C32" s="10">
        <v>4829.95</v>
      </c>
      <c r="E32" s="20" t="s">
        <v>3027</v>
      </c>
      <c r="F32" s="10">
        <v>4899.0000000000009</v>
      </c>
      <c r="G32" s="10">
        <v>5065.0599999999977</v>
      </c>
      <c r="H32" s="10">
        <v>5456.0499999999975</v>
      </c>
      <c r="I32" s="10">
        <v>4759.9000000000024</v>
      </c>
      <c r="J32" s="10">
        <v>4568.42</v>
      </c>
      <c r="K32" s="10">
        <v>24748.43</v>
      </c>
      <c r="P32" s="20" t="s">
        <v>54</v>
      </c>
      <c r="Q32" s="10">
        <v>7803.9946</v>
      </c>
    </row>
    <row r="33" spans="2:17" x14ac:dyDescent="0.2">
      <c r="B33" s="70" t="s">
        <v>3052</v>
      </c>
      <c r="C33" s="10">
        <v>3964.13</v>
      </c>
      <c r="P33" s="20" t="s">
        <v>5</v>
      </c>
      <c r="Q33" s="10">
        <v>-8086.6392636499986</v>
      </c>
    </row>
    <row r="34" spans="2:17" ht="15" x14ac:dyDescent="0.25">
      <c r="B34" s="70" t="s">
        <v>3053</v>
      </c>
      <c r="C34" s="10">
        <v>6667.6900000000005</v>
      </c>
      <c r="E34" s="27">
        <v>12</v>
      </c>
      <c r="P34" s="20" t="s">
        <v>111</v>
      </c>
      <c r="Q34" s="10">
        <v>40790.514240000019</v>
      </c>
    </row>
    <row r="35" spans="2:17" x14ac:dyDescent="0.2">
      <c r="B35" s="70" t="s">
        <v>3054</v>
      </c>
      <c r="C35" s="10">
        <v>2987.38</v>
      </c>
      <c r="P35" s="20" t="s">
        <v>3027</v>
      </c>
      <c r="Q35" s="10">
        <v>221949.36204515002</v>
      </c>
    </row>
    <row r="36" spans="2:17" x14ac:dyDescent="0.2">
      <c r="B36" s="70" t="s">
        <v>3055</v>
      </c>
      <c r="C36" s="10">
        <v>1652.89</v>
      </c>
      <c r="E36" s="7" t="s">
        <v>3028</v>
      </c>
      <c r="F36" s="7" t="s">
        <v>3029</v>
      </c>
    </row>
    <row r="37" spans="2:17" x14ac:dyDescent="0.2">
      <c r="B37" s="70" t="s">
        <v>3056</v>
      </c>
      <c r="C37" s="10">
        <v>6109.01</v>
      </c>
      <c r="E37" s="7" t="s">
        <v>3026</v>
      </c>
      <c r="F37" s="19" t="s">
        <v>3217</v>
      </c>
      <c r="G37" s="19" t="s">
        <v>3219</v>
      </c>
      <c r="H37" s="19" t="s">
        <v>3216</v>
      </c>
      <c r="I37" s="19" t="s">
        <v>3218</v>
      </c>
      <c r="J37" s="19" t="s">
        <v>3027</v>
      </c>
    </row>
    <row r="38" spans="2:17" x14ac:dyDescent="0.2">
      <c r="B38" s="70" t="s">
        <v>3057</v>
      </c>
      <c r="C38" s="10">
        <v>12281.51</v>
      </c>
      <c r="E38" s="20" t="s">
        <v>3030</v>
      </c>
      <c r="F38" s="10">
        <v>59702.73</v>
      </c>
      <c r="G38" s="10">
        <v>59185.16</v>
      </c>
      <c r="H38" s="10">
        <v>73062.34</v>
      </c>
      <c r="I38" s="10">
        <v>73048.319999999992</v>
      </c>
      <c r="J38" s="10">
        <v>264998.55</v>
      </c>
    </row>
    <row r="39" spans="2:17" x14ac:dyDescent="0.2">
      <c r="B39" s="70" t="s">
        <v>3058</v>
      </c>
      <c r="C39" s="10">
        <v>13513.64</v>
      </c>
      <c r="E39" s="20" t="s">
        <v>3031</v>
      </c>
      <c r="F39" s="10">
        <v>70282.439999999973</v>
      </c>
      <c r="G39" s="10">
        <v>69109.8</v>
      </c>
      <c r="H39" s="10">
        <v>31754.39</v>
      </c>
      <c r="I39" s="10">
        <v>135248.81000000003</v>
      </c>
      <c r="J39" s="10">
        <v>306395.44000000006</v>
      </c>
    </row>
    <row r="40" spans="2:17" x14ac:dyDescent="0.2">
      <c r="B40" s="70" t="s">
        <v>3059</v>
      </c>
      <c r="C40" s="10">
        <v>765.90000000000009</v>
      </c>
      <c r="E40" s="20" t="s">
        <v>3032</v>
      </c>
      <c r="F40" s="10">
        <v>62075.31</v>
      </c>
      <c r="G40" s="10">
        <v>59137.039999999994</v>
      </c>
      <c r="H40" s="10">
        <v>77874.78</v>
      </c>
      <c r="I40" s="10">
        <v>66080</v>
      </c>
      <c r="J40" s="10">
        <v>265167.13</v>
      </c>
    </row>
    <row r="41" spans="2:17" x14ac:dyDescent="0.2">
      <c r="B41" s="70" t="s">
        <v>3060</v>
      </c>
      <c r="C41" s="10">
        <v>8376.5799999999981</v>
      </c>
      <c r="E41" s="20" t="s">
        <v>3033</v>
      </c>
      <c r="F41" s="10">
        <v>64058.379999999983</v>
      </c>
      <c r="G41" s="10">
        <v>161630.83000000007</v>
      </c>
      <c r="H41" s="10">
        <v>58285.109999999986</v>
      </c>
      <c r="I41" s="10">
        <v>72477.409999999974</v>
      </c>
      <c r="J41" s="10">
        <v>356451.73000000004</v>
      </c>
    </row>
    <row r="42" spans="2:17" x14ac:dyDescent="0.2">
      <c r="B42" s="70" t="s">
        <v>3061</v>
      </c>
      <c r="C42" s="10">
        <v>445.25</v>
      </c>
      <c r="E42" s="20" t="s">
        <v>3034</v>
      </c>
      <c r="F42" s="10">
        <v>79253.140000000058</v>
      </c>
      <c r="G42" s="10">
        <v>84858.810000000012</v>
      </c>
      <c r="H42" s="10">
        <v>50887.390000000007</v>
      </c>
      <c r="I42" s="10">
        <v>71583.159999999989</v>
      </c>
      <c r="J42" s="10">
        <v>286582.50000000006</v>
      </c>
    </row>
    <row r="43" spans="2:17" x14ac:dyDescent="0.2">
      <c r="B43" s="70" t="s">
        <v>3062</v>
      </c>
      <c r="C43" s="10">
        <v>7035.7300000000005</v>
      </c>
      <c r="E43" s="20" t="s">
        <v>3035</v>
      </c>
      <c r="F43" s="10">
        <v>106073.62000000001</v>
      </c>
      <c r="G43" s="10">
        <v>115493.68999999997</v>
      </c>
      <c r="H43" s="10">
        <v>49464.309999999976</v>
      </c>
      <c r="I43" s="10">
        <v>72833.589999999967</v>
      </c>
      <c r="J43" s="10">
        <v>343865.20999999996</v>
      </c>
    </row>
    <row r="44" spans="2:17" x14ac:dyDescent="0.2">
      <c r="B44" s="70" t="s">
        <v>3063</v>
      </c>
      <c r="C44" s="10">
        <v>4036.3900000000003</v>
      </c>
      <c r="E44" s="20" t="s">
        <v>3027</v>
      </c>
      <c r="F44" s="10">
        <v>441445.62</v>
      </c>
      <c r="G44" s="10">
        <v>549415.33000000007</v>
      </c>
      <c r="H44" s="10">
        <v>341328.32</v>
      </c>
      <c r="I44" s="10">
        <v>491271.28999999992</v>
      </c>
      <c r="J44" s="10">
        <v>1823460.56</v>
      </c>
    </row>
    <row r="45" spans="2:17" x14ac:dyDescent="0.2">
      <c r="B45" s="70" t="s">
        <v>3064</v>
      </c>
      <c r="C45" s="10">
        <v>6617.65</v>
      </c>
    </row>
    <row r="46" spans="2:17" x14ac:dyDescent="0.2">
      <c r="B46" s="70" t="s">
        <v>3065</v>
      </c>
      <c r="C46" s="10">
        <v>11666.61</v>
      </c>
    </row>
    <row r="47" spans="2:17" x14ac:dyDescent="0.2">
      <c r="B47" s="70" t="s">
        <v>3066</v>
      </c>
      <c r="C47" s="10">
        <v>5276.23</v>
      </c>
    </row>
    <row r="48" spans="2:17" x14ac:dyDescent="0.2">
      <c r="B48" s="70" t="s">
        <v>3067</v>
      </c>
      <c r="C48" s="10">
        <v>16299.11</v>
      </c>
    </row>
    <row r="49" spans="2:3" x14ac:dyDescent="0.2">
      <c r="B49" s="70" t="s">
        <v>3068</v>
      </c>
      <c r="C49" s="10">
        <v>7529.03</v>
      </c>
    </row>
    <row r="50" spans="2:3" x14ac:dyDescent="0.2">
      <c r="B50" s="70" t="s">
        <v>3069</v>
      </c>
      <c r="C50" s="10">
        <v>20691.02</v>
      </c>
    </row>
    <row r="51" spans="2:3" x14ac:dyDescent="0.2">
      <c r="B51" s="70" t="s">
        <v>3070</v>
      </c>
      <c r="C51" s="10">
        <v>3485.71</v>
      </c>
    </row>
    <row r="52" spans="2:3" x14ac:dyDescent="0.2">
      <c r="B52" s="70" t="s">
        <v>3071</v>
      </c>
      <c r="C52" s="10">
        <v>8893.91</v>
      </c>
    </row>
    <row r="53" spans="2:3" x14ac:dyDescent="0.2">
      <c r="B53" s="70" t="s">
        <v>3072</v>
      </c>
      <c r="C53" s="10">
        <v>17906.149999999998</v>
      </c>
    </row>
    <row r="54" spans="2:3" x14ac:dyDescent="0.2">
      <c r="B54" s="70" t="s">
        <v>3073</v>
      </c>
      <c r="C54" s="10">
        <v>9149.27</v>
      </c>
    </row>
    <row r="55" spans="2:3" x14ac:dyDescent="0.2">
      <c r="B55" s="70" t="s">
        <v>3074</v>
      </c>
      <c r="C55" s="10">
        <v>4720.2899999999991</v>
      </c>
    </row>
    <row r="56" spans="2:3" x14ac:dyDescent="0.2">
      <c r="B56" s="70" t="s">
        <v>3075</v>
      </c>
      <c r="C56" s="10">
        <v>1404.04</v>
      </c>
    </row>
    <row r="57" spans="2:3" x14ac:dyDescent="0.2">
      <c r="B57" s="70" t="s">
        <v>3076</v>
      </c>
      <c r="C57" s="10">
        <v>570.14</v>
      </c>
    </row>
    <row r="58" spans="2:3" x14ac:dyDescent="0.2">
      <c r="B58" s="70" t="s">
        <v>3077</v>
      </c>
      <c r="C58" s="10">
        <v>13160.580000000004</v>
      </c>
    </row>
    <row r="59" spans="2:3" x14ac:dyDescent="0.2">
      <c r="B59" s="70" t="s">
        <v>3078</v>
      </c>
      <c r="C59" s="10">
        <v>23856.929999999993</v>
      </c>
    </row>
    <row r="60" spans="2:3" x14ac:dyDescent="0.2">
      <c r="B60" s="70" t="s">
        <v>3079</v>
      </c>
      <c r="C60" s="10">
        <v>3233.9</v>
      </c>
    </row>
    <row r="61" spans="2:3" x14ac:dyDescent="0.2">
      <c r="B61" s="70" t="s">
        <v>3080</v>
      </c>
      <c r="C61" s="10">
        <v>14090.4</v>
      </c>
    </row>
    <row r="62" spans="2:3" x14ac:dyDescent="0.2">
      <c r="B62" s="70" t="s">
        <v>3081</v>
      </c>
      <c r="C62" s="10">
        <v>22401.480000000003</v>
      </c>
    </row>
    <row r="63" spans="2:3" x14ac:dyDescent="0.2">
      <c r="B63" s="70" t="s">
        <v>3082</v>
      </c>
      <c r="C63" s="10">
        <v>16533.18</v>
      </c>
    </row>
    <row r="64" spans="2:3" x14ac:dyDescent="0.2">
      <c r="B64" s="70" t="s">
        <v>3083</v>
      </c>
      <c r="C64" s="10">
        <v>16120.570000000002</v>
      </c>
    </row>
    <row r="65" spans="2:3" x14ac:dyDescent="0.2">
      <c r="B65" s="70" t="s">
        <v>3084</v>
      </c>
      <c r="C65" s="10">
        <v>1076.3899999999999</v>
      </c>
    </row>
    <row r="66" spans="2:3" x14ac:dyDescent="0.2">
      <c r="B66" s="70" t="s">
        <v>3085</v>
      </c>
      <c r="C66" s="10">
        <v>28264.33</v>
      </c>
    </row>
    <row r="67" spans="2:3" x14ac:dyDescent="0.2">
      <c r="B67" s="70" t="s">
        <v>3086</v>
      </c>
      <c r="C67" s="10">
        <v>2676.23</v>
      </c>
    </row>
    <row r="68" spans="2:3" x14ac:dyDescent="0.2">
      <c r="B68" s="70" t="s">
        <v>3087</v>
      </c>
      <c r="C68" s="10">
        <v>5978.24</v>
      </c>
    </row>
    <row r="69" spans="2:3" x14ac:dyDescent="0.2">
      <c r="B69" s="70" t="s">
        <v>3088</v>
      </c>
      <c r="C69" s="10">
        <v>37657.54</v>
      </c>
    </row>
    <row r="70" spans="2:3" x14ac:dyDescent="0.2">
      <c r="B70" s="70" t="s">
        <v>3089</v>
      </c>
      <c r="C70" s="10">
        <v>11464.77</v>
      </c>
    </row>
    <row r="71" spans="2:3" x14ac:dyDescent="0.2">
      <c r="B71" s="70" t="s">
        <v>3090</v>
      </c>
      <c r="C71" s="10">
        <v>6812.64</v>
      </c>
    </row>
    <row r="72" spans="2:3" x14ac:dyDescent="0.2">
      <c r="B72" s="70" t="s">
        <v>3091</v>
      </c>
      <c r="C72" s="10">
        <v>5160.96</v>
      </c>
    </row>
    <row r="73" spans="2:3" x14ac:dyDescent="0.2">
      <c r="B73" s="70" t="s">
        <v>3092</v>
      </c>
      <c r="C73" s="10">
        <v>10752.130000000001</v>
      </c>
    </row>
    <row r="74" spans="2:3" x14ac:dyDescent="0.2">
      <c r="B74" s="70" t="s">
        <v>3093</v>
      </c>
      <c r="C74" s="10">
        <v>5425.5</v>
      </c>
    </row>
    <row r="75" spans="2:3" x14ac:dyDescent="0.2">
      <c r="B75" s="70" t="s">
        <v>3094</v>
      </c>
      <c r="C75" s="10">
        <v>3537.5</v>
      </c>
    </row>
    <row r="76" spans="2:3" x14ac:dyDescent="0.2">
      <c r="B76" s="70" t="s">
        <v>3095</v>
      </c>
      <c r="C76" s="10">
        <v>3842.61</v>
      </c>
    </row>
    <row r="77" spans="2:3" x14ac:dyDescent="0.2">
      <c r="B77" s="70" t="s">
        <v>3096</v>
      </c>
      <c r="C77" s="10">
        <v>14138.970000000001</v>
      </c>
    </row>
    <row r="78" spans="2:3" x14ac:dyDescent="0.2">
      <c r="B78" s="70" t="s">
        <v>3097</v>
      </c>
      <c r="C78" s="10">
        <v>6407.95</v>
      </c>
    </row>
    <row r="79" spans="2:3" x14ac:dyDescent="0.2">
      <c r="B79" s="70" t="s">
        <v>3098</v>
      </c>
      <c r="C79" s="10">
        <v>262.78000000000003</v>
      </c>
    </row>
    <row r="80" spans="2:3" x14ac:dyDescent="0.2">
      <c r="B80" s="70" t="s">
        <v>3099</v>
      </c>
      <c r="C80" s="10">
        <v>14738.710000000001</v>
      </c>
    </row>
    <row r="81" spans="2:3" x14ac:dyDescent="0.2">
      <c r="B81" s="70" t="s">
        <v>3100</v>
      </c>
      <c r="C81" s="10">
        <v>6541.1299999999992</v>
      </c>
    </row>
    <row r="82" spans="2:3" x14ac:dyDescent="0.2">
      <c r="B82" s="70" t="s">
        <v>3101</v>
      </c>
      <c r="C82" s="10">
        <v>2218.25</v>
      </c>
    </row>
    <row r="83" spans="2:3" x14ac:dyDescent="0.2">
      <c r="B83" s="70" t="s">
        <v>3102</v>
      </c>
      <c r="C83" s="10">
        <v>2711.04</v>
      </c>
    </row>
    <row r="84" spans="2:3" x14ac:dyDescent="0.2">
      <c r="B84" s="70" t="s">
        <v>3103</v>
      </c>
      <c r="C84" s="10">
        <v>5373.52</v>
      </c>
    </row>
    <row r="85" spans="2:3" x14ac:dyDescent="0.2">
      <c r="B85" s="70" t="s">
        <v>3104</v>
      </c>
      <c r="C85" s="10">
        <v>3255.53</v>
      </c>
    </row>
    <row r="86" spans="2:3" x14ac:dyDescent="0.2">
      <c r="B86" s="70" t="s">
        <v>3105</v>
      </c>
      <c r="C86" s="10">
        <v>7421.7899999999991</v>
      </c>
    </row>
    <row r="87" spans="2:3" x14ac:dyDescent="0.2">
      <c r="B87" s="70" t="s">
        <v>3106</v>
      </c>
      <c r="C87" s="10">
        <v>2619.3700000000003</v>
      </c>
    </row>
    <row r="88" spans="2:3" x14ac:dyDescent="0.2">
      <c r="B88" s="70" t="s">
        <v>3107</v>
      </c>
      <c r="C88" s="10">
        <v>6679.66</v>
      </c>
    </row>
    <row r="89" spans="2:3" x14ac:dyDescent="0.2">
      <c r="B89" s="70" t="s">
        <v>3108</v>
      </c>
      <c r="C89" s="10">
        <v>6648.4900000000007</v>
      </c>
    </row>
    <row r="90" spans="2:3" x14ac:dyDescent="0.2">
      <c r="B90" s="70" t="s">
        <v>3109</v>
      </c>
      <c r="C90" s="10">
        <v>25783.09</v>
      </c>
    </row>
    <row r="91" spans="2:3" x14ac:dyDescent="0.2">
      <c r="B91" s="70" t="s">
        <v>3110</v>
      </c>
      <c r="C91" s="10">
        <v>2943.8199999999997</v>
      </c>
    </row>
    <row r="92" spans="2:3" x14ac:dyDescent="0.2">
      <c r="B92" s="70" t="s">
        <v>3111</v>
      </c>
      <c r="C92" s="10">
        <v>16728.53</v>
      </c>
    </row>
    <row r="93" spans="2:3" x14ac:dyDescent="0.2">
      <c r="B93" s="70" t="s">
        <v>3112</v>
      </c>
      <c r="C93" s="10">
        <v>5244.52</v>
      </c>
    </row>
    <row r="94" spans="2:3" x14ac:dyDescent="0.2">
      <c r="B94" s="70" t="s">
        <v>3113</v>
      </c>
      <c r="C94" s="10">
        <v>16840.650000000001</v>
      </c>
    </row>
    <row r="95" spans="2:3" x14ac:dyDescent="0.2">
      <c r="B95" s="70" t="s">
        <v>3114</v>
      </c>
      <c r="C95" s="10">
        <v>5402.4800000000005</v>
      </c>
    </row>
    <row r="96" spans="2:3" x14ac:dyDescent="0.2">
      <c r="B96" s="70" t="s">
        <v>3115</v>
      </c>
      <c r="C96" s="10">
        <v>16675.579999999998</v>
      </c>
    </row>
    <row r="97" spans="2:3" x14ac:dyDescent="0.2">
      <c r="B97" s="70" t="s">
        <v>3116</v>
      </c>
      <c r="C97" s="10">
        <v>25857.3</v>
      </c>
    </row>
    <row r="98" spans="2:3" x14ac:dyDescent="0.2">
      <c r="B98" s="70" t="s">
        <v>3117</v>
      </c>
      <c r="C98" s="10">
        <v>9403.5600000000013</v>
      </c>
    </row>
    <row r="99" spans="2:3" x14ac:dyDescent="0.2">
      <c r="B99" s="70" t="s">
        <v>3118</v>
      </c>
      <c r="C99" s="10">
        <v>3850.97</v>
      </c>
    </row>
    <row r="100" spans="2:3" x14ac:dyDescent="0.2">
      <c r="B100" s="70" t="s">
        <v>3119</v>
      </c>
      <c r="C100" s="10">
        <v>7449.4500000000007</v>
      </c>
    </row>
    <row r="101" spans="2:3" x14ac:dyDescent="0.2">
      <c r="B101" s="70" t="s">
        <v>3120</v>
      </c>
      <c r="C101" s="10">
        <v>9686.0699999999979</v>
      </c>
    </row>
    <row r="102" spans="2:3" x14ac:dyDescent="0.2">
      <c r="B102" s="70" t="s">
        <v>3121</v>
      </c>
      <c r="C102" s="10">
        <v>5237.6000000000004</v>
      </c>
    </row>
    <row r="103" spans="2:3" x14ac:dyDescent="0.2">
      <c r="B103" s="70" t="s">
        <v>3122</v>
      </c>
      <c r="C103" s="10">
        <v>15468.489999999998</v>
      </c>
    </row>
    <row r="104" spans="2:3" x14ac:dyDescent="0.2">
      <c r="B104" s="70" t="s">
        <v>3123</v>
      </c>
      <c r="C104" s="10">
        <v>2783.93</v>
      </c>
    </row>
    <row r="105" spans="2:3" x14ac:dyDescent="0.2">
      <c r="B105" s="70" t="s">
        <v>3124</v>
      </c>
      <c r="C105" s="10">
        <v>1516.49</v>
      </c>
    </row>
    <row r="106" spans="2:3" x14ac:dyDescent="0.2">
      <c r="B106" s="70" t="s">
        <v>3125</v>
      </c>
      <c r="C106" s="10">
        <v>15175.699999999997</v>
      </c>
    </row>
    <row r="107" spans="2:3" x14ac:dyDescent="0.2">
      <c r="B107" s="70" t="s">
        <v>3126</v>
      </c>
      <c r="C107" s="10">
        <v>101.71</v>
      </c>
    </row>
    <row r="108" spans="2:3" x14ac:dyDescent="0.2">
      <c r="B108" s="70" t="s">
        <v>3127</v>
      </c>
      <c r="C108" s="10">
        <v>5203.5200000000004</v>
      </c>
    </row>
    <row r="109" spans="2:3" x14ac:dyDescent="0.2">
      <c r="B109" s="70" t="s">
        <v>3128</v>
      </c>
      <c r="C109" s="10">
        <v>25267.499999999996</v>
      </c>
    </row>
    <row r="110" spans="2:3" x14ac:dyDescent="0.2">
      <c r="B110" s="70" t="s">
        <v>3129</v>
      </c>
      <c r="C110" s="10">
        <v>45469.64</v>
      </c>
    </row>
    <row r="111" spans="2:3" x14ac:dyDescent="0.2">
      <c r="B111" s="70" t="s">
        <v>3130</v>
      </c>
      <c r="C111" s="10">
        <v>10775.669999999998</v>
      </c>
    </row>
    <row r="112" spans="2:3" x14ac:dyDescent="0.2">
      <c r="B112" s="70" t="s">
        <v>3131</v>
      </c>
      <c r="C112" s="10">
        <v>16890.22</v>
      </c>
    </row>
    <row r="113" spans="2:3" x14ac:dyDescent="0.2">
      <c r="B113" s="70" t="s">
        <v>3132</v>
      </c>
      <c r="C113" s="10">
        <v>13355.85</v>
      </c>
    </row>
    <row r="114" spans="2:3" x14ac:dyDescent="0.2">
      <c r="B114" s="70" t="s">
        <v>3133</v>
      </c>
      <c r="C114" s="10">
        <v>3637.02</v>
      </c>
    </row>
    <row r="115" spans="2:3" x14ac:dyDescent="0.2">
      <c r="B115" s="70" t="s">
        <v>3134</v>
      </c>
      <c r="C115" s="10">
        <v>19709.510000000002</v>
      </c>
    </row>
    <row r="116" spans="2:3" x14ac:dyDescent="0.2">
      <c r="B116" s="70" t="s">
        <v>3135</v>
      </c>
      <c r="C116" s="10">
        <v>13636.130000000001</v>
      </c>
    </row>
    <row r="117" spans="2:3" x14ac:dyDescent="0.2">
      <c r="B117" s="70" t="s">
        <v>3136</v>
      </c>
      <c r="C117" s="10">
        <v>954.94</v>
      </c>
    </row>
    <row r="118" spans="2:3" x14ac:dyDescent="0.2">
      <c r="B118" s="70" t="s">
        <v>3137</v>
      </c>
      <c r="C118" s="10">
        <v>490</v>
      </c>
    </row>
    <row r="119" spans="2:3" x14ac:dyDescent="0.2">
      <c r="B119" s="70" t="s">
        <v>3138</v>
      </c>
      <c r="C119" s="10">
        <v>3318.9299999999994</v>
      </c>
    </row>
    <row r="120" spans="2:3" x14ac:dyDescent="0.2">
      <c r="B120" s="70" t="s">
        <v>3139</v>
      </c>
      <c r="C120" s="10">
        <v>1809.72</v>
      </c>
    </row>
    <row r="121" spans="2:3" x14ac:dyDescent="0.2">
      <c r="B121" s="70" t="s">
        <v>3140</v>
      </c>
      <c r="C121" s="10">
        <v>6553.25</v>
      </c>
    </row>
    <row r="122" spans="2:3" x14ac:dyDescent="0.2">
      <c r="B122" s="70" t="s">
        <v>3141</v>
      </c>
      <c r="C122" s="10">
        <v>5886.630000000001</v>
      </c>
    </row>
    <row r="123" spans="2:3" x14ac:dyDescent="0.2">
      <c r="B123" s="70" t="s">
        <v>3142</v>
      </c>
      <c r="C123" s="10">
        <v>13273.29</v>
      </c>
    </row>
    <row r="124" spans="2:3" x14ac:dyDescent="0.2">
      <c r="B124" s="70" t="s">
        <v>3143</v>
      </c>
      <c r="C124" s="10">
        <v>10317.049999999999</v>
      </c>
    </row>
    <row r="125" spans="2:3" x14ac:dyDescent="0.2">
      <c r="B125" s="70" t="s">
        <v>3144</v>
      </c>
      <c r="C125" s="10">
        <v>7818.3</v>
      </c>
    </row>
    <row r="126" spans="2:3" x14ac:dyDescent="0.2">
      <c r="B126" s="70" t="s">
        <v>3145</v>
      </c>
      <c r="C126" s="10">
        <v>19795.489999999998</v>
      </c>
    </row>
    <row r="127" spans="2:3" x14ac:dyDescent="0.2">
      <c r="B127" s="70" t="s">
        <v>3146</v>
      </c>
      <c r="C127" s="10">
        <v>23413.18</v>
      </c>
    </row>
    <row r="128" spans="2:3" x14ac:dyDescent="0.2">
      <c r="B128" s="70" t="s">
        <v>3147</v>
      </c>
      <c r="C128" s="10">
        <v>2565.9</v>
      </c>
    </row>
    <row r="129" spans="2:3" x14ac:dyDescent="0.2">
      <c r="B129" s="70" t="s">
        <v>3148</v>
      </c>
      <c r="C129" s="10">
        <v>10621.21</v>
      </c>
    </row>
    <row r="130" spans="2:3" x14ac:dyDescent="0.2">
      <c r="B130" s="70" t="s">
        <v>3149</v>
      </c>
      <c r="C130" s="10">
        <v>2152.5299999999997</v>
      </c>
    </row>
    <row r="131" spans="2:3" x14ac:dyDescent="0.2">
      <c r="B131" s="70" t="s">
        <v>3150</v>
      </c>
      <c r="C131" s="10">
        <v>31988.870000000003</v>
      </c>
    </row>
    <row r="132" spans="2:3" x14ac:dyDescent="0.2">
      <c r="B132" s="70" t="s">
        <v>3151</v>
      </c>
      <c r="C132" s="10">
        <v>12354.359999999999</v>
      </c>
    </row>
    <row r="133" spans="2:3" x14ac:dyDescent="0.2">
      <c r="B133" s="70" t="s">
        <v>3152</v>
      </c>
      <c r="C133" s="10">
        <v>5296.63</v>
      </c>
    </row>
    <row r="134" spans="2:3" x14ac:dyDescent="0.2">
      <c r="B134" s="70" t="s">
        <v>3153</v>
      </c>
      <c r="C134" s="10">
        <v>31319.000000000007</v>
      </c>
    </row>
    <row r="135" spans="2:3" x14ac:dyDescent="0.2">
      <c r="B135" s="70" t="s">
        <v>3154</v>
      </c>
      <c r="C135" s="10">
        <v>3561.5900000000006</v>
      </c>
    </row>
    <row r="136" spans="2:3" x14ac:dyDescent="0.2">
      <c r="B136" s="70" t="s">
        <v>3155</v>
      </c>
      <c r="C136" s="10">
        <v>9015.7999999999993</v>
      </c>
    </row>
    <row r="137" spans="2:3" x14ac:dyDescent="0.2">
      <c r="B137" s="70" t="s">
        <v>3156</v>
      </c>
      <c r="C137" s="10">
        <v>1701.6</v>
      </c>
    </row>
    <row r="138" spans="2:3" x14ac:dyDescent="0.2">
      <c r="B138" s="70" t="s">
        <v>3157</v>
      </c>
      <c r="C138" s="10">
        <v>12530.77</v>
      </c>
    </row>
    <row r="139" spans="2:3" x14ac:dyDescent="0.2">
      <c r="B139" s="70" t="s">
        <v>3158</v>
      </c>
      <c r="C139" s="10">
        <v>21562.16</v>
      </c>
    </row>
    <row r="140" spans="2:3" x14ac:dyDescent="0.2">
      <c r="B140" s="70" t="s">
        <v>3159</v>
      </c>
      <c r="C140" s="10">
        <v>7375.22</v>
      </c>
    </row>
    <row r="141" spans="2:3" x14ac:dyDescent="0.2">
      <c r="B141" s="70" t="s">
        <v>3160</v>
      </c>
      <c r="C141" s="10">
        <v>25136.13</v>
      </c>
    </row>
    <row r="142" spans="2:3" x14ac:dyDescent="0.2">
      <c r="B142" s="70" t="s">
        <v>3161</v>
      </c>
      <c r="C142" s="10">
        <v>992.06999999999994</v>
      </c>
    </row>
    <row r="143" spans="2:3" x14ac:dyDescent="0.2">
      <c r="B143" s="70" t="s">
        <v>3162</v>
      </c>
      <c r="C143" s="10">
        <v>3652.4900000000002</v>
      </c>
    </row>
    <row r="144" spans="2:3" x14ac:dyDescent="0.2">
      <c r="B144" s="70" t="s">
        <v>3163</v>
      </c>
      <c r="C144" s="10">
        <v>8591.7799999999988</v>
      </c>
    </row>
    <row r="145" spans="2:3" x14ac:dyDescent="0.2">
      <c r="B145" s="70" t="s">
        <v>3164</v>
      </c>
      <c r="C145" s="10">
        <v>909.09</v>
      </c>
    </row>
    <row r="146" spans="2:3" x14ac:dyDescent="0.2">
      <c r="B146" s="70" t="s">
        <v>3165</v>
      </c>
      <c r="C146" s="10">
        <v>4957.99</v>
      </c>
    </row>
    <row r="147" spans="2:3" x14ac:dyDescent="0.2">
      <c r="B147" s="70" t="s">
        <v>3166</v>
      </c>
      <c r="C147" s="10">
        <v>10693.7</v>
      </c>
    </row>
    <row r="148" spans="2:3" x14ac:dyDescent="0.2">
      <c r="B148" s="70" t="s">
        <v>3167</v>
      </c>
      <c r="C148" s="10">
        <v>6177.1699999999992</v>
      </c>
    </row>
    <row r="149" spans="2:3" x14ac:dyDescent="0.2">
      <c r="B149" s="70" t="s">
        <v>3168</v>
      </c>
      <c r="C149" s="10">
        <v>2629.9400000000005</v>
      </c>
    </row>
    <row r="150" spans="2:3" x14ac:dyDescent="0.2">
      <c r="B150" s="70" t="s">
        <v>3169</v>
      </c>
      <c r="C150" s="10">
        <v>7935.95</v>
      </c>
    </row>
    <row r="151" spans="2:3" x14ac:dyDescent="0.2">
      <c r="B151" s="70" t="s">
        <v>3170</v>
      </c>
      <c r="C151" s="10">
        <v>6688.9899999999989</v>
      </c>
    </row>
    <row r="152" spans="2:3" x14ac:dyDescent="0.2">
      <c r="B152" s="70" t="s">
        <v>3171</v>
      </c>
      <c r="C152" s="10">
        <v>10835.31</v>
      </c>
    </row>
    <row r="153" spans="2:3" x14ac:dyDescent="0.2">
      <c r="B153" s="70" t="s">
        <v>3172</v>
      </c>
      <c r="C153" s="10">
        <v>7930.9</v>
      </c>
    </row>
    <row r="154" spans="2:3" x14ac:dyDescent="0.2">
      <c r="B154" s="70" t="s">
        <v>3173</v>
      </c>
      <c r="C154" s="10">
        <v>1916.8</v>
      </c>
    </row>
    <row r="155" spans="2:3" x14ac:dyDescent="0.2">
      <c r="B155" s="70" t="s">
        <v>3174</v>
      </c>
      <c r="C155" s="10">
        <v>7445.03</v>
      </c>
    </row>
    <row r="156" spans="2:3" x14ac:dyDescent="0.2">
      <c r="B156" s="70" t="s">
        <v>3175</v>
      </c>
      <c r="C156" s="10">
        <v>24061.33</v>
      </c>
    </row>
    <row r="157" spans="2:3" x14ac:dyDescent="0.2">
      <c r="B157" s="70" t="s">
        <v>3176</v>
      </c>
      <c r="C157" s="10">
        <v>6585.4</v>
      </c>
    </row>
    <row r="158" spans="2:3" x14ac:dyDescent="0.2">
      <c r="B158" s="70" t="s">
        <v>3177</v>
      </c>
      <c r="C158" s="10">
        <v>13664.44</v>
      </c>
    </row>
    <row r="159" spans="2:3" x14ac:dyDescent="0.2">
      <c r="B159" s="70" t="s">
        <v>3178</v>
      </c>
      <c r="C159" s="10">
        <v>20716.77</v>
      </c>
    </row>
    <row r="160" spans="2:3" x14ac:dyDescent="0.2">
      <c r="B160" s="70" t="s">
        <v>3179</v>
      </c>
      <c r="C160" s="10">
        <v>11562.93</v>
      </c>
    </row>
    <row r="161" spans="2:3" x14ac:dyDescent="0.2">
      <c r="B161" s="70" t="s">
        <v>3180</v>
      </c>
      <c r="C161" s="10">
        <v>12568.219999999998</v>
      </c>
    </row>
    <row r="162" spans="2:3" x14ac:dyDescent="0.2">
      <c r="B162" s="70" t="s">
        <v>3181</v>
      </c>
      <c r="C162" s="10">
        <v>3439.7799999999993</v>
      </c>
    </row>
    <row r="163" spans="2:3" x14ac:dyDescent="0.2">
      <c r="B163" s="70" t="s">
        <v>3182</v>
      </c>
      <c r="C163" s="10">
        <v>1071.55</v>
      </c>
    </row>
    <row r="164" spans="2:3" x14ac:dyDescent="0.2">
      <c r="B164" s="70" t="s">
        <v>3183</v>
      </c>
      <c r="C164" s="10">
        <v>5378.71</v>
      </c>
    </row>
    <row r="165" spans="2:3" x14ac:dyDescent="0.2">
      <c r="B165" s="70" t="s">
        <v>3184</v>
      </c>
      <c r="C165" s="10">
        <v>33087.450000000004</v>
      </c>
    </row>
    <row r="166" spans="2:3" x14ac:dyDescent="0.2">
      <c r="B166" s="70" t="s">
        <v>3185</v>
      </c>
      <c r="C166" s="10">
        <v>4782.83</v>
      </c>
    </row>
    <row r="167" spans="2:3" x14ac:dyDescent="0.2">
      <c r="B167" s="70" t="s">
        <v>3186</v>
      </c>
      <c r="C167" s="10">
        <v>6929.8200000000006</v>
      </c>
    </row>
    <row r="168" spans="2:3" x14ac:dyDescent="0.2">
      <c r="B168" s="70" t="s">
        <v>3187</v>
      </c>
      <c r="C168" s="10">
        <v>4790.6899999999996</v>
      </c>
    </row>
    <row r="169" spans="2:3" x14ac:dyDescent="0.2">
      <c r="B169" s="70" t="s">
        <v>3188</v>
      </c>
      <c r="C169" s="10">
        <v>10096.130000000001</v>
      </c>
    </row>
    <row r="170" spans="2:3" x14ac:dyDescent="0.2">
      <c r="B170" s="70" t="s">
        <v>3189</v>
      </c>
      <c r="C170" s="10">
        <v>4178.5700000000006</v>
      </c>
    </row>
    <row r="171" spans="2:3" x14ac:dyDescent="0.2">
      <c r="B171" s="70" t="s">
        <v>3190</v>
      </c>
      <c r="C171" s="10">
        <v>30105.889999999996</v>
      </c>
    </row>
    <row r="172" spans="2:3" x14ac:dyDescent="0.2">
      <c r="B172" s="70" t="s">
        <v>3191</v>
      </c>
      <c r="C172" s="10">
        <v>23121.019999999997</v>
      </c>
    </row>
    <row r="173" spans="2:3" x14ac:dyDescent="0.2">
      <c r="B173" s="70" t="s">
        <v>3192</v>
      </c>
      <c r="C173" s="10">
        <v>16260.810000000001</v>
      </c>
    </row>
    <row r="174" spans="2:3" x14ac:dyDescent="0.2">
      <c r="B174" s="70" t="s">
        <v>3193</v>
      </c>
      <c r="C174" s="10">
        <v>5137.93</v>
      </c>
    </row>
    <row r="175" spans="2:3" x14ac:dyDescent="0.2">
      <c r="B175" s="70" t="s">
        <v>3194</v>
      </c>
      <c r="C175" s="10">
        <v>1229.0700000000002</v>
      </c>
    </row>
    <row r="176" spans="2:3" x14ac:dyDescent="0.2">
      <c r="B176" s="70" t="s">
        <v>3195</v>
      </c>
      <c r="C176" s="10">
        <v>1807.72</v>
      </c>
    </row>
    <row r="177" spans="2:3" x14ac:dyDescent="0.2">
      <c r="B177" s="70" t="s">
        <v>3196</v>
      </c>
      <c r="C177" s="10">
        <v>19228.73</v>
      </c>
    </row>
    <row r="178" spans="2:3" x14ac:dyDescent="0.2">
      <c r="B178" s="70" t="s">
        <v>3197</v>
      </c>
      <c r="C178" s="10">
        <v>26689.089999999997</v>
      </c>
    </row>
    <row r="179" spans="2:3" x14ac:dyDescent="0.2">
      <c r="B179" s="70" t="s">
        <v>3198</v>
      </c>
      <c r="C179" s="10">
        <v>10284.630000000001</v>
      </c>
    </row>
    <row r="180" spans="2:3" x14ac:dyDescent="0.2">
      <c r="B180" s="70" t="s">
        <v>3199</v>
      </c>
      <c r="C180" s="10">
        <v>26719.229999999996</v>
      </c>
    </row>
    <row r="181" spans="2:3" x14ac:dyDescent="0.2">
      <c r="B181" s="70" t="s">
        <v>3200</v>
      </c>
      <c r="C181" s="10">
        <v>3011.6000000000004</v>
      </c>
    </row>
    <row r="182" spans="2:3" x14ac:dyDescent="0.2">
      <c r="B182" s="70" t="s">
        <v>3201</v>
      </c>
      <c r="C182" s="10">
        <v>3219.8900000000003</v>
      </c>
    </row>
    <row r="183" spans="2:3" x14ac:dyDescent="0.2">
      <c r="B183" s="70" t="s">
        <v>3202</v>
      </c>
      <c r="C183" s="10">
        <v>3968.5299999999993</v>
      </c>
    </row>
    <row r="184" spans="2:3" x14ac:dyDescent="0.2">
      <c r="B184" s="70" t="s">
        <v>3203</v>
      </c>
      <c r="C184" s="10">
        <v>10185.36</v>
      </c>
    </row>
    <row r="185" spans="2:3" x14ac:dyDescent="0.2">
      <c r="B185" s="70" t="s">
        <v>3204</v>
      </c>
      <c r="C185" s="10">
        <v>12684.679999999998</v>
      </c>
    </row>
    <row r="186" spans="2:3" x14ac:dyDescent="0.2">
      <c r="B186" s="70" t="s">
        <v>3205</v>
      </c>
      <c r="C186" s="10">
        <v>41296.819999999992</v>
      </c>
    </row>
    <row r="187" spans="2:3" x14ac:dyDescent="0.2">
      <c r="B187" s="70" t="s">
        <v>3206</v>
      </c>
      <c r="C187" s="10">
        <v>2367.9900000000002</v>
      </c>
    </row>
    <row r="188" spans="2:3" x14ac:dyDescent="0.2">
      <c r="B188" s="70" t="s">
        <v>3207</v>
      </c>
      <c r="C188" s="10">
        <v>13650.95</v>
      </c>
    </row>
    <row r="189" spans="2:3" x14ac:dyDescent="0.2">
      <c r="B189" s="70" t="s">
        <v>3208</v>
      </c>
      <c r="C189" s="10">
        <v>15196.84</v>
      </c>
    </row>
    <row r="190" spans="2:3" x14ac:dyDescent="0.2">
      <c r="B190" s="70" t="s">
        <v>3209</v>
      </c>
      <c r="C190" s="10">
        <v>572.28</v>
      </c>
    </row>
    <row r="191" spans="2:3" x14ac:dyDescent="0.2">
      <c r="B191" s="70" t="s">
        <v>3210</v>
      </c>
      <c r="C191" s="10">
        <v>10768.77</v>
      </c>
    </row>
    <row r="192" spans="2:3" x14ac:dyDescent="0.2">
      <c r="B192" s="70" t="s">
        <v>3211</v>
      </c>
      <c r="C192" s="10">
        <v>7888.86</v>
      </c>
    </row>
    <row r="193" spans="2:3" x14ac:dyDescent="0.2">
      <c r="B193" s="70" t="s">
        <v>3212</v>
      </c>
      <c r="C193" s="10">
        <v>338.41</v>
      </c>
    </row>
    <row r="194" spans="2:3" x14ac:dyDescent="0.2">
      <c r="B194" s="70" t="s">
        <v>3213</v>
      </c>
      <c r="C194" s="10">
        <v>7990.0900000000011</v>
      </c>
    </row>
    <row r="195" spans="2:3" x14ac:dyDescent="0.2">
      <c r="B195" s="70" t="s">
        <v>3214</v>
      </c>
      <c r="C195" s="10">
        <v>3635.91</v>
      </c>
    </row>
    <row r="196" spans="2:3" x14ac:dyDescent="0.2">
      <c r="B196" s="70" t="s">
        <v>3215</v>
      </c>
      <c r="C196" s="10">
        <v>20508.900000000001</v>
      </c>
    </row>
    <row r="197" spans="2:3" x14ac:dyDescent="0.2">
      <c r="B197" s="70" t="s">
        <v>3027</v>
      </c>
      <c r="C197" s="10">
        <v>1823460.56</v>
      </c>
    </row>
  </sheetData>
  <mergeCells count="2">
    <mergeCell ref="B3:G3"/>
    <mergeCell ref="B2: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A1:R39"/>
  <sheetViews>
    <sheetView showGridLines="0" zoomScale="90" zoomScaleNormal="90" workbookViewId="0">
      <selection activeCell="A40" sqref="A40:XFD1048576"/>
    </sheetView>
  </sheetViews>
  <sheetFormatPr defaultColWidth="0" defaultRowHeight="14.25" zeroHeight="1" x14ac:dyDescent="0.2"/>
  <cols>
    <col min="1" max="18" width="9" style="12" customWidth="1"/>
    <col min="19" max="16384" width="9" style="12" hidden="1"/>
  </cols>
  <sheetData>
    <row r="1" spans="8:17" ht="15" customHeight="1" x14ac:dyDescent="0.7">
      <c r="H1" s="13"/>
      <c r="I1" s="13"/>
      <c r="J1" s="13"/>
      <c r="K1" s="13"/>
      <c r="L1" s="13"/>
      <c r="M1" s="13"/>
      <c r="N1" s="13"/>
      <c r="O1" s="13"/>
      <c r="P1" s="13"/>
      <c r="Q1" s="13"/>
    </row>
    <row r="2" spans="8:17" ht="15" customHeight="1" x14ac:dyDescent="0.2"/>
    <row r="3" spans="8:17" ht="15" customHeight="1" x14ac:dyDescent="0.2"/>
    <row r="4" spans="8:17" ht="15" customHeight="1" x14ac:dyDescent="0.7">
      <c r="H4" s="13"/>
      <c r="I4" s="13"/>
      <c r="J4" s="13"/>
      <c r="K4" s="13"/>
      <c r="L4" s="13"/>
      <c r="M4" s="13"/>
      <c r="N4" s="13"/>
      <c r="O4" s="13"/>
      <c r="P4" s="13"/>
      <c r="Q4" s="13"/>
    </row>
    <row r="5" spans="8:17" ht="15" customHeight="1" x14ac:dyDescent="0.7">
      <c r="H5" s="13"/>
      <c r="I5" s="13"/>
      <c r="J5" s="13"/>
      <c r="K5" s="13"/>
      <c r="L5" s="13"/>
      <c r="M5" s="13"/>
      <c r="N5" s="13"/>
      <c r="O5" s="13"/>
      <c r="P5" s="13"/>
      <c r="Q5" s="13"/>
    </row>
    <row r="6" spans="8:17" ht="15" customHeight="1" x14ac:dyDescent="0.7">
      <c r="H6" s="13"/>
      <c r="I6" s="13"/>
      <c r="J6" s="13"/>
      <c r="K6" s="13"/>
      <c r="L6" s="13"/>
      <c r="M6" s="13"/>
      <c r="N6" s="13"/>
      <c r="O6" s="13"/>
      <c r="P6" s="13"/>
      <c r="Q6" s="13"/>
    </row>
    <row r="7" spans="8:17" ht="15" customHeight="1" x14ac:dyDescent="0.7">
      <c r="H7" s="13"/>
      <c r="I7" s="13"/>
      <c r="J7" s="13"/>
      <c r="K7" s="13"/>
      <c r="L7" s="13"/>
      <c r="M7" s="13"/>
      <c r="N7" s="13"/>
      <c r="O7" s="13"/>
      <c r="P7" s="13"/>
      <c r="Q7" s="13"/>
    </row>
    <row r="8" spans="8:17" ht="15" customHeight="1" x14ac:dyDescent="0.7">
      <c r="H8" s="13"/>
      <c r="I8" s="13"/>
      <c r="J8" s="13"/>
      <c r="K8" s="13"/>
      <c r="L8" s="13"/>
      <c r="M8" s="13"/>
      <c r="N8" s="13"/>
      <c r="O8" s="13"/>
      <c r="P8" s="13"/>
      <c r="Q8" s="13"/>
    </row>
    <row r="9" spans="8:17" ht="15" customHeight="1" x14ac:dyDescent="0.2"/>
    <row r="10" spans="8:17" ht="15" customHeight="1" x14ac:dyDescent="0.2"/>
    <row r="11" spans="8:17" x14ac:dyDescent="0.2"/>
    <row r="12" spans="8:17" x14ac:dyDescent="0.2"/>
    <row r="13" spans="8:17" x14ac:dyDescent="0.2"/>
    <row r="14" spans="8:17" x14ac:dyDescent="0.2"/>
    <row r="15" spans="8:17" x14ac:dyDescent="0.2"/>
    <row r="16" spans="8:17"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A1:U39"/>
  <sheetViews>
    <sheetView zoomScale="90" zoomScaleNormal="90" workbookViewId="0">
      <selection activeCell="A40" sqref="A40:XFD1048576"/>
    </sheetView>
  </sheetViews>
  <sheetFormatPr defaultColWidth="0" defaultRowHeight="14.25" zeroHeight="1" x14ac:dyDescent="0.2"/>
  <cols>
    <col min="1" max="21" width="9" style="14" customWidth="1"/>
    <col min="22" max="16384" width="9" style="14"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A2:G52"/>
  <sheetViews>
    <sheetView zoomScale="90" zoomScaleNormal="90" workbookViewId="0">
      <selection activeCell="A20" sqref="A20"/>
    </sheetView>
  </sheetViews>
  <sheetFormatPr defaultRowHeight="14.25" x14ac:dyDescent="0.2"/>
  <cols>
    <col min="1" max="1" width="23.375" style="19" customWidth="1"/>
    <col min="2" max="2" width="2.75" customWidth="1"/>
    <col min="3" max="3" width="19" bestFit="1" customWidth="1"/>
    <col min="4" max="4" width="11.875" bestFit="1" customWidth="1"/>
    <col min="6" max="6" width="18.625" customWidth="1"/>
    <col min="7" max="7" width="12" customWidth="1"/>
  </cols>
  <sheetData>
    <row r="2" spans="3:7" x14ac:dyDescent="0.2">
      <c r="C2" s="7" t="s">
        <v>3026</v>
      </c>
      <c r="D2" t="s">
        <v>3028</v>
      </c>
      <c r="F2" s="15" t="s">
        <v>3026</v>
      </c>
      <c r="G2" s="15" t="s">
        <v>3028</v>
      </c>
    </row>
    <row r="3" spans="3:7" x14ac:dyDescent="0.2">
      <c r="C3" s="20" t="s">
        <v>140</v>
      </c>
      <c r="D3" s="10">
        <v>46826.450000000004</v>
      </c>
      <c r="E3" s="10"/>
      <c r="F3" s="16" t="s">
        <v>140</v>
      </c>
      <c r="G3" s="16">
        <f>D3</f>
        <v>46826.450000000004</v>
      </c>
    </row>
    <row r="4" spans="3:7" x14ac:dyDescent="0.2">
      <c r="C4" s="20" t="s">
        <v>564</v>
      </c>
      <c r="D4" s="10">
        <v>14367.86</v>
      </c>
      <c r="E4" s="10"/>
      <c r="F4" s="16" t="s">
        <v>564</v>
      </c>
      <c r="G4" s="16">
        <f t="shared" ref="G4:G52" si="0">D4</f>
        <v>14367.86</v>
      </c>
    </row>
    <row r="5" spans="3:7" x14ac:dyDescent="0.2">
      <c r="C5" s="20" t="s">
        <v>20</v>
      </c>
      <c r="D5" s="10">
        <v>11724.43</v>
      </c>
      <c r="E5" s="10"/>
      <c r="F5" s="16" t="s">
        <v>20</v>
      </c>
      <c r="G5" s="16">
        <f t="shared" si="0"/>
        <v>11724.43</v>
      </c>
    </row>
    <row r="6" spans="3:7" x14ac:dyDescent="0.2">
      <c r="C6" s="20" t="s">
        <v>66</v>
      </c>
      <c r="D6" s="10">
        <v>262050.06000000006</v>
      </c>
      <c r="E6" s="10"/>
      <c r="F6" s="16" t="s">
        <v>66</v>
      </c>
      <c r="G6" s="16">
        <f t="shared" si="0"/>
        <v>262050.06000000006</v>
      </c>
    </row>
    <row r="7" spans="3:7" x14ac:dyDescent="0.2">
      <c r="C7" s="20" t="s">
        <v>36</v>
      </c>
      <c r="D7" s="10">
        <v>45843.450000000012</v>
      </c>
      <c r="E7" s="10"/>
      <c r="F7" s="16" t="s">
        <v>36</v>
      </c>
      <c r="G7" s="16">
        <f t="shared" si="0"/>
        <v>45843.450000000012</v>
      </c>
    </row>
    <row r="8" spans="3:7" x14ac:dyDescent="0.2">
      <c r="C8" s="20" t="s">
        <v>224</v>
      </c>
      <c r="D8" s="10">
        <v>6540.5400000000009</v>
      </c>
      <c r="E8" s="10"/>
      <c r="F8" s="16" t="s">
        <v>224</v>
      </c>
      <c r="G8" s="16">
        <f t="shared" si="0"/>
        <v>6540.5400000000009</v>
      </c>
    </row>
    <row r="9" spans="3:7" x14ac:dyDescent="0.2">
      <c r="C9" s="20" t="s">
        <v>1584</v>
      </c>
      <c r="D9" s="10">
        <v>1257.76</v>
      </c>
      <c r="E9" s="10"/>
      <c r="F9" s="16" t="s">
        <v>1584</v>
      </c>
      <c r="G9" s="16">
        <f t="shared" si="0"/>
        <v>1257.76</v>
      </c>
    </row>
    <row r="10" spans="3:7" x14ac:dyDescent="0.2">
      <c r="C10" s="20" t="s">
        <v>350</v>
      </c>
      <c r="D10" s="10">
        <v>47148.530000000006</v>
      </c>
      <c r="E10" s="10"/>
      <c r="F10" s="16" t="s">
        <v>350</v>
      </c>
      <c r="G10" s="16">
        <f t="shared" si="0"/>
        <v>47148.530000000006</v>
      </c>
    </row>
    <row r="11" spans="3:7" x14ac:dyDescent="0.2">
      <c r="C11" s="20" t="s">
        <v>99</v>
      </c>
      <c r="D11" s="10">
        <v>81205.22</v>
      </c>
      <c r="E11" s="10"/>
      <c r="F11" s="16" t="s">
        <v>99</v>
      </c>
      <c r="G11" s="16">
        <f t="shared" si="0"/>
        <v>81205.22</v>
      </c>
    </row>
    <row r="12" spans="3:7" x14ac:dyDescent="0.2">
      <c r="C12" s="20" t="s">
        <v>51</v>
      </c>
      <c r="D12" s="10">
        <v>29050.789999999997</v>
      </c>
      <c r="E12" s="10"/>
      <c r="F12" s="16" t="s">
        <v>51</v>
      </c>
      <c r="G12" s="16">
        <f t="shared" si="0"/>
        <v>29050.789999999997</v>
      </c>
    </row>
    <row r="13" spans="3:7" x14ac:dyDescent="0.2">
      <c r="C13" s="20" t="s">
        <v>466</v>
      </c>
      <c r="D13" s="10">
        <v>13922.919999999996</v>
      </c>
      <c r="E13" s="10"/>
      <c r="F13" s="16" t="s">
        <v>466</v>
      </c>
      <c r="G13" s="16">
        <f t="shared" si="0"/>
        <v>13922.919999999996</v>
      </c>
    </row>
    <row r="14" spans="3:7" x14ac:dyDescent="0.2">
      <c r="C14" s="20" t="s">
        <v>79</v>
      </c>
      <c r="D14" s="10">
        <v>98971.250000000029</v>
      </c>
      <c r="E14" s="10"/>
      <c r="F14" s="16" t="s">
        <v>79</v>
      </c>
      <c r="G14" s="16">
        <f t="shared" si="0"/>
        <v>98971.250000000029</v>
      </c>
    </row>
    <row r="15" spans="3:7" x14ac:dyDescent="0.2">
      <c r="C15" s="20" t="s">
        <v>29</v>
      </c>
      <c r="D15" s="10">
        <v>39314.550000000003</v>
      </c>
      <c r="E15" s="10"/>
      <c r="F15" s="16" t="s">
        <v>29</v>
      </c>
      <c r="G15" s="16">
        <f t="shared" si="0"/>
        <v>39314.550000000003</v>
      </c>
    </row>
    <row r="16" spans="3:7" x14ac:dyDescent="0.2">
      <c r="C16" s="20" t="s">
        <v>189</v>
      </c>
      <c r="D16" s="10">
        <v>10977.690000000002</v>
      </c>
      <c r="E16" s="10"/>
      <c r="F16" s="16" t="s">
        <v>189</v>
      </c>
      <c r="G16" s="16">
        <f t="shared" si="0"/>
        <v>10977.690000000002</v>
      </c>
    </row>
    <row r="17" spans="3:7" x14ac:dyDescent="0.2">
      <c r="C17" s="20" t="s">
        <v>513</v>
      </c>
      <c r="D17" s="10">
        <v>29678.210000000003</v>
      </c>
      <c r="E17" s="10"/>
      <c r="F17" s="16" t="s">
        <v>513</v>
      </c>
      <c r="G17" s="16">
        <f t="shared" si="0"/>
        <v>29678.210000000003</v>
      </c>
    </row>
    <row r="18" spans="3:7" x14ac:dyDescent="0.2">
      <c r="C18" s="20" t="s">
        <v>364</v>
      </c>
      <c r="D18" s="10">
        <v>14737.27</v>
      </c>
      <c r="E18" s="10"/>
      <c r="F18" s="16" t="s">
        <v>364</v>
      </c>
      <c r="G18" s="16">
        <f t="shared" si="0"/>
        <v>14737.27</v>
      </c>
    </row>
    <row r="19" spans="3:7" x14ac:dyDescent="0.2">
      <c r="C19" s="20" t="s">
        <v>144</v>
      </c>
      <c r="D19" s="10">
        <v>14909.429999999995</v>
      </c>
      <c r="E19" s="10"/>
      <c r="F19" s="16" t="s">
        <v>144</v>
      </c>
      <c r="G19" s="16">
        <f t="shared" si="0"/>
        <v>14909.429999999995</v>
      </c>
    </row>
    <row r="20" spans="3:7" x14ac:dyDescent="0.2">
      <c r="C20" s="20" t="s">
        <v>307</v>
      </c>
      <c r="D20" s="10">
        <v>30532.709999999995</v>
      </c>
      <c r="E20" s="10"/>
      <c r="F20" s="16" t="s">
        <v>307</v>
      </c>
      <c r="G20" s="16">
        <f t="shared" si="0"/>
        <v>30532.709999999995</v>
      </c>
    </row>
    <row r="21" spans="3:7" x14ac:dyDescent="0.2">
      <c r="C21" s="20" t="s">
        <v>394</v>
      </c>
      <c r="D21" s="10">
        <v>15403.560000000001</v>
      </c>
      <c r="E21" s="10"/>
      <c r="F21" s="16" t="s">
        <v>394</v>
      </c>
      <c r="G21" s="16">
        <f t="shared" si="0"/>
        <v>15403.560000000001</v>
      </c>
    </row>
    <row r="22" spans="3:7" x14ac:dyDescent="0.2">
      <c r="C22" s="20" t="s">
        <v>379</v>
      </c>
      <c r="D22" s="10">
        <v>59114.820000000007</v>
      </c>
      <c r="E22" s="10"/>
      <c r="F22" s="16" t="s">
        <v>379</v>
      </c>
      <c r="G22" s="16">
        <f t="shared" si="0"/>
        <v>59114.820000000007</v>
      </c>
    </row>
    <row r="23" spans="3:7" x14ac:dyDescent="0.2">
      <c r="C23" s="20" t="s">
        <v>265</v>
      </c>
      <c r="D23" s="10">
        <v>69641.81</v>
      </c>
      <c r="E23" s="10"/>
      <c r="F23" s="16" t="s">
        <v>265</v>
      </c>
      <c r="G23" s="16">
        <f t="shared" si="0"/>
        <v>69641.81</v>
      </c>
    </row>
    <row r="24" spans="3:7" x14ac:dyDescent="0.2">
      <c r="C24" s="20" t="s">
        <v>60</v>
      </c>
      <c r="D24" s="10">
        <v>37752.280000000006</v>
      </c>
      <c r="E24" s="10"/>
      <c r="F24" s="16" t="s">
        <v>60</v>
      </c>
      <c r="G24" s="16">
        <f t="shared" si="0"/>
        <v>37752.280000000006</v>
      </c>
    </row>
    <row r="25" spans="3:7" x14ac:dyDescent="0.2">
      <c r="C25" s="20" t="s">
        <v>10</v>
      </c>
      <c r="D25" s="10">
        <v>9689.5799999999981</v>
      </c>
      <c r="E25" s="10"/>
      <c r="F25" s="16" t="s">
        <v>10</v>
      </c>
      <c r="G25" s="16">
        <f t="shared" si="0"/>
        <v>9689.5799999999981</v>
      </c>
    </row>
    <row r="26" spans="3:7" x14ac:dyDescent="0.2">
      <c r="C26" s="20" t="s">
        <v>56</v>
      </c>
      <c r="D26" s="10">
        <v>10903.080000000002</v>
      </c>
      <c r="E26" s="10"/>
      <c r="F26" s="16" t="s">
        <v>56</v>
      </c>
      <c r="G26" s="16">
        <f t="shared" si="0"/>
        <v>10903.080000000002</v>
      </c>
    </row>
    <row r="27" spans="3:7" x14ac:dyDescent="0.2">
      <c r="C27" s="20" t="s">
        <v>253</v>
      </c>
      <c r="D27" s="10">
        <v>12593.59</v>
      </c>
      <c r="E27" s="10"/>
      <c r="F27" s="16" t="s">
        <v>253</v>
      </c>
      <c r="G27" s="16">
        <f t="shared" si="0"/>
        <v>12593.59</v>
      </c>
    </row>
    <row r="28" spans="3:7" x14ac:dyDescent="0.2">
      <c r="C28" s="20" t="s">
        <v>109</v>
      </c>
      <c r="D28" s="10">
        <v>15764.51</v>
      </c>
      <c r="E28" s="10"/>
      <c r="F28" s="16" t="s">
        <v>109</v>
      </c>
      <c r="G28" s="16">
        <f t="shared" si="0"/>
        <v>15764.51</v>
      </c>
    </row>
    <row r="29" spans="3:7" x14ac:dyDescent="0.2">
      <c r="C29" s="20" t="s">
        <v>272</v>
      </c>
      <c r="D29" s="10">
        <v>8864.5399999999991</v>
      </c>
      <c r="E29" s="10"/>
      <c r="F29" s="16" t="s">
        <v>272</v>
      </c>
      <c r="G29" s="16">
        <f t="shared" si="0"/>
        <v>8864.5399999999991</v>
      </c>
    </row>
    <row r="30" spans="3:7" x14ac:dyDescent="0.2">
      <c r="C30" s="20" t="s">
        <v>1332</v>
      </c>
      <c r="D30" s="10">
        <v>7619.7</v>
      </c>
      <c r="E30" s="10"/>
      <c r="F30" s="16" t="s">
        <v>1332</v>
      </c>
      <c r="G30" s="16">
        <f t="shared" si="0"/>
        <v>7619.7</v>
      </c>
    </row>
    <row r="31" spans="3:7" x14ac:dyDescent="0.2">
      <c r="C31" s="20" t="s">
        <v>373</v>
      </c>
      <c r="D31" s="10">
        <v>21943.91</v>
      </c>
      <c r="E31" s="10"/>
      <c r="F31" s="16" t="s">
        <v>373</v>
      </c>
      <c r="G31" s="16">
        <f t="shared" si="0"/>
        <v>21943.91</v>
      </c>
    </row>
    <row r="32" spans="3:7" x14ac:dyDescent="0.2">
      <c r="C32" s="20" t="s">
        <v>616</v>
      </c>
      <c r="D32" s="10">
        <v>5593.18</v>
      </c>
      <c r="E32" s="10"/>
      <c r="F32" s="16" t="s">
        <v>616</v>
      </c>
      <c r="G32" s="16">
        <f t="shared" si="0"/>
        <v>5593.18</v>
      </c>
    </row>
    <row r="33" spans="3:7" x14ac:dyDescent="0.2">
      <c r="C33" s="20" t="s">
        <v>88</v>
      </c>
      <c r="D33" s="10">
        <v>210419.75000000006</v>
      </c>
      <c r="E33" s="10"/>
      <c r="F33" s="16" t="s">
        <v>88</v>
      </c>
      <c r="G33" s="16">
        <f t="shared" si="0"/>
        <v>210419.75000000006</v>
      </c>
    </row>
    <row r="34" spans="3:7" x14ac:dyDescent="0.2">
      <c r="C34" s="20" t="s">
        <v>73</v>
      </c>
      <c r="D34" s="10">
        <v>38147.890000000007</v>
      </c>
      <c r="E34" s="10"/>
      <c r="F34" s="16" t="s">
        <v>73</v>
      </c>
      <c r="G34" s="16">
        <f t="shared" si="0"/>
        <v>38147.890000000007</v>
      </c>
    </row>
    <row r="35" spans="3:7" x14ac:dyDescent="0.2">
      <c r="C35" s="20" t="s">
        <v>541</v>
      </c>
      <c r="D35" s="10">
        <v>5300.2300000000005</v>
      </c>
      <c r="E35" s="10"/>
      <c r="F35" s="16" t="s">
        <v>541</v>
      </c>
      <c r="G35" s="16">
        <f t="shared" si="0"/>
        <v>5300.2300000000005</v>
      </c>
    </row>
    <row r="36" spans="3:7" x14ac:dyDescent="0.2">
      <c r="C36" s="20" t="s">
        <v>293</v>
      </c>
      <c r="D36" s="10">
        <v>69452.819999999963</v>
      </c>
      <c r="E36" s="10"/>
      <c r="F36" s="16" t="s">
        <v>293</v>
      </c>
      <c r="G36" s="16">
        <f t="shared" si="0"/>
        <v>69452.819999999963</v>
      </c>
    </row>
    <row r="37" spans="3:7" x14ac:dyDescent="0.2">
      <c r="C37" s="20" t="s">
        <v>183</v>
      </c>
      <c r="D37" s="10">
        <v>6884.0399999999981</v>
      </c>
      <c r="E37" s="10"/>
      <c r="F37" s="16" t="s">
        <v>183</v>
      </c>
      <c r="G37" s="16">
        <f t="shared" si="0"/>
        <v>6884.0399999999981</v>
      </c>
    </row>
    <row r="38" spans="3:7" x14ac:dyDescent="0.2">
      <c r="C38" s="20" t="s">
        <v>115</v>
      </c>
      <c r="D38" s="10">
        <v>21821.829999999987</v>
      </c>
      <c r="E38" s="10"/>
      <c r="F38" s="16" t="s">
        <v>115</v>
      </c>
      <c r="G38" s="16">
        <f t="shared" si="0"/>
        <v>21821.829999999987</v>
      </c>
    </row>
    <row r="39" spans="3:7" x14ac:dyDescent="0.2">
      <c r="C39" s="20" t="s">
        <v>296</v>
      </c>
      <c r="D39" s="10">
        <v>45780.85</v>
      </c>
      <c r="E39" s="10"/>
      <c r="F39" s="16" t="s">
        <v>296</v>
      </c>
      <c r="G39" s="16">
        <f t="shared" si="0"/>
        <v>45780.85</v>
      </c>
    </row>
    <row r="40" spans="3:7" x14ac:dyDescent="0.2">
      <c r="C40" s="20" t="s">
        <v>560</v>
      </c>
      <c r="D40" s="10">
        <v>10027.83</v>
      </c>
      <c r="E40" s="10"/>
      <c r="F40" s="16" t="s">
        <v>560</v>
      </c>
      <c r="G40" s="16">
        <f t="shared" si="0"/>
        <v>10027.83</v>
      </c>
    </row>
    <row r="41" spans="3:7" x14ac:dyDescent="0.2">
      <c r="C41" s="20" t="s">
        <v>247</v>
      </c>
      <c r="D41" s="10">
        <v>16544.629999999997</v>
      </c>
      <c r="E41" s="10"/>
      <c r="F41" s="16" t="s">
        <v>247</v>
      </c>
      <c r="G41" s="16">
        <f t="shared" si="0"/>
        <v>16544.629999999997</v>
      </c>
    </row>
    <row r="42" spans="3:7" x14ac:dyDescent="0.2">
      <c r="C42" s="20" t="s">
        <v>1047</v>
      </c>
      <c r="D42" s="10">
        <v>1550.49</v>
      </c>
      <c r="E42" s="10"/>
      <c r="F42" s="16" t="s">
        <v>1047</v>
      </c>
      <c r="G42" s="16">
        <f t="shared" si="0"/>
        <v>1550.49</v>
      </c>
    </row>
    <row r="43" spans="3:7" x14ac:dyDescent="0.2">
      <c r="C43" s="20" t="s">
        <v>376</v>
      </c>
      <c r="D43" s="10">
        <v>33209.759999999995</v>
      </c>
      <c r="E43" s="10"/>
      <c r="F43" s="16" t="s">
        <v>376</v>
      </c>
      <c r="G43" s="16">
        <f t="shared" si="0"/>
        <v>33209.759999999995</v>
      </c>
    </row>
    <row r="44" spans="3:7" x14ac:dyDescent="0.2">
      <c r="C44" s="20" t="s">
        <v>163</v>
      </c>
      <c r="D44" s="10">
        <v>91937.13</v>
      </c>
      <c r="E44" s="10"/>
      <c r="F44" s="16" t="s">
        <v>163</v>
      </c>
      <c r="G44" s="16">
        <f t="shared" si="0"/>
        <v>91937.13</v>
      </c>
    </row>
    <row r="45" spans="3:7" x14ac:dyDescent="0.2">
      <c r="C45" s="20" t="s">
        <v>122</v>
      </c>
      <c r="D45" s="10">
        <v>26981.670000000002</v>
      </c>
      <c r="E45" s="10"/>
      <c r="F45" s="16" t="s">
        <v>122</v>
      </c>
      <c r="G45" s="16">
        <f t="shared" si="0"/>
        <v>26981.670000000002</v>
      </c>
    </row>
    <row r="46" spans="3:7" x14ac:dyDescent="0.2">
      <c r="C46" s="20" t="s">
        <v>609</v>
      </c>
      <c r="D46" s="10">
        <v>13491</v>
      </c>
      <c r="E46" s="10"/>
      <c r="F46" s="16" t="s">
        <v>609</v>
      </c>
      <c r="G46" s="16">
        <f t="shared" si="0"/>
        <v>13491</v>
      </c>
    </row>
    <row r="47" spans="3:7" x14ac:dyDescent="0.2">
      <c r="C47" s="20" t="s">
        <v>218</v>
      </c>
      <c r="D47" s="10">
        <v>45282.869999999995</v>
      </c>
      <c r="E47" s="10"/>
      <c r="F47" s="16" t="s">
        <v>218</v>
      </c>
      <c r="G47" s="16">
        <f t="shared" si="0"/>
        <v>45282.869999999995</v>
      </c>
    </row>
    <row r="48" spans="3:7" x14ac:dyDescent="0.2">
      <c r="C48" s="20" t="s">
        <v>42</v>
      </c>
      <c r="D48" s="10">
        <v>78048.650000000009</v>
      </c>
      <c r="E48" s="10"/>
      <c r="F48" s="16" t="s">
        <v>42</v>
      </c>
      <c r="G48" s="16">
        <f t="shared" si="0"/>
        <v>78048.650000000009</v>
      </c>
    </row>
    <row r="49" spans="3:7" x14ac:dyDescent="0.2">
      <c r="C49" s="20" t="s">
        <v>879</v>
      </c>
      <c r="D49" s="10">
        <v>10681.55</v>
      </c>
      <c r="E49" s="10"/>
      <c r="F49" s="16" t="s">
        <v>879</v>
      </c>
      <c r="G49" s="16">
        <f t="shared" si="0"/>
        <v>10681.55</v>
      </c>
    </row>
    <row r="50" spans="3:7" x14ac:dyDescent="0.2">
      <c r="C50" s="20" t="s">
        <v>333</v>
      </c>
      <c r="D50" s="10">
        <v>22770.35</v>
      </c>
      <c r="E50" s="10"/>
      <c r="F50" s="16" t="s">
        <v>333</v>
      </c>
      <c r="G50" s="16">
        <f t="shared" si="0"/>
        <v>22770.35</v>
      </c>
    </row>
    <row r="51" spans="3:7" x14ac:dyDescent="0.2">
      <c r="C51" s="20" t="s">
        <v>1036</v>
      </c>
      <c r="D51" s="10">
        <v>1183.5400000000002</v>
      </c>
      <c r="E51" s="10"/>
      <c r="F51" s="16" t="s">
        <v>1036</v>
      </c>
      <c r="G51" s="16">
        <f t="shared" si="0"/>
        <v>1183.5400000000002</v>
      </c>
    </row>
    <row r="52" spans="3:7" x14ac:dyDescent="0.2">
      <c r="C52" s="20" t="s">
        <v>3027</v>
      </c>
      <c r="D52" s="10">
        <v>1823460.5600000003</v>
      </c>
      <c r="E52" s="10"/>
      <c r="F52" s="17" t="s">
        <v>3027</v>
      </c>
      <c r="G52" s="69">
        <f t="shared" si="0"/>
        <v>1823460.5600000003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A2:H13"/>
  <sheetViews>
    <sheetView zoomScale="90" zoomScaleNormal="90" workbookViewId="0">
      <selection activeCell="G3" sqref="G3"/>
    </sheetView>
  </sheetViews>
  <sheetFormatPr defaultRowHeight="14.25" x14ac:dyDescent="0.2"/>
  <cols>
    <col min="1" max="1" width="24.125" style="19" customWidth="1"/>
    <col min="2" max="2" width="7.5" customWidth="1"/>
    <col min="3" max="3" width="13" customWidth="1"/>
    <col min="4" max="4" width="16.125" bestFit="1" customWidth="1"/>
    <col min="5" max="5" width="11.5" customWidth="1"/>
    <col min="6" max="6" width="13" style="19" customWidth="1"/>
    <col min="7" max="7" width="16.25" style="19" customWidth="1"/>
  </cols>
  <sheetData>
    <row r="2" spans="3:8" x14ac:dyDescent="0.2">
      <c r="C2" s="7" t="s">
        <v>3026</v>
      </c>
      <c r="D2" t="s">
        <v>3036</v>
      </c>
      <c r="F2" s="15" t="s">
        <v>3026</v>
      </c>
      <c r="G2" s="15" t="s">
        <v>3036</v>
      </c>
      <c r="H2" s="14" t="s">
        <v>3222</v>
      </c>
    </row>
    <row r="3" spans="3:8" x14ac:dyDescent="0.2">
      <c r="C3" s="20" t="s">
        <v>140</v>
      </c>
      <c r="D3" s="10">
        <v>8121.5899999999992</v>
      </c>
      <c r="F3" s="16" t="s">
        <v>140</v>
      </c>
      <c r="G3" s="18">
        <f>D3</f>
        <v>8121.5899999999992</v>
      </c>
      <c r="H3" s="19" t="e">
        <f>IF(G3=MAX($D$3:$D$12),G3,NA())</f>
        <v>#N/A</v>
      </c>
    </row>
    <row r="4" spans="3:8" x14ac:dyDescent="0.2">
      <c r="C4" s="20" t="s">
        <v>66</v>
      </c>
      <c r="D4" s="10">
        <v>23761.16499999999</v>
      </c>
      <c r="F4" s="16" t="s">
        <v>66</v>
      </c>
      <c r="G4" s="18">
        <f t="shared" ref="G4:G12" si="0">D4</f>
        <v>23761.16499999999</v>
      </c>
      <c r="H4" s="19">
        <f t="shared" ref="H4:H12" si="1">IF(G4=MAX($D$3:$D$12),G4,NA())</f>
        <v>23761.16499999999</v>
      </c>
    </row>
    <row r="5" spans="3:8" x14ac:dyDescent="0.2">
      <c r="C5" s="20" t="s">
        <v>36</v>
      </c>
      <c r="D5" s="10">
        <v>6217.4599999999982</v>
      </c>
      <c r="F5" s="16" t="s">
        <v>99</v>
      </c>
      <c r="G5" s="18">
        <f t="shared" si="0"/>
        <v>6217.4599999999982</v>
      </c>
      <c r="H5" s="19" t="e">
        <f t="shared" si="1"/>
        <v>#N/A</v>
      </c>
    </row>
    <row r="6" spans="3:8" x14ac:dyDescent="0.2">
      <c r="C6" s="20" t="s">
        <v>99</v>
      </c>
      <c r="D6" s="10">
        <v>6690.8799999999928</v>
      </c>
      <c r="F6" s="16" t="s">
        <v>79</v>
      </c>
      <c r="G6" s="18">
        <f t="shared" si="0"/>
        <v>6690.8799999999928</v>
      </c>
      <c r="H6" s="19" t="e">
        <f t="shared" si="1"/>
        <v>#N/A</v>
      </c>
    </row>
    <row r="7" spans="3:8" x14ac:dyDescent="0.2">
      <c r="C7" s="20" t="s">
        <v>79</v>
      </c>
      <c r="D7" s="10">
        <v>10567.319999999989</v>
      </c>
      <c r="F7" s="16" t="s">
        <v>29</v>
      </c>
      <c r="G7" s="18">
        <f t="shared" si="0"/>
        <v>10567.319999999989</v>
      </c>
      <c r="H7" s="19" t="e">
        <f t="shared" si="1"/>
        <v>#N/A</v>
      </c>
    </row>
    <row r="8" spans="3:8" x14ac:dyDescent="0.2">
      <c r="C8" s="20" t="s">
        <v>29</v>
      </c>
      <c r="D8" s="10">
        <v>6558.6049999999941</v>
      </c>
      <c r="F8" s="16" t="s">
        <v>253</v>
      </c>
      <c r="G8" s="18">
        <f t="shared" si="0"/>
        <v>6558.6049999999941</v>
      </c>
      <c r="H8" s="19" t="e">
        <f t="shared" si="1"/>
        <v>#N/A</v>
      </c>
    </row>
    <row r="9" spans="3:8" x14ac:dyDescent="0.2">
      <c r="C9" s="20" t="s">
        <v>88</v>
      </c>
      <c r="D9" s="10">
        <v>15219.364999999987</v>
      </c>
      <c r="F9" s="16" t="s">
        <v>88</v>
      </c>
      <c r="G9" s="18">
        <f t="shared" si="0"/>
        <v>15219.364999999987</v>
      </c>
      <c r="H9" s="19" t="e">
        <f t="shared" si="1"/>
        <v>#N/A</v>
      </c>
    </row>
    <row r="10" spans="3:8" x14ac:dyDescent="0.2">
      <c r="C10" s="20" t="s">
        <v>293</v>
      </c>
      <c r="D10" s="10">
        <v>6848.5699999999943</v>
      </c>
      <c r="F10" s="16" t="s">
        <v>293</v>
      </c>
      <c r="G10" s="18">
        <f t="shared" si="0"/>
        <v>6848.5699999999943</v>
      </c>
      <c r="H10" s="19" t="e">
        <f t="shared" si="1"/>
        <v>#N/A</v>
      </c>
    </row>
    <row r="11" spans="3:8" x14ac:dyDescent="0.2">
      <c r="C11" s="20" t="s">
        <v>163</v>
      </c>
      <c r="D11" s="10">
        <v>9043.5999999999949</v>
      </c>
      <c r="F11" s="16" t="s">
        <v>163</v>
      </c>
      <c r="G11" s="18">
        <f t="shared" si="0"/>
        <v>9043.5999999999949</v>
      </c>
      <c r="H11" s="19" t="e">
        <f t="shared" si="1"/>
        <v>#N/A</v>
      </c>
    </row>
    <row r="12" spans="3:8" x14ac:dyDescent="0.2">
      <c r="C12" s="20" t="s">
        <v>42</v>
      </c>
      <c r="D12" s="10">
        <v>12503.269999999993</v>
      </c>
      <c r="F12" s="16" t="s">
        <v>42</v>
      </c>
      <c r="G12" s="18">
        <f t="shared" si="0"/>
        <v>12503.269999999993</v>
      </c>
      <c r="H12" s="19" t="e">
        <f t="shared" si="1"/>
        <v>#N/A</v>
      </c>
    </row>
    <row r="13" spans="3:8" x14ac:dyDescent="0.2">
      <c r="C13" s="20" t="s">
        <v>3027</v>
      </c>
      <c r="D13" s="10">
        <v>105531.82499999992</v>
      </c>
      <c r="F13" s="20"/>
      <c r="G13" s="1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A2:F14"/>
  <sheetViews>
    <sheetView zoomScale="90" zoomScaleNormal="90" workbookViewId="0">
      <selection activeCell="B17" sqref="B17"/>
    </sheetView>
  </sheetViews>
  <sheetFormatPr defaultRowHeight="14.25" x14ac:dyDescent="0.2"/>
  <cols>
    <col min="1" max="1" width="22.125" style="19"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7" t="s">
        <v>3026</v>
      </c>
      <c r="D2" s="19" t="s">
        <v>3220</v>
      </c>
      <c r="E2" s="19" t="s">
        <v>3036</v>
      </c>
      <c r="F2" s="19" t="s">
        <v>3221</v>
      </c>
    </row>
    <row r="3" spans="3:6" x14ac:dyDescent="0.2">
      <c r="C3" s="20" t="s">
        <v>28</v>
      </c>
      <c r="D3" s="10">
        <v>78645.775268600017</v>
      </c>
      <c r="E3" s="10">
        <v>50973.835000000028</v>
      </c>
      <c r="F3" s="10">
        <v>7020.6599999999817</v>
      </c>
    </row>
    <row r="4" spans="3:6" x14ac:dyDescent="0.2">
      <c r="C4" s="20" t="s">
        <v>87</v>
      </c>
      <c r="D4" s="10">
        <v>85577.445846000017</v>
      </c>
      <c r="E4" s="10">
        <v>43762.015000000109</v>
      </c>
      <c r="F4" s="10">
        <v>6446.5099999999911</v>
      </c>
    </row>
    <row r="5" spans="3:6" x14ac:dyDescent="0.2">
      <c r="C5" s="20" t="s">
        <v>9</v>
      </c>
      <c r="D5" s="10">
        <v>-17431.355779449979</v>
      </c>
      <c r="E5" s="10">
        <v>41372.300000000119</v>
      </c>
      <c r="F5" s="10">
        <v>5440.3199999999797</v>
      </c>
    </row>
    <row r="6" spans="3:6" x14ac:dyDescent="0.2">
      <c r="C6" s="20" t="s">
        <v>35</v>
      </c>
      <c r="D6" s="10">
        <v>75157.496709999992</v>
      </c>
      <c r="E6" s="10">
        <v>57309.340000000098</v>
      </c>
      <c r="F6" s="10">
        <v>5840.9399999999823</v>
      </c>
    </row>
    <row r="9" spans="3:6" x14ac:dyDescent="0.2">
      <c r="D9" t="b">
        <v>1</v>
      </c>
      <c r="E9" t="b">
        <v>1</v>
      </c>
      <c r="F9" t="b">
        <v>1</v>
      </c>
    </row>
    <row r="10" spans="3:6" x14ac:dyDescent="0.2">
      <c r="C10" s="15" t="s">
        <v>3001</v>
      </c>
      <c r="D10" s="15" t="str">
        <f>IF($D$9=TRUE,$D2,NA())</f>
        <v>Sum of Profit</v>
      </c>
      <c r="E10" s="15" t="str">
        <f>IF($E$9=TRUE,$E2,NA())</f>
        <v>Sum of Unit Price</v>
      </c>
      <c r="F10" s="15" t="str">
        <f>IF($F$9=TRUE,$F2,NA())</f>
        <v>Sum of Shipping Cost</v>
      </c>
    </row>
    <row r="11" spans="3:6" x14ac:dyDescent="0.2">
      <c r="C11" s="16" t="s">
        <v>28</v>
      </c>
      <c r="D11" s="18">
        <f>IF($D$9=TRUE,$D3,NA())</f>
        <v>78645.775268600017</v>
      </c>
      <c r="E11" s="18">
        <f>IF($E$9=TRUE,$E3,NA())</f>
        <v>50973.835000000028</v>
      </c>
      <c r="F11" s="18">
        <f t="shared" ref="F11:F14" si="0">IF($F$9=TRUE,$F3,NA())</f>
        <v>7020.6599999999817</v>
      </c>
    </row>
    <row r="12" spans="3:6" x14ac:dyDescent="0.2">
      <c r="C12" s="16" t="s">
        <v>87</v>
      </c>
      <c r="D12" s="18">
        <f>IF($D$9=TRUE,$D4,NA())</f>
        <v>85577.445846000017</v>
      </c>
      <c r="E12" s="18">
        <f>IF($E$9=TRUE,$E4,NA())</f>
        <v>43762.015000000109</v>
      </c>
      <c r="F12" s="18">
        <f t="shared" si="0"/>
        <v>6446.5099999999911</v>
      </c>
    </row>
    <row r="13" spans="3:6" x14ac:dyDescent="0.2">
      <c r="C13" s="16" t="s">
        <v>9</v>
      </c>
      <c r="D13" s="18">
        <f>IF($D$9=TRUE,$D5,NA())</f>
        <v>-17431.355779449979</v>
      </c>
      <c r="E13" s="18">
        <f>IF($E$9=TRUE,$E5,NA())</f>
        <v>41372.300000000119</v>
      </c>
      <c r="F13" s="18">
        <f t="shared" si="0"/>
        <v>5440.3199999999797</v>
      </c>
    </row>
    <row r="14" spans="3:6" x14ac:dyDescent="0.2">
      <c r="C14" s="16" t="s">
        <v>35</v>
      </c>
      <c r="D14" s="18">
        <f>IF($D$9=TRUE,$D6,NA())</f>
        <v>75157.496709999992</v>
      </c>
      <c r="E14" s="18">
        <f>IF($E$9=TRUE,$E6,NA())</f>
        <v>57309.340000000098</v>
      </c>
      <c r="F14" s="18">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47E1-1348-40AD-86C4-EFB586198328}">
  <dimension ref="A2:D20"/>
  <sheetViews>
    <sheetView zoomScale="90" zoomScaleNormal="90" workbookViewId="0">
      <selection activeCell="A17" sqref="A17"/>
    </sheetView>
  </sheetViews>
  <sheetFormatPr defaultRowHeight="14.25" x14ac:dyDescent="0.2"/>
  <cols>
    <col min="1" max="1" width="23.125" style="19" customWidth="1"/>
    <col min="2" max="2" width="9" style="19"/>
    <col min="3" max="3" width="30.375" bestFit="1" customWidth="1"/>
    <col min="4" max="4" width="16.75" bestFit="1" customWidth="1"/>
  </cols>
  <sheetData>
    <row r="2" spans="3:4" x14ac:dyDescent="0.2">
      <c r="C2" s="7" t="s">
        <v>3026</v>
      </c>
      <c r="D2" t="s">
        <v>3036</v>
      </c>
    </row>
    <row r="3" spans="3:4" x14ac:dyDescent="0.2">
      <c r="C3" s="20" t="s">
        <v>32</v>
      </c>
      <c r="D3" s="10">
        <v>56969.530000000006</v>
      </c>
    </row>
    <row r="4" spans="3:4" x14ac:dyDescent="0.2">
      <c r="C4" s="20" t="s">
        <v>111</v>
      </c>
      <c r="D4" s="10">
        <v>19498.060000000016</v>
      </c>
    </row>
    <row r="5" spans="3:4" x14ac:dyDescent="0.2">
      <c r="C5" s="20" t="s">
        <v>85</v>
      </c>
      <c r="D5" s="10">
        <v>17870.489999999976</v>
      </c>
    </row>
    <row r="6" spans="3:4" x14ac:dyDescent="0.2">
      <c r="C6" s="20" t="s">
        <v>5</v>
      </c>
      <c r="D6" s="10">
        <v>16286.109999999995</v>
      </c>
    </row>
    <row r="7" spans="3:4" x14ac:dyDescent="0.2">
      <c r="C7" s="20" t="s">
        <v>48</v>
      </c>
      <c r="D7" s="10">
        <v>15765.299999999992</v>
      </c>
    </row>
    <row r="8" spans="3:4" x14ac:dyDescent="0.2">
      <c r="C8" s="20" t="s">
        <v>39</v>
      </c>
      <c r="D8" s="10">
        <v>14599.509999999997</v>
      </c>
    </row>
    <row r="9" spans="3:4" x14ac:dyDescent="0.2">
      <c r="C9" s="20" t="s">
        <v>54</v>
      </c>
      <c r="D9" s="10">
        <v>10910.759999999995</v>
      </c>
    </row>
    <row r="10" spans="3:4" x14ac:dyDescent="0.2">
      <c r="C10" s="20" t="s">
        <v>93</v>
      </c>
      <c r="D10" s="10">
        <v>9279.4599999999864</v>
      </c>
    </row>
    <row r="11" spans="3:4" x14ac:dyDescent="0.2">
      <c r="C11" s="20" t="s">
        <v>17</v>
      </c>
      <c r="D11" s="10">
        <v>8581.7799999999843</v>
      </c>
    </row>
    <row r="12" spans="3:4" x14ac:dyDescent="0.2">
      <c r="C12" s="20" t="s">
        <v>71</v>
      </c>
      <c r="D12" s="10">
        <v>7616.7699999999995</v>
      </c>
    </row>
    <row r="13" spans="3:4" x14ac:dyDescent="0.2">
      <c r="C13" s="20" t="s">
        <v>102</v>
      </c>
      <c r="D13" s="10">
        <v>6508.5399999999954</v>
      </c>
    </row>
    <row r="14" spans="3:4" x14ac:dyDescent="0.2">
      <c r="C14" s="20" t="s">
        <v>64</v>
      </c>
      <c r="D14" s="10">
        <v>4321.2099999999982</v>
      </c>
    </row>
    <row r="15" spans="3:4" x14ac:dyDescent="0.2">
      <c r="C15" s="20" t="s">
        <v>544</v>
      </c>
      <c r="D15" s="10">
        <v>1940.18</v>
      </c>
    </row>
    <row r="16" spans="3:4" x14ac:dyDescent="0.2">
      <c r="C16" s="20" t="s">
        <v>25</v>
      </c>
      <c r="D16" s="10">
        <v>1527.8500000000001</v>
      </c>
    </row>
    <row r="17" spans="3:4" x14ac:dyDescent="0.2">
      <c r="C17" s="20" t="s">
        <v>321</v>
      </c>
      <c r="D17" s="10">
        <v>1252.2400000000005</v>
      </c>
    </row>
    <row r="18" spans="3:4" x14ac:dyDescent="0.2">
      <c r="C18" s="20" t="s">
        <v>128</v>
      </c>
      <c r="D18" s="10">
        <v>381.32000000000005</v>
      </c>
    </row>
    <row r="19" spans="3:4" x14ac:dyDescent="0.2">
      <c r="C19" s="20" t="s">
        <v>152</v>
      </c>
      <c r="D19" s="10">
        <v>108.37999999999998</v>
      </c>
    </row>
    <row r="20" spans="3:4" x14ac:dyDescent="0.2">
      <c r="C20" s="20" t="s">
        <v>3027</v>
      </c>
      <c r="D20" s="10">
        <v>193417.48999999996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F718-2F9E-4641-B40B-7EC6A54E7728}">
  <dimension ref="A1:E8"/>
  <sheetViews>
    <sheetView zoomScale="90" zoomScaleNormal="90" workbookViewId="0">
      <selection activeCell="F20" sqref="F20"/>
    </sheetView>
  </sheetViews>
  <sheetFormatPr defaultRowHeight="14.25" x14ac:dyDescent="0.2"/>
  <cols>
    <col min="1" max="1" width="22.125" style="19" customWidth="1"/>
    <col min="2" max="2" width="9" style="19"/>
    <col min="3" max="3" width="13.625" bestFit="1" customWidth="1"/>
    <col min="4" max="4" width="16.625" bestFit="1" customWidth="1"/>
    <col min="5" max="5" width="12.5" bestFit="1" customWidth="1"/>
    <col min="6" max="8" width="17.125" bestFit="1" customWidth="1"/>
    <col min="9" max="9" width="12" bestFit="1" customWidth="1"/>
  </cols>
  <sheetData>
    <row r="1" spans="3:5" x14ac:dyDescent="0.2">
      <c r="C1" s="7" t="s">
        <v>3026</v>
      </c>
      <c r="D1" s="19" t="s">
        <v>3335</v>
      </c>
      <c r="E1" s="19" t="s">
        <v>3028</v>
      </c>
    </row>
    <row r="2" spans="3:5" x14ac:dyDescent="0.2">
      <c r="C2" s="20" t="s">
        <v>3030</v>
      </c>
      <c r="D2" s="10">
        <v>350320.84592621448</v>
      </c>
      <c r="E2" s="10">
        <v>264998.55000000005</v>
      </c>
    </row>
    <row r="3" spans="3:5" x14ac:dyDescent="0.2">
      <c r="C3" s="20" t="s">
        <v>3031</v>
      </c>
      <c r="D3" s="10">
        <v>325151.0408572341</v>
      </c>
      <c r="E3" s="10">
        <v>306395.44</v>
      </c>
    </row>
    <row r="4" spans="3:5" x14ac:dyDescent="0.2">
      <c r="C4" s="20" t="s">
        <v>3032</v>
      </c>
      <c r="D4" s="10">
        <v>303664.54716737801</v>
      </c>
      <c r="E4" s="10">
        <v>265167.13000000012</v>
      </c>
    </row>
    <row r="5" spans="3:5" x14ac:dyDescent="0.2">
      <c r="C5" s="20" t="s">
        <v>3033</v>
      </c>
      <c r="D5" s="10">
        <v>334886.17204348434</v>
      </c>
      <c r="E5" s="10">
        <v>356451.73000000016</v>
      </c>
    </row>
    <row r="6" spans="3:5" x14ac:dyDescent="0.2">
      <c r="C6" s="20" t="s">
        <v>3034</v>
      </c>
      <c r="D6" s="10">
        <v>249618.07820457837</v>
      </c>
      <c r="E6" s="10">
        <v>286582.49999999983</v>
      </c>
    </row>
    <row r="7" spans="3:5" x14ac:dyDescent="0.2">
      <c r="C7" s="20" t="s">
        <v>3035</v>
      </c>
      <c r="D7" s="10">
        <v>317884.08580110269</v>
      </c>
      <c r="E7" s="10">
        <v>343865.21000000008</v>
      </c>
    </row>
    <row r="8" spans="3:5" x14ac:dyDescent="0.2">
      <c r="C8" s="20" t="s">
        <v>3027</v>
      </c>
      <c r="D8" s="10">
        <v>1881524.7699999921</v>
      </c>
      <c r="E8" s="10">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2344-D9FD-4B7F-AD17-44ED293A4A45}">
  <dimension ref="B1:L27"/>
  <sheetViews>
    <sheetView showZeros="0" zoomScale="90" zoomScaleNormal="90" workbookViewId="0">
      <selection activeCell="E1" sqref="E1"/>
    </sheetView>
  </sheetViews>
  <sheetFormatPr defaultRowHeight="14.25" x14ac:dyDescent="0.2"/>
  <cols>
    <col min="2" max="2" width="13" bestFit="1" customWidth="1"/>
    <col min="3" max="3" width="13.375" bestFit="1" customWidth="1"/>
    <col min="6" max="6" width="13.125" bestFit="1" customWidth="1"/>
    <col min="9" max="9" width="30.375" bestFit="1" customWidth="1"/>
  </cols>
  <sheetData>
    <row r="1" spans="2:12" ht="21.75" customHeight="1" x14ac:dyDescent="0.2">
      <c r="C1" s="66" t="s">
        <v>3237</v>
      </c>
      <c r="D1" s="66"/>
      <c r="E1" s="32" t="s">
        <v>87</v>
      </c>
    </row>
    <row r="4" spans="2:12" ht="15" x14ac:dyDescent="0.25">
      <c r="E4" s="28" t="s">
        <v>3238</v>
      </c>
      <c r="F4" s="28" t="s">
        <v>3239</v>
      </c>
      <c r="I4" s="28" t="s">
        <v>2996</v>
      </c>
      <c r="J4" s="28" t="s">
        <v>3242</v>
      </c>
      <c r="K4" s="28" t="s">
        <v>3008</v>
      </c>
      <c r="L4" s="27"/>
    </row>
    <row r="5" spans="2:12" s="19" customFormat="1" ht="15" x14ac:dyDescent="0.25">
      <c r="E5" s="27"/>
      <c r="F5" s="27"/>
    </row>
    <row r="6" spans="2:12" x14ac:dyDescent="0.2">
      <c r="C6" s="29" t="s">
        <v>3008</v>
      </c>
      <c r="E6">
        <f>SUMIFS(Table1[Sales],Table1[Region],'Sub Category Sales'!$E$1)</f>
        <v>549415.32999999996</v>
      </c>
      <c r="F6" s="19">
        <f>AVERAGEIFS(Table1[Sales],Table1[Region],'Sub Category Sales'!$E$1)</f>
        <v>1166.4869002123141</v>
      </c>
      <c r="I6" s="29" t="str" cm="1">
        <f t="array" ref="I6:I22">_xlfn.UNIQUE(Table1[Product Sub-Category],FALSE,FALSE)</f>
        <v>Tables</v>
      </c>
      <c r="J6">
        <f>COUNTIFS(Table1[Product Sub-Category],'Sub Category Sales'!I6,Table1[Region],'Sub Category Sales'!$E$1)</f>
        <v>21</v>
      </c>
      <c r="K6">
        <f>SUMIFS(Table1[Sales],Table1[Region],'Sub Category Sales'!$E$1,Table1[Product Sub-Category],'Sub Category Sales'!I6)</f>
        <v>36136.47</v>
      </c>
      <c r="L6" s="30">
        <f>IF(K6&lt;$K$23,1,-1)</f>
        <v>-1</v>
      </c>
    </row>
    <row r="7" spans="2:12" x14ac:dyDescent="0.2">
      <c r="C7" s="29" t="s">
        <v>3241</v>
      </c>
      <c r="E7" s="19">
        <f>SUMIFS(Table1[New Quantity],Table1[Region],'Sub Category Sales'!$E$1)</f>
        <v>6995</v>
      </c>
      <c r="F7" s="19">
        <f>AVERAGEIFS(Table1[New Quantity],Table1[Region],'Sub Category Sales'!$E$1)</f>
        <v>14.851380042462845</v>
      </c>
      <c r="I7" s="29" t="str">
        <v>Computer Peripherals</v>
      </c>
      <c r="J7" s="19">
        <f>COUNTIFS(Table1[Product Sub-Category],'Sub Category Sales'!I7,Table1[Region],'Sub Category Sales'!$E$1)</f>
        <v>47</v>
      </c>
      <c r="K7" s="19">
        <f>SUMIFS(Table1[Sales],Table1[Region],'Sub Category Sales'!$E$1,Table1[Product Sub-Category],'Sub Category Sales'!I7)</f>
        <v>35562.94</v>
      </c>
      <c r="L7" s="30">
        <f t="shared" ref="L7:L22" si="0">IF(K7&lt;$K$23,1,-1)</f>
        <v>-1</v>
      </c>
    </row>
    <row r="8" spans="2:12" x14ac:dyDescent="0.2">
      <c r="C8" s="29" t="s">
        <v>3240</v>
      </c>
      <c r="E8" s="19">
        <f>SUMIFS(Table1[Profit],Table1[Region],'Sub Category Sales'!$E$1)</f>
        <v>85577.445846000017</v>
      </c>
      <c r="F8" s="19">
        <f>AVERAGEIFS(Table1[Profit],Table1[Region],'Sub Category Sales'!$E$1)</f>
        <v>181.69309096815292</v>
      </c>
      <c r="I8" s="29" t="str">
        <v>Pens &amp; Art Supplies</v>
      </c>
      <c r="J8" s="19">
        <f>COUNTIFS(Table1[Product Sub-Category],'Sub Category Sales'!I8,Table1[Region],'Sub Category Sales'!$E$1)</f>
        <v>37</v>
      </c>
      <c r="K8" s="19">
        <f>SUMIFS(Table1[Sales],Table1[Region],'Sub Category Sales'!$E$1,Table1[Product Sub-Category],'Sub Category Sales'!I8)</f>
        <v>8616.8399999999983</v>
      </c>
      <c r="L8" s="30">
        <f t="shared" si="0"/>
        <v>1</v>
      </c>
    </row>
    <row r="9" spans="2:12" x14ac:dyDescent="0.2">
      <c r="C9" s="29" t="s">
        <v>2992</v>
      </c>
      <c r="E9" s="19">
        <f>SUMIFS(Table1[Shipping Cost],Table1[Region],'Sub Category Sales'!$E$1)</f>
        <v>6446.5099999999911</v>
      </c>
      <c r="F9" s="19">
        <f>AVERAGEIFS(Table1[Shipping Cost],Table1[Region],'Sub Category Sales'!$E$1)</f>
        <v>13.686857749469196</v>
      </c>
      <c r="I9" s="29" t="str">
        <v>Office Machines</v>
      </c>
      <c r="J9" s="19">
        <f>COUNTIFS(Table1[Product Sub-Category],'Sub Category Sales'!I9,Table1[Region],'Sub Category Sales'!$E$1)</f>
        <v>18</v>
      </c>
      <c r="K9" s="19">
        <f>SUMIFS(Table1[Sales],Table1[Region],'Sub Category Sales'!$E$1,Table1[Product Sub-Category],'Sub Category Sales'!I9)</f>
        <v>62108.600000000006</v>
      </c>
      <c r="L9" s="30">
        <f t="shared" si="0"/>
        <v>-1</v>
      </c>
    </row>
    <row r="10" spans="2:12" x14ac:dyDescent="0.2">
      <c r="I10" s="29" t="str">
        <v>Copiers and Fax</v>
      </c>
      <c r="J10" s="19">
        <f>COUNTIFS(Table1[Product Sub-Category],'Sub Category Sales'!I10,Table1[Region],'Sub Category Sales'!$E$1)</f>
        <v>6</v>
      </c>
      <c r="K10" s="19">
        <f>SUMIFS(Table1[Sales],Table1[Region],'Sub Category Sales'!$E$1,Table1[Product Sub-Category],'Sub Category Sales'!I10)</f>
        <v>38920.01</v>
      </c>
      <c r="L10" s="30">
        <f t="shared" si="0"/>
        <v>-1</v>
      </c>
    </row>
    <row r="11" spans="2:12" x14ac:dyDescent="0.2">
      <c r="I11" s="29" t="str">
        <v>Binders and Binder Accessories</v>
      </c>
      <c r="J11" s="19">
        <f>COUNTIFS(Table1[Product Sub-Category],'Sub Category Sales'!I11,Table1[Region],'Sub Category Sales'!$E$1)</f>
        <v>45</v>
      </c>
      <c r="K11" s="19">
        <f>SUMIFS(Table1[Sales],Table1[Region],'Sub Category Sales'!$E$1,Table1[Product Sub-Category],'Sub Category Sales'!I11)</f>
        <v>74822.77</v>
      </c>
      <c r="L11" s="30">
        <f t="shared" si="0"/>
        <v>-1</v>
      </c>
    </row>
    <row r="12" spans="2:12" x14ac:dyDescent="0.2">
      <c r="I12" s="29" t="str">
        <v>Storage &amp; Organization</v>
      </c>
      <c r="J12" s="19">
        <f>COUNTIFS(Table1[Product Sub-Category],'Sub Category Sales'!I12,Table1[Region],'Sub Category Sales'!$E$1)</f>
        <v>32</v>
      </c>
      <c r="K12" s="19">
        <f>SUMIFS(Table1[Sales],Table1[Region],'Sub Category Sales'!$E$1,Table1[Product Sub-Category],'Sub Category Sales'!I12)</f>
        <v>42612.74</v>
      </c>
      <c r="L12" s="30">
        <f t="shared" si="0"/>
        <v>-1</v>
      </c>
    </row>
    <row r="13" spans="2:12" x14ac:dyDescent="0.2">
      <c r="I13" s="29" t="str">
        <v>Paper</v>
      </c>
      <c r="J13" s="19">
        <f>COUNTIFS(Table1[Product Sub-Category],'Sub Category Sales'!I13,Table1[Region],'Sub Category Sales'!$E$1)</f>
        <v>68</v>
      </c>
      <c r="K13" s="19">
        <f>SUMIFS(Table1[Sales],Table1[Region],'Sub Category Sales'!$E$1,Table1[Product Sub-Category],'Sub Category Sales'!I13)</f>
        <v>18985.719999999998</v>
      </c>
      <c r="L13" s="30">
        <f t="shared" si="0"/>
        <v>1</v>
      </c>
    </row>
    <row r="14" spans="2:12" x14ac:dyDescent="0.2">
      <c r="I14" s="29" t="str">
        <v>Appliances</v>
      </c>
      <c r="J14" s="19">
        <f>COUNTIFS(Table1[Product Sub-Category],'Sub Category Sales'!I14,Table1[Region],'Sub Category Sales'!$E$1)</f>
        <v>29</v>
      </c>
      <c r="K14" s="19">
        <f>SUMIFS(Table1[Sales],Table1[Region],'Sub Category Sales'!$E$1,Table1[Product Sub-Category],'Sub Category Sales'!I14)</f>
        <v>38173.03</v>
      </c>
      <c r="L14" s="30">
        <f t="shared" si="0"/>
        <v>-1</v>
      </c>
    </row>
    <row r="15" spans="2:12" x14ac:dyDescent="0.2">
      <c r="B15" s="19"/>
      <c r="I15" s="29" t="str">
        <v>Chairs &amp; Chairmats</v>
      </c>
      <c r="J15" s="19">
        <f>COUNTIFS(Table1[Product Sub-Category],'Sub Category Sales'!I15,Table1[Region],'Sub Category Sales'!$E$1)</f>
        <v>20</v>
      </c>
      <c r="K15" s="19">
        <f>SUMIFS(Table1[Sales],Table1[Region],'Sub Category Sales'!$E$1,Table1[Product Sub-Category],'Sub Category Sales'!I15)</f>
        <v>90690.770000000019</v>
      </c>
      <c r="L15" s="30">
        <f t="shared" si="0"/>
        <v>-1</v>
      </c>
    </row>
    <row r="16" spans="2:12" x14ac:dyDescent="0.2">
      <c r="B16" s="19"/>
      <c r="I16" s="29" t="str">
        <v>Bookcases</v>
      </c>
      <c r="J16" s="19">
        <f>COUNTIFS(Table1[Product Sub-Category],'Sub Category Sales'!I16,Table1[Region],'Sub Category Sales'!$E$1)</f>
        <v>12</v>
      </c>
      <c r="K16" s="19">
        <f>SUMIFS(Table1[Sales],Table1[Region],'Sub Category Sales'!$E$1,Table1[Product Sub-Category],'Sub Category Sales'!I16)</f>
        <v>31224.720000000001</v>
      </c>
      <c r="L16" s="30">
        <f t="shared" si="0"/>
        <v>1</v>
      </c>
    </row>
    <row r="17" spans="2:12" x14ac:dyDescent="0.2">
      <c r="B17" s="19"/>
      <c r="I17" s="29" t="str">
        <v>Office Furnishings</v>
      </c>
      <c r="J17" s="19">
        <f>COUNTIFS(Table1[Product Sub-Category],'Sub Category Sales'!I17,Table1[Region],'Sub Category Sales'!$E$1)</f>
        <v>45</v>
      </c>
      <c r="K17" s="19">
        <f>SUMIFS(Table1[Sales],Table1[Region],'Sub Category Sales'!$E$1,Table1[Product Sub-Category],'Sub Category Sales'!I17)</f>
        <v>25846.089999999993</v>
      </c>
      <c r="L17" s="30">
        <f t="shared" si="0"/>
        <v>1</v>
      </c>
    </row>
    <row r="18" spans="2:12" x14ac:dyDescent="0.2">
      <c r="B18" s="19"/>
      <c r="I18" s="29" t="str">
        <v>Telephones and Communication</v>
      </c>
      <c r="J18" s="19">
        <f>COUNTIFS(Table1[Product Sub-Category],'Sub Category Sales'!I18,Table1[Region],'Sub Category Sales'!$E$1)</f>
        <v>39</v>
      </c>
      <c r="K18" s="19">
        <f>SUMIFS(Table1[Sales],Table1[Region],'Sub Category Sales'!$E$1,Table1[Product Sub-Category],'Sub Category Sales'!I18)</f>
        <v>39732.36</v>
      </c>
      <c r="L18" s="30">
        <f t="shared" si="0"/>
        <v>-1</v>
      </c>
    </row>
    <row r="19" spans="2:12" x14ac:dyDescent="0.2">
      <c r="B19" s="19"/>
      <c r="I19" s="29" t="str">
        <v>Labels</v>
      </c>
      <c r="J19" s="19">
        <f>COUNTIFS(Table1[Product Sub-Category],'Sub Category Sales'!I19,Table1[Region],'Sub Category Sales'!$E$1)</f>
        <v>13</v>
      </c>
      <c r="K19" s="19">
        <f>SUMIFS(Table1[Sales],Table1[Region],'Sub Category Sales'!$E$1,Table1[Product Sub-Category],'Sub Category Sales'!I19)</f>
        <v>1175.8799999999999</v>
      </c>
      <c r="L19" s="30">
        <f t="shared" si="0"/>
        <v>1</v>
      </c>
    </row>
    <row r="20" spans="2:12" x14ac:dyDescent="0.2">
      <c r="B20" s="19"/>
      <c r="I20" s="29" t="str">
        <v>Rubber Bands</v>
      </c>
      <c r="J20" s="19">
        <f>COUNTIFS(Table1[Product Sub-Category],'Sub Category Sales'!I20,Table1[Region],'Sub Category Sales'!$E$1)</f>
        <v>12</v>
      </c>
      <c r="K20" s="19">
        <f>SUMIFS(Table1[Sales],Table1[Region],'Sub Category Sales'!$E$1,Table1[Product Sub-Category],'Sub Category Sales'!I20)</f>
        <v>510.49</v>
      </c>
      <c r="L20" s="30">
        <f t="shared" si="0"/>
        <v>1</v>
      </c>
    </row>
    <row r="21" spans="2:12" x14ac:dyDescent="0.2">
      <c r="B21" s="19"/>
      <c r="I21" s="29" t="str">
        <v>Envelopes</v>
      </c>
      <c r="J21" s="19">
        <f>COUNTIFS(Table1[Product Sub-Category],'Sub Category Sales'!I21,Table1[Region],'Sub Category Sales'!$E$1)</f>
        <v>18</v>
      </c>
      <c r="K21" s="19">
        <f>SUMIFS(Table1[Sales],Table1[Region],'Sub Category Sales'!$E$1,Table1[Product Sub-Category],'Sub Category Sales'!I21)</f>
        <v>3673.9399999999996</v>
      </c>
      <c r="L21" s="30">
        <f t="shared" si="0"/>
        <v>1</v>
      </c>
    </row>
    <row r="22" spans="2:12" x14ac:dyDescent="0.2">
      <c r="B22" s="19"/>
      <c r="I22" s="29" t="str">
        <v>Scissors, Rulers and Trimmers</v>
      </c>
      <c r="J22" s="19">
        <f>COUNTIFS(Table1[Product Sub-Category],'Sub Category Sales'!I22,Table1[Region],'Sub Category Sales'!$E$1)</f>
        <v>9</v>
      </c>
      <c r="K22" s="19">
        <f>SUMIFS(Table1[Sales],Table1[Region],'Sub Category Sales'!$E$1,Table1[Product Sub-Category],'Sub Category Sales'!I22)</f>
        <v>621.95999999999992</v>
      </c>
      <c r="L22" s="30">
        <f t="shared" si="0"/>
        <v>1</v>
      </c>
    </row>
    <row r="23" spans="2:12" ht="18.75" x14ac:dyDescent="0.3">
      <c r="B23" s="19"/>
      <c r="I23" s="31" t="s">
        <v>3239</v>
      </c>
      <c r="J23" s="31"/>
      <c r="K23" s="31">
        <f>AVERAGE(K6:K22)</f>
        <v>32318.548823529403</v>
      </c>
    </row>
    <row r="24" spans="2:12" x14ac:dyDescent="0.2">
      <c r="B24" s="19"/>
    </row>
    <row r="25" spans="2:12" x14ac:dyDescent="0.2">
      <c r="B25" s="19"/>
    </row>
    <row r="26" spans="2:12" x14ac:dyDescent="0.2">
      <c r="B26" s="19"/>
    </row>
    <row r="27" spans="2:12" x14ac:dyDescent="0.2">
      <c r="B27" s="19"/>
    </row>
  </sheetData>
  <mergeCells count="1">
    <mergeCell ref="C1:D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8AE0284-A636-46F6-93B4-3FFCB2F89AA5}">
            <x14:iconSet iconSet="3Symbols" showValue="0" custom="1">
              <x14:cfvo type="percent">
                <xm:f>0</xm:f>
              </x14:cfvo>
              <x14:cfvo type="num">
                <xm:f>-1</xm:f>
              </x14:cfvo>
              <x14:cfvo type="num">
                <xm:f>1</xm:f>
              </x14:cfvo>
              <x14:cfIcon iconSet="NoIcons" iconId="0"/>
              <x14:cfIcon iconSet="3Symbols" iconId="2"/>
              <x14:cfIcon iconSet="3Symbols" iconId="0"/>
            </x14:iconSet>
          </x14:cfRule>
          <xm:sqref>L6:L22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7E7EB97-6473-4744-87DC-643ADBCE43D3}">
          <x14:formula1>
            <xm:f>Introduction!$H$42:$H$45</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Q27"/>
  <sheetViews>
    <sheetView zoomScale="90" zoomScaleNormal="90" workbookViewId="0">
      <selection activeCell="F17" sqref="F17"/>
    </sheetView>
  </sheetViews>
  <sheetFormatPr defaultRowHeight="14.25" x14ac:dyDescent="0.2"/>
  <cols>
    <col min="2" max="2" width="34.25" bestFit="1" customWidth="1"/>
    <col min="3" max="3" width="17.125" bestFit="1" customWidth="1"/>
    <col min="4" max="8" width="9.875" bestFit="1" customWidth="1"/>
    <col min="9" max="9" width="12" bestFit="1" customWidth="1"/>
    <col min="11" max="11" width="34.25" bestFit="1" customWidth="1"/>
    <col min="12" max="12" width="17.125" bestFit="1" customWidth="1"/>
    <col min="13" max="17" width="9.25" bestFit="1" customWidth="1"/>
    <col min="18" max="18" width="12" bestFit="1" customWidth="1"/>
  </cols>
  <sheetData>
    <row r="2" spans="2:17" x14ac:dyDescent="0.2">
      <c r="B2" s="7" t="s">
        <v>3001</v>
      </c>
      <c r="C2" s="19" t="s">
        <v>3223</v>
      </c>
      <c r="K2" s="7" t="s">
        <v>3001</v>
      </c>
      <c r="L2" s="19" t="s">
        <v>3223</v>
      </c>
    </row>
    <row r="3" spans="2:17" x14ac:dyDescent="0.2">
      <c r="B3" s="7" t="s">
        <v>2994</v>
      </c>
      <c r="C3" s="19" t="s">
        <v>3223</v>
      </c>
      <c r="K3" s="7" t="s">
        <v>2994</v>
      </c>
      <c r="L3" s="19" t="s">
        <v>3223</v>
      </c>
    </row>
    <row r="4" spans="2:17" x14ac:dyDescent="0.2">
      <c r="B4" s="7" t="s">
        <v>2993</v>
      </c>
      <c r="C4" s="19" t="s">
        <v>3223</v>
      </c>
      <c r="K4" s="7" t="s">
        <v>2993</v>
      </c>
      <c r="L4" s="19" t="s">
        <v>3223</v>
      </c>
    </row>
    <row r="6" spans="2:17" x14ac:dyDescent="0.2">
      <c r="B6" s="7" t="s">
        <v>3028</v>
      </c>
      <c r="C6" s="7" t="s">
        <v>3029</v>
      </c>
      <c r="K6" s="7" t="s">
        <v>3028</v>
      </c>
      <c r="L6" s="7" t="s">
        <v>3029</v>
      </c>
    </row>
    <row r="7" spans="2:17" x14ac:dyDescent="0.2">
      <c r="B7" s="7" t="s">
        <v>3026</v>
      </c>
      <c r="C7" s="19" t="s">
        <v>3030</v>
      </c>
      <c r="D7" s="19" t="s">
        <v>3031</v>
      </c>
      <c r="E7" s="19" t="s">
        <v>3032</v>
      </c>
      <c r="F7" s="19" t="s">
        <v>3033</v>
      </c>
      <c r="G7" s="19" t="s">
        <v>3034</v>
      </c>
      <c r="H7" s="19" t="s">
        <v>3035</v>
      </c>
      <c r="K7" s="7" t="s">
        <v>3026</v>
      </c>
      <c r="L7" s="19" t="s">
        <v>3030</v>
      </c>
      <c r="M7" s="19" t="s">
        <v>3031</v>
      </c>
      <c r="N7" s="19" t="s">
        <v>3032</v>
      </c>
      <c r="O7" s="19" t="s">
        <v>3033</v>
      </c>
      <c r="P7" s="19" t="s">
        <v>3034</v>
      </c>
      <c r="Q7" s="19" t="s">
        <v>3035</v>
      </c>
    </row>
    <row r="8" spans="2:17" x14ac:dyDescent="0.2">
      <c r="B8" s="20" t="s">
        <v>4</v>
      </c>
      <c r="C8" s="10">
        <v>77992.700000000012</v>
      </c>
      <c r="D8" s="10">
        <v>125695.12</v>
      </c>
      <c r="E8" s="10">
        <v>81913.34</v>
      </c>
      <c r="F8" s="10">
        <v>105964.21</v>
      </c>
      <c r="G8" s="10">
        <v>96904.99</v>
      </c>
      <c r="H8" s="10">
        <v>125329.06</v>
      </c>
      <c r="K8" s="20" t="s">
        <v>4</v>
      </c>
      <c r="L8" s="11">
        <v>0.12706545079498446</v>
      </c>
      <c r="M8" s="11">
        <v>0.20478207685500907</v>
      </c>
      <c r="N8" s="11">
        <v>0.13345294461177559</v>
      </c>
      <c r="O8" s="11">
        <v>0.17263654305831699</v>
      </c>
      <c r="P8" s="11">
        <v>0.15787729157515332</v>
      </c>
      <c r="Q8" s="11">
        <v>0.20418569310476048</v>
      </c>
    </row>
    <row r="9" spans="2:17" x14ac:dyDescent="0.2">
      <c r="B9" s="9" t="s">
        <v>93</v>
      </c>
      <c r="C9" s="10">
        <v>20284.38</v>
      </c>
      <c r="D9" s="10">
        <v>12060.939999999999</v>
      </c>
      <c r="E9" s="10">
        <v>35944.449999999997</v>
      </c>
      <c r="F9" s="10">
        <v>21256.36</v>
      </c>
      <c r="G9" s="10">
        <v>7520.84</v>
      </c>
      <c r="H9" s="10">
        <v>10729.119999999999</v>
      </c>
      <c r="K9" s="9" t="s">
        <v>93</v>
      </c>
      <c r="L9" s="11">
        <v>0.18817361557362614</v>
      </c>
      <c r="M9" s="11">
        <v>0.11188661852206329</v>
      </c>
      <c r="N9" s="11">
        <v>0.33344855087044439</v>
      </c>
      <c r="O9" s="11">
        <v>0.19719045468161234</v>
      </c>
      <c r="P9" s="11">
        <v>6.9769135411126712E-2</v>
      </c>
      <c r="Q9" s="11">
        <v>9.9531624941127272E-2</v>
      </c>
    </row>
    <row r="10" spans="2:17" x14ac:dyDescent="0.2">
      <c r="B10" s="9" t="s">
        <v>85</v>
      </c>
      <c r="C10" s="10">
        <v>30819.660000000003</v>
      </c>
      <c r="D10" s="10">
        <v>48962.28</v>
      </c>
      <c r="E10" s="10">
        <v>14377.16</v>
      </c>
      <c r="F10" s="10">
        <v>59766.17</v>
      </c>
      <c r="G10" s="10">
        <v>45512.340000000004</v>
      </c>
      <c r="H10" s="10">
        <v>35983.479999999996</v>
      </c>
      <c r="I10" s="19"/>
      <c r="K10" s="9" t="s">
        <v>85</v>
      </c>
      <c r="L10" s="11">
        <v>0.1309129101390194</v>
      </c>
      <c r="M10" s="11">
        <v>0.2079774586040698</v>
      </c>
      <c r="N10" s="11">
        <v>6.1069974656900949E-2</v>
      </c>
      <c r="O10" s="11">
        <v>0.25386922641467674</v>
      </c>
      <c r="P10" s="11">
        <v>0.19332312156060444</v>
      </c>
      <c r="Q10" s="11">
        <v>0.15284730862472853</v>
      </c>
    </row>
    <row r="11" spans="2:17" x14ac:dyDescent="0.2">
      <c r="B11" s="9" t="s">
        <v>102</v>
      </c>
      <c r="C11" s="10">
        <v>19506.570000000003</v>
      </c>
      <c r="D11" s="10">
        <v>16299.080000000004</v>
      </c>
      <c r="E11" s="10">
        <v>9840.64</v>
      </c>
      <c r="F11" s="10">
        <v>7207.829999999999</v>
      </c>
      <c r="G11" s="10">
        <v>14034.78</v>
      </c>
      <c r="H11" s="10">
        <v>31182.010000000006</v>
      </c>
      <c r="I11" s="19"/>
      <c r="K11" s="9" t="s">
        <v>102</v>
      </c>
      <c r="L11" s="11">
        <v>0.19890271233335144</v>
      </c>
      <c r="M11" s="11">
        <v>0.16619688753780301</v>
      </c>
      <c r="N11" s="11">
        <v>0.1003420892087164</v>
      </c>
      <c r="O11" s="11">
        <v>7.3496106031849792E-2</v>
      </c>
      <c r="P11" s="11">
        <v>0.14310849160061834</v>
      </c>
      <c r="Q11" s="11">
        <v>0.31795371328766092</v>
      </c>
    </row>
    <row r="12" spans="2:17" x14ac:dyDescent="0.2">
      <c r="B12" s="9" t="s">
        <v>5</v>
      </c>
      <c r="C12" s="10">
        <v>7382.0899999999992</v>
      </c>
      <c r="D12" s="10">
        <v>48372.82</v>
      </c>
      <c r="E12" s="10">
        <v>21751.089999999997</v>
      </c>
      <c r="F12" s="10">
        <v>17733.850000000002</v>
      </c>
      <c r="G12" s="10">
        <v>29837.03</v>
      </c>
      <c r="H12" s="10">
        <v>47434.450000000004</v>
      </c>
      <c r="I12" s="19"/>
      <c r="K12" s="9" t="s">
        <v>5</v>
      </c>
      <c r="L12" s="11">
        <v>4.2791914015154822E-2</v>
      </c>
      <c r="M12" s="11">
        <v>0.28040372768559602</v>
      </c>
      <c r="N12" s="11">
        <v>0.12608499395373043</v>
      </c>
      <c r="O12" s="11">
        <v>0.10279817563287003</v>
      </c>
      <c r="P12" s="11">
        <v>0.17295692984339056</v>
      </c>
      <c r="Q12" s="11">
        <v>0.27496425886925802</v>
      </c>
    </row>
    <row r="13" spans="2:17" x14ac:dyDescent="0.2">
      <c r="B13" s="20" t="s">
        <v>24</v>
      </c>
      <c r="C13" s="10">
        <v>68799.840000000011</v>
      </c>
      <c r="D13" s="10">
        <v>41657.680000000008</v>
      </c>
      <c r="E13" s="10">
        <v>68019.709999999992</v>
      </c>
      <c r="F13" s="10">
        <v>159794.01999999996</v>
      </c>
      <c r="G13" s="10">
        <v>105795.54000000001</v>
      </c>
      <c r="H13" s="10">
        <v>80167.8</v>
      </c>
      <c r="K13" s="20" t="s">
        <v>24</v>
      </c>
      <c r="L13" s="11">
        <v>0.13123865023862696</v>
      </c>
      <c r="M13" s="11">
        <v>7.9463814091321236E-2</v>
      </c>
      <c r="N13" s="11">
        <v>0.12975051875153831</v>
      </c>
      <c r="O13" s="11">
        <v>0.30481395743077533</v>
      </c>
      <c r="P13" s="11">
        <v>0.20180953721500905</v>
      </c>
      <c r="Q13" s="11">
        <v>0.1529235222727291</v>
      </c>
    </row>
    <row r="14" spans="2:17" x14ac:dyDescent="0.2">
      <c r="B14" s="9" t="s">
        <v>71</v>
      </c>
      <c r="C14" s="10">
        <v>10426.619999999999</v>
      </c>
      <c r="D14" s="10">
        <v>4988.3500000000004</v>
      </c>
      <c r="E14" s="10">
        <v>7080.97</v>
      </c>
      <c r="F14" s="10">
        <v>32057.920000000002</v>
      </c>
      <c r="G14" s="10">
        <v>11930.91</v>
      </c>
      <c r="H14" s="10">
        <v>15716.380000000003</v>
      </c>
      <c r="K14" s="9" t="s">
        <v>71</v>
      </c>
      <c r="L14" s="11">
        <v>0.1268427509834108</v>
      </c>
      <c r="M14" s="11">
        <v>6.0684674119522657E-2</v>
      </c>
      <c r="N14" s="11">
        <v>8.614198219854588E-2</v>
      </c>
      <c r="O14" s="11">
        <v>0.38999357064955903</v>
      </c>
      <c r="P14" s="11">
        <v>0.14514285992349255</v>
      </c>
      <c r="Q14" s="11">
        <v>0.19119416212546905</v>
      </c>
    </row>
    <row r="15" spans="2:17" x14ac:dyDescent="0.2">
      <c r="B15" s="9" t="s">
        <v>48</v>
      </c>
      <c r="C15" s="10">
        <v>22858.73</v>
      </c>
      <c r="D15" s="10">
        <v>10054</v>
      </c>
      <c r="E15" s="10">
        <v>34330.909999999996</v>
      </c>
      <c r="F15" s="10">
        <v>45917.649999999994</v>
      </c>
      <c r="G15" s="10">
        <v>27081.800000000007</v>
      </c>
      <c r="H15" s="10">
        <v>23886.920000000002</v>
      </c>
      <c r="I15" s="19"/>
      <c r="K15" s="9" t="s">
        <v>48</v>
      </c>
      <c r="L15" s="11">
        <v>0.13927209289757553</v>
      </c>
      <c r="M15" s="11">
        <v>6.125631747661503E-2</v>
      </c>
      <c r="N15" s="11">
        <v>0.2091689996241394</v>
      </c>
      <c r="O15" s="11">
        <v>0.27976388961409304</v>
      </c>
      <c r="P15" s="11">
        <v>0.16500212240284398</v>
      </c>
      <c r="Q15" s="11">
        <v>0.14553657798473296</v>
      </c>
    </row>
    <row r="16" spans="2:17" x14ac:dyDescent="0.2">
      <c r="B16" s="9" t="s">
        <v>321</v>
      </c>
      <c r="C16" s="10">
        <v>580.51</v>
      </c>
      <c r="D16" s="10">
        <v>495.30999999999995</v>
      </c>
      <c r="E16" s="10">
        <v>1275.1100000000001</v>
      </c>
      <c r="F16" s="10">
        <v>1494.8400000000001</v>
      </c>
      <c r="G16" s="10">
        <v>3508.7299999999996</v>
      </c>
      <c r="H16" s="10">
        <v>3125.27</v>
      </c>
      <c r="I16" s="19"/>
      <c r="K16" s="9" t="s">
        <v>321</v>
      </c>
      <c r="L16" s="11">
        <v>5.5393391267174755E-2</v>
      </c>
      <c r="M16" s="11">
        <v>4.7263441850345943E-2</v>
      </c>
      <c r="N16" s="11">
        <v>0.12167347184146218</v>
      </c>
      <c r="O16" s="11">
        <v>0.14264053504991045</v>
      </c>
      <c r="P16" s="11">
        <v>0.33480982884166344</v>
      </c>
      <c r="Q16" s="11">
        <v>0.29821933114944316</v>
      </c>
    </row>
    <row r="17" spans="2:17" x14ac:dyDescent="0.2">
      <c r="B17" s="9" t="s">
        <v>128</v>
      </c>
      <c r="C17" s="10">
        <v>2005.17</v>
      </c>
      <c r="D17" s="10">
        <v>722.62999999999988</v>
      </c>
      <c r="E17" s="10">
        <v>555.26</v>
      </c>
      <c r="F17" s="10">
        <v>718.59000000000026</v>
      </c>
      <c r="G17" s="10">
        <v>642.06999999999994</v>
      </c>
      <c r="H17" s="10">
        <v>271.10000000000002</v>
      </c>
      <c r="I17" s="19"/>
      <c r="K17" s="9" t="s">
        <v>128</v>
      </c>
      <c r="L17" s="11">
        <v>0.40798442262381934</v>
      </c>
      <c r="M17" s="11">
        <v>0.14703081699838444</v>
      </c>
      <c r="N17" s="11">
        <v>0.11297667055965425</v>
      </c>
      <c r="O17" s="11">
        <v>0.14620881334413063</v>
      </c>
      <c r="P17" s="11">
        <v>0.13063957581355978</v>
      </c>
      <c r="Q17" s="11">
        <v>5.5159700660451449E-2</v>
      </c>
    </row>
    <row r="18" spans="2:17" x14ac:dyDescent="0.2">
      <c r="B18" s="9" t="s">
        <v>64</v>
      </c>
      <c r="C18" s="10">
        <v>3923.5800000000004</v>
      </c>
      <c r="D18" s="10">
        <v>7426.69</v>
      </c>
      <c r="E18" s="10">
        <v>7748.3399999999992</v>
      </c>
      <c r="F18" s="10">
        <v>18422.030000000002</v>
      </c>
      <c r="G18" s="10">
        <v>6747.9700000000012</v>
      </c>
      <c r="H18" s="10">
        <v>11545.310000000001</v>
      </c>
      <c r="I18" s="19"/>
      <c r="K18" s="9" t="s">
        <v>64</v>
      </c>
      <c r="L18" s="11">
        <v>7.0297517178510321E-2</v>
      </c>
      <c r="M18" s="11">
        <v>0.13306160900363206</v>
      </c>
      <c r="N18" s="11">
        <v>0.13882450829470497</v>
      </c>
      <c r="O18" s="11">
        <v>0.33006156887027471</v>
      </c>
      <c r="P18" s="11">
        <v>0.12090120170738772</v>
      </c>
      <c r="Q18" s="11">
        <v>0.20685359494549033</v>
      </c>
    </row>
    <row r="19" spans="2:17" x14ac:dyDescent="0.2">
      <c r="B19" s="9" t="s">
        <v>25</v>
      </c>
      <c r="C19" s="10">
        <v>2963.16</v>
      </c>
      <c r="D19" s="10">
        <v>7378.6500000000005</v>
      </c>
      <c r="E19" s="10">
        <v>3063.43</v>
      </c>
      <c r="F19" s="10">
        <v>5782.09</v>
      </c>
      <c r="G19" s="10">
        <v>4401.5200000000004</v>
      </c>
      <c r="H19" s="10">
        <v>2482.7600000000002</v>
      </c>
      <c r="I19" s="19"/>
      <c r="K19" s="9" t="s">
        <v>25</v>
      </c>
      <c r="L19" s="11">
        <v>0.11365466114290601</v>
      </c>
      <c r="M19" s="11">
        <v>0.28301474285631001</v>
      </c>
      <c r="N19" s="11">
        <v>0.11750060698207743</v>
      </c>
      <c r="O19" s="11">
        <v>0.22177725119392319</v>
      </c>
      <c r="P19" s="11">
        <v>0.16882424982576835</v>
      </c>
      <c r="Q19" s="11">
        <v>9.5228487999015024E-2</v>
      </c>
    </row>
    <row r="20" spans="2:17" x14ac:dyDescent="0.2">
      <c r="B20" s="9" t="s">
        <v>152</v>
      </c>
      <c r="C20" s="10">
        <v>101.94</v>
      </c>
      <c r="D20" s="10">
        <v>139.19999999999999</v>
      </c>
      <c r="E20" s="10">
        <v>127.17999999999999</v>
      </c>
      <c r="F20" s="10">
        <v>161.36000000000001</v>
      </c>
      <c r="G20" s="10">
        <v>750.18000000000006</v>
      </c>
      <c r="H20" s="10">
        <v>509.57</v>
      </c>
      <c r="I20" s="19"/>
      <c r="K20" s="9" t="s">
        <v>152</v>
      </c>
      <c r="L20" s="11">
        <v>5.6967861274260519E-2</v>
      </c>
      <c r="M20" s="11">
        <v>7.779013428857233E-2</v>
      </c>
      <c r="N20" s="11">
        <v>7.1072911485780377E-2</v>
      </c>
      <c r="O20" s="11">
        <v>9.0173966011523221E-2</v>
      </c>
      <c r="P20" s="11">
        <v>0.41922846940087066</v>
      </c>
      <c r="Q20" s="11">
        <v>0.28476665753899283</v>
      </c>
    </row>
    <row r="21" spans="2:17" x14ac:dyDescent="0.2">
      <c r="B21" s="9" t="s">
        <v>544</v>
      </c>
      <c r="C21" s="10">
        <v>256.93</v>
      </c>
      <c r="D21" s="10">
        <v>369.44999999999993</v>
      </c>
      <c r="E21" s="10">
        <v>3561.02</v>
      </c>
      <c r="F21" s="10">
        <v>486.32999999999993</v>
      </c>
      <c r="G21" s="10">
        <v>1254.9499999999998</v>
      </c>
      <c r="H21" s="10">
        <v>823.49999999999989</v>
      </c>
      <c r="I21" s="19"/>
      <c r="K21" s="9" t="s">
        <v>544</v>
      </c>
      <c r="L21" s="11">
        <v>3.805141450612988E-2</v>
      </c>
      <c r="M21" s="11">
        <v>5.471566220094843E-2</v>
      </c>
      <c r="N21" s="11">
        <v>0.52738819166550654</v>
      </c>
      <c r="O21" s="11">
        <v>7.2025627278893625E-2</v>
      </c>
      <c r="P21" s="11">
        <v>0.18585849310889224</v>
      </c>
      <c r="Q21" s="11">
        <v>0.12196061123962927</v>
      </c>
    </row>
    <row r="22" spans="2:17" x14ac:dyDescent="0.2">
      <c r="B22" s="9" t="s">
        <v>54</v>
      </c>
      <c r="C22" s="10">
        <v>25683.200000000004</v>
      </c>
      <c r="D22" s="10">
        <v>10083.400000000001</v>
      </c>
      <c r="E22" s="10">
        <v>10277.49</v>
      </c>
      <c r="F22" s="10">
        <v>54753.209999999992</v>
      </c>
      <c r="G22" s="10">
        <v>49477.41</v>
      </c>
      <c r="H22" s="10">
        <v>21806.99</v>
      </c>
      <c r="I22" s="19"/>
      <c r="K22" s="9" t="s">
        <v>54</v>
      </c>
      <c r="L22" s="11">
        <v>0.14925003646523718</v>
      </c>
      <c r="M22" s="11">
        <v>5.859658522666851E-2</v>
      </c>
      <c r="N22" s="11">
        <v>5.9724479709347369E-2</v>
      </c>
      <c r="O22" s="11">
        <v>0.31818148007603364</v>
      </c>
      <c r="P22" s="11">
        <v>0.28752278714122426</v>
      </c>
      <c r="Q22" s="11">
        <v>0.12672463138148915</v>
      </c>
    </row>
    <row r="23" spans="2:17" x14ac:dyDescent="0.2">
      <c r="B23" s="20" t="s">
        <v>16</v>
      </c>
      <c r="C23" s="10">
        <v>118206.01</v>
      </c>
      <c r="D23" s="10">
        <v>139042.63999999998</v>
      </c>
      <c r="E23" s="10">
        <v>115234.08</v>
      </c>
      <c r="F23" s="10">
        <v>90693.5</v>
      </c>
      <c r="G23" s="10">
        <v>83881.97</v>
      </c>
      <c r="H23" s="10">
        <v>138368.35</v>
      </c>
      <c r="K23" s="20" t="s">
        <v>16</v>
      </c>
      <c r="L23" s="11">
        <v>0.17245612969033661</v>
      </c>
      <c r="M23" s="11">
        <v>0.20285563785062014</v>
      </c>
      <c r="N23" s="11">
        <v>0.16812024570685216</v>
      </c>
      <c r="O23" s="11">
        <v>0.13231687625756544</v>
      </c>
      <c r="P23" s="11">
        <v>0.12237922502418384</v>
      </c>
      <c r="Q23" s="11">
        <v>0.20187188547044171</v>
      </c>
    </row>
    <row r="24" spans="2:17" x14ac:dyDescent="0.2">
      <c r="B24" s="9" t="s">
        <v>17</v>
      </c>
      <c r="C24" s="10">
        <v>12047.619999999999</v>
      </c>
      <c r="D24" s="10">
        <v>8953.94</v>
      </c>
      <c r="E24" s="10">
        <v>8842.51</v>
      </c>
      <c r="F24" s="10">
        <v>20111.96</v>
      </c>
      <c r="G24" s="10">
        <v>30105.210000000003</v>
      </c>
      <c r="H24" s="10">
        <v>16200.059999999998</v>
      </c>
      <c r="K24" s="9" t="s">
        <v>17</v>
      </c>
      <c r="L24" s="11">
        <v>0.12515538435487572</v>
      </c>
      <c r="M24" s="11">
        <v>9.3017027611303815E-2</v>
      </c>
      <c r="N24" s="11">
        <v>9.185944922829839E-2</v>
      </c>
      <c r="O24" s="11">
        <v>0.20893089954114477</v>
      </c>
      <c r="P24" s="11">
        <v>0.31274468555899415</v>
      </c>
      <c r="Q24" s="11">
        <v>0.16829255370538312</v>
      </c>
    </row>
    <row r="25" spans="2:17" x14ac:dyDescent="0.2">
      <c r="B25" s="9" t="s">
        <v>39</v>
      </c>
      <c r="C25" s="10">
        <v>21403.409999999996</v>
      </c>
      <c r="D25" s="10">
        <v>24861.8</v>
      </c>
      <c r="E25" s="10">
        <v>5170.2300000000005</v>
      </c>
      <c r="F25" s="10">
        <v>6966.34</v>
      </c>
      <c r="G25" s="10">
        <v>0</v>
      </c>
      <c r="H25" s="10">
        <v>40667.699999999997</v>
      </c>
      <c r="I25" s="19"/>
      <c r="K25" s="9" t="s">
        <v>39</v>
      </c>
      <c r="L25" s="11">
        <v>0.21604443669230924</v>
      </c>
      <c r="M25" s="11">
        <v>0.25095316943220053</v>
      </c>
      <c r="N25" s="11">
        <v>5.2187919024103094E-2</v>
      </c>
      <c r="O25" s="11">
        <v>7.0317720452353238E-2</v>
      </c>
      <c r="P25" s="11">
        <v>0</v>
      </c>
      <c r="Q25" s="11">
        <v>0.41049675439903388</v>
      </c>
    </row>
    <row r="26" spans="2:17" x14ac:dyDescent="0.2">
      <c r="B26" s="9" t="s">
        <v>32</v>
      </c>
      <c r="C26" s="10">
        <v>57335.05</v>
      </c>
      <c r="D26" s="10">
        <v>70040.66</v>
      </c>
      <c r="E26" s="10">
        <v>58569.13</v>
      </c>
      <c r="F26" s="10">
        <v>23323.73</v>
      </c>
      <c r="G26" s="10">
        <v>25211.24</v>
      </c>
      <c r="H26" s="10">
        <v>56851.470000000008</v>
      </c>
      <c r="I26" s="19"/>
      <c r="K26" s="9" t="s">
        <v>32</v>
      </c>
      <c r="L26" s="11">
        <v>0.196803618203991</v>
      </c>
      <c r="M26" s="11">
        <v>0.24041585922390482</v>
      </c>
      <c r="N26" s="11">
        <v>0.20103962059961428</v>
      </c>
      <c r="O26" s="11">
        <v>8.0059134055223996E-2</v>
      </c>
      <c r="P26" s="11">
        <v>8.6538046995846107E-2</v>
      </c>
      <c r="Q26" s="11">
        <v>0.19514372092141977</v>
      </c>
    </row>
    <row r="27" spans="2:17" x14ac:dyDescent="0.2">
      <c r="B27" s="9" t="s">
        <v>111</v>
      </c>
      <c r="C27" s="10">
        <v>27419.929999999997</v>
      </c>
      <c r="D27" s="10">
        <v>35186.239999999998</v>
      </c>
      <c r="E27" s="10">
        <v>42652.210000000006</v>
      </c>
      <c r="F27" s="10">
        <v>40291.470000000008</v>
      </c>
      <c r="G27" s="10">
        <v>28565.520000000004</v>
      </c>
      <c r="H27" s="10">
        <v>24649.120000000003</v>
      </c>
      <c r="I27" s="19"/>
      <c r="K27" s="9" t="s">
        <v>111</v>
      </c>
      <c r="L27" s="11">
        <v>0.13795185447863448</v>
      </c>
      <c r="M27" s="11">
        <v>0.17702477942614397</v>
      </c>
      <c r="N27" s="11">
        <v>0.21458666988253289</v>
      </c>
      <c r="O27" s="11">
        <v>0.20270959868133392</v>
      </c>
      <c r="P27" s="11">
        <v>0.14371540912564415</v>
      </c>
      <c r="Q27" s="11">
        <v>0.12401168840571072</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ACD83393-E643-4D3C-AC3F-F868CD0AFE41}">
            <x14:iconSet iconSet="3Triangles">
              <x14:cfvo type="percent">
                <xm:f>0</xm:f>
              </x14:cfvo>
              <x14:cfvo type="percent">
                <xm:f>33</xm:f>
              </x14:cfvo>
              <x14:cfvo type="percent">
                <xm:f>67</xm:f>
              </x14:cfvo>
            </x14:iconSet>
          </x14:cfRule>
          <xm:sqref>L24:Q27 L14:Q22 L9:Q12</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41C19356-39C5-4E4A-B215-D27884B49F72}">
          <x14:colorSeries rgb="FF376092"/>
          <x14:colorNegative rgb="FFD00000"/>
          <x14:colorAxis rgb="FF000000"/>
          <x14:colorMarkers rgb="FFD00000"/>
          <x14:colorFirst rgb="FFD00000"/>
          <x14:colorLast rgb="FFD00000"/>
          <x14:colorHigh rgb="FFD00000"/>
          <x14:colorLow rgb="FFD00000"/>
          <x14:sparklines>
            <x14:sparkline>
              <xm:f>Growth!C9:H9</xm:f>
              <xm:sqref>I9</xm:sqref>
            </x14:sparkline>
            <x14:sparkline>
              <xm:f>Growth!C10:H10</xm:f>
              <xm:sqref>I10</xm:sqref>
            </x14:sparkline>
            <x14:sparkline>
              <xm:f>Growth!C11:H11</xm:f>
              <xm:sqref>I11</xm:sqref>
            </x14:sparkline>
            <x14:sparkline>
              <xm:f>Growth!C12:H12</xm:f>
              <xm:sqref>I12</xm:sqref>
            </x14:sparkline>
          </x14:sparklines>
        </x14:sparklineGroup>
        <x14:sparklineGroup displayEmptyCellsAs="gap" high="1" low="1" xr2:uid="{860C6559-F51F-4E79-9FCF-AA2D942D737E}">
          <x14:colorSeries rgb="FF376092"/>
          <x14:colorNegative rgb="FFD00000"/>
          <x14:colorAxis rgb="FF000000"/>
          <x14:colorMarkers rgb="FFD00000"/>
          <x14:colorFirst rgb="FFD00000"/>
          <x14:colorLast rgb="FFD00000"/>
          <x14:colorHigh rgb="FFD00000"/>
          <x14:colorLow rgb="FFD00000"/>
          <x14:sparklines>
            <x14:sparkline>
              <xm:f>Growth!C14:H14</xm:f>
              <xm:sqref>I14</xm:sqref>
            </x14:sparkline>
            <x14:sparkline>
              <xm:f>Growth!C15:H15</xm:f>
              <xm:sqref>I15</xm:sqref>
            </x14:sparkline>
            <x14:sparkline>
              <xm:f>Growth!C16:H16</xm:f>
              <xm:sqref>I16</xm:sqref>
            </x14:sparkline>
            <x14:sparkline>
              <xm:f>Growth!C17:H17</xm:f>
              <xm:sqref>I17</xm:sqref>
            </x14:sparkline>
            <x14:sparkline>
              <xm:f>Growth!C18:H18</xm:f>
              <xm:sqref>I18</xm:sqref>
            </x14:sparkline>
            <x14:sparkline>
              <xm:f>Growth!C19:H19</xm:f>
              <xm:sqref>I19</xm:sqref>
            </x14:sparkline>
            <x14:sparkline>
              <xm:f>Growth!C20:H20</xm:f>
              <xm:sqref>I20</xm:sqref>
            </x14:sparkline>
            <x14:sparkline>
              <xm:f>Growth!C21:H21</xm:f>
              <xm:sqref>I21</xm:sqref>
            </x14:sparkline>
            <x14:sparkline>
              <xm:f>Growth!C22:H22</xm:f>
              <xm:sqref>I22</xm:sqref>
            </x14:sparkline>
          </x14:sparklines>
        </x14:sparklineGroup>
        <x14:sparklineGroup displayEmptyCellsAs="gap" high="1" low="1" xr2:uid="{26AB2A56-BA59-4A50-B0E0-E5B4A91E9577}">
          <x14:colorSeries rgb="FF376092"/>
          <x14:colorNegative rgb="FFD00000"/>
          <x14:colorAxis rgb="FF000000"/>
          <x14:colorMarkers rgb="FFD00000"/>
          <x14:colorFirst rgb="FFD00000"/>
          <x14:colorLast rgb="FFD00000"/>
          <x14:colorHigh rgb="FFD00000"/>
          <x14:colorLow rgb="FFD00000"/>
          <x14:sparklines>
            <x14:sparkline>
              <xm:f>Growth!C24:H24</xm:f>
              <xm:sqref>I24</xm:sqref>
            </x14:sparkline>
            <x14:sparkline>
              <xm:f>Growth!C25:H25</xm:f>
              <xm:sqref>I25</xm:sqref>
            </x14:sparkline>
            <x14:sparkline>
              <xm:f>Growth!C26:H26</xm:f>
              <xm:sqref>I26</xm:sqref>
            </x14:sparkline>
            <x14:sparkline>
              <xm:f>Growth!C27:H27</xm:f>
              <xm:sqref>I27</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4:G27"/>
  <sheetViews>
    <sheetView zoomScale="90" zoomScaleNormal="90" workbookViewId="0">
      <selection activeCell="E12" sqref="E12"/>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4" spans="2:7" x14ac:dyDescent="0.2">
      <c r="B4" s="7" t="s">
        <v>3001</v>
      </c>
      <c r="C4" s="19" t="s">
        <v>3223</v>
      </c>
    </row>
    <row r="6" spans="2:7" x14ac:dyDescent="0.2">
      <c r="B6" s="7" t="s">
        <v>2995</v>
      </c>
      <c r="C6" s="7" t="s">
        <v>2996</v>
      </c>
      <c r="D6" s="19" t="s">
        <v>3221</v>
      </c>
      <c r="E6" s="19" t="s">
        <v>3028</v>
      </c>
      <c r="F6" s="19" t="s">
        <v>3220</v>
      </c>
      <c r="G6" s="19" t="s">
        <v>3224</v>
      </c>
    </row>
    <row r="7" spans="2:7" x14ac:dyDescent="0.2">
      <c r="B7" s="19" t="s">
        <v>4</v>
      </c>
      <c r="D7" s="10">
        <v>11857.839999999998</v>
      </c>
      <c r="E7" s="10">
        <v>613799.42000000016</v>
      </c>
      <c r="F7" s="10">
        <v>49515.527436350007</v>
      </c>
      <c r="G7" s="11">
        <v>0.23105073190294767</v>
      </c>
    </row>
    <row r="8" spans="2:7" x14ac:dyDescent="0.2">
      <c r="C8" s="19" t="s">
        <v>93</v>
      </c>
      <c r="D8" s="26">
        <v>1957.71</v>
      </c>
      <c r="E8" s="26">
        <v>107796.09000000004</v>
      </c>
      <c r="F8" s="26">
        <v>-930.43840000000046</v>
      </c>
      <c r="G8" s="11">
        <v>2.8343693603368768E-2</v>
      </c>
    </row>
    <row r="9" spans="2:7" x14ac:dyDescent="0.2">
      <c r="C9" s="19" t="s">
        <v>85</v>
      </c>
      <c r="D9" s="26">
        <v>3560.5899999999997</v>
      </c>
      <c r="E9" s="26">
        <v>235421.09000000005</v>
      </c>
      <c r="F9" s="26">
        <v>39808.485999999997</v>
      </c>
      <c r="G9" s="11">
        <v>5.4150792059354337E-2</v>
      </c>
    </row>
    <row r="10" spans="2:7" x14ac:dyDescent="0.2">
      <c r="C10" s="19" t="s">
        <v>102</v>
      </c>
      <c r="D10" s="26">
        <v>1942.0300000000009</v>
      </c>
      <c r="E10" s="26">
        <v>98070.909999999989</v>
      </c>
      <c r="F10" s="26">
        <v>18724.1191</v>
      </c>
      <c r="G10" s="11">
        <v>9.6701423701624156E-2</v>
      </c>
    </row>
    <row r="11" spans="2:7" x14ac:dyDescent="0.2">
      <c r="C11" s="19" t="s">
        <v>5</v>
      </c>
      <c r="D11" s="26">
        <v>4397.5099999999984</v>
      </c>
      <c r="E11" s="26">
        <v>172511.33000000002</v>
      </c>
      <c r="F11" s="26">
        <v>-8086.6392636499986</v>
      </c>
      <c r="G11" s="11">
        <v>5.1854822538600374E-2</v>
      </c>
    </row>
    <row r="12" spans="2:7" x14ac:dyDescent="0.2">
      <c r="B12" s="19" t="s">
        <v>24</v>
      </c>
      <c r="D12" s="10">
        <v>8345.4499999999971</v>
      </c>
      <c r="E12" s="10">
        <v>524234.58999999991</v>
      </c>
      <c r="F12" s="10">
        <v>90204.715936799985</v>
      </c>
      <c r="G12" s="11">
        <v>0.49732303990374993</v>
      </c>
    </row>
    <row r="13" spans="2:7" x14ac:dyDescent="0.2">
      <c r="C13" s="19" t="s">
        <v>71</v>
      </c>
      <c r="D13" s="26">
        <v>1589.65</v>
      </c>
      <c r="E13" s="26">
        <v>82201.150000000009</v>
      </c>
      <c r="F13" s="26">
        <v>12594.820600000001</v>
      </c>
      <c r="G13" s="11">
        <v>5.4812512532584769E-2</v>
      </c>
    </row>
    <row r="14" spans="2:7" x14ac:dyDescent="0.2">
      <c r="C14" s="19" t="s">
        <v>48</v>
      </c>
      <c r="D14" s="26">
        <v>1493.3600000000006</v>
      </c>
      <c r="E14" s="26">
        <v>164130.00999999995</v>
      </c>
      <c r="F14" s="26">
        <v>59296.389429999988</v>
      </c>
      <c r="G14" s="11">
        <v>7.4944856627230813E-2</v>
      </c>
    </row>
    <row r="15" spans="2:7" x14ac:dyDescent="0.2">
      <c r="C15" s="19" t="s">
        <v>321</v>
      </c>
      <c r="D15" s="26">
        <v>334.03</v>
      </c>
      <c r="E15" s="26">
        <v>10479.769999999999</v>
      </c>
      <c r="F15" s="26">
        <v>-1194.4125000000008</v>
      </c>
      <c r="G15" s="11">
        <v>2.0673751754561855E-2</v>
      </c>
    </row>
    <row r="16" spans="2:7" x14ac:dyDescent="0.2">
      <c r="C16" s="19" t="s">
        <v>128</v>
      </c>
      <c r="D16" s="26">
        <v>93.029999999999916</v>
      </c>
      <c r="E16" s="26">
        <v>4914.82</v>
      </c>
      <c r="F16" s="26">
        <v>7028.1595000000016</v>
      </c>
      <c r="G16" s="11">
        <v>2.6960096250250656E-2</v>
      </c>
    </row>
    <row r="17" spans="2:7" x14ac:dyDescent="0.2">
      <c r="C17" s="19" t="s">
        <v>64</v>
      </c>
      <c r="D17" s="26">
        <v>1777.1899999999989</v>
      </c>
      <c r="E17" s="26">
        <v>55813.920000000035</v>
      </c>
      <c r="F17" s="26">
        <v>7769.3150699999978</v>
      </c>
      <c r="G17" s="11">
        <v>0.10679767395227602</v>
      </c>
    </row>
    <row r="18" spans="2:7" x14ac:dyDescent="0.2">
      <c r="C18" s="19" t="s">
        <v>25</v>
      </c>
      <c r="D18" s="26">
        <v>498.15999999999991</v>
      </c>
      <c r="E18" s="26">
        <v>26071.610000000004</v>
      </c>
      <c r="F18" s="26">
        <v>-257.62880000000007</v>
      </c>
      <c r="G18" s="11">
        <v>8.727691999197916E-2</v>
      </c>
    </row>
    <row r="19" spans="2:7" x14ac:dyDescent="0.2">
      <c r="C19" s="19" t="s">
        <v>152</v>
      </c>
      <c r="D19" s="26">
        <v>46.54</v>
      </c>
      <c r="E19" s="26">
        <v>1789.4299999999998</v>
      </c>
      <c r="F19" s="26">
        <v>-1544.8260631999995</v>
      </c>
      <c r="G19" s="11">
        <v>1.7776218167234813E-2</v>
      </c>
    </row>
    <row r="20" spans="2:7" x14ac:dyDescent="0.2">
      <c r="C20" s="19" t="s">
        <v>544</v>
      </c>
      <c r="D20" s="26">
        <v>163.94999999999996</v>
      </c>
      <c r="E20" s="26">
        <v>6752.18</v>
      </c>
      <c r="F20" s="26">
        <v>-1291.0959000000003</v>
      </c>
      <c r="G20" s="11">
        <v>2.3250451173049927E-2</v>
      </c>
    </row>
    <row r="21" spans="2:7" x14ac:dyDescent="0.2">
      <c r="C21" s="19" t="s">
        <v>54</v>
      </c>
      <c r="D21" s="26">
        <v>2349.5399999999986</v>
      </c>
      <c r="E21" s="26">
        <v>172081.69999999995</v>
      </c>
      <c r="F21" s="26">
        <v>7803.9946</v>
      </c>
      <c r="G21" s="11">
        <v>8.4830559454581872E-2</v>
      </c>
    </row>
    <row r="22" spans="2:7" x14ac:dyDescent="0.2">
      <c r="B22" s="19" t="s">
        <v>16</v>
      </c>
      <c r="D22" s="10">
        <v>4545.1400000000012</v>
      </c>
      <c r="E22" s="10">
        <v>685426.54999999993</v>
      </c>
      <c r="F22" s="10">
        <v>82229.118672000011</v>
      </c>
      <c r="G22" s="11">
        <v>0.27162622819330257</v>
      </c>
    </row>
    <row r="23" spans="2:7" x14ac:dyDescent="0.2">
      <c r="C23" s="19" t="s">
        <v>17</v>
      </c>
      <c r="D23" s="26">
        <v>1094.8399999999999</v>
      </c>
      <c r="E23" s="26">
        <v>96261.300000000017</v>
      </c>
      <c r="F23" s="26">
        <v>1698.0439799999999</v>
      </c>
      <c r="G23" s="11">
        <v>0.10534389412472436</v>
      </c>
    </row>
    <row r="24" spans="2:7" x14ac:dyDescent="0.2">
      <c r="C24" s="19" t="s">
        <v>39</v>
      </c>
      <c r="D24" s="26">
        <v>476.99000000000007</v>
      </c>
      <c r="E24" s="26">
        <v>99069.48</v>
      </c>
      <c r="F24" s="26">
        <v>23990.207579999998</v>
      </c>
      <c r="G24" s="11">
        <v>7.8403850010026078E-3</v>
      </c>
    </row>
    <row r="25" spans="2:7" x14ac:dyDescent="0.2">
      <c r="C25" s="19" t="s">
        <v>32</v>
      </c>
      <c r="D25" s="26">
        <v>1903.6400000000006</v>
      </c>
      <c r="E25" s="26">
        <v>291331.28000000003</v>
      </c>
      <c r="F25" s="26">
        <v>15750.352871999999</v>
      </c>
      <c r="G25" s="11">
        <v>4.3092039302185699E-2</v>
      </c>
    </row>
    <row r="26" spans="2:7" x14ac:dyDescent="0.2">
      <c r="C26" s="19" t="s">
        <v>111</v>
      </c>
      <c r="D26" s="26">
        <v>1069.6700000000005</v>
      </c>
      <c r="E26" s="26">
        <v>198764.48999999985</v>
      </c>
      <c r="F26" s="26">
        <v>40790.514240000019</v>
      </c>
      <c r="G26" s="11">
        <v>0.1153499097653899</v>
      </c>
    </row>
    <row r="27" spans="2:7" x14ac:dyDescent="0.2">
      <c r="B27" s="19" t="s">
        <v>3027</v>
      </c>
      <c r="D27" s="10">
        <v>24748.43</v>
      </c>
      <c r="E27" s="10">
        <v>1823460.56</v>
      </c>
      <c r="F27" s="10">
        <v>221949.36204515002</v>
      </c>
      <c r="G27" s="11">
        <v>1</v>
      </c>
    </row>
  </sheetData>
  <conditionalFormatting pivot="1" sqref="D8:D11 D23:D26 D13:D21">
    <cfRule type="dataBar" priority="5">
      <dataBar>
        <cfvo type="min"/>
        <cfvo type="max"/>
        <color rgb="FF638EC6"/>
      </dataBar>
      <extLst>
        <ext xmlns:x14="http://schemas.microsoft.com/office/spreadsheetml/2009/9/main" uri="{B025F937-C7B1-47D3-B67F-A62EFF666E3E}">
          <x14:id>{CF07877D-8F1B-4B1C-B533-A46A696E1491}</x14:id>
        </ext>
      </extLst>
    </cfRule>
  </conditionalFormatting>
  <conditionalFormatting pivot="1" sqref="E23:E26 E13:E21 E8:E11">
    <cfRule type="dataBar" priority="4">
      <dataBar>
        <cfvo type="min"/>
        <cfvo type="max"/>
        <color rgb="FF63C384"/>
      </dataBar>
      <extLst>
        <ext xmlns:x14="http://schemas.microsoft.com/office/spreadsheetml/2009/9/main" uri="{B025F937-C7B1-47D3-B67F-A62EFF666E3E}">
          <x14:id>{CC13CA71-DF7D-4F72-BAEC-0EBF301F1D97}</x14:id>
        </ext>
      </extLst>
    </cfRule>
  </conditionalFormatting>
  <conditionalFormatting pivot="1" sqref="F23:F26 F13:F21 F8:F11">
    <cfRule type="dataBar" priority="3">
      <dataBar>
        <cfvo type="min"/>
        <cfvo type="max"/>
        <color rgb="FFFF555A"/>
      </dataBar>
      <extLst>
        <ext xmlns:x14="http://schemas.microsoft.com/office/spreadsheetml/2009/9/main" uri="{B025F937-C7B1-47D3-B67F-A62EFF666E3E}">
          <x14:id>{CD39B9D3-A7E1-42FB-AEEC-B85AB947B1C3}</x14:id>
        </ext>
      </extLst>
    </cfRule>
  </conditionalFormatting>
  <conditionalFormatting pivot="1" sqref="G8:G11 G23:G26 G13:G17 G19:G21">
    <cfRule type="colorScale" priority="1">
      <colorScale>
        <cfvo type="min"/>
        <cfvo type="percentile" val="50"/>
        <cfvo type="max"/>
        <color theme="4" tint="0.39997558519241921"/>
        <color theme="5" tint="0.39997558519241921"/>
        <color theme="6" tint="0.39997558519241921"/>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CF07877D-8F1B-4B1C-B533-A46A696E1491}">
            <x14:dataBar minLength="0" maxLength="100" border="1" negativeBarBorderColorSameAsPositive="0">
              <x14:cfvo type="autoMin"/>
              <x14:cfvo type="autoMax"/>
              <x14:borderColor rgb="FF638EC6"/>
              <x14:negativeFillColor rgb="FFFF0000"/>
              <x14:negativeBorderColor rgb="FFFF0000"/>
              <x14:axisColor rgb="FF000000"/>
            </x14:dataBar>
          </x14:cfRule>
          <xm:sqref>D8:D11 D23:D26 D13:D21</xm:sqref>
        </x14:conditionalFormatting>
        <x14:conditionalFormatting xmlns:xm="http://schemas.microsoft.com/office/excel/2006/main" pivot="1">
          <x14:cfRule type="dataBar" id="{CC13CA71-DF7D-4F72-BAEC-0EBF301F1D97}">
            <x14:dataBar minLength="0" maxLength="100" border="1" negativeBarBorderColorSameAsPositive="0">
              <x14:cfvo type="autoMin"/>
              <x14:cfvo type="autoMax"/>
              <x14:borderColor rgb="FF63C384"/>
              <x14:negativeFillColor rgb="FFFF0000"/>
              <x14:negativeBorderColor rgb="FFFF0000"/>
              <x14:axisColor rgb="FF000000"/>
            </x14:dataBar>
          </x14:cfRule>
          <xm:sqref>E23:E26 E13:E21 E8:E11</xm:sqref>
        </x14:conditionalFormatting>
        <x14:conditionalFormatting xmlns:xm="http://schemas.microsoft.com/office/excel/2006/main" pivot="1">
          <x14:cfRule type="dataBar" id="{CD39B9D3-A7E1-42FB-AEEC-B85AB947B1C3}">
            <x14:dataBar minLength="0" maxLength="100" border="1" negativeBarBorderColorSameAsPositive="0">
              <x14:cfvo type="autoMin"/>
              <x14:cfvo type="autoMax"/>
              <x14:borderColor rgb="FFFF555A"/>
              <x14:negativeFillColor rgb="FFFF0000"/>
              <x14:negativeBorderColor rgb="FFFF0000"/>
              <x14:axisColor rgb="FF000000"/>
            </x14:dataBar>
          </x14:cfRule>
          <xm:sqref>F23:F26 F13:F21 F8:F11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G1125"/>
  <sheetViews>
    <sheetView zoomScale="90" zoomScaleNormal="90" workbookViewId="0">
      <selection activeCell="D8" sqref="D8"/>
    </sheetView>
  </sheetViews>
  <sheetFormatPr defaultRowHeight="14.25" x14ac:dyDescent="0.2"/>
  <cols>
    <col min="2" max="2" width="15" bestFit="1" customWidth="1"/>
    <col min="3" max="3" width="15.5" bestFit="1" customWidth="1"/>
    <col min="4" max="4" width="16.125" bestFit="1" customWidth="1"/>
    <col min="5" max="5" width="15.875" bestFit="1" customWidth="1"/>
    <col min="6" max="6" width="19.125" bestFit="1" customWidth="1"/>
    <col min="7" max="7" width="19.25" bestFit="1" customWidth="1"/>
  </cols>
  <sheetData>
    <row r="1" spans="1:7" ht="15" x14ac:dyDescent="0.25">
      <c r="A1" s="6" t="s">
        <v>3011</v>
      </c>
      <c r="B1" s="6" t="s">
        <v>2987</v>
      </c>
      <c r="C1" s="6" t="s">
        <v>3012</v>
      </c>
      <c r="D1" s="6" t="s">
        <v>3013</v>
      </c>
      <c r="E1" s="6" t="s">
        <v>3014</v>
      </c>
      <c r="F1" s="6" t="s">
        <v>3015</v>
      </c>
      <c r="G1" s="6" t="s">
        <v>3016</v>
      </c>
    </row>
    <row r="2" spans="1:7" x14ac:dyDescent="0.2">
      <c r="A2" s="4">
        <v>1</v>
      </c>
      <c r="B2" s="4">
        <v>3</v>
      </c>
      <c r="C2" s="4" t="s">
        <v>3017</v>
      </c>
      <c r="D2" s="71">
        <v>90000</v>
      </c>
      <c r="E2" s="4">
        <v>2</v>
      </c>
      <c r="F2" s="4" t="s">
        <v>3018</v>
      </c>
      <c r="G2" s="4" t="s">
        <v>3019</v>
      </c>
    </row>
    <row r="3" spans="1:7" x14ac:dyDescent="0.2">
      <c r="A3" s="5">
        <v>2</v>
      </c>
      <c r="B3" s="5">
        <v>5</v>
      </c>
      <c r="C3" s="5" t="s">
        <v>3020</v>
      </c>
      <c r="D3" s="72">
        <v>60000</v>
      </c>
      <c r="E3" s="5">
        <v>3</v>
      </c>
      <c r="F3" s="5" t="s">
        <v>3018</v>
      </c>
      <c r="G3" s="5" t="s">
        <v>3021</v>
      </c>
    </row>
    <row r="4" spans="1:7" x14ac:dyDescent="0.2">
      <c r="A4" s="4">
        <v>3</v>
      </c>
      <c r="B4" s="4">
        <v>11</v>
      </c>
      <c r="C4" s="4" t="s">
        <v>3017</v>
      </c>
      <c r="D4" s="71">
        <v>60000</v>
      </c>
      <c r="E4" s="4">
        <v>3</v>
      </c>
      <c r="F4" s="4" t="s">
        <v>3018</v>
      </c>
      <c r="G4" s="4" t="s">
        <v>3019</v>
      </c>
    </row>
    <row r="5" spans="1:7" x14ac:dyDescent="0.2">
      <c r="A5" s="5">
        <v>4</v>
      </c>
      <c r="B5" s="5">
        <v>14</v>
      </c>
      <c r="C5" s="5" t="s">
        <v>3020</v>
      </c>
      <c r="D5" s="72">
        <v>90000</v>
      </c>
      <c r="E5" s="5">
        <v>0</v>
      </c>
      <c r="F5" s="5" t="s">
        <v>3018</v>
      </c>
      <c r="G5" s="5" t="s">
        <v>3021</v>
      </c>
    </row>
    <row r="6" spans="1:7" x14ac:dyDescent="0.2">
      <c r="A6" s="4">
        <v>5</v>
      </c>
      <c r="B6" s="4">
        <v>15</v>
      </c>
      <c r="C6" s="4" t="s">
        <v>3020</v>
      </c>
      <c r="D6" s="71">
        <v>80000</v>
      </c>
      <c r="E6" s="4">
        <v>5</v>
      </c>
      <c r="F6" s="4" t="s">
        <v>3018</v>
      </c>
      <c r="G6" s="4" t="s">
        <v>3019</v>
      </c>
    </row>
    <row r="7" spans="1:7" x14ac:dyDescent="0.2">
      <c r="A7" s="5">
        <v>6</v>
      </c>
      <c r="B7" s="5">
        <v>16</v>
      </c>
      <c r="C7" s="5" t="s">
        <v>3020</v>
      </c>
      <c r="D7" s="72">
        <v>70000</v>
      </c>
      <c r="E7" s="5">
        <v>0</v>
      </c>
      <c r="F7" s="5" t="s">
        <v>3018</v>
      </c>
      <c r="G7" s="5" t="s">
        <v>3019</v>
      </c>
    </row>
    <row r="8" spans="1:7" x14ac:dyDescent="0.2">
      <c r="A8" s="4">
        <v>7</v>
      </c>
      <c r="B8" s="4">
        <v>18</v>
      </c>
      <c r="C8" s="4" t="s">
        <v>3020</v>
      </c>
      <c r="D8" s="71">
        <v>70000</v>
      </c>
      <c r="E8" s="4">
        <v>0</v>
      </c>
      <c r="F8" s="4" t="s">
        <v>3018</v>
      </c>
      <c r="G8" s="4" t="s">
        <v>3019</v>
      </c>
    </row>
    <row r="9" spans="1:7" x14ac:dyDescent="0.2">
      <c r="A9" s="5">
        <v>8</v>
      </c>
      <c r="B9" s="5">
        <v>19</v>
      </c>
      <c r="C9" s="5" t="s">
        <v>3017</v>
      </c>
      <c r="D9" s="72">
        <v>60000</v>
      </c>
      <c r="E9" s="5">
        <v>3</v>
      </c>
      <c r="F9" s="5" t="s">
        <v>3018</v>
      </c>
      <c r="G9" s="5" t="s">
        <v>3019</v>
      </c>
    </row>
    <row r="10" spans="1:7" x14ac:dyDescent="0.2">
      <c r="A10" s="4">
        <v>9</v>
      </c>
      <c r="B10" s="4">
        <v>21</v>
      </c>
      <c r="C10" s="4" t="s">
        <v>3020</v>
      </c>
      <c r="D10" s="71">
        <v>60000</v>
      </c>
      <c r="E10" s="4">
        <v>4</v>
      </c>
      <c r="F10" s="4" t="s">
        <v>3018</v>
      </c>
      <c r="G10" s="4" t="s">
        <v>3019</v>
      </c>
    </row>
    <row r="11" spans="1:7" x14ac:dyDescent="0.2">
      <c r="A11" s="5">
        <v>10</v>
      </c>
      <c r="B11" s="5">
        <v>24</v>
      </c>
      <c r="C11" s="5" t="s">
        <v>3020</v>
      </c>
      <c r="D11" s="72">
        <v>70000</v>
      </c>
      <c r="E11" s="5">
        <v>0</v>
      </c>
      <c r="F11" s="5" t="s">
        <v>3018</v>
      </c>
      <c r="G11" s="5" t="s">
        <v>3021</v>
      </c>
    </row>
    <row r="12" spans="1:7" x14ac:dyDescent="0.2">
      <c r="A12" s="4">
        <v>11</v>
      </c>
      <c r="B12" s="4">
        <v>27</v>
      </c>
      <c r="C12" s="4" t="s">
        <v>3020</v>
      </c>
      <c r="D12" s="71">
        <v>70000</v>
      </c>
      <c r="E12" s="4">
        <v>0</v>
      </c>
      <c r="F12" s="4" t="s">
        <v>3018</v>
      </c>
      <c r="G12" s="4" t="s">
        <v>3021</v>
      </c>
    </row>
    <row r="13" spans="1:7" x14ac:dyDescent="0.2">
      <c r="A13" s="5">
        <v>12</v>
      </c>
      <c r="B13" s="5">
        <v>32</v>
      </c>
      <c r="C13" s="5" t="s">
        <v>3017</v>
      </c>
      <c r="D13" s="72">
        <v>60000</v>
      </c>
      <c r="E13" s="5">
        <v>4</v>
      </c>
      <c r="F13" s="5" t="s">
        <v>3018</v>
      </c>
      <c r="G13" s="5" t="s">
        <v>3019</v>
      </c>
    </row>
    <row r="14" spans="1:7" x14ac:dyDescent="0.2">
      <c r="A14" s="4">
        <v>13</v>
      </c>
      <c r="B14" s="4">
        <v>33</v>
      </c>
      <c r="C14" s="4" t="s">
        <v>3017</v>
      </c>
      <c r="D14" s="71">
        <v>100000</v>
      </c>
      <c r="E14" s="4">
        <v>2</v>
      </c>
      <c r="F14" s="4" t="s">
        <v>3018</v>
      </c>
      <c r="G14" s="4" t="s">
        <v>3019</v>
      </c>
    </row>
    <row r="15" spans="1:7" x14ac:dyDescent="0.2">
      <c r="A15" s="5">
        <v>14</v>
      </c>
      <c r="B15" s="5">
        <v>43</v>
      </c>
      <c r="C15" s="5" t="s">
        <v>3017</v>
      </c>
      <c r="D15" s="72">
        <v>100000</v>
      </c>
      <c r="E15" s="5">
        <v>2</v>
      </c>
      <c r="F15" s="5" t="s">
        <v>3018</v>
      </c>
      <c r="G15" s="5" t="s">
        <v>3019</v>
      </c>
    </row>
    <row r="16" spans="1:7" x14ac:dyDescent="0.2">
      <c r="A16" s="4">
        <v>15</v>
      </c>
      <c r="B16" s="4">
        <v>52</v>
      </c>
      <c r="C16" s="4" t="s">
        <v>3020</v>
      </c>
      <c r="D16" s="71">
        <v>100000</v>
      </c>
      <c r="E16" s="4">
        <v>3</v>
      </c>
      <c r="F16" s="4" t="s">
        <v>3018</v>
      </c>
      <c r="G16" s="4" t="s">
        <v>3021</v>
      </c>
    </row>
    <row r="17" spans="1:7" x14ac:dyDescent="0.2">
      <c r="A17" s="5">
        <v>16</v>
      </c>
      <c r="B17" s="5">
        <v>53</v>
      </c>
      <c r="C17" s="5" t="s">
        <v>3020</v>
      </c>
      <c r="D17" s="72">
        <v>30000</v>
      </c>
      <c r="E17" s="5">
        <v>0</v>
      </c>
      <c r="F17" s="5" t="s">
        <v>3022</v>
      </c>
      <c r="G17" s="5" t="s">
        <v>3021</v>
      </c>
    </row>
    <row r="18" spans="1:7" x14ac:dyDescent="0.2">
      <c r="A18" s="4">
        <v>17</v>
      </c>
      <c r="B18" s="4">
        <v>56</v>
      </c>
      <c r="C18" s="4" t="s">
        <v>3017</v>
      </c>
      <c r="D18" s="71">
        <v>30000</v>
      </c>
      <c r="E18" s="4">
        <v>0</v>
      </c>
      <c r="F18" s="4" t="s">
        <v>3022</v>
      </c>
      <c r="G18" s="4" t="s">
        <v>3019</v>
      </c>
    </row>
    <row r="19" spans="1:7" x14ac:dyDescent="0.2">
      <c r="A19" s="5">
        <v>18</v>
      </c>
      <c r="B19" s="5">
        <v>62</v>
      </c>
      <c r="C19" s="5" t="s">
        <v>3020</v>
      </c>
      <c r="D19" s="72">
        <v>20000</v>
      </c>
      <c r="E19" s="5">
        <v>4</v>
      </c>
      <c r="F19" s="5" t="s">
        <v>3023</v>
      </c>
      <c r="G19" s="5" t="s">
        <v>3019</v>
      </c>
    </row>
    <row r="20" spans="1:7" x14ac:dyDescent="0.2">
      <c r="A20" s="4">
        <v>19</v>
      </c>
      <c r="B20" s="4">
        <v>64</v>
      </c>
      <c r="C20" s="4" t="s">
        <v>3020</v>
      </c>
      <c r="D20" s="71">
        <v>30000</v>
      </c>
      <c r="E20" s="4">
        <v>2</v>
      </c>
      <c r="F20" s="4" t="s">
        <v>3022</v>
      </c>
      <c r="G20" s="4" t="s">
        <v>3019</v>
      </c>
    </row>
    <row r="21" spans="1:7" x14ac:dyDescent="0.2">
      <c r="A21" s="5">
        <v>20</v>
      </c>
      <c r="B21" s="5">
        <v>67</v>
      </c>
      <c r="C21" s="5" t="s">
        <v>3020</v>
      </c>
      <c r="D21" s="72">
        <v>40000</v>
      </c>
      <c r="E21" s="5">
        <v>0</v>
      </c>
      <c r="F21" s="5" t="s">
        <v>3023</v>
      </c>
      <c r="G21" s="5" t="s">
        <v>3021</v>
      </c>
    </row>
    <row r="22" spans="1:7" x14ac:dyDescent="0.2">
      <c r="A22" s="4">
        <v>21</v>
      </c>
      <c r="B22" s="4">
        <v>68</v>
      </c>
      <c r="C22" s="4" t="s">
        <v>3020</v>
      </c>
      <c r="D22" s="71">
        <v>40000</v>
      </c>
      <c r="E22" s="4">
        <v>0</v>
      </c>
      <c r="F22" s="4" t="s">
        <v>3023</v>
      </c>
      <c r="G22" s="4" t="s">
        <v>3021</v>
      </c>
    </row>
    <row r="23" spans="1:7" x14ac:dyDescent="0.2">
      <c r="A23" s="5">
        <v>22</v>
      </c>
      <c r="B23" s="5">
        <v>70</v>
      </c>
      <c r="C23" s="5" t="s">
        <v>3020</v>
      </c>
      <c r="D23" s="72">
        <v>40000</v>
      </c>
      <c r="E23" s="5">
        <v>0</v>
      </c>
      <c r="F23" s="5" t="s">
        <v>3022</v>
      </c>
      <c r="G23" s="5" t="s">
        <v>3021</v>
      </c>
    </row>
    <row r="24" spans="1:7" x14ac:dyDescent="0.2">
      <c r="A24" s="4">
        <v>23</v>
      </c>
      <c r="B24" s="4">
        <v>83</v>
      </c>
      <c r="C24" s="4" t="s">
        <v>3017</v>
      </c>
      <c r="D24" s="71">
        <v>40000</v>
      </c>
      <c r="E24" s="4">
        <v>0</v>
      </c>
      <c r="F24" s="4" t="s">
        <v>3022</v>
      </c>
      <c r="G24" s="4" t="s">
        <v>3019</v>
      </c>
    </row>
    <row r="25" spans="1:7" x14ac:dyDescent="0.2">
      <c r="A25" s="5">
        <v>24</v>
      </c>
      <c r="B25" s="5">
        <v>84</v>
      </c>
      <c r="C25" s="5" t="s">
        <v>3017</v>
      </c>
      <c r="D25" s="72">
        <v>40000</v>
      </c>
      <c r="E25" s="5">
        <v>0</v>
      </c>
      <c r="F25" s="5" t="s">
        <v>3022</v>
      </c>
      <c r="G25" s="5" t="s">
        <v>3019</v>
      </c>
    </row>
    <row r="26" spans="1:7" x14ac:dyDescent="0.2">
      <c r="A26" s="4">
        <v>25</v>
      </c>
      <c r="B26" s="4">
        <v>87</v>
      </c>
      <c r="C26" s="4" t="s">
        <v>3017</v>
      </c>
      <c r="D26" s="71">
        <v>60000</v>
      </c>
      <c r="E26" s="4">
        <v>0</v>
      </c>
      <c r="F26" s="4" t="s">
        <v>3022</v>
      </c>
      <c r="G26" s="4" t="s">
        <v>3019</v>
      </c>
    </row>
    <row r="27" spans="1:7" x14ac:dyDescent="0.2">
      <c r="A27" s="5">
        <v>26</v>
      </c>
      <c r="B27" s="5">
        <v>91</v>
      </c>
      <c r="C27" s="5" t="s">
        <v>3017</v>
      </c>
      <c r="D27" s="72">
        <v>10000</v>
      </c>
      <c r="E27" s="5">
        <v>2</v>
      </c>
      <c r="F27" s="5" t="s">
        <v>3024</v>
      </c>
      <c r="G27" s="5" t="s">
        <v>3019</v>
      </c>
    </row>
    <row r="28" spans="1:7" x14ac:dyDescent="0.2">
      <c r="A28" s="4">
        <v>27</v>
      </c>
      <c r="B28" s="4">
        <v>92</v>
      </c>
      <c r="C28" s="4" t="s">
        <v>3020</v>
      </c>
      <c r="D28" s="71">
        <v>30000</v>
      </c>
      <c r="E28" s="4">
        <v>2</v>
      </c>
      <c r="F28" s="4" t="s">
        <v>3022</v>
      </c>
      <c r="G28" s="4" t="s">
        <v>3021</v>
      </c>
    </row>
    <row r="29" spans="1:7" x14ac:dyDescent="0.2">
      <c r="A29" s="5">
        <v>28</v>
      </c>
      <c r="B29" s="5">
        <v>94</v>
      </c>
      <c r="C29" s="5" t="s">
        <v>3017</v>
      </c>
      <c r="D29" s="72">
        <v>30000</v>
      </c>
      <c r="E29" s="5">
        <v>2</v>
      </c>
      <c r="F29" s="5" t="s">
        <v>3022</v>
      </c>
      <c r="G29" s="5" t="s">
        <v>3019</v>
      </c>
    </row>
    <row r="30" spans="1:7" x14ac:dyDescent="0.2">
      <c r="A30" s="4">
        <v>29</v>
      </c>
      <c r="B30" s="4">
        <v>97</v>
      </c>
      <c r="C30" s="4" t="s">
        <v>3017</v>
      </c>
      <c r="D30" s="71">
        <v>30000</v>
      </c>
      <c r="E30" s="4">
        <v>2</v>
      </c>
      <c r="F30" s="4" t="s">
        <v>3022</v>
      </c>
      <c r="G30" s="4" t="s">
        <v>3019</v>
      </c>
    </row>
    <row r="31" spans="1:7" x14ac:dyDescent="0.2">
      <c r="A31" s="5">
        <v>30</v>
      </c>
      <c r="B31" s="5">
        <v>101</v>
      </c>
      <c r="C31" s="5" t="s">
        <v>3017</v>
      </c>
      <c r="D31" s="72">
        <v>30000</v>
      </c>
      <c r="E31" s="5">
        <v>2</v>
      </c>
      <c r="F31" s="5" t="s">
        <v>3022</v>
      </c>
      <c r="G31" s="5" t="s">
        <v>3019</v>
      </c>
    </row>
    <row r="32" spans="1:7" x14ac:dyDescent="0.2">
      <c r="A32" s="4">
        <v>31</v>
      </c>
      <c r="B32" s="4">
        <v>102</v>
      </c>
      <c r="C32" s="4" t="s">
        <v>3017</v>
      </c>
      <c r="D32" s="71">
        <v>10000</v>
      </c>
      <c r="E32" s="4">
        <v>2</v>
      </c>
      <c r="F32" s="4" t="s">
        <v>3024</v>
      </c>
      <c r="G32" s="4" t="s">
        <v>3019</v>
      </c>
    </row>
    <row r="33" spans="1:7" x14ac:dyDescent="0.2">
      <c r="A33" s="5">
        <v>32</v>
      </c>
      <c r="B33" s="5">
        <v>107</v>
      </c>
      <c r="C33" s="5" t="s">
        <v>3017</v>
      </c>
      <c r="D33" s="72">
        <v>20000</v>
      </c>
      <c r="E33" s="5">
        <v>4</v>
      </c>
      <c r="F33" s="5" t="s">
        <v>3023</v>
      </c>
      <c r="G33" s="5" t="s">
        <v>3019</v>
      </c>
    </row>
    <row r="34" spans="1:7" x14ac:dyDescent="0.2">
      <c r="A34" s="4">
        <v>33</v>
      </c>
      <c r="B34" s="4">
        <v>109</v>
      </c>
      <c r="C34" s="4" t="s">
        <v>3017</v>
      </c>
      <c r="D34" s="71">
        <v>20000</v>
      </c>
      <c r="E34" s="4">
        <v>4</v>
      </c>
      <c r="F34" s="4" t="s">
        <v>3023</v>
      </c>
      <c r="G34" s="4" t="s">
        <v>3019</v>
      </c>
    </row>
    <row r="35" spans="1:7" x14ac:dyDescent="0.2">
      <c r="A35" s="5">
        <v>34</v>
      </c>
      <c r="B35" s="5">
        <v>114</v>
      </c>
      <c r="C35" s="5" t="s">
        <v>3017</v>
      </c>
      <c r="D35" s="72">
        <v>20000</v>
      </c>
      <c r="E35" s="5">
        <v>4</v>
      </c>
      <c r="F35" s="5" t="s">
        <v>3023</v>
      </c>
      <c r="G35" s="5" t="s">
        <v>3019</v>
      </c>
    </row>
    <row r="36" spans="1:7" x14ac:dyDescent="0.2">
      <c r="A36" s="4">
        <v>35</v>
      </c>
      <c r="B36" s="4">
        <v>115</v>
      </c>
      <c r="C36" s="4" t="s">
        <v>3017</v>
      </c>
      <c r="D36" s="71">
        <v>20000</v>
      </c>
      <c r="E36" s="4">
        <v>4</v>
      </c>
      <c r="F36" s="4" t="s">
        <v>3023</v>
      </c>
      <c r="G36" s="4" t="s">
        <v>3019</v>
      </c>
    </row>
    <row r="37" spans="1:7" x14ac:dyDescent="0.2">
      <c r="A37" s="5">
        <v>36</v>
      </c>
      <c r="B37" s="5">
        <v>117</v>
      </c>
      <c r="C37" s="5" t="s">
        <v>3017</v>
      </c>
      <c r="D37" s="72">
        <v>10000</v>
      </c>
      <c r="E37" s="5">
        <v>2</v>
      </c>
      <c r="F37" s="5" t="s">
        <v>3024</v>
      </c>
      <c r="G37" s="5" t="s">
        <v>3019</v>
      </c>
    </row>
    <row r="38" spans="1:7" x14ac:dyDescent="0.2">
      <c r="A38" s="4">
        <v>37</v>
      </c>
      <c r="B38" s="4">
        <v>120</v>
      </c>
      <c r="C38" s="4" t="s">
        <v>3017</v>
      </c>
      <c r="D38" s="71">
        <v>60000</v>
      </c>
      <c r="E38" s="4">
        <v>0</v>
      </c>
      <c r="F38" s="4" t="s">
        <v>3022</v>
      </c>
      <c r="G38" s="4" t="s">
        <v>3019</v>
      </c>
    </row>
    <row r="39" spans="1:7" x14ac:dyDescent="0.2">
      <c r="A39" s="5">
        <v>38</v>
      </c>
      <c r="B39" s="5">
        <v>123</v>
      </c>
      <c r="C39" s="5" t="s">
        <v>3020</v>
      </c>
      <c r="D39" s="72">
        <v>40000</v>
      </c>
      <c r="E39" s="5">
        <v>0</v>
      </c>
      <c r="F39" s="5" t="s">
        <v>3024</v>
      </c>
      <c r="G39" s="5" t="s">
        <v>3021</v>
      </c>
    </row>
    <row r="40" spans="1:7" x14ac:dyDescent="0.2">
      <c r="A40" s="4">
        <v>39</v>
      </c>
      <c r="B40" s="4">
        <v>129</v>
      </c>
      <c r="C40" s="4" t="s">
        <v>3017</v>
      </c>
      <c r="D40" s="71">
        <v>10000</v>
      </c>
      <c r="E40" s="4">
        <v>2</v>
      </c>
      <c r="F40" s="4" t="s">
        <v>3024</v>
      </c>
      <c r="G40" s="4" t="s">
        <v>3019</v>
      </c>
    </row>
    <row r="41" spans="1:7" x14ac:dyDescent="0.2">
      <c r="A41" s="5">
        <v>40</v>
      </c>
      <c r="B41" s="5">
        <v>136</v>
      </c>
      <c r="C41" s="5" t="s">
        <v>3017</v>
      </c>
      <c r="D41" s="72">
        <v>30000</v>
      </c>
      <c r="E41" s="5">
        <v>3</v>
      </c>
      <c r="F41" s="5" t="s">
        <v>3022</v>
      </c>
      <c r="G41" s="5" t="s">
        <v>3019</v>
      </c>
    </row>
    <row r="42" spans="1:7" x14ac:dyDescent="0.2">
      <c r="A42" s="4">
        <v>41</v>
      </c>
      <c r="B42" s="4">
        <v>142</v>
      </c>
      <c r="C42" s="4" t="s">
        <v>3017</v>
      </c>
      <c r="D42" s="71">
        <v>30000</v>
      </c>
      <c r="E42" s="4">
        <v>0</v>
      </c>
      <c r="F42" s="4" t="s">
        <v>3022</v>
      </c>
      <c r="G42" s="4" t="s">
        <v>3019</v>
      </c>
    </row>
    <row r="43" spans="1:7" x14ac:dyDescent="0.2">
      <c r="A43" s="5">
        <v>42</v>
      </c>
      <c r="B43" s="5">
        <v>144</v>
      </c>
      <c r="C43" s="5" t="s">
        <v>3017</v>
      </c>
      <c r="D43" s="72">
        <v>60000</v>
      </c>
      <c r="E43" s="5">
        <v>0</v>
      </c>
      <c r="F43" s="5" t="s">
        <v>3022</v>
      </c>
      <c r="G43" s="5" t="s">
        <v>3019</v>
      </c>
    </row>
    <row r="44" spans="1:7" x14ac:dyDescent="0.2">
      <c r="A44" s="4">
        <v>43</v>
      </c>
      <c r="B44" s="4">
        <v>145</v>
      </c>
      <c r="C44" s="4" t="s">
        <v>3017</v>
      </c>
      <c r="D44" s="71">
        <v>70000</v>
      </c>
      <c r="E44" s="4">
        <v>0</v>
      </c>
      <c r="F44" s="4" t="s">
        <v>3022</v>
      </c>
      <c r="G44" s="4" t="s">
        <v>3019</v>
      </c>
    </row>
    <row r="45" spans="1:7" x14ac:dyDescent="0.2">
      <c r="A45" s="5">
        <v>44</v>
      </c>
      <c r="B45" s="5">
        <v>146</v>
      </c>
      <c r="C45" s="5" t="s">
        <v>3017</v>
      </c>
      <c r="D45" s="72">
        <v>60000</v>
      </c>
      <c r="E45" s="5">
        <v>0</v>
      </c>
      <c r="F45" s="5" t="s">
        <v>3022</v>
      </c>
      <c r="G45" s="5" t="s">
        <v>3019</v>
      </c>
    </row>
    <row r="46" spans="1:7" x14ac:dyDescent="0.2">
      <c r="A46" s="4">
        <v>45</v>
      </c>
      <c r="B46" s="4">
        <v>151</v>
      </c>
      <c r="C46" s="4" t="s">
        <v>3017</v>
      </c>
      <c r="D46" s="71">
        <v>20000</v>
      </c>
      <c r="E46" s="4">
        <v>2</v>
      </c>
      <c r="F46" s="4" t="s">
        <v>3024</v>
      </c>
      <c r="G46" s="4" t="s">
        <v>3019</v>
      </c>
    </row>
    <row r="47" spans="1:7" x14ac:dyDescent="0.2">
      <c r="A47" s="5">
        <v>46</v>
      </c>
      <c r="B47" s="5">
        <v>152</v>
      </c>
      <c r="C47" s="5" t="s">
        <v>3020</v>
      </c>
      <c r="D47" s="72">
        <v>30000</v>
      </c>
      <c r="E47" s="5">
        <v>3</v>
      </c>
      <c r="F47" s="5" t="s">
        <v>3023</v>
      </c>
      <c r="G47" s="5" t="s">
        <v>3021</v>
      </c>
    </row>
    <row r="48" spans="1:7" x14ac:dyDescent="0.2">
      <c r="A48" s="4">
        <v>47</v>
      </c>
      <c r="B48" s="4">
        <v>156</v>
      </c>
      <c r="C48" s="4" t="s">
        <v>3017</v>
      </c>
      <c r="D48" s="71">
        <v>30000</v>
      </c>
      <c r="E48" s="4">
        <v>3</v>
      </c>
      <c r="F48" s="4" t="s">
        <v>3023</v>
      </c>
      <c r="G48" s="4" t="s">
        <v>3019</v>
      </c>
    </row>
    <row r="49" spans="1:7" x14ac:dyDescent="0.2">
      <c r="A49" s="5">
        <v>48</v>
      </c>
      <c r="B49" s="5">
        <v>164</v>
      </c>
      <c r="C49" s="5" t="s">
        <v>3017</v>
      </c>
      <c r="D49" s="72">
        <v>30000</v>
      </c>
      <c r="E49" s="5">
        <v>3</v>
      </c>
      <c r="F49" s="5" t="s">
        <v>3023</v>
      </c>
      <c r="G49" s="5" t="s">
        <v>3021</v>
      </c>
    </row>
    <row r="50" spans="1:7" x14ac:dyDescent="0.2">
      <c r="A50" s="4">
        <v>49</v>
      </c>
      <c r="B50" s="4">
        <v>166</v>
      </c>
      <c r="C50" s="4" t="s">
        <v>3017</v>
      </c>
      <c r="D50" s="71">
        <v>30000</v>
      </c>
      <c r="E50" s="4">
        <v>3</v>
      </c>
      <c r="F50" s="4" t="s">
        <v>3023</v>
      </c>
      <c r="G50" s="4" t="s">
        <v>3019</v>
      </c>
    </row>
    <row r="51" spans="1:7" x14ac:dyDescent="0.2">
      <c r="A51" s="5">
        <v>50</v>
      </c>
      <c r="B51" s="5">
        <v>169</v>
      </c>
      <c r="C51" s="5" t="s">
        <v>3020</v>
      </c>
      <c r="D51" s="72">
        <v>40000</v>
      </c>
      <c r="E51" s="5">
        <v>0</v>
      </c>
      <c r="F51" s="5" t="s">
        <v>3024</v>
      </c>
      <c r="G51" s="5" t="s">
        <v>3019</v>
      </c>
    </row>
    <row r="52" spans="1:7" x14ac:dyDescent="0.2">
      <c r="A52" s="4">
        <v>51</v>
      </c>
      <c r="B52" s="4">
        <v>171</v>
      </c>
      <c r="C52" s="4" t="s">
        <v>3017</v>
      </c>
      <c r="D52" s="71">
        <v>30000</v>
      </c>
      <c r="E52" s="4">
        <v>3</v>
      </c>
      <c r="F52" s="4" t="s">
        <v>3023</v>
      </c>
      <c r="G52" s="4" t="s">
        <v>3019</v>
      </c>
    </row>
    <row r="53" spans="1:7" x14ac:dyDescent="0.2">
      <c r="A53" s="5">
        <v>52</v>
      </c>
      <c r="B53" s="5">
        <v>181</v>
      </c>
      <c r="C53" s="5" t="s">
        <v>3020</v>
      </c>
      <c r="D53" s="72">
        <v>30000</v>
      </c>
      <c r="E53" s="5">
        <v>3</v>
      </c>
      <c r="F53" s="5" t="s">
        <v>3023</v>
      </c>
      <c r="G53" s="5" t="s">
        <v>3021</v>
      </c>
    </row>
    <row r="54" spans="1:7" x14ac:dyDescent="0.2">
      <c r="A54" s="4">
        <v>53</v>
      </c>
      <c r="B54" s="4">
        <v>184</v>
      </c>
      <c r="C54" s="4" t="s">
        <v>3020</v>
      </c>
      <c r="D54" s="71">
        <v>40000</v>
      </c>
      <c r="E54" s="4">
        <v>2</v>
      </c>
      <c r="F54" s="4" t="s">
        <v>3022</v>
      </c>
      <c r="G54" s="4" t="s">
        <v>3021</v>
      </c>
    </row>
    <row r="55" spans="1:7" x14ac:dyDescent="0.2">
      <c r="A55" s="5">
        <v>54</v>
      </c>
      <c r="B55" s="5">
        <v>188</v>
      </c>
      <c r="C55" s="5" t="s">
        <v>3017</v>
      </c>
      <c r="D55" s="72">
        <v>60000</v>
      </c>
      <c r="E55" s="5">
        <v>0</v>
      </c>
      <c r="F55" s="5" t="s">
        <v>3022</v>
      </c>
      <c r="G55" s="5" t="s">
        <v>3021</v>
      </c>
    </row>
    <row r="56" spans="1:7" x14ac:dyDescent="0.2">
      <c r="A56" s="4">
        <v>55</v>
      </c>
      <c r="B56" s="4">
        <v>190</v>
      </c>
      <c r="C56" s="4" t="s">
        <v>3017</v>
      </c>
      <c r="D56" s="71">
        <v>40000</v>
      </c>
      <c r="E56" s="4">
        <v>2</v>
      </c>
      <c r="F56" s="4" t="s">
        <v>3022</v>
      </c>
      <c r="G56" s="4" t="s">
        <v>3019</v>
      </c>
    </row>
    <row r="57" spans="1:7" x14ac:dyDescent="0.2">
      <c r="A57" s="5">
        <v>56</v>
      </c>
      <c r="B57" s="5">
        <v>191</v>
      </c>
      <c r="C57" s="5" t="s">
        <v>3017</v>
      </c>
      <c r="D57" s="72">
        <v>40000</v>
      </c>
      <c r="E57" s="5">
        <v>2</v>
      </c>
      <c r="F57" s="5" t="s">
        <v>3022</v>
      </c>
      <c r="G57" s="5" t="s">
        <v>3019</v>
      </c>
    </row>
    <row r="58" spans="1:7" x14ac:dyDescent="0.2">
      <c r="A58" s="4">
        <v>57</v>
      </c>
      <c r="B58" s="4">
        <v>193</v>
      </c>
      <c r="C58" s="4" t="s">
        <v>3017</v>
      </c>
      <c r="D58" s="71">
        <v>40000</v>
      </c>
      <c r="E58" s="4">
        <v>3</v>
      </c>
      <c r="F58" s="4" t="s">
        <v>3022</v>
      </c>
      <c r="G58" s="4" t="s">
        <v>3019</v>
      </c>
    </row>
    <row r="59" spans="1:7" x14ac:dyDescent="0.2">
      <c r="A59" s="5">
        <v>58</v>
      </c>
      <c r="B59" s="5">
        <v>194</v>
      </c>
      <c r="C59" s="5" t="s">
        <v>3017</v>
      </c>
      <c r="D59" s="72">
        <v>70000</v>
      </c>
      <c r="E59" s="5">
        <v>2</v>
      </c>
      <c r="F59" s="5" t="s">
        <v>3025</v>
      </c>
      <c r="G59" s="5" t="s">
        <v>3019</v>
      </c>
    </row>
    <row r="60" spans="1:7" x14ac:dyDescent="0.2">
      <c r="A60" s="4">
        <v>59</v>
      </c>
      <c r="B60" s="4">
        <v>197</v>
      </c>
      <c r="C60" s="4" t="s">
        <v>3017</v>
      </c>
      <c r="D60" s="71">
        <v>80000</v>
      </c>
      <c r="E60" s="4">
        <v>2</v>
      </c>
      <c r="F60" s="4" t="s">
        <v>3022</v>
      </c>
      <c r="G60" s="4" t="s">
        <v>3019</v>
      </c>
    </row>
    <row r="61" spans="1:7" x14ac:dyDescent="0.2">
      <c r="A61" s="5">
        <v>60</v>
      </c>
      <c r="B61" s="5">
        <v>198</v>
      </c>
      <c r="C61" s="5" t="s">
        <v>3020</v>
      </c>
      <c r="D61" s="72">
        <v>80000</v>
      </c>
      <c r="E61" s="5">
        <v>2</v>
      </c>
      <c r="F61" s="5" t="s">
        <v>3022</v>
      </c>
      <c r="G61" s="5" t="s">
        <v>3019</v>
      </c>
    </row>
    <row r="62" spans="1:7" x14ac:dyDescent="0.2">
      <c r="A62" s="4">
        <v>61</v>
      </c>
      <c r="B62" s="4">
        <v>202</v>
      </c>
      <c r="C62" s="4" t="s">
        <v>3017</v>
      </c>
      <c r="D62" s="71">
        <v>80000</v>
      </c>
      <c r="E62" s="4">
        <v>2</v>
      </c>
      <c r="F62" s="4" t="s">
        <v>3022</v>
      </c>
      <c r="G62" s="4" t="s">
        <v>3019</v>
      </c>
    </row>
    <row r="63" spans="1:7" x14ac:dyDescent="0.2">
      <c r="A63" s="5">
        <v>62</v>
      </c>
      <c r="B63" s="5">
        <v>210</v>
      </c>
      <c r="C63" s="5" t="s">
        <v>3017</v>
      </c>
      <c r="D63" s="72">
        <v>80000</v>
      </c>
      <c r="E63" s="5">
        <v>2</v>
      </c>
      <c r="F63" s="5" t="s">
        <v>3022</v>
      </c>
      <c r="G63" s="5" t="s">
        <v>3019</v>
      </c>
    </row>
    <row r="64" spans="1:7" x14ac:dyDescent="0.2">
      <c r="A64" s="4">
        <v>63</v>
      </c>
      <c r="B64" s="4">
        <v>211</v>
      </c>
      <c r="C64" s="4" t="s">
        <v>3017</v>
      </c>
      <c r="D64" s="71">
        <v>40000</v>
      </c>
      <c r="E64" s="4">
        <v>0</v>
      </c>
      <c r="F64" s="4" t="s">
        <v>3023</v>
      </c>
      <c r="G64" s="4" t="s">
        <v>3019</v>
      </c>
    </row>
    <row r="65" spans="1:7" x14ac:dyDescent="0.2">
      <c r="A65" s="5">
        <v>64</v>
      </c>
      <c r="B65" s="5">
        <v>218</v>
      </c>
      <c r="C65" s="5" t="s">
        <v>3020</v>
      </c>
      <c r="D65" s="72">
        <v>40000</v>
      </c>
      <c r="E65" s="5">
        <v>0</v>
      </c>
      <c r="F65" s="5" t="s">
        <v>3023</v>
      </c>
      <c r="G65" s="5" t="s">
        <v>3019</v>
      </c>
    </row>
    <row r="66" spans="1:7" x14ac:dyDescent="0.2">
      <c r="A66" s="4">
        <v>65</v>
      </c>
      <c r="B66" s="4">
        <v>228</v>
      </c>
      <c r="C66" s="4" t="s">
        <v>3017</v>
      </c>
      <c r="D66" s="71">
        <v>40000</v>
      </c>
      <c r="E66" s="4">
        <v>0</v>
      </c>
      <c r="F66" s="4" t="s">
        <v>3023</v>
      </c>
      <c r="G66" s="4" t="s">
        <v>3019</v>
      </c>
    </row>
    <row r="67" spans="1:7" x14ac:dyDescent="0.2">
      <c r="A67" s="5">
        <v>66</v>
      </c>
      <c r="B67" s="5">
        <v>233</v>
      </c>
      <c r="C67" s="5" t="s">
        <v>3017</v>
      </c>
      <c r="D67" s="72">
        <v>60000</v>
      </c>
      <c r="E67" s="5">
        <v>0</v>
      </c>
      <c r="F67" s="5" t="s">
        <v>3022</v>
      </c>
      <c r="G67" s="5" t="s">
        <v>3021</v>
      </c>
    </row>
    <row r="68" spans="1:7" x14ac:dyDescent="0.2">
      <c r="A68" s="4">
        <v>67</v>
      </c>
      <c r="B68" s="4">
        <v>234</v>
      </c>
      <c r="C68" s="4" t="s">
        <v>3017</v>
      </c>
      <c r="D68" s="71">
        <v>70000</v>
      </c>
      <c r="E68" s="4">
        <v>0</v>
      </c>
      <c r="F68" s="4" t="s">
        <v>3022</v>
      </c>
      <c r="G68" s="4" t="s">
        <v>3019</v>
      </c>
    </row>
    <row r="69" spans="1:7" x14ac:dyDescent="0.2">
      <c r="A69" s="5">
        <v>68</v>
      </c>
      <c r="B69" s="5">
        <v>236</v>
      </c>
      <c r="C69" s="5" t="s">
        <v>3020</v>
      </c>
      <c r="D69" s="72">
        <v>60000</v>
      </c>
      <c r="E69" s="5">
        <v>0</v>
      </c>
      <c r="F69" s="5" t="s">
        <v>3022</v>
      </c>
      <c r="G69" s="5" t="s">
        <v>3019</v>
      </c>
    </row>
    <row r="70" spans="1:7" x14ac:dyDescent="0.2">
      <c r="A70" s="4">
        <v>69</v>
      </c>
      <c r="B70" s="4">
        <v>240</v>
      </c>
      <c r="C70" s="4" t="s">
        <v>3020</v>
      </c>
      <c r="D70" s="71">
        <v>80000</v>
      </c>
      <c r="E70" s="4">
        <v>2</v>
      </c>
      <c r="F70" s="4" t="s">
        <v>3023</v>
      </c>
      <c r="G70" s="4" t="s">
        <v>3019</v>
      </c>
    </row>
    <row r="71" spans="1:7" x14ac:dyDescent="0.2">
      <c r="A71" s="5">
        <v>70</v>
      </c>
      <c r="B71" s="5">
        <v>241</v>
      </c>
      <c r="C71" s="5" t="s">
        <v>3020</v>
      </c>
      <c r="D71" s="72">
        <v>80000</v>
      </c>
      <c r="E71" s="5">
        <v>2</v>
      </c>
      <c r="F71" s="5" t="s">
        <v>3023</v>
      </c>
      <c r="G71" s="5" t="s">
        <v>3021</v>
      </c>
    </row>
    <row r="72" spans="1:7" x14ac:dyDescent="0.2">
      <c r="A72" s="4">
        <v>71</v>
      </c>
      <c r="B72" s="4">
        <v>247</v>
      </c>
      <c r="C72" s="4" t="s">
        <v>3017</v>
      </c>
      <c r="D72" s="71">
        <v>80000</v>
      </c>
      <c r="E72" s="4">
        <v>2</v>
      </c>
      <c r="F72" s="4" t="s">
        <v>3023</v>
      </c>
      <c r="G72" s="4" t="s">
        <v>3019</v>
      </c>
    </row>
    <row r="73" spans="1:7" x14ac:dyDescent="0.2">
      <c r="A73" s="5">
        <v>72</v>
      </c>
      <c r="B73" s="5">
        <v>250</v>
      </c>
      <c r="C73" s="5" t="s">
        <v>3020</v>
      </c>
      <c r="D73" s="72">
        <v>80000</v>
      </c>
      <c r="E73" s="5">
        <v>2</v>
      </c>
      <c r="F73" s="5" t="s">
        <v>3023</v>
      </c>
      <c r="G73" s="5" t="s">
        <v>3019</v>
      </c>
    </row>
    <row r="74" spans="1:7" x14ac:dyDescent="0.2">
      <c r="A74" s="4">
        <v>73</v>
      </c>
      <c r="B74" s="4">
        <v>254</v>
      </c>
      <c r="C74" s="4" t="s">
        <v>3020</v>
      </c>
      <c r="D74" s="71">
        <v>80000</v>
      </c>
      <c r="E74" s="4">
        <v>2</v>
      </c>
      <c r="F74" s="4" t="s">
        <v>3023</v>
      </c>
      <c r="G74" s="4" t="s">
        <v>3021</v>
      </c>
    </row>
    <row r="75" spans="1:7" x14ac:dyDescent="0.2">
      <c r="A75" s="5">
        <v>74</v>
      </c>
      <c r="B75" s="5">
        <v>256</v>
      </c>
      <c r="C75" s="5" t="s">
        <v>3020</v>
      </c>
      <c r="D75" s="72">
        <v>70000</v>
      </c>
      <c r="E75" s="5">
        <v>2</v>
      </c>
      <c r="F75" s="5" t="s">
        <v>3023</v>
      </c>
      <c r="G75" s="5" t="s">
        <v>3019</v>
      </c>
    </row>
    <row r="76" spans="1:7" x14ac:dyDescent="0.2">
      <c r="A76" s="4">
        <v>75</v>
      </c>
      <c r="B76" s="4">
        <v>258</v>
      </c>
      <c r="C76" s="4" t="s">
        <v>3020</v>
      </c>
      <c r="D76" s="71">
        <v>70000</v>
      </c>
      <c r="E76" s="4">
        <v>2</v>
      </c>
      <c r="F76" s="4" t="s">
        <v>3023</v>
      </c>
      <c r="G76" s="4" t="s">
        <v>3019</v>
      </c>
    </row>
    <row r="77" spans="1:7" x14ac:dyDescent="0.2">
      <c r="A77" s="5">
        <v>76</v>
      </c>
      <c r="B77" s="5">
        <v>259</v>
      </c>
      <c r="C77" s="5" t="s">
        <v>3020</v>
      </c>
      <c r="D77" s="72">
        <v>80000</v>
      </c>
      <c r="E77" s="5">
        <v>2</v>
      </c>
      <c r="F77" s="5" t="s">
        <v>3023</v>
      </c>
      <c r="G77" s="5" t="s">
        <v>3019</v>
      </c>
    </row>
    <row r="78" spans="1:7" x14ac:dyDescent="0.2">
      <c r="A78" s="4">
        <v>77</v>
      </c>
      <c r="B78" s="4">
        <v>263</v>
      </c>
      <c r="C78" s="4" t="s">
        <v>3020</v>
      </c>
      <c r="D78" s="71">
        <v>80000</v>
      </c>
      <c r="E78" s="4">
        <v>2</v>
      </c>
      <c r="F78" s="4" t="s">
        <v>3023</v>
      </c>
      <c r="G78" s="4" t="s">
        <v>3019</v>
      </c>
    </row>
    <row r="79" spans="1:7" x14ac:dyDescent="0.2">
      <c r="A79" s="5">
        <v>78</v>
      </c>
      <c r="B79" s="5">
        <v>266</v>
      </c>
      <c r="C79" s="5" t="s">
        <v>3020</v>
      </c>
      <c r="D79" s="72">
        <v>80000</v>
      </c>
      <c r="E79" s="5">
        <v>2</v>
      </c>
      <c r="F79" s="5" t="s">
        <v>3023</v>
      </c>
      <c r="G79" s="5" t="s">
        <v>3021</v>
      </c>
    </row>
    <row r="80" spans="1:7" x14ac:dyDescent="0.2">
      <c r="A80" s="4">
        <v>79</v>
      </c>
      <c r="B80" s="4">
        <v>268</v>
      </c>
      <c r="C80" s="4" t="s">
        <v>3020</v>
      </c>
      <c r="D80" s="71">
        <v>40000</v>
      </c>
      <c r="E80" s="4">
        <v>0</v>
      </c>
      <c r="F80" s="4" t="s">
        <v>3023</v>
      </c>
      <c r="G80" s="4" t="s">
        <v>3021</v>
      </c>
    </row>
    <row r="81" spans="1:7" x14ac:dyDescent="0.2">
      <c r="A81" s="5">
        <v>80</v>
      </c>
      <c r="B81" s="5">
        <v>269</v>
      </c>
      <c r="C81" s="5" t="s">
        <v>3020</v>
      </c>
      <c r="D81" s="72">
        <v>160000</v>
      </c>
      <c r="E81" s="5">
        <v>0</v>
      </c>
      <c r="F81" s="5" t="s">
        <v>3025</v>
      </c>
      <c r="G81" s="5" t="s">
        <v>3019</v>
      </c>
    </row>
    <row r="82" spans="1:7" x14ac:dyDescent="0.2">
      <c r="A82" s="4">
        <v>81</v>
      </c>
      <c r="B82" s="4">
        <v>271</v>
      </c>
      <c r="C82" s="4" t="s">
        <v>3017</v>
      </c>
      <c r="D82" s="71">
        <v>170000</v>
      </c>
      <c r="E82" s="4">
        <v>0</v>
      </c>
      <c r="F82" s="4" t="s">
        <v>3025</v>
      </c>
      <c r="G82" s="4" t="s">
        <v>3019</v>
      </c>
    </row>
    <row r="83" spans="1:7" x14ac:dyDescent="0.2">
      <c r="A83" s="5">
        <v>82</v>
      </c>
      <c r="B83" s="5">
        <v>272</v>
      </c>
      <c r="C83" s="5" t="s">
        <v>3017</v>
      </c>
      <c r="D83" s="72">
        <v>120000</v>
      </c>
      <c r="E83" s="5">
        <v>2</v>
      </c>
      <c r="F83" s="5" t="s">
        <v>3018</v>
      </c>
      <c r="G83" s="5" t="s">
        <v>3019</v>
      </c>
    </row>
    <row r="84" spans="1:7" x14ac:dyDescent="0.2">
      <c r="A84" s="4">
        <v>83</v>
      </c>
      <c r="B84" s="4">
        <v>275</v>
      </c>
      <c r="C84" s="4" t="s">
        <v>3020</v>
      </c>
      <c r="D84" s="71">
        <v>130000</v>
      </c>
      <c r="E84" s="4">
        <v>0</v>
      </c>
      <c r="F84" s="4" t="s">
        <v>3025</v>
      </c>
      <c r="G84" s="4" t="s">
        <v>3021</v>
      </c>
    </row>
    <row r="85" spans="1:7" x14ac:dyDescent="0.2">
      <c r="A85" s="5">
        <v>84</v>
      </c>
      <c r="B85" s="5">
        <v>276</v>
      </c>
      <c r="C85" s="5" t="s">
        <v>3017</v>
      </c>
      <c r="D85" s="72">
        <v>130000</v>
      </c>
      <c r="E85" s="5">
        <v>0</v>
      </c>
      <c r="F85" s="5" t="s">
        <v>3025</v>
      </c>
      <c r="G85" s="5" t="s">
        <v>3019</v>
      </c>
    </row>
    <row r="86" spans="1:7" x14ac:dyDescent="0.2">
      <c r="A86" s="4">
        <v>85</v>
      </c>
      <c r="B86" s="4">
        <v>282</v>
      </c>
      <c r="C86" s="4" t="s">
        <v>3020</v>
      </c>
      <c r="D86" s="71">
        <v>80000</v>
      </c>
      <c r="E86" s="4">
        <v>2</v>
      </c>
      <c r="F86" s="4" t="s">
        <v>3024</v>
      </c>
      <c r="G86" s="4" t="s">
        <v>3021</v>
      </c>
    </row>
    <row r="87" spans="1:7" x14ac:dyDescent="0.2">
      <c r="A87" s="5">
        <v>86</v>
      </c>
      <c r="B87" s="5">
        <v>283</v>
      </c>
      <c r="C87" s="5" t="s">
        <v>3020</v>
      </c>
      <c r="D87" s="72">
        <v>60000</v>
      </c>
      <c r="E87" s="5">
        <v>2</v>
      </c>
      <c r="F87" s="5" t="s">
        <v>3023</v>
      </c>
      <c r="G87" s="5" t="s">
        <v>3021</v>
      </c>
    </row>
    <row r="88" spans="1:7" x14ac:dyDescent="0.2">
      <c r="A88" s="4">
        <v>87</v>
      </c>
      <c r="B88" s="4">
        <v>286</v>
      </c>
      <c r="C88" s="4" t="s">
        <v>3017</v>
      </c>
      <c r="D88" s="71">
        <v>70000</v>
      </c>
      <c r="E88" s="4">
        <v>2</v>
      </c>
      <c r="F88" s="4" t="s">
        <v>3022</v>
      </c>
      <c r="G88" s="4" t="s">
        <v>3019</v>
      </c>
    </row>
    <row r="89" spans="1:7" x14ac:dyDescent="0.2">
      <c r="A89" s="5">
        <v>88</v>
      </c>
      <c r="B89" s="5">
        <v>288</v>
      </c>
      <c r="C89" s="5" t="s">
        <v>3017</v>
      </c>
      <c r="D89" s="72">
        <v>70000</v>
      </c>
      <c r="E89" s="5">
        <v>3</v>
      </c>
      <c r="F89" s="5" t="s">
        <v>3022</v>
      </c>
      <c r="G89" s="5" t="s">
        <v>3021</v>
      </c>
    </row>
    <row r="90" spans="1:7" x14ac:dyDescent="0.2">
      <c r="A90" s="4">
        <v>89</v>
      </c>
      <c r="B90" s="4">
        <v>290</v>
      </c>
      <c r="C90" s="4" t="s">
        <v>3017</v>
      </c>
      <c r="D90" s="71">
        <v>80000</v>
      </c>
      <c r="E90" s="4">
        <v>2</v>
      </c>
      <c r="F90" s="4" t="s">
        <v>3018</v>
      </c>
      <c r="G90" s="4" t="s">
        <v>3019</v>
      </c>
    </row>
    <row r="91" spans="1:7" x14ac:dyDescent="0.2">
      <c r="A91" s="5">
        <v>90</v>
      </c>
      <c r="B91" s="5">
        <v>306</v>
      </c>
      <c r="C91" s="5" t="s">
        <v>3020</v>
      </c>
      <c r="D91" s="72">
        <v>80000</v>
      </c>
      <c r="E91" s="5">
        <v>2</v>
      </c>
      <c r="F91" s="5" t="s">
        <v>3018</v>
      </c>
      <c r="G91" s="5" t="s">
        <v>3019</v>
      </c>
    </row>
    <row r="92" spans="1:7" x14ac:dyDescent="0.2">
      <c r="A92" s="4">
        <v>91</v>
      </c>
      <c r="B92" s="4">
        <v>308</v>
      </c>
      <c r="C92" s="4" t="s">
        <v>3020</v>
      </c>
      <c r="D92" s="71">
        <v>90000</v>
      </c>
      <c r="E92" s="4">
        <v>2</v>
      </c>
      <c r="F92" s="4" t="s">
        <v>3022</v>
      </c>
      <c r="G92" s="4" t="s">
        <v>3019</v>
      </c>
    </row>
    <row r="93" spans="1:7" x14ac:dyDescent="0.2">
      <c r="A93" s="5">
        <v>92</v>
      </c>
      <c r="B93" s="5">
        <v>314</v>
      </c>
      <c r="C93" s="5" t="s">
        <v>3017</v>
      </c>
      <c r="D93" s="72">
        <v>90000</v>
      </c>
      <c r="E93" s="5">
        <v>2</v>
      </c>
      <c r="F93" s="5" t="s">
        <v>3022</v>
      </c>
      <c r="G93" s="5" t="s">
        <v>3019</v>
      </c>
    </row>
    <row r="94" spans="1:7" x14ac:dyDescent="0.2">
      <c r="A94" s="4">
        <v>93</v>
      </c>
      <c r="B94" s="4">
        <v>315</v>
      </c>
      <c r="C94" s="4" t="s">
        <v>3017</v>
      </c>
      <c r="D94" s="71">
        <v>90000</v>
      </c>
      <c r="E94" s="4">
        <v>2</v>
      </c>
      <c r="F94" s="4" t="s">
        <v>3018</v>
      </c>
      <c r="G94" s="4" t="s">
        <v>3019</v>
      </c>
    </row>
    <row r="95" spans="1:7" x14ac:dyDescent="0.2">
      <c r="A95" s="5">
        <v>94</v>
      </c>
      <c r="B95" s="5">
        <v>317</v>
      </c>
      <c r="C95" s="5" t="s">
        <v>3017</v>
      </c>
      <c r="D95" s="72">
        <v>100000</v>
      </c>
      <c r="E95" s="5">
        <v>0</v>
      </c>
      <c r="F95" s="5" t="s">
        <v>3025</v>
      </c>
      <c r="G95" s="5" t="s">
        <v>3019</v>
      </c>
    </row>
    <row r="96" spans="1:7" x14ac:dyDescent="0.2">
      <c r="A96" s="4">
        <v>95</v>
      </c>
      <c r="B96" s="4">
        <v>321</v>
      </c>
      <c r="C96" s="4" t="s">
        <v>3020</v>
      </c>
      <c r="D96" s="71">
        <v>70000</v>
      </c>
      <c r="E96" s="4">
        <v>1</v>
      </c>
      <c r="F96" s="4" t="s">
        <v>3022</v>
      </c>
      <c r="G96" s="4" t="s">
        <v>3021</v>
      </c>
    </row>
    <row r="97" spans="1:7" x14ac:dyDescent="0.2">
      <c r="A97" s="5">
        <v>96</v>
      </c>
      <c r="B97" s="5">
        <v>326</v>
      </c>
      <c r="C97" s="5" t="s">
        <v>3020</v>
      </c>
      <c r="D97" s="72">
        <v>70000</v>
      </c>
      <c r="E97" s="5">
        <v>1</v>
      </c>
      <c r="F97" s="5" t="s">
        <v>3022</v>
      </c>
      <c r="G97" s="5" t="s">
        <v>3019</v>
      </c>
    </row>
    <row r="98" spans="1:7" x14ac:dyDescent="0.2">
      <c r="A98" s="4">
        <v>97</v>
      </c>
      <c r="B98" s="4">
        <v>329</v>
      </c>
      <c r="C98" s="4" t="s">
        <v>3017</v>
      </c>
      <c r="D98" s="71">
        <v>60000</v>
      </c>
      <c r="E98" s="4">
        <v>1</v>
      </c>
      <c r="F98" s="4" t="s">
        <v>3018</v>
      </c>
      <c r="G98" s="4" t="s">
        <v>3019</v>
      </c>
    </row>
    <row r="99" spans="1:7" x14ac:dyDescent="0.2">
      <c r="A99" s="5">
        <v>98</v>
      </c>
      <c r="B99" s="5">
        <v>331</v>
      </c>
      <c r="C99" s="5" t="s">
        <v>3017</v>
      </c>
      <c r="D99" s="72">
        <v>60000</v>
      </c>
      <c r="E99" s="5">
        <v>1</v>
      </c>
      <c r="F99" s="5" t="s">
        <v>3022</v>
      </c>
      <c r="G99" s="5" t="s">
        <v>3019</v>
      </c>
    </row>
    <row r="100" spans="1:7" x14ac:dyDescent="0.2">
      <c r="A100" s="4">
        <v>99</v>
      </c>
      <c r="B100" s="4">
        <v>335</v>
      </c>
      <c r="C100" s="4" t="s">
        <v>3020</v>
      </c>
      <c r="D100" s="71">
        <v>60000</v>
      </c>
      <c r="E100" s="4">
        <v>1</v>
      </c>
      <c r="F100" s="4" t="s">
        <v>3022</v>
      </c>
      <c r="G100" s="4" t="s">
        <v>3021</v>
      </c>
    </row>
    <row r="101" spans="1:7" x14ac:dyDescent="0.2">
      <c r="A101" s="5">
        <v>100</v>
      </c>
      <c r="B101" s="5">
        <v>339</v>
      </c>
      <c r="C101" s="5" t="s">
        <v>3017</v>
      </c>
      <c r="D101" s="72">
        <v>60000</v>
      </c>
      <c r="E101" s="5">
        <v>1</v>
      </c>
      <c r="F101" s="5" t="s">
        <v>3018</v>
      </c>
      <c r="G101" s="5" t="s">
        <v>3019</v>
      </c>
    </row>
    <row r="102" spans="1:7" x14ac:dyDescent="0.2">
      <c r="A102" s="4">
        <v>101</v>
      </c>
      <c r="B102" s="4">
        <v>342</v>
      </c>
      <c r="C102" s="4" t="s">
        <v>3020</v>
      </c>
      <c r="D102" s="71">
        <v>60000</v>
      </c>
      <c r="E102" s="4">
        <v>1</v>
      </c>
      <c r="F102" s="4" t="s">
        <v>3022</v>
      </c>
      <c r="G102" s="4" t="s">
        <v>3019</v>
      </c>
    </row>
    <row r="103" spans="1:7" x14ac:dyDescent="0.2">
      <c r="A103" s="5">
        <v>102</v>
      </c>
      <c r="B103" s="5">
        <v>343</v>
      </c>
      <c r="C103" s="5" t="s">
        <v>3020</v>
      </c>
      <c r="D103" s="72">
        <v>70000</v>
      </c>
      <c r="E103" s="5">
        <v>0</v>
      </c>
      <c r="F103" s="5" t="s">
        <v>3018</v>
      </c>
      <c r="G103" s="5" t="s">
        <v>3021</v>
      </c>
    </row>
    <row r="104" spans="1:7" x14ac:dyDescent="0.2">
      <c r="A104" s="4">
        <v>103</v>
      </c>
      <c r="B104" s="4">
        <v>344</v>
      </c>
      <c r="C104" s="4" t="s">
        <v>3020</v>
      </c>
      <c r="D104" s="71">
        <v>80000</v>
      </c>
      <c r="E104" s="4">
        <v>5</v>
      </c>
      <c r="F104" s="4" t="s">
        <v>3018</v>
      </c>
      <c r="G104" s="4" t="s">
        <v>3019</v>
      </c>
    </row>
    <row r="105" spans="1:7" x14ac:dyDescent="0.2">
      <c r="A105" s="5">
        <v>104</v>
      </c>
      <c r="B105" s="5">
        <v>349</v>
      </c>
      <c r="C105" s="5" t="s">
        <v>3020</v>
      </c>
      <c r="D105" s="72">
        <v>70000</v>
      </c>
      <c r="E105" s="5">
        <v>0</v>
      </c>
      <c r="F105" s="5" t="s">
        <v>3018</v>
      </c>
      <c r="G105" s="5" t="s">
        <v>3019</v>
      </c>
    </row>
    <row r="106" spans="1:7" x14ac:dyDescent="0.2">
      <c r="A106" s="4">
        <v>105</v>
      </c>
      <c r="B106" s="4">
        <v>351</v>
      </c>
      <c r="C106" s="4" t="s">
        <v>3017</v>
      </c>
      <c r="D106" s="71">
        <v>70000</v>
      </c>
      <c r="E106" s="4">
        <v>0</v>
      </c>
      <c r="F106" s="4" t="s">
        <v>3018</v>
      </c>
      <c r="G106" s="4" t="s">
        <v>3021</v>
      </c>
    </row>
    <row r="107" spans="1:7" x14ac:dyDescent="0.2">
      <c r="A107" s="5">
        <v>106</v>
      </c>
      <c r="B107" s="5">
        <v>353</v>
      </c>
      <c r="C107" s="5" t="s">
        <v>3020</v>
      </c>
      <c r="D107" s="72">
        <v>70000</v>
      </c>
      <c r="E107" s="5">
        <v>0</v>
      </c>
      <c r="F107" s="5" t="s">
        <v>3018</v>
      </c>
      <c r="G107" s="5" t="s">
        <v>3021</v>
      </c>
    </row>
    <row r="108" spans="1:7" x14ac:dyDescent="0.2">
      <c r="A108" s="4">
        <v>107</v>
      </c>
      <c r="B108" s="4">
        <v>357</v>
      </c>
      <c r="C108" s="4" t="s">
        <v>3020</v>
      </c>
      <c r="D108" s="71">
        <v>70000</v>
      </c>
      <c r="E108" s="4">
        <v>0</v>
      </c>
      <c r="F108" s="4" t="s">
        <v>3018</v>
      </c>
      <c r="G108" s="4" t="s">
        <v>3021</v>
      </c>
    </row>
    <row r="109" spans="1:7" x14ac:dyDescent="0.2">
      <c r="A109" s="5">
        <v>108</v>
      </c>
      <c r="B109" s="5">
        <v>358</v>
      </c>
      <c r="C109" s="5" t="s">
        <v>3017</v>
      </c>
      <c r="D109" s="72">
        <v>90000</v>
      </c>
      <c r="E109" s="5">
        <v>1</v>
      </c>
      <c r="F109" s="5" t="s">
        <v>3018</v>
      </c>
      <c r="G109" s="5" t="s">
        <v>3019</v>
      </c>
    </row>
    <row r="110" spans="1:7" x14ac:dyDescent="0.2">
      <c r="A110" s="4">
        <v>109</v>
      </c>
      <c r="B110" s="4">
        <v>366</v>
      </c>
      <c r="C110" s="4" t="s">
        <v>3020</v>
      </c>
      <c r="D110" s="71">
        <v>70000</v>
      </c>
      <c r="E110" s="4">
        <v>0</v>
      </c>
      <c r="F110" s="4" t="s">
        <v>3018</v>
      </c>
      <c r="G110" s="4" t="s">
        <v>3021</v>
      </c>
    </row>
    <row r="111" spans="1:7" x14ac:dyDescent="0.2">
      <c r="A111" s="5">
        <v>110</v>
      </c>
      <c r="B111" s="5">
        <v>369</v>
      </c>
      <c r="C111" s="5" t="s">
        <v>3020</v>
      </c>
      <c r="D111" s="72">
        <v>70000</v>
      </c>
      <c r="E111" s="5">
        <v>0</v>
      </c>
      <c r="F111" s="5" t="s">
        <v>3018</v>
      </c>
      <c r="G111" s="5" t="s">
        <v>3021</v>
      </c>
    </row>
    <row r="112" spans="1:7" x14ac:dyDescent="0.2">
      <c r="A112" s="4">
        <v>111</v>
      </c>
      <c r="B112" s="4">
        <v>370</v>
      </c>
      <c r="C112" s="4" t="s">
        <v>3017</v>
      </c>
      <c r="D112" s="71">
        <v>60000</v>
      </c>
      <c r="E112" s="4">
        <v>1</v>
      </c>
      <c r="F112" s="4" t="s">
        <v>3022</v>
      </c>
      <c r="G112" s="4" t="s">
        <v>3019</v>
      </c>
    </row>
    <row r="113" spans="1:7" x14ac:dyDescent="0.2">
      <c r="A113" s="5">
        <v>112</v>
      </c>
      <c r="B113" s="5">
        <v>371</v>
      </c>
      <c r="C113" s="5" t="s">
        <v>3017</v>
      </c>
      <c r="D113" s="72">
        <v>60000</v>
      </c>
      <c r="E113" s="5">
        <v>1</v>
      </c>
      <c r="F113" s="5" t="s">
        <v>3022</v>
      </c>
      <c r="G113" s="5" t="s">
        <v>3019</v>
      </c>
    </row>
    <row r="114" spans="1:7" x14ac:dyDescent="0.2">
      <c r="A114" s="4">
        <v>113</v>
      </c>
      <c r="B114" s="4">
        <v>373</v>
      </c>
      <c r="C114" s="4" t="s">
        <v>3017</v>
      </c>
      <c r="D114" s="71">
        <v>60000</v>
      </c>
      <c r="E114" s="4">
        <v>1</v>
      </c>
      <c r="F114" s="4" t="s">
        <v>3022</v>
      </c>
      <c r="G114" s="4" t="s">
        <v>3019</v>
      </c>
    </row>
    <row r="115" spans="1:7" x14ac:dyDescent="0.2">
      <c r="A115" s="5">
        <v>114</v>
      </c>
      <c r="B115" s="5">
        <v>375</v>
      </c>
      <c r="C115" s="5" t="s">
        <v>3017</v>
      </c>
      <c r="D115" s="72">
        <v>70000</v>
      </c>
      <c r="E115" s="5">
        <v>5</v>
      </c>
      <c r="F115" s="5" t="s">
        <v>3018</v>
      </c>
      <c r="G115" s="5" t="s">
        <v>3019</v>
      </c>
    </row>
    <row r="116" spans="1:7" x14ac:dyDescent="0.2">
      <c r="A116" s="4">
        <v>115</v>
      </c>
      <c r="B116" s="4">
        <v>377</v>
      </c>
      <c r="C116" s="4" t="s">
        <v>3020</v>
      </c>
      <c r="D116" s="71">
        <v>70000</v>
      </c>
      <c r="E116" s="4">
        <v>5</v>
      </c>
      <c r="F116" s="4" t="s">
        <v>3022</v>
      </c>
      <c r="G116" s="4" t="s">
        <v>3019</v>
      </c>
    </row>
    <row r="117" spans="1:7" x14ac:dyDescent="0.2">
      <c r="A117" s="5">
        <v>116</v>
      </c>
      <c r="B117" s="5">
        <v>381</v>
      </c>
      <c r="C117" s="5" t="s">
        <v>3017</v>
      </c>
      <c r="D117" s="72">
        <v>70000</v>
      </c>
      <c r="E117" s="5">
        <v>5</v>
      </c>
      <c r="F117" s="5" t="s">
        <v>3022</v>
      </c>
      <c r="G117" s="5" t="s">
        <v>3019</v>
      </c>
    </row>
    <row r="118" spans="1:7" x14ac:dyDescent="0.2">
      <c r="A118" s="4">
        <v>117</v>
      </c>
      <c r="B118" s="4">
        <v>383</v>
      </c>
      <c r="C118" s="4" t="s">
        <v>3017</v>
      </c>
      <c r="D118" s="71">
        <v>70000</v>
      </c>
      <c r="E118" s="4">
        <v>5</v>
      </c>
      <c r="F118" s="4" t="s">
        <v>3022</v>
      </c>
      <c r="G118" s="4" t="s">
        <v>3019</v>
      </c>
    </row>
    <row r="119" spans="1:7" x14ac:dyDescent="0.2">
      <c r="A119" s="5">
        <v>118</v>
      </c>
      <c r="B119" s="5">
        <v>387</v>
      </c>
      <c r="C119" s="5" t="s">
        <v>3017</v>
      </c>
      <c r="D119" s="72">
        <v>70000</v>
      </c>
      <c r="E119" s="5">
        <v>5</v>
      </c>
      <c r="F119" s="5" t="s">
        <v>3022</v>
      </c>
      <c r="G119" s="5" t="s">
        <v>3019</v>
      </c>
    </row>
    <row r="120" spans="1:7" x14ac:dyDescent="0.2">
      <c r="A120" s="4">
        <v>119</v>
      </c>
      <c r="B120" s="4">
        <v>388</v>
      </c>
      <c r="C120" s="4" t="s">
        <v>3020</v>
      </c>
      <c r="D120" s="71">
        <v>80000</v>
      </c>
      <c r="E120" s="4">
        <v>1</v>
      </c>
      <c r="F120" s="4" t="s">
        <v>3022</v>
      </c>
      <c r="G120" s="4" t="s">
        <v>3021</v>
      </c>
    </row>
    <row r="121" spans="1:7" x14ac:dyDescent="0.2">
      <c r="A121" s="5">
        <v>120</v>
      </c>
      <c r="B121" s="5">
        <v>389</v>
      </c>
      <c r="C121" s="5" t="s">
        <v>3020</v>
      </c>
      <c r="D121" s="72">
        <v>30000</v>
      </c>
      <c r="E121" s="5">
        <v>2</v>
      </c>
      <c r="F121" s="5" t="s">
        <v>3022</v>
      </c>
      <c r="G121" s="5" t="s">
        <v>3021</v>
      </c>
    </row>
    <row r="122" spans="1:7" x14ac:dyDescent="0.2">
      <c r="A122" s="4">
        <v>121</v>
      </c>
      <c r="B122" s="4">
        <v>392</v>
      </c>
      <c r="C122" s="4" t="s">
        <v>3020</v>
      </c>
      <c r="D122" s="71">
        <v>40000</v>
      </c>
      <c r="E122" s="4">
        <v>2</v>
      </c>
      <c r="F122" s="4" t="s">
        <v>3018</v>
      </c>
      <c r="G122" s="4" t="s">
        <v>3019</v>
      </c>
    </row>
    <row r="123" spans="1:7" x14ac:dyDescent="0.2">
      <c r="A123" s="5">
        <v>122</v>
      </c>
      <c r="B123" s="5">
        <v>393</v>
      </c>
      <c r="C123" s="5" t="s">
        <v>3017</v>
      </c>
      <c r="D123" s="72">
        <v>70000</v>
      </c>
      <c r="E123" s="5">
        <v>5</v>
      </c>
      <c r="F123" s="5" t="s">
        <v>3022</v>
      </c>
      <c r="G123" s="5" t="s">
        <v>3019</v>
      </c>
    </row>
    <row r="124" spans="1:7" x14ac:dyDescent="0.2">
      <c r="A124" s="4">
        <v>123</v>
      </c>
      <c r="B124" s="4">
        <v>395</v>
      </c>
      <c r="C124" s="4" t="s">
        <v>3017</v>
      </c>
      <c r="D124" s="71">
        <v>70000</v>
      </c>
      <c r="E124" s="4">
        <v>5</v>
      </c>
      <c r="F124" s="4" t="s">
        <v>3022</v>
      </c>
      <c r="G124" s="4" t="s">
        <v>3019</v>
      </c>
    </row>
    <row r="125" spans="1:7" x14ac:dyDescent="0.2">
      <c r="A125" s="5">
        <v>124</v>
      </c>
      <c r="B125" s="5">
        <v>397</v>
      </c>
      <c r="C125" s="5" t="s">
        <v>3017</v>
      </c>
      <c r="D125" s="72">
        <v>70000</v>
      </c>
      <c r="E125" s="5">
        <v>5</v>
      </c>
      <c r="F125" s="5" t="s">
        <v>3022</v>
      </c>
      <c r="G125" s="5" t="s">
        <v>3019</v>
      </c>
    </row>
    <row r="126" spans="1:7" x14ac:dyDescent="0.2">
      <c r="A126" s="4">
        <v>125</v>
      </c>
      <c r="B126" s="4">
        <v>398</v>
      </c>
      <c r="C126" s="4" t="s">
        <v>3020</v>
      </c>
      <c r="D126" s="71">
        <v>80000</v>
      </c>
      <c r="E126" s="4">
        <v>1</v>
      </c>
      <c r="F126" s="4" t="s">
        <v>3022</v>
      </c>
      <c r="G126" s="4" t="s">
        <v>3019</v>
      </c>
    </row>
    <row r="127" spans="1:7" x14ac:dyDescent="0.2">
      <c r="A127" s="5">
        <v>126</v>
      </c>
      <c r="B127" s="5">
        <v>406</v>
      </c>
      <c r="C127" s="5" t="s">
        <v>3020</v>
      </c>
      <c r="D127" s="72">
        <v>70000</v>
      </c>
      <c r="E127" s="5">
        <v>1</v>
      </c>
      <c r="F127" s="5" t="s">
        <v>3022</v>
      </c>
      <c r="G127" s="5" t="s">
        <v>3019</v>
      </c>
    </row>
    <row r="128" spans="1:7" x14ac:dyDescent="0.2">
      <c r="A128" s="4">
        <v>127</v>
      </c>
      <c r="B128" s="4">
        <v>408</v>
      </c>
      <c r="C128" s="4" t="s">
        <v>3017</v>
      </c>
      <c r="D128" s="71">
        <v>10000</v>
      </c>
      <c r="E128" s="4">
        <v>2</v>
      </c>
      <c r="F128" s="4" t="s">
        <v>3023</v>
      </c>
      <c r="G128" s="4" t="s">
        <v>3021</v>
      </c>
    </row>
    <row r="129" spans="1:7" x14ac:dyDescent="0.2">
      <c r="A129" s="5">
        <v>128</v>
      </c>
      <c r="B129" s="5">
        <v>411</v>
      </c>
      <c r="C129" s="5" t="s">
        <v>3017</v>
      </c>
      <c r="D129" s="72">
        <v>40000</v>
      </c>
      <c r="E129" s="5">
        <v>0</v>
      </c>
      <c r="F129" s="5" t="s">
        <v>3023</v>
      </c>
      <c r="G129" s="5" t="s">
        <v>3019</v>
      </c>
    </row>
    <row r="130" spans="1:7" x14ac:dyDescent="0.2">
      <c r="A130" s="4">
        <v>129</v>
      </c>
      <c r="B130" s="4">
        <v>421</v>
      </c>
      <c r="C130" s="4" t="s">
        <v>3017</v>
      </c>
      <c r="D130" s="71">
        <v>40000</v>
      </c>
      <c r="E130" s="4">
        <v>0</v>
      </c>
      <c r="F130" s="4" t="s">
        <v>3023</v>
      </c>
      <c r="G130" s="4" t="s">
        <v>3019</v>
      </c>
    </row>
    <row r="131" spans="1:7" x14ac:dyDescent="0.2">
      <c r="A131" s="5">
        <v>130</v>
      </c>
      <c r="B131" s="5">
        <v>428</v>
      </c>
      <c r="C131" s="5" t="s">
        <v>3020</v>
      </c>
      <c r="D131" s="72">
        <v>40000</v>
      </c>
      <c r="E131" s="5">
        <v>0</v>
      </c>
      <c r="F131" s="5" t="s">
        <v>3023</v>
      </c>
      <c r="G131" s="5" t="s">
        <v>3019</v>
      </c>
    </row>
    <row r="132" spans="1:7" x14ac:dyDescent="0.2">
      <c r="A132" s="4">
        <v>131</v>
      </c>
      <c r="B132" s="4">
        <v>437</v>
      </c>
      <c r="C132" s="4" t="s">
        <v>3017</v>
      </c>
      <c r="D132" s="71">
        <v>30000</v>
      </c>
      <c r="E132" s="4">
        <v>0</v>
      </c>
      <c r="F132" s="4" t="s">
        <v>3023</v>
      </c>
      <c r="G132" s="4" t="s">
        <v>3019</v>
      </c>
    </row>
    <row r="133" spans="1:7" x14ac:dyDescent="0.2">
      <c r="A133" s="5">
        <v>132</v>
      </c>
      <c r="B133" s="5">
        <v>444</v>
      </c>
      <c r="C133" s="5" t="s">
        <v>3017</v>
      </c>
      <c r="D133" s="72">
        <v>30000</v>
      </c>
      <c r="E133" s="5">
        <v>0</v>
      </c>
      <c r="F133" s="5" t="s">
        <v>3023</v>
      </c>
      <c r="G133" s="5" t="s">
        <v>3021</v>
      </c>
    </row>
    <row r="134" spans="1:7" x14ac:dyDescent="0.2">
      <c r="A134" s="4">
        <v>133</v>
      </c>
      <c r="B134" s="4">
        <v>445</v>
      </c>
      <c r="C134" s="4" t="s">
        <v>3020</v>
      </c>
      <c r="D134" s="71">
        <v>30000</v>
      </c>
      <c r="E134" s="4">
        <v>0</v>
      </c>
      <c r="F134" s="4" t="s">
        <v>3023</v>
      </c>
      <c r="G134" s="4" t="s">
        <v>3021</v>
      </c>
    </row>
    <row r="135" spans="1:7" x14ac:dyDescent="0.2">
      <c r="A135" s="5">
        <v>134</v>
      </c>
      <c r="B135" s="5">
        <v>447</v>
      </c>
      <c r="C135" s="5" t="s">
        <v>3020</v>
      </c>
      <c r="D135" s="72">
        <v>30000</v>
      </c>
      <c r="E135" s="5">
        <v>0</v>
      </c>
      <c r="F135" s="5" t="s">
        <v>3024</v>
      </c>
      <c r="G135" s="5" t="s">
        <v>3021</v>
      </c>
    </row>
    <row r="136" spans="1:7" x14ac:dyDescent="0.2">
      <c r="A136" s="4">
        <v>135</v>
      </c>
      <c r="B136" s="4">
        <v>451</v>
      </c>
      <c r="C136" s="4" t="s">
        <v>3020</v>
      </c>
      <c r="D136" s="71">
        <v>10000</v>
      </c>
      <c r="E136" s="4">
        <v>5</v>
      </c>
      <c r="F136" s="4" t="s">
        <v>3023</v>
      </c>
      <c r="G136" s="4" t="s">
        <v>3019</v>
      </c>
    </row>
    <row r="137" spans="1:7" x14ac:dyDescent="0.2">
      <c r="A137" s="5">
        <v>136</v>
      </c>
      <c r="B137" s="5">
        <v>452</v>
      </c>
      <c r="C137" s="5" t="s">
        <v>3020</v>
      </c>
      <c r="D137" s="72">
        <v>30000</v>
      </c>
      <c r="E137" s="5">
        <v>0</v>
      </c>
      <c r="F137" s="5" t="s">
        <v>3024</v>
      </c>
      <c r="G137" s="5" t="s">
        <v>3021</v>
      </c>
    </row>
    <row r="138" spans="1:7" x14ac:dyDescent="0.2">
      <c r="A138" s="4">
        <v>137</v>
      </c>
      <c r="B138" s="4">
        <v>453</v>
      </c>
      <c r="C138" s="4" t="s">
        <v>3020</v>
      </c>
      <c r="D138" s="71">
        <v>40000</v>
      </c>
      <c r="E138" s="4">
        <v>0</v>
      </c>
      <c r="F138" s="4" t="s">
        <v>3023</v>
      </c>
      <c r="G138" s="4" t="s">
        <v>3021</v>
      </c>
    </row>
    <row r="139" spans="1:7" x14ac:dyDescent="0.2">
      <c r="A139" s="5">
        <v>138</v>
      </c>
      <c r="B139" s="5">
        <v>460</v>
      </c>
      <c r="C139" s="5" t="s">
        <v>3017</v>
      </c>
      <c r="D139" s="72">
        <v>40000</v>
      </c>
      <c r="E139" s="5">
        <v>0</v>
      </c>
      <c r="F139" s="5" t="s">
        <v>3023</v>
      </c>
      <c r="G139" s="5" t="s">
        <v>3019</v>
      </c>
    </row>
    <row r="140" spans="1:7" x14ac:dyDescent="0.2">
      <c r="A140" s="4">
        <v>139</v>
      </c>
      <c r="B140" s="4">
        <v>463</v>
      </c>
      <c r="C140" s="4" t="s">
        <v>3017</v>
      </c>
      <c r="D140" s="71">
        <v>40000</v>
      </c>
      <c r="E140" s="4">
        <v>0</v>
      </c>
      <c r="F140" s="4" t="s">
        <v>3023</v>
      </c>
      <c r="G140" s="4" t="s">
        <v>3021</v>
      </c>
    </row>
    <row r="141" spans="1:7" x14ac:dyDescent="0.2">
      <c r="A141" s="5">
        <v>140</v>
      </c>
      <c r="B141" s="5">
        <v>466</v>
      </c>
      <c r="C141" s="5" t="s">
        <v>3020</v>
      </c>
      <c r="D141" s="72">
        <v>30000</v>
      </c>
      <c r="E141" s="5">
        <v>2</v>
      </c>
      <c r="F141" s="5" t="s">
        <v>3022</v>
      </c>
      <c r="G141" s="5" t="s">
        <v>3021</v>
      </c>
    </row>
    <row r="142" spans="1:7" x14ac:dyDescent="0.2">
      <c r="A142" s="4">
        <v>141</v>
      </c>
      <c r="B142" s="4">
        <v>467</v>
      </c>
      <c r="C142" s="4" t="s">
        <v>3020</v>
      </c>
      <c r="D142" s="71">
        <v>30000</v>
      </c>
      <c r="E142" s="4">
        <v>0</v>
      </c>
      <c r="F142" s="4" t="s">
        <v>3024</v>
      </c>
      <c r="G142" s="4" t="s">
        <v>3021</v>
      </c>
    </row>
    <row r="143" spans="1:7" x14ac:dyDescent="0.2">
      <c r="A143" s="5">
        <v>142</v>
      </c>
      <c r="B143" s="5">
        <v>468</v>
      </c>
      <c r="C143" s="5" t="s">
        <v>3017</v>
      </c>
      <c r="D143" s="72">
        <v>40000</v>
      </c>
      <c r="E143" s="5">
        <v>0</v>
      </c>
      <c r="F143" s="5" t="s">
        <v>3023</v>
      </c>
      <c r="G143" s="5" t="s">
        <v>3021</v>
      </c>
    </row>
    <row r="144" spans="1:7" x14ac:dyDescent="0.2">
      <c r="A144" s="4">
        <v>143</v>
      </c>
      <c r="B144" s="4">
        <v>469</v>
      </c>
      <c r="C144" s="4" t="s">
        <v>3020</v>
      </c>
      <c r="D144" s="71">
        <v>40000</v>
      </c>
      <c r="E144" s="4">
        <v>0</v>
      </c>
      <c r="F144" s="4" t="s">
        <v>3023</v>
      </c>
      <c r="G144" s="4" t="s">
        <v>3021</v>
      </c>
    </row>
    <row r="145" spans="1:7" x14ac:dyDescent="0.2">
      <c r="A145" s="5">
        <v>144</v>
      </c>
      <c r="B145" s="5">
        <v>470</v>
      </c>
      <c r="C145" s="5" t="s">
        <v>3017</v>
      </c>
      <c r="D145" s="72">
        <v>40000</v>
      </c>
      <c r="E145" s="5">
        <v>0</v>
      </c>
      <c r="F145" s="5" t="s">
        <v>3023</v>
      </c>
      <c r="G145" s="5" t="s">
        <v>3019</v>
      </c>
    </row>
    <row r="146" spans="1:7" x14ac:dyDescent="0.2">
      <c r="A146" s="4">
        <v>145</v>
      </c>
      <c r="B146" s="4">
        <v>471</v>
      </c>
      <c r="C146" s="4" t="s">
        <v>3020</v>
      </c>
      <c r="D146" s="71">
        <v>40000</v>
      </c>
      <c r="E146" s="4">
        <v>0</v>
      </c>
      <c r="F146" s="4" t="s">
        <v>3023</v>
      </c>
      <c r="G146" s="4" t="s">
        <v>3021</v>
      </c>
    </row>
    <row r="147" spans="1:7" x14ac:dyDescent="0.2">
      <c r="A147" s="5">
        <v>146</v>
      </c>
      <c r="B147" s="5">
        <v>472</v>
      </c>
      <c r="C147" s="5" t="s">
        <v>3020</v>
      </c>
      <c r="D147" s="72">
        <v>40000</v>
      </c>
      <c r="E147" s="5">
        <v>0</v>
      </c>
      <c r="F147" s="5" t="s">
        <v>3023</v>
      </c>
      <c r="G147" s="5" t="s">
        <v>3021</v>
      </c>
    </row>
    <row r="148" spans="1:7" x14ac:dyDescent="0.2">
      <c r="A148" s="4">
        <v>147</v>
      </c>
      <c r="B148" s="4">
        <v>483</v>
      </c>
      <c r="C148" s="4" t="s">
        <v>3020</v>
      </c>
      <c r="D148" s="71">
        <v>40000</v>
      </c>
      <c r="E148" s="4">
        <v>2</v>
      </c>
      <c r="F148" s="4" t="s">
        <v>3018</v>
      </c>
      <c r="G148" s="4" t="s">
        <v>3019</v>
      </c>
    </row>
    <row r="149" spans="1:7" x14ac:dyDescent="0.2">
      <c r="A149" s="5">
        <v>148</v>
      </c>
      <c r="B149" s="5">
        <v>485</v>
      </c>
      <c r="C149" s="5" t="s">
        <v>3017</v>
      </c>
      <c r="D149" s="72">
        <v>60000</v>
      </c>
      <c r="E149" s="5">
        <v>2</v>
      </c>
      <c r="F149" s="5" t="s">
        <v>3025</v>
      </c>
      <c r="G149" s="5" t="s">
        <v>3019</v>
      </c>
    </row>
    <row r="150" spans="1:7" x14ac:dyDescent="0.2">
      <c r="A150" s="4">
        <v>149</v>
      </c>
      <c r="B150" s="4">
        <v>487</v>
      </c>
      <c r="C150" s="4" t="s">
        <v>3017</v>
      </c>
      <c r="D150" s="71">
        <v>40000</v>
      </c>
      <c r="E150" s="4">
        <v>2</v>
      </c>
      <c r="F150" s="4" t="s">
        <v>3018</v>
      </c>
      <c r="G150" s="4" t="s">
        <v>3019</v>
      </c>
    </row>
    <row r="151" spans="1:7" x14ac:dyDescent="0.2">
      <c r="A151" s="5">
        <v>150</v>
      </c>
      <c r="B151" s="5">
        <v>488</v>
      </c>
      <c r="C151" s="5" t="s">
        <v>3017</v>
      </c>
      <c r="D151" s="72">
        <v>40000</v>
      </c>
      <c r="E151" s="5">
        <v>2</v>
      </c>
      <c r="F151" s="5" t="s">
        <v>3018</v>
      </c>
      <c r="G151" s="5" t="s">
        <v>3019</v>
      </c>
    </row>
    <row r="152" spans="1:7" x14ac:dyDescent="0.2">
      <c r="A152" s="4">
        <v>151</v>
      </c>
      <c r="B152" s="4">
        <v>489</v>
      </c>
      <c r="C152" s="4" t="s">
        <v>3020</v>
      </c>
      <c r="D152" s="71">
        <v>40000</v>
      </c>
      <c r="E152" s="4">
        <v>2</v>
      </c>
      <c r="F152" s="4" t="s">
        <v>3018</v>
      </c>
      <c r="G152" s="4" t="s">
        <v>3019</v>
      </c>
    </row>
    <row r="153" spans="1:7" x14ac:dyDescent="0.2">
      <c r="A153" s="5">
        <v>152</v>
      </c>
      <c r="B153" s="5">
        <v>491</v>
      </c>
      <c r="C153" s="5" t="s">
        <v>3020</v>
      </c>
      <c r="D153" s="72">
        <v>60000</v>
      </c>
      <c r="E153" s="5">
        <v>2</v>
      </c>
      <c r="F153" s="5" t="s">
        <v>3025</v>
      </c>
      <c r="G153" s="5" t="s">
        <v>3021</v>
      </c>
    </row>
    <row r="154" spans="1:7" x14ac:dyDescent="0.2">
      <c r="A154" s="4">
        <v>153</v>
      </c>
      <c r="B154" s="4">
        <v>493</v>
      </c>
      <c r="C154" s="4" t="s">
        <v>3020</v>
      </c>
      <c r="D154" s="71">
        <v>40000</v>
      </c>
      <c r="E154" s="4">
        <v>0</v>
      </c>
      <c r="F154" s="4" t="s">
        <v>3023</v>
      </c>
      <c r="G154" s="4" t="s">
        <v>3019</v>
      </c>
    </row>
    <row r="155" spans="1:7" x14ac:dyDescent="0.2">
      <c r="A155" s="5">
        <v>154</v>
      </c>
      <c r="B155" s="5">
        <v>494</v>
      </c>
      <c r="C155" s="5" t="s">
        <v>3017</v>
      </c>
      <c r="D155" s="72">
        <v>40000</v>
      </c>
      <c r="E155" s="5">
        <v>0</v>
      </c>
      <c r="F155" s="5" t="s">
        <v>3023</v>
      </c>
      <c r="G155" s="5" t="s">
        <v>3019</v>
      </c>
    </row>
    <row r="156" spans="1:7" x14ac:dyDescent="0.2">
      <c r="A156" s="4">
        <v>155</v>
      </c>
      <c r="B156" s="4">
        <v>497</v>
      </c>
      <c r="C156" s="4" t="s">
        <v>3020</v>
      </c>
      <c r="D156" s="71">
        <v>40000</v>
      </c>
      <c r="E156" s="4">
        <v>0</v>
      </c>
      <c r="F156" s="4" t="s">
        <v>3022</v>
      </c>
      <c r="G156" s="4" t="s">
        <v>3019</v>
      </c>
    </row>
    <row r="157" spans="1:7" x14ac:dyDescent="0.2">
      <c r="A157" s="5">
        <v>156</v>
      </c>
      <c r="B157" s="5">
        <v>507</v>
      </c>
      <c r="C157" s="5" t="s">
        <v>3020</v>
      </c>
      <c r="D157" s="72">
        <v>40000</v>
      </c>
      <c r="E157" s="5">
        <v>0</v>
      </c>
      <c r="F157" s="5" t="s">
        <v>3022</v>
      </c>
      <c r="G157" s="5" t="s">
        <v>3021</v>
      </c>
    </row>
    <row r="158" spans="1:7" x14ac:dyDescent="0.2">
      <c r="A158" s="4">
        <v>157</v>
      </c>
      <c r="B158" s="4">
        <v>508</v>
      </c>
      <c r="C158" s="4" t="s">
        <v>3020</v>
      </c>
      <c r="D158" s="71">
        <v>40000</v>
      </c>
      <c r="E158" s="4">
        <v>0</v>
      </c>
      <c r="F158" s="4" t="s">
        <v>3022</v>
      </c>
      <c r="G158" s="4" t="s">
        <v>3021</v>
      </c>
    </row>
    <row r="159" spans="1:7" x14ac:dyDescent="0.2">
      <c r="A159" s="5">
        <v>158</v>
      </c>
      <c r="B159" s="5">
        <v>510</v>
      </c>
      <c r="C159" s="5" t="s">
        <v>3017</v>
      </c>
      <c r="D159" s="72">
        <v>40000</v>
      </c>
      <c r="E159" s="5">
        <v>0</v>
      </c>
      <c r="F159" s="5" t="s">
        <v>3023</v>
      </c>
      <c r="G159" s="5" t="s">
        <v>3019</v>
      </c>
    </row>
    <row r="160" spans="1:7" x14ac:dyDescent="0.2">
      <c r="A160" s="4">
        <v>159</v>
      </c>
      <c r="B160" s="4">
        <v>518</v>
      </c>
      <c r="C160" s="4" t="s">
        <v>3020</v>
      </c>
      <c r="D160" s="71">
        <v>40000</v>
      </c>
      <c r="E160" s="4">
        <v>0</v>
      </c>
      <c r="F160" s="4" t="s">
        <v>3023</v>
      </c>
      <c r="G160" s="4" t="s">
        <v>3019</v>
      </c>
    </row>
    <row r="161" spans="1:7" x14ac:dyDescent="0.2">
      <c r="A161" s="5">
        <v>160</v>
      </c>
      <c r="B161" s="5">
        <v>522</v>
      </c>
      <c r="C161" s="5" t="s">
        <v>3020</v>
      </c>
      <c r="D161" s="72">
        <v>40000</v>
      </c>
      <c r="E161" s="5">
        <v>0</v>
      </c>
      <c r="F161" s="5" t="s">
        <v>3023</v>
      </c>
      <c r="G161" s="5" t="s">
        <v>3021</v>
      </c>
    </row>
    <row r="162" spans="1:7" x14ac:dyDescent="0.2">
      <c r="A162" s="4">
        <v>161</v>
      </c>
      <c r="B162" s="4">
        <v>524</v>
      </c>
      <c r="C162" s="4" t="s">
        <v>3020</v>
      </c>
      <c r="D162" s="71">
        <v>40000</v>
      </c>
      <c r="E162" s="4">
        <v>0</v>
      </c>
      <c r="F162" s="4" t="s">
        <v>3022</v>
      </c>
      <c r="G162" s="4" t="s">
        <v>3021</v>
      </c>
    </row>
    <row r="163" spans="1:7" x14ac:dyDescent="0.2">
      <c r="A163" s="5">
        <v>162</v>
      </c>
      <c r="B163" s="5">
        <v>526</v>
      </c>
      <c r="C163" s="5" t="s">
        <v>3020</v>
      </c>
      <c r="D163" s="72">
        <v>40000</v>
      </c>
      <c r="E163" s="5">
        <v>0</v>
      </c>
      <c r="F163" s="5" t="s">
        <v>3022</v>
      </c>
      <c r="G163" s="5" t="s">
        <v>3021</v>
      </c>
    </row>
    <row r="164" spans="1:7" x14ac:dyDescent="0.2">
      <c r="A164" s="4">
        <v>163</v>
      </c>
      <c r="B164" s="4">
        <v>535</v>
      </c>
      <c r="C164" s="4" t="s">
        <v>3020</v>
      </c>
      <c r="D164" s="71">
        <v>40000</v>
      </c>
      <c r="E164" s="4">
        <v>0</v>
      </c>
      <c r="F164" s="4" t="s">
        <v>3022</v>
      </c>
      <c r="G164" s="4" t="s">
        <v>3019</v>
      </c>
    </row>
    <row r="165" spans="1:7" x14ac:dyDescent="0.2">
      <c r="A165" s="5">
        <v>164</v>
      </c>
      <c r="B165" s="5">
        <v>539</v>
      </c>
      <c r="C165" s="5" t="s">
        <v>3017</v>
      </c>
      <c r="D165" s="72">
        <v>40000</v>
      </c>
      <c r="E165" s="5">
        <v>0</v>
      </c>
      <c r="F165" s="5" t="s">
        <v>3022</v>
      </c>
      <c r="G165" s="5" t="s">
        <v>3019</v>
      </c>
    </row>
    <row r="166" spans="1:7" x14ac:dyDescent="0.2">
      <c r="A166" s="4">
        <v>165</v>
      </c>
      <c r="B166" s="4">
        <v>540</v>
      </c>
      <c r="C166" s="4" t="s">
        <v>3020</v>
      </c>
      <c r="D166" s="71">
        <v>40000</v>
      </c>
      <c r="E166" s="4">
        <v>0</v>
      </c>
      <c r="F166" s="4" t="s">
        <v>3022</v>
      </c>
      <c r="G166" s="4" t="s">
        <v>3021</v>
      </c>
    </row>
    <row r="167" spans="1:7" x14ac:dyDescent="0.2">
      <c r="A167" s="5">
        <v>166</v>
      </c>
      <c r="B167" s="5">
        <v>547</v>
      </c>
      <c r="C167" s="5" t="s">
        <v>3017</v>
      </c>
      <c r="D167" s="72">
        <v>60000</v>
      </c>
      <c r="E167" s="5">
        <v>0</v>
      </c>
      <c r="F167" s="5" t="s">
        <v>3022</v>
      </c>
      <c r="G167" s="5" t="s">
        <v>3021</v>
      </c>
    </row>
    <row r="168" spans="1:7" x14ac:dyDescent="0.2">
      <c r="A168" s="4">
        <v>167</v>
      </c>
      <c r="B168" s="4">
        <v>549</v>
      </c>
      <c r="C168" s="4" t="s">
        <v>3020</v>
      </c>
      <c r="D168" s="71">
        <v>70000</v>
      </c>
      <c r="E168" s="4">
        <v>0</v>
      </c>
      <c r="F168" s="4" t="s">
        <v>3022</v>
      </c>
      <c r="G168" s="4" t="s">
        <v>3021</v>
      </c>
    </row>
    <row r="169" spans="1:7" x14ac:dyDescent="0.2">
      <c r="A169" s="5">
        <v>168</v>
      </c>
      <c r="B169" s="5">
        <v>550</v>
      </c>
      <c r="C169" s="5" t="s">
        <v>3020</v>
      </c>
      <c r="D169" s="72">
        <v>80000</v>
      </c>
      <c r="E169" s="5">
        <v>0</v>
      </c>
      <c r="F169" s="5" t="s">
        <v>3018</v>
      </c>
      <c r="G169" s="5" t="s">
        <v>3021</v>
      </c>
    </row>
    <row r="170" spans="1:7" x14ac:dyDescent="0.2">
      <c r="A170" s="4">
        <v>169</v>
      </c>
      <c r="B170" s="4">
        <v>551</v>
      </c>
      <c r="C170" s="4" t="s">
        <v>3020</v>
      </c>
      <c r="D170" s="71">
        <v>80000</v>
      </c>
      <c r="E170" s="4">
        <v>0</v>
      </c>
      <c r="F170" s="4" t="s">
        <v>3018</v>
      </c>
      <c r="G170" s="4" t="s">
        <v>3021</v>
      </c>
    </row>
    <row r="171" spans="1:7" x14ac:dyDescent="0.2">
      <c r="A171" s="5">
        <v>170</v>
      </c>
      <c r="B171" s="5">
        <v>553</v>
      </c>
      <c r="C171" s="5" t="s">
        <v>3017</v>
      </c>
      <c r="D171" s="72">
        <v>90000</v>
      </c>
      <c r="E171" s="5">
        <v>4</v>
      </c>
      <c r="F171" s="5" t="s">
        <v>3018</v>
      </c>
      <c r="G171" s="5" t="s">
        <v>3019</v>
      </c>
    </row>
    <row r="172" spans="1:7" x14ac:dyDescent="0.2">
      <c r="A172" s="4">
        <v>171</v>
      </c>
      <c r="B172" s="4">
        <v>555</v>
      </c>
      <c r="C172" s="4" t="s">
        <v>3017</v>
      </c>
      <c r="D172" s="71">
        <v>90000</v>
      </c>
      <c r="E172" s="4">
        <v>4</v>
      </c>
      <c r="F172" s="4" t="s">
        <v>3018</v>
      </c>
      <c r="G172" s="4" t="s">
        <v>3019</v>
      </c>
    </row>
    <row r="173" spans="1:7" x14ac:dyDescent="0.2">
      <c r="A173" s="5">
        <v>172</v>
      </c>
      <c r="B173" s="5">
        <v>556</v>
      </c>
      <c r="C173" s="5" t="s">
        <v>3020</v>
      </c>
      <c r="D173" s="72">
        <v>100000</v>
      </c>
      <c r="E173" s="5">
        <v>1</v>
      </c>
      <c r="F173" s="5" t="s">
        <v>3018</v>
      </c>
      <c r="G173" s="5" t="s">
        <v>3019</v>
      </c>
    </row>
    <row r="174" spans="1:7" x14ac:dyDescent="0.2">
      <c r="A174" s="4">
        <v>173</v>
      </c>
      <c r="B174" s="4">
        <v>568</v>
      </c>
      <c r="C174" s="4" t="s">
        <v>3017</v>
      </c>
      <c r="D174" s="71">
        <v>100000</v>
      </c>
      <c r="E174" s="4">
        <v>1</v>
      </c>
      <c r="F174" s="4" t="s">
        <v>3018</v>
      </c>
      <c r="G174" s="4" t="s">
        <v>3019</v>
      </c>
    </row>
    <row r="175" spans="1:7" x14ac:dyDescent="0.2">
      <c r="A175" s="5">
        <v>174</v>
      </c>
      <c r="B175" s="5">
        <v>570</v>
      </c>
      <c r="C175" s="5" t="s">
        <v>3020</v>
      </c>
      <c r="D175" s="72">
        <v>110000</v>
      </c>
      <c r="E175" s="5">
        <v>0</v>
      </c>
      <c r="F175" s="5" t="s">
        <v>3025</v>
      </c>
      <c r="G175" s="5" t="s">
        <v>3021</v>
      </c>
    </row>
    <row r="176" spans="1:7" x14ac:dyDescent="0.2">
      <c r="A176" s="4">
        <v>175</v>
      </c>
      <c r="B176" s="4">
        <v>573</v>
      </c>
      <c r="C176" s="4" t="s">
        <v>3017</v>
      </c>
      <c r="D176" s="71">
        <v>110000</v>
      </c>
      <c r="E176" s="4">
        <v>0</v>
      </c>
      <c r="F176" s="4" t="s">
        <v>3025</v>
      </c>
      <c r="G176" s="4" t="s">
        <v>3019</v>
      </c>
    </row>
    <row r="177" spans="1:7" x14ac:dyDescent="0.2">
      <c r="A177" s="5">
        <v>176</v>
      </c>
      <c r="B177" s="5">
        <v>576</v>
      </c>
      <c r="C177" s="5" t="s">
        <v>3020</v>
      </c>
      <c r="D177" s="72">
        <v>70000</v>
      </c>
      <c r="E177" s="5">
        <v>0</v>
      </c>
      <c r="F177" s="5" t="s">
        <v>3022</v>
      </c>
      <c r="G177" s="5" t="s">
        <v>3019</v>
      </c>
    </row>
    <row r="178" spans="1:7" x14ac:dyDescent="0.2">
      <c r="A178" s="4">
        <v>177</v>
      </c>
      <c r="B178" s="4">
        <v>578</v>
      </c>
      <c r="C178" s="4" t="s">
        <v>3017</v>
      </c>
      <c r="D178" s="71">
        <v>90000</v>
      </c>
      <c r="E178" s="4">
        <v>4</v>
      </c>
      <c r="F178" s="4" t="s">
        <v>3018</v>
      </c>
      <c r="G178" s="4" t="s">
        <v>3019</v>
      </c>
    </row>
    <row r="179" spans="1:7" x14ac:dyDescent="0.2">
      <c r="A179" s="5">
        <v>178</v>
      </c>
      <c r="B179" s="5">
        <v>579</v>
      </c>
      <c r="C179" s="5" t="s">
        <v>3017</v>
      </c>
      <c r="D179" s="72">
        <v>110000</v>
      </c>
      <c r="E179" s="5">
        <v>2</v>
      </c>
      <c r="F179" s="5" t="s">
        <v>3025</v>
      </c>
      <c r="G179" s="5" t="s">
        <v>3019</v>
      </c>
    </row>
    <row r="180" spans="1:7" x14ac:dyDescent="0.2">
      <c r="A180" s="4">
        <v>179</v>
      </c>
      <c r="B180" s="4">
        <v>580</v>
      </c>
      <c r="C180" s="4" t="s">
        <v>3017</v>
      </c>
      <c r="D180" s="71">
        <v>100000</v>
      </c>
      <c r="E180" s="4">
        <v>2</v>
      </c>
      <c r="F180" s="4" t="s">
        <v>3025</v>
      </c>
      <c r="G180" s="4" t="s">
        <v>3019</v>
      </c>
    </row>
    <row r="181" spans="1:7" x14ac:dyDescent="0.2">
      <c r="A181" s="5">
        <v>180</v>
      </c>
      <c r="B181" s="5">
        <v>584</v>
      </c>
      <c r="C181" s="5" t="s">
        <v>3017</v>
      </c>
      <c r="D181" s="72">
        <v>120000</v>
      </c>
      <c r="E181" s="5">
        <v>2</v>
      </c>
      <c r="F181" s="5" t="s">
        <v>3025</v>
      </c>
      <c r="G181" s="5" t="s">
        <v>3019</v>
      </c>
    </row>
    <row r="182" spans="1:7" x14ac:dyDescent="0.2">
      <c r="A182" s="4">
        <v>181</v>
      </c>
      <c r="B182" s="4">
        <v>585</v>
      </c>
      <c r="C182" s="4" t="s">
        <v>3017</v>
      </c>
      <c r="D182" s="71">
        <v>160000</v>
      </c>
      <c r="E182" s="4">
        <v>1</v>
      </c>
      <c r="F182" s="4" t="s">
        <v>3018</v>
      </c>
      <c r="G182" s="4" t="s">
        <v>3019</v>
      </c>
    </row>
    <row r="183" spans="1:7" x14ac:dyDescent="0.2">
      <c r="A183" s="5">
        <v>182</v>
      </c>
      <c r="B183" s="5">
        <v>592</v>
      </c>
      <c r="C183" s="5" t="s">
        <v>3017</v>
      </c>
      <c r="D183" s="72">
        <v>170000</v>
      </c>
      <c r="E183" s="5">
        <v>2</v>
      </c>
      <c r="F183" s="5" t="s">
        <v>3025</v>
      </c>
      <c r="G183" s="5" t="s">
        <v>3019</v>
      </c>
    </row>
    <row r="184" spans="1:7" x14ac:dyDescent="0.2">
      <c r="A184" s="4">
        <v>183</v>
      </c>
      <c r="B184" s="4">
        <v>593</v>
      </c>
      <c r="C184" s="4" t="s">
        <v>3020</v>
      </c>
      <c r="D184" s="71">
        <v>70000</v>
      </c>
      <c r="E184" s="4">
        <v>4</v>
      </c>
      <c r="F184" s="4" t="s">
        <v>3018</v>
      </c>
      <c r="G184" s="4" t="s">
        <v>3019</v>
      </c>
    </row>
    <row r="185" spans="1:7" x14ac:dyDescent="0.2">
      <c r="A185" s="5">
        <v>184</v>
      </c>
      <c r="B185" s="5">
        <v>594</v>
      </c>
      <c r="C185" s="5" t="s">
        <v>3020</v>
      </c>
      <c r="D185" s="72">
        <v>70000</v>
      </c>
      <c r="E185" s="5">
        <v>4</v>
      </c>
      <c r="F185" s="5" t="s">
        <v>3018</v>
      </c>
      <c r="G185" s="5" t="s">
        <v>3019</v>
      </c>
    </row>
    <row r="186" spans="1:7" x14ac:dyDescent="0.2">
      <c r="A186" s="4">
        <v>185</v>
      </c>
      <c r="B186" s="4">
        <v>596</v>
      </c>
      <c r="C186" s="4" t="s">
        <v>3020</v>
      </c>
      <c r="D186" s="71">
        <v>70000</v>
      </c>
      <c r="E186" s="4">
        <v>4</v>
      </c>
      <c r="F186" s="4" t="s">
        <v>3018</v>
      </c>
      <c r="G186" s="4" t="s">
        <v>3019</v>
      </c>
    </row>
    <row r="187" spans="1:7" x14ac:dyDescent="0.2">
      <c r="A187" s="5">
        <v>186</v>
      </c>
      <c r="B187" s="5">
        <v>597</v>
      </c>
      <c r="C187" s="5" t="s">
        <v>3020</v>
      </c>
      <c r="D187" s="72">
        <v>70000</v>
      </c>
      <c r="E187" s="5">
        <v>4</v>
      </c>
      <c r="F187" s="5" t="s">
        <v>3018</v>
      </c>
      <c r="G187" s="5" t="s">
        <v>3019</v>
      </c>
    </row>
    <row r="188" spans="1:7" x14ac:dyDescent="0.2">
      <c r="A188" s="4">
        <v>187</v>
      </c>
      <c r="B188" s="4">
        <v>600</v>
      </c>
      <c r="C188" s="4" t="s">
        <v>3020</v>
      </c>
      <c r="D188" s="71">
        <v>70000</v>
      </c>
      <c r="E188" s="4">
        <v>4</v>
      </c>
      <c r="F188" s="4" t="s">
        <v>3018</v>
      </c>
      <c r="G188" s="4" t="s">
        <v>3019</v>
      </c>
    </row>
    <row r="189" spans="1:7" x14ac:dyDescent="0.2">
      <c r="A189" s="5">
        <v>188</v>
      </c>
      <c r="B189" s="5">
        <v>603</v>
      </c>
      <c r="C189" s="5" t="s">
        <v>3017</v>
      </c>
      <c r="D189" s="72">
        <v>60000</v>
      </c>
      <c r="E189" s="5">
        <v>4</v>
      </c>
      <c r="F189" s="5" t="s">
        <v>3025</v>
      </c>
      <c r="G189" s="5" t="s">
        <v>3019</v>
      </c>
    </row>
    <row r="190" spans="1:7" x14ac:dyDescent="0.2">
      <c r="A190" s="4">
        <v>189</v>
      </c>
      <c r="B190" s="4">
        <v>604</v>
      </c>
      <c r="C190" s="4" t="s">
        <v>3017</v>
      </c>
      <c r="D190" s="71">
        <v>60000</v>
      </c>
      <c r="E190" s="4">
        <v>4</v>
      </c>
      <c r="F190" s="4" t="s">
        <v>3025</v>
      </c>
      <c r="G190" s="4" t="s">
        <v>3021</v>
      </c>
    </row>
    <row r="191" spans="1:7" x14ac:dyDescent="0.2">
      <c r="A191" s="5">
        <v>190</v>
      </c>
      <c r="B191" s="5">
        <v>605</v>
      </c>
      <c r="C191" s="5" t="s">
        <v>3020</v>
      </c>
      <c r="D191" s="72">
        <v>60000</v>
      </c>
      <c r="E191" s="5">
        <v>4</v>
      </c>
      <c r="F191" s="5" t="s">
        <v>3025</v>
      </c>
      <c r="G191" s="5" t="s">
        <v>3019</v>
      </c>
    </row>
    <row r="192" spans="1:7" x14ac:dyDescent="0.2">
      <c r="A192" s="4">
        <v>191</v>
      </c>
      <c r="B192" s="4">
        <v>617</v>
      </c>
      <c r="C192" s="4" t="s">
        <v>3017</v>
      </c>
      <c r="D192" s="71">
        <v>70000</v>
      </c>
      <c r="E192" s="4">
        <v>5</v>
      </c>
      <c r="F192" s="4" t="s">
        <v>3018</v>
      </c>
      <c r="G192" s="4" t="s">
        <v>3019</v>
      </c>
    </row>
    <row r="193" spans="1:7" x14ac:dyDescent="0.2">
      <c r="A193" s="5">
        <v>192</v>
      </c>
      <c r="B193" s="5">
        <v>618</v>
      </c>
      <c r="C193" s="5" t="s">
        <v>3020</v>
      </c>
      <c r="D193" s="72">
        <v>70000</v>
      </c>
      <c r="E193" s="5">
        <v>5</v>
      </c>
      <c r="F193" s="5" t="s">
        <v>3018</v>
      </c>
      <c r="G193" s="5" t="s">
        <v>3019</v>
      </c>
    </row>
    <row r="194" spans="1:7" x14ac:dyDescent="0.2">
      <c r="A194" s="4">
        <v>193</v>
      </c>
      <c r="B194" s="4">
        <v>619</v>
      </c>
      <c r="C194" s="4" t="s">
        <v>3017</v>
      </c>
      <c r="D194" s="71">
        <v>60000</v>
      </c>
      <c r="E194" s="4">
        <v>4</v>
      </c>
      <c r="F194" s="4" t="s">
        <v>3018</v>
      </c>
      <c r="G194" s="4" t="s">
        <v>3019</v>
      </c>
    </row>
    <row r="195" spans="1:7" x14ac:dyDescent="0.2">
      <c r="A195" s="5">
        <v>194</v>
      </c>
      <c r="B195" s="5">
        <v>621</v>
      </c>
      <c r="C195" s="5" t="s">
        <v>3017</v>
      </c>
      <c r="D195" s="72">
        <v>60000</v>
      </c>
      <c r="E195" s="5">
        <v>4</v>
      </c>
      <c r="F195" s="5" t="s">
        <v>3018</v>
      </c>
      <c r="G195" s="5" t="s">
        <v>3019</v>
      </c>
    </row>
    <row r="196" spans="1:7" x14ac:dyDescent="0.2">
      <c r="A196" s="4">
        <v>195</v>
      </c>
      <c r="B196" s="4">
        <v>622</v>
      </c>
      <c r="C196" s="4" t="s">
        <v>3017</v>
      </c>
      <c r="D196" s="71">
        <v>60000</v>
      </c>
      <c r="E196" s="4">
        <v>4</v>
      </c>
      <c r="F196" s="4" t="s">
        <v>3018</v>
      </c>
      <c r="G196" s="4" t="s">
        <v>3019</v>
      </c>
    </row>
    <row r="197" spans="1:7" x14ac:dyDescent="0.2">
      <c r="A197" s="5">
        <v>196</v>
      </c>
      <c r="B197" s="5">
        <v>623</v>
      </c>
      <c r="C197" s="5" t="s">
        <v>3017</v>
      </c>
      <c r="D197" s="72">
        <v>60000</v>
      </c>
      <c r="E197" s="5">
        <v>5</v>
      </c>
      <c r="F197" s="5" t="s">
        <v>3018</v>
      </c>
      <c r="G197" s="5" t="s">
        <v>3019</v>
      </c>
    </row>
    <row r="198" spans="1:7" x14ac:dyDescent="0.2">
      <c r="A198" s="4">
        <v>197</v>
      </c>
      <c r="B198" s="4">
        <v>624</v>
      </c>
      <c r="C198" s="4" t="s">
        <v>3017</v>
      </c>
      <c r="D198" s="71">
        <v>60000</v>
      </c>
      <c r="E198" s="4">
        <v>5</v>
      </c>
      <c r="F198" s="4" t="s">
        <v>3018</v>
      </c>
      <c r="G198" s="4" t="s">
        <v>3019</v>
      </c>
    </row>
    <row r="199" spans="1:7" x14ac:dyDescent="0.2">
      <c r="A199" s="5">
        <v>198</v>
      </c>
      <c r="B199" s="5">
        <v>627</v>
      </c>
      <c r="C199" s="5" t="s">
        <v>3017</v>
      </c>
      <c r="D199" s="72">
        <v>70000</v>
      </c>
      <c r="E199" s="5">
        <v>3</v>
      </c>
      <c r="F199" s="5" t="s">
        <v>3018</v>
      </c>
      <c r="G199" s="5" t="s">
        <v>3021</v>
      </c>
    </row>
    <row r="200" spans="1:7" x14ac:dyDescent="0.2">
      <c r="A200" s="4">
        <v>199</v>
      </c>
      <c r="B200" s="4">
        <v>635</v>
      </c>
      <c r="C200" s="4" t="s">
        <v>3020</v>
      </c>
      <c r="D200" s="71">
        <v>70000</v>
      </c>
      <c r="E200" s="4">
        <v>4</v>
      </c>
      <c r="F200" s="4" t="s">
        <v>3018</v>
      </c>
      <c r="G200" s="4" t="s">
        <v>3019</v>
      </c>
    </row>
    <row r="201" spans="1:7" x14ac:dyDescent="0.2">
      <c r="A201" s="5">
        <v>200</v>
      </c>
      <c r="B201" s="5">
        <v>637</v>
      </c>
      <c r="C201" s="5" t="s">
        <v>3017</v>
      </c>
      <c r="D201" s="72">
        <v>70000</v>
      </c>
      <c r="E201" s="5">
        <v>4</v>
      </c>
      <c r="F201" s="5" t="s">
        <v>3018</v>
      </c>
      <c r="G201" s="5" t="s">
        <v>3019</v>
      </c>
    </row>
    <row r="202" spans="1:7" x14ac:dyDescent="0.2">
      <c r="A202" s="4">
        <v>201</v>
      </c>
      <c r="B202" s="4">
        <v>638</v>
      </c>
      <c r="C202" s="4" t="s">
        <v>3017</v>
      </c>
      <c r="D202" s="71">
        <v>70000</v>
      </c>
      <c r="E202" s="4">
        <v>4</v>
      </c>
      <c r="F202" s="4" t="s">
        <v>3018</v>
      </c>
      <c r="G202" s="4" t="s">
        <v>3019</v>
      </c>
    </row>
    <row r="203" spans="1:7" x14ac:dyDescent="0.2">
      <c r="A203" s="5">
        <v>202</v>
      </c>
      <c r="B203" s="5">
        <v>639</v>
      </c>
      <c r="C203" s="5" t="s">
        <v>3017</v>
      </c>
      <c r="D203" s="72">
        <v>70000</v>
      </c>
      <c r="E203" s="5">
        <v>4</v>
      </c>
      <c r="F203" s="5" t="s">
        <v>3018</v>
      </c>
      <c r="G203" s="5" t="s">
        <v>3019</v>
      </c>
    </row>
    <row r="204" spans="1:7" x14ac:dyDescent="0.2">
      <c r="A204" s="4">
        <v>203</v>
      </c>
      <c r="B204" s="4">
        <v>640</v>
      </c>
      <c r="C204" s="4" t="s">
        <v>3017</v>
      </c>
      <c r="D204" s="71">
        <v>80000</v>
      </c>
      <c r="E204" s="4">
        <v>5</v>
      </c>
      <c r="F204" s="4" t="s">
        <v>3018</v>
      </c>
      <c r="G204" s="4" t="s">
        <v>3021</v>
      </c>
    </row>
    <row r="205" spans="1:7" x14ac:dyDescent="0.2">
      <c r="A205" s="5">
        <v>204</v>
      </c>
      <c r="B205" s="5">
        <v>646</v>
      </c>
      <c r="C205" s="5" t="s">
        <v>3017</v>
      </c>
      <c r="D205" s="72">
        <v>40000</v>
      </c>
      <c r="E205" s="5">
        <v>2</v>
      </c>
      <c r="F205" s="5" t="s">
        <v>3023</v>
      </c>
      <c r="G205" s="5" t="s">
        <v>3019</v>
      </c>
    </row>
    <row r="206" spans="1:7" x14ac:dyDescent="0.2">
      <c r="A206" s="4">
        <v>205</v>
      </c>
      <c r="B206" s="4">
        <v>648</v>
      </c>
      <c r="C206" s="4" t="s">
        <v>3017</v>
      </c>
      <c r="D206" s="71">
        <v>40000</v>
      </c>
      <c r="E206" s="4">
        <v>2</v>
      </c>
      <c r="F206" s="4" t="s">
        <v>3023</v>
      </c>
      <c r="G206" s="4" t="s">
        <v>3019</v>
      </c>
    </row>
    <row r="207" spans="1:7" x14ac:dyDescent="0.2">
      <c r="A207" s="5">
        <v>206</v>
      </c>
      <c r="B207" s="5">
        <v>649</v>
      </c>
      <c r="C207" s="5" t="s">
        <v>3017</v>
      </c>
      <c r="D207" s="72">
        <v>40000</v>
      </c>
      <c r="E207" s="5">
        <v>2</v>
      </c>
      <c r="F207" s="5" t="s">
        <v>3023</v>
      </c>
      <c r="G207" s="5" t="s">
        <v>3019</v>
      </c>
    </row>
    <row r="208" spans="1:7" x14ac:dyDescent="0.2">
      <c r="A208" s="4">
        <v>207</v>
      </c>
      <c r="B208" s="4">
        <v>651</v>
      </c>
      <c r="C208" s="4" t="s">
        <v>3017</v>
      </c>
      <c r="D208" s="71">
        <v>60000</v>
      </c>
      <c r="E208" s="4">
        <v>2</v>
      </c>
      <c r="F208" s="4" t="s">
        <v>3022</v>
      </c>
      <c r="G208" s="4" t="s">
        <v>3019</v>
      </c>
    </row>
    <row r="209" spans="1:7" x14ac:dyDescent="0.2">
      <c r="A209" s="5">
        <v>208</v>
      </c>
      <c r="B209" s="5">
        <v>653</v>
      </c>
      <c r="C209" s="5" t="s">
        <v>3020</v>
      </c>
      <c r="D209" s="72">
        <v>60000</v>
      </c>
      <c r="E209" s="5">
        <v>2</v>
      </c>
      <c r="F209" s="5" t="s">
        <v>3022</v>
      </c>
      <c r="G209" s="5" t="s">
        <v>3019</v>
      </c>
    </row>
    <row r="210" spans="1:7" x14ac:dyDescent="0.2">
      <c r="A210" s="4">
        <v>209</v>
      </c>
      <c r="B210" s="4">
        <v>657</v>
      </c>
      <c r="C210" s="4" t="s">
        <v>3017</v>
      </c>
      <c r="D210" s="71">
        <v>60000</v>
      </c>
      <c r="E210" s="4">
        <v>2</v>
      </c>
      <c r="F210" s="4" t="s">
        <v>3018</v>
      </c>
      <c r="G210" s="4" t="s">
        <v>3019</v>
      </c>
    </row>
    <row r="211" spans="1:7" x14ac:dyDescent="0.2">
      <c r="A211" s="5">
        <v>210</v>
      </c>
      <c r="B211" s="5">
        <v>659</v>
      </c>
      <c r="C211" s="5" t="s">
        <v>3017</v>
      </c>
      <c r="D211" s="72">
        <v>60000</v>
      </c>
      <c r="E211" s="5">
        <v>2</v>
      </c>
      <c r="F211" s="5" t="s">
        <v>3018</v>
      </c>
      <c r="G211" s="5" t="s">
        <v>3019</v>
      </c>
    </row>
    <row r="212" spans="1:7" x14ac:dyDescent="0.2">
      <c r="A212" s="4">
        <v>211</v>
      </c>
      <c r="B212" s="4">
        <v>663</v>
      </c>
      <c r="C212" s="4" t="s">
        <v>3017</v>
      </c>
      <c r="D212" s="71">
        <v>70000</v>
      </c>
      <c r="E212" s="4">
        <v>4</v>
      </c>
      <c r="F212" s="4" t="s">
        <v>3022</v>
      </c>
      <c r="G212" s="4" t="s">
        <v>3019</v>
      </c>
    </row>
    <row r="213" spans="1:7" x14ac:dyDescent="0.2">
      <c r="A213" s="5">
        <v>212</v>
      </c>
      <c r="B213" s="5">
        <v>665</v>
      </c>
      <c r="C213" s="5" t="s">
        <v>3017</v>
      </c>
      <c r="D213" s="72">
        <v>40000</v>
      </c>
      <c r="E213" s="5">
        <v>2</v>
      </c>
      <c r="F213" s="5" t="s">
        <v>3023</v>
      </c>
      <c r="G213" s="5" t="s">
        <v>3019</v>
      </c>
    </row>
    <row r="214" spans="1:7" x14ac:dyDescent="0.2">
      <c r="A214" s="4">
        <v>213</v>
      </c>
      <c r="B214" s="4">
        <v>666</v>
      </c>
      <c r="C214" s="4" t="s">
        <v>3017</v>
      </c>
      <c r="D214" s="71">
        <v>40000</v>
      </c>
      <c r="E214" s="4">
        <v>2</v>
      </c>
      <c r="F214" s="4" t="s">
        <v>3023</v>
      </c>
      <c r="G214" s="4" t="s">
        <v>3019</v>
      </c>
    </row>
    <row r="215" spans="1:7" x14ac:dyDescent="0.2">
      <c r="A215" s="5">
        <v>214</v>
      </c>
      <c r="B215" s="5">
        <v>667</v>
      </c>
      <c r="C215" s="5" t="s">
        <v>3020</v>
      </c>
      <c r="D215" s="72">
        <v>60000</v>
      </c>
      <c r="E215" s="5">
        <v>2</v>
      </c>
      <c r="F215" s="5" t="s">
        <v>3022</v>
      </c>
      <c r="G215" s="5" t="s">
        <v>3019</v>
      </c>
    </row>
    <row r="216" spans="1:7" x14ac:dyDescent="0.2">
      <c r="A216" s="4">
        <v>215</v>
      </c>
      <c r="B216" s="4">
        <v>669</v>
      </c>
      <c r="C216" s="4" t="s">
        <v>3020</v>
      </c>
      <c r="D216" s="71">
        <v>60000</v>
      </c>
      <c r="E216" s="4">
        <v>2</v>
      </c>
      <c r="F216" s="4" t="s">
        <v>3022</v>
      </c>
      <c r="G216" s="4" t="s">
        <v>3019</v>
      </c>
    </row>
    <row r="217" spans="1:7" x14ac:dyDescent="0.2">
      <c r="A217" s="5">
        <v>216</v>
      </c>
      <c r="B217" s="5">
        <v>670</v>
      </c>
      <c r="C217" s="5" t="s">
        <v>3017</v>
      </c>
      <c r="D217" s="72">
        <v>40000</v>
      </c>
      <c r="E217" s="5">
        <v>2</v>
      </c>
      <c r="F217" s="5" t="s">
        <v>3024</v>
      </c>
      <c r="G217" s="5" t="s">
        <v>3019</v>
      </c>
    </row>
    <row r="218" spans="1:7" x14ac:dyDescent="0.2">
      <c r="A218" s="4">
        <v>217</v>
      </c>
      <c r="B218" s="4">
        <v>672</v>
      </c>
      <c r="C218" s="4" t="s">
        <v>3020</v>
      </c>
      <c r="D218" s="71">
        <v>60000</v>
      </c>
      <c r="E218" s="4">
        <v>2</v>
      </c>
      <c r="F218" s="4" t="s">
        <v>3022</v>
      </c>
      <c r="G218" s="4" t="s">
        <v>3019</v>
      </c>
    </row>
    <row r="219" spans="1:7" x14ac:dyDescent="0.2">
      <c r="A219" s="5">
        <v>218</v>
      </c>
      <c r="B219" s="5">
        <v>674</v>
      </c>
      <c r="C219" s="5" t="s">
        <v>3020</v>
      </c>
      <c r="D219" s="72">
        <v>60000</v>
      </c>
      <c r="E219" s="5">
        <v>2</v>
      </c>
      <c r="F219" s="5" t="s">
        <v>3022</v>
      </c>
      <c r="G219" s="5" t="s">
        <v>3019</v>
      </c>
    </row>
    <row r="220" spans="1:7" x14ac:dyDescent="0.2">
      <c r="A220" s="4">
        <v>219</v>
      </c>
      <c r="B220" s="4">
        <v>678</v>
      </c>
      <c r="C220" s="4" t="s">
        <v>3020</v>
      </c>
      <c r="D220" s="71">
        <v>60000</v>
      </c>
      <c r="E220" s="4">
        <v>2</v>
      </c>
      <c r="F220" s="4" t="s">
        <v>3022</v>
      </c>
      <c r="G220" s="4" t="s">
        <v>3021</v>
      </c>
    </row>
    <row r="221" spans="1:7" x14ac:dyDescent="0.2">
      <c r="A221" s="5">
        <v>220</v>
      </c>
      <c r="B221" s="5">
        <v>679</v>
      </c>
      <c r="C221" s="5" t="s">
        <v>3017</v>
      </c>
      <c r="D221" s="72">
        <v>60000</v>
      </c>
      <c r="E221" s="5">
        <v>2</v>
      </c>
      <c r="F221" s="5" t="s">
        <v>3023</v>
      </c>
      <c r="G221" s="5" t="s">
        <v>3019</v>
      </c>
    </row>
    <row r="222" spans="1:7" x14ac:dyDescent="0.2">
      <c r="A222" s="4">
        <v>221</v>
      </c>
      <c r="B222" s="4">
        <v>680</v>
      </c>
      <c r="C222" s="4" t="s">
        <v>3017</v>
      </c>
      <c r="D222" s="71">
        <v>60000</v>
      </c>
      <c r="E222" s="4">
        <v>2</v>
      </c>
      <c r="F222" s="4" t="s">
        <v>3022</v>
      </c>
      <c r="G222" s="4" t="s">
        <v>3019</v>
      </c>
    </row>
    <row r="223" spans="1:7" x14ac:dyDescent="0.2">
      <c r="A223" s="5">
        <v>222</v>
      </c>
      <c r="B223" s="5">
        <v>683</v>
      </c>
      <c r="C223" s="5" t="s">
        <v>3017</v>
      </c>
      <c r="D223" s="72">
        <v>70000</v>
      </c>
      <c r="E223" s="5">
        <v>4</v>
      </c>
      <c r="F223" s="5" t="s">
        <v>3022</v>
      </c>
      <c r="G223" s="5" t="s">
        <v>3019</v>
      </c>
    </row>
    <row r="224" spans="1:7" x14ac:dyDescent="0.2">
      <c r="A224" s="4">
        <v>223</v>
      </c>
      <c r="B224" s="4">
        <v>688</v>
      </c>
      <c r="C224" s="4" t="s">
        <v>3017</v>
      </c>
      <c r="D224" s="71">
        <v>80000</v>
      </c>
      <c r="E224" s="4">
        <v>3</v>
      </c>
      <c r="F224" s="4" t="s">
        <v>3018</v>
      </c>
      <c r="G224" s="4" t="s">
        <v>3019</v>
      </c>
    </row>
    <row r="225" spans="1:7" x14ac:dyDescent="0.2">
      <c r="A225" s="5">
        <v>224</v>
      </c>
      <c r="B225" s="5">
        <v>689</v>
      </c>
      <c r="C225" s="5" t="s">
        <v>3020</v>
      </c>
      <c r="D225" s="72">
        <v>70000</v>
      </c>
      <c r="E225" s="5">
        <v>2</v>
      </c>
      <c r="F225" s="5" t="s">
        <v>3023</v>
      </c>
      <c r="G225" s="5" t="s">
        <v>3019</v>
      </c>
    </row>
    <row r="226" spans="1:7" x14ac:dyDescent="0.2">
      <c r="A226" s="4">
        <v>225</v>
      </c>
      <c r="B226" s="4">
        <v>691</v>
      </c>
      <c r="C226" s="4" t="s">
        <v>3020</v>
      </c>
      <c r="D226" s="71">
        <v>70000</v>
      </c>
      <c r="E226" s="4">
        <v>2</v>
      </c>
      <c r="F226" s="4" t="s">
        <v>3023</v>
      </c>
      <c r="G226" s="4" t="s">
        <v>3019</v>
      </c>
    </row>
    <row r="227" spans="1:7" x14ac:dyDescent="0.2">
      <c r="A227" s="5">
        <v>226</v>
      </c>
      <c r="B227" s="5">
        <v>693</v>
      </c>
      <c r="C227" s="5" t="s">
        <v>3017</v>
      </c>
      <c r="D227" s="72">
        <v>60000</v>
      </c>
      <c r="E227" s="5">
        <v>2</v>
      </c>
      <c r="F227" s="5" t="s">
        <v>3022</v>
      </c>
      <c r="G227" s="5" t="s">
        <v>3019</v>
      </c>
    </row>
    <row r="228" spans="1:7" x14ac:dyDescent="0.2">
      <c r="A228" s="4">
        <v>227</v>
      </c>
      <c r="B228" s="4">
        <v>696</v>
      </c>
      <c r="C228" s="4" t="s">
        <v>3017</v>
      </c>
      <c r="D228" s="71">
        <v>60000</v>
      </c>
      <c r="E228" s="4">
        <v>2</v>
      </c>
      <c r="F228" s="4" t="s">
        <v>3022</v>
      </c>
      <c r="G228" s="4" t="s">
        <v>3019</v>
      </c>
    </row>
    <row r="229" spans="1:7" x14ac:dyDescent="0.2">
      <c r="A229" s="5">
        <v>228</v>
      </c>
      <c r="B229" s="5">
        <v>697</v>
      </c>
      <c r="C229" s="5" t="s">
        <v>3020</v>
      </c>
      <c r="D229" s="72">
        <v>60000</v>
      </c>
      <c r="E229" s="5">
        <v>2</v>
      </c>
      <c r="F229" s="5" t="s">
        <v>3022</v>
      </c>
      <c r="G229" s="5" t="s">
        <v>3019</v>
      </c>
    </row>
    <row r="230" spans="1:7" x14ac:dyDescent="0.2">
      <c r="A230" s="4">
        <v>229</v>
      </c>
      <c r="B230" s="4">
        <v>698</v>
      </c>
      <c r="C230" s="4" t="s">
        <v>3017</v>
      </c>
      <c r="D230" s="71">
        <v>60000</v>
      </c>
      <c r="E230" s="4">
        <v>2</v>
      </c>
      <c r="F230" s="4" t="s">
        <v>3022</v>
      </c>
      <c r="G230" s="4" t="s">
        <v>3019</v>
      </c>
    </row>
    <row r="231" spans="1:7" x14ac:dyDescent="0.2">
      <c r="A231" s="5">
        <v>230</v>
      </c>
      <c r="B231" s="5">
        <v>699</v>
      </c>
      <c r="C231" s="5" t="s">
        <v>3020</v>
      </c>
      <c r="D231" s="72">
        <v>70000</v>
      </c>
      <c r="E231" s="5">
        <v>4</v>
      </c>
      <c r="F231" s="5" t="s">
        <v>3022</v>
      </c>
      <c r="G231" s="5" t="s">
        <v>3019</v>
      </c>
    </row>
    <row r="232" spans="1:7" x14ac:dyDescent="0.2">
      <c r="A232" s="4">
        <v>231</v>
      </c>
      <c r="B232" s="4">
        <v>700</v>
      </c>
      <c r="C232" s="4" t="s">
        <v>3017</v>
      </c>
      <c r="D232" s="71">
        <v>70000</v>
      </c>
      <c r="E232" s="4">
        <v>4</v>
      </c>
      <c r="F232" s="4" t="s">
        <v>3022</v>
      </c>
      <c r="G232" s="4" t="s">
        <v>3021</v>
      </c>
    </row>
    <row r="233" spans="1:7" x14ac:dyDescent="0.2">
      <c r="A233" s="5">
        <v>232</v>
      </c>
      <c r="B233" s="5">
        <v>702</v>
      </c>
      <c r="C233" s="5" t="s">
        <v>3017</v>
      </c>
      <c r="D233" s="72">
        <v>60000</v>
      </c>
      <c r="E233" s="5">
        <v>2</v>
      </c>
      <c r="F233" s="5" t="s">
        <v>3023</v>
      </c>
      <c r="G233" s="5" t="s">
        <v>3019</v>
      </c>
    </row>
    <row r="234" spans="1:7" x14ac:dyDescent="0.2">
      <c r="A234" s="4">
        <v>233</v>
      </c>
      <c r="B234" s="4">
        <v>711</v>
      </c>
      <c r="C234" s="4" t="s">
        <v>3017</v>
      </c>
      <c r="D234" s="71">
        <v>60000</v>
      </c>
      <c r="E234" s="4">
        <v>3</v>
      </c>
      <c r="F234" s="4" t="s">
        <v>3023</v>
      </c>
      <c r="G234" s="4" t="s">
        <v>3021</v>
      </c>
    </row>
    <row r="235" spans="1:7" x14ac:dyDescent="0.2">
      <c r="A235" s="5">
        <v>234</v>
      </c>
      <c r="B235" s="5">
        <v>719</v>
      </c>
      <c r="C235" s="5" t="s">
        <v>3017</v>
      </c>
      <c r="D235" s="72">
        <v>70000</v>
      </c>
      <c r="E235" s="5">
        <v>4</v>
      </c>
      <c r="F235" s="5" t="s">
        <v>3022</v>
      </c>
      <c r="G235" s="5" t="s">
        <v>3019</v>
      </c>
    </row>
    <row r="236" spans="1:7" x14ac:dyDescent="0.2">
      <c r="A236" s="4">
        <v>235</v>
      </c>
      <c r="B236" s="4">
        <v>721</v>
      </c>
      <c r="C236" s="4" t="s">
        <v>3020</v>
      </c>
      <c r="D236" s="71">
        <v>70000</v>
      </c>
      <c r="E236" s="4">
        <v>4</v>
      </c>
      <c r="F236" s="4" t="s">
        <v>3022</v>
      </c>
      <c r="G236" s="4" t="s">
        <v>3019</v>
      </c>
    </row>
    <row r="237" spans="1:7" x14ac:dyDescent="0.2">
      <c r="A237" s="5">
        <v>236</v>
      </c>
      <c r="B237" s="5">
        <v>724</v>
      </c>
      <c r="C237" s="5" t="s">
        <v>3017</v>
      </c>
      <c r="D237" s="72">
        <v>70000</v>
      </c>
      <c r="E237" s="5">
        <v>4</v>
      </c>
      <c r="F237" s="5" t="s">
        <v>3022</v>
      </c>
      <c r="G237" s="5" t="s">
        <v>3019</v>
      </c>
    </row>
    <row r="238" spans="1:7" x14ac:dyDescent="0.2">
      <c r="A238" s="4">
        <v>237</v>
      </c>
      <c r="B238" s="4">
        <v>727</v>
      </c>
      <c r="C238" s="4" t="s">
        <v>3020</v>
      </c>
      <c r="D238" s="71">
        <v>70000</v>
      </c>
      <c r="E238" s="4">
        <v>5</v>
      </c>
      <c r="F238" s="4" t="s">
        <v>3022</v>
      </c>
      <c r="G238" s="4" t="s">
        <v>3019</v>
      </c>
    </row>
    <row r="239" spans="1:7" x14ac:dyDescent="0.2">
      <c r="A239" s="5">
        <v>238</v>
      </c>
      <c r="B239" s="5">
        <v>731</v>
      </c>
      <c r="C239" s="5" t="s">
        <v>3020</v>
      </c>
      <c r="D239" s="72">
        <v>130000</v>
      </c>
      <c r="E239" s="5">
        <v>2</v>
      </c>
      <c r="F239" s="5" t="s">
        <v>3018</v>
      </c>
      <c r="G239" s="5" t="s">
        <v>3021</v>
      </c>
    </row>
    <row r="240" spans="1:7" x14ac:dyDescent="0.2">
      <c r="A240" s="4">
        <v>239</v>
      </c>
      <c r="B240" s="4">
        <v>736</v>
      </c>
      <c r="C240" s="4" t="s">
        <v>3020</v>
      </c>
      <c r="D240" s="71">
        <v>130000</v>
      </c>
      <c r="E240" s="4">
        <v>2</v>
      </c>
      <c r="F240" s="4" t="s">
        <v>3018</v>
      </c>
      <c r="G240" s="4" t="s">
        <v>3021</v>
      </c>
    </row>
    <row r="241" spans="1:7" x14ac:dyDescent="0.2">
      <c r="A241" s="5">
        <v>240</v>
      </c>
      <c r="B241" s="5">
        <v>737</v>
      </c>
      <c r="C241" s="5" t="s">
        <v>3017</v>
      </c>
      <c r="D241" s="72">
        <v>130000</v>
      </c>
      <c r="E241" s="5">
        <v>2</v>
      </c>
      <c r="F241" s="5" t="s">
        <v>3022</v>
      </c>
      <c r="G241" s="5" t="s">
        <v>3021</v>
      </c>
    </row>
    <row r="242" spans="1:7" x14ac:dyDescent="0.2">
      <c r="A242" s="4">
        <v>241</v>
      </c>
      <c r="B242" s="4">
        <v>738</v>
      </c>
      <c r="C242" s="4" t="s">
        <v>3017</v>
      </c>
      <c r="D242" s="71">
        <v>160000</v>
      </c>
      <c r="E242" s="4">
        <v>2</v>
      </c>
      <c r="F242" s="4" t="s">
        <v>3022</v>
      </c>
      <c r="G242" s="4" t="s">
        <v>3019</v>
      </c>
    </row>
    <row r="243" spans="1:7" x14ac:dyDescent="0.2">
      <c r="A243" s="5">
        <v>242</v>
      </c>
      <c r="B243" s="5">
        <v>741</v>
      </c>
      <c r="C243" s="5" t="s">
        <v>3020</v>
      </c>
      <c r="D243" s="72">
        <v>100000</v>
      </c>
      <c r="E243" s="5">
        <v>2</v>
      </c>
      <c r="F243" s="5" t="s">
        <v>3022</v>
      </c>
      <c r="G243" s="5" t="s">
        <v>3019</v>
      </c>
    </row>
    <row r="244" spans="1:7" x14ac:dyDescent="0.2">
      <c r="A244" s="4">
        <v>243</v>
      </c>
      <c r="B244" s="4">
        <v>744</v>
      </c>
      <c r="C244" s="4" t="s">
        <v>3017</v>
      </c>
      <c r="D244" s="71">
        <v>110000</v>
      </c>
      <c r="E244" s="4">
        <v>2</v>
      </c>
      <c r="F244" s="4" t="s">
        <v>3022</v>
      </c>
      <c r="G244" s="4" t="s">
        <v>3019</v>
      </c>
    </row>
    <row r="245" spans="1:7" x14ac:dyDescent="0.2">
      <c r="A245" s="5">
        <v>244</v>
      </c>
      <c r="B245" s="5">
        <v>745</v>
      </c>
      <c r="C245" s="5" t="s">
        <v>3017</v>
      </c>
      <c r="D245" s="72">
        <v>150000</v>
      </c>
      <c r="E245" s="5">
        <v>2</v>
      </c>
      <c r="F245" s="5" t="s">
        <v>3022</v>
      </c>
      <c r="G245" s="5" t="s">
        <v>3019</v>
      </c>
    </row>
    <row r="246" spans="1:7" x14ac:dyDescent="0.2">
      <c r="A246" s="4">
        <v>245</v>
      </c>
      <c r="B246" s="4">
        <v>750</v>
      </c>
      <c r="C246" s="4" t="s">
        <v>3020</v>
      </c>
      <c r="D246" s="71">
        <v>170000</v>
      </c>
      <c r="E246" s="4">
        <v>2</v>
      </c>
      <c r="F246" s="4" t="s">
        <v>3018</v>
      </c>
      <c r="G246" s="4" t="s">
        <v>3021</v>
      </c>
    </row>
    <row r="247" spans="1:7" x14ac:dyDescent="0.2">
      <c r="A247" s="5">
        <v>246</v>
      </c>
      <c r="B247" s="5">
        <v>751</v>
      </c>
      <c r="C247" s="5" t="s">
        <v>3017</v>
      </c>
      <c r="D247" s="72">
        <v>120000</v>
      </c>
      <c r="E247" s="5">
        <v>3</v>
      </c>
      <c r="F247" s="5" t="s">
        <v>3023</v>
      </c>
      <c r="G247" s="5" t="s">
        <v>3021</v>
      </c>
    </row>
    <row r="248" spans="1:7" x14ac:dyDescent="0.2">
      <c r="A248" s="4">
        <v>247</v>
      </c>
      <c r="B248" s="4">
        <v>753</v>
      </c>
      <c r="C248" s="4" t="s">
        <v>3017</v>
      </c>
      <c r="D248" s="71">
        <v>120000</v>
      </c>
      <c r="E248" s="4">
        <v>3</v>
      </c>
      <c r="F248" s="4" t="s">
        <v>3023</v>
      </c>
      <c r="G248" s="4" t="s">
        <v>3021</v>
      </c>
    </row>
    <row r="249" spans="1:7" x14ac:dyDescent="0.2">
      <c r="A249" s="5">
        <v>248</v>
      </c>
      <c r="B249" s="5">
        <v>754</v>
      </c>
      <c r="C249" s="5" t="s">
        <v>3020</v>
      </c>
      <c r="D249" s="72">
        <v>130000</v>
      </c>
      <c r="E249" s="5">
        <v>3</v>
      </c>
      <c r="F249" s="5" t="s">
        <v>3022</v>
      </c>
      <c r="G249" s="5" t="s">
        <v>3021</v>
      </c>
    </row>
    <row r="250" spans="1:7" x14ac:dyDescent="0.2">
      <c r="A250" s="4">
        <v>249</v>
      </c>
      <c r="B250" s="4">
        <v>757</v>
      </c>
      <c r="C250" s="4" t="s">
        <v>3017</v>
      </c>
      <c r="D250" s="71">
        <v>110000</v>
      </c>
      <c r="E250" s="4">
        <v>3</v>
      </c>
      <c r="F250" s="4" t="s">
        <v>3022</v>
      </c>
      <c r="G250" s="4" t="s">
        <v>3019</v>
      </c>
    </row>
    <row r="251" spans="1:7" x14ac:dyDescent="0.2">
      <c r="A251" s="5">
        <v>250</v>
      </c>
      <c r="B251" s="5">
        <v>759</v>
      </c>
      <c r="C251" s="5" t="s">
        <v>3017</v>
      </c>
      <c r="D251" s="72">
        <v>130000</v>
      </c>
      <c r="E251" s="5">
        <v>3</v>
      </c>
      <c r="F251" s="5" t="s">
        <v>3022</v>
      </c>
      <c r="G251" s="5" t="s">
        <v>3019</v>
      </c>
    </row>
    <row r="252" spans="1:7" x14ac:dyDescent="0.2">
      <c r="A252" s="4">
        <v>251</v>
      </c>
      <c r="B252" s="4">
        <v>762</v>
      </c>
      <c r="C252" s="4" t="s">
        <v>3017</v>
      </c>
      <c r="D252" s="71">
        <v>170000</v>
      </c>
      <c r="E252" s="4">
        <v>3</v>
      </c>
      <c r="F252" s="4" t="s">
        <v>3023</v>
      </c>
      <c r="G252" s="4" t="s">
        <v>3019</v>
      </c>
    </row>
    <row r="253" spans="1:7" x14ac:dyDescent="0.2">
      <c r="A253" s="5">
        <v>252</v>
      </c>
      <c r="B253" s="5">
        <v>767</v>
      </c>
      <c r="C253" s="5" t="s">
        <v>3020</v>
      </c>
      <c r="D253" s="72">
        <v>30000</v>
      </c>
      <c r="E253" s="5">
        <v>4</v>
      </c>
      <c r="F253" s="5" t="s">
        <v>3023</v>
      </c>
      <c r="G253" s="5" t="s">
        <v>3021</v>
      </c>
    </row>
    <row r="254" spans="1:7" x14ac:dyDescent="0.2">
      <c r="A254" s="4">
        <v>253</v>
      </c>
      <c r="B254" s="4">
        <v>770</v>
      </c>
      <c r="C254" s="4" t="s">
        <v>3020</v>
      </c>
      <c r="D254" s="71">
        <v>90000</v>
      </c>
      <c r="E254" s="4">
        <v>3</v>
      </c>
      <c r="F254" s="4" t="s">
        <v>3025</v>
      </c>
      <c r="G254" s="4" t="s">
        <v>3019</v>
      </c>
    </row>
    <row r="255" spans="1:7" x14ac:dyDescent="0.2">
      <c r="A255" s="5">
        <v>254</v>
      </c>
      <c r="B255" s="5">
        <v>771</v>
      </c>
      <c r="C255" s="5" t="s">
        <v>3017</v>
      </c>
      <c r="D255" s="72">
        <v>60000</v>
      </c>
      <c r="E255" s="5">
        <v>2</v>
      </c>
      <c r="F255" s="5" t="s">
        <v>3025</v>
      </c>
      <c r="G255" s="5" t="s">
        <v>3019</v>
      </c>
    </row>
    <row r="256" spans="1:7" x14ac:dyDescent="0.2">
      <c r="A256" s="4">
        <v>255</v>
      </c>
      <c r="B256" s="4">
        <v>772</v>
      </c>
      <c r="C256" s="4" t="s">
        <v>3017</v>
      </c>
      <c r="D256" s="71">
        <v>70000</v>
      </c>
      <c r="E256" s="4">
        <v>4</v>
      </c>
      <c r="F256" s="4" t="s">
        <v>3025</v>
      </c>
      <c r="G256" s="4" t="s">
        <v>3019</v>
      </c>
    </row>
    <row r="257" spans="1:7" x14ac:dyDescent="0.2">
      <c r="A257" s="5">
        <v>256</v>
      </c>
      <c r="B257" s="5">
        <v>782</v>
      </c>
      <c r="C257" s="5" t="s">
        <v>3017</v>
      </c>
      <c r="D257" s="72">
        <v>70000</v>
      </c>
      <c r="E257" s="5">
        <v>4</v>
      </c>
      <c r="F257" s="5" t="s">
        <v>3025</v>
      </c>
      <c r="G257" s="5" t="s">
        <v>3019</v>
      </c>
    </row>
    <row r="258" spans="1:7" x14ac:dyDescent="0.2">
      <c r="A258" s="4">
        <v>257</v>
      </c>
      <c r="B258" s="4">
        <v>783</v>
      </c>
      <c r="C258" s="4" t="s">
        <v>3017</v>
      </c>
      <c r="D258" s="71">
        <v>70000</v>
      </c>
      <c r="E258" s="4">
        <v>4</v>
      </c>
      <c r="F258" s="4" t="s">
        <v>3025</v>
      </c>
      <c r="G258" s="4" t="s">
        <v>3019</v>
      </c>
    </row>
    <row r="259" spans="1:7" x14ac:dyDescent="0.2">
      <c r="A259" s="5">
        <v>258</v>
      </c>
      <c r="B259" s="5">
        <v>786</v>
      </c>
      <c r="C259" s="5" t="s">
        <v>3020</v>
      </c>
      <c r="D259" s="72">
        <v>120000</v>
      </c>
      <c r="E259" s="5">
        <v>1</v>
      </c>
      <c r="F259" s="5" t="s">
        <v>3025</v>
      </c>
      <c r="G259" s="5" t="s">
        <v>3019</v>
      </c>
    </row>
    <row r="260" spans="1:7" x14ac:dyDescent="0.2">
      <c r="A260" s="4">
        <v>259</v>
      </c>
      <c r="B260" s="4">
        <v>792</v>
      </c>
      <c r="C260" s="4" t="s">
        <v>3017</v>
      </c>
      <c r="D260" s="71">
        <v>120000</v>
      </c>
      <c r="E260" s="4">
        <v>1</v>
      </c>
      <c r="F260" s="4" t="s">
        <v>3025</v>
      </c>
      <c r="G260" s="4" t="s">
        <v>3019</v>
      </c>
    </row>
    <row r="261" spans="1:7" x14ac:dyDescent="0.2">
      <c r="A261" s="5">
        <v>260</v>
      </c>
      <c r="B261" s="5">
        <v>796</v>
      </c>
      <c r="C261" s="5" t="s">
        <v>3017</v>
      </c>
      <c r="D261" s="72">
        <v>100000</v>
      </c>
      <c r="E261" s="5">
        <v>4</v>
      </c>
      <c r="F261" s="5" t="s">
        <v>3022</v>
      </c>
      <c r="G261" s="5" t="s">
        <v>3019</v>
      </c>
    </row>
    <row r="262" spans="1:7" x14ac:dyDescent="0.2">
      <c r="A262" s="4">
        <v>261</v>
      </c>
      <c r="B262" s="4">
        <v>797</v>
      </c>
      <c r="C262" s="4" t="s">
        <v>3017</v>
      </c>
      <c r="D262" s="71">
        <v>110000</v>
      </c>
      <c r="E262" s="4">
        <v>2</v>
      </c>
      <c r="F262" s="4" t="s">
        <v>3018</v>
      </c>
      <c r="G262" s="4" t="s">
        <v>3019</v>
      </c>
    </row>
    <row r="263" spans="1:7" x14ac:dyDescent="0.2">
      <c r="A263" s="5">
        <v>262</v>
      </c>
      <c r="B263" s="5">
        <v>799</v>
      </c>
      <c r="C263" s="5" t="s">
        <v>3017</v>
      </c>
      <c r="D263" s="72">
        <v>130000</v>
      </c>
      <c r="E263" s="5">
        <v>1</v>
      </c>
      <c r="F263" s="5" t="s">
        <v>3025</v>
      </c>
      <c r="G263" s="5" t="s">
        <v>3019</v>
      </c>
    </row>
    <row r="264" spans="1:7" x14ac:dyDescent="0.2">
      <c r="A264" s="4">
        <v>263</v>
      </c>
      <c r="B264" s="4">
        <v>800</v>
      </c>
      <c r="C264" s="4" t="s">
        <v>3017</v>
      </c>
      <c r="D264" s="71">
        <v>80000</v>
      </c>
      <c r="E264" s="4">
        <v>4</v>
      </c>
      <c r="F264" s="4" t="s">
        <v>3018</v>
      </c>
      <c r="G264" s="4" t="s">
        <v>3019</v>
      </c>
    </row>
    <row r="265" spans="1:7" x14ac:dyDescent="0.2">
      <c r="A265" s="5">
        <v>264</v>
      </c>
      <c r="B265" s="5">
        <v>803</v>
      </c>
      <c r="C265" s="5" t="s">
        <v>3017</v>
      </c>
      <c r="D265" s="72">
        <v>90000</v>
      </c>
      <c r="E265" s="5">
        <v>5</v>
      </c>
      <c r="F265" s="5" t="s">
        <v>3022</v>
      </c>
      <c r="G265" s="5" t="s">
        <v>3019</v>
      </c>
    </row>
    <row r="266" spans="1:7" x14ac:dyDescent="0.2">
      <c r="A266" s="4">
        <v>265</v>
      </c>
      <c r="B266" s="4">
        <v>806</v>
      </c>
      <c r="C266" s="4" t="s">
        <v>3020</v>
      </c>
      <c r="D266" s="71">
        <v>90000</v>
      </c>
      <c r="E266" s="4">
        <v>5</v>
      </c>
      <c r="F266" s="4" t="s">
        <v>3022</v>
      </c>
      <c r="G266" s="4" t="s">
        <v>3021</v>
      </c>
    </row>
    <row r="267" spans="1:7" x14ac:dyDescent="0.2">
      <c r="A267" s="5">
        <v>266</v>
      </c>
      <c r="B267" s="5">
        <v>820</v>
      </c>
      <c r="C267" s="5" t="s">
        <v>3017</v>
      </c>
      <c r="D267" s="72">
        <v>90000</v>
      </c>
      <c r="E267" s="5">
        <v>5</v>
      </c>
      <c r="F267" s="5" t="s">
        <v>3022</v>
      </c>
      <c r="G267" s="5" t="s">
        <v>3019</v>
      </c>
    </row>
    <row r="268" spans="1:7" x14ac:dyDescent="0.2">
      <c r="A268" s="4">
        <v>267</v>
      </c>
      <c r="B268" s="4">
        <v>823</v>
      </c>
      <c r="C268" s="4" t="s">
        <v>3020</v>
      </c>
      <c r="D268" s="71">
        <v>90000</v>
      </c>
      <c r="E268" s="4">
        <v>0</v>
      </c>
      <c r="F268" s="4" t="s">
        <v>3022</v>
      </c>
      <c r="G268" s="4" t="s">
        <v>3021</v>
      </c>
    </row>
    <row r="269" spans="1:7" x14ac:dyDescent="0.2">
      <c r="A269" s="5">
        <v>268</v>
      </c>
      <c r="B269" s="5">
        <v>824</v>
      </c>
      <c r="C269" s="5" t="s">
        <v>3020</v>
      </c>
      <c r="D269" s="72">
        <v>120000</v>
      </c>
      <c r="E269" s="5">
        <v>4</v>
      </c>
      <c r="F269" s="5" t="s">
        <v>3022</v>
      </c>
      <c r="G269" s="5" t="s">
        <v>3019</v>
      </c>
    </row>
    <row r="270" spans="1:7" x14ac:dyDescent="0.2">
      <c r="A270" s="4">
        <v>269</v>
      </c>
      <c r="B270" s="4">
        <v>825</v>
      </c>
      <c r="C270" s="4" t="s">
        <v>3017</v>
      </c>
      <c r="D270" s="71">
        <v>130000</v>
      </c>
      <c r="E270" s="4">
        <v>2</v>
      </c>
      <c r="F270" s="4" t="s">
        <v>3025</v>
      </c>
      <c r="G270" s="4" t="s">
        <v>3019</v>
      </c>
    </row>
    <row r="271" spans="1:7" x14ac:dyDescent="0.2">
      <c r="A271" s="5">
        <v>270</v>
      </c>
      <c r="B271" s="5">
        <v>827</v>
      </c>
      <c r="C271" s="5" t="s">
        <v>3017</v>
      </c>
      <c r="D271" s="72">
        <v>130000</v>
      </c>
      <c r="E271" s="5">
        <v>2</v>
      </c>
      <c r="F271" s="5" t="s">
        <v>3025</v>
      </c>
      <c r="G271" s="5" t="s">
        <v>3019</v>
      </c>
    </row>
    <row r="272" spans="1:7" x14ac:dyDescent="0.2">
      <c r="A272" s="4">
        <v>271</v>
      </c>
      <c r="B272" s="4">
        <v>829</v>
      </c>
      <c r="C272" s="4" t="s">
        <v>3017</v>
      </c>
      <c r="D272" s="71">
        <v>130000</v>
      </c>
      <c r="E272" s="4">
        <v>2</v>
      </c>
      <c r="F272" s="4" t="s">
        <v>3025</v>
      </c>
      <c r="G272" s="4" t="s">
        <v>3019</v>
      </c>
    </row>
    <row r="273" spans="1:7" x14ac:dyDescent="0.2">
      <c r="A273" s="5">
        <v>272</v>
      </c>
      <c r="B273" s="5">
        <v>830</v>
      </c>
      <c r="C273" s="5" t="s">
        <v>3020</v>
      </c>
      <c r="D273" s="72">
        <v>150000</v>
      </c>
      <c r="E273" s="5">
        <v>2</v>
      </c>
      <c r="F273" s="5" t="s">
        <v>3018</v>
      </c>
      <c r="G273" s="5" t="s">
        <v>3021</v>
      </c>
    </row>
    <row r="274" spans="1:7" x14ac:dyDescent="0.2">
      <c r="A274" s="4">
        <v>273</v>
      </c>
      <c r="B274" s="4">
        <v>833</v>
      </c>
      <c r="C274" s="4" t="s">
        <v>3020</v>
      </c>
      <c r="D274" s="71">
        <v>70000</v>
      </c>
      <c r="E274" s="4">
        <v>4</v>
      </c>
      <c r="F274" s="4" t="s">
        <v>3022</v>
      </c>
      <c r="G274" s="4" t="s">
        <v>3019</v>
      </c>
    </row>
    <row r="275" spans="1:7" x14ac:dyDescent="0.2">
      <c r="A275" s="5">
        <v>274</v>
      </c>
      <c r="B275" s="5">
        <v>850</v>
      </c>
      <c r="C275" s="5" t="s">
        <v>3017</v>
      </c>
      <c r="D275" s="72">
        <v>90000</v>
      </c>
      <c r="E275" s="5">
        <v>2</v>
      </c>
      <c r="F275" s="5" t="s">
        <v>3022</v>
      </c>
      <c r="G275" s="5" t="s">
        <v>3019</v>
      </c>
    </row>
    <row r="276" spans="1:7" x14ac:dyDescent="0.2">
      <c r="A276" s="4">
        <v>275</v>
      </c>
      <c r="B276" s="4">
        <v>851</v>
      </c>
      <c r="C276" s="4" t="s">
        <v>3017</v>
      </c>
      <c r="D276" s="71">
        <v>50000</v>
      </c>
      <c r="E276" s="4">
        <v>2</v>
      </c>
      <c r="F276" s="4" t="s">
        <v>3025</v>
      </c>
      <c r="G276" s="4" t="s">
        <v>3019</v>
      </c>
    </row>
    <row r="277" spans="1:7" x14ac:dyDescent="0.2">
      <c r="A277" s="5">
        <v>276</v>
      </c>
      <c r="B277" s="5">
        <v>853</v>
      </c>
      <c r="C277" s="5" t="s">
        <v>3017</v>
      </c>
      <c r="D277" s="72">
        <v>80000</v>
      </c>
      <c r="E277" s="5">
        <v>4</v>
      </c>
      <c r="F277" s="5" t="s">
        <v>3025</v>
      </c>
      <c r="G277" s="5" t="s">
        <v>3019</v>
      </c>
    </row>
    <row r="278" spans="1:7" x14ac:dyDescent="0.2">
      <c r="A278" s="4">
        <v>277</v>
      </c>
      <c r="B278" s="4">
        <v>854</v>
      </c>
      <c r="C278" s="4" t="s">
        <v>3017</v>
      </c>
      <c r="D278" s="71">
        <v>80000</v>
      </c>
      <c r="E278" s="4">
        <v>4</v>
      </c>
      <c r="F278" s="4" t="s">
        <v>3022</v>
      </c>
      <c r="G278" s="4" t="s">
        <v>3019</v>
      </c>
    </row>
    <row r="279" spans="1:7" x14ac:dyDescent="0.2">
      <c r="A279" s="5">
        <v>278</v>
      </c>
      <c r="B279" s="5">
        <v>855</v>
      </c>
      <c r="C279" s="5" t="s">
        <v>3017</v>
      </c>
      <c r="D279" s="72">
        <v>80000</v>
      </c>
      <c r="E279" s="5">
        <v>4</v>
      </c>
      <c r="F279" s="5" t="s">
        <v>3022</v>
      </c>
      <c r="G279" s="5" t="s">
        <v>3019</v>
      </c>
    </row>
    <row r="280" spans="1:7" x14ac:dyDescent="0.2">
      <c r="A280" s="4">
        <v>279</v>
      </c>
      <c r="B280" s="4">
        <v>858</v>
      </c>
      <c r="C280" s="4" t="s">
        <v>3020</v>
      </c>
      <c r="D280" s="71">
        <v>90000</v>
      </c>
      <c r="E280" s="4">
        <v>0</v>
      </c>
      <c r="F280" s="4" t="s">
        <v>3022</v>
      </c>
      <c r="G280" s="4" t="s">
        <v>3021</v>
      </c>
    </row>
    <row r="281" spans="1:7" x14ac:dyDescent="0.2">
      <c r="A281" s="5">
        <v>280</v>
      </c>
      <c r="B281" s="5">
        <v>865</v>
      </c>
      <c r="C281" s="5" t="s">
        <v>3017</v>
      </c>
      <c r="D281" s="72">
        <v>90000</v>
      </c>
      <c r="E281" s="5">
        <v>0</v>
      </c>
      <c r="F281" s="5" t="s">
        <v>3022</v>
      </c>
      <c r="G281" s="5" t="s">
        <v>3019</v>
      </c>
    </row>
    <row r="282" spans="1:7" x14ac:dyDescent="0.2">
      <c r="A282" s="4">
        <v>281</v>
      </c>
      <c r="B282" s="4">
        <v>868</v>
      </c>
      <c r="C282" s="4" t="s">
        <v>3017</v>
      </c>
      <c r="D282" s="71">
        <v>90000</v>
      </c>
      <c r="E282" s="4">
        <v>0</v>
      </c>
      <c r="F282" s="4" t="s">
        <v>3022</v>
      </c>
      <c r="G282" s="4" t="s">
        <v>3019</v>
      </c>
    </row>
    <row r="283" spans="1:7" x14ac:dyDescent="0.2">
      <c r="A283" s="5">
        <v>282</v>
      </c>
      <c r="B283" s="5">
        <v>871</v>
      </c>
      <c r="C283" s="5" t="s">
        <v>3020</v>
      </c>
      <c r="D283" s="72">
        <v>110000</v>
      </c>
      <c r="E283" s="5">
        <v>4</v>
      </c>
      <c r="F283" s="5" t="s">
        <v>3018</v>
      </c>
      <c r="G283" s="5" t="s">
        <v>3019</v>
      </c>
    </row>
    <row r="284" spans="1:7" x14ac:dyDescent="0.2">
      <c r="A284" s="4">
        <v>283</v>
      </c>
      <c r="B284" s="4">
        <v>875</v>
      </c>
      <c r="C284" s="4" t="s">
        <v>3017</v>
      </c>
      <c r="D284" s="71">
        <v>90000</v>
      </c>
      <c r="E284" s="4">
        <v>5</v>
      </c>
      <c r="F284" s="4" t="s">
        <v>3022</v>
      </c>
      <c r="G284" s="4" t="s">
        <v>3019</v>
      </c>
    </row>
    <row r="285" spans="1:7" x14ac:dyDescent="0.2">
      <c r="A285" s="5">
        <v>284</v>
      </c>
      <c r="B285" s="5">
        <v>880</v>
      </c>
      <c r="C285" s="5" t="s">
        <v>3017</v>
      </c>
      <c r="D285" s="72">
        <v>110000</v>
      </c>
      <c r="E285" s="5">
        <v>1</v>
      </c>
      <c r="F285" s="5" t="s">
        <v>3018</v>
      </c>
      <c r="G285" s="5" t="s">
        <v>3019</v>
      </c>
    </row>
    <row r="286" spans="1:7" x14ac:dyDescent="0.2">
      <c r="A286" s="4">
        <v>285</v>
      </c>
      <c r="B286" s="4">
        <v>885</v>
      </c>
      <c r="C286" s="4" t="s">
        <v>3017</v>
      </c>
      <c r="D286" s="71">
        <v>110000</v>
      </c>
      <c r="E286" s="4">
        <v>1</v>
      </c>
      <c r="F286" s="4" t="s">
        <v>3018</v>
      </c>
      <c r="G286" s="4" t="s">
        <v>3019</v>
      </c>
    </row>
    <row r="287" spans="1:7" x14ac:dyDescent="0.2">
      <c r="A287" s="5">
        <v>286</v>
      </c>
      <c r="B287" s="5">
        <v>890</v>
      </c>
      <c r="C287" s="5" t="s">
        <v>3017</v>
      </c>
      <c r="D287" s="72">
        <v>120000</v>
      </c>
      <c r="E287" s="5">
        <v>1</v>
      </c>
      <c r="F287" s="5" t="s">
        <v>3022</v>
      </c>
      <c r="G287" s="5" t="s">
        <v>3021</v>
      </c>
    </row>
    <row r="288" spans="1:7" x14ac:dyDescent="0.2">
      <c r="A288" s="4">
        <v>287</v>
      </c>
      <c r="B288" s="4">
        <v>894</v>
      </c>
      <c r="C288" s="4" t="s">
        <v>3017</v>
      </c>
      <c r="D288" s="71">
        <v>170000</v>
      </c>
      <c r="E288" s="4">
        <v>0</v>
      </c>
      <c r="F288" s="4" t="s">
        <v>3025</v>
      </c>
      <c r="G288" s="4" t="s">
        <v>3019</v>
      </c>
    </row>
    <row r="289" spans="1:7" x14ac:dyDescent="0.2">
      <c r="A289" s="5">
        <v>288</v>
      </c>
      <c r="B289" s="5">
        <v>896</v>
      </c>
      <c r="C289" s="5" t="s">
        <v>3017</v>
      </c>
      <c r="D289" s="72">
        <v>70000</v>
      </c>
      <c r="E289" s="5">
        <v>5</v>
      </c>
      <c r="F289" s="5" t="s">
        <v>3022</v>
      </c>
      <c r="G289" s="5" t="s">
        <v>3021</v>
      </c>
    </row>
    <row r="290" spans="1:7" x14ac:dyDescent="0.2">
      <c r="A290" s="4">
        <v>289</v>
      </c>
      <c r="B290" s="4">
        <v>898</v>
      </c>
      <c r="C290" s="4" t="s">
        <v>3017</v>
      </c>
      <c r="D290" s="71">
        <v>110000</v>
      </c>
      <c r="E290" s="4">
        <v>1</v>
      </c>
      <c r="F290" s="4" t="s">
        <v>3018</v>
      </c>
      <c r="G290" s="4" t="s">
        <v>3019</v>
      </c>
    </row>
    <row r="291" spans="1:7" x14ac:dyDescent="0.2">
      <c r="A291" s="5">
        <v>290</v>
      </c>
      <c r="B291" s="5">
        <v>899</v>
      </c>
      <c r="C291" s="5" t="s">
        <v>3017</v>
      </c>
      <c r="D291" s="72">
        <v>130000</v>
      </c>
      <c r="E291" s="5">
        <v>1</v>
      </c>
      <c r="F291" s="5" t="s">
        <v>3018</v>
      </c>
      <c r="G291" s="5" t="s">
        <v>3019</v>
      </c>
    </row>
    <row r="292" spans="1:7" x14ac:dyDescent="0.2">
      <c r="A292" s="4">
        <v>291</v>
      </c>
      <c r="B292" s="4">
        <v>903</v>
      </c>
      <c r="C292" s="4" t="s">
        <v>3017</v>
      </c>
      <c r="D292" s="71">
        <v>130000</v>
      </c>
      <c r="E292" s="4">
        <v>1</v>
      </c>
      <c r="F292" s="4" t="s">
        <v>3018</v>
      </c>
      <c r="G292" s="4" t="s">
        <v>3019</v>
      </c>
    </row>
    <row r="293" spans="1:7" x14ac:dyDescent="0.2">
      <c r="A293" s="5">
        <v>292</v>
      </c>
      <c r="B293" s="5">
        <v>907</v>
      </c>
      <c r="C293" s="5" t="s">
        <v>3017</v>
      </c>
      <c r="D293" s="72">
        <v>130000</v>
      </c>
      <c r="E293" s="5">
        <v>1</v>
      </c>
      <c r="F293" s="5" t="s">
        <v>3018</v>
      </c>
      <c r="G293" s="5" t="s">
        <v>3019</v>
      </c>
    </row>
    <row r="294" spans="1:7" x14ac:dyDescent="0.2">
      <c r="A294" s="4">
        <v>293</v>
      </c>
      <c r="B294" s="4">
        <v>910</v>
      </c>
      <c r="C294" s="4" t="s">
        <v>3020</v>
      </c>
      <c r="D294" s="71">
        <v>150000</v>
      </c>
      <c r="E294" s="4">
        <v>1</v>
      </c>
      <c r="F294" s="4" t="s">
        <v>3022</v>
      </c>
      <c r="G294" s="4" t="s">
        <v>3021</v>
      </c>
    </row>
    <row r="295" spans="1:7" x14ac:dyDescent="0.2">
      <c r="A295" s="5">
        <v>294</v>
      </c>
      <c r="B295" s="5">
        <v>911</v>
      </c>
      <c r="C295" s="5" t="s">
        <v>3020</v>
      </c>
      <c r="D295" s="72">
        <v>60000</v>
      </c>
      <c r="E295" s="5">
        <v>2</v>
      </c>
      <c r="F295" s="5" t="s">
        <v>3023</v>
      </c>
      <c r="G295" s="5" t="s">
        <v>3021</v>
      </c>
    </row>
    <row r="296" spans="1:7" x14ac:dyDescent="0.2">
      <c r="A296" s="4">
        <v>295</v>
      </c>
      <c r="B296" s="4">
        <v>915</v>
      </c>
      <c r="C296" s="4" t="s">
        <v>3017</v>
      </c>
      <c r="D296" s="71">
        <v>60000</v>
      </c>
      <c r="E296" s="4">
        <v>2</v>
      </c>
      <c r="F296" s="4" t="s">
        <v>3023</v>
      </c>
      <c r="G296" s="4" t="s">
        <v>3021</v>
      </c>
    </row>
    <row r="297" spans="1:7" x14ac:dyDescent="0.2">
      <c r="A297" s="5">
        <v>296</v>
      </c>
      <c r="B297" s="5">
        <v>916</v>
      </c>
      <c r="C297" s="5" t="s">
        <v>3020</v>
      </c>
      <c r="D297" s="72">
        <v>80000</v>
      </c>
      <c r="E297" s="5">
        <v>2</v>
      </c>
      <c r="F297" s="5" t="s">
        <v>3024</v>
      </c>
      <c r="G297" s="5" t="s">
        <v>3019</v>
      </c>
    </row>
    <row r="298" spans="1:7" x14ac:dyDescent="0.2">
      <c r="A298" s="4">
        <v>297</v>
      </c>
      <c r="B298" s="4">
        <v>918</v>
      </c>
      <c r="C298" s="4" t="s">
        <v>3020</v>
      </c>
      <c r="D298" s="71">
        <v>50000</v>
      </c>
      <c r="E298" s="4">
        <v>2</v>
      </c>
      <c r="F298" s="4" t="s">
        <v>3025</v>
      </c>
      <c r="G298" s="4" t="s">
        <v>3019</v>
      </c>
    </row>
    <row r="299" spans="1:7" x14ac:dyDescent="0.2">
      <c r="A299" s="5">
        <v>298</v>
      </c>
      <c r="B299" s="5">
        <v>919</v>
      </c>
      <c r="C299" s="5" t="s">
        <v>3020</v>
      </c>
      <c r="D299" s="72">
        <v>70000</v>
      </c>
      <c r="E299" s="5">
        <v>4</v>
      </c>
      <c r="F299" s="5" t="s">
        <v>3025</v>
      </c>
      <c r="G299" s="5" t="s">
        <v>3019</v>
      </c>
    </row>
    <row r="300" spans="1:7" x14ac:dyDescent="0.2">
      <c r="A300" s="4">
        <v>299</v>
      </c>
      <c r="B300" s="4">
        <v>920</v>
      </c>
      <c r="C300" s="4" t="s">
        <v>3017</v>
      </c>
      <c r="D300" s="71">
        <v>70000</v>
      </c>
      <c r="E300" s="4">
        <v>4</v>
      </c>
      <c r="F300" s="4" t="s">
        <v>3025</v>
      </c>
      <c r="G300" s="4" t="s">
        <v>3019</v>
      </c>
    </row>
    <row r="301" spans="1:7" x14ac:dyDescent="0.2">
      <c r="A301" s="5">
        <v>300</v>
      </c>
      <c r="B301" s="5">
        <v>922</v>
      </c>
      <c r="C301" s="5" t="s">
        <v>3017</v>
      </c>
      <c r="D301" s="72">
        <v>70000</v>
      </c>
      <c r="E301" s="5">
        <v>4</v>
      </c>
      <c r="F301" s="5" t="s">
        <v>3025</v>
      </c>
      <c r="G301" s="5" t="s">
        <v>3019</v>
      </c>
    </row>
    <row r="302" spans="1:7" x14ac:dyDescent="0.2">
      <c r="A302" s="4">
        <v>301</v>
      </c>
      <c r="B302" s="4">
        <v>925</v>
      </c>
      <c r="C302" s="4" t="s">
        <v>3017</v>
      </c>
      <c r="D302" s="71">
        <v>80000</v>
      </c>
      <c r="E302" s="4">
        <v>5</v>
      </c>
      <c r="F302" s="4" t="s">
        <v>3022</v>
      </c>
      <c r="G302" s="4" t="s">
        <v>3021</v>
      </c>
    </row>
    <row r="303" spans="1:7" x14ac:dyDescent="0.2">
      <c r="A303" s="5">
        <v>302</v>
      </c>
      <c r="B303" s="5">
        <v>929</v>
      </c>
      <c r="C303" s="5" t="s">
        <v>3017</v>
      </c>
      <c r="D303" s="72">
        <v>80000</v>
      </c>
      <c r="E303" s="5">
        <v>5</v>
      </c>
      <c r="F303" s="5" t="s">
        <v>3022</v>
      </c>
      <c r="G303" s="5" t="s">
        <v>3019</v>
      </c>
    </row>
    <row r="304" spans="1:7" x14ac:dyDescent="0.2">
      <c r="A304" s="4">
        <v>303</v>
      </c>
      <c r="B304" s="4">
        <v>936</v>
      </c>
      <c r="C304" s="4" t="s">
        <v>3020</v>
      </c>
      <c r="D304" s="71">
        <v>90000</v>
      </c>
      <c r="E304" s="4">
        <v>4</v>
      </c>
      <c r="F304" s="4" t="s">
        <v>3023</v>
      </c>
      <c r="G304" s="4" t="s">
        <v>3021</v>
      </c>
    </row>
    <row r="305" spans="1:7" x14ac:dyDescent="0.2">
      <c r="A305" s="5">
        <v>304</v>
      </c>
      <c r="B305" s="5">
        <v>937</v>
      </c>
      <c r="C305" s="5" t="s">
        <v>3020</v>
      </c>
      <c r="D305" s="72">
        <v>90000</v>
      </c>
      <c r="E305" s="5">
        <v>4</v>
      </c>
      <c r="F305" s="5" t="s">
        <v>3023</v>
      </c>
      <c r="G305" s="5" t="s">
        <v>3021</v>
      </c>
    </row>
    <row r="306" spans="1:7" x14ac:dyDescent="0.2">
      <c r="A306" s="4">
        <v>305</v>
      </c>
      <c r="B306" s="4">
        <v>940</v>
      </c>
      <c r="C306" s="4" t="s">
        <v>3017</v>
      </c>
      <c r="D306" s="71">
        <v>100000</v>
      </c>
      <c r="E306" s="4">
        <v>0</v>
      </c>
      <c r="F306" s="4" t="s">
        <v>3022</v>
      </c>
      <c r="G306" s="4" t="s">
        <v>3019</v>
      </c>
    </row>
    <row r="307" spans="1:7" x14ac:dyDescent="0.2">
      <c r="A307" s="5">
        <v>306</v>
      </c>
      <c r="B307" s="5">
        <v>945</v>
      </c>
      <c r="C307" s="5" t="s">
        <v>3017</v>
      </c>
      <c r="D307" s="72">
        <v>110000</v>
      </c>
      <c r="E307" s="5">
        <v>3</v>
      </c>
      <c r="F307" s="5" t="s">
        <v>3022</v>
      </c>
      <c r="G307" s="5" t="s">
        <v>3021</v>
      </c>
    </row>
    <row r="308" spans="1:7" x14ac:dyDescent="0.2">
      <c r="A308" s="4">
        <v>307</v>
      </c>
      <c r="B308" s="4">
        <v>946</v>
      </c>
      <c r="C308" s="4" t="s">
        <v>3017</v>
      </c>
      <c r="D308" s="71">
        <v>110000</v>
      </c>
      <c r="E308" s="4">
        <v>3</v>
      </c>
      <c r="F308" s="4" t="s">
        <v>3022</v>
      </c>
      <c r="G308" s="4" t="s">
        <v>3021</v>
      </c>
    </row>
    <row r="309" spans="1:7" x14ac:dyDescent="0.2">
      <c r="A309" s="5">
        <v>308</v>
      </c>
      <c r="B309" s="5">
        <v>947</v>
      </c>
      <c r="C309" s="5" t="s">
        <v>3017</v>
      </c>
      <c r="D309" s="72">
        <v>80000</v>
      </c>
      <c r="E309" s="5">
        <v>2</v>
      </c>
      <c r="F309" s="5" t="s">
        <v>3024</v>
      </c>
      <c r="G309" s="5" t="s">
        <v>3019</v>
      </c>
    </row>
    <row r="310" spans="1:7" x14ac:dyDescent="0.2">
      <c r="A310" s="4">
        <v>309</v>
      </c>
      <c r="B310" s="4">
        <v>949</v>
      </c>
      <c r="C310" s="4" t="s">
        <v>3017</v>
      </c>
      <c r="D310" s="71">
        <v>60000</v>
      </c>
      <c r="E310" s="4">
        <v>2</v>
      </c>
      <c r="F310" s="4" t="s">
        <v>3023</v>
      </c>
      <c r="G310" s="4" t="s">
        <v>3021</v>
      </c>
    </row>
    <row r="311" spans="1:7" x14ac:dyDescent="0.2">
      <c r="A311" s="5">
        <v>310</v>
      </c>
      <c r="B311" s="5">
        <v>950</v>
      </c>
      <c r="C311" s="5" t="s">
        <v>3020</v>
      </c>
      <c r="D311" s="72">
        <v>60000</v>
      </c>
      <c r="E311" s="5">
        <v>2</v>
      </c>
      <c r="F311" s="5" t="s">
        <v>3023</v>
      </c>
      <c r="G311" s="5" t="s">
        <v>3019</v>
      </c>
    </row>
    <row r="312" spans="1:7" x14ac:dyDescent="0.2">
      <c r="A312" s="4">
        <v>311</v>
      </c>
      <c r="B312" s="4">
        <v>954</v>
      </c>
      <c r="C312" s="4" t="s">
        <v>3020</v>
      </c>
      <c r="D312" s="71">
        <v>70000</v>
      </c>
      <c r="E312" s="4">
        <v>3</v>
      </c>
      <c r="F312" s="4" t="s">
        <v>3025</v>
      </c>
      <c r="G312" s="4" t="s">
        <v>3019</v>
      </c>
    </row>
    <row r="313" spans="1:7" x14ac:dyDescent="0.2">
      <c r="A313" s="5">
        <v>312</v>
      </c>
      <c r="B313" s="5">
        <v>959</v>
      </c>
      <c r="C313" s="5" t="s">
        <v>3020</v>
      </c>
      <c r="D313" s="72">
        <v>70000</v>
      </c>
      <c r="E313" s="5">
        <v>3</v>
      </c>
      <c r="F313" s="5" t="s">
        <v>3025</v>
      </c>
      <c r="G313" s="5" t="s">
        <v>3021</v>
      </c>
    </row>
    <row r="314" spans="1:7" x14ac:dyDescent="0.2">
      <c r="A314" s="4">
        <v>313</v>
      </c>
      <c r="B314" s="4">
        <v>960</v>
      </c>
      <c r="C314" s="4" t="s">
        <v>3020</v>
      </c>
      <c r="D314" s="71">
        <v>70000</v>
      </c>
      <c r="E314" s="4">
        <v>3</v>
      </c>
      <c r="F314" s="4" t="s">
        <v>3025</v>
      </c>
      <c r="G314" s="4" t="s">
        <v>3019</v>
      </c>
    </row>
    <row r="315" spans="1:7" x14ac:dyDescent="0.2">
      <c r="A315" s="5">
        <v>314</v>
      </c>
      <c r="B315" s="5">
        <v>961</v>
      </c>
      <c r="C315" s="5" t="s">
        <v>3020</v>
      </c>
      <c r="D315" s="72">
        <v>70000</v>
      </c>
      <c r="E315" s="5">
        <v>3</v>
      </c>
      <c r="F315" s="5" t="s">
        <v>3025</v>
      </c>
      <c r="G315" s="5" t="s">
        <v>3019</v>
      </c>
    </row>
    <row r="316" spans="1:7" x14ac:dyDescent="0.2">
      <c r="A316" s="4">
        <v>315</v>
      </c>
      <c r="B316" s="4">
        <v>962</v>
      </c>
      <c r="C316" s="4" t="s">
        <v>3020</v>
      </c>
      <c r="D316" s="71">
        <v>70000</v>
      </c>
      <c r="E316" s="4">
        <v>3</v>
      </c>
      <c r="F316" s="4" t="s">
        <v>3025</v>
      </c>
      <c r="G316" s="4" t="s">
        <v>3021</v>
      </c>
    </row>
    <row r="317" spans="1:7" x14ac:dyDescent="0.2">
      <c r="A317" s="5">
        <v>316</v>
      </c>
      <c r="B317" s="5">
        <v>970</v>
      </c>
      <c r="C317" s="5" t="s">
        <v>3020</v>
      </c>
      <c r="D317" s="72">
        <v>70000</v>
      </c>
      <c r="E317" s="5">
        <v>3</v>
      </c>
      <c r="F317" s="5" t="s">
        <v>3025</v>
      </c>
      <c r="G317" s="5" t="s">
        <v>3021</v>
      </c>
    </row>
    <row r="318" spans="1:7" x14ac:dyDescent="0.2">
      <c r="A318" s="4">
        <v>317</v>
      </c>
      <c r="B318" s="4">
        <v>972</v>
      </c>
      <c r="C318" s="4" t="s">
        <v>3017</v>
      </c>
      <c r="D318" s="71">
        <v>60000</v>
      </c>
      <c r="E318" s="4">
        <v>3</v>
      </c>
      <c r="F318" s="4" t="s">
        <v>3025</v>
      </c>
      <c r="G318" s="4" t="s">
        <v>3019</v>
      </c>
    </row>
    <row r="319" spans="1:7" x14ac:dyDescent="0.2">
      <c r="A319" s="5">
        <v>318</v>
      </c>
      <c r="B319" s="5">
        <v>975</v>
      </c>
      <c r="C319" s="5" t="s">
        <v>3020</v>
      </c>
      <c r="D319" s="72">
        <v>40000</v>
      </c>
      <c r="E319" s="5">
        <v>3</v>
      </c>
      <c r="F319" s="5" t="s">
        <v>3022</v>
      </c>
      <c r="G319" s="5" t="s">
        <v>3021</v>
      </c>
    </row>
    <row r="320" spans="1:7" x14ac:dyDescent="0.2">
      <c r="A320" s="4">
        <v>319</v>
      </c>
      <c r="B320" s="4">
        <v>980</v>
      </c>
      <c r="C320" s="4" t="s">
        <v>3020</v>
      </c>
      <c r="D320" s="71">
        <v>40000</v>
      </c>
      <c r="E320" s="4">
        <v>3</v>
      </c>
      <c r="F320" s="4" t="s">
        <v>3022</v>
      </c>
      <c r="G320" s="4" t="s">
        <v>3021</v>
      </c>
    </row>
    <row r="321" spans="1:7" x14ac:dyDescent="0.2">
      <c r="A321" s="5">
        <v>320</v>
      </c>
      <c r="B321" s="5">
        <v>983</v>
      </c>
      <c r="C321" s="5" t="s">
        <v>3017</v>
      </c>
      <c r="D321" s="72">
        <v>70000</v>
      </c>
      <c r="E321" s="5">
        <v>4</v>
      </c>
      <c r="F321" s="5" t="s">
        <v>3025</v>
      </c>
      <c r="G321" s="5" t="s">
        <v>3021</v>
      </c>
    </row>
    <row r="322" spans="1:7" x14ac:dyDescent="0.2">
      <c r="A322" s="4">
        <v>321</v>
      </c>
      <c r="B322" s="4">
        <v>993</v>
      </c>
      <c r="C322" s="4" t="s">
        <v>3017</v>
      </c>
      <c r="D322" s="71">
        <v>80000</v>
      </c>
      <c r="E322" s="4">
        <v>4</v>
      </c>
      <c r="F322" s="4" t="s">
        <v>3025</v>
      </c>
      <c r="G322" s="4" t="s">
        <v>3019</v>
      </c>
    </row>
    <row r="323" spans="1:7" x14ac:dyDescent="0.2">
      <c r="A323" s="5">
        <v>322</v>
      </c>
      <c r="B323" s="5">
        <v>994</v>
      </c>
      <c r="C323" s="5" t="s">
        <v>3017</v>
      </c>
      <c r="D323" s="72">
        <v>90000</v>
      </c>
      <c r="E323" s="5">
        <v>5</v>
      </c>
      <c r="F323" s="5" t="s">
        <v>3018</v>
      </c>
      <c r="G323" s="5" t="s">
        <v>3019</v>
      </c>
    </row>
    <row r="324" spans="1:7" x14ac:dyDescent="0.2">
      <c r="A324" s="4">
        <v>323</v>
      </c>
      <c r="B324" s="4">
        <v>995</v>
      </c>
      <c r="C324" s="4" t="s">
        <v>3017</v>
      </c>
      <c r="D324" s="71">
        <v>90000</v>
      </c>
      <c r="E324" s="4">
        <v>5</v>
      </c>
      <c r="F324" s="4" t="s">
        <v>3018</v>
      </c>
      <c r="G324" s="4" t="s">
        <v>3019</v>
      </c>
    </row>
    <row r="325" spans="1:7" x14ac:dyDescent="0.2">
      <c r="A325" s="5">
        <v>324</v>
      </c>
      <c r="B325" s="5">
        <v>997</v>
      </c>
      <c r="C325" s="5" t="s">
        <v>3020</v>
      </c>
      <c r="D325" s="72">
        <v>120000</v>
      </c>
      <c r="E325" s="5">
        <v>2</v>
      </c>
      <c r="F325" s="5" t="s">
        <v>3025</v>
      </c>
      <c r="G325" s="5" t="s">
        <v>3019</v>
      </c>
    </row>
    <row r="326" spans="1:7" x14ac:dyDescent="0.2">
      <c r="A326" s="4">
        <v>325</v>
      </c>
      <c r="B326" s="4">
        <v>999</v>
      </c>
      <c r="C326" s="4" t="s">
        <v>3017</v>
      </c>
      <c r="D326" s="71">
        <v>90000</v>
      </c>
      <c r="E326" s="4">
        <v>5</v>
      </c>
      <c r="F326" s="4" t="s">
        <v>3018</v>
      </c>
      <c r="G326" s="4" t="s">
        <v>3019</v>
      </c>
    </row>
    <row r="327" spans="1:7" x14ac:dyDescent="0.2">
      <c r="A327" s="5">
        <v>326</v>
      </c>
      <c r="B327" s="5">
        <v>1000</v>
      </c>
      <c r="C327" s="5" t="s">
        <v>3020</v>
      </c>
      <c r="D327" s="72">
        <v>90000</v>
      </c>
      <c r="E327" s="5">
        <v>5</v>
      </c>
      <c r="F327" s="5" t="s">
        <v>3018</v>
      </c>
      <c r="G327" s="5" t="s">
        <v>3019</v>
      </c>
    </row>
    <row r="328" spans="1:7" x14ac:dyDescent="0.2">
      <c r="A328" s="4">
        <v>327</v>
      </c>
      <c r="B328" s="4">
        <v>1005</v>
      </c>
      <c r="C328" s="4" t="s">
        <v>3017</v>
      </c>
      <c r="D328" s="71">
        <v>130000</v>
      </c>
      <c r="E328" s="4">
        <v>2</v>
      </c>
      <c r="F328" s="4" t="s">
        <v>3018</v>
      </c>
      <c r="G328" s="4" t="s">
        <v>3019</v>
      </c>
    </row>
    <row r="329" spans="1:7" x14ac:dyDescent="0.2">
      <c r="A329" s="5">
        <v>328</v>
      </c>
      <c r="B329" s="5">
        <v>1008</v>
      </c>
      <c r="C329" s="5" t="s">
        <v>3017</v>
      </c>
      <c r="D329" s="72">
        <v>90000</v>
      </c>
      <c r="E329" s="5">
        <v>5</v>
      </c>
      <c r="F329" s="5" t="s">
        <v>3018</v>
      </c>
      <c r="G329" s="5" t="s">
        <v>3019</v>
      </c>
    </row>
    <row r="330" spans="1:7" x14ac:dyDescent="0.2">
      <c r="A330" s="4">
        <v>329</v>
      </c>
      <c r="B330" s="4">
        <v>1009</v>
      </c>
      <c r="C330" s="4" t="s">
        <v>3017</v>
      </c>
      <c r="D330" s="71">
        <v>90000</v>
      </c>
      <c r="E330" s="4">
        <v>5</v>
      </c>
      <c r="F330" s="4" t="s">
        <v>3018</v>
      </c>
      <c r="G330" s="4" t="s">
        <v>3019</v>
      </c>
    </row>
    <row r="331" spans="1:7" x14ac:dyDescent="0.2">
      <c r="A331" s="5">
        <v>330</v>
      </c>
      <c r="B331" s="5">
        <v>1014</v>
      </c>
      <c r="C331" s="5" t="s">
        <v>3020</v>
      </c>
      <c r="D331" s="72">
        <v>90000</v>
      </c>
      <c r="E331" s="5">
        <v>5</v>
      </c>
      <c r="F331" s="5" t="s">
        <v>3018</v>
      </c>
      <c r="G331" s="5" t="s">
        <v>3019</v>
      </c>
    </row>
    <row r="332" spans="1:7" x14ac:dyDescent="0.2">
      <c r="A332" s="4">
        <v>331</v>
      </c>
      <c r="B332" s="4">
        <v>1015</v>
      </c>
      <c r="C332" s="4" t="s">
        <v>3017</v>
      </c>
      <c r="D332" s="71">
        <v>110000</v>
      </c>
      <c r="E332" s="4">
        <v>2</v>
      </c>
      <c r="F332" s="4" t="s">
        <v>3025</v>
      </c>
      <c r="G332" s="4" t="s">
        <v>3019</v>
      </c>
    </row>
    <row r="333" spans="1:7" x14ac:dyDescent="0.2">
      <c r="A333" s="5">
        <v>332</v>
      </c>
      <c r="B333" s="5">
        <v>1016</v>
      </c>
      <c r="C333" s="5" t="s">
        <v>3017</v>
      </c>
      <c r="D333" s="72">
        <v>90000</v>
      </c>
      <c r="E333" s="5">
        <v>4</v>
      </c>
      <c r="F333" s="5" t="s">
        <v>3022</v>
      </c>
      <c r="G333" s="5" t="s">
        <v>3019</v>
      </c>
    </row>
    <row r="334" spans="1:7" x14ac:dyDescent="0.2">
      <c r="A334" s="4">
        <v>333</v>
      </c>
      <c r="B334" s="4">
        <v>1018</v>
      </c>
      <c r="C334" s="4" t="s">
        <v>3020</v>
      </c>
      <c r="D334" s="71">
        <v>10000</v>
      </c>
      <c r="E334" s="4">
        <v>1</v>
      </c>
      <c r="F334" s="4" t="s">
        <v>3025</v>
      </c>
      <c r="G334" s="4" t="s">
        <v>3019</v>
      </c>
    </row>
    <row r="335" spans="1:7" x14ac:dyDescent="0.2">
      <c r="A335" s="5">
        <v>334</v>
      </c>
      <c r="B335" s="5">
        <v>1020</v>
      </c>
      <c r="C335" s="5" t="s">
        <v>3017</v>
      </c>
      <c r="D335" s="72">
        <v>20000</v>
      </c>
      <c r="E335" s="5">
        <v>1</v>
      </c>
      <c r="F335" s="5" t="s">
        <v>3025</v>
      </c>
      <c r="G335" s="5" t="s">
        <v>3019</v>
      </c>
    </row>
    <row r="336" spans="1:7" x14ac:dyDescent="0.2">
      <c r="A336" s="4">
        <v>335</v>
      </c>
      <c r="B336" s="4">
        <v>1023</v>
      </c>
      <c r="C336" s="4" t="s">
        <v>3017</v>
      </c>
      <c r="D336" s="71">
        <v>10000</v>
      </c>
      <c r="E336" s="4">
        <v>1</v>
      </c>
      <c r="F336" s="4" t="s">
        <v>3018</v>
      </c>
      <c r="G336" s="4" t="s">
        <v>3019</v>
      </c>
    </row>
    <row r="337" spans="1:7" x14ac:dyDescent="0.2">
      <c r="A337" s="5">
        <v>336</v>
      </c>
      <c r="B337" s="5">
        <v>1026</v>
      </c>
      <c r="C337" s="5" t="s">
        <v>3017</v>
      </c>
      <c r="D337" s="72">
        <v>10000</v>
      </c>
      <c r="E337" s="5">
        <v>1</v>
      </c>
      <c r="F337" s="5" t="s">
        <v>3018</v>
      </c>
      <c r="G337" s="5" t="s">
        <v>3019</v>
      </c>
    </row>
    <row r="338" spans="1:7" x14ac:dyDescent="0.2">
      <c r="A338" s="4">
        <v>337</v>
      </c>
      <c r="B338" s="4">
        <v>1027</v>
      </c>
      <c r="C338" s="4" t="s">
        <v>3017</v>
      </c>
      <c r="D338" s="71">
        <v>20000</v>
      </c>
      <c r="E338" s="4">
        <v>1</v>
      </c>
      <c r="F338" s="4" t="s">
        <v>3025</v>
      </c>
      <c r="G338" s="4" t="s">
        <v>3019</v>
      </c>
    </row>
    <row r="339" spans="1:7" x14ac:dyDescent="0.2">
      <c r="A339" s="5">
        <v>338</v>
      </c>
      <c r="B339" s="5">
        <v>1028</v>
      </c>
      <c r="C339" s="5" t="s">
        <v>3017</v>
      </c>
      <c r="D339" s="72">
        <v>10000</v>
      </c>
      <c r="E339" s="5">
        <v>1</v>
      </c>
      <c r="F339" s="5" t="s">
        <v>3018</v>
      </c>
      <c r="G339" s="5" t="s">
        <v>3019</v>
      </c>
    </row>
    <row r="340" spans="1:7" x14ac:dyDescent="0.2">
      <c r="A340" s="4">
        <v>339</v>
      </c>
      <c r="B340" s="4">
        <v>1035</v>
      </c>
      <c r="C340" s="4" t="s">
        <v>3017</v>
      </c>
      <c r="D340" s="71">
        <v>20000</v>
      </c>
      <c r="E340" s="4">
        <v>1</v>
      </c>
      <c r="F340" s="4" t="s">
        <v>3025</v>
      </c>
      <c r="G340" s="4" t="s">
        <v>3019</v>
      </c>
    </row>
    <row r="341" spans="1:7" x14ac:dyDescent="0.2">
      <c r="A341" s="5">
        <v>340</v>
      </c>
      <c r="B341" s="5">
        <v>1036</v>
      </c>
      <c r="C341" s="5" t="s">
        <v>3020</v>
      </c>
      <c r="D341" s="72">
        <v>20000</v>
      </c>
      <c r="E341" s="5">
        <v>1</v>
      </c>
      <c r="F341" s="5" t="s">
        <v>3025</v>
      </c>
      <c r="G341" s="5" t="s">
        <v>3019</v>
      </c>
    </row>
    <row r="342" spans="1:7" x14ac:dyDescent="0.2">
      <c r="A342" s="4">
        <v>341</v>
      </c>
      <c r="B342" s="4">
        <v>1038</v>
      </c>
      <c r="C342" s="4" t="s">
        <v>3017</v>
      </c>
      <c r="D342" s="71">
        <v>10000</v>
      </c>
      <c r="E342" s="4">
        <v>1</v>
      </c>
      <c r="F342" s="4" t="s">
        <v>3025</v>
      </c>
      <c r="G342" s="4" t="s">
        <v>3019</v>
      </c>
    </row>
    <row r="343" spans="1:7" x14ac:dyDescent="0.2">
      <c r="A343" s="5">
        <v>342</v>
      </c>
      <c r="B343" s="5">
        <v>1041</v>
      </c>
      <c r="C343" s="5" t="s">
        <v>3017</v>
      </c>
      <c r="D343" s="72">
        <v>20000</v>
      </c>
      <c r="E343" s="5">
        <v>1</v>
      </c>
      <c r="F343" s="5" t="s">
        <v>3025</v>
      </c>
      <c r="G343" s="5" t="s">
        <v>3019</v>
      </c>
    </row>
    <row r="344" spans="1:7" x14ac:dyDescent="0.2">
      <c r="A344" s="4">
        <v>343</v>
      </c>
      <c r="B344" s="4">
        <v>1042</v>
      </c>
      <c r="C344" s="4" t="s">
        <v>3017</v>
      </c>
      <c r="D344" s="71">
        <v>30000</v>
      </c>
      <c r="E344" s="4">
        <v>5</v>
      </c>
      <c r="F344" s="4" t="s">
        <v>3025</v>
      </c>
      <c r="G344" s="4" t="s">
        <v>3019</v>
      </c>
    </row>
    <row r="345" spans="1:7" x14ac:dyDescent="0.2">
      <c r="A345" s="5">
        <v>344</v>
      </c>
      <c r="B345" s="5">
        <v>1044</v>
      </c>
      <c r="C345" s="5" t="s">
        <v>3017</v>
      </c>
      <c r="D345" s="72">
        <v>10000</v>
      </c>
      <c r="E345" s="5">
        <v>1</v>
      </c>
      <c r="F345" s="5" t="s">
        <v>3018</v>
      </c>
      <c r="G345" s="5" t="s">
        <v>3019</v>
      </c>
    </row>
    <row r="346" spans="1:7" x14ac:dyDescent="0.2">
      <c r="A346" s="4">
        <v>345</v>
      </c>
      <c r="B346" s="4">
        <v>1047</v>
      </c>
      <c r="C346" s="4" t="s">
        <v>3017</v>
      </c>
      <c r="D346" s="71">
        <v>10000</v>
      </c>
      <c r="E346" s="4">
        <v>1</v>
      </c>
      <c r="F346" s="4" t="s">
        <v>3022</v>
      </c>
      <c r="G346" s="4" t="s">
        <v>3019</v>
      </c>
    </row>
    <row r="347" spans="1:7" x14ac:dyDescent="0.2">
      <c r="A347" s="5">
        <v>346</v>
      </c>
      <c r="B347" s="5">
        <v>1054</v>
      </c>
      <c r="C347" s="5" t="s">
        <v>3020</v>
      </c>
      <c r="D347" s="72">
        <v>10000</v>
      </c>
      <c r="E347" s="5">
        <v>1</v>
      </c>
      <c r="F347" s="5" t="s">
        <v>3022</v>
      </c>
      <c r="G347" s="5" t="s">
        <v>3019</v>
      </c>
    </row>
    <row r="348" spans="1:7" x14ac:dyDescent="0.2">
      <c r="A348" s="4">
        <v>347</v>
      </c>
      <c r="B348" s="4">
        <v>1060</v>
      </c>
      <c r="C348" s="4" t="s">
        <v>3020</v>
      </c>
      <c r="D348" s="71">
        <v>10000</v>
      </c>
      <c r="E348" s="4">
        <v>2</v>
      </c>
      <c r="F348" s="4" t="s">
        <v>3022</v>
      </c>
      <c r="G348" s="4" t="s">
        <v>3019</v>
      </c>
    </row>
    <row r="349" spans="1:7" x14ac:dyDescent="0.2">
      <c r="A349" s="5">
        <v>348</v>
      </c>
      <c r="B349" s="5">
        <v>1062</v>
      </c>
      <c r="C349" s="5" t="s">
        <v>3017</v>
      </c>
      <c r="D349" s="72">
        <v>10000</v>
      </c>
      <c r="E349" s="5">
        <v>2</v>
      </c>
      <c r="F349" s="5" t="s">
        <v>3022</v>
      </c>
      <c r="G349" s="5" t="s">
        <v>3019</v>
      </c>
    </row>
    <row r="350" spans="1:7" x14ac:dyDescent="0.2">
      <c r="A350" s="4">
        <v>349</v>
      </c>
      <c r="B350" s="4">
        <v>1065</v>
      </c>
      <c r="C350" s="4" t="s">
        <v>3017</v>
      </c>
      <c r="D350" s="71">
        <v>10000</v>
      </c>
      <c r="E350" s="4">
        <v>2</v>
      </c>
      <c r="F350" s="4" t="s">
        <v>3022</v>
      </c>
      <c r="G350" s="4" t="s">
        <v>3019</v>
      </c>
    </row>
    <row r="351" spans="1:7" x14ac:dyDescent="0.2">
      <c r="A351" s="5">
        <v>350</v>
      </c>
      <c r="B351" s="5">
        <v>1068</v>
      </c>
      <c r="C351" s="5" t="s">
        <v>3017</v>
      </c>
      <c r="D351" s="72">
        <v>10000</v>
      </c>
      <c r="E351" s="5">
        <v>2</v>
      </c>
      <c r="F351" s="5" t="s">
        <v>3022</v>
      </c>
      <c r="G351" s="5" t="s">
        <v>3019</v>
      </c>
    </row>
    <row r="352" spans="1:7" x14ac:dyDescent="0.2">
      <c r="A352" s="4">
        <v>351</v>
      </c>
      <c r="B352" s="4">
        <v>1069</v>
      </c>
      <c r="C352" s="4" t="s">
        <v>3017</v>
      </c>
      <c r="D352" s="71">
        <v>30000</v>
      </c>
      <c r="E352" s="4">
        <v>1</v>
      </c>
      <c r="F352" s="4" t="s">
        <v>3025</v>
      </c>
      <c r="G352" s="4" t="s">
        <v>3019</v>
      </c>
    </row>
    <row r="353" spans="1:7" x14ac:dyDescent="0.2">
      <c r="A353" s="5">
        <v>352</v>
      </c>
      <c r="B353" s="5">
        <v>1072</v>
      </c>
      <c r="C353" s="5" t="s">
        <v>3020</v>
      </c>
      <c r="D353" s="72">
        <v>20000</v>
      </c>
      <c r="E353" s="5">
        <v>1</v>
      </c>
      <c r="F353" s="5" t="s">
        <v>3018</v>
      </c>
      <c r="G353" s="5" t="s">
        <v>3019</v>
      </c>
    </row>
    <row r="354" spans="1:7" x14ac:dyDescent="0.2">
      <c r="A354" s="4">
        <v>353</v>
      </c>
      <c r="B354" s="4">
        <v>1075</v>
      </c>
      <c r="C354" s="4" t="s">
        <v>3017</v>
      </c>
      <c r="D354" s="71">
        <v>10000</v>
      </c>
      <c r="E354" s="4">
        <v>2</v>
      </c>
      <c r="F354" s="4" t="s">
        <v>3022</v>
      </c>
      <c r="G354" s="4" t="s">
        <v>3019</v>
      </c>
    </row>
    <row r="355" spans="1:7" x14ac:dyDescent="0.2">
      <c r="A355" s="5">
        <v>354</v>
      </c>
      <c r="B355" s="5">
        <v>1080</v>
      </c>
      <c r="C355" s="5" t="s">
        <v>3020</v>
      </c>
      <c r="D355" s="72">
        <v>30000</v>
      </c>
      <c r="E355" s="5">
        <v>1</v>
      </c>
      <c r="F355" s="5" t="s">
        <v>3018</v>
      </c>
      <c r="G355" s="5" t="s">
        <v>3019</v>
      </c>
    </row>
    <row r="356" spans="1:7" x14ac:dyDescent="0.2">
      <c r="A356" s="4">
        <v>355</v>
      </c>
      <c r="B356" s="4">
        <v>1083</v>
      </c>
      <c r="C356" s="4" t="s">
        <v>3017</v>
      </c>
      <c r="D356" s="71">
        <v>20000</v>
      </c>
      <c r="E356" s="4">
        <v>1</v>
      </c>
      <c r="F356" s="4" t="s">
        <v>3022</v>
      </c>
      <c r="G356" s="4" t="s">
        <v>3019</v>
      </c>
    </row>
    <row r="357" spans="1:7" x14ac:dyDescent="0.2">
      <c r="A357" s="5">
        <v>356</v>
      </c>
      <c r="B357" s="5">
        <v>1085</v>
      </c>
      <c r="C357" s="5" t="s">
        <v>3017</v>
      </c>
      <c r="D357" s="72">
        <v>40000</v>
      </c>
      <c r="E357" s="5">
        <v>1</v>
      </c>
      <c r="F357" s="5" t="s">
        <v>3025</v>
      </c>
      <c r="G357" s="5" t="s">
        <v>3019</v>
      </c>
    </row>
    <row r="358" spans="1:7" x14ac:dyDescent="0.2">
      <c r="A358" s="4">
        <v>357</v>
      </c>
      <c r="B358" s="4">
        <v>1086</v>
      </c>
      <c r="C358" s="4" t="s">
        <v>3020</v>
      </c>
      <c r="D358" s="71">
        <v>10000</v>
      </c>
      <c r="E358" s="4">
        <v>0</v>
      </c>
      <c r="F358" s="4" t="s">
        <v>3022</v>
      </c>
      <c r="G358" s="4" t="s">
        <v>3021</v>
      </c>
    </row>
    <row r="359" spans="1:7" x14ac:dyDescent="0.2">
      <c r="A359" s="5">
        <v>358</v>
      </c>
      <c r="B359" s="5">
        <v>1101</v>
      </c>
      <c r="C359" s="5" t="s">
        <v>3020</v>
      </c>
      <c r="D359" s="72">
        <v>10000</v>
      </c>
      <c r="E359" s="5">
        <v>0</v>
      </c>
      <c r="F359" s="5" t="s">
        <v>3022</v>
      </c>
      <c r="G359" s="5" t="s">
        <v>3021</v>
      </c>
    </row>
    <row r="360" spans="1:7" x14ac:dyDescent="0.2">
      <c r="A360" s="4">
        <v>359</v>
      </c>
      <c r="B360" s="4">
        <v>1103</v>
      </c>
      <c r="C360" s="4" t="s">
        <v>3020</v>
      </c>
      <c r="D360" s="71">
        <v>10000</v>
      </c>
      <c r="E360" s="4">
        <v>0</v>
      </c>
      <c r="F360" s="4" t="s">
        <v>3022</v>
      </c>
      <c r="G360" s="4" t="s">
        <v>3021</v>
      </c>
    </row>
    <row r="361" spans="1:7" x14ac:dyDescent="0.2">
      <c r="A361" s="5">
        <v>360</v>
      </c>
      <c r="B361" s="5">
        <v>1104</v>
      </c>
      <c r="C361" s="5" t="s">
        <v>3020</v>
      </c>
      <c r="D361" s="72">
        <v>10000</v>
      </c>
      <c r="E361" s="5">
        <v>0</v>
      </c>
      <c r="F361" s="5" t="s">
        <v>3022</v>
      </c>
      <c r="G361" s="5" t="s">
        <v>3021</v>
      </c>
    </row>
    <row r="362" spans="1:7" x14ac:dyDescent="0.2">
      <c r="A362" s="4">
        <v>361</v>
      </c>
      <c r="B362" s="4">
        <v>1106</v>
      </c>
      <c r="C362" s="4" t="s">
        <v>3020</v>
      </c>
      <c r="D362" s="71">
        <v>10000</v>
      </c>
      <c r="E362" s="4">
        <v>0</v>
      </c>
      <c r="F362" s="4" t="s">
        <v>3022</v>
      </c>
      <c r="G362" s="4" t="s">
        <v>3019</v>
      </c>
    </row>
    <row r="363" spans="1:7" x14ac:dyDescent="0.2">
      <c r="A363" s="5">
        <v>362</v>
      </c>
      <c r="B363" s="5">
        <v>1107</v>
      </c>
      <c r="C363" s="5" t="s">
        <v>3017</v>
      </c>
      <c r="D363" s="72">
        <v>10000</v>
      </c>
      <c r="E363" s="5">
        <v>0</v>
      </c>
      <c r="F363" s="5" t="s">
        <v>3023</v>
      </c>
      <c r="G363" s="5" t="s">
        <v>3019</v>
      </c>
    </row>
    <row r="364" spans="1:7" x14ac:dyDescent="0.2">
      <c r="A364" s="4">
        <v>363</v>
      </c>
      <c r="B364" s="4">
        <v>1108</v>
      </c>
      <c r="C364" s="4" t="s">
        <v>3017</v>
      </c>
      <c r="D364" s="71">
        <v>10000</v>
      </c>
      <c r="E364" s="4">
        <v>0</v>
      </c>
      <c r="F364" s="4" t="s">
        <v>3023</v>
      </c>
      <c r="G364" s="4" t="s">
        <v>3021</v>
      </c>
    </row>
    <row r="365" spans="1:7" x14ac:dyDescent="0.2">
      <c r="A365" s="5">
        <v>364</v>
      </c>
      <c r="B365" s="5">
        <v>1109</v>
      </c>
      <c r="C365" s="5" t="s">
        <v>3020</v>
      </c>
      <c r="D365" s="72">
        <v>10000</v>
      </c>
      <c r="E365" s="5">
        <v>0</v>
      </c>
      <c r="F365" s="5" t="s">
        <v>3023</v>
      </c>
      <c r="G365" s="5" t="s">
        <v>3021</v>
      </c>
    </row>
    <row r="366" spans="1:7" x14ac:dyDescent="0.2">
      <c r="A366" s="4">
        <v>365</v>
      </c>
      <c r="B366" s="4">
        <v>1112</v>
      </c>
      <c r="C366" s="4" t="s">
        <v>3020</v>
      </c>
      <c r="D366" s="71">
        <v>10000</v>
      </c>
      <c r="E366" s="4">
        <v>1</v>
      </c>
      <c r="F366" s="4" t="s">
        <v>3023</v>
      </c>
      <c r="G366" s="4" t="s">
        <v>3021</v>
      </c>
    </row>
    <row r="367" spans="1:7" x14ac:dyDescent="0.2">
      <c r="A367" s="5">
        <v>366</v>
      </c>
      <c r="B367" s="5">
        <v>1113</v>
      </c>
      <c r="C367" s="5" t="s">
        <v>3020</v>
      </c>
      <c r="D367" s="72">
        <v>10000</v>
      </c>
      <c r="E367" s="5">
        <v>1</v>
      </c>
      <c r="F367" s="5" t="s">
        <v>3023</v>
      </c>
      <c r="G367" s="5" t="s">
        <v>3021</v>
      </c>
    </row>
    <row r="368" spans="1:7" x14ac:dyDescent="0.2">
      <c r="A368" s="4">
        <v>367</v>
      </c>
      <c r="B368" s="4">
        <v>1117</v>
      </c>
      <c r="C368" s="4" t="s">
        <v>3017</v>
      </c>
      <c r="D368" s="71">
        <v>20000</v>
      </c>
      <c r="E368" s="4">
        <v>0</v>
      </c>
      <c r="F368" s="4" t="s">
        <v>3018</v>
      </c>
      <c r="G368" s="4" t="s">
        <v>3019</v>
      </c>
    </row>
    <row r="369" spans="1:7" x14ac:dyDescent="0.2">
      <c r="A369" s="5">
        <v>368</v>
      </c>
      <c r="B369" s="5">
        <v>1121</v>
      </c>
      <c r="C369" s="5" t="s">
        <v>3017</v>
      </c>
      <c r="D369" s="72">
        <v>20000</v>
      </c>
      <c r="E369" s="5">
        <v>0</v>
      </c>
      <c r="F369" s="5" t="s">
        <v>3018</v>
      </c>
      <c r="G369" s="5" t="s">
        <v>3019</v>
      </c>
    </row>
    <row r="370" spans="1:7" x14ac:dyDescent="0.2">
      <c r="A370" s="4">
        <v>369</v>
      </c>
      <c r="B370" s="4">
        <v>1123</v>
      </c>
      <c r="C370" s="4" t="s">
        <v>3020</v>
      </c>
      <c r="D370" s="71">
        <v>10000</v>
      </c>
      <c r="E370" s="4">
        <v>1</v>
      </c>
      <c r="F370" s="4" t="s">
        <v>3023</v>
      </c>
      <c r="G370" s="4" t="s">
        <v>3021</v>
      </c>
    </row>
    <row r="371" spans="1:7" x14ac:dyDescent="0.2">
      <c r="A371" s="5">
        <v>370</v>
      </c>
      <c r="B371" s="5">
        <v>1124</v>
      </c>
      <c r="C371" s="5" t="s">
        <v>3017</v>
      </c>
      <c r="D371" s="72">
        <v>20000</v>
      </c>
      <c r="E371" s="5">
        <v>0</v>
      </c>
      <c r="F371" s="5" t="s">
        <v>3018</v>
      </c>
      <c r="G371" s="5" t="s">
        <v>3021</v>
      </c>
    </row>
    <row r="372" spans="1:7" x14ac:dyDescent="0.2">
      <c r="A372" s="4">
        <v>371</v>
      </c>
      <c r="B372" s="4">
        <v>1127</v>
      </c>
      <c r="C372" s="4" t="s">
        <v>3017</v>
      </c>
      <c r="D372" s="71">
        <v>20000</v>
      </c>
      <c r="E372" s="4">
        <v>0</v>
      </c>
      <c r="F372" s="4" t="s">
        <v>3018</v>
      </c>
      <c r="G372" s="4" t="s">
        <v>3019</v>
      </c>
    </row>
    <row r="373" spans="1:7" x14ac:dyDescent="0.2">
      <c r="A373" s="5">
        <v>372</v>
      </c>
      <c r="B373" s="5">
        <v>1128</v>
      </c>
      <c r="C373" s="5" t="s">
        <v>3017</v>
      </c>
      <c r="D373" s="72">
        <v>20000</v>
      </c>
      <c r="E373" s="5">
        <v>0</v>
      </c>
      <c r="F373" s="5" t="s">
        <v>3018</v>
      </c>
      <c r="G373" s="5" t="s">
        <v>3019</v>
      </c>
    </row>
    <row r="374" spans="1:7" x14ac:dyDescent="0.2">
      <c r="A374" s="4">
        <v>373</v>
      </c>
      <c r="B374" s="4">
        <v>1129</v>
      </c>
      <c r="C374" s="4" t="s">
        <v>3020</v>
      </c>
      <c r="D374" s="71">
        <v>20000</v>
      </c>
      <c r="E374" s="4">
        <v>0</v>
      </c>
      <c r="F374" s="4" t="s">
        <v>3018</v>
      </c>
      <c r="G374" s="4" t="s">
        <v>3019</v>
      </c>
    </row>
    <row r="375" spans="1:7" x14ac:dyDescent="0.2">
      <c r="A375" s="5">
        <v>374</v>
      </c>
      <c r="B375" s="5">
        <v>1131</v>
      </c>
      <c r="C375" s="5" t="s">
        <v>3017</v>
      </c>
      <c r="D375" s="72">
        <v>30000</v>
      </c>
      <c r="E375" s="5">
        <v>1</v>
      </c>
      <c r="F375" s="5" t="s">
        <v>3018</v>
      </c>
      <c r="G375" s="5" t="s">
        <v>3019</v>
      </c>
    </row>
    <row r="376" spans="1:7" x14ac:dyDescent="0.2">
      <c r="A376" s="4">
        <v>375</v>
      </c>
      <c r="B376" s="4">
        <v>1132</v>
      </c>
      <c r="C376" s="4" t="s">
        <v>3020</v>
      </c>
      <c r="D376" s="71">
        <v>30000</v>
      </c>
      <c r="E376" s="4">
        <v>1</v>
      </c>
      <c r="F376" s="4" t="s">
        <v>3018</v>
      </c>
      <c r="G376" s="4" t="s">
        <v>3019</v>
      </c>
    </row>
    <row r="377" spans="1:7" x14ac:dyDescent="0.2">
      <c r="A377" s="5">
        <v>376</v>
      </c>
      <c r="B377" s="5">
        <v>1133</v>
      </c>
      <c r="C377" s="5" t="s">
        <v>3017</v>
      </c>
      <c r="D377" s="72">
        <v>30000</v>
      </c>
      <c r="E377" s="5">
        <v>1</v>
      </c>
      <c r="F377" s="5" t="s">
        <v>3018</v>
      </c>
      <c r="G377" s="5" t="s">
        <v>3019</v>
      </c>
    </row>
    <row r="378" spans="1:7" x14ac:dyDescent="0.2">
      <c r="A378" s="4">
        <v>377</v>
      </c>
      <c r="B378" s="4">
        <v>1136</v>
      </c>
      <c r="C378" s="4" t="s">
        <v>3020</v>
      </c>
      <c r="D378" s="71">
        <v>40000</v>
      </c>
      <c r="E378" s="4">
        <v>1</v>
      </c>
      <c r="F378" s="4" t="s">
        <v>3025</v>
      </c>
      <c r="G378" s="4" t="s">
        <v>3019</v>
      </c>
    </row>
    <row r="379" spans="1:7" x14ac:dyDescent="0.2">
      <c r="A379" s="5">
        <v>378</v>
      </c>
      <c r="B379" s="5">
        <v>1138</v>
      </c>
      <c r="C379" s="5" t="s">
        <v>3017</v>
      </c>
      <c r="D379" s="72">
        <v>30000</v>
      </c>
      <c r="E379" s="5">
        <v>4</v>
      </c>
      <c r="F379" s="5" t="s">
        <v>3025</v>
      </c>
      <c r="G379" s="5" t="s">
        <v>3019</v>
      </c>
    </row>
    <row r="380" spans="1:7" x14ac:dyDescent="0.2">
      <c r="A380" s="4">
        <v>379</v>
      </c>
      <c r="B380" s="4">
        <v>1142</v>
      </c>
      <c r="C380" s="4" t="s">
        <v>3020</v>
      </c>
      <c r="D380" s="71">
        <v>10000</v>
      </c>
      <c r="E380" s="4">
        <v>1</v>
      </c>
      <c r="F380" s="4" t="s">
        <v>3023</v>
      </c>
      <c r="G380" s="4" t="s">
        <v>3021</v>
      </c>
    </row>
    <row r="381" spans="1:7" x14ac:dyDescent="0.2">
      <c r="A381" s="5">
        <v>380</v>
      </c>
      <c r="B381" s="5">
        <v>1151</v>
      </c>
      <c r="C381" s="5" t="s">
        <v>3017</v>
      </c>
      <c r="D381" s="72">
        <v>10000</v>
      </c>
      <c r="E381" s="5">
        <v>1</v>
      </c>
      <c r="F381" s="5" t="s">
        <v>3023</v>
      </c>
      <c r="G381" s="5" t="s">
        <v>3019</v>
      </c>
    </row>
    <row r="382" spans="1:7" x14ac:dyDescent="0.2">
      <c r="A382" s="4">
        <v>381</v>
      </c>
      <c r="B382" s="4">
        <v>1155</v>
      </c>
      <c r="C382" s="4" t="s">
        <v>3020</v>
      </c>
      <c r="D382" s="71">
        <v>20000</v>
      </c>
      <c r="E382" s="4">
        <v>2</v>
      </c>
      <c r="F382" s="4" t="s">
        <v>3022</v>
      </c>
      <c r="G382" s="4" t="s">
        <v>3019</v>
      </c>
    </row>
    <row r="383" spans="1:7" x14ac:dyDescent="0.2">
      <c r="A383" s="5">
        <v>382</v>
      </c>
      <c r="B383" s="5">
        <v>1156</v>
      </c>
      <c r="C383" s="5" t="s">
        <v>3017</v>
      </c>
      <c r="D383" s="72">
        <v>20000</v>
      </c>
      <c r="E383" s="5">
        <v>2</v>
      </c>
      <c r="F383" s="5" t="s">
        <v>3022</v>
      </c>
      <c r="G383" s="5" t="s">
        <v>3019</v>
      </c>
    </row>
    <row r="384" spans="1:7" x14ac:dyDescent="0.2">
      <c r="A384" s="4">
        <v>383</v>
      </c>
      <c r="B384" s="4">
        <v>1159</v>
      </c>
      <c r="C384" s="4" t="s">
        <v>3017</v>
      </c>
      <c r="D384" s="71">
        <v>20000</v>
      </c>
      <c r="E384" s="4">
        <v>2</v>
      </c>
      <c r="F384" s="4" t="s">
        <v>3022</v>
      </c>
      <c r="G384" s="4" t="s">
        <v>3019</v>
      </c>
    </row>
    <row r="385" spans="1:7" x14ac:dyDescent="0.2">
      <c r="A385" s="5">
        <v>384</v>
      </c>
      <c r="B385" s="5">
        <v>1170</v>
      </c>
      <c r="C385" s="5" t="s">
        <v>3017</v>
      </c>
      <c r="D385" s="72">
        <v>30000</v>
      </c>
      <c r="E385" s="5">
        <v>3</v>
      </c>
      <c r="F385" s="5" t="s">
        <v>3025</v>
      </c>
      <c r="G385" s="5" t="s">
        <v>3019</v>
      </c>
    </row>
    <row r="386" spans="1:7" x14ac:dyDescent="0.2">
      <c r="A386" s="4">
        <v>385</v>
      </c>
      <c r="B386" s="4">
        <v>1178</v>
      </c>
      <c r="C386" s="4" t="s">
        <v>3017</v>
      </c>
      <c r="D386" s="71">
        <v>30000</v>
      </c>
      <c r="E386" s="4">
        <v>3</v>
      </c>
      <c r="F386" s="4" t="s">
        <v>3018</v>
      </c>
      <c r="G386" s="4" t="s">
        <v>3019</v>
      </c>
    </row>
    <row r="387" spans="1:7" x14ac:dyDescent="0.2">
      <c r="A387" s="5">
        <v>386</v>
      </c>
      <c r="B387" s="5">
        <v>1182</v>
      </c>
      <c r="C387" s="5" t="s">
        <v>3020</v>
      </c>
      <c r="D387" s="72">
        <v>30000</v>
      </c>
      <c r="E387" s="5">
        <v>3</v>
      </c>
      <c r="F387" s="5" t="s">
        <v>3018</v>
      </c>
      <c r="G387" s="5" t="s">
        <v>3019</v>
      </c>
    </row>
    <row r="388" spans="1:7" x14ac:dyDescent="0.2">
      <c r="A388" s="4">
        <v>387</v>
      </c>
      <c r="B388" s="4">
        <v>1183</v>
      </c>
      <c r="C388" s="4" t="s">
        <v>3017</v>
      </c>
      <c r="D388" s="71">
        <v>30000</v>
      </c>
      <c r="E388" s="4">
        <v>3</v>
      </c>
      <c r="F388" s="4" t="s">
        <v>3018</v>
      </c>
      <c r="G388" s="4" t="s">
        <v>3019</v>
      </c>
    </row>
    <row r="389" spans="1:7" x14ac:dyDescent="0.2">
      <c r="A389" s="5">
        <v>388</v>
      </c>
      <c r="B389" s="5">
        <v>1185</v>
      </c>
      <c r="C389" s="5" t="s">
        <v>3020</v>
      </c>
      <c r="D389" s="72">
        <v>40000</v>
      </c>
      <c r="E389" s="5">
        <v>3</v>
      </c>
      <c r="F389" s="5" t="s">
        <v>3025</v>
      </c>
      <c r="G389" s="5" t="s">
        <v>3019</v>
      </c>
    </row>
    <row r="390" spans="1:7" x14ac:dyDescent="0.2">
      <c r="A390" s="4">
        <v>389</v>
      </c>
      <c r="B390" s="4">
        <v>1186</v>
      </c>
      <c r="C390" s="4" t="s">
        <v>3017</v>
      </c>
      <c r="D390" s="71">
        <v>40000</v>
      </c>
      <c r="E390" s="4">
        <v>3</v>
      </c>
      <c r="F390" s="4" t="s">
        <v>3025</v>
      </c>
      <c r="G390" s="4" t="s">
        <v>3019</v>
      </c>
    </row>
    <row r="391" spans="1:7" x14ac:dyDescent="0.2">
      <c r="A391" s="5">
        <v>390</v>
      </c>
      <c r="B391" s="5">
        <v>1189</v>
      </c>
      <c r="C391" s="5" t="s">
        <v>3020</v>
      </c>
      <c r="D391" s="72">
        <v>10000</v>
      </c>
      <c r="E391" s="5">
        <v>1</v>
      </c>
      <c r="F391" s="5" t="s">
        <v>3023</v>
      </c>
      <c r="G391" s="5" t="s">
        <v>3021</v>
      </c>
    </row>
    <row r="392" spans="1:7" x14ac:dyDescent="0.2">
      <c r="A392" s="4">
        <v>391</v>
      </c>
      <c r="B392" s="4">
        <v>1191</v>
      </c>
      <c r="C392" s="4" t="s">
        <v>3020</v>
      </c>
      <c r="D392" s="71">
        <v>10000</v>
      </c>
      <c r="E392" s="4">
        <v>1</v>
      </c>
      <c r="F392" s="4" t="s">
        <v>3023</v>
      </c>
      <c r="G392" s="4" t="s">
        <v>3021</v>
      </c>
    </row>
    <row r="393" spans="1:7" x14ac:dyDescent="0.2">
      <c r="A393" s="5">
        <v>392</v>
      </c>
      <c r="B393" s="5">
        <v>1193</v>
      </c>
      <c r="C393" s="5" t="s">
        <v>3020</v>
      </c>
      <c r="D393" s="72">
        <v>10000</v>
      </c>
      <c r="E393" s="5">
        <v>2</v>
      </c>
      <c r="F393" s="5" t="s">
        <v>3023</v>
      </c>
      <c r="G393" s="5" t="s">
        <v>3019</v>
      </c>
    </row>
    <row r="394" spans="1:7" x14ac:dyDescent="0.2">
      <c r="A394" s="4">
        <v>393</v>
      </c>
      <c r="B394" s="4">
        <v>1194</v>
      </c>
      <c r="C394" s="4" t="s">
        <v>3020</v>
      </c>
      <c r="D394" s="71">
        <v>10000</v>
      </c>
      <c r="E394" s="4">
        <v>2</v>
      </c>
      <c r="F394" s="4" t="s">
        <v>3023</v>
      </c>
      <c r="G394" s="4" t="s">
        <v>3019</v>
      </c>
    </row>
    <row r="395" spans="1:7" x14ac:dyDescent="0.2">
      <c r="A395" s="5">
        <v>394</v>
      </c>
      <c r="B395" s="5">
        <v>1197</v>
      </c>
      <c r="C395" s="5" t="s">
        <v>3020</v>
      </c>
      <c r="D395" s="72">
        <v>10000</v>
      </c>
      <c r="E395" s="5">
        <v>2</v>
      </c>
      <c r="F395" s="5" t="s">
        <v>3023</v>
      </c>
      <c r="G395" s="5" t="s">
        <v>3019</v>
      </c>
    </row>
    <row r="396" spans="1:7" x14ac:dyDescent="0.2">
      <c r="A396" s="4">
        <v>395</v>
      </c>
      <c r="B396" s="4">
        <v>1199</v>
      </c>
      <c r="C396" s="4" t="s">
        <v>3020</v>
      </c>
      <c r="D396" s="71">
        <v>10000</v>
      </c>
      <c r="E396" s="4">
        <v>2</v>
      </c>
      <c r="F396" s="4" t="s">
        <v>3023</v>
      </c>
      <c r="G396" s="4" t="s">
        <v>3019</v>
      </c>
    </row>
    <row r="397" spans="1:7" x14ac:dyDescent="0.2">
      <c r="A397" s="5">
        <v>396</v>
      </c>
      <c r="B397" s="5">
        <v>1200</v>
      </c>
      <c r="C397" s="5" t="s">
        <v>3020</v>
      </c>
      <c r="D397" s="72">
        <v>30000</v>
      </c>
      <c r="E397" s="5">
        <v>0</v>
      </c>
      <c r="F397" s="5" t="s">
        <v>3018</v>
      </c>
      <c r="G397" s="5" t="s">
        <v>3019</v>
      </c>
    </row>
    <row r="398" spans="1:7" x14ac:dyDescent="0.2">
      <c r="A398" s="4">
        <v>397</v>
      </c>
      <c r="B398" s="4">
        <v>1202</v>
      </c>
      <c r="C398" s="4" t="s">
        <v>3017</v>
      </c>
      <c r="D398" s="71">
        <v>10000</v>
      </c>
      <c r="E398" s="4">
        <v>2</v>
      </c>
      <c r="F398" s="4" t="s">
        <v>3023</v>
      </c>
      <c r="G398" s="4" t="s">
        <v>3021</v>
      </c>
    </row>
    <row r="399" spans="1:7" x14ac:dyDescent="0.2">
      <c r="A399" s="5">
        <v>398</v>
      </c>
      <c r="B399" s="5">
        <v>1203</v>
      </c>
      <c r="C399" s="5" t="s">
        <v>3020</v>
      </c>
      <c r="D399" s="72">
        <v>20000</v>
      </c>
      <c r="E399" s="5">
        <v>0</v>
      </c>
      <c r="F399" s="5" t="s">
        <v>3022</v>
      </c>
      <c r="G399" s="5" t="s">
        <v>3021</v>
      </c>
    </row>
    <row r="400" spans="1:7" x14ac:dyDescent="0.2">
      <c r="A400" s="4">
        <v>399</v>
      </c>
      <c r="B400" s="4">
        <v>1211</v>
      </c>
      <c r="C400" s="4" t="s">
        <v>3020</v>
      </c>
      <c r="D400" s="71">
        <v>30000</v>
      </c>
      <c r="E400" s="4">
        <v>0</v>
      </c>
      <c r="F400" s="4" t="s">
        <v>3018</v>
      </c>
      <c r="G400" s="4" t="s">
        <v>3019</v>
      </c>
    </row>
    <row r="401" spans="1:7" x14ac:dyDescent="0.2">
      <c r="A401" s="5">
        <v>400</v>
      </c>
      <c r="B401" s="5">
        <v>1212</v>
      </c>
      <c r="C401" s="5" t="s">
        <v>3020</v>
      </c>
      <c r="D401" s="72">
        <v>30000</v>
      </c>
      <c r="E401" s="5">
        <v>1</v>
      </c>
      <c r="F401" s="5" t="s">
        <v>3018</v>
      </c>
      <c r="G401" s="5" t="s">
        <v>3019</v>
      </c>
    </row>
    <row r="402" spans="1:7" x14ac:dyDescent="0.2">
      <c r="A402" s="4">
        <v>401</v>
      </c>
      <c r="B402" s="4">
        <v>1213</v>
      </c>
      <c r="C402" s="4" t="s">
        <v>3020</v>
      </c>
      <c r="D402" s="71">
        <v>40000</v>
      </c>
      <c r="E402" s="4">
        <v>0</v>
      </c>
      <c r="F402" s="4" t="s">
        <v>3025</v>
      </c>
      <c r="G402" s="4" t="s">
        <v>3019</v>
      </c>
    </row>
    <row r="403" spans="1:7" x14ac:dyDescent="0.2">
      <c r="A403" s="5">
        <v>402</v>
      </c>
      <c r="B403" s="5">
        <v>1217</v>
      </c>
      <c r="C403" s="5" t="s">
        <v>3017</v>
      </c>
      <c r="D403" s="72">
        <v>40000</v>
      </c>
      <c r="E403" s="5">
        <v>0</v>
      </c>
      <c r="F403" s="5" t="s">
        <v>3025</v>
      </c>
      <c r="G403" s="5" t="s">
        <v>3019</v>
      </c>
    </row>
    <row r="404" spans="1:7" x14ac:dyDescent="0.2">
      <c r="A404" s="4">
        <v>403</v>
      </c>
      <c r="B404" s="4">
        <v>1226</v>
      </c>
      <c r="C404" s="4" t="s">
        <v>3017</v>
      </c>
      <c r="D404" s="71">
        <v>40000</v>
      </c>
      <c r="E404" s="4">
        <v>0</v>
      </c>
      <c r="F404" s="4" t="s">
        <v>3025</v>
      </c>
      <c r="G404" s="4" t="s">
        <v>3019</v>
      </c>
    </row>
    <row r="405" spans="1:7" x14ac:dyDescent="0.2">
      <c r="A405" s="5">
        <v>404</v>
      </c>
      <c r="B405" s="5">
        <v>1227</v>
      </c>
      <c r="C405" s="5" t="s">
        <v>3020</v>
      </c>
      <c r="D405" s="72">
        <v>40000</v>
      </c>
      <c r="E405" s="5">
        <v>0</v>
      </c>
      <c r="F405" s="5" t="s">
        <v>3025</v>
      </c>
      <c r="G405" s="5" t="s">
        <v>3019</v>
      </c>
    </row>
    <row r="406" spans="1:7" x14ac:dyDescent="0.2">
      <c r="A406" s="4">
        <v>405</v>
      </c>
      <c r="B406" s="4">
        <v>1228</v>
      </c>
      <c r="C406" s="4" t="s">
        <v>3020</v>
      </c>
      <c r="D406" s="71">
        <v>10000</v>
      </c>
      <c r="E406" s="4">
        <v>3</v>
      </c>
      <c r="F406" s="4" t="s">
        <v>3022</v>
      </c>
      <c r="G406" s="4" t="s">
        <v>3021</v>
      </c>
    </row>
    <row r="407" spans="1:7" x14ac:dyDescent="0.2">
      <c r="A407" s="5">
        <v>406</v>
      </c>
      <c r="B407" s="5">
        <v>1229</v>
      </c>
      <c r="C407" s="5" t="s">
        <v>3020</v>
      </c>
      <c r="D407" s="72">
        <v>10000</v>
      </c>
      <c r="E407" s="5">
        <v>3</v>
      </c>
      <c r="F407" s="5" t="s">
        <v>3022</v>
      </c>
      <c r="G407" s="5" t="s">
        <v>3021</v>
      </c>
    </row>
    <row r="408" spans="1:7" x14ac:dyDescent="0.2">
      <c r="A408" s="4">
        <v>407</v>
      </c>
      <c r="B408" s="4">
        <v>1233</v>
      </c>
      <c r="C408" s="4" t="s">
        <v>3017</v>
      </c>
      <c r="D408" s="71">
        <v>20000</v>
      </c>
      <c r="E408" s="4">
        <v>2</v>
      </c>
      <c r="F408" s="4" t="s">
        <v>3022</v>
      </c>
      <c r="G408" s="4" t="s">
        <v>3019</v>
      </c>
    </row>
    <row r="409" spans="1:7" x14ac:dyDescent="0.2">
      <c r="A409" s="5">
        <v>408</v>
      </c>
      <c r="B409" s="5">
        <v>1237</v>
      </c>
      <c r="C409" s="5" t="s">
        <v>3017</v>
      </c>
      <c r="D409" s="72">
        <v>20000</v>
      </c>
      <c r="E409" s="5">
        <v>2</v>
      </c>
      <c r="F409" s="5" t="s">
        <v>3022</v>
      </c>
      <c r="G409" s="5" t="s">
        <v>3019</v>
      </c>
    </row>
    <row r="410" spans="1:7" x14ac:dyDescent="0.2">
      <c r="A410" s="4">
        <v>409</v>
      </c>
      <c r="B410" s="4">
        <v>1238</v>
      </c>
      <c r="C410" s="4" t="s">
        <v>3017</v>
      </c>
      <c r="D410" s="71">
        <v>10000</v>
      </c>
      <c r="E410" s="4">
        <v>2</v>
      </c>
      <c r="F410" s="4" t="s">
        <v>3023</v>
      </c>
      <c r="G410" s="4" t="s">
        <v>3021</v>
      </c>
    </row>
    <row r="411" spans="1:7" x14ac:dyDescent="0.2">
      <c r="A411" s="5">
        <v>410</v>
      </c>
      <c r="B411" s="5">
        <v>1241</v>
      </c>
      <c r="C411" s="5" t="s">
        <v>3020</v>
      </c>
      <c r="D411" s="72">
        <v>10000</v>
      </c>
      <c r="E411" s="5">
        <v>2</v>
      </c>
      <c r="F411" s="5" t="s">
        <v>3023</v>
      </c>
      <c r="G411" s="5" t="s">
        <v>3019</v>
      </c>
    </row>
    <row r="412" spans="1:7" x14ac:dyDescent="0.2">
      <c r="A412" s="4">
        <v>411</v>
      </c>
      <c r="B412" s="4">
        <v>1246</v>
      </c>
      <c r="C412" s="4" t="s">
        <v>3017</v>
      </c>
      <c r="D412" s="71">
        <v>20000</v>
      </c>
      <c r="E412" s="4">
        <v>1</v>
      </c>
      <c r="F412" s="4" t="s">
        <v>3022</v>
      </c>
      <c r="G412" s="4" t="s">
        <v>3019</v>
      </c>
    </row>
    <row r="413" spans="1:7" x14ac:dyDescent="0.2">
      <c r="A413" s="5">
        <v>412</v>
      </c>
      <c r="B413" s="5">
        <v>1247</v>
      </c>
      <c r="C413" s="5" t="s">
        <v>3017</v>
      </c>
      <c r="D413" s="72">
        <v>80000</v>
      </c>
      <c r="E413" s="5">
        <v>3</v>
      </c>
      <c r="F413" s="5" t="s">
        <v>3022</v>
      </c>
      <c r="G413" s="5" t="s">
        <v>3021</v>
      </c>
    </row>
    <row r="414" spans="1:7" x14ac:dyDescent="0.2">
      <c r="A414" s="4">
        <v>413</v>
      </c>
      <c r="B414" s="4">
        <v>1250</v>
      </c>
      <c r="C414" s="4" t="s">
        <v>3020</v>
      </c>
      <c r="D414" s="71">
        <v>80000</v>
      </c>
      <c r="E414" s="4">
        <v>4</v>
      </c>
      <c r="F414" s="4" t="s">
        <v>3022</v>
      </c>
      <c r="G414" s="4" t="s">
        <v>3019</v>
      </c>
    </row>
    <row r="415" spans="1:7" x14ac:dyDescent="0.2">
      <c r="A415" s="5">
        <v>414</v>
      </c>
      <c r="B415" s="5">
        <v>1253</v>
      </c>
      <c r="C415" s="5" t="s">
        <v>3017</v>
      </c>
      <c r="D415" s="72">
        <v>80000</v>
      </c>
      <c r="E415" s="5">
        <v>4</v>
      </c>
      <c r="F415" s="5" t="s">
        <v>3022</v>
      </c>
      <c r="G415" s="5" t="s">
        <v>3021</v>
      </c>
    </row>
    <row r="416" spans="1:7" x14ac:dyDescent="0.2">
      <c r="A416" s="4">
        <v>415</v>
      </c>
      <c r="B416" s="4">
        <v>1254</v>
      </c>
      <c r="C416" s="4" t="s">
        <v>3020</v>
      </c>
      <c r="D416" s="71">
        <v>80000</v>
      </c>
      <c r="E416" s="4">
        <v>4</v>
      </c>
      <c r="F416" s="4" t="s">
        <v>3022</v>
      </c>
      <c r="G416" s="4" t="s">
        <v>3019</v>
      </c>
    </row>
    <row r="417" spans="1:7" x14ac:dyDescent="0.2">
      <c r="A417" s="5">
        <v>416</v>
      </c>
      <c r="B417" s="5">
        <v>1257</v>
      </c>
      <c r="C417" s="5" t="s">
        <v>3020</v>
      </c>
      <c r="D417" s="72">
        <v>90000</v>
      </c>
      <c r="E417" s="5">
        <v>5</v>
      </c>
      <c r="F417" s="5" t="s">
        <v>3022</v>
      </c>
      <c r="G417" s="5" t="s">
        <v>3021</v>
      </c>
    </row>
    <row r="418" spans="1:7" x14ac:dyDescent="0.2">
      <c r="A418" s="4">
        <v>417</v>
      </c>
      <c r="B418" s="4">
        <v>1259</v>
      </c>
      <c r="C418" s="4" t="s">
        <v>3017</v>
      </c>
      <c r="D418" s="71">
        <v>60000</v>
      </c>
      <c r="E418" s="4">
        <v>3</v>
      </c>
      <c r="F418" s="4" t="s">
        <v>3024</v>
      </c>
      <c r="G418" s="4" t="s">
        <v>3019</v>
      </c>
    </row>
    <row r="419" spans="1:7" x14ac:dyDescent="0.2">
      <c r="A419" s="5">
        <v>418</v>
      </c>
      <c r="B419" s="5">
        <v>1261</v>
      </c>
      <c r="C419" s="5" t="s">
        <v>3017</v>
      </c>
      <c r="D419" s="72">
        <v>70000</v>
      </c>
      <c r="E419" s="5">
        <v>5</v>
      </c>
      <c r="F419" s="5" t="s">
        <v>3023</v>
      </c>
      <c r="G419" s="5" t="s">
        <v>3019</v>
      </c>
    </row>
    <row r="420" spans="1:7" x14ac:dyDescent="0.2">
      <c r="A420" s="4">
        <v>419</v>
      </c>
      <c r="B420" s="4">
        <v>1265</v>
      </c>
      <c r="C420" s="4" t="s">
        <v>3020</v>
      </c>
      <c r="D420" s="71">
        <v>90000</v>
      </c>
      <c r="E420" s="4">
        <v>5</v>
      </c>
      <c r="F420" s="4" t="s">
        <v>3022</v>
      </c>
      <c r="G420" s="4" t="s">
        <v>3021</v>
      </c>
    </row>
    <row r="421" spans="1:7" x14ac:dyDescent="0.2">
      <c r="A421" s="5">
        <v>420</v>
      </c>
      <c r="B421" s="5">
        <v>1267</v>
      </c>
      <c r="C421" s="5" t="s">
        <v>3017</v>
      </c>
      <c r="D421" s="72">
        <v>150000</v>
      </c>
      <c r="E421" s="5">
        <v>3</v>
      </c>
      <c r="F421" s="5" t="s">
        <v>3025</v>
      </c>
      <c r="G421" s="5" t="s">
        <v>3019</v>
      </c>
    </row>
    <row r="422" spans="1:7" x14ac:dyDescent="0.2">
      <c r="A422" s="4">
        <v>421</v>
      </c>
      <c r="B422" s="4">
        <v>1271</v>
      </c>
      <c r="C422" s="4" t="s">
        <v>3017</v>
      </c>
      <c r="D422" s="71">
        <v>100000</v>
      </c>
      <c r="E422" s="4">
        <v>2</v>
      </c>
      <c r="F422" s="4" t="s">
        <v>3018</v>
      </c>
      <c r="G422" s="4" t="s">
        <v>3019</v>
      </c>
    </row>
    <row r="423" spans="1:7" x14ac:dyDescent="0.2">
      <c r="A423" s="5">
        <v>422</v>
      </c>
      <c r="B423" s="5">
        <v>1279</v>
      </c>
      <c r="C423" s="5" t="s">
        <v>3017</v>
      </c>
      <c r="D423" s="72">
        <v>110000</v>
      </c>
      <c r="E423" s="5">
        <v>3</v>
      </c>
      <c r="F423" s="5" t="s">
        <v>3018</v>
      </c>
      <c r="G423" s="5" t="s">
        <v>3019</v>
      </c>
    </row>
    <row r="424" spans="1:7" x14ac:dyDescent="0.2">
      <c r="A424" s="4">
        <v>423</v>
      </c>
      <c r="B424" s="4">
        <v>1280</v>
      </c>
      <c r="C424" s="4" t="s">
        <v>3017</v>
      </c>
      <c r="D424" s="71">
        <v>170000</v>
      </c>
      <c r="E424" s="4">
        <v>4</v>
      </c>
      <c r="F424" s="4" t="s">
        <v>3018</v>
      </c>
      <c r="G424" s="4" t="s">
        <v>3019</v>
      </c>
    </row>
    <row r="425" spans="1:7" x14ac:dyDescent="0.2">
      <c r="A425" s="5">
        <v>424</v>
      </c>
      <c r="B425" s="5">
        <v>1281</v>
      </c>
      <c r="C425" s="5" t="s">
        <v>3017</v>
      </c>
      <c r="D425" s="72">
        <v>80000</v>
      </c>
      <c r="E425" s="5">
        <v>4</v>
      </c>
      <c r="F425" s="5" t="s">
        <v>3022</v>
      </c>
      <c r="G425" s="5" t="s">
        <v>3021</v>
      </c>
    </row>
    <row r="426" spans="1:7" x14ac:dyDescent="0.2">
      <c r="A426" s="4">
        <v>425</v>
      </c>
      <c r="B426" s="4">
        <v>1282</v>
      </c>
      <c r="C426" s="4" t="s">
        <v>3017</v>
      </c>
      <c r="D426" s="71">
        <v>80000</v>
      </c>
      <c r="E426" s="4">
        <v>4</v>
      </c>
      <c r="F426" s="4" t="s">
        <v>3022</v>
      </c>
      <c r="G426" s="4" t="s">
        <v>3019</v>
      </c>
    </row>
    <row r="427" spans="1:7" x14ac:dyDescent="0.2">
      <c r="A427" s="5">
        <v>426</v>
      </c>
      <c r="B427" s="5">
        <v>1298</v>
      </c>
      <c r="C427" s="5" t="s">
        <v>3017</v>
      </c>
      <c r="D427" s="72">
        <v>90000</v>
      </c>
      <c r="E427" s="5">
        <v>4</v>
      </c>
      <c r="F427" s="5" t="s">
        <v>3023</v>
      </c>
      <c r="G427" s="5" t="s">
        <v>3019</v>
      </c>
    </row>
    <row r="428" spans="1:7" x14ac:dyDescent="0.2">
      <c r="A428" s="4">
        <v>427</v>
      </c>
      <c r="B428" s="4">
        <v>1303</v>
      </c>
      <c r="C428" s="4" t="s">
        <v>3017</v>
      </c>
      <c r="D428" s="71">
        <v>110000</v>
      </c>
      <c r="E428" s="4">
        <v>3</v>
      </c>
      <c r="F428" s="4" t="s">
        <v>3018</v>
      </c>
      <c r="G428" s="4" t="s">
        <v>3019</v>
      </c>
    </row>
    <row r="429" spans="1:7" x14ac:dyDescent="0.2">
      <c r="A429" s="5">
        <v>428</v>
      </c>
      <c r="B429" s="5">
        <v>1304</v>
      </c>
      <c r="C429" s="5" t="s">
        <v>3017</v>
      </c>
      <c r="D429" s="72">
        <v>110000</v>
      </c>
      <c r="E429" s="5">
        <v>2</v>
      </c>
      <c r="F429" s="5" t="s">
        <v>3022</v>
      </c>
      <c r="G429" s="5" t="s">
        <v>3019</v>
      </c>
    </row>
    <row r="430" spans="1:7" x14ac:dyDescent="0.2">
      <c r="A430" s="4">
        <v>429</v>
      </c>
      <c r="B430" s="4">
        <v>1305</v>
      </c>
      <c r="C430" s="4" t="s">
        <v>3020</v>
      </c>
      <c r="D430" s="71">
        <v>120000</v>
      </c>
      <c r="E430" s="4">
        <v>2</v>
      </c>
      <c r="F430" s="4" t="s">
        <v>3018</v>
      </c>
      <c r="G430" s="4" t="s">
        <v>3019</v>
      </c>
    </row>
    <row r="431" spans="1:7" x14ac:dyDescent="0.2">
      <c r="A431" s="5">
        <v>430</v>
      </c>
      <c r="B431" s="5">
        <v>1307</v>
      </c>
      <c r="C431" s="5" t="s">
        <v>3017</v>
      </c>
      <c r="D431" s="72">
        <v>80000</v>
      </c>
      <c r="E431" s="5">
        <v>4</v>
      </c>
      <c r="F431" s="5" t="s">
        <v>3022</v>
      </c>
      <c r="G431" s="5" t="s">
        <v>3019</v>
      </c>
    </row>
    <row r="432" spans="1:7" x14ac:dyDescent="0.2">
      <c r="A432" s="4">
        <v>431</v>
      </c>
      <c r="B432" s="4">
        <v>1314</v>
      </c>
      <c r="C432" s="4" t="s">
        <v>3017</v>
      </c>
      <c r="D432" s="71">
        <v>90000</v>
      </c>
      <c r="E432" s="4">
        <v>4</v>
      </c>
      <c r="F432" s="4" t="s">
        <v>3023</v>
      </c>
      <c r="G432" s="4" t="s">
        <v>3019</v>
      </c>
    </row>
    <row r="433" spans="1:7" x14ac:dyDescent="0.2">
      <c r="A433" s="5">
        <v>432</v>
      </c>
      <c r="B433" s="5">
        <v>1315</v>
      </c>
      <c r="C433" s="5" t="s">
        <v>3017</v>
      </c>
      <c r="D433" s="72">
        <v>110000</v>
      </c>
      <c r="E433" s="5">
        <v>4</v>
      </c>
      <c r="F433" s="5" t="s">
        <v>3022</v>
      </c>
      <c r="G433" s="5" t="s">
        <v>3019</v>
      </c>
    </row>
    <row r="434" spans="1:7" x14ac:dyDescent="0.2">
      <c r="A434" s="4">
        <v>433</v>
      </c>
      <c r="B434" s="4">
        <v>1316</v>
      </c>
      <c r="C434" s="4" t="s">
        <v>3017</v>
      </c>
      <c r="D434" s="71">
        <v>80000</v>
      </c>
      <c r="E434" s="4">
        <v>4</v>
      </c>
      <c r="F434" s="4" t="s">
        <v>3023</v>
      </c>
      <c r="G434" s="4" t="s">
        <v>3019</v>
      </c>
    </row>
    <row r="435" spans="1:7" x14ac:dyDescent="0.2">
      <c r="A435" s="5">
        <v>434</v>
      </c>
      <c r="B435" s="5">
        <v>1338</v>
      </c>
      <c r="C435" s="5" t="s">
        <v>3017</v>
      </c>
      <c r="D435" s="72">
        <v>80000</v>
      </c>
      <c r="E435" s="5">
        <v>5</v>
      </c>
      <c r="F435" s="5" t="s">
        <v>3023</v>
      </c>
      <c r="G435" s="5" t="s">
        <v>3021</v>
      </c>
    </row>
    <row r="436" spans="1:7" x14ac:dyDescent="0.2">
      <c r="A436" s="4">
        <v>435</v>
      </c>
      <c r="B436" s="4">
        <v>1340</v>
      </c>
      <c r="C436" s="4" t="s">
        <v>3017</v>
      </c>
      <c r="D436" s="71">
        <v>170000</v>
      </c>
      <c r="E436" s="4">
        <v>5</v>
      </c>
      <c r="F436" s="4" t="s">
        <v>3022</v>
      </c>
      <c r="G436" s="4" t="s">
        <v>3019</v>
      </c>
    </row>
    <row r="437" spans="1:7" x14ac:dyDescent="0.2">
      <c r="A437" s="5">
        <v>436</v>
      </c>
      <c r="B437" s="5">
        <v>1341</v>
      </c>
      <c r="C437" s="5" t="s">
        <v>3020</v>
      </c>
      <c r="D437" s="72">
        <v>100000</v>
      </c>
      <c r="E437" s="5">
        <v>3</v>
      </c>
      <c r="F437" s="5" t="s">
        <v>3022</v>
      </c>
      <c r="G437" s="5" t="s">
        <v>3019</v>
      </c>
    </row>
    <row r="438" spans="1:7" x14ac:dyDescent="0.2">
      <c r="A438" s="4">
        <v>437</v>
      </c>
      <c r="B438" s="4">
        <v>1347</v>
      </c>
      <c r="C438" s="4" t="s">
        <v>3017</v>
      </c>
      <c r="D438" s="71">
        <v>160000</v>
      </c>
      <c r="E438" s="4">
        <v>3</v>
      </c>
      <c r="F438" s="4" t="s">
        <v>3022</v>
      </c>
      <c r="G438" s="4" t="s">
        <v>3021</v>
      </c>
    </row>
    <row r="439" spans="1:7" x14ac:dyDescent="0.2">
      <c r="A439" s="5">
        <v>438</v>
      </c>
      <c r="B439" s="5">
        <v>1350</v>
      </c>
      <c r="C439" s="5" t="s">
        <v>3017</v>
      </c>
      <c r="D439" s="72">
        <v>90000</v>
      </c>
      <c r="E439" s="5">
        <v>4</v>
      </c>
      <c r="F439" s="5" t="s">
        <v>3023</v>
      </c>
      <c r="G439" s="5" t="s">
        <v>3019</v>
      </c>
    </row>
    <row r="440" spans="1:7" x14ac:dyDescent="0.2">
      <c r="A440" s="4">
        <v>439</v>
      </c>
      <c r="B440" s="4">
        <v>1351</v>
      </c>
      <c r="C440" s="4" t="s">
        <v>3017</v>
      </c>
      <c r="D440" s="71">
        <v>130000</v>
      </c>
      <c r="E440" s="4">
        <v>4</v>
      </c>
      <c r="F440" s="4" t="s">
        <v>3023</v>
      </c>
      <c r="G440" s="4" t="s">
        <v>3019</v>
      </c>
    </row>
    <row r="441" spans="1:7" x14ac:dyDescent="0.2">
      <c r="A441" s="5">
        <v>440</v>
      </c>
      <c r="B441" s="5">
        <v>1352</v>
      </c>
      <c r="C441" s="5" t="s">
        <v>3017</v>
      </c>
      <c r="D441" s="72">
        <v>90000</v>
      </c>
      <c r="E441" s="5">
        <v>4</v>
      </c>
      <c r="F441" s="5" t="s">
        <v>3023</v>
      </c>
      <c r="G441" s="5" t="s">
        <v>3021</v>
      </c>
    </row>
    <row r="442" spans="1:7" x14ac:dyDescent="0.2">
      <c r="A442" s="4">
        <v>441</v>
      </c>
      <c r="B442" s="4">
        <v>1354</v>
      </c>
      <c r="C442" s="4" t="s">
        <v>3017</v>
      </c>
      <c r="D442" s="71">
        <v>80000</v>
      </c>
      <c r="E442" s="4">
        <v>5</v>
      </c>
      <c r="F442" s="4" t="s">
        <v>3024</v>
      </c>
      <c r="G442" s="4" t="s">
        <v>3021</v>
      </c>
    </row>
    <row r="443" spans="1:7" x14ac:dyDescent="0.2">
      <c r="A443" s="5">
        <v>442</v>
      </c>
      <c r="B443" s="5">
        <v>1357</v>
      </c>
      <c r="C443" s="5" t="s">
        <v>3017</v>
      </c>
      <c r="D443" s="72">
        <v>90000</v>
      </c>
      <c r="E443" s="5">
        <v>5</v>
      </c>
      <c r="F443" s="5" t="s">
        <v>3024</v>
      </c>
      <c r="G443" s="5" t="s">
        <v>3021</v>
      </c>
    </row>
    <row r="444" spans="1:7" x14ac:dyDescent="0.2">
      <c r="A444" s="4">
        <v>443</v>
      </c>
      <c r="B444" s="4">
        <v>1360</v>
      </c>
      <c r="C444" s="4" t="s">
        <v>3017</v>
      </c>
      <c r="D444" s="71">
        <v>90000</v>
      </c>
      <c r="E444" s="4">
        <v>5</v>
      </c>
      <c r="F444" s="4" t="s">
        <v>3024</v>
      </c>
      <c r="G444" s="4" t="s">
        <v>3019</v>
      </c>
    </row>
    <row r="445" spans="1:7" x14ac:dyDescent="0.2">
      <c r="A445" s="5">
        <v>444</v>
      </c>
      <c r="B445" s="5">
        <v>1361</v>
      </c>
      <c r="C445" s="5" t="s">
        <v>3020</v>
      </c>
      <c r="D445" s="72">
        <v>60000</v>
      </c>
      <c r="E445" s="5">
        <v>0</v>
      </c>
      <c r="F445" s="5" t="s">
        <v>3018</v>
      </c>
      <c r="G445" s="5" t="s">
        <v>3021</v>
      </c>
    </row>
    <row r="446" spans="1:7" x14ac:dyDescent="0.2">
      <c r="A446" s="4">
        <v>445</v>
      </c>
      <c r="B446" s="4">
        <v>1363</v>
      </c>
      <c r="C446" s="4" t="s">
        <v>3017</v>
      </c>
      <c r="D446" s="71">
        <v>70000</v>
      </c>
      <c r="E446" s="4">
        <v>0</v>
      </c>
      <c r="F446" s="4" t="s">
        <v>3018</v>
      </c>
      <c r="G446" s="4" t="s">
        <v>3019</v>
      </c>
    </row>
    <row r="447" spans="1:7" x14ac:dyDescent="0.2">
      <c r="A447" s="5">
        <v>446</v>
      </c>
      <c r="B447" s="5">
        <v>1364</v>
      </c>
      <c r="C447" s="5" t="s">
        <v>3020</v>
      </c>
      <c r="D447" s="72">
        <v>70000</v>
      </c>
      <c r="E447" s="5">
        <v>0</v>
      </c>
      <c r="F447" s="5" t="s">
        <v>3018</v>
      </c>
      <c r="G447" s="5" t="s">
        <v>3021</v>
      </c>
    </row>
    <row r="448" spans="1:7" x14ac:dyDescent="0.2">
      <c r="A448" s="4">
        <v>447</v>
      </c>
      <c r="B448" s="4">
        <v>1367</v>
      </c>
      <c r="C448" s="4" t="s">
        <v>3020</v>
      </c>
      <c r="D448" s="71">
        <v>70000</v>
      </c>
      <c r="E448" s="4">
        <v>0</v>
      </c>
      <c r="F448" s="4" t="s">
        <v>3018</v>
      </c>
      <c r="G448" s="4" t="s">
        <v>3021</v>
      </c>
    </row>
    <row r="449" spans="1:7" x14ac:dyDescent="0.2">
      <c r="A449" s="5">
        <v>448</v>
      </c>
      <c r="B449" s="5">
        <v>1368</v>
      </c>
      <c r="C449" s="5" t="s">
        <v>3017</v>
      </c>
      <c r="D449" s="72">
        <v>70000</v>
      </c>
      <c r="E449" s="5">
        <v>0</v>
      </c>
      <c r="F449" s="5" t="s">
        <v>3018</v>
      </c>
      <c r="G449" s="5" t="s">
        <v>3019</v>
      </c>
    </row>
    <row r="450" spans="1:7" x14ac:dyDescent="0.2">
      <c r="A450" s="4">
        <v>449</v>
      </c>
      <c r="B450" s="4">
        <v>1369</v>
      </c>
      <c r="C450" s="4" t="s">
        <v>3020</v>
      </c>
      <c r="D450" s="71">
        <v>80000</v>
      </c>
      <c r="E450" s="4">
        <v>0</v>
      </c>
      <c r="F450" s="4" t="s">
        <v>3018</v>
      </c>
      <c r="G450" s="4" t="s">
        <v>3019</v>
      </c>
    </row>
    <row r="451" spans="1:7" x14ac:dyDescent="0.2">
      <c r="A451" s="5">
        <v>450</v>
      </c>
      <c r="B451" s="5">
        <v>1374</v>
      </c>
      <c r="C451" s="5" t="s">
        <v>3017</v>
      </c>
      <c r="D451" s="72">
        <v>80000</v>
      </c>
      <c r="E451" s="5">
        <v>0</v>
      </c>
      <c r="F451" s="5" t="s">
        <v>3018</v>
      </c>
      <c r="G451" s="5" t="s">
        <v>3019</v>
      </c>
    </row>
    <row r="452" spans="1:7" x14ac:dyDescent="0.2">
      <c r="A452" s="4">
        <v>451</v>
      </c>
      <c r="B452" s="4">
        <v>1380</v>
      </c>
      <c r="C452" s="4" t="s">
        <v>3020</v>
      </c>
      <c r="D452" s="71">
        <v>130000</v>
      </c>
      <c r="E452" s="4">
        <v>4</v>
      </c>
      <c r="F452" s="4" t="s">
        <v>3023</v>
      </c>
      <c r="G452" s="4" t="s">
        <v>3019</v>
      </c>
    </row>
    <row r="453" spans="1:7" x14ac:dyDescent="0.2">
      <c r="A453" s="5">
        <v>452</v>
      </c>
      <c r="B453" s="5">
        <v>1383</v>
      </c>
      <c r="C453" s="5" t="s">
        <v>3020</v>
      </c>
      <c r="D453" s="72">
        <v>70000</v>
      </c>
      <c r="E453" s="5">
        <v>0</v>
      </c>
      <c r="F453" s="5" t="s">
        <v>3018</v>
      </c>
      <c r="G453" s="5" t="s">
        <v>3021</v>
      </c>
    </row>
    <row r="454" spans="1:7" x14ac:dyDescent="0.2">
      <c r="A454" s="4">
        <v>453</v>
      </c>
      <c r="B454" s="4">
        <v>1384</v>
      </c>
      <c r="C454" s="4" t="s">
        <v>3020</v>
      </c>
      <c r="D454" s="71">
        <v>80000</v>
      </c>
      <c r="E454" s="4">
        <v>0</v>
      </c>
      <c r="F454" s="4" t="s">
        <v>3018</v>
      </c>
      <c r="G454" s="4" t="s">
        <v>3021</v>
      </c>
    </row>
    <row r="455" spans="1:7" x14ac:dyDescent="0.2">
      <c r="A455" s="5">
        <v>454</v>
      </c>
      <c r="B455" s="5">
        <v>1389</v>
      </c>
      <c r="C455" s="5" t="s">
        <v>3020</v>
      </c>
      <c r="D455" s="72">
        <v>80000</v>
      </c>
      <c r="E455" s="5">
        <v>0</v>
      </c>
      <c r="F455" s="5" t="s">
        <v>3018</v>
      </c>
      <c r="G455" s="5" t="s">
        <v>3021</v>
      </c>
    </row>
    <row r="456" spans="1:7" x14ac:dyDescent="0.2">
      <c r="A456" s="4">
        <v>455</v>
      </c>
      <c r="B456" s="4">
        <v>1390</v>
      </c>
      <c r="C456" s="4" t="s">
        <v>3020</v>
      </c>
      <c r="D456" s="71">
        <v>80000</v>
      </c>
      <c r="E456" s="4">
        <v>0</v>
      </c>
      <c r="F456" s="4" t="s">
        <v>3018</v>
      </c>
      <c r="G456" s="4" t="s">
        <v>3021</v>
      </c>
    </row>
    <row r="457" spans="1:7" x14ac:dyDescent="0.2">
      <c r="A457" s="5">
        <v>456</v>
      </c>
      <c r="B457" s="5">
        <v>1391</v>
      </c>
      <c r="C457" s="5" t="s">
        <v>3017</v>
      </c>
      <c r="D457" s="72">
        <v>100000</v>
      </c>
      <c r="E457" s="5">
        <v>0</v>
      </c>
      <c r="F457" s="5" t="s">
        <v>3023</v>
      </c>
      <c r="G457" s="5" t="s">
        <v>3019</v>
      </c>
    </row>
    <row r="458" spans="1:7" x14ac:dyDescent="0.2">
      <c r="A458" s="4">
        <v>457</v>
      </c>
      <c r="B458" s="4">
        <v>1402</v>
      </c>
      <c r="C458" s="4" t="s">
        <v>3017</v>
      </c>
      <c r="D458" s="71">
        <v>120000</v>
      </c>
      <c r="E458" s="4">
        <v>5</v>
      </c>
      <c r="F458" s="4" t="s">
        <v>3024</v>
      </c>
      <c r="G458" s="4" t="s">
        <v>3019</v>
      </c>
    </row>
    <row r="459" spans="1:7" x14ac:dyDescent="0.2">
      <c r="A459" s="5">
        <v>458</v>
      </c>
      <c r="B459" s="5">
        <v>1405</v>
      </c>
      <c r="C459" s="5" t="s">
        <v>3017</v>
      </c>
      <c r="D459" s="72">
        <v>90000</v>
      </c>
      <c r="E459" s="5">
        <v>0</v>
      </c>
      <c r="F459" s="5" t="s">
        <v>3018</v>
      </c>
      <c r="G459" s="5" t="s">
        <v>3019</v>
      </c>
    </row>
    <row r="460" spans="1:7" x14ac:dyDescent="0.2">
      <c r="A460" s="4">
        <v>459</v>
      </c>
      <c r="B460" s="4">
        <v>1410</v>
      </c>
      <c r="C460" s="4" t="s">
        <v>3017</v>
      </c>
      <c r="D460" s="71">
        <v>100000</v>
      </c>
      <c r="E460" s="4">
        <v>0</v>
      </c>
      <c r="F460" s="4" t="s">
        <v>3023</v>
      </c>
      <c r="G460" s="4" t="s">
        <v>3019</v>
      </c>
    </row>
    <row r="461" spans="1:7" x14ac:dyDescent="0.2">
      <c r="A461" s="5">
        <v>460</v>
      </c>
      <c r="B461" s="5">
        <v>1412</v>
      </c>
      <c r="C461" s="5" t="s">
        <v>3020</v>
      </c>
      <c r="D461" s="72">
        <v>80000</v>
      </c>
      <c r="E461" s="5">
        <v>0</v>
      </c>
      <c r="F461" s="5" t="s">
        <v>3018</v>
      </c>
      <c r="G461" s="5" t="s">
        <v>3021</v>
      </c>
    </row>
    <row r="462" spans="1:7" x14ac:dyDescent="0.2">
      <c r="A462" s="4">
        <v>461</v>
      </c>
      <c r="B462" s="4">
        <v>1413</v>
      </c>
      <c r="C462" s="4" t="s">
        <v>3020</v>
      </c>
      <c r="D462" s="71">
        <v>90000</v>
      </c>
      <c r="E462" s="4">
        <v>0</v>
      </c>
      <c r="F462" s="4" t="s">
        <v>3018</v>
      </c>
      <c r="G462" s="4" t="s">
        <v>3021</v>
      </c>
    </row>
    <row r="463" spans="1:7" x14ac:dyDescent="0.2">
      <c r="A463" s="5">
        <v>462</v>
      </c>
      <c r="B463" s="5">
        <v>1416</v>
      </c>
      <c r="C463" s="5" t="s">
        <v>3020</v>
      </c>
      <c r="D463" s="72">
        <v>90000</v>
      </c>
      <c r="E463" s="5">
        <v>0</v>
      </c>
      <c r="F463" s="5" t="s">
        <v>3018</v>
      </c>
      <c r="G463" s="5" t="s">
        <v>3021</v>
      </c>
    </row>
    <row r="464" spans="1:7" x14ac:dyDescent="0.2">
      <c r="A464" s="4">
        <v>463</v>
      </c>
      <c r="B464" s="4">
        <v>1418</v>
      </c>
      <c r="C464" s="4" t="s">
        <v>3017</v>
      </c>
      <c r="D464" s="71">
        <v>110000</v>
      </c>
      <c r="E464" s="4">
        <v>0</v>
      </c>
      <c r="F464" s="4" t="s">
        <v>3023</v>
      </c>
      <c r="G464" s="4" t="s">
        <v>3019</v>
      </c>
    </row>
    <row r="465" spans="1:7" x14ac:dyDescent="0.2">
      <c r="A465" s="5">
        <v>464</v>
      </c>
      <c r="B465" s="5">
        <v>1419</v>
      </c>
      <c r="C465" s="5" t="s">
        <v>3017</v>
      </c>
      <c r="D465" s="72">
        <v>110000</v>
      </c>
      <c r="E465" s="5">
        <v>0</v>
      </c>
      <c r="F465" s="5" t="s">
        <v>3023</v>
      </c>
      <c r="G465" s="5" t="s">
        <v>3021</v>
      </c>
    </row>
    <row r="466" spans="1:7" x14ac:dyDescent="0.2">
      <c r="A466" s="4">
        <v>465</v>
      </c>
      <c r="B466" s="4">
        <v>1424</v>
      </c>
      <c r="C466" s="4" t="s">
        <v>3017</v>
      </c>
      <c r="D466" s="71">
        <v>90000</v>
      </c>
      <c r="E466" s="4">
        <v>0</v>
      </c>
      <c r="F466" s="4" t="s">
        <v>3018</v>
      </c>
      <c r="G466" s="4" t="s">
        <v>3019</v>
      </c>
    </row>
    <row r="467" spans="1:7" x14ac:dyDescent="0.2">
      <c r="A467" s="5">
        <v>466</v>
      </c>
      <c r="B467" s="5">
        <v>1425</v>
      </c>
      <c r="C467" s="5" t="s">
        <v>3017</v>
      </c>
      <c r="D467" s="72">
        <v>90000</v>
      </c>
      <c r="E467" s="5">
        <v>0</v>
      </c>
      <c r="F467" s="5" t="s">
        <v>3018</v>
      </c>
      <c r="G467" s="5" t="s">
        <v>3021</v>
      </c>
    </row>
    <row r="468" spans="1:7" x14ac:dyDescent="0.2">
      <c r="A468" s="4">
        <v>467</v>
      </c>
      <c r="B468" s="4">
        <v>1427</v>
      </c>
      <c r="C468" s="4" t="s">
        <v>3017</v>
      </c>
      <c r="D468" s="71">
        <v>150000</v>
      </c>
      <c r="E468" s="4">
        <v>0</v>
      </c>
      <c r="F468" s="4" t="s">
        <v>3024</v>
      </c>
      <c r="G468" s="4" t="s">
        <v>3019</v>
      </c>
    </row>
    <row r="469" spans="1:7" x14ac:dyDescent="0.2">
      <c r="A469" s="5">
        <v>468</v>
      </c>
      <c r="B469" s="5">
        <v>1432</v>
      </c>
      <c r="C469" s="5" t="s">
        <v>3017</v>
      </c>
      <c r="D469" s="72">
        <v>170000</v>
      </c>
      <c r="E469" s="5">
        <v>1</v>
      </c>
      <c r="F469" s="5" t="s">
        <v>3025</v>
      </c>
      <c r="G469" s="5" t="s">
        <v>3019</v>
      </c>
    </row>
    <row r="470" spans="1:7" x14ac:dyDescent="0.2">
      <c r="A470" s="4">
        <v>469</v>
      </c>
      <c r="B470" s="4">
        <v>1433</v>
      </c>
      <c r="C470" s="4" t="s">
        <v>3017</v>
      </c>
      <c r="D470" s="71">
        <v>40000</v>
      </c>
      <c r="E470" s="4">
        <v>1</v>
      </c>
      <c r="F470" s="4" t="s">
        <v>3018</v>
      </c>
      <c r="G470" s="4" t="s">
        <v>3019</v>
      </c>
    </row>
    <row r="471" spans="1:7" x14ac:dyDescent="0.2">
      <c r="A471" s="5">
        <v>470</v>
      </c>
      <c r="B471" s="5">
        <v>1438</v>
      </c>
      <c r="C471" s="5" t="s">
        <v>3020</v>
      </c>
      <c r="D471" s="72">
        <v>10000</v>
      </c>
      <c r="E471" s="5">
        <v>0</v>
      </c>
      <c r="F471" s="5" t="s">
        <v>3024</v>
      </c>
      <c r="G471" s="5" t="s">
        <v>3021</v>
      </c>
    </row>
    <row r="472" spans="1:7" x14ac:dyDescent="0.2">
      <c r="A472" s="4">
        <v>471</v>
      </c>
      <c r="B472" s="4">
        <v>1439</v>
      </c>
      <c r="C472" s="4" t="s">
        <v>3020</v>
      </c>
      <c r="D472" s="71">
        <v>20000</v>
      </c>
      <c r="E472" s="4">
        <v>0</v>
      </c>
      <c r="F472" s="4" t="s">
        <v>3024</v>
      </c>
      <c r="G472" s="4" t="s">
        <v>3021</v>
      </c>
    </row>
    <row r="473" spans="1:7" x14ac:dyDescent="0.2">
      <c r="A473" s="5">
        <v>472</v>
      </c>
      <c r="B473" s="5">
        <v>1442</v>
      </c>
      <c r="C473" s="5" t="s">
        <v>3020</v>
      </c>
      <c r="D473" s="72">
        <v>30000</v>
      </c>
      <c r="E473" s="5">
        <v>0</v>
      </c>
      <c r="F473" s="5" t="s">
        <v>3022</v>
      </c>
      <c r="G473" s="5" t="s">
        <v>3019</v>
      </c>
    </row>
    <row r="474" spans="1:7" x14ac:dyDescent="0.2">
      <c r="A474" s="4">
        <v>473</v>
      </c>
      <c r="B474" s="4">
        <v>1450</v>
      </c>
      <c r="C474" s="4" t="s">
        <v>3020</v>
      </c>
      <c r="D474" s="71">
        <v>60000</v>
      </c>
      <c r="E474" s="4">
        <v>3</v>
      </c>
      <c r="F474" s="4" t="s">
        <v>3018</v>
      </c>
      <c r="G474" s="4" t="s">
        <v>3019</v>
      </c>
    </row>
    <row r="475" spans="1:7" x14ac:dyDescent="0.2">
      <c r="A475" s="5">
        <v>474</v>
      </c>
      <c r="B475" s="5">
        <v>1459</v>
      </c>
      <c r="C475" s="5" t="s">
        <v>3020</v>
      </c>
      <c r="D475" s="72">
        <v>20000</v>
      </c>
      <c r="E475" s="5">
        <v>0</v>
      </c>
      <c r="F475" s="5" t="s">
        <v>3024</v>
      </c>
      <c r="G475" s="5" t="s">
        <v>3021</v>
      </c>
    </row>
    <row r="476" spans="1:7" x14ac:dyDescent="0.2">
      <c r="A476" s="4">
        <v>475</v>
      </c>
      <c r="B476" s="4">
        <v>1461</v>
      </c>
      <c r="C476" s="4" t="s">
        <v>3020</v>
      </c>
      <c r="D476" s="71">
        <v>20000</v>
      </c>
      <c r="E476" s="4">
        <v>0</v>
      </c>
      <c r="F476" s="4" t="s">
        <v>3024</v>
      </c>
      <c r="G476" s="4" t="s">
        <v>3019</v>
      </c>
    </row>
    <row r="477" spans="1:7" x14ac:dyDescent="0.2">
      <c r="A477" s="5">
        <v>476</v>
      </c>
      <c r="B477" s="5">
        <v>1466</v>
      </c>
      <c r="C477" s="5" t="s">
        <v>3020</v>
      </c>
      <c r="D477" s="72">
        <v>30000</v>
      </c>
      <c r="E477" s="5">
        <v>0</v>
      </c>
      <c r="F477" s="5" t="s">
        <v>3023</v>
      </c>
      <c r="G477" s="5" t="s">
        <v>3021</v>
      </c>
    </row>
    <row r="478" spans="1:7" x14ac:dyDescent="0.2">
      <c r="A478" s="4">
        <v>477</v>
      </c>
      <c r="B478" s="4">
        <v>1469</v>
      </c>
      <c r="C478" s="4" t="s">
        <v>3017</v>
      </c>
      <c r="D478" s="71">
        <v>40000</v>
      </c>
      <c r="E478" s="4">
        <v>1</v>
      </c>
      <c r="F478" s="4" t="s">
        <v>3018</v>
      </c>
      <c r="G478" s="4" t="s">
        <v>3019</v>
      </c>
    </row>
    <row r="479" spans="1:7" x14ac:dyDescent="0.2">
      <c r="A479" s="5">
        <v>478</v>
      </c>
      <c r="B479" s="5">
        <v>1471</v>
      </c>
      <c r="C479" s="5" t="s">
        <v>3020</v>
      </c>
      <c r="D479" s="72">
        <v>30000</v>
      </c>
      <c r="E479" s="5">
        <v>0</v>
      </c>
      <c r="F479" s="5" t="s">
        <v>3023</v>
      </c>
      <c r="G479" s="5" t="s">
        <v>3021</v>
      </c>
    </row>
    <row r="480" spans="1:7" x14ac:dyDescent="0.2">
      <c r="A480" s="4">
        <v>479</v>
      </c>
      <c r="B480" s="4">
        <v>1472</v>
      </c>
      <c r="C480" s="4" t="s">
        <v>3020</v>
      </c>
      <c r="D480" s="71">
        <v>30000</v>
      </c>
      <c r="E480" s="4">
        <v>0</v>
      </c>
      <c r="F480" s="4" t="s">
        <v>3023</v>
      </c>
      <c r="G480" s="4" t="s">
        <v>3021</v>
      </c>
    </row>
    <row r="481" spans="1:7" x14ac:dyDescent="0.2">
      <c r="A481" s="5">
        <v>480</v>
      </c>
      <c r="B481" s="5">
        <v>1473</v>
      </c>
      <c r="C481" s="5" t="s">
        <v>3017</v>
      </c>
      <c r="D481" s="72">
        <v>40000</v>
      </c>
      <c r="E481" s="5">
        <v>1</v>
      </c>
      <c r="F481" s="5" t="s">
        <v>3018</v>
      </c>
      <c r="G481" s="5" t="s">
        <v>3019</v>
      </c>
    </row>
    <row r="482" spans="1:7" x14ac:dyDescent="0.2">
      <c r="A482" s="4">
        <v>481</v>
      </c>
      <c r="B482" s="4">
        <v>1481</v>
      </c>
      <c r="C482" s="4" t="s">
        <v>3017</v>
      </c>
      <c r="D482" s="71">
        <v>40000</v>
      </c>
      <c r="E482" s="4">
        <v>1</v>
      </c>
      <c r="F482" s="4" t="s">
        <v>3018</v>
      </c>
      <c r="G482" s="4" t="s">
        <v>3019</v>
      </c>
    </row>
    <row r="483" spans="1:7" x14ac:dyDescent="0.2">
      <c r="A483" s="5">
        <v>482</v>
      </c>
      <c r="B483" s="5">
        <v>1482</v>
      </c>
      <c r="C483" s="5" t="s">
        <v>3017</v>
      </c>
      <c r="D483" s="72">
        <v>40000</v>
      </c>
      <c r="E483" s="5">
        <v>1</v>
      </c>
      <c r="F483" s="5" t="s">
        <v>3018</v>
      </c>
      <c r="G483" s="5" t="s">
        <v>3019</v>
      </c>
    </row>
    <row r="484" spans="1:7" x14ac:dyDescent="0.2">
      <c r="A484" s="4">
        <v>483</v>
      </c>
      <c r="B484" s="4">
        <v>1484</v>
      </c>
      <c r="C484" s="4" t="s">
        <v>3020</v>
      </c>
      <c r="D484" s="71">
        <v>30000</v>
      </c>
      <c r="E484" s="4">
        <v>0</v>
      </c>
      <c r="F484" s="4" t="s">
        <v>3023</v>
      </c>
      <c r="G484" s="4" t="s">
        <v>3021</v>
      </c>
    </row>
    <row r="485" spans="1:7" x14ac:dyDescent="0.2">
      <c r="A485" s="5">
        <v>484</v>
      </c>
      <c r="B485" s="5">
        <v>1485</v>
      </c>
      <c r="C485" s="5" t="s">
        <v>3017</v>
      </c>
      <c r="D485" s="72">
        <v>40000</v>
      </c>
      <c r="E485" s="5">
        <v>1</v>
      </c>
      <c r="F485" s="5" t="s">
        <v>3018</v>
      </c>
      <c r="G485" s="5" t="s">
        <v>3019</v>
      </c>
    </row>
    <row r="486" spans="1:7" x14ac:dyDescent="0.2">
      <c r="A486" s="4">
        <v>485</v>
      </c>
      <c r="B486" s="4">
        <v>1492</v>
      </c>
      <c r="C486" s="4" t="s">
        <v>3020</v>
      </c>
      <c r="D486" s="71">
        <v>40000</v>
      </c>
      <c r="E486" s="4">
        <v>2</v>
      </c>
      <c r="F486" s="4" t="s">
        <v>3022</v>
      </c>
      <c r="G486" s="4" t="s">
        <v>3019</v>
      </c>
    </row>
    <row r="487" spans="1:7" x14ac:dyDescent="0.2">
      <c r="A487" s="5">
        <v>486</v>
      </c>
      <c r="B487" s="5">
        <v>1494</v>
      </c>
      <c r="C487" s="5" t="s">
        <v>3017</v>
      </c>
      <c r="D487" s="72">
        <v>40000</v>
      </c>
      <c r="E487" s="5">
        <v>2</v>
      </c>
      <c r="F487" s="5" t="s">
        <v>3022</v>
      </c>
      <c r="G487" s="5" t="s">
        <v>3021</v>
      </c>
    </row>
    <row r="488" spans="1:7" x14ac:dyDescent="0.2">
      <c r="A488" s="4">
        <v>487</v>
      </c>
      <c r="B488" s="4">
        <v>1497</v>
      </c>
      <c r="C488" s="4" t="s">
        <v>3020</v>
      </c>
      <c r="D488" s="71">
        <v>10000</v>
      </c>
      <c r="E488" s="4">
        <v>0</v>
      </c>
      <c r="F488" s="4" t="s">
        <v>3024</v>
      </c>
      <c r="G488" s="4" t="s">
        <v>3019</v>
      </c>
    </row>
    <row r="489" spans="1:7" x14ac:dyDescent="0.2">
      <c r="A489" s="5">
        <v>488</v>
      </c>
      <c r="B489" s="5">
        <v>1499</v>
      </c>
      <c r="C489" s="5" t="s">
        <v>3020</v>
      </c>
      <c r="D489" s="72">
        <v>10000</v>
      </c>
      <c r="E489" s="5">
        <v>0</v>
      </c>
      <c r="F489" s="5" t="s">
        <v>3024</v>
      </c>
      <c r="G489" s="5" t="s">
        <v>3021</v>
      </c>
    </row>
    <row r="490" spans="1:7" x14ac:dyDescent="0.2">
      <c r="A490" s="4">
        <v>489</v>
      </c>
      <c r="B490" s="4">
        <v>1502</v>
      </c>
      <c r="C490" s="4" t="s">
        <v>3020</v>
      </c>
      <c r="D490" s="71">
        <v>20000</v>
      </c>
      <c r="E490" s="4">
        <v>0</v>
      </c>
      <c r="F490" s="4" t="s">
        <v>3024</v>
      </c>
      <c r="G490" s="4" t="s">
        <v>3019</v>
      </c>
    </row>
    <row r="491" spans="1:7" x14ac:dyDescent="0.2">
      <c r="A491" s="5">
        <v>490</v>
      </c>
      <c r="B491" s="5">
        <v>1505</v>
      </c>
      <c r="C491" s="5" t="s">
        <v>3020</v>
      </c>
      <c r="D491" s="72">
        <v>20000</v>
      </c>
      <c r="E491" s="5">
        <v>0</v>
      </c>
      <c r="F491" s="5" t="s">
        <v>3024</v>
      </c>
      <c r="G491" s="5" t="s">
        <v>3021</v>
      </c>
    </row>
    <row r="492" spans="1:7" x14ac:dyDescent="0.2">
      <c r="A492" s="4">
        <v>491</v>
      </c>
      <c r="B492" s="4">
        <v>1511</v>
      </c>
      <c r="C492" s="4" t="s">
        <v>3020</v>
      </c>
      <c r="D492" s="71">
        <v>20000</v>
      </c>
      <c r="E492" s="4">
        <v>0</v>
      </c>
      <c r="F492" s="4" t="s">
        <v>3024</v>
      </c>
      <c r="G492" s="4" t="s">
        <v>3021</v>
      </c>
    </row>
    <row r="493" spans="1:7" x14ac:dyDescent="0.2">
      <c r="A493" s="5">
        <v>492</v>
      </c>
      <c r="B493" s="5">
        <v>1519</v>
      </c>
      <c r="C493" s="5" t="s">
        <v>3017</v>
      </c>
      <c r="D493" s="72">
        <v>20000</v>
      </c>
      <c r="E493" s="5">
        <v>0</v>
      </c>
      <c r="F493" s="5" t="s">
        <v>3024</v>
      </c>
      <c r="G493" s="5" t="s">
        <v>3021</v>
      </c>
    </row>
    <row r="494" spans="1:7" x14ac:dyDescent="0.2">
      <c r="A494" s="4">
        <v>493</v>
      </c>
      <c r="B494" s="4">
        <v>1522</v>
      </c>
      <c r="C494" s="4" t="s">
        <v>3020</v>
      </c>
      <c r="D494" s="71">
        <v>30000</v>
      </c>
      <c r="E494" s="4">
        <v>0</v>
      </c>
      <c r="F494" s="4" t="s">
        <v>3023</v>
      </c>
      <c r="G494" s="4" t="s">
        <v>3021</v>
      </c>
    </row>
    <row r="495" spans="1:7" x14ac:dyDescent="0.2">
      <c r="A495" s="5">
        <v>494</v>
      </c>
      <c r="B495" s="5">
        <v>1526</v>
      </c>
      <c r="C495" s="5" t="s">
        <v>3020</v>
      </c>
      <c r="D495" s="72">
        <v>40000</v>
      </c>
      <c r="E495" s="5">
        <v>2</v>
      </c>
      <c r="F495" s="5" t="s">
        <v>3022</v>
      </c>
      <c r="G495" s="5" t="s">
        <v>3019</v>
      </c>
    </row>
    <row r="496" spans="1:7" x14ac:dyDescent="0.2">
      <c r="A496" s="4">
        <v>495</v>
      </c>
      <c r="B496" s="4">
        <v>1527</v>
      </c>
      <c r="C496" s="4" t="s">
        <v>3020</v>
      </c>
      <c r="D496" s="71">
        <v>40000</v>
      </c>
      <c r="E496" s="4">
        <v>2</v>
      </c>
      <c r="F496" s="4" t="s">
        <v>3022</v>
      </c>
      <c r="G496" s="4" t="s">
        <v>3019</v>
      </c>
    </row>
    <row r="497" spans="1:7" x14ac:dyDescent="0.2">
      <c r="A497" s="5">
        <v>496</v>
      </c>
      <c r="B497" s="5">
        <v>1528</v>
      </c>
      <c r="C497" s="5" t="s">
        <v>3020</v>
      </c>
      <c r="D497" s="72">
        <v>40000</v>
      </c>
      <c r="E497" s="5">
        <v>2</v>
      </c>
      <c r="F497" s="5" t="s">
        <v>3022</v>
      </c>
      <c r="G497" s="5" t="s">
        <v>3019</v>
      </c>
    </row>
    <row r="498" spans="1:7" x14ac:dyDescent="0.2">
      <c r="A498" s="4">
        <v>497</v>
      </c>
      <c r="B498" s="4">
        <v>1531</v>
      </c>
      <c r="C498" s="4" t="s">
        <v>3020</v>
      </c>
      <c r="D498" s="71">
        <v>40000</v>
      </c>
      <c r="E498" s="4">
        <v>2</v>
      </c>
      <c r="F498" s="4" t="s">
        <v>3022</v>
      </c>
      <c r="G498" s="4" t="s">
        <v>3019</v>
      </c>
    </row>
    <row r="499" spans="1:7" x14ac:dyDescent="0.2">
      <c r="A499" s="5">
        <v>498</v>
      </c>
      <c r="B499" s="5">
        <v>1533</v>
      </c>
      <c r="C499" s="5" t="s">
        <v>3020</v>
      </c>
      <c r="D499" s="72">
        <v>40000</v>
      </c>
      <c r="E499" s="5">
        <v>2</v>
      </c>
      <c r="F499" s="5" t="s">
        <v>3022</v>
      </c>
      <c r="G499" s="5" t="s">
        <v>3019</v>
      </c>
    </row>
    <row r="500" spans="1:7" x14ac:dyDescent="0.2">
      <c r="A500" s="4">
        <v>499</v>
      </c>
      <c r="B500" s="4">
        <v>1548</v>
      </c>
      <c r="C500" s="4" t="s">
        <v>3020</v>
      </c>
      <c r="D500" s="71">
        <v>40000</v>
      </c>
      <c r="E500" s="4">
        <v>3</v>
      </c>
      <c r="F500" s="4" t="s">
        <v>3022</v>
      </c>
      <c r="G500" s="4" t="s">
        <v>3019</v>
      </c>
    </row>
    <row r="501" spans="1:7" x14ac:dyDescent="0.2">
      <c r="A501" s="5">
        <v>500</v>
      </c>
      <c r="B501" s="5">
        <v>1551</v>
      </c>
      <c r="C501" s="5" t="s">
        <v>3020</v>
      </c>
      <c r="D501" s="72">
        <v>40000</v>
      </c>
      <c r="E501" s="5">
        <v>3</v>
      </c>
      <c r="F501" s="5" t="s">
        <v>3022</v>
      </c>
      <c r="G501" s="5" t="s">
        <v>3019</v>
      </c>
    </row>
    <row r="502" spans="1:7" x14ac:dyDescent="0.2">
      <c r="A502" s="4">
        <v>501</v>
      </c>
      <c r="B502" s="4">
        <v>1552</v>
      </c>
      <c r="C502" s="4" t="s">
        <v>3020</v>
      </c>
      <c r="D502" s="71">
        <v>40000</v>
      </c>
      <c r="E502" s="4">
        <v>0</v>
      </c>
      <c r="F502" s="4" t="s">
        <v>3025</v>
      </c>
      <c r="G502" s="4" t="s">
        <v>3019</v>
      </c>
    </row>
    <row r="503" spans="1:7" x14ac:dyDescent="0.2">
      <c r="A503" s="5">
        <v>502</v>
      </c>
      <c r="B503" s="5">
        <v>1553</v>
      </c>
      <c r="C503" s="5" t="s">
        <v>3020</v>
      </c>
      <c r="D503" s="72">
        <v>40000</v>
      </c>
      <c r="E503" s="5">
        <v>3</v>
      </c>
      <c r="F503" s="5" t="s">
        <v>3022</v>
      </c>
      <c r="G503" s="5" t="s">
        <v>3019</v>
      </c>
    </row>
    <row r="504" spans="1:7" x14ac:dyDescent="0.2">
      <c r="A504" s="4">
        <v>503</v>
      </c>
      <c r="B504" s="4">
        <v>1554</v>
      </c>
      <c r="C504" s="4" t="s">
        <v>3020</v>
      </c>
      <c r="D504" s="71">
        <v>40000</v>
      </c>
      <c r="E504" s="4">
        <v>4</v>
      </c>
      <c r="F504" s="4" t="s">
        <v>3022</v>
      </c>
      <c r="G504" s="4" t="s">
        <v>3019</v>
      </c>
    </row>
    <row r="505" spans="1:7" x14ac:dyDescent="0.2">
      <c r="A505" s="5">
        <v>504</v>
      </c>
      <c r="B505" s="5">
        <v>1556</v>
      </c>
      <c r="C505" s="5" t="s">
        <v>3017</v>
      </c>
      <c r="D505" s="72">
        <v>50000</v>
      </c>
      <c r="E505" s="5">
        <v>1</v>
      </c>
      <c r="F505" s="5" t="s">
        <v>3025</v>
      </c>
      <c r="G505" s="5" t="s">
        <v>3019</v>
      </c>
    </row>
    <row r="506" spans="1:7" x14ac:dyDescent="0.2">
      <c r="A506" s="4">
        <v>505</v>
      </c>
      <c r="B506" s="4">
        <v>1557</v>
      </c>
      <c r="C506" s="4" t="s">
        <v>3017</v>
      </c>
      <c r="D506" s="71">
        <v>40000</v>
      </c>
      <c r="E506" s="4">
        <v>1</v>
      </c>
      <c r="F506" s="4" t="s">
        <v>3018</v>
      </c>
      <c r="G506" s="4" t="s">
        <v>3019</v>
      </c>
    </row>
    <row r="507" spans="1:7" x14ac:dyDescent="0.2">
      <c r="A507" s="5">
        <v>506</v>
      </c>
      <c r="B507" s="5">
        <v>1559</v>
      </c>
      <c r="C507" s="5" t="s">
        <v>3020</v>
      </c>
      <c r="D507" s="72">
        <v>60000</v>
      </c>
      <c r="E507" s="5">
        <v>0</v>
      </c>
      <c r="F507" s="5" t="s">
        <v>3025</v>
      </c>
      <c r="G507" s="5" t="s">
        <v>3019</v>
      </c>
    </row>
    <row r="508" spans="1:7" x14ac:dyDescent="0.2">
      <c r="A508" s="4">
        <v>507</v>
      </c>
      <c r="B508" s="4">
        <v>1561</v>
      </c>
      <c r="C508" s="4" t="s">
        <v>3020</v>
      </c>
      <c r="D508" s="71">
        <v>60000</v>
      </c>
      <c r="E508" s="4">
        <v>0</v>
      </c>
      <c r="F508" s="4" t="s">
        <v>3025</v>
      </c>
      <c r="G508" s="4" t="s">
        <v>3021</v>
      </c>
    </row>
    <row r="509" spans="1:7" x14ac:dyDescent="0.2">
      <c r="A509" s="5">
        <v>508</v>
      </c>
      <c r="B509" s="5">
        <v>1574</v>
      </c>
      <c r="C509" s="5" t="s">
        <v>3020</v>
      </c>
      <c r="D509" s="72">
        <v>60000</v>
      </c>
      <c r="E509" s="5">
        <v>0</v>
      </c>
      <c r="F509" s="5" t="s">
        <v>3025</v>
      </c>
      <c r="G509" s="5" t="s">
        <v>3019</v>
      </c>
    </row>
    <row r="510" spans="1:7" x14ac:dyDescent="0.2">
      <c r="A510" s="4">
        <v>509</v>
      </c>
      <c r="B510" s="4">
        <v>1580</v>
      </c>
      <c r="C510" s="4" t="s">
        <v>3020</v>
      </c>
      <c r="D510" s="71">
        <v>60000</v>
      </c>
      <c r="E510" s="4">
        <v>0</v>
      </c>
      <c r="F510" s="4" t="s">
        <v>3025</v>
      </c>
      <c r="G510" s="4" t="s">
        <v>3019</v>
      </c>
    </row>
    <row r="511" spans="1:7" x14ac:dyDescent="0.2">
      <c r="A511" s="5">
        <v>510</v>
      </c>
      <c r="B511" s="5">
        <v>1590</v>
      </c>
      <c r="C511" s="5" t="s">
        <v>3017</v>
      </c>
      <c r="D511" s="72">
        <v>30000</v>
      </c>
      <c r="E511" s="5">
        <v>1</v>
      </c>
      <c r="F511" s="5" t="s">
        <v>3018</v>
      </c>
      <c r="G511" s="5" t="s">
        <v>3019</v>
      </c>
    </row>
    <row r="512" spans="1:7" x14ac:dyDescent="0.2">
      <c r="A512" s="4">
        <v>511</v>
      </c>
      <c r="B512" s="4">
        <v>1593</v>
      </c>
      <c r="C512" s="4" t="s">
        <v>3017</v>
      </c>
      <c r="D512" s="71">
        <v>30000</v>
      </c>
      <c r="E512" s="4">
        <v>1</v>
      </c>
      <c r="F512" s="4" t="s">
        <v>3018</v>
      </c>
      <c r="G512" s="4" t="s">
        <v>3019</v>
      </c>
    </row>
    <row r="513" spans="1:7" x14ac:dyDescent="0.2">
      <c r="A513" s="5">
        <v>512</v>
      </c>
      <c r="B513" s="5">
        <v>1595</v>
      </c>
      <c r="C513" s="5" t="s">
        <v>3017</v>
      </c>
      <c r="D513" s="72">
        <v>30000</v>
      </c>
      <c r="E513" s="5">
        <v>1</v>
      </c>
      <c r="F513" s="5" t="s">
        <v>3018</v>
      </c>
      <c r="G513" s="5" t="s">
        <v>3019</v>
      </c>
    </row>
    <row r="514" spans="1:7" x14ac:dyDescent="0.2">
      <c r="A514" s="4">
        <v>513</v>
      </c>
      <c r="B514" s="4">
        <v>1602</v>
      </c>
      <c r="C514" s="4" t="s">
        <v>3020</v>
      </c>
      <c r="D514" s="71">
        <v>20000</v>
      </c>
      <c r="E514" s="4">
        <v>3</v>
      </c>
      <c r="F514" s="4" t="s">
        <v>3024</v>
      </c>
      <c r="G514" s="4" t="s">
        <v>3019</v>
      </c>
    </row>
    <row r="515" spans="1:7" x14ac:dyDescent="0.2">
      <c r="A515" s="5">
        <v>514</v>
      </c>
      <c r="B515" s="5">
        <v>1603</v>
      </c>
      <c r="C515" s="5" t="s">
        <v>3020</v>
      </c>
      <c r="D515" s="72">
        <v>20000</v>
      </c>
      <c r="E515" s="5">
        <v>3</v>
      </c>
      <c r="F515" s="5" t="s">
        <v>3024</v>
      </c>
      <c r="G515" s="5" t="s">
        <v>3021</v>
      </c>
    </row>
    <row r="516" spans="1:7" x14ac:dyDescent="0.2">
      <c r="A516" s="4">
        <v>515</v>
      </c>
      <c r="B516" s="4">
        <v>1606</v>
      </c>
      <c r="C516" s="4" t="s">
        <v>3017</v>
      </c>
      <c r="D516" s="71">
        <v>30000</v>
      </c>
      <c r="E516" s="4">
        <v>1</v>
      </c>
      <c r="F516" s="4" t="s">
        <v>3023</v>
      </c>
      <c r="G516" s="4" t="s">
        <v>3019</v>
      </c>
    </row>
    <row r="517" spans="1:7" x14ac:dyDescent="0.2">
      <c r="A517" s="5">
        <v>516</v>
      </c>
      <c r="B517" s="5">
        <v>1607</v>
      </c>
      <c r="C517" s="5" t="s">
        <v>3017</v>
      </c>
      <c r="D517" s="72">
        <v>30000</v>
      </c>
      <c r="E517" s="5">
        <v>1</v>
      </c>
      <c r="F517" s="5" t="s">
        <v>3023</v>
      </c>
      <c r="G517" s="5" t="s">
        <v>3019</v>
      </c>
    </row>
    <row r="518" spans="1:7" x14ac:dyDescent="0.2">
      <c r="A518" s="4">
        <v>517</v>
      </c>
      <c r="B518" s="4">
        <v>1609</v>
      </c>
      <c r="C518" s="4" t="s">
        <v>3017</v>
      </c>
      <c r="D518" s="71">
        <v>30000</v>
      </c>
      <c r="E518" s="4">
        <v>1</v>
      </c>
      <c r="F518" s="4" t="s">
        <v>3023</v>
      </c>
      <c r="G518" s="4" t="s">
        <v>3019</v>
      </c>
    </row>
    <row r="519" spans="1:7" x14ac:dyDescent="0.2">
      <c r="A519" s="5">
        <v>518</v>
      </c>
      <c r="B519" s="5">
        <v>1614</v>
      </c>
      <c r="C519" s="5" t="s">
        <v>3017</v>
      </c>
      <c r="D519" s="72">
        <v>40000</v>
      </c>
      <c r="E519" s="5">
        <v>1</v>
      </c>
      <c r="F519" s="5" t="s">
        <v>3022</v>
      </c>
      <c r="G519" s="5" t="s">
        <v>3019</v>
      </c>
    </row>
    <row r="520" spans="1:7" x14ac:dyDescent="0.2">
      <c r="A520" s="4">
        <v>519</v>
      </c>
      <c r="B520" s="4">
        <v>1618</v>
      </c>
      <c r="C520" s="4" t="s">
        <v>3017</v>
      </c>
      <c r="D520" s="71">
        <v>40000</v>
      </c>
      <c r="E520" s="4">
        <v>1</v>
      </c>
      <c r="F520" s="4" t="s">
        <v>3022</v>
      </c>
      <c r="G520" s="4" t="s">
        <v>3019</v>
      </c>
    </row>
    <row r="521" spans="1:7" x14ac:dyDescent="0.2">
      <c r="A521" s="5">
        <v>520</v>
      </c>
      <c r="B521" s="5">
        <v>1620</v>
      </c>
      <c r="C521" s="5" t="s">
        <v>3017</v>
      </c>
      <c r="D521" s="72">
        <v>40000</v>
      </c>
      <c r="E521" s="5">
        <v>1</v>
      </c>
      <c r="F521" s="5" t="s">
        <v>3022</v>
      </c>
      <c r="G521" s="5" t="s">
        <v>3019</v>
      </c>
    </row>
    <row r="522" spans="1:7" x14ac:dyDescent="0.2">
      <c r="A522" s="4">
        <v>521</v>
      </c>
      <c r="B522" s="4">
        <v>1623</v>
      </c>
      <c r="C522" s="4" t="s">
        <v>3017</v>
      </c>
      <c r="D522" s="71">
        <v>40000</v>
      </c>
      <c r="E522" s="4">
        <v>1</v>
      </c>
      <c r="F522" s="4" t="s">
        <v>3022</v>
      </c>
      <c r="G522" s="4" t="s">
        <v>3019</v>
      </c>
    </row>
    <row r="523" spans="1:7" x14ac:dyDescent="0.2">
      <c r="A523" s="5">
        <v>522</v>
      </c>
      <c r="B523" s="5">
        <v>1625</v>
      </c>
      <c r="C523" s="5" t="s">
        <v>3017</v>
      </c>
      <c r="D523" s="72">
        <v>40000</v>
      </c>
      <c r="E523" s="5">
        <v>1</v>
      </c>
      <c r="F523" s="5" t="s">
        <v>3022</v>
      </c>
      <c r="G523" s="5" t="s">
        <v>3019</v>
      </c>
    </row>
    <row r="524" spans="1:7" x14ac:dyDescent="0.2">
      <c r="A524" s="4">
        <v>523</v>
      </c>
      <c r="B524" s="4">
        <v>1627</v>
      </c>
      <c r="C524" s="4" t="s">
        <v>3017</v>
      </c>
      <c r="D524" s="71">
        <v>80000</v>
      </c>
      <c r="E524" s="4">
        <v>5</v>
      </c>
      <c r="F524" s="4" t="s">
        <v>3025</v>
      </c>
      <c r="G524" s="4" t="s">
        <v>3019</v>
      </c>
    </row>
    <row r="525" spans="1:7" x14ac:dyDescent="0.2">
      <c r="A525" s="5">
        <v>524</v>
      </c>
      <c r="B525" s="5">
        <v>1632</v>
      </c>
      <c r="C525" s="5" t="s">
        <v>3017</v>
      </c>
      <c r="D525" s="72">
        <v>40000</v>
      </c>
      <c r="E525" s="5">
        <v>1</v>
      </c>
      <c r="F525" s="5" t="s">
        <v>3022</v>
      </c>
      <c r="G525" s="5" t="s">
        <v>3019</v>
      </c>
    </row>
    <row r="526" spans="1:7" x14ac:dyDescent="0.2">
      <c r="A526" s="4">
        <v>525</v>
      </c>
      <c r="B526" s="4">
        <v>1633</v>
      </c>
      <c r="C526" s="4" t="s">
        <v>3017</v>
      </c>
      <c r="D526" s="71">
        <v>40000</v>
      </c>
      <c r="E526" s="4">
        <v>1</v>
      </c>
      <c r="F526" s="4" t="s">
        <v>3022</v>
      </c>
      <c r="G526" s="4" t="s">
        <v>3019</v>
      </c>
    </row>
    <row r="527" spans="1:7" x14ac:dyDescent="0.2">
      <c r="A527" s="5">
        <v>526</v>
      </c>
      <c r="B527" s="5">
        <v>1634</v>
      </c>
      <c r="C527" s="5" t="s">
        <v>3017</v>
      </c>
      <c r="D527" s="72">
        <v>40000</v>
      </c>
      <c r="E527" s="5">
        <v>1</v>
      </c>
      <c r="F527" s="5" t="s">
        <v>3022</v>
      </c>
      <c r="G527" s="5" t="s">
        <v>3019</v>
      </c>
    </row>
    <row r="528" spans="1:7" x14ac:dyDescent="0.2">
      <c r="A528" s="4">
        <v>527</v>
      </c>
      <c r="B528" s="4">
        <v>1636</v>
      </c>
      <c r="C528" s="4" t="s">
        <v>3017</v>
      </c>
      <c r="D528" s="71">
        <v>40000</v>
      </c>
      <c r="E528" s="4">
        <v>1</v>
      </c>
      <c r="F528" s="4" t="s">
        <v>3022</v>
      </c>
      <c r="G528" s="4" t="s">
        <v>3019</v>
      </c>
    </row>
    <row r="529" spans="1:7" x14ac:dyDescent="0.2">
      <c r="A529" s="5">
        <v>528</v>
      </c>
      <c r="B529" s="5">
        <v>1639</v>
      </c>
      <c r="C529" s="5" t="s">
        <v>3017</v>
      </c>
      <c r="D529" s="72">
        <v>40000</v>
      </c>
      <c r="E529" s="5">
        <v>1</v>
      </c>
      <c r="F529" s="5" t="s">
        <v>3022</v>
      </c>
      <c r="G529" s="5" t="s">
        <v>3019</v>
      </c>
    </row>
    <row r="530" spans="1:7" x14ac:dyDescent="0.2">
      <c r="A530" s="4">
        <v>529</v>
      </c>
      <c r="B530" s="4">
        <v>1644</v>
      </c>
      <c r="C530" s="4" t="s">
        <v>3017</v>
      </c>
      <c r="D530" s="71">
        <v>40000</v>
      </c>
      <c r="E530" s="4">
        <v>1</v>
      </c>
      <c r="F530" s="4" t="s">
        <v>3022</v>
      </c>
      <c r="G530" s="4" t="s">
        <v>3019</v>
      </c>
    </row>
    <row r="531" spans="1:7" x14ac:dyDescent="0.2">
      <c r="A531" s="5">
        <v>530</v>
      </c>
      <c r="B531" s="5">
        <v>1646</v>
      </c>
      <c r="C531" s="5" t="s">
        <v>3017</v>
      </c>
      <c r="D531" s="72">
        <v>40000</v>
      </c>
      <c r="E531" s="5">
        <v>1</v>
      </c>
      <c r="F531" s="5" t="s">
        <v>3022</v>
      </c>
      <c r="G531" s="5" t="s">
        <v>3019</v>
      </c>
    </row>
    <row r="532" spans="1:7" x14ac:dyDescent="0.2">
      <c r="A532" s="4">
        <v>531</v>
      </c>
      <c r="B532" s="4">
        <v>1648</v>
      </c>
      <c r="C532" s="4" t="s">
        <v>3017</v>
      </c>
      <c r="D532" s="71">
        <v>40000</v>
      </c>
      <c r="E532" s="4">
        <v>1</v>
      </c>
      <c r="F532" s="4" t="s">
        <v>3022</v>
      </c>
      <c r="G532" s="4" t="s">
        <v>3019</v>
      </c>
    </row>
    <row r="533" spans="1:7" x14ac:dyDescent="0.2">
      <c r="A533" s="5">
        <v>532</v>
      </c>
      <c r="B533" s="5">
        <v>1649</v>
      </c>
      <c r="C533" s="5" t="s">
        <v>3017</v>
      </c>
      <c r="D533" s="72">
        <v>40000</v>
      </c>
      <c r="E533" s="5">
        <v>1</v>
      </c>
      <c r="F533" s="5" t="s">
        <v>3022</v>
      </c>
      <c r="G533" s="5" t="s">
        <v>3019</v>
      </c>
    </row>
    <row r="534" spans="1:7" x14ac:dyDescent="0.2">
      <c r="A534" s="4">
        <v>533</v>
      </c>
      <c r="B534" s="4">
        <v>1650</v>
      </c>
      <c r="C534" s="4" t="s">
        <v>3017</v>
      </c>
      <c r="D534" s="71">
        <v>40000</v>
      </c>
      <c r="E534" s="4">
        <v>1</v>
      </c>
      <c r="F534" s="4" t="s">
        <v>3022</v>
      </c>
      <c r="G534" s="4" t="s">
        <v>3019</v>
      </c>
    </row>
    <row r="535" spans="1:7" x14ac:dyDescent="0.2">
      <c r="A535" s="5">
        <v>534</v>
      </c>
      <c r="B535" s="5">
        <v>1653</v>
      </c>
      <c r="C535" s="5" t="s">
        <v>3017</v>
      </c>
      <c r="D535" s="72">
        <v>40000</v>
      </c>
      <c r="E535" s="5">
        <v>1</v>
      </c>
      <c r="F535" s="5" t="s">
        <v>3022</v>
      </c>
      <c r="G535" s="5" t="s">
        <v>3019</v>
      </c>
    </row>
    <row r="536" spans="1:7" x14ac:dyDescent="0.2">
      <c r="A536" s="4">
        <v>535</v>
      </c>
      <c r="B536" s="4">
        <v>1665</v>
      </c>
      <c r="C536" s="4" t="s">
        <v>3020</v>
      </c>
      <c r="D536" s="71">
        <v>60000</v>
      </c>
      <c r="E536" s="4">
        <v>4</v>
      </c>
      <c r="F536" s="4" t="s">
        <v>3025</v>
      </c>
      <c r="G536" s="4" t="s">
        <v>3019</v>
      </c>
    </row>
    <row r="537" spans="1:7" x14ac:dyDescent="0.2">
      <c r="A537" s="5">
        <v>536</v>
      </c>
      <c r="B537" s="5">
        <v>1670</v>
      </c>
      <c r="C537" s="5" t="s">
        <v>3017</v>
      </c>
      <c r="D537" s="72">
        <v>60000</v>
      </c>
      <c r="E537" s="5">
        <v>4</v>
      </c>
      <c r="F537" s="5" t="s">
        <v>3025</v>
      </c>
      <c r="G537" s="5" t="s">
        <v>3019</v>
      </c>
    </row>
    <row r="538" spans="1:7" x14ac:dyDescent="0.2">
      <c r="A538" s="4">
        <v>537</v>
      </c>
      <c r="B538" s="4">
        <v>1671</v>
      </c>
      <c r="C538" s="4" t="s">
        <v>3017</v>
      </c>
      <c r="D538" s="71">
        <v>60000</v>
      </c>
      <c r="E538" s="4">
        <v>4</v>
      </c>
      <c r="F538" s="4" t="s">
        <v>3025</v>
      </c>
      <c r="G538" s="4" t="s">
        <v>3019</v>
      </c>
    </row>
    <row r="539" spans="1:7" x14ac:dyDescent="0.2">
      <c r="A539" s="5">
        <v>538</v>
      </c>
      <c r="B539" s="5">
        <v>1672</v>
      </c>
      <c r="C539" s="5" t="s">
        <v>3017</v>
      </c>
      <c r="D539" s="72">
        <v>60000</v>
      </c>
      <c r="E539" s="5">
        <v>4</v>
      </c>
      <c r="F539" s="5" t="s">
        <v>3025</v>
      </c>
      <c r="G539" s="5" t="s">
        <v>3019</v>
      </c>
    </row>
    <row r="540" spans="1:7" x14ac:dyDescent="0.2">
      <c r="A540" s="4">
        <v>539</v>
      </c>
      <c r="B540" s="4">
        <v>1679</v>
      </c>
      <c r="C540" s="4" t="s">
        <v>3020</v>
      </c>
      <c r="D540" s="71">
        <v>60000</v>
      </c>
      <c r="E540" s="4">
        <v>4</v>
      </c>
      <c r="F540" s="4" t="s">
        <v>3025</v>
      </c>
      <c r="G540" s="4" t="s">
        <v>3021</v>
      </c>
    </row>
    <row r="541" spans="1:7" x14ac:dyDescent="0.2">
      <c r="A541" s="5">
        <v>540</v>
      </c>
      <c r="B541" s="5">
        <v>1680</v>
      </c>
      <c r="C541" s="5" t="s">
        <v>3017</v>
      </c>
      <c r="D541" s="72">
        <v>60000</v>
      </c>
      <c r="E541" s="5">
        <v>4</v>
      </c>
      <c r="F541" s="5" t="s">
        <v>3025</v>
      </c>
      <c r="G541" s="5" t="s">
        <v>3019</v>
      </c>
    </row>
    <row r="542" spans="1:7" x14ac:dyDescent="0.2">
      <c r="A542" s="4">
        <v>541</v>
      </c>
      <c r="B542" s="4">
        <v>1682</v>
      </c>
      <c r="C542" s="4" t="s">
        <v>3020</v>
      </c>
      <c r="D542" s="71">
        <v>60000</v>
      </c>
      <c r="E542" s="4">
        <v>4</v>
      </c>
      <c r="F542" s="4" t="s">
        <v>3025</v>
      </c>
      <c r="G542" s="4" t="s">
        <v>3019</v>
      </c>
    </row>
    <row r="543" spans="1:7" x14ac:dyDescent="0.2">
      <c r="A543" s="5">
        <v>542</v>
      </c>
      <c r="B543" s="5">
        <v>1683</v>
      </c>
      <c r="C543" s="5" t="s">
        <v>3020</v>
      </c>
      <c r="D543" s="72">
        <v>60000</v>
      </c>
      <c r="E543" s="5">
        <v>4</v>
      </c>
      <c r="F543" s="5" t="s">
        <v>3025</v>
      </c>
      <c r="G543" s="5" t="s">
        <v>3021</v>
      </c>
    </row>
    <row r="544" spans="1:7" x14ac:dyDescent="0.2">
      <c r="A544" s="4">
        <v>543</v>
      </c>
      <c r="B544" s="4">
        <v>1686</v>
      </c>
      <c r="C544" s="4" t="s">
        <v>3020</v>
      </c>
      <c r="D544" s="71">
        <v>20000</v>
      </c>
      <c r="E544" s="4">
        <v>1</v>
      </c>
      <c r="F544" s="4" t="s">
        <v>3022</v>
      </c>
      <c r="G544" s="4" t="s">
        <v>3021</v>
      </c>
    </row>
    <row r="545" spans="1:7" x14ac:dyDescent="0.2">
      <c r="A545" s="5">
        <v>544</v>
      </c>
      <c r="B545" s="5">
        <v>1689</v>
      </c>
      <c r="C545" s="5" t="s">
        <v>3017</v>
      </c>
      <c r="D545" s="72">
        <v>20000</v>
      </c>
      <c r="E545" s="5">
        <v>1</v>
      </c>
      <c r="F545" s="5" t="s">
        <v>3022</v>
      </c>
      <c r="G545" s="5" t="s">
        <v>3019</v>
      </c>
    </row>
    <row r="546" spans="1:7" x14ac:dyDescent="0.2">
      <c r="A546" s="4">
        <v>545</v>
      </c>
      <c r="B546" s="4">
        <v>1690</v>
      </c>
      <c r="C546" s="4" t="s">
        <v>3017</v>
      </c>
      <c r="D546" s="71">
        <v>30000</v>
      </c>
      <c r="E546" s="4">
        <v>1</v>
      </c>
      <c r="F546" s="4" t="s">
        <v>3018</v>
      </c>
      <c r="G546" s="4" t="s">
        <v>3019</v>
      </c>
    </row>
    <row r="547" spans="1:7" x14ac:dyDescent="0.2">
      <c r="A547" s="5">
        <v>546</v>
      </c>
      <c r="B547" s="5">
        <v>1692</v>
      </c>
      <c r="C547" s="5" t="s">
        <v>3017</v>
      </c>
      <c r="D547" s="72">
        <v>30000</v>
      </c>
      <c r="E547" s="5">
        <v>1</v>
      </c>
      <c r="F547" s="5" t="s">
        <v>3018</v>
      </c>
      <c r="G547" s="5" t="s">
        <v>3019</v>
      </c>
    </row>
    <row r="548" spans="1:7" x14ac:dyDescent="0.2">
      <c r="A548" s="4">
        <v>547</v>
      </c>
      <c r="B548" s="4">
        <v>1693</v>
      </c>
      <c r="C548" s="4" t="s">
        <v>3017</v>
      </c>
      <c r="D548" s="71">
        <v>30000</v>
      </c>
      <c r="E548" s="4">
        <v>1</v>
      </c>
      <c r="F548" s="4" t="s">
        <v>3018</v>
      </c>
      <c r="G548" s="4" t="s">
        <v>3019</v>
      </c>
    </row>
    <row r="549" spans="1:7" x14ac:dyDescent="0.2">
      <c r="A549" s="5">
        <v>548</v>
      </c>
      <c r="B549" s="5">
        <v>1697</v>
      </c>
      <c r="C549" s="5" t="s">
        <v>3017</v>
      </c>
      <c r="D549" s="72">
        <v>40000</v>
      </c>
      <c r="E549" s="5">
        <v>0</v>
      </c>
      <c r="F549" s="5" t="s">
        <v>3025</v>
      </c>
      <c r="G549" s="5" t="s">
        <v>3019</v>
      </c>
    </row>
    <row r="550" spans="1:7" x14ac:dyDescent="0.2">
      <c r="A550" s="4">
        <v>549</v>
      </c>
      <c r="B550" s="4">
        <v>1699</v>
      </c>
      <c r="C550" s="4" t="s">
        <v>3020</v>
      </c>
      <c r="D550" s="71">
        <v>40000</v>
      </c>
      <c r="E550" s="4">
        <v>0</v>
      </c>
      <c r="F550" s="4" t="s">
        <v>3025</v>
      </c>
      <c r="G550" s="4" t="s">
        <v>3019</v>
      </c>
    </row>
    <row r="551" spans="1:7" x14ac:dyDescent="0.2">
      <c r="A551" s="5">
        <v>550</v>
      </c>
      <c r="B551" s="5">
        <v>1702</v>
      </c>
      <c r="C551" s="5" t="s">
        <v>3017</v>
      </c>
      <c r="D551" s="72">
        <v>40000</v>
      </c>
      <c r="E551" s="5">
        <v>0</v>
      </c>
      <c r="F551" s="5" t="s">
        <v>3018</v>
      </c>
      <c r="G551" s="5" t="s">
        <v>3019</v>
      </c>
    </row>
    <row r="552" spans="1:7" x14ac:dyDescent="0.2">
      <c r="A552" s="4">
        <v>551</v>
      </c>
      <c r="B552" s="4">
        <v>1708</v>
      </c>
      <c r="C552" s="4" t="s">
        <v>3020</v>
      </c>
      <c r="D552" s="71">
        <v>40000</v>
      </c>
      <c r="E552" s="4">
        <v>0</v>
      </c>
      <c r="F552" s="4" t="s">
        <v>3018</v>
      </c>
      <c r="G552" s="4" t="s">
        <v>3019</v>
      </c>
    </row>
    <row r="553" spans="1:7" x14ac:dyDescent="0.2">
      <c r="A553" s="5">
        <v>552</v>
      </c>
      <c r="B553" s="5">
        <v>1709</v>
      </c>
      <c r="C553" s="5" t="s">
        <v>3020</v>
      </c>
      <c r="D553" s="72">
        <v>10000</v>
      </c>
      <c r="E553" s="5">
        <v>3</v>
      </c>
      <c r="F553" s="5" t="s">
        <v>3023</v>
      </c>
      <c r="G553" s="5" t="s">
        <v>3019</v>
      </c>
    </row>
    <row r="554" spans="1:7" x14ac:dyDescent="0.2">
      <c r="A554" s="4">
        <v>553</v>
      </c>
      <c r="B554" s="4">
        <v>1711</v>
      </c>
      <c r="C554" s="4" t="s">
        <v>3020</v>
      </c>
      <c r="D554" s="71">
        <v>20000</v>
      </c>
      <c r="E554" s="4">
        <v>1</v>
      </c>
      <c r="F554" s="4" t="s">
        <v>3022</v>
      </c>
      <c r="G554" s="4" t="s">
        <v>3021</v>
      </c>
    </row>
    <row r="555" spans="1:7" x14ac:dyDescent="0.2">
      <c r="A555" s="5">
        <v>554</v>
      </c>
      <c r="B555" s="5">
        <v>1712</v>
      </c>
      <c r="C555" s="5" t="s">
        <v>3017</v>
      </c>
      <c r="D555" s="72">
        <v>20000</v>
      </c>
      <c r="E555" s="5">
        <v>1</v>
      </c>
      <c r="F555" s="5" t="s">
        <v>3022</v>
      </c>
      <c r="G555" s="5" t="s">
        <v>3019</v>
      </c>
    </row>
    <row r="556" spans="1:7" x14ac:dyDescent="0.2">
      <c r="A556" s="4">
        <v>555</v>
      </c>
      <c r="B556" s="4">
        <v>1713</v>
      </c>
      <c r="C556" s="4" t="s">
        <v>3020</v>
      </c>
      <c r="D556" s="71">
        <v>10000</v>
      </c>
      <c r="E556" s="4">
        <v>4</v>
      </c>
      <c r="F556" s="4" t="s">
        <v>3023</v>
      </c>
      <c r="G556" s="4" t="s">
        <v>3019</v>
      </c>
    </row>
    <row r="557" spans="1:7" x14ac:dyDescent="0.2">
      <c r="A557" s="5">
        <v>556</v>
      </c>
      <c r="B557" s="5">
        <v>1718</v>
      </c>
      <c r="C557" s="5" t="s">
        <v>3017</v>
      </c>
      <c r="D557" s="72">
        <v>40000</v>
      </c>
      <c r="E557" s="5">
        <v>1</v>
      </c>
      <c r="F557" s="5" t="s">
        <v>3018</v>
      </c>
      <c r="G557" s="5" t="s">
        <v>3019</v>
      </c>
    </row>
    <row r="558" spans="1:7" x14ac:dyDescent="0.2">
      <c r="A558" s="4">
        <v>557</v>
      </c>
      <c r="B558" s="4">
        <v>1719</v>
      </c>
      <c r="C558" s="4" t="s">
        <v>3017</v>
      </c>
      <c r="D558" s="71">
        <v>20000</v>
      </c>
      <c r="E558" s="4">
        <v>1</v>
      </c>
      <c r="F558" s="4" t="s">
        <v>3022</v>
      </c>
      <c r="G558" s="4" t="s">
        <v>3019</v>
      </c>
    </row>
    <row r="559" spans="1:7" x14ac:dyDescent="0.2">
      <c r="A559" s="5">
        <v>558</v>
      </c>
      <c r="B559" s="5">
        <v>1721</v>
      </c>
      <c r="C559" s="5" t="s">
        <v>3020</v>
      </c>
      <c r="D559" s="72">
        <v>30000</v>
      </c>
      <c r="E559" s="5">
        <v>1</v>
      </c>
      <c r="F559" s="5" t="s">
        <v>3018</v>
      </c>
      <c r="G559" s="5" t="s">
        <v>3021</v>
      </c>
    </row>
    <row r="560" spans="1:7" x14ac:dyDescent="0.2">
      <c r="A560" s="4">
        <v>559</v>
      </c>
      <c r="B560" s="4">
        <v>1723</v>
      </c>
      <c r="C560" s="4" t="s">
        <v>3020</v>
      </c>
      <c r="D560" s="71">
        <v>30000</v>
      </c>
      <c r="E560" s="4">
        <v>1</v>
      </c>
      <c r="F560" s="4" t="s">
        <v>3018</v>
      </c>
      <c r="G560" s="4" t="s">
        <v>3021</v>
      </c>
    </row>
    <row r="561" spans="1:7" x14ac:dyDescent="0.2">
      <c r="A561" s="5">
        <v>560</v>
      </c>
      <c r="B561" s="5">
        <v>1725</v>
      </c>
      <c r="C561" s="5" t="s">
        <v>3020</v>
      </c>
      <c r="D561" s="72">
        <v>30000</v>
      </c>
      <c r="E561" s="5">
        <v>1</v>
      </c>
      <c r="F561" s="5" t="s">
        <v>3018</v>
      </c>
      <c r="G561" s="5" t="s">
        <v>3021</v>
      </c>
    </row>
    <row r="562" spans="1:7" x14ac:dyDescent="0.2">
      <c r="A562" s="4">
        <v>561</v>
      </c>
      <c r="B562" s="4">
        <v>1727</v>
      </c>
      <c r="C562" s="4" t="s">
        <v>3020</v>
      </c>
      <c r="D562" s="71">
        <v>30000</v>
      </c>
      <c r="E562" s="4">
        <v>1</v>
      </c>
      <c r="F562" s="4" t="s">
        <v>3018</v>
      </c>
      <c r="G562" s="4" t="s">
        <v>3021</v>
      </c>
    </row>
    <row r="563" spans="1:7" x14ac:dyDescent="0.2">
      <c r="A563" s="5">
        <v>562</v>
      </c>
      <c r="B563" s="5">
        <v>1728</v>
      </c>
      <c r="C563" s="5" t="s">
        <v>3020</v>
      </c>
      <c r="D563" s="72">
        <v>10000</v>
      </c>
      <c r="E563" s="5">
        <v>5</v>
      </c>
      <c r="F563" s="5" t="s">
        <v>3024</v>
      </c>
      <c r="G563" s="5" t="s">
        <v>3019</v>
      </c>
    </row>
    <row r="564" spans="1:7" x14ac:dyDescent="0.2">
      <c r="A564" s="4">
        <v>563</v>
      </c>
      <c r="B564" s="4">
        <v>1730</v>
      </c>
      <c r="C564" s="4" t="s">
        <v>3017</v>
      </c>
      <c r="D564" s="71">
        <v>20000</v>
      </c>
      <c r="E564" s="4">
        <v>1</v>
      </c>
      <c r="F564" s="4" t="s">
        <v>3023</v>
      </c>
      <c r="G564" s="4" t="s">
        <v>3019</v>
      </c>
    </row>
    <row r="565" spans="1:7" x14ac:dyDescent="0.2">
      <c r="A565" s="5">
        <v>564</v>
      </c>
      <c r="B565" s="5">
        <v>1733</v>
      </c>
      <c r="C565" s="5" t="s">
        <v>3020</v>
      </c>
      <c r="D565" s="72">
        <v>20000</v>
      </c>
      <c r="E565" s="5">
        <v>1</v>
      </c>
      <c r="F565" s="5" t="s">
        <v>3023</v>
      </c>
      <c r="G565" s="5" t="s">
        <v>3021</v>
      </c>
    </row>
    <row r="566" spans="1:7" x14ac:dyDescent="0.2">
      <c r="A566" s="4">
        <v>565</v>
      </c>
      <c r="B566" s="4">
        <v>1734</v>
      </c>
      <c r="C566" s="4" t="s">
        <v>3020</v>
      </c>
      <c r="D566" s="71">
        <v>20000</v>
      </c>
      <c r="E566" s="4">
        <v>1</v>
      </c>
      <c r="F566" s="4" t="s">
        <v>3023</v>
      </c>
      <c r="G566" s="4" t="s">
        <v>3021</v>
      </c>
    </row>
    <row r="567" spans="1:7" x14ac:dyDescent="0.2">
      <c r="A567" s="5">
        <v>566</v>
      </c>
      <c r="B567" s="5">
        <v>1735</v>
      </c>
      <c r="C567" s="5" t="s">
        <v>3020</v>
      </c>
      <c r="D567" s="72">
        <v>20000</v>
      </c>
      <c r="E567" s="5">
        <v>2</v>
      </c>
      <c r="F567" s="5" t="s">
        <v>3023</v>
      </c>
      <c r="G567" s="5" t="s">
        <v>3019</v>
      </c>
    </row>
    <row r="568" spans="1:7" x14ac:dyDescent="0.2">
      <c r="A568" s="4">
        <v>567</v>
      </c>
      <c r="B568" s="4">
        <v>1737</v>
      </c>
      <c r="C568" s="4" t="s">
        <v>3017</v>
      </c>
      <c r="D568" s="71">
        <v>40000</v>
      </c>
      <c r="E568" s="4">
        <v>0</v>
      </c>
      <c r="F568" s="4" t="s">
        <v>3018</v>
      </c>
      <c r="G568" s="4" t="s">
        <v>3019</v>
      </c>
    </row>
    <row r="569" spans="1:7" x14ac:dyDescent="0.2">
      <c r="A569" s="5">
        <v>568</v>
      </c>
      <c r="B569" s="5">
        <v>1738</v>
      </c>
      <c r="C569" s="5" t="s">
        <v>3017</v>
      </c>
      <c r="D569" s="72">
        <v>40000</v>
      </c>
      <c r="E569" s="5">
        <v>0</v>
      </c>
      <c r="F569" s="5" t="s">
        <v>3018</v>
      </c>
      <c r="G569" s="5" t="s">
        <v>3019</v>
      </c>
    </row>
    <row r="570" spans="1:7" x14ac:dyDescent="0.2">
      <c r="A570" s="4">
        <v>569</v>
      </c>
      <c r="B570" s="4">
        <v>1743</v>
      </c>
      <c r="C570" s="4" t="s">
        <v>3020</v>
      </c>
      <c r="D570" s="71">
        <v>20000</v>
      </c>
      <c r="E570" s="4">
        <v>2</v>
      </c>
      <c r="F570" s="4" t="s">
        <v>3023</v>
      </c>
      <c r="G570" s="4" t="s">
        <v>3019</v>
      </c>
    </row>
    <row r="571" spans="1:7" x14ac:dyDescent="0.2">
      <c r="A571" s="5">
        <v>570</v>
      </c>
      <c r="B571" s="5">
        <v>1745</v>
      </c>
      <c r="C571" s="5" t="s">
        <v>3017</v>
      </c>
      <c r="D571" s="72">
        <v>30000</v>
      </c>
      <c r="E571" s="5">
        <v>1</v>
      </c>
      <c r="F571" s="5" t="s">
        <v>3018</v>
      </c>
      <c r="G571" s="5" t="s">
        <v>3019</v>
      </c>
    </row>
    <row r="572" spans="1:7" x14ac:dyDescent="0.2">
      <c r="A572" s="4">
        <v>571</v>
      </c>
      <c r="B572" s="4">
        <v>1748</v>
      </c>
      <c r="C572" s="4" t="s">
        <v>3017</v>
      </c>
      <c r="D572" s="71">
        <v>30000</v>
      </c>
      <c r="E572" s="4">
        <v>1</v>
      </c>
      <c r="F572" s="4" t="s">
        <v>3018</v>
      </c>
      <c r="G572" s="4" t="s">
        <v>3019</v>
      </c>
    </row>
    <row r="573" spans="1:7" x14ac:dyDescent="0.2">
      <c r="A573" s="5">
        <v>572</v>
      </c>
      <c r="B573" s="5">
        <v>1749</v>
      </c>
      <c r="C573" s="5" t="s">
        <v>3017</v>
      </c>
      <c r="D573" s="72">
        <v>30000</v>
      </c>
      <c r="E573" s="5">
        <v>1</v>
      </c>
      <c r="F573" s="5" t="s">
        <v>3018</v>
      </c>
      <c r="G573" s="5" t="s">
        <v>3019</v>
      </c>
    </row>
    <row r="574" spans="1:7" x14ac:dyDescent="0.2">
      <c r="A574" s="4">
        <v>573</v>
      </c>
      <c r="B574" s="4">
        <v>1754</v>
      </c>
      <c r="C574" s="4" t="s">
        <v>3017</v>
      </c>
      <c r="D574" s="71">
        <v>30000</v>
      </c>
      <c r="E574" s="4">
        <v>1</v>
      </c>
      <c r="F574" s="4" t="s">
        <v>3018</v>
      </c>
      <c r="G574" s="4" t="s">
        <v>3019</v>
      </c>
    </row>
    <row r="575" spans="1:7" x14ac:dyDescent="0.2">
      <c r="A575" s="5">
        <v>574</v>
      </c>
      <c r="B575" s="5">
        <v>1764</v>
      </c>
      <c r="C575" s="5" t="s">
        <v>3020</v>
      </c>
      <c r="D575" s="72">
        <v>20000</v>
      </c>
      <c r="E575" s="5">
        <v>2</v>
      </c>
      <c r="F575" s="5" t="s">
        <v>3023</v>
      </c>
      <c r="G575" s="5" t="s">
        <v>3019</v>
      </c>
    </row>
    <row r="576" spans="1:7" x14ac:dyDescent="0.2">
      <c r="A576" s="4">
        <v>575</v>
      </c>
      <c r="B576" s="4">
        <v>1765</v>
      </c>
      <c r="C576" s="4" t="s">
        <v>3020</v>
      </c>
      <c r="D576" s="71">
        <v>20000</v>
      </c>
      <c r="E576" s="4">
        <v>2</v>
      </c>
      <c r="F576" s="4" t="s">
        <v>3023</v>
      </c>
      <c r="G576" s="4" t="s">
        <v>3019</v>
      </c>
    </row>
    <row r="577" spans="1:7" x14ac:dyDescent="0.2">
      <c r="A577" s="5">
        <v>576</v>
      </c>
      <c r="B577" s="5">
        <v>1767</v>
      </c>
      <c r="C577" s="5" t="s">
        <v>3020</v>
      </c>
      <c r="D577" s="72">
        <v>20000</v>
      </c>
      <c r="E577" s="5">
        <v>2</v>
      </c>
      <c r="F577" s="5" t="s">
        <v>3023</v>
      </c>
      <c r="G577" s="5" t="s">
        <v>3019</v>
      </c>
    </row>
    <row r="578" spans="1:7" x14ac:dyDescent="0.2">
      <c r="A578" s="4">
        <v>577</v>
      </c>
      <c r="B578" s="4">
        <v>1771</v>
      </c>
      <c r="C578" s="4" t="s">
        <v>3017</v>
      </c>
      <c r="D578" s="71">
        <v>30000</v>
      </c>
      <c r="E578" s="4">
        <v>1</v>
      </c>
      <c r="F578" s="4" t="s">
        <v>3018</v>
      </c>
      <c r="G578" s="4" t="s">
        <v>3019</v>
      </c>
    </row>
    <row r="579" spans="1:7" x14ac:dyDescent="0.2">
      <c r="A579" s="5">
        <v>578</v>
      </c>
      <c r="B579" s="5">
        <v>1775</v>
      </c>
      <c r="C579" s="5" t="s">
        <v>3017</v>
      </c>
      <c r="D579" s="72">
        <v>30000</v>
      </c>
      <c r="E579" s="5">
        <v>1</v>
      </c>
      <c r="F579" s="5" t="s">
        <v>3018</v>
      </c>
      <c r="G579" s="5" t="s">
        <v>3019</v>
      </c>
    </row>
    <row r="580" spans="1:7" x14ac:dyDescent="0.2">
      <c r="A580" s="4">
        <v>579</v>
      </c>
      <c r="B580" s="4">
        <v>1776</v>
      </c>
      <c r="C580" s="4" t="s">
        <v>3020</v>
      </c>
      <c r="D580" s="71">
        <v>10000</v>
      </c>
      <c r="E580" s="4">
        <v>3</v>
      </c>
      <c r="F580" s="4" t="s">
        <v>3024</v>
      </c>
      <c r="G580" s="4" t="s">
        <v>3019</v>
      </c>
    </row>
    <row r="581" spans="1:7" x14ac:dyDescent="0.2">
      <c r="A581" s="5">
        <v>580</v>
      </c>
      <c r="B581" s="5">
        <v>1777</v>
      </c>
      <c r="C581" s="5" t="s">
        <v>3020</v>
      </c>
      <c r="D581" s="72">
        <v>20000</v>
      </c>
      <c r="E581" s="5">
        <v>3</v>
      </c>
      <c r="F581" s="5" t="s">
        <v>3023</v>
      </c>
      <c r="G581" s="5" t="s">
        <v>3019</v>
      </c>
    </row>
    <row r="582" spans="1:7" x14ac:dyDescent="0.2">
      <c r="A582" s="4">
        <v>581</v>
      </c>
      <c r="B582" s="4">
        <v>1778</v>
      </c>
      <c r="C582" s="4" t="s">
        <v>3017</v>
      </c>
      <c r="D582" s="71">
        <v>30000</v>
      </c>
      <c r="E582" s="4">
        <v>1</v>
      </c>
      <c r="F582" s="4" t="s">
        <v>3018</v>
      </c>
      <c r="G582" s="4" t="s">
        <v>3019</v>
      </c>
    </row>
    <row r="583" spans="1:7" x14ac:dyDescent="0.2">
      <c r="A583" s="5">
        <v>582</v>
      </c>
      <c r="B583" s="5">
        <v>1781</v>
      </c>
      <c r="C583" s="5" t="s">
        <v>3017</v>
      </c>
      <c r="D583" s="72">
        <v>40000</v>
      </c>
      <c r="E583" s="5">
        <v>0</v>
      </c>
      <c r="F583" s="5" t="s">
        <v>3018</v>
      </c>
      <c r="G583" s="5" t="s">
        <v>3019</v>
      </c>
    </row>
    <row r="584" spans="1:7" x14ac:dyDescent="0.2">
      <c r="A584" s="4">
        <v>583</v>
      </c>
      <c r="B584" s="4">
        <v>1782</v>
      </c>
      <c r="C584" s="4" t="s">
        <v>3020</v>
      </c>
      <c r="D584" s="71">
        <v>30000</v>
      </c>
      <c r="E584" s="4">
        <v>2</v>
      </c>
      <c r="F584" s="4" t="s">
        <v>3022</v>
      </c>
      <c r="G584" s="4" t="s">
        <v>3019</v>
      </c>
    </row>
    <row r="585" spans="1:7" x14ac:dyDescent="0.2">
      <c r="A585" s="5">
        <v>584</v>
      </c>
      <c r="B585" s="5">
        <v>1788</v>
      </c>
      <c r="C585" s="5" t="s">
        <v>3020</v>
      </c>
      <c r="D585" s="72">
        <v>30000</v>
      </c>
      <c r="E585" s="5">
        <v>2</v>
      </c>
      <c r="F585" s="5" t="s">
        <v>3022</v>
      </c>
      <c r="G585" s="5" t="s">
        <v>3019</v>
      </c>
    </row>
    <row r="586" spans="1:7" x14ac:dyDescent="0.2">
      <c r="A586" s="4">
        <v>585</v>
      </c>
      <c r="B586" s="4">
        <v>1793</v>
      </c>
      <c r="C586" s="4" t="s">
        <v>3017</v>
      </c>
      <c r="D586" s="71">
        <v>40000</v>
      </c>
      <c r="E586" s="4">
        <v>1</v>
      </c>
      <c r="F586" s="4" t="s">
        <v>3018</v>
      </c>
      <c r="G586" s="4" t="s">
        <v>3019</v>
      </c>
    </row>
    <row r="587" spans="1:7" x14ac:dyDescent="0.2">
      <c r="A587" s="5">
        <v>586</v>
      </c>
      <c r="B587" s="5">
        <v>1802</v>
      </c>
      <c r="C587" s="5" t="s">
        <v>3017</v>
      </c>
      <c r="D587" s="72">
        <v>40000</v>
      </c>
      <c r="E587" s="5">
        <v>1</v>
      </c>
      <c r="F587" s="5" t="s">
        <v>3018</v>
      </c>
      <c r="G587" s="5" t="s">
        <v>3019</v>
      </c>
    </row>
    <row r="588" spans="1:7" x14ac:dyDescent="0.2">
      <c r="A588" s="4">
        <v>587</v>
      </c>
      <c r="B588" s="4">
        <v>1808</v>
      </c>
      <c r="C588" s="4" t="s">
        <v>3017</v>
      </c>
      <c r="D588" s="71">
        <v>40000</v>
      </c>
      <c r="E588" s="4">
        <v>1</v>
      </c>
      <c r="F588" s="4" t="s">
        <v>3018</v>
      </c>
      <c r="G588" s="4" t="s">
        <v>3019</v>
      </c>
    </row>
    <row r="589" spans="1:7" x14ac:dyDescent="0.2">
      <c r="A589" s="5">
        <v>588</v>
      </c>
      <c r="B589" s="5">
        <v>1814</v>
      </c>
      <c r="C589" s="5" t="s">
        <v>3020</v>
      </c>
      <c r="D589" s="72">
        <v>30000</v>
      </c>
      <c r="E589" s="5">
        <v>2</v>
      </c>
      <c r="F589" s="5" t="s">
        <v>3022</v>
      </c>
      <c r="G589" s="5" t="s">
        <v>3019</v>
      </c>
    </row>
    <row r="590" spans="1:7" x14ac:dyDescent="0.2">
      <c r="A590" s="4">
        <v>589</v>
      </c>
      <c r="B590" s="4">
        <v>1815</v>
      </c>
      <c r="C590" s="4" t="s">
        <v>3017</v>
      </c>
      <c r="D590" s="71">
        <v>30000</v>
      </c>
      <c r="E590" s="4">
        <v>2</v>
      </c>
      <c r="F590" s="4" t="s">
        <v>3022</v>
      </c>
      <c r="G590" s="4" t="s">
        <v>3021</v>
      </c>
    </row>
    <row r="591" spans="1:7" x14ac:dyDescent="0.2">
      <c r="A591" s="5">
        <v>590</v>
      </c>
      <c r="B591" s="5">
        <v>1816</v>
      </c>
      <c r="C591" s="5" t="s">
        <v>3017</v>
      </c>
      <c r="D591" s="72">
        <v>40000</v>
      </c>
      <c r="E591" s="5">
        <v>1</v>
      </c>
      <c r="F591" s="5" t="s">
        <v>3018</v>
      </c>
      <c r="G591" s="5" t="s">
        <v>3019</v>
      </c>
    </row>
    <row r="592" spans="1:7" x14ac:dyDescent="0.2">
      <c r="A592" s="4">
        <v>591</v>
      </c>
      <c r="B592" s="4">
        <v>1818</v>
      </c>
      <c r="C592" s="4" t="s">
        <v>3020</v>
      </c>
      <c r="D592" s="71">
        <v>30000</v>
      </c>
      <c r="E592" s="4">
        <v>2</v>
      </c>
      <c r="F592" s="4" t="s">
        <v>3022</v>
      </c>
      <c r="G592" s="4" t="s">
        <v>3019</v>
      </c>
    </row>
    <row r="593" spans="1:7" x14ac:dyDescent="0.2">
      <c r="A593" s="5">
        <v>592</v>
      </c>
      <c r="B593" s="5">
        <v>1821</v>
      </c>
      <c r="C593" s="5" t="s">
        <v>3020</v>
      </c>
      <c r="D593" s="72">
        <v>30000</v>
      </c>
      <c r="E593" s="5">
        <v>3</v>
      </c>
      <c r="F593" s="5" t="s">
        <v>3022</v>
      </c>
      <c r="G593" s="5" t="s">
        <v>3019</v>
      </c>
    </row>
    <row r="594" spans="1:7" x14ac:dyDescent="0.2">
      <c r="A594" s="4">
        <v>593</v>
      </c>
      <c r="B594" s="4">
        <v>1826</v>
      </c>
      <c r="C594" s="4" t="s">
        <v>3020</v>
      </c>
      <c r="D594" s="71">
        <v>20000</v>
      </c>
      <c r="E594" s="4">
        <v>0</v>
      </c>
      <c r="F594" s="4" t="s">
        <v>3023</v>
      </c>
      <c r="G594" s="4" t="s">
        <v>3021</v>
      </c>
    </row>
    <row r="595" spans="1:7" x14ac:dyDescent="0.2">
      <c r="A595" s="5">
        <v>594</v>
      </c>
      <c r="B595" s="5">
        <v>1827</v>
      </c>
      <c r="C595" s="5" t="s">
        <v>3020</v>
      </c>
      <c r="D595" s="72">
        <v>20000</v>
      </c>
      <c r="E595" s="5">
        <v>0</v>
      </c>
      <c r="F595" s="5" t="s">
        <v>3023</v>
      </c>
      <c r="G595" s="5" t="s">
        <v>3019</v>
      </c>
    </row>
    <row r="596" spans="1:7" x14ac:dyDescent="0.2">
      <c r="A596" s="4">
        <v>595</v>
      </c>
      <c r="B596" s="4">
        <v>1828</v>
      </c>
      <c r="C596" s="4" t="s">
        <v>3020</v>
      </c>
      <c r="D596" s="71">
        <v>20000</v>
      </c>
      <c r="E596" s="4">
        <v>4</v>
      </c>
      <c r="F596" s="4" t="s">
        <v>3023</v>
      </c>
      <c r="G596" s="4" t="s">
        <v>3019</v>
      </c>
    </row>
    <row r="597" spans="1:7" x14ac:dyDescent="0.2">
      <c r="A597" s="5">
        <v>596</v>
      </c>
      <c r="B597" s="5">
        <v>1829</v>
      </c>
      <c r="C597" s="5" t="s">
        <v>3020</v>
      </c>
      <c r="D597" s="72">
        <v>20000</v>
      </c>
      <c r="E597" s="5">
        <v>5</v>
      </c>
      <c r="F597" s="5" t="s">
        <v>3023</v>
      </c>
      <c r="G597" s="5" t="s">
        <v>3019</v>
      </c>
    </row>
    <row r="598" spans="1:7" x14ac:dyDescent="0.2">
      <c r="A598" s="4">
        <v>597</v>
      </c>
      <c r="B598" s="4">
        <v>1836</v>
      </c>
      <c r="C598" s="4" t="s">
        <v>3017</v>
      </c>
      <c r="D598" s="71">
        <v>40000</v>
      </c>
      <c r="E598" s="4">
        <v>1</v>
      </c>
      <c r="F598" s="4" t="s">
        <v>3018</v>
      </c>
      <c r="G598" s="4" t="s">
        <v>3019</v>
      </c>
    </row>
    <row r="599" spans="1:7" x14ac:dyDescent="0.2">
      <c r="A599" s="5">
        <v>598</v>
      </c>
      <c r="B599" s="5">
        <v>1837</v>
      </c>
      <c r="C599" s="5" t="s">
        <v>3020</v>
      </c>
      <c r="D599" s="72">
        <v>30000</v>
      </c>
      <c r="E599" s="5">
        <v>3</v>
      </c>
      <c r="F599" s="5" t="s">
        <v>3022</v>
      </c>
      <c r="G599" s="5" t="s">
        <v>3019</v>
      </c>
    </row>
    <row r="600" spans="1:7" x14ac:dyDescent="0.2">
      <c r="A600" s="4">
        <v>599</v>
      </c>
      <c r="B600" s="4">
        <v>1840</v>
      </c>
      <c r="C600" s="4" t="s">
        <v>3020</v>
      </c>
      <c r="D600" s="71">
        <v>30000</v>
      </c>
      <c r="E600" s="4">
        <v>3</v>
      </c>
      <c r="F600" s="4" t="s">
        <v>3022</v>
      </c>
      <c r="G600" s="4" t="s">
        <v>3019</v>
      </c>
    </row>
    <row r="601" spans="1:7" x14ac:dyDescent="0.2">
      <c r="A601" s="5">
        <v>600</v>
      </c>
      <c r="B601" s="5">
        <v>1849</v>
      </c>
      <c r="C601" s="5" t="s">
        <v>3020</v>
      </c>
      <c r="D601" s="72">
        <v>20000</v>
      </c>
      <c r="E601" s="5">
        <v>0</v>
      </c>
      <c r="F601" s="5" t="s">
        <v>3023</v>
      </c>
      <c r="G601" s="5" t="s">
        <v>3021</v>
      </c>
    </row>
    <row r="602" spans="1:7" x14ac:dyDescent="0.2">
      <c r="A602" s="4">
        <v>601</v>
      </c>
      <c r="B602" s="4">
        <v>1852</v>
      </c>
      <c r="C602" s="4" t="s">
        <v>3020</v>
      </c>
      <c r="D602" s="71">
        <v>30000</v>
      </c>
      <c r="E602" s="4">
        <v>0</v>
      </c>
      <c r="F602" s="4" t="s">
        <v>3022</v>
      </c>
      <c r="G602" s="4" t="s">
        <v>3021</v>
      </c>
    </row>
    <row r="603" spans="1:7" x14ac:dyDescent="0.2">
      <c r="A603" s="5">
        <v>602</v>
      </c>
      <c r="B603" s="5">
        <v>1854</v>
      </c>
      <c r="C603" s="5" t="s">
        <v>3020</v>
      </c>
      <c r="D603" s="72">
        <v>30000</v>
      </c>
      <c r="E603" s="5">
        <v>0</v>
      </c>
      <c r="F603" s="5" t="s">
        <v>3022</v>
      </c>
      <c r="G603" s="5" t="s">
        <v>3019</v>
      </c>
    </row>
    <row r="604" spans="1:7" x14ac:dyDescent="0.2">
      <c r="A604" s="4">
        <v>603</v>
      </c>
      <c r="B604" s="4">
        <v>1860</v>
      </c>
      <c r="C604" s="4" t="s">
        <v>3020</v>
      </c>
      <c r="D604" s="71">
        <v>30000</v>
      </c>
      <c r="E604" s="4">
        <v>0</v>
      </c>
      <c r="F604" s="4" t="s">
        <v>3022</v>
      </c>
      <c r="G604" s="4" t="s">
        <v>3021</v>
      </c>
    </row>
    <row r="605" spans="1:7" x14ac:dyDescent="0.2">
      <c r="A605" s="5">
        <v>604</v>
      </c>
      <c r="B605" s="5">
        <v>1869</v>
      </c>
      <c r="C605" s="5" t="s">
        <v>3020</v>
      </c>
      <c r="D605" s="72">
        <v>30000</v>
      </c>
      <c r="E605" s="5">
        <v>0</v>
      </c>
      <c r="F605" s="5" t="s">
        <v>3022</v>
      </c>
      <c r="G605" s="5" t="s">
        <v>3021</v>
      </c>
    </row>
    <row r="606" spans="1:7" x14ac:dyDescent="0.2">
      <c r="A606" s="4">
        <v>605</v>
      </c>
      <c r="B606" s="4">
        <v>1873</v>
      </c>
      <c r="C606" s="4" t="s">
        <v>3020</v>
      </c>
      <c r="D606" s="71">
        <v>30000</v>
      </c>
      <c r="E606" s="4">
        <v>0</v>
      </c>
      <c r="F606" s="4" t="s">
        <v>3022</v>
      </c>
      <c r="G606" s="4" t="s">
        <v>3019</v>
      </c>
    </row>
    <row r="607" spans="1:7" x14ac:dyDescent="0.2">
      <c r="A607" s="5">
        <v>606</v>
      </c>
      <c r="B607" s="5">
        <v>1875</v>
      </c>
      <c r="C607" s="5" t="s">
        <v>3020</v>
      </c>
      <c r="D607" s="72">
        <v>20000</v>
      </c>
      <c r="E607" s="5">
        <v>0</v>
      </c>
      <c r="F607" s="5" t="s">
        <v>3023</v>
      </c>
      <c r="G607" s="5" t="s">
        <v>3021</v>
      </c>
    </row>
    <row r="608" spans="1:7" x14ac:dyDescent="0.2">
      <c r="A608" s="4">
        <v>607</v>
      </c>
      <c r="B608" s="4">
        <v>1882</v>
      </c>
      <c r="C608" s="4" t="s">
        <v>3020</v>
      </c>
      <c r="D608" s="71">
        <v>10000</v>
      </c>
      <c r="E608" s="4">
        <v>0</v>
      </c>
      <c r="F608" s="4" t="s">
        <v>3024</v>
      </c>
      <c r="G608" s="4" t="s">
        <v>3021</v>
      </c>
    </row>
    <row r="609" spans="1:7" x14ac:dyDescent="0.2">
      <c r="A609" s="5">
        <v>608</v>
      </c>
      <c r="B609" s="5">
        <v>1885</v>
      </c>
      <c r="C609" s="5" t="s">
        <v>3020</v>
      </c>
      <c r="D609" s="72">
        <v>20000</v>
      </c>
      <c r="E609" s="5">
        <v>0</v>
      </c>
      <c r="F609" s="5" t="s">
        <v>3023</v>
      </c>
      <c r="G609" s="5" t="s">
        <v>3019</v>
      </c>
    </row>
    <row r="610" spans="1:7" x14ac:dyDescent="0.2">
      <c r="A610" s="4">
        <v>609</v>
      </c>
      <c r="B610" s="4">
        <v>1889</v>
      </c>
      <c r="C610" s="4" t="s">
        <v>3020</v>
      </c>
      <c r="D610" s="71">
        <v>20000</v>
      </c>
      <c r="E610" s="4">
        <v>0</v>
      </c>
      <c r="F610" s="4" t="s">
        <v>3023</v>
      </c>
      <c r="G610" s="4" t="s">
        <v>3021</v>
      </c>
    </row>
    <row r="611" spans="1:7" x14ac:dyDescent="0.2">
      <c r="A611" s="5">
        <v>610</v>
      </c>
      <c r="B611" s="5">
        <v>1891</v>
      </c>
      <c r="C611" s="5" t="s">
        <v>3020</v>
      </c>
      <c r="D611" s="72">
        <v>30000</v>
      </c>
      <c r="E611" s="5">
        <v>0</v>
      </c>
      <c r="F611" s="5" t="s">
        <v>3022</v>
      </c>
      <c r="G611" s="5" t="s">
        <v>3021</v>
      </c>
    </row>
    <row r="612" spans="1:7" x14ac:dyDescent="0.2">
      <c r="A612" s="4">
        <v>611</v>
      </c>
      <c r="B612" s="4">
        <v>1893</v>
      </c>
      <c r="C612" s="4" t="s">
        <v>3020</v>
      </c>
      <c r="D612" s="71">
        <v>30000</v>
      </c>
      <c r="E612" s="4">
        <v>0</v>
      </c>
      <c r="F612" s="4" t="s">
        <v>3022</v>
      </c>
      <c r="G612" s="4" t="s">
        <v>3021</v>
      </c>
    </row>
    <row r="613" spans="1:7" x14ac:dyDescent="0.2">
      <c r="A613" s="5">
        <v>612</v>
      </c>
      <c r="B613" s="5">
        <v>1894</v>
      </c>
      <c r="C613" s="5" t="s">
        <v>3017</v>
      </c>
      <c r="D613" s="72">
        <v>20000</v>
      </c>
      <c r="E613" s="5">
        <v>0</v>
      </c>
      <c r="F613" s="5" t="s">
        <v>3024</v>
      </c>
      <c r="G613" s="5" t="s">
        <v>3021</v>
      </c>
    </row>
    <row r="614" spans="1:7" x14ac:dyDescent="0.2">
      <c r="A614" s="4">
        <v>613</v>
      </c>
      <c r="B614" s="4">
        <v>1906</v>
      </c>
      <c r="C614" s="4" t="s">
        <v>3020</v>
      </c>
      <c r="D614" s="71">
        <v>20000</v>
      </c>
      <c r="E614" s="4">
        <v>0</v>
      </c>
      <c r="F614" s="4" t="s">
        <v>3024</v>
      </c>
      <c r="G614" s="4" t="s">
        <v>3021</v>
      </c>
    </row>
    <row r="615" spans="1:7" x14ac:dyDescent="0.2">
      <c r="A615" s="5">
        <v>614</v>
      </c>
      <c r="B615" s="5">
        <v>1907</v>
      </c>
      <c r="C615" s="5" t="s">
        <v>3020</v>
      </c>
      <c r="D615" s="72">
        <v>30000</v>
      </c>
      <c r="E615" s="5">
        <v>0</v>
      </c>
      <c r="F615" s="5" t="s">
        <v>3022</v>
      </c>
      <c r="G615" s="5" t="s">
        <v>3021</v>
      </c>
    </row>
    <row r="616" spans="1:7" x14ac:dyDescent="0.2">
      <c r="A616" s="4">
        <v>615</v>
      </c>
      <c r="B616" s="4">
        <v>1910</v>
      </c>
      <c r="C616" s="4" t="s">
        <v>3020</v>
      </c>
      <c r="D616" s="71">
        <v>30000</v>
      </c>
      <c r="E616" s="4">
        <v>0</v>
      </c>
      <c r="F616" s="4" t="s">
        <v>3022</v>
      </c>
      <c r="G616" s="4" t="s">
        <v>3021</v>
      </c>
    </row>
    <row r="617" spans="1:7" x14ac:dyDescent="0.2">
      <c r="A617" s="5">
        <v>616</v>
      </c>
      <c r="B617" s="5">
        <v>1916</v>
      </c>
      <c r="C617" s="5" t="s">
        <v>3017</v>
      </c>
      <c r="D617" s="72">
        <v>40000</v>
      </c>
      <c r="E617" s="5">
        <v>1</v>
      </c>
      <c r="F617" s="5" t="s">
        <v>3018</v>
      </c>
      <c r="G617" s="5" t="s">
        <v>3019</v>
      </c>
    </row>
    <row r="618" spans="1:7" x14ac:dyDescent="0.2">
      <c r="A618" s="4">
        <v>617</v>
      </c>
      <c r="B618" s="4">
        <v>1917</v>
      </c>
      <c r="C618" s="4" t="s">
        <v>3017</v>
      </c>
      <c r="D618" s="71">
        <v>40000</v>
      </c>
      <c r="E618" s="4">
        <v>1</v>
      </c>
      <c r="F618" s="4" t="s">
        <v>3018</v>
      </c>
      <c r="G618" s="4" t="s">
        <v>3019</v>
      </c>
    </row>
    <row r="619" spans="1:7" x14ac:dyDescent="0.2">
      <c r="A619" s="5">
        <v>618</v>
      </c>
      <c r="B619" s="5">
        <v>1918</v>
      </c>
      <c r="C619" s="5" t="s">
        <v>3020</v>
      </c>
      <c r="D619" s="72">
        <v>60000</v>
      </c>
      <c r="E619" s="5">
        <v>4</v>
      </c>
      <c r="F619" s="5" t="s">
        <v>3025</v>
      </c>
      <c r="G619" s="5" t="s">
        <v>3021</v>
      </c>
    </row>
    <row r="620" spans="1:7" x14ac:dyDescent="0.2">
      <c r="A620" s="4">
        <v>619</v>
      </c>
      <c r="B620" s="4">
        <v>1919</v>
      </c>
      <c r="C620" s="4" t="s">
        <v>3017</v>
      </c>
      <c r="D620" s="71">
        <v>60000</v>
      </c>
      <c r="E620" s="4">
        <v>4</v>
      </c>
      <c r="F620" s="4" t="s">
        <v>3025</v>
      </c>
      <c r="G620" s="4" t="s">
        <v>3019</v>
      </c>
    </row>
    <row r="621" spans="1:7" x14ac:dyDescent="0.2">
      <c r="A621" s="5">
        <v>620</v>
      </c>
      <c r="B621" s="5">
        <v>1927</v>
      </c>
      <c r="C621" s="5" t="s">
        <v>3020</v>
      </c>
      <c r="D621" s="72">
        <v>50000</v>
      </c>
      <c r="E621" s="5">
        <v>0</v>
      </c>
      <c r="F621" s="5" t="s">
        <v>3025</v>
      </c>
      <c r="G621" s="5" t="s">
        <v>3019</v>
      </c>
    </row>
    <row r="622" spans="1:7" x14ac:dyDescent="0.2">
      <c r="A622" s="4">
        <v>621</v>
      </c>
      <c r="B622" s="4">
        <v>1928</v>
      </c>
      <c r="C622" s="4" t="s">
        <v>3020</v>
      </c>
      <c r="D622" s="71">
        <v>50000</v>
      </c>
      <c r="E622" s="4">
        <v>0</v>
      </c>
      <c r="F622" s="4" t="s">
        <v>3025</v>
      </c>
      <c r="G622" s="4" t="s">
        <v>3019</v>
      </c>
    </row>
    <row r="623" spans="1:7" x14ac:dyDescent="0.2">
      <c r="A623" s="5">
        <v>622</v>
      </c>
      <c r="B623" s="5">
        <v>1933</v>
      </c>
      <c r="C623" s="5" t="s">
        <v>3020</v>
      </c>
      <c r="D623" s="72">
        <v>50000</v>
      </c>
      <c r="E623" s="5">
        <v>0</v>
      </c>
      <c r="F623" s="5" t="s">
        <v>3025</v>
      </c>
      <c r="G623" s="5" t="s">
        <v>3021</v>
      </c>
    </row>
    <row r="624" spans="1:7" x14ac:dyDescent="0.2">
      <c r="A624" s="4">
        <v>623</v>
      </c>
      <c r="B624" s="4">
        <v>1934</v>
      </c>
      <c r="C624" s="4" t="s">
        <v>3017</v>
      </c>
      <c r="D624" s="71">
        <v>50000</v>
      </c>
      <c r="E624" s="4">
        <v>0</v>
      </c>
      <c r="F624" s="4" t="s">
        <v>3025</v>
      </c>
      <c r="G624" s="4" t="s">
        <v>3019</v>
      </c>
    </row>
    <row r="625" spans="1:7" x14ac:dyDescent="0.2">
      <c r="A625" s="5">
        <v>624</v>
      </c>
      <c r="B625" s="5">
        <v>1935</v>
      </c>
      <c r="C625" s="5" t="s">
        <v>3020</v>
      </c>
      <c r="D625" s="72">
        <v>50000</v>
      </c>
      <c r="E625" s="5">
        <v>1</v>
      </c>
      <c r="F625" s="5" t="s">
        <v>3025</v>
      </c>
      <c r="G625" s="5" t="s">
        <v>3019</v>
      </c>
    </row>
    <row r="626" spans="1:7" x14ac:dyDescent="0.2">
      <c r="A626" s="4">
        <v>625</v>
      </c>
      <c r="B626" s="4">
        <v>1938</v>
      </c>
      <c r="C626" s="4" t="s">
        <v>3020</v>
      </c>
      <c r="D626" s="71">
        <v>50000</v>
      </c>
      <c r="E626" s="4">
        <v>1</v>
      </c>
      <c r="F626" s="4" t="s">
        <v>3025</v>
      </c>
      <c r="G626" s="4" t="s">
        <v>3019</v>
      </c>
    </row>
    <row r="627" spans="1:7" x14ac:dyDescent="0.2">
      <c r="A627" s="5">
        <v>626</v>
      </c>
      <c r="B627" s="5">
        <v>1940</v>
      </c>
      <c r="C627" s="5" t="s">
        <v>3017</v>
      </c>
      <c r="D627" s="72">
        <v>50000</v>
      </c>
      <c r="E627" s="5">
        <v>1</v>
      </c>
      <c r="F627" s="5" t="s">
        <v>3025</v>
      </c>
      <c r="G627" s="5" t="s">
        <v>3019</v>
      </c>
    </row>
    <row r="628" spans="1:7" x14ac:dyDescent="0.2">
      <c r="A628" s="4">
        <v>627</v>
      </c>
      <c r="B628" s="4">
        <v>1946</v>
      </c>
      <c r="C628" s="4" t="s">
        <v>3017</v>
      </c>
      <c r="D628" s="71">
        <v>50000</v>
      </c>
      <c r="E628" s="4">
        <v>1</v>
      </c>
      <c r="F628" s="4" t="s">
        <v>3025</v>
      </c>
      <c r="G628" s="4" t="s">
        <v>3019</v>
      </c>
    </row>
    <row r="629" spans="1:7" x14ac:dyDescent="0.2">
      <c r="A629" s="5">
        <v>628</v>
      </c>
      <c r="B629" s="5">
        <v>1949</v>
      </c>
      <c r="C629" s="5" t="s">
        <v>3017</v>
      </c>
      <c r="D629" s="72">
        <v>60000</v>
      </c>
      <c r="E629" s="5">
        <v>1</v>
      </c>
      <c r="F629" s="5" t="s">
        <v>3025</v>
      </c>
      <c r="G629" s="5" t="s">
        <v>3019</v>
      </c>
    </row>
    <row r="630" spans="1:7" x14ac:dyDescent="0.2">
      <c r="A630" s="4">
        <v>629</v>
      </c>
      <c r="B630" s="4">
        <v>1950</v>
      </c>
      <c r="C630" s="4" t="s">
        <v>3020</v>
      </c>
      <c r="D630" s="71">
        <v>40000</v>
      </c>
      <c r="E630" s="4">
        <v>1</v>
      </c>
      <c r="F630" s="4" t="s">
        <v>3025</v>
      </c>
      <c r="G630" s="4" t="s">
        <v>3019</v>
      </c>
    </row>
    <row r="631" spans="1:7" x14ac:dyDescent="0.2">
      <c r="A631" s="5">
        <v>630</v>
      </c>
      <c r="B631" s="5">
        <v>1956</v>
      </c>
      <c r="C631" s="5" t="s">
        <v>3020</v>
      </c>
      <c r="D631" s="72">
        <v>40000</v>
      </c>
      <c r="E631" s="5">
        <v>4</v>
      </c>
      <c r="F631" s="5" t="s">
        <v>3023</v>
      </c>
      <c r="G631" s="5" t="s">
        <v>3019</v>
      </c>
    </row>
    <row r="632" spans="1:7" x14ac:dyDescent="0.2">
      <c r="A632" s="4">
        <v>631</v>
      </c>
      <c r="B632" s="4">
        <v>1957</v>
      </c>
      <c r="C632" s="4" t="s">
        <v>3017</v>
      </c>
      <c r="D632" s="71">
        <v>60000</v>
      </c>
      <c r="E632" s="4">
        <v>1</v>
      </c>
      <c r="F632" s="4" t="s">
        <v>3025</v>
      </c>
      <c r="G632" s="4" t="s">
        <v>3019</v>
      </c>
    </row>
    <row r="633" spans="1:7" x14ac:dyDescent="0.2">
      <c r="A633" s="5">
        <v>632</v>
      </c>
      <c r="B633" s="5">
        <v>1958</v>
      </c>
      <c r="C633" s="5" t="s">
        <v>3017</v>
      </c>
      <c r="D633" s="72">
        <v>60000</v>
      </c>
      <c r="E633" s="5">
        <v>1</v>
      </c>
      <c r="F633" s="5" t="s">
        <v>3025</v>
      </c>
      <c r="G633" s="5" t="s">
        <v>3019</v>
      </c>
    </row>
    <row r="634" spans="1:7" x14ac:dyDescent="0.2">
      <c r="A634" s="4">
        <v>633</v>
      </c>
      <c r="B634" s="4">
        <v>1959</v>
      </c>
      <c r="C634" s="4" t="s">
        <v>3017</v>
      </c>
      <c r="D634" s="71">
        <v>60000</v>
      </c>
      <c r="E634" s="4">
        <v>1</v>
      </c>
      <c r="F634" s="4" t="s">
        <v>3025</v>
      </c>
      <c r="G634" s="4" t="s">
        <v>3019</v>
      </c>
    </row>
    <row r="635" spans="1:7" x14ac:dyDescent="0.2">
      <c r="A635" s="5">
        <v>634</v>
      </c>
      <c r="B635" s="5">
        <v>1962</v>
      </c>
      <c r="C635" s="5" t="s">
        <v>3017</v>
      </c>
      <c r="D635" s="72">
        <v>40000</v>
      </c>
      <c r="E635" s="5">
        <v>1</v>
      </c>
      <c r="F635" s="5" t="s">
        <v>3018</v>
      </c>
      <c r="G635" s="5" t="s">
        <v>3019</v>
      </c>
    </row>
    <row r="636" spans="1:7" x14ac:dyDescent="0.2">
      <c r="A636" s="4">
        <v>635</v>
      </c>
      <c r="B636" s="4">
        <v>1967</v>
      </c>
      <c r="C636" s="4" t="s">
        <v>3017</v>
      </c>
      <c r="D636" s="71">
        <v>60000</v>
      </c>
      <c r="E636" s="4">
        <v>1</v>
      </c>
      <c r="F636" s="4" t="s">
        <v>3025</v>
      </c>
      <c r="G636" s="4" t="s">
        <v>3019</v>
      </c>
    </row>
    <row r="637" spans="1:7" x14ac:dyDescent="0.2">
      <c r="A637" s="5">
        <v>636</v>
      </c>
      <c r="B637" s="5">
        <v>1971</v>
      </c>
      <c r="C637" s="5" t="s">
        <v>3017</v>
      </c>
      <c r="D637" s="72">
        <v>60000</v>
      </c>
      <c r="E637" s="5">
        <v>1</v>
      </c>
      <c r="F637" s="5" t="s">
        <v>3025</v>
      </c>
      <c r="G637" s="5" t="s">
        <v>3019</v>
      </c>
    </row>
    <row r="638" spans="1:7" x14ac:dyDescent="0.2">
      <c r="A638" s="4">
        <v>637</v>
      </c>
      <c r="B638" s="4">
        <v>1972</v>
      </c>
      <c r="C638" s="4" t="s">
        <v>3020</v>
      </c>
      <c r="D638" s="71">
        <v>60000</v>
      </c>
      <c r="E638" s="4">
        <v>1</v>
      </c>
      <c r="F638" s="4" t="s">
        <v>3025</v>
      </c>
      <c r="G638" s="4" t="s">
        <v>3019</v>
      </c>
    </row>
    <row r="639" spans="1:7" x14ac:dyDescent="0.2">
      <c r="A639" s="5">
        <v>638</v>
      </c>
      <c r="B639" s="5">
        <v>1974</v>
      </c>
      <c r="C639" s="5" t="s">
        <v>3017</v>
      </c>
      <c r="D639" s="72">
        <v>70000</v>
      </c>
      <c r="E639" s="5">
        <v>1</v>
      </c>
      <c r="F639" s="5" t="s">
        <v>3025</v>
      </c>
      <c r="G639" s="5" t="s">
        <v>3019</v>
      </c>
    </row>
    <row r="640" spans="1:7" x14ac:dyDescent="0.2">
      <c r="A640" s="4">
        <v>639</v>
      </c>
      <c r="B640" s="4">
        <v>1976</v>
      </c>
      <c r="C640" s="4" t="s">
        <v>3017</v>
      </c>
      <c r="D640" s="71">
        <v>70000</v>
      </c>
      <c r="E640" s="4">
        <v>1</v>
      </c>
      <c r="F640" s="4" t="s">
        <v>3025</v>
      </c>
      <c r="G640" s="4" t="s">
        <v>3019</v>
      </c>
    </row>
    <row r="641" spans="1:7" x14ac:dyDescent="0.2">
      <c r="A641" s="5">
        <v>640</v>
      </c>
      <c r="B641" s="5">
        <v>1979</v>
      </c>
      <c r="C641" s="5" t="s">
        <v>3017</v>
      </c>
      <c r="D641" s="72">
        <v>70000</v>
      </c>
      <c r="E641" s="5">
        <v>1</v>
      </c>
      <c r="F641" s="5" t="s">
        <v>3025</v>
      </c>
      <c r="G641" s="5" t="s">
        <v>3019</v>
      </c>
    </row>
    <row r="642" spans="1:7" x14ac:dyDescent="0.2">
      <c r="A642" s="4">
        <v>641</v>
      </c>
      <c r="B642" s="4">
        <v>1984</v>
      </c>
      <c r="C642" s="4" t="s">
        <v>3017</v>
      </c>
      <c r="D642" s="71">
        <v>50000</v>
      </c>
      <c r="E642" s="4">
        <v>1</v>
      </c>
      <c r="F642" s="4" t="s">
        <v>3018</v>
      </c>
      <c r="G642" s="4" t="s">
        <v>3019</v>
      </c>
    </row>
    <row r="643" spans="1:7" x14ac:dyDescent="0.2">
      <c r="A643" s="5">
        <v>642</v>
      </c>
      <c r="B643" s="5">
        <v>1986</v>
      </c>
      <c r="C643" s="5" t="s">
        <v>3017</v>
      </c>
      <c r="D643" s="72">
        <v>50000</v>
      </c>
      <c r="E643" s="5">
        <v>1</v>
      </c>
      <c r="F643" s="5" t="s">
        <v>3018</v>
      </c>
      <c r="G643" s="5" t="s">
        <v>3019</v>
      </c>
    </row>
    <row r="644" spans="1:7" x14ac:dyDescent="0.2">
      <c r="A644" s="4">
        <v>643</v>
      </c>
      <c r="B644" s="4">
        <v>1988</v>
      </c>
      <c r="C644" s="4" t="s">
        <v>3017</v>
      </c>
      <c r="D644" s="71">
        <v>50000</v>
      </c>
      <c r="E644" s="4">
        <v>1</v>
      </c>
      <c r="F644" s="4" t="s">
        <v>3018</v>
      </c>
      <c r="G644" s="4" t="s">
        <v>3019</v>
      </c>
    </row>
    <row r="645" spans="1:7" x14ac:dyDescent="0.2">
      <c r="A645" s="5">
        <v>644</v>
      </c>
      <c r="B645" s="5">
        <v>1989</v>
      </c>
      <c r="C645" s="5" t="s">
        <v>3017</v>
      </c>
      <c r="D645" s="72">
        <v>50000</v>
      </c>
      <c r="E645" s="5">
        <v>1</v>
      </c>
      <c r="F645" s="5" t="s">
        <v>3018</v>
      </c>
      <c r="G645" s="5" t="s">
        <v>3019</v>
      </c>
    </row>
    <row r="646" spans="1:7" x14ac:dyDescent="0.2">
      <c r="A646" s="4">
        <v>645</v>
      </c>
      <c r="B646" s="4">
        <v>1991</v>
      </c>
      <c r="C646" s="4" t="s">
        <v>3020</v>
      </c>
      <c r="D646" s="71">
        <v>40000</v>
      </c>
      <c r="E646" s="4">
        <v>2</v>
      </c>
      <c r="F646" s="4" t="s">
        <v>3018</v>
      </c>
      <c r="G646" s="4" t="s">
        <v>3019</v>
      </c>
    </row>
    <row r="647" spans="1:7" x14ac:dyDescent="0.2">
      <c r="A647" s="5">
        <v>646</v>
      </c>
      <c r="B647" s="5">
        <v>1997</v>
      </c>
      <c r="C647" s="5" t="s">
        <v>3020</v>
      </c>
      <c r="D647" s="72">
        <v>40000</v>
      </c>
      <c r="E647" s="5">
        <v>2</v>
      </c>
      <c r="F647" s="5" t="s">
        <v>3018</v>
      </c>
      <c r="G647" s="5" t="s">
        <v>3019</v>
      </c>
    </row>
    <row r="648" spans="1:7" x14ac:dyDescent="0.2">
      <c r="A648" s="4">
        <v>647</v>
      </c>
      <c r="B648" s="4">
        <v>1998</v>
      </c>
      <c r="C648" s="4" t="s">
        <v>3020</v>
      </c>
      <c r="D648" s="71">
        <v>40000</v>
      </c>
      <c r="E648" s="4">
        <v>2</v>
      </c>
      <c r="F648" s="4" t="s">
        <v>3018</v>
      </c>
      <c r="G648" s="4" t="s">
        <v>3019</v>
      </c>
    </row>
    <row r="649" spans="1:7" x14ac:dyDescent="0.2">
      <c r="A649" s="5">
        <v>648</v>
      </c>
      <c r="B649" s="5">
        <v>2004</v>
      </c>
      <c r="C649" s="5" t="s">
        <v>3020</v>
      </c>
      <c r="D649" s="72">
        <v>40000</v>
      </c>
      <c r="E649" s="5">
        <v>2</v>
      </c>
      <c r="F649" s="5" t="s">
        <v>3018</v>
      </c>
      <c r="G649" s="5" t="s">
        <v>3021</v>
      </c>
    </row>
    <row r="650" spans="1:7" x14ac:dyDescent="0.2">
      <c r="A650" s="4">
        <v>649</v>
      </c>
      <c r="B650" s="4">
        <v>2006</v>
      </c>
      <c r="C650" s="4" t="s">
        <v>3020</v>
      </c>
      <c r="D650" s="71">
        <v>60000</v>
      </c>
      <c r="E650" s="4">
        <v>1</v>
      </c>
      <c r="F650" s="4" t="s">
        <v>3025</v>
      </c>
      <c r="G650" s="4" t="s">
        <v>3019</v>
      </c>
    </row>
    <row r="651" spans="1:7" x14ac:dyDescent="0.2">
      <c r="A651" s="5">
        <v>650</v>
      </c>
      <c r="B651" s="5">
        <v>2014</v>
      </c>
      <c r="C651" s="5" t="s">
        <v>3017</v>
      </c>
      <c r="D651" s="72">
        <v>60000</v>
      </c>
      <c r="E651" s="5">
        <v>1</v>
      </c>
      <c r="F651" s="5" t="s">
        <v>3025</v>
      </c>
      <c r="G651" s="5" t="s">
        <v>3019</v>
      </c>
    </row>
    <row r="652" spans="1:7" x14ac:dyDescent="0.2">
      <c r="A652" s="4">
        <v>651</v>
      </c>
      <c r="B652" s="4">
        <v>2016</v>
      </c>
      <c r="C652" s="4" t="s">
        <v>3017</v>
      </c>
      <c r="D652" s="71">
        <v>60000</v>
      </c>
      <c r="E652" s="4">
        <v>1</v>
      </c>
      <c r="F652" s="4" t="s">
        <v>3025</v>
      </c>
      <c r="G652" s="4" t="s">
        <v>3019</v>
      </c>
    </row>
    <row r="653" spans="1:7" x14ac:dyDescent="0.2">
      <c r="A653" s="5">
        <v>652</v>
      </c>
      <c r="B653" s="5">
        <v>2020</v>
      </c>
      <c r="C653" s="5" t="s">
        <v>3017</v>
      </c>
      <c r="D653" s="72">
        <v>60000</v>
      </c>
      <c r="E653" s="5">
        <v>1</v>
      </c>
      <c r="F653" s="5" t="s">
        <v>3025</v>
      </c>
      <c r="G653" s="5" t="s">
        <v>3019</v>
      </c>
    </row>
    <row r="654" spans="1:7" x14ac:dyDescent="0.2">
      <c r="A654" s="4">
        <v>653</v>
      </c>
      <c r="B654" s="4">
        <v>2030</v>
      </c>
      <c r="C654" s="4" t="s">
        <v>3017</v>
      </c>
      <c r="D654" s="71">
        <v>60000</v>
      </c>
      <c r="E654" s="4">
        <v>1</v>
      </c>
      <c r="F654" s="4" t="s">
        <v>3025</v>
      </c>
      <c r="G654" s="4" t="s">
        <v>3019</v>
      </c>
    </row>
    <row r="655" spans="1:7" x14ac:dyDescent="0.2">
      <c r="A655" s="5">
        <v>654</v>
      </c>
      <c r="B655" s="5">
        <v>2035</v>
      </c>
      <c r="C655" s="5" t="s">
        <v>3020</v>
      </c>
      <c r="D655" s="72">
        <v>60000</v>
      </c>
      <c r="E655" s="5">
        <v>1</v>
      </c>
      <c r="F655" s="5" t="s">
        <v>3025</v>
      </c>
      <c r="G655" s="5" t="s">
        <v>3019</v>
      </c>
    </row>
    <row r="656" spans="1:7" x14ac:dyDescent="0.2">
      <c r="A656" s="4">
        <v>655</v>
      </c>
      <c r="B656" s="4">
        <v>2037</v>
      </c>
      <c r="C656" s="4" t="s">
        <v>3017</v>
      </c>
      <c r="D656" s="71">
        <v>60000</v>
      </c>
      <c r="E656" s="4">
        <v>1</v>
      </c>
      <c r="F656" s="4" t="s">
        <v>3025</v>
      </c>
      <c r="G656" s="4" t="s">
        <v>3019</v>
      </c>
    </row>
    <row r="657" spans="1:7" x14ac:dyDescent="0.2">
      <c r="A657" s="5">
        <v>656</v>
      </c>
      <c r="B657" s="5">
        <v>2038</v>
      </c>
      <c r="C657" s="5" t="s">
        <v>3020</v>
      </c>
      <c r="D657" s="72">
        <v>70000</v>
      </c>
      <c r="E657" s="5">
        <v>2</v>
      </c>
      <c r="F657" s="5" t="s">
        <v>3025</v>
      </c>
      <c r="G657" s="5" t="s">
        <v>3019</v>
      </c>
    </row>
    <row r="658" spans="1:7" x14ac:dyDescent="0.2">
      <c r="A658" s="4">
        <v>657</v>
      </c>
      <c r="B658" s="4">
        <v>2044</v>
      </c>
      <c r="C658" s="4" t="s">
        <v>3017</v>
      </c>
      <c r="D658" s="71">
        <v>70000</v>
      </c>
      <c r="E658" s="4">
        <v>3</v>
      </c>
      <c r="F658" s="4" t="s">
        <v>3025</v>
      </c>
      <c r="G658" s="4" t="s">
        <v>3019</v>
      </c>
    </row>
    <row r="659" spans="1:7" x14ac:dyDescent="0.2">
      <c r="A659" s="5">
        <v>658</v>
      </c>
      <c r="B659" s="5">
        <v>2046</v>
      </c>
      <c r="C659" s="5" t="s">
        <v>3017</v>
      </c>
      <c r="D659" s="72">
        <v>70000</v>
      </c>
      <c r="E659" s="5">
        <v>3</v>
      </c>
      <c r="F659" s="5" t="s">
        <v>3025</v>
      </c>
      <c r="G659" s="5" t="s">
        <v>3019</v>
      </c>
    </row>
    <row r="660" spans="1:7" x14ac:dyDescent="0.2">
      <c r="A660" s="4">
        <v>659</v>
      </c>
      <c r="B660" s="4">
        <v>2049</v>
      </c>
      <c r="C660" s="4" t="s">
        <v>3017</v>
      </c>
      <c r="D660" s="71">
        <v>60000</v>
      </c>
      <c r="E660" s="4">
        <v>1</v>
      </c>
      <c r="F660" s="4" t="s">
        <v>3025</v>
      </c>
      <c r="G660" s="4" t="s">
        <v>3019</v>
      </c>
    </row>
    <row r="661" spans="1:7" x14ac:dyDescent="0.2">
      <c r="A661" s="5">
        <v>660</v>
      </c>
      <c r="B661" s="5">
        <v>2052</v>
      </c>
      <c r="C661" s="5" t="s">
        <v>3020</v>
      </c>
      <c r="D661" s="72">
        <v>60000</v>
      </c>
      <c r="E661" s="5">
        <v>1</v>
      </c>
      <c r="F661" s="5" t="s">
        <v>3025</v>
      </c>
      <c r="G661" s="5" t="s">
        <v>3019</v>
      </c>
    </row>
    <row r="662" spans="1:7" x14ac:dyDescent="0.2">
      <c r="A662" s="4">
        <v>661</v>
      </c>
      <c r="B662" s="4">
        <v>2058</v>
      </c>
      <c r="C662" s="4" t="s">
        <v>3017</v>
      </c>
      <c r="D662" s="71">
        <v>60000</v>
      </c>
      <c r="E662" s="4">
        <v>1</v>
      </c>
      <c r="F662" s="4" t="s">
        <v>3025</v>
      </c>
      <c r="G662" s="4" t="s">
        <v>3019</v>
      </c>
    </row>
    <row r="663" spans="1:7" x14ac:dyDescent="0.2">
      <c r="A663" s="5">
        <v>662</v>
      </c>
      <c r="B663" s="5">
        <v>2059</v>
      </c>
      <c r="C663" s="5" t="s">
        <v>3020</v>
      </c>
      <c r="D663" s="72">
        <v>60000</v>
      </c>
      <c r="E663" s="5">
        <v>1</v>
      </c>
      <c r="F663" s="5" t="s">
        <v>3025</v>
      </c>
      <c r="G663" s="5" t="s">
        <v>3019</v>
      </c>
    </row>
    <row r="664" spans="1:7" x14ac:dyDescent="0.2">
      <c r="A664" s="4">
        <v>663</v>
      </c>
      <c r="B664" s="4">
        <v>2061</v>
      </c>
      <c r="C664" s="4" t="s">
        <v>3020</v>
      </c>
      <c r="D664" s="71">
        <v>60000</v>
      </c>
      <c r="E664" s="4">
        <v>2</v>
      </c>
      <c r="F664" s="4" t="s">
        <v>3025</v>
      </c>
      <c r="G664" s="4" t="s">
        <v>3019</v>
      </c>
    </row>
    <row r="665" spans="1:7" x14ac:dyDescent="0.2">
      <c r="A665" s="5">
        <v>664</v>
      </c>
      <c r="B665" s="5">
        <v>2062</v>
      </c>
      <c r="C665" s="5" t="s">
        <v>3017</v>
      </c>
      <c r="D665" s="72">
        <v>70000</v>
      </c>
      <c r="E665" s="5">
        <v>4</v>
      </c>
      <c r="F665" s="5" t="s">
        <v>3025</v>
      </c>
      <c r="G665" s="5" t="s">
        <v>3019</v>
      </c>
    </row>
    <row r="666" spans="1:7" x14ac:dyDescent="0.2">
      <c r="A666" s="4">
        <v>665</v>
      </c>
      <c r="B666" s="4">
        <v>2063</v>
      </c>
      <c r="C666" s="4" t="s">
        <v>3020</v>
      </c>
      <c r="D666" s="71">
        <v>70000</v>
      </c>
      <c r="E666" s="4">
        <v>4</v>
      </c>
      <c r="F666" s="4" t="s">
        <v>3025</v>
      </c>
      <c r="G666" s="4" t="s">
        <v>3019</v>
      </c>
    </row>
    <row r="667" spans="1:7" x14ac:dyDescent="0.2">
      <c r="A667" s="5">
        <v>666</v>
      </c>
      <c r="B667" s="5">
        <v>2066</v>
      </c>
      <c r="C667" s="5" t="s">
        <v>3017</v>
      </c>
      <c r="D667" s="72">
        <v>70000</v>
      </c>
      <c r="E667" s="5">
        <v>4</v>
      </c>
      <c r="F667" s="5" t="s">
        <v>3025</v>
      </c>
      <c r="G667" s="5" t="s">
        <v>3019</v>
      </c>
    </row>
    <row r="668" spans="1:7" x14ac:dyDescent="0.2">
      <c r="A668" s="4">
        <v>667</v>
      </c>
      <c r="B668" s="4">
        <v>2069</v>
      </c>
      <c r="C668" s="4" t="s">
        <v>3017</v>
      </c>
      <c r="D668" s="71">
        <v>80000</v>
      </c>
      <c r="E668" s="4">
        <v>2</v>
      </c>
      <c r="F668" s="4" t="s">
        <v>3025</v>
      </c>
      <c r="G668" s="4" t="s">
        <v>3019</v>
      </c>
    </row>
    <row r="669" spans="1:7" x14ac:dyDescent="0.2">
      <c r="A669" s="5">
        <v>668</v>
      </c>
      <c r="B669" s="5">
        <v>2070</v>
      </c>
      <c r="C669" s="5" t="s">
        <v>3017</v>
      </c>
      <c r="D669" s="72">
        <v>70000</v>
      </c>
      <c r="E669" s="5">
        <v>2</v>
      </c>
      <c r="F669" s="5" t="s">
        <v>3018</v>
      </c>
      <c r="G669" s="5" t="s">
        <v>3019</v>
      </c>
    </row>
    <row r="670" spans="1:7" x14ac:dyDescent="0.2">
      <c r="A670" s="4">
        <v>669</v>
      </c>
      <c r="B670" s="4">
        <v>2071</v>
      </c>
      <c r="C670" s="4" t="s">
        <v>3020</v>
      </c>
      <c r="D670" s="71">
        <v>70000</v>
      </c>
      <c r="E670" s="4">
        <v>2</v>
      </c>
      <c r="F670" s="4" t="s">
        <v>3018</v>
      </c>
      <c r="G670" s="4" t="s">
        <v>3019</v>
      </c>
    </row>
    <row r="671" spans="1:7" x14ac:dyDescent="0.2">
      <c r="A671" s="5">
        <v>670</v>
      </c>
      <c r="B671" s="5">
        <v>2072</v>
      </c>
      <c r="C671" s="5" t="s">
        <v>3020</v>
      </c>
      <c r="D671" s="72">
        <v>70000</v>
      </c>
      <c r="E671" s="5">
        <v>2</v>
      </c>
      <c r="F671" s="5" t="s">
        <v>3018</v>
      </c>
      <c r="G671" s="5" t="s">
        <v>3019</v>
      </c>
    </row>
    <row r="672" spans="1:7" x14ac:dyDescent="0.2">
      <c r="A672" s="4">
        <v>671</v>
      </c>
      <c r="B672" s="4">
        <v>2073</v>
      </c>
      <c r="C672" s="4" t="s">
        <v>3020</v>
      </c>
      <c r="D672" s="71">
        <v>70000</v>
      </c>
      <c r="E672" s="4">
        <v>2</v>
      </c>
      <c r="F672" s="4" t="s">
        <v>3018</v>
      </c>
      <c r="G672" s="4" t="s">
        <v>3019</v>
      </c>
    </row>
    <row r="673" spans="1:7" x14ac:dyDescent="0.2">
      <c r="A673" s="5">
        <v>672</v>
      </c>
      <c r="B673" s="5">
        <v>2081</v>
      </c>
      <c r="C673" s="5" t="s">
        <v>3020</v>
      </c>
      <c r="D673" s="72">
        <v>60000</v>
      </c>
      <c r="E673" s="5">
        <v>3</v>
      </c>
      <c r="F673" s="5" t="s">
        <v>3018</v>
      </c>
      <c r="G673" s="5" t="s">
        <v>3021</v>
      </c>
    </row>
    <row r="674" spans="1:7" x14ac:dyDescent="0.2">
      <c r="A674" s="4">
        <v>673</v>
      </c>
      <c r="B674" s="4">
        <v>2089</v>
      </c>
      <c r="C674" s="4" t="s">
        <v>3017</v>
      </c>
      <c r="D674" s="71">
        <v>60000</v>
      </c>
      <c r="E674" s="4">
        <v>3</v>
      </c>
      <c r="F674" s="4" t="s">
        <v>3018</v>
      </c>
      <c r="G674" s="4" t="s">
        <v>3019</v>
      </c>
    </row>
    <row r="675" spans="1:7" x14ac:dyDescent="0.2">
      <c r="A675" s="5">
        <v>674</v>
      </c>
      <c r="B675" s="5">
        <v>2094</v>
      </c>
      <c r="C675" s="5" t="s">
        <v>3020</v>
      </c>
      <c r="D675" s="72">
        <v>60000</v>
      </c>
      <c r="E675" s="5">
        <v>3</v>
      </c>
      <c r="F675" s="5" t="s">
        <v>3018</v>
      </c>
      <c r="G675" s="5" t="s">
        <v>3019</v>
      </c>
    </row>
    <row r="676" spans="1:7" x14ac:dyDescent="0.2">
      <c r="A676" s="4">
        <v>675</v>
      </c>
      <c r="B676" s="4">
        <v>2097</v>
      </c>
      <c r="C676" s="4" t="s">
        <v>3017</v>
      </c>
      <c r="D676" s="71">
        <v>60000</v>
      </c>
      <c r="E676" s="4">
        <v>0</v>
      </c>
      <c r="F676" s="4" t="s">
        <v>3025</v>
      </c>
      <c r="G676" s="4" t="s">
        <v>3019</v>
      </c>
    </row>
    <row r="677" spans="1:7" x14ac:dyDescent="0.2">
      <c r="A677" s="5">
        <v>676</v>
      </c>
      <c r="B677" s="5">
        <v>2098</v>
      </c>
      <c r="C677" s="5" t="s">
        <v>3020</v>
      </c>
      <c r="D677" s="72">
        <v>70000</v>
      </c>
      <c r="E677" s="5">
        <v>4</v>
      </c>
      <c r="F677" s="5" t="s">
        <v>3025</v>
      </c>
      <c r="G677" s="5" t="s">
        <v>3019</v>
      </c>
    </row>
    <row r="678" spans="1:7" x14ac:dyDescent="0.2">
      <c r="A678" s="4">
        <v>677</v>
      </c>
      <c r="B678" s="4">
        <v>2099</v>
      </c>
      <c r="C678" s="4" t="s">
        <v>3017</v>
      </c>
      <c r="D678" s="71">
        <v>80000</v>
      </c>
      <c r="E678" s="4">
        <v>0</v>
      </c>
      <c r="F678" s="4" t="s">
        <v>3025</v>
      </c>
      <c r="G678" s="4" t="s">
        <v>3019</v>
      </c>
    </row>
    <row r="679" spans="1:7" x14ac:dyDescent="0.2">
      <c r="A679" s="5">
        <v>678</v>
      </c>
      <c r="B679" s="5">
        <v>2107</v>
      </c>
      <c r="C679" s="5" t="s">
        <v>3020</v>
      </c>
      <c r="D679" s="72">
        <v>60000</v>
      </c>
      <c r="E679" s="5">
        <v>2</v>
      </c>
      <c r="F679" s="5" t="s">
        <v>3025</v>
      </c>
      <c r="G679" s="5" t="s">
        <v>3019</v>
      </c>
    </row>
    <row r="680" spans="1:7" x14ac:dyDescent="0.2">
      <c r="A680" s="4">
        <v>679</v>
      </c>
      <c r="B680" s="4">
        <v>2108</v>
      </c>
      <c r="C680" s="4" t="s">
        <v>3017</v>
      </c>
      <c r="D680" s="71">
        <v>70000</v>
      </c>
      <c r="E680" s="4">
        <v>5</v>
      </c>
      <c r="F680" s="4" t="s">
        <v>3025</v>
      </c>
      <c r="G680" s="4" t="s">
        <v>3019</v>
      </c>
    </row>
    <row r="681" spans="1:7" x14ac:dyDescent="0.2">
      <c r="A681" s="5">
        <v>680</v>
      </c>
      <c r="B681" s="5">
        <v>2114</v>
      </c>
      <c r="C681" s="5" t="s">
        <v>3017</v>
      </c>
      <c r="D681" s="72">
        <v>70000</v>
      </c>
      <c r="E681" s="5">
        <v>5</v>
      </c>
      <c r="F681" s="5" t="s">
        <v>3025</v>
      </c>
      <c r="G681" s="5" t="s">
        <v>3019</v>
      </c>
    </row>
    <row r="682" spans="1:7" x14ac:dyDescent="0.2">
      <c r="A682" s="4">
        <v>681</v>
      </c>
      <c r="B682" s="4">
        <v>2115</v>
      </c>
      <c r="C682" s="4" t="s">
        <v>3017</v>
      </c>
      <c r="D682" s="71">
        <v>70000</v>
      </c>
      <c r="E682" s="4">
        <v>5</v>
      </c>
      <c r="F682" s="4" t="s">
        <v>3025</v>
      </c>
      <c r="G682" s="4" t="s">
        <v>3019</v>
      </c>
    </row>
    <row r="683" spans="1:7" x14ac:dyDescent="0.2">
      <c r="A683" s="5">
        <v>682</v>
      </c>
      <c r="B683" s="5">
        <v>2117</v>
      </c>
      <c r="C683" s="5" t="s">
        <v>3017</v>
      </c>
      <c r="D683" s="72">
        <v>70000</v>
      </c>
      <c r="E683" s="5">
        <v>5</v>
      </c>
      <c r="F683" s="5" t="s">
        <v>3025</v>
      </c>
      <c r="G683" s="5" t="s">
        <v>3019</v>
      </c>
    </row>
    <row r="684" spans="1:7" x14ac:dyDescent="0.2">
      <c r="A684" s="4">
        <v>683</v>
      </c>
      <c r="B684" s="4">
        <v>2122</v>
      </c>
      <c r="C684" s="4" t="s">
        <v>3017</v>
      </c>
      <c r="D684" s="71">
        <v>70000</v>
      </c>
      <c r="E684" s="4">
        <v>5</v>
      </c>
      <c r="F684" s="4" t="s">
        <v>3025</v>
      </c>
      <c r="G684" s="4" t="s">
        <v>3021</v>
      </c>
    </row>
    <row r="685" spans="1:7" x14ac:dyDescent="0.2">
      <c r="A685" s="5">
        <v>684</v>
      </c>
      <c r="B685" s="5">
        <v>2124</v>
      </c>
      <c r="C685" s="5" t="s">
        <v>3017</v>
      </c>
      <c r="D685" s="72">
        <v>80000</v>
      </c>
      <c r="E685" s="5">
        <v>2</v>
      </c>
      <c r="F685" s="5" t="s">
        <v>3025</v>
      </c>
      <c r="G685" s="5" t="s">
        <v>3019</v>
      </c>
    </row>
    <row r="686" spans="1:7" x14ac:dyDescent="0.2">
      <c r="A686" s="4">
        <v>685</v>
      </c>
      <c r="B686" s="4">
        <v>2127</v>
      </c>
      <c r="C686" s="4" t="s">
        <v>3020</v>
      </c>
      <c r="D686" s="71">
        <v>40000</v>
      </c>
      <c r="E686" s="4">
        <v>0</v>
      </c>
      <c r="F686" s="4" t="s">
        <v>3018</v>
      </c>
      <c r="G686" s="4" t="s">
        <v>3021</v>
      </c>
    </row>
    <row r="687" spans="1:7" x14ac:dyDescent="0.2">
      <c r="A687" s="5">
        <v>686</v>
      </c>
      <c r="B687" s="5">
        <v>2131</v>
      </c>
      <c r="C687" s="5" t="s">
        <v>3017</v>
      </c>
      <c r="D687" s="72">
        <v>40000</v>
      </c>
      <c r="E687" s="5">
        <v>0</v>
      </c>
      <c r="F687" s="5" t="s">
        <v>3018</v>
      </c>
      <c r="G687" s="5" t="s">
        <v>3021</v>
      </c>
    </row>
    <row r="688" spans="1:7" x14ac:dyDescent="0.2">
      <c r="A688" s="4">
        <v>687</v>
      </c>
      <c r="B688" s="4">
        <v>2132</v>
      </c>
      <c r="C688" s="4" t="s">
        <v>3020</v>
      </c>
      <c r="D688" s="71">
        <v>40000</v>
      </c>
      <c r="E688" s="4">
        <v>0</v>
      </c>
      <c r="F688" s="4" t="s">
        <v>3018</v>
      </c>
      <c r="G688" s="4" t="s">
        <v>3021</v>
      </c>
    </row>
    <row r="689" spans="1:7" x14ac:dyDescent="0.2">
      <c r="A689" s="5">
        <v>688</v>
      </c>
      <c r="B689" s="5">
        <v>2135</v>
      </c>
      <c r="C689" s="5" t="s">
        <v>3020</v>
      </c>
      <c r="D689" s="72">
        <v>40000</v>
      </c>
      <c r="E689" s="5">
        <v>0</v>
      </c>
      <c r="F689" s="5" t="s">
        <v>3018</v>
      </c>
      <c r="G689" s="5" t="s">
        <v>3021</v>
      </c>
    </row>
    <row r="690" spans="1:7" x14ac:dyDescent="0.2">
      <c r="A690" s="4">
        <v>689</v>
      </c>
      <c r="B690" s="4">
        <v>2137</v>
      </c>
      <c r="C690" s="4" t="s">
        <v>3020</v>
      </c>
      <c r="D690" s="71">
        <v>80000</v>
      </c>
      <c r="E690" s="4">
        <v>3</v>
      </c>
      <c r="F690" s="4" t="s">
        <v>3018</v>
      </c>
      <c r="G690" s="4" t="s">
        <v>3019</v>
      </c>
    </row>
    <row r="691" spans="1:7" x14ac:dyDescent="0.2">
      <c r="A691" s="5">
        <v>690</v>
      </c>
      <c r="B691" s="5">
        <v>2139</v>
      </c>
      <c r="C691" s="5" t="s">
        <v>3017</v>
      </c>
      <c r="D691" s="72">
        <v>80000</v>
      </c>
      <c r="E691" s="5">
        <v>3</v>
      </c>
      <c r="F691" s="5" t="s">
        <v>3018</v>
      </c>
      <c r="G691" s="5" t="s">
        <v>3019</v>
      </c>
    </row>
    <row r="692" spans="1:7" x14ac:dyDescent="0.2">
      <c r="A692" s="4">
        <v>691</v>
      </c>
      <c r="B692" s="4">
        <v>2141</v>
      </c>
      <c r="C692" s="4" t="s">
        <v>3017</v>
      </c>
      <c r="D692" s="71">
        <v>60000</v>
      </c>
      <c r="E692" s="4">
        <v>0</v>
      </c>
      <c r="F692" s="4" t="s">
        <v>3025</v>
      </c>
      <c r="G692" s="4" t="s">
        <v>3019</v>
      </c>
    </row>
    <row r="693" spans="1:7" x14ac:dyDescent="0.2">
      <c r="A693" s="5">
        <v>692</v>
      </c>
      <c r="B693" s="5">
        <v>2143</v>
      </c>
      <c r="C693" s="5" t="s">
        <v>3020</v>
      </c>
      <c r="D693" s="72">
        <v>40000</v>
      </c>
      <c r="E693" s="5">
        <v>0</v>
      </c>
      <c r="F693" s="5" t="s">
        <v>3018</v>
      </c>
      <c r="G693" s="5" t="s">
        <v>3021</v>
      </c>
    </row>
    <row r="694" spans="1:7" x14ac:dyDescent="0.2">
      <c r="A694" s="4">
        <v>693</v>
      </c>
      <c r="B694" s="4">
        <v>2145</v>
      </c>
      <c r="C694" s="4" t="s">
        <v>3017</v>
      </c>
      <c r="D694" s="71">
        <v>40000</v>
      </c>
      <c r="E694" s="4">
        <v>0</v>
      </c>
      <c r="F694" s="4" t="s">
        <v>3018</v>
      </c>
      <c r="G694" s="4" t="s">
        <v>3021</v>
      </c>
    </row>
    <row r="695" spans="1:7" x14ac:dyDescent="0.2">
      <c r="A695" s="5">
        <v>694</v>
      </c>
      <c r="B695" s="5">
        <v>2146</v>
      </c>
      <c r="C695" s="5" t="s">
        <v>3020</v>
      </c>
      <c r="D695" s="72">
        <v>50000</v>
      </c>
      <c r="E695" s="5">
        <v>4</v>
      </c>
      <c r="F695" s="5" t="s">
        <v>3018</v>
      </c>
      <c r="G695" s="5" t="s">
        <v>3021</v>
      </c>
    </row>
    <row r="696" spans="1:7" x14ac:dyDescent="0.2">
      <c r="A696" s="4">
        <v>695</v>
      </c>
      <c r="B696" s="4">
        <v>2151</v>
      </c>
      <c r="C696" s="4" t="s">
        <v>3017</v>
      </c>
      <c r="D696" s="71">
        <v>50000</v>
      </c>
      <c r="E696" s="4">
        <v>4</v>
      </c>
      <c r="F696" s="4" t="s">
        <v>3018</v>
      </c>
      <c r="G696" s="4" t="s">
        <v>3019</v>
      </c>
    </row>
    <row r="697" spans="1:7" x14ac:dyDescent="0.2">
      <c r="A697" s="5">
        <v>696</v>
      </c>
      <c r="B697" s="5">
        <v>2157</v>
      </c>
      <c r="C697" s="5" t="s">
        <v>3017</v>
      </c>
      <c r="D697" s="72">
        <v>50000</v>
      </c>
      <c r="E697" s="5">
        <v>5</v>
      </c>
      <c r="F697" s="5" t="s">
        <v>3018</v>
      </c>
      <c r="G697" s="5" t="s">
        <v>3019</v>
      </c>
    </row>
    <row r="698" spans="1:7" x14ac:dyDescent="0.2">
      <c r="A698" s="4">
        <v>697</v>
      </c>
      <c r="B698" s="4">
        <v>2159</v>
      </c>
      <c r="C698" s="4" t="s">
        <v>3020</v>
      </c>
      <c r="D698" s="71">
        <v>50000</v>
      </c>
      <c r="E698" s="4">
        <v>5</v>
      </c>
      <c r="F698" s="4" t="s">
        <v>3018</v>
      </c>
      <c r="G698" s="4" t="s">
        <v>3019</v>
      </c>
    </row>
    <row r="699" spans="1:7" x14ac:dyDescent="0.2">
      <c r="A699" s="5">
        <v>698</v>
      </c>
      <c r="B699" s="5">
        <v>2162</v>
      </c>
      <c r="C699" s="5" t="s">
        <v>3017</v>
      </c>
      <c r="D699" s="72">
        <v>50000</v>
      </c>
      <c r="E699" s="5">
        <v>4</v>
      </c>
      <c r="F699" s="5" t="s">
        <v>3018</v>
      </c>
      <c r="G699" s="5" t="s">
        <v>3019</v>
      </c>
    </row>
    <row r="700" spans="1:7" x14ac:dyDescent="0.2">
      <c r="A700" s="4">
        <v>699</v>
      </c>
      <c r="B700" s="4">
        <v>2164</v>
      </c>
      <c r="C700" s="4" t="s">
        <v>3017</v>
      </c>
      <c r="D700" s="71">
        <v>50000</v>
      </c>
      <c r="E700" s="4">
        <v>4</v>
      </c>
      <c r="F700" s="4" t="s">
        <v>3018</v>
      </c>
      <c r="G700" s="4" t="s">
        <v>3019</v>
      </c>
    </row>
    <row r="701" spans="1:7" x14ac:dyDescent="0.2">
      <c r="A701" s="5">
        <v>700</v>
      </c>
      <c r="B701" s="5">
        <v>2165</v>
      </c>
      <c r="C701" s="5" t="s">
        <v>3020</v>
      </c>
      <c r="D701" s="72">
        <v>60000</v>
      </c>
      <c r="E701" s="5">
        <v>4</v>
      </c>
      <c r="F701" s="5" t="s">
        <v>3018</v>
      </c>
      <c r="G701" s="5" t="s">
        <v>3021</v>
      </c>
    </row>
    <row r="702" spans="1:7" x14ac:dyDescent="0.2">
      <c r="A702" s="4">
        <v>701</v>
      </c>
      <c r="B702" s="4">
        <v>2178</v>
      </c>
      <c r="C702" s="4" t="s">
        <v>3020</v>
      </c>
      <c r="D702" s="71">
        <v>60000</v>
      </c>
      <c r="E702" s="4">
        <v>4</v>
      </c>
      <c r="F702" s="4" t="s">
        <v>3018</v>
      </c>
      <c r="G702" s="4" t="s">
        <v>3021</v>
      </c>
    </row>
    <row r="703" spans="1:7" x14ac:dyDescent="0.2">
      <c r="A703" s="5">
        <v>702</v>
      </c>
      <c r="B703" s="5">
        <v>2183</v>
      </c>
      <c r="C703" s="5" t="s">
        <v>3017</v>
      </c>
      <c r="D703" s="72">
        <v>60000</v>
      </c>
      <c r="E703" s="5">
        <v>4</v>
      </c>
      <c r="F703" s="5" t="s">
        <v>3018</v>
      </c>
      <c r="G703" s="5" t="s">
        <v>3019</v>
      </c>
    </row>
    <row r="704" spans="1:7" x14ac:dyDescent="0.2">
      <c r="A704" s="4">
        <v>703</v>
      </c>
      <c r="B704" s="4">
        <v>2187</v>
      </c>
      <c r="C704" s="4" t="s">
        <v>3020</v>
      </c>
      <c r="D704" s="71">
        <v>60000</v>
      </c>
      <c r="E704" s="4">
        <v>4</v>
      </c>
      <c r="F704" s="4" t="s">
        <v>3018</v>
      </c>
      <c r="G704" s="4" t="s">
        <v>3019</v>
      </c>
    </row>
    <row r="705" spans="1:7" x14ac:dyDescent="0.2">
      <c r="A705" s="5">
        <v>704</v>
      </c>
      <c r="B705" s="5">
        <v>2189</v>
      </c>
      <c r="C705" s="5" t="s">
        <v>3020</v>
      </c>
      <c r="D705" s="72">
        <v>60000</v>
      </c>
      <c r="E705" s="5">
        <v>0</v>
      </c>
      <c r="F705" s="5" t="s">
        <v>3018</v>
      </c>
      <c r="G705" s="5" t="s">
        <v>3021</v>
      </c>
    </row>
    <row r="706" spans="1:7" x14ac:dyDescent="0.2">
      <c r="A706" s="4">
        <v>705</v>
      </c>
      <c r="B706" s="4">
        <v>2190</v>
      </c>
      <c r="C706" s="4" t="s">
        <v>3020</v>
      </c>
      <c r="D706" s="71">
        <v>60000</v>
      </c>
      <c r="E706" s="4">
        <v>0</v>
      </c>
      <c r="F706" s="4" t="s">
        <v>3018</v>
      </c>
      <c r="G706" s="4" t="s">
        <v>3021</v>
      </c>
    </row>
    <row r="707" spans="1:7" x14ac:dyDescent="0.2">
      <c r="A707" s="5">
        <v>706</v>
      </c>
      <c r="B707" s="5">
        <v>2193</v>
      </c>
      <c r="C707" s="5" t="s">
        <v>3020</v>
      </c>
      <c r="D707" s="72">
        <v>60000</v>
      </c>
      <c r="E707" s="5">
        <v>2</v>
      </c>
      <c r="F707" s="5" t="s">
        <v>3025</v>
      </c>
      <c r="G707" s="5" t="s">
        <v>3019</v>
      </c>
    </row>
    <row r="708" spans="1:7" x14ac:dyDescent="0.2">
      <c r="A708" s="4">
        <v>707</v>
      </c>
      <c r="B708" s="4">
        <v>2196</v>
      </c>
      <c r="C708" s="4" t="s">
        <v>3017</v>
      </c>
      <c r="D708" s="71">
        <v>60000</v>
      </c>
      <c r="E708" s="4">
        <v>4</v>
      </c>
      <c r="F708" s="4" t="s">
        <v>3018</v>
      </c>
      <c r="G708" s="4" t="s">
        <v>3019</v>
      </c>
    </row>
    <row r="709" spans="1:7" x14ac:dyDescent="0.2">
      <c r="A709" s="5">
        <v>708</v>
      </c>
      <c r="B709" s="5">
        <v>2197</v>
      </c>
      <c r="C709" s="5" t="s">
        <v>3020</v>
      </c>
      <c r="D709" s="72">
        <v>60000</v>
      </c>
      <c r="E709" s="5">
        <v>4</v>
      </c>
      <c r="F709" s="5" t="s">
        <v>3018</v>
      </c>
      <c r="G709" s="5" t="s">
        <v>3019</v>
      </c>
    </row>
    <row r="710" spans="1:7" x14ac:dyDescent="0.2">
      <c r="A710" s="4">
        <v>709</v>
      </c>
      <c r="B710" s="4">
        <v>2198</v>
      </c>
      <c r="C710" s="4" t="s">
        <v>3020</v>
      </c>
      <c r="D710" s="71">
        <v>60000</v>
      </c>
      <c r="E710" s="4">
        <v>4</v>
      </c>
      <c r="F710" s="4" t="s">
        <v>3018</v>
      </c>
      <c r="G710" s="4" t="s">
        <v>3019</v>
      </c>
    </row>
    <row r="711" spans="1:7" x14ac:dyDescent="0.2">
      <c r="A711" s="5">
        <v>710</v>
      </c>
      <c r="B711" s="5">
        <v>2201</v>
      </c>
      <c r="C711" s="5" t="s">
        <v>3020</v>
      </c>
      <c r="D711" s="72">
        <v>60000</v>
      </c>
      <c r="E711" s="5">
        <v>3</v>
      </c>
      <c r="F711" s="5" t="s">
        <v>3025</v>
      </c>
      <c r="G711" s="5" t="s">
        <v>3021</v>
      </c>
    </row>
    <row r="712" spans="1:7" x14ac:dyDescent="0.2">
      <c r="A712" s="4">
        <v>711</v>
      </c>
      <c r="B712" s="4">
        <v>2202</v>
      </c>
      <c r="C712" s="4" t="s">
        <v>3017</v>
      </c>
      <c r="D712" s="71">
        <v>40000</v>
      </c>
      <c r="E712" s="4">
        <v>3</v>
      </c>
      <c r="F712" s="4" t="s">
        <v>3023</v>
      </c>
      <c r="G712" s="4" t="s">
        <v>3019</v>
      </c>
    </row>
    <row r="713" spans="1:7" x14ac:dyDescent="0.2">
      <c r="A713" s="5">
        <v>712</v>
      </c>
      <c r="B713" s="5">
        <v>2203</v>
      </c>
      <c r="C713" s="5" t="s">
        <v>3020</v>
      </c>
      <c r="D713" s="72">
        <v>70000</v>
      </c>
      <c r="E713" s="5">
        <v>1</v>
      </c>
      <c r="F713" s="5" t="s">
        <v>3018</v>
      </c>
      <c r="G713" s="5" t="s">
        <v>3021</v>
      </c>
    </row>
    <row r="714" spans="1:7" x14ac:dyDescent="0.2">
      <c r="A714" s="4">
        <v>713</v>
      </c>
      <c r="B714" s="4">
        <v>2204</v>
      </c>
      <c r="C714" s="4" t="s">
        <v>3017</v>
      </c>
      <c r="D714" s="71">
        <v>70000</v>
      </c>
      <c r="E714" s="4">
        <v>1</v>
      </c>
      <c r="F714" s="4" t="s">
        <v>3022</v>
      </c>
      <c r="G714" s="4" t="s">
        <v>3019</v>
      </c>
    </row>
    <row r="715" spans="1:7" x14ac:dyDescent="0.2">
      <c r="A715" s="5">
        <v>714</v>
      </c>
      <c r="B715" s="5">
        <v>2206</v>
      </c>
      <c r="C715" s="5" t="s">
        <v>3017</v>
      </c>
      <c r="D715" s="72">
        <v>70000</v>
      </c>
      <c r="E715" s="5">
        <v>1</v>
      </c>
      <c r="F715" s="5" t="s">
        <v>3022</v>
      </c>
      <c r="G715" s="5" t="s">
        <v>3019</v>
      </c>
    </row>
    <row r="716" spans="1:7" x14ac:dyDescent="0.2">
      <c r="A716" s="4">
        <v>715</v>
      </c>
      <c r="B716" s="4">
        <v>2209</v>
      </c>
      <c r="C716" s="4" t="s">
        <v>3017</v>
      </c>
      <c r="D716" s="71">
        <v>70000</v>
      </c>
      <c r="E716" s="4">
        <v>1</v>
      </c>
      <c r="F716" s="4" t="s">
        <v>3022</v>
      </c>
      <c r="G716" s="4" t="s">
        <v>3019</v>
      </c>
    </row>
    <row r="717" spans="1:7" x14ac:dyDescent="0.2">
      <c r="A717" s="5">
        <v>716</v>
      </c>
      <c r="B717" s="5">
        <v>2212</v>
      </c>
      <c r="C717" s="5" t="s">
        <v>3017</v>
      </c>
      <c r="D717" s="72">
        <v>70000</v>
      </c>
      <c r="E717" s="5">
        <v>1</v>
      </c>
      <c r="F717" s="5" t="s">
        <v>3022</v>
      </c>
      <c r="G717" s="5" t="s">
        <v>3019</v>
      </c>
    </row>
    <row r="718" spans="1:7" x14ac:dyDescent="0.2">
      <c r="A718" s="4">
        <v>717</v>
      </c>
      <c r="B718" s="4">
        <v>2215</v>
      </c>
      <c r="C718" s="4" t="s">
        <v>3020</v>
      </c>
      <c r="D718" s="71">
        <v>40000</v>
      </c>
      <c r="E718" s="4">
        <v>4</v>
      </c>
      <c r="F718" s="4" t="s">
        <v>3023</v>
      </c>
      <c r="G718" s="4" t="s">
        <v>3019</v>
      </c>
    </row>
    <row r="719" spans="1:7" x14ac:dyDescent="0.2">
      <c r="A719" s="5">
        <v>718</v>
      </c>
      <c r="B719" s="5">
        <v>2216</v>
      </c>
      <c r="C719" s="5" t="s">
        <v>3017</v>
      </c>
      <c r="D719" s="72">
        <v>60000</v>
      </c>
      <c r="E719" s="5">
        <v>1</v>
      </c>
      <c r="F719" s="5" t="s">
        <v>3022</v>
      </c>
      <c r="G719" s="5" t="s">
        <v>3021</v>
      </c>
    </row>
    <row r="720" spans="1:7" x14ac:dyDescent="0.2">
      <c r="A720" s="4">
        <v>719</v>
      </c>
      <c r="B720" s="4">
        <v>2220</v>
      </c>
      <c r="C720" s="4" t="s">
        <v>3017</v>
      </c>
      <c r="D720" s="71">
        <v>60000</v>
      </c>
      <c r="E720" s="4">
        <v>1</v>
      </c>
      <c r="F720" s="4" t="s">
        <v>3022</v>
      </c>
      <c r="G720" s="4" t="s">
        <v>3019</v>
      </c>
    </row>
    <row r="721" spans="1:7" x14ac:dyDescent="0.2">
      <c r="A721" s="5">
        <v>720</v>
      </c>
      <c r="B721" s="5">
        <v>2225</v>
      </c>
      <c r="C721" s="5" t="s">
        <v>3017</v>
      </c>
      <c r="D721" s="72">
        <v>40000</v>
      </c>
      <c r="E721" s="5">
        <v>4</v>
      </c>
      <c r="F721" s="5" t="s">
        <v>3023</v>
      </c>
      <c r="G721" s="5" t="s">
        <v>3019</v>
      </c>
    </row>
    <row r="722" spans="1:7" x14ac:dyDescent="0.2">
      <c r="A722" s="4">
        <v>721</v>
      </c>
      <c r="B722" s="4">
        <v>2240</v>
      </c>
      <c r="C722" s="4" t="s">
        <v>3017</v>
      </c>
      <c r="D722" s="71">
        <v>40000</v>
      </c>
      <c r="E722" s="4">
        <v>4</v>
      </c>
      <c r="F722" s="4" t="s">
        <v>3023</v>
      </c>
      <c r="G722" s="4" t="s">
        <v>3019</v>
      </c>
    </row>
    <row r="723" spans="1:7" x14ac:dyDescent="0.2">
      <c r="A723" s="5">
        <v>722</v>
      </c>
      <c r="B723" s="5">
        <v>2250</v>
      </c>
      <c r="C723" s="5" t="s">
        <v>3017</v>
      </c>
      <c r="D723" s="72">
        <v>40000</v>
      </c>
      <c r="E723" s="5">
        <v>4</v>
      </c>
      <c r="F723" s="5" t="s">
        <v>3023</v>
      </c>
      <c r="G723" s="5" t="s">
        <v>3019</v>
      </c>
    </row>
    <row r="724" spans="1:7" x14ac:dyDescent="0.2">
      <c r="A724" s="4">
        <v>723</v>
      </c>
      <c r="B724" s="4">
        <v>2254</v>
      </c>
      <c r="C724" s="4" t="s">
        <v>3017</v>
      </c>
      <c r="D724" s="71">
        <v>60000</v>
      </c>
      <c r="E724" s="4">
        <v>1</v>
      </c>
      <c r="F724" s="4" t="s">
        <v>3022</v>
      </c>
      <c r="G724" s="4" t="s">
        <v>3019</v>
      </c>
    </row>
    <row r="725" spans="1:7" x14ac:dyDescent="0.2">
      <c r="A725" s="5">
        <v>724</v>
      </c>
      <c r="B725" s="5">
        <v>2256</v>
      </c>
      <c r="C725" s="5" t="s">
        <v>3020</v>
      </c>
      <c r="D725" s="72">
        <v>70000</v>
      </c>
      <c r="E725" s="5">
        <v>0</v>
      </c>
      <c r="F725" s="5" t="s">
        <v>3022</v>
      </c>
      <c r="G725" s="5" t="s">
        <v>3021</v>
      </c>
    </row>
    <row r="726" spans="1:7" x14ac:dyDescent="0.2">
      <c r="A726" s="4">
        <v>725</v>
      </c>
      <c r="B726" s="4">
        <v>2257</v>
      </c>
      <c r="C726" s="4" t="s">
        <v>3020</v>
      </c>
      <c r="D726" s="71">
        <v>70000</v>
      </c>
      <c r="E726" s="4">
        <v>0</v>
      </c>
      <c r="F726" s="4" t="s">
        <v>3022</v>
      </c>
      <c r="G726" s="4" t="s">
        <v>3021</v>
      </c>
    </row>
    <row r="727" spans="1:7" x14ac:dyDescent="0.2">
      <c r="A727" s="5">
        <v>726</v>
      </c>
      <c r="B727" s="5">
        <v>2258</v>
      </c>
      <c r="C727" s="5" t="s">
        <v>3020</v>
      </c>
      <c r="D727" s="72">
        <v>70000</v>
      </c>
      <c r="E727" s="5">
        <v>0</v>
      </c>
      <c r="F727" s="5" t="s">
        <v>3022</v>
      </c>
      <c r="G727" s="5" t="s">
        <v>3021</v>
      </c>
    </row>
    <row r="728" spans="1:7" x14ac:dyDescent="0.2">
      <c r="A728" s="4">
        <v>727</v>
      </c>
      <c r="B728" s="4">
        <v>2260</v>
      </c>
      <c r="C728" s="4" t="s">
        <v>3020</v>
      </c>
      <c r="D728" s="71">
        <v>70000</v>
      </c>
      <c r="E728" s="4">
        <v>0</v>
      </c>
      <c r="F728" s="4" t="s">
        <v>3022</v>
      </c>
      <c r="G728" s="4" t="s">
        <v>3021</v>
      </c>
    </row>
    <row r="729" spans="1:7" x14ac:dyDescent="0.2">
      <c r="A729" s="5">
        <v>728</v>
      </c>
      <c r="B729" s="5">
        <v>2264</v>
      </c>
      <c r="C729" s="5" t="s">
        <v>3020</v>
      </c>
      <c r="D729" s="72">
        <v>60000</v>
      </c>
      <c r="E729" s="5">
        <v>0</v>
      </c>
      <c r="F729" s="5" t="s">
        <v>3025</v>
      </c>
      <c r="G729" s="5" t="s">
        <v>3021</v>
      </c>
    </row>
    <row r="730" spans="1:7" x14ac:dyDescent="0.2">
      <c r="A730" s="4">
        <v>729</v>
      </c>
      <c r="B730" s="4">
        <v>2265</v>
      </c>
      <c r="C730" s="4" t="s">
        <v>3017</v>
      </c>
      <c r="D730" s="71">
        <v>60000</v>
      </c>
      <c r="E730" s="4">
        <v>1</v>
      </c>
      <c r="F730" s="4" t="s">
        <v>3022</v>
      </c>
      <c r="G730" s="4" t="s">
        <v>3019</v>
      </c>
    </row>
    <row r="731" spans="1:7" x14ac:dyDescent="0.2">
      <c r="A731" s="5">
        <v>730</v>
      </c>
      <c r="B731" s="5">
        <v>2266</v>
      </c>
      <c r="C731" s="5" t="s">
        <v>3017</v>
      </c>
      <c r="D731" s="72">
        <v>60000</v>
      </c>
      <c r="E731" s="5">
        <v>1</v>
      </c>
      <c r="F731" s="5" t="s">
        <v>3022</v>
      </c>
      <c r="G731" s="5" t="s">
        <v>3019</v>
      </c>
    </row>
    <row r="732" spans="1:7" x14ac:dyDescent="0.2">
      <c r="A732" s="4">
        <v>731</v>
      </c>
      <c r="B732" s="4">
        <v>2268</v>
      </c>
      <c r="C732" s="4" t="s">
        <v>3017</v>
      </c>
      <c r="D732" s="71">
        <v>60000</v>
      </c>
      <c r="E732" s="4">
        <v>1</v>
      </c>
      <c r="F732" s="4" t="s">
        <v>3022</v>
      </c>
      <c r="G732" s="4" t="s">
        <v>3019</v>
      </c>
    </row>
    <row r="733" spans="1:7" x14ac:dyDescent="0.2">
      <c r="A733" s="5">
        <v>732</v>
      </c>
      <c r="B733" s="5">
        <v>2270</v>
      </c>
      <c r="C733" s="5" t="s">
        <v>3017</v>
      </c>
      <c r="D733" s="72">
        <v>60000</v>
      </c>
      <c r="E733" s="5">
        <v>1</v>
      </c>
      <c r="F733" s="5" t="s">
        <v>3022</v>
      </c>
      <c r="G733" s="5" t="s">
        <v>3019</v>
      </c>
    </row>
    <row r="734" spans="1:7" x14ac:dyDescent="0.2">
      <c r="A734" s="4">
        <v>733</v>
      </c>
      <c r="B734" s="4">
        <v>2272</v>
      </c>
      <c r="C734" s="4" t="s">
        <v>3017</v>
      </c>
      <c r="D734" s="71">
        <v>60000</v>
      </c>
      <c r="E734" s="4">
        <v>1</v>
      </c>
      <c r="F734" s="4" t="s">
        <v>3022</v>
      </c>
      <c r="G734" s="4" t="s">
        <v>3019</v>
      </c>
    </row>
    <row r="735" spans="1:7" x14ac:dyDescent="0.2">
      <c r="A735" s="5">
        <v>734</v>
      </c>
      <c r="B735" s="5">
        <v>2273</v>
      </c>
      <c r="C735" s="5" t="s">
        <v>3017</v>
      </c>
      <c r="D735" s="72">
        <v>60000</v>
      </c>
      <c r="E735" s="5">
        <v>1</v>
      </c>
      <c r="F735" s="5" t="s">
        <v>3022</v>
      </c>
      <c r="G735" s="5" t="s">
        <v>3019</v>
      </c>
    </row>
    <row r="736" spans="1:7" x14ac:dyDescent="0.2">
      <c r="A736" s="4">
        <v>735</v>
      </c>
      <c r="B736" s="4">
        <v>2274</v>
      </c>
      <c r="C736" s="4" t="s">
        <v>3017</v>
      </c>
      <c r="D736" s="71">
        <v>60000</v>
      </c>
      <c r="E736" s="4">
        <v>1</v>
      </c>
      <c r="F736" s="4" t="s">
        <v>3022</v>
      </c>
      <c r="G736" s="4" t="s">
        <v>3021</v>
      </c>
    </row>
    <row r="737" spans="1:7" x14ac:dyDescent="0.2">
      <c r="A737" s="5">
        <v>736</v>
      </c>
      <c r="B737" s="5">
        <v>2276</v>
      </c>
      <c r="C737" s="5" t="s">
        <v>3017</v>
      </c>
      <c r="D737" s="72">
        <v>60000</v>
      </c>
      <c r="E737" s="5">
        <v>1</v>
      </c>
      <c r="F737" s="5" t="s">
        <v>3022</v>
      </c>
      <c r="G737" s="5" t="s">
        <v>3019</v>
      </c>
    </row>
    <row r="738" spans="1:7" x14ac:dyDescent="0.2">
      <c r="A738" s="4">
        <v>737</v>
      </c>
      <c r="B738" s="4">
        <v>2279</v>
      </c>
      <c r="C738" s="4" t="s">
        <v>3017</v>
      </c>
      <c r="D738" s="71">
        <v>60000</v>
      </c>
      <c r="E738" s="4">
        <v>1</v>
      </c>
      <c r="F738" s="4" t="s">
        <v>3022</v>
      </c>
      <c r="G738" s="4" t="s">
        <v>3021</v>
      </c>
    </row>
    <row r="739" spans="1:7" x14ac:dyDescent="0.2">
      <c r="A739" s="5">
        <v>738</v>
      </c>
      <c r="B739" s="5">
        <v>2281</v>
      </c>
      <c r="C739" s="5" t="s">
        <v>3017</v>
      </c>
      <c r="D739" s="72">
        <v>60000</v>
      </c>
      <c r="E739" s="5">
        <v>4</v>
      </c>
      <c r="F739" s="5" t="s">
        <v>3018</v>
      </c>
      <c r="G739" s="5" t="s">
        <v>3019</v>
      </c>
    </row>
    <row r="740" spans="1:7" x14ac:dyDescent="0.2">
      <c r="A740" s="4">
        <v>739</v>
      </c>
      <c r="B740" s="4">
        <v>2282</v>
      </c>
      <c r="C740" s="4" t="s">
        <v>3017</v>
      </c>
      <c r="D740" s="71">
        <v>60000</v>
      </c>
      <c r="E740" s="4">
        <v>4</v>
      </c>
      <c r="F740" s="4" t="s">
        <v>3018</v>
      </c>
      <c r="G740" s="4" t="s">
        <v>3019</v>
      </c>
    </row>
    <row r="741" spans="1:7" x14ac:dyDescent="0.2">
      <c r="A741" s="5">
        <v>740</v>
      </c>
      <c r="B741" s="5">
        <v>2283</v>
      </c>
      <c r="C741" s="5" t="s">
        <v>3017</v>
      </c>
      <c r="D741" s="72">
        <v>70000</v>
      </c>
      <c r="E741" s="5">
        <v>2</v>
      </c>
      <c r="F741" s="5" t="s">
        <v>3025</v>
      </c>
      <c r="G741" s="5" t="s">
        <v>3019</v>
      </c>
    </row>
    <row r="742" spans="1:7" x14ac:dyDescent="0.2">
      <c r="A742" s="4">
        <v>741</v>
      </c>
      <c r="B742" s="4">
        <v>2285</v>
      </c>
      <c r="C742" s="4" t="s">
        <v>3017</v>
      </c>
      <c r="D742" s="71">
        <v>70000</v>
      </c>
      <c r="E742" s="4">
        <v>5</v>
      </c>
      <c r="F742" s="4" t="s">
        <v>3025</v>
      </c>
      <c r="G742" s="4" t="s">
        <v>3021</v>
      </c>
    </row>
    <row r="743" spans="1:7" x14ac:dyDescent="0.2">
      <c r="A743" s="5">
        <v>742</v>
      </c>
      <c r="B743" s="5">
        <v>2286</v>
      </c>
      <c r="C743" s="5" t="s">
        <v>3017</v>
      </c>
      <c r="D743" s="72">
        <v>80000</v>
      </c>
      <c r="E743" s="5">
        <v>4</v>
      </c>
      <c r="F743" s="5" t="s">
        <v>3025</v>
      </c>
      <c r="G743" s="5" t="s">
        <v>3019</v>
      </c>
    </row>
    <row r="744" spans="1:7" x14ac:dyDescent="0.2">
      <c r="A744" s="4">
        <v>743</v>
      </c>
      <c r="B744" s="4">
        <v>2287</v>
      </c>
      <c r="C744" s="4" t="s">
        <v>3020</v>
      </c>
      <c r="D744" s="71">
        <v>60000</v>
      </c>
      <c r="E744" s="4">
        <v>3</v>
      </c>
      <c r="F744" s="4" t="s">
        <v>3018</v>
      </c>
      <c r="G744" s="4" t="s">
        <v>3021</v>
      </c>
    </row>
    <row r="745" spans="1:7" x14ac:dyDescent="0.2">
      <c r="A745" s="5">
        <v>744</v>
      </c>
      <c r="B745" s="5">
        <v>2289</v>
      </c>
      <c r="C745" s="5" t="s">
        <v>3017</v>
      </c>
      <c r="D745" s="72">
        <v>60000</v>
      </c>
      <c r="E745" s="5">
        <v>1</v>
      </c>
      <c r="F745" s="5" t="s">
        <v>3018</v>
      </c>
      <c r="G745" s="5" t="s">
        <v>3019</v>
      </c>
    </row>
    <row r="746" spans="1:7" x14ac:dyDescent="0.2">
      <c r="A746" s="4">
        <v>745</v>
      </c>
      <c r="B746" s="4">
        <v>2290</v>
      </c>
      <c r="C746" s="4" t="s">
        <v>3017</v>
      </c>
      <c r="D746" s="71">
        <v>60000</v>
      </c>
      <c r="E746" s="4">
        <v>1</v>
      </c>
      <c r="F746" s="4" t="s">
        <v>3018</v>
      </c>
      <c r="G746" s="4" t="s">
        <v>3019</v>
      </c>
    </row>
    <row r="747" spans="1:7" x14ac:dyDescent="0.2">
      <c r="A747" s="5">
        <v>746</v>
      </c>
      <c r="B747" s="5">
        <v>2302</v>
      </c>
      <c r="C747" s="5" t="s">
        <v>3017</v>
      </c>
      <c r="D747" s="72">
        <v>60000</v>
      </c>
      <c r="E747" s="5">
        <v>1</v>
      </c>
      <c r="F747" s="5" t="s">
        <v>3018</v>
      </c>
      <c r="G747" s="5" t="s">
        <v>3019</v>
      </c>
    </row>
    <row r="748" spans="1:7" x14ac:dyDescent="0.2">
      <c r="A748" s="4">
        <v>747</v>
      </c>
      <c r="B748" s="4">
        <v>2303</v>
      </c>
      <c r="C748" s="4" t="s">
        <v>3020</v>
      </c>
      <c r="D748" s="71">
        <v>60000</v>
      </c>
      <c r="E748" s="4">
        <v>1</v>
      </c>
      <c r="F748" s="4" t="s">
        <v>3018</v>
      </c>
      <c r="G748" s="4" t="s">
        <v>3019</v>
      </c>
    </row>
    <row r="749" spans="1:7" x14ac:dyDescent="0.2">
      <c r="A749" s="5">
        <v>748</v>
      </c>
      <c r="B749" s="5">
        <v>2305</v>
      </c>
      <c r="C749" s="5" t="s">
        <v>3017</v>
      </c>
      <c r="D749" s="72">
        <v>70000</v>
      </c>
      <c r="E749" s="5">
        <v>5</v>
      </c>
      <c r="F749" s="5" t="s">
        <v>3025</v>
      </c>
      <c r="G749" s="5" t="s">
        <v>3019</v>
      </c>
    </row>
    <row r="750" spans="1:7" x14ac:dyDescent="0.2">
      <c r="A750" s="4">
        <v>749</v>
      </c>
      <c r="B750" s="4">
        <v>2308</v>
      </c>
      <c r="C750" s="4" t="s">
        <v>3017</v>
      </c>
      <c r="D750" s="71">
        <v>70000</v>
      </c>
      <c r="E750" s="4">
        <v>5</v>
      </c>
      <c r="F750" s="4" t="s">
        <v>3025</v>
      </c>
      <c r="G750" s="4" t="s">
        <v>3019</v>
      </c>
    </row>
    <row r="751" spans="1:7" x14ac:dyDescent="0.2">
      <c r="A751" s="5">
        <v>750</v>
      </c>
      <c r="B751" s="5">
        <v>2323</v>
      </c>
      <c r="C751" s="5" t="s">
        <v>3017</v>
      </c>
      <c r="D751" s="72">
        <v>80000</v>
      </c>
      <c r="E751" s="5">
        <v>4</v>
      </c>
      <c r="F751" s="5" t="s">
        <v>3025</v>
      </c>
      <c r="G751" s="5" t="s">
        <v>3021</v>
      </c>
    </row>
    <row r="752" spans="1:7" x14ac:dyDescent="0.2">
      <c r="A752" s="4">
        <v>751</v>
      </c>
      <c r="B752" s="4">
        <v>2330</v>
      </c>
      <c r="C752" s="4" t="s">
        <v>3017</v>
      </c>
      <c r="D752" s="71">
        <v>60000</v>
      </c>
      <c r="E752" s="4">
        <v>2</v>
      </c>
      <c r="F752" s="4" t="s">
        <v>3018</v>
      </c>
      <c r="G752" s="4" t="s">
        <v>3019</v>
      </c>
    </row>
    <row r="753" spans="1:7" x14ac:dyDescent="0.2">
      <c r="A753" s="5">
        <v>752</v>
      </c>
      <c r="B753" s="5">
        <v>2333</v>
      </c>
      <c r="C753" s="5" t="s">
        <v>3017</v>
      </c>
      <c r="D753" s="72">
        <v>80000</v>
      </c>
      <c r="E753" s="5">
        <v>4</v>
      </c>
      <c r="F753" s="5" t="s">
        <v>3025</v>
      </c>
      <c r="G753" s="5" t="s">
        <v>3019</v>
      </c>
    </row>
    <row r="754" spans="1:7" x14ac:dyDescent="0.2">
      <c r="A754" s="4">
        <v>753</v>
      </c>
      <c r="B754" s="4">
        <v>2334</v>
      </c>
      <c r="C754" s="4" t="s">
        <v>3017</v>
      </c>
      <c r="D754" s="71">
        <v>80000</v>
      </c>
      <c r="E754" s="4">
        <v>4</v>
      </c>
      <c r="F754" s="4" t="s">
        <v>3025</v>
      </c>
      <c r="G754" s="4" t="s">
        <v>3019</v>
      </c>
    </row>
    <row r="755" spans="1:7" x14ac:dyDescent="0.2">
      <c r="A755" s="5">
        <v>754</v>
      </c>
      <c r="B755" s="5">
        <v>2338</v>
      </c>
      <c r="C755" s="5" t="s">
        <v>3017</v>
      </c>
      <c r="D755" s="72">
        <v>80000</v>
      </c>
      <c r="E755" s="5">
        <v>4</v>
      </c>
      <c r="F755" s="5" t="s">
        <v>3025</v>
      </c>
      <c r="G755" s="5" t="s">
        <v>3019</v>
      </c>
    </row>
    <row r="756" spans="1:7" x14ac:dyDescent="0.2">
      <c r="A756" s="4">
        <v>755</v>
      </c>
      <c r="B756" s="4">
        <v>2339</v>
      </c>
      <c r="C756" s="4" t="s">
        <v>3017</v>
      </c>
      <c r="D756" s="71">
        <v>90000</v>
      </c>
      <c r="E756" s="4">
        <v>2</v>
      </c>
      <c r="F756" s="4" t="s">
        <v>3018</v>
      </c>
      <c r="G756" s="4" t="s">
        <v>3019</v>
      </c>
    </row>
    <row r="757" spans="1:7" x14ac:dyDescent="0.2">
      <c r="A757" s="5">
        <v>756</v>
      </c>
      <c r="B757" s="5">
        <v>2345</v>
      </c>
      <c r="C757" s="5" t="s">
        <v>3017</v>
      </c>
      <c r="D757" s="72">
        <v>60000</v>
      </c>
      <c r="E757" s="5">
        <v>2</v>
      </c>
      <c r="F757" s="5" t="s">
        <v>3018</v>
      </c>
      <c r="G757" s="5" t="s">
        <v>3019</v>
      </c>
    </row>
    <row r="758" spans="1:7" x14ac:dyDescent="0.2">
      <c r="A758" s="4">
        <v>757</v>
      </c>
      <c r="B758" s="4">
        <v>2346</v>
      </c>
      <c r="C758" s="4" t="s">
        <v>3020</v>
      </c>
      <c r="D758" s="71">
        <v>60000</v>
      </c>
      <c r="E758" s="4">
        <v>2</v>
      </c>
      <c r="F758" s="4" t="s">
        <v>3018</v>
      </c>
      <c r="G758" s="4" t="s">
        <v>3021</v>
      </c>
    </row>
    <row r="759" spans="1:7" x14ac:dyDescent="0.2">
      <c r="A759" s="5">
        <v>758</v>
      </c>
      <c r="B759" s="5">
        <v>2351</v>
      </c>
      <c r="C759" s="5" t="s">
        <v>3017</v>
      </c>
      <c r="D759" s="72">
        <v>70000</v>
      </c>
      <c r="E759" s="5">
        <v>5</v>
      </c>
      <c r="F759" s="5" t="s">
        <v>3018</v>
      </c>
      <c r="G759" s="5" t="s">
        <v>3019</v>
      </c>
    </row>
    <row r="760" spans="1:7" x14ac:dyDescent="0.2">
      <c r="A760" s="4">
        <v>759</v>
      </c>
      <c r="B760" s="4">
        <v>2352</v>
      </c>
      <c r="C760" s="4" t="s">
        <v>3017</v>
      </c>
      <c r="D760" s="71">
        <v>70000</v>
      </c>
      <c r="E760" s="4">
        <v>5</v>
      </c>
      <c r="F760" s="4" t="s">
        <v>3018</v>
      </c>
      <c r="G760" s="4" t="s">
        <v>3019</v>
      </c>
    </row>
    <row r="761" spans="1:7" x14ac:dyDescent="0.2">
      <c r="A761" s="5">
        <v>760</v>
      </c>
      <c r="B761" s="5">
        <v>2353</v>
      </c>
      <c r="C761" s="5" t="s">
        <v>3017</v>
      </c>
      <c r="D761" s="72">
        <v>110000</v>
      </c>
      <c r="E761" s="5">
        <v>1</v>
      </c>
      <c r="F761" s="5" t="s">
        <v>3025</v>
      </c>
      <c r="G761" s="5" t="s">
        <v>3021</v>
      </c>
    </row>
    <row r="762" spans="1:7" x14ac:dyDescent="0.2">
      <c r="A762" s="4">
        <v>761</v>
      </c>
      <c r="B762" s="4">
        <v>2355</v>
      </c>
      <c r="C762" s="4" t="s">
        <v>3017</v>
      </c>
      <c r="D762" s="71">
        <v>70000</v>
      </c>
      <c r="E762" s="4">
        <v>5</v>
      </c>
      <c r="F762" s="4" t="s">
        <v>3018</v>
      </c>
      <c r="G762" s="4" t="s">
        <v>3019</v>
      </c>
    </row>
    <row r="763" spans="1:7" x14ac:dyDescent="0.2">
      <c r="A763" s="5">
        <v>762</v>
      </c>
      <c r="B763" s="5">
        <v>2356</v>
      </c>
      <c r="C763" s="5" t="s">
        <v>3020</v>
      </c>
      <c r="D763" s="72">
        <v>70000</v>
      </c>
      <c r="E763" s="5">
        <v>5</v>
      </c>
      <c r="F763" s="5" t="s">
        <v>3018</v>
      </c>
      <c r="G763" s="5" t="s">
        <v>3019</v>
      </c>
    </row>
    <row r="764" spans="1:7" x14ac:dyDescent="0.2">
      <c r="A764" s="4">
        <v>763</v>
      </c>
      <c r="B764" s="4">
        <v>2358</v>
      </c>
      <c r="C764" s="4" t="s">
        <v>3017</v>
      </c>
      <c r="D764" s="71">
        <v>70000</v>
      </c>
      <c r="E764" s="4">
        <v>5</v>
      </c>
      <c r="F764" s="4" t="s">
        <v>3018</v>
      </c>
      <c r="G764" s="4" t="s">
        <v>3019</v>
      </c>
    </row>
    <row r="765" spans="1:7" x14ac:dyDescent="0.2">
      <c r="A765" s="5">
        <v>764</v>
      </c>
      <c r="B765" s="5">
        <v>2359</v>
      </c>
      <c r="C765" s="5" t="s">
        <v>3017</v>
      </c>
      <c r="D765" s="72">
        <v>80000</v>
      </c>
      <c r="E765" s="5">
        <v>5</v>
      </c>
      <c r="F765" s="5" t="s">
        <v>3025</v>
      </c>
      <c r="G765" s="5" t="s">
        <v>3019</v>
      </c>
    </row>
    <row r="766" spans="1:7" x14ac:dyDescent="0.2">
      <c r="A766" s="4">
        <v>765</v>
      </c>
      <c r="B766" s="4">
        <v>2361</v>
      </c>
      <c r="C766" s="4" t="s">
        <v>3020</v>
      </c>
      <c r="D766" s="71">
        <v>80000</v>
      </c>
      <c r="E766" s="4">
        <v>5</v>
      </c>
      <c r="F766" s="4" t="s">
        <v>3025</v>
      </c>
      <c r="G766" s="4" t="s">
        <v>3019</v>
      </c>
    </row>
    <row r="767" spans="1:7" x14ac:dyDescent="0.2">
      <c r="A767" s="5">
        <v>766</v>
      </c>
      <c r="B767" s="5">
        <v>2363</v>
      </c>
      <c r="C767" s="5" t="s">
        <v>3017</v>
      </c>
      <c r="D767" s="72">
        <v>80000</v>
      </c>
      <c r="E767" s="5">
        <v>5</v>
      </c>
      <c r="F767" s="5" t="s">
        <v>3018</v>
      </c>
      <c r="G767" s="5" t="s">
        <v>3019</v>
      </c>
    </row>
    <row r="768" spans="1:7" x14ac:dyDescent="0.2">
      <c r="A768" s="4">
        <v>767</v>
      </c>
      <c r="B768" s="4">
        <v>2369</v>
      </c>
      <c r="C768" s="4" t="s">
        <v>3020</v>
      </c>
      <c r="D768" s="71">
        <v>90000</v>
      </c>
      <c r="E768" s="4">
        <v>0</v>
      </c>
      <c r="F768" s="4" t="s">
        <v>3018</v>
      </c>
      <c r="G768" s="4" t="s">
        <v>3021</v>
      </c>
    </row>
    <row r="769" spans="1:7" x14ac:dyDescent="0.2">
      <c r="A769" s="5">
        <v>768</v>
      </c>
      <c r="B769" s="5">
        <v>2372</v>
      </c>
      <c r="C769" s="5" t="s">
        <v>3020</v>
      </c>
      <c r="D769" s="72">
        <v>90000</v>
      </c>
      <c r="E769" s="5">
        <v>0</v>
      </c>
      <c r="F769" s="5" t="s">
        <v>3018</v>
      </c>
      <c r="G769" s="5" t="s">
        <v>3021</v>
      </c>
    </row>
    <row r="770" spans="1:7" x14ac:dyDescent="0.2">
      <c r="A770" s="4">
        <v>769</v>
      </c>
      <c r="B770" s="4">
        <v>2376</v>
      </c>
      <c r="C770" s="4" t="s">
        <v>3017</v>
      </c>
      <c r="D770" s="71">
        <v>90000</v>
      </c>
      <c r="E770" s="4">
        <v>2</v>
      </c>
      <c r="F770" s="4" t="s">
        <v>3018</v>
      </c>
      <c r="G770" s="4" t="s">
        <v>3019</v>
      </c>
    </row>
    <row r="771" spans="1:7" x14ac:dyDescent="0.2">
      <c r="A771" s="5">
        <v>770</v>
      </c>
      <c r="B771" s="5">
        <v>2379</v>
      </c>
      <c r="C771" s="5" t="s">
        <v>3020</v>
      </c>
      <c r="D771" s="72">
        <v>50000</v>
      </c>
      <c r="E771" s="5">
        <v>0</v>
      </c>
      <c r="F771" s="5" t="s">
        <v>3025</v>
      </c>
      <c r="G771" s="5" t="s">
        <v>3019</v>
      </c>
    </row>
    <row r="772" spans="1:7" x14ac:dyDescent="0.2">
      <c r="A772" s="4">
        <v>771</v>
      </c>
      <c r="B772" s="4">
        <v>2380</v>
      </c>
      <c r="C772" s="4" t="s">
        <v>3020</v>
      </c>
      <c r="D772" s="71">
        <v>50000</v>
      </c>
      <c r="E772" s="4">
        <v>0</v>
      </c>
      <c r="F772" s="4" t="s">
        <v>3025</v>
      </c>
      <c r="G772" s="4" t="s">
        <v>3021</v>
      </c>
    </row>
    <row r="773" spans="1:7" x14ac:dyDescent="0.2">
      <c r="A773" s="5">
        <v>772</v>
      </c>
      <c r="B773" s="5">
        <v>2382</v>
      </c>
      <c r="C773" s="5" t="s">
        <v>3020</v>
      </c>
      <c r="D773" s="72">
        <v>50000</v>
      </c>
      <c r="E773" s="5">
        <v>0</v>
      </c>
      <c r="F773" s="5" t="s">
        <v>3025</v>
      </c>
      <c r="G773" s="5" t="s">
        <v>3021</v>
      </c>
    </row>
    <row r="774" spans="1:7" x14ac:dyDescent="0.2">
      <c r="A774" s="4">
        <v>773</v>
      </c>
      <c r="B774" s="4">
        <v>2385</v>
      </c>
      <c r="C774" s="4" t="s">
        <v>3017</v>
      </c>
      <c r="D774" s="71">
        <v>50000</v>
      </c>
      <c r="E774" s="4">
        <v>1</v>
      </c>
      <c r="F774" s="4" t="s">
        <v>3025</v>
      </c>
      <c r="G774" s="4" t="s">
        <v>3019</v>
      </c>
    </row>
    <row r="775" spans="1:7" x14ac:dyDescent="0.2">
      <c r="A775" s="5">
        <v>774</v>
      </c>
      <c r="B775" s="5">
        <v>2391</v>
      </c>
      <c r="C775" s="5" t="s">
        <v>3020</v>
      </c>
      <c r="D775" s="72">
        <v>50000</v>
      </c>
      <c r="E775" s="5">
        <v>1</v>
      </c>
      <c r="F775" s="5" t="s">
        <v>3025</v>
      </c>
      <c r="G775" s="5" t="s">
        <v>3019</v>
      </c>
    </row>
    <row r="776" spans="1:7" x14ac:dyDescent="0.2">
      <c r="A776" s="4">
        <v>775</v>
      </c>
      <c r="B776" s="4">
        <v>2393</v>
      </c>
      <c r="C776" s="4" t="s">
        <v>3017</v>
      </c>
      <c r="D776" s="71">
        <v>50000</v>
      </c>
      <c r="E776" s="4">
        <v>1</v>
      </c>
      <c r="F776" s="4" t="s">
        <v>3025</v>
      </c>
      <c r="G776" s="4" t="s">
        <v>3019</v>
      </c>
    </row>
    <row r="777" spans="1:7" x14ac:dyDescent="0.2">
      <c r="A777" s="5">
        <v>776</v>
      </c>
      <c r="B777" s="5">
        <v>2394</v>
      </c>
      <c r="C777" s="5" t="s">
        <v>3020</v>
      </c>
      <c r="D777" s="72">
        <v>50000</v>
      </c>
      <c r="E777" s="5">
        <v>1</v>
      </c>
      <c r="F777" s="5" t="s">
        <v>3025</v>
      </c>
      <c r="G777" s="5" t="s">
        <v>3019</v>
      </c>
    </row>
    <row r="778" spans="1:7" x14ac:dyDescent="0.2">
      <c r="A778" s="4">
        <v>777</v>
      </c>
      <c r="B778" s="4">
        <v>2395</v>
      </c>
      <c r="C778" s="4" t="s">
        <v>3017</v>
      </c>
      <c r="D778" s="71">
        <v>50000</v>
      </c>
      <c r="E778" s="4">
        <v>1</v>
      </c>
      <c r="F778" s="4" t="s">
        <v>3025</v>
      </c>
      <c r="G778" s="4" t="s">
        <v>3019</v>
      </c>
    </row>
    <row r="779" spans="1:7" x14ac:dyDescent="0.2">
      <c r="A779" s="5">
        <v>778</v>
      </c>
      <c r="B779" s="5">
        <v>2398</v>
      </c>
      <c r="C779" s="5" t="s">
        <v>3020</v>
      </c>
      <c r="D779" s="72">
        <v>40000</v>
      </c>
      <c r="E779" s="5">
        <v>1</v>
      </c>
      <c r="F779" s="5" t="s">
        <v>3025</v>
      </c>
      <c r="G779" s="5" t="s">
        <v>3019</v>
      </c>
    </row>
    <row r="780" spans="1:7" x14ac:dyDescent="0.2">
      <c r="A780" s="4">
        <v>779</v>
      </c>
      <c r="B780" s="4">
        <v>2417</v>
      </c>
      <c r="C780" s="4" t="s">
        <v>3020</v>
      </c>
      <c r="D780" s="71">
        <v>60000</v>
      </c>
      <c r="E780" s="4">
        <v>1</v>
      </c>
      <c r="F780" s="4" t="s">
        <v>3025</v>
      </c>
      <c r="G780" s="4" t="s">
        <v>3019</v>
      </c>
    </row>
    <row r="781" spans="1:7" x14ac:dyDescent="0.2">
      <c r="A781" s="5">
        <v>780</v>
      </c>
      <c r="B781" s="5">
        <v>2418</v>
      </c>
      <c r="C781" s="5" t="s">
        <v>3020</v>
      </c>
      <c r="D781" s="72">
        <v>60000</v>
      </c>
      <c r="E781" s="5">
        <v>1</v>
      </c>
      <c r="F781" s="5" t="s">
        <v>3025</v>
      </c>
      <c r="G781" s="5" t="s">
        <v>3019</v>
      </c>
    </row>
    <row r="782" spans="1:7" x14ac:dyDescent="0.2">
      <c r="A782" s="4">
        <v>781</v>
      </c>
      <c r="B782" s="4">
        <v>2419</v>
      </c>
      <c r="C782" s="4" t="s">
        <v>3020</v>
      </c>
      <c r="D782" s="71">
        <v>60000</v>
      </c>
      <c r="E782" s="4">
        <v>1</v>
      </c>
      <c r="F782" s="4" t="s">
        <v>3025</v>
      </c>
      <c r="G782" s="4" t="s">
        <v>3019</v>
      </c>
    </row>
    <row r="783" spans="1:7" x14ac:dyDescent="0.2">
      <c r="A783" s="5">
        <v>782</v>
      </c>
      <c r="B783" s="5">
        <v>2420</v>
      </c>
      <c r="C783" s="5" t="s">
        <v>3017</v>
      </c>
      <c r="D783" s="72">
        <v>60000</v>
      </c>
      <c r="E783" s="5">
        <v>1</v>
      </c>
      <c r="F783" s="5" t="s">
        <v>3025</v>
      </c>
      <c r="G783" s="5" t="s">
        <v>3019</v>
      </c>
    </row>
    <row r="784" spans="1:7" x14ac:dyDescent="0.2">
      <c r="A784" s="4">
        <v>783</v>
      </c>
      <c r="B784" s="4">
        <v>2422</v>
      </c>
      <c r="C784" s="4" t="s">
        <v>3017</v>
      </c>
      <c r="D784" s="71">
        <v>60000</v>
      </c>
      <c r="E784" s="4">
        <v>1</v>
      </c>
      <c r="F784" s="4" t="s">
        <v>3025</v>
      </c>
      <c r="G784" s="4" t="s">
        <v>3019</v>
      </c>
    </row>
    <row r="785" spans="1:7" x14ac:dyDescent="0.2">
      <c r="A785" s="5">
        <v>784</v>
      </c>
      <c r="B785" s="5">
        <v>2423</v>
      </c>
      <c r="C785" s="5" t="s">
        <v>3017</v>
      </c>
      <c r="D785" s="72">
        <v>60000</v>
      </c>
      <c r="E785" s="5">
        <v>1</v>
      </c>
      <c r="F785" s="5" t="s">
        <v>3025</v>
      </c>
      <c r="G785" s="5" t="s">
        <v>3019</v>
      </c>
    </row>
    <row r="786" spans="1:7" x14ac:dyDescent="0.2">
      <c r="A786" s="4">
        <v>785</v>
      </c>
      <c r="B786" s="4">
        <v>2426</v>
      </c>
      <c r="C786" s="4" t="s">
        <v>3017</v>
      </c>
      <c r="D786" s="71">
        <v>40000</v>
      </c>
      <c r="E786" s="4">
        <v>1</v>
      </c>
      <c r="F786" s="4" t="s">
        <v>3025</v>
      </c>
      <c r="G786" s="4" t="s">
        <v>3019</v>
      </c>
    </row>
    <row r="787" spans="1:7" x14ac:dyDescent="0.2">
      <c r="A787" s="5">
        <v>786</v>
      </c>
      <c r="B787" s="5">
        <v>2427</v>
      </c>
      <c r="C787" s="5" t="s">
        <v>3017</v>
      </c>
      <c r="D787" s="72">
        <v>40000</v>
      </c>
      <c r="E787" s="5">
        <v>1</v>
      </c>
      <c r="F787" s="5" t="s">
        <v>3018</v>
      </c>
      <c r="G787" s="5" t="s">
        <v>3019</v>
      </c>
    </row>
    <row r="788" spans="1:7" x14ac:dyDescent="0.2">
      <c r="A788" s="4">
        <v>787</v>
      </c>
      <c r="B788" s="4">
        <v>2430</v>
      </c>
      <c r="C788" s="4" t="s">
        <v>3020</v>
      </c>
      <c r="D788" s="71">
        <v>60000</v>
      </c>
      <c r="E788" s="4">
        <v>1</v>
      </c>
      <c r="F788" s="4" t="s">
        <v>3025</v>
      </c>
      <c r="G788" s="4" t="s">
        <v>3019</v>
      </c>
    </row>
    <row r="789" spans="1:7" x14ac:dyDescent="0.2">
      <c r="A789" s="5">
        <v>788</v>
      </c>
      <c r="B789" s="5">
        <v>2431</v>
      </c>
      <c r="C789" s="5" t="s">
        <v>3017</v>
      </c>
      <c r="D789" s="72">
        <v>60000</v>
      </c>
      <c r="E789" s="5">
        <v>1</v>
      </c>
      <c r="F789" s="5" t="s">
        <v>3025</v>
      </c>
      <c r="G789" s="5" t="s">
        <v>3019</v>
      </c>
    </row>
    <row r="790" spans="1:7" x14ac:dyDescent="0.2">
      <c r="A790" s="4">
        <v>789</v>
      </c>
      <c r="B790" s="4">
        <v>2432</v>
      </c>
      <c r="C790" s="4" t="s">
        <v>3020</v>
      </c>
      <c r="D790" s="71">
        <v>70000</v>
      </c>
      <c r="E790" s="4">
        <v>1</v>
      </c>
      <c r="F790" s="4" t="s">
        <v>3025</v>
      </c>
      <c r="G790" s="4" t="s">
        <v>3019</v>
      </c>
    </row>
    <row r="791" spans="1:7" x14ac:dyDescent="0.2">
      <c r="A791" s="5">
        <v>790</v>
      </c>
      <c r="B791" s="5">
        <v>2433</v>
      </c>
      <c r="C791" s="5" t="s">
        <v>3017</v>
      </c>
      <c r="D791" s="72">
        <v>50000</v>
      </c>
      <c r="E791" s="5">
        <v>1</v>
      </c>
      <c r="F791" s="5" t="s">
        <v>3018</v>
      </c>
      <c r="G791" s="5" t="s">
        <v>3019</v>
      </c>
    </row>
    <row r="792" spans="1:7" x14ac:dyDescent="0.2">
      <c r="A792" s="4">
        <v>791</v>
      </c>
      <c r="B792" s="4">
        <v>2437</v>
      </c>
      <c r="C792" s="4" t="s">
        <v>3017</v>
      </c>
      <c r="D792" s="71">
        <v>50000</v>
      </c>
      <c r="E792" s="4">
        <v>1</v>
      </c>
      <c r="F792" s="4" t="s">
        <v>3018</v>
      </c>
      <c r="G792" s="4" t="s">
        <v>3019</v>
      </c>
    </row>
    <row r="793" spans="1:7" x14ac:dyDescent="0.2">
      <c r="A793" s="5">
        <v>792</v>
      </c>
      <c r="B793" s="5">
        <v>2441</v>
      </c>
      <c r="C793" s="5" t="s">
        <v>3017</v>
      </c>
      <c r="D793" s="72">
        <v>60000</v>
      </c>
      <c r="E793" s="5">
        <v>1</v>
      </c>
      <c r="F793" s="5" t="s">
        <v>3025</v>
      </c>
      <c r="G793" s="5" t="s">
        <v>3019</v>
      </c>
    </row>
    <row r="794" spans="1:7" x14ac:dyDescent="0.2">
      <c r="A794" s="4">
        <v>793</v>
      </c>
      <c r="B794" s="4">
        <v>2442</v>
      </c>
      <c r="C794" s="4" t="s">
        <v>3017</v>
      </c>
      <c r="D794" s="71">
        <v>40000</v>
      </c>
      <c r="E794" s="4">
        <v>1</v>
      </c>
      <c r="F794" s="4" t="s">
        <v>3018</v>
      </c>
      <c r="G794" s="4" t="s">
        <v>3019</v>
      </c>
    </row>
    <row r="795" spans="1:7" x14ac:dyDescent="0.2">
      <c r="A795" s="5">
        <v>794</v>
      </c>
      <c r="B795" s="5">
        <v>2443</v>
      </c>
      <c r="C795" s="5" t="s">
        <v>3017</v>
      </c>
      <c r="D795" s="72">
        <v>40000</v>
      </c>
      <c r="E795" s="5">
        <v>1</v>
      </c>
      <c r="F795" s="5" t="s">
        <v>3018</v>
      </c>
      <c r="G795" s="5" t="s">
        <v>3019</v>
      </c>
    </row>
    <row r="796" spans="1:7" x14ac:dyDescent="0.2">
      <c r="A796" s="4">
        <v>795</v>
      </c>
      <c r="B796" s="4">
        <v>2448</v>
      </c>
      <c r="C796" s="4" t="s">
        <v>3020</v>
      </c>
      <c r="D796" s="71">
        <v>40000</v>
      </c>
      <c r="E796" s="4">
        <v>2</v>
      </c>
      <c r="F796" s="4" t="s">
        <v>3018</v>
      </c>
      <c r="G796" s="4" t="s">
        <v>3019</v>
      </c>
    </row>
    <row r="797" spans="1:7" x14ac:dyDescent="0.2">
      <c r="A797" s="5">
        <v>796</v>
      </c>
      <c r="B797" s="5">
        <v>2450</v>
      </c>
      <c r="C797" s="5" t="s">
        <v>3020</v>
      </c>
      <c r="D797" s="72">
        <v>40000</v>
      </c>
      <c r="E797" s="5">
        <v>2</v>
      </c>
      <c r="F797" s="5" t="s">
        <v>3018</v>
      </c>
      <c r="G797" s="5" t="s">
        <v>3019</v>
      </c>
    </row>
    <row r="798" spans="1:7" x14ac:dyDescent="0.2">
      <c r="A798" s="4">
        <v>797</v>
      </c>
      <c r="B798" s="4">
        <v>2454</v>
      </c>
      <c r="C798" s="4" t="s">
        <v>3020</v>
      </c>
      <c r="D798" s="71">
        <v>40000</v>
      </c>
      <c r="E798" s="4">
        <v>2</v>
      </c>
      <c r="F798" s="4" t="s">
        <v>3018</v>
      </c>
      <c r="G798" s="4" t="s">
        <v>3021</v>
      </c>
    </row>
    <row r="799" spans="1:7" x14ac:dyDescent="0.2">
      <c r="A799" s="5">
        <v>798</v>
      </c>
      <c r="B799" s="5">
        <v>2456</v>
      </c>
      <c r="C799" s="5" t="s">
        <v>3020</v>
      </c>
      <c r="D799" s="72">
        <v>40000</v>
      </c>
      <c r="E799" s="5">
        <v>2</v>
      </c>
      <c r="F799" s="5" t="s">
        <v>3018</v>
      </c>
      <c r="G799" s="5" t="s">
        <v>3019</v>
      </c>
    </row>
    <row r="800" spans="1:7" x14ac:dyDescent="0.2">
      <c r="A800" s="4">
        <v>799</v>
      </c>
      <c r="B800" s="4">
        <v>2457</v>
      </c>
      <c r="C800" s="4" t="s">
        <v>3017</v>
      </c>
      <c r="D800" s="71">
        <v>40000</v>
      </c>
      <c r="E800" s="4">
        <v>2</v>
      </c>
      <c r="F800" s="4" t="s">
        <v>3018</v>
      </c>
      <c r="G800" s="4" t="s">
        <v>3019</v>
      </c>
    </row>
    <row r="801" spans="1:7" x14ac:dyDescent="0.2">
      <c r="A801" s="5">
        <v>800</v>
      </c>
      <c r="B801" s="5">
        <v>2458</v>
      </c>
      <c r="C801" s="5" t="s">
        <v>3017</v>
      </c>
      <c r="D801" s="72">
        <v>40000</v>
      </c>
      <c r="E801" s="5">
        <v>2</v>
      </c>
      <c r="F801" s="5" t="s">
        <v>3018</v>
      </c>
      <c r="G801" s="5" t="s">
        <v>3019</v>
      </c>
    </row>
    <row r="802" spans="1:7" x14ac:dyDescent="0.2">
      <c r="A802" s="4">
        <v>801</v>
      </c>
      <c r="B802" s="4">
        <v>2460</v>
      </c>
      <c r="C802" s="4" t="s">
        <v>3017</v>
      </c>
      <c r="D802" s="71">
        <v>60000</v>
      </c>
      <c r="E802" s="4">
        <v>1</v>
      </c>
      <c r="F802" s="4" t="s">
        <v>3025</v>
      </c>
      <c r="G802" s="4" t="s">
        <v>3019</v>
      </c>
    </row>
    <row r="803" spans="1:7" x14ac:dyDescent="0.2">
      <c r="A803" s="5">
        <v>802</v>
      </c>
      <c r="B803" s="5">
        <v>2464</v>
      </c>
      <c r="C803" s="5" t="s">
        <v>3017</v>
      </c>
      <c r="D803" s="72">
        <v>60000</v>
      </c>
      <c r="E803" s="5">
        <v>1</v>
      </c>
      <c r="F803" s="5" t="s">
        <v>3025</v>
      </c>
      <c r="G803" s="5" t="s">
        <v>3019</v>
      </c>
    </row>
    <row r="804" spans="1:7" x14ac:dyDescent="0.2">
      <c r="A804" s="4">
        <v>803</v>
      </c>
      <c r="B804" s="4">
        <v>2466</v>
      </c>
      <c r="C804" s="4" t="s">
        <v>3017</v>
      </c>
      <c r="D804" s="71">
        <v>60000</v>
      </c>
      <c r="E804" s="4">
        <v>1</v>
      </c>
      <c r="F804" s="4" t="s">
        <v>3025</v>
      </c>
      <c r="G804" s="4" t="s">
        <v>3019</v>
      </c>
    </row>
    <row r="805" spans="1:7" x14ac:dyDescent="0.2">
      <c r="A805" s="5">
        <v>804</v>
      </c>
      <c r="B805" s="5">
        <v>2468</v>
      </c>
      <c r="C805" s="5" t="s">
        <v>3020</v>
      </c>
      <c r="D805" s="72">
        <v>60000</v>
      </c>
      <c r="E805" s="5">
        <v>1</v>
      </c>
      <c r="F805" s="5" t="s">
        <v>3025</v>
      </c>
      <c r="G805" s="5" t="s">
        <v>3019</v>
      </c>
    </row>
    <row r="806" spans="1:7" x14ac:dyDescent="0.2">
      <c r="A806" s="4">
        <v>805</v>
      </c>
      <c r="B806" s="4">
        <v>2472</v>
      </c>
      <c r="C806" s="4" t="s">
        <v>3017</v>
      </c>
      <c r="D806" s="71">
        <v>60000</v>
      </c>
      <c r="E806" s="4">
        <v>1</v>
      </c>
      <c r="F806" s="4" t="s">
        <v>3025</v>
      </c>
      <c r="G806" s="4" t="s">
        <v>3019</v>
      </c>
    </row>
    <row r="807" spans="1:7" x14ac:dyDescent="0.2">
      <c r="A807" s="5">
        <v>806</v>
      </c>
      <c r="B807" s="5">
        <v>2481</v>
      </c>
      <c r="C807" s="5" t="s">
        <v>3017</v>
      </c>
      <c r="D807" s="72">
        <v>70000</v>
      </c>
      <c r="E807" s="5">
        <v>2</v>
      </c>
      <c r="F807" s="5" t="s">
        <v>3025</v>
      </c>
      <c r="G807" s="5" t="s">
        <v>3019</v>
      </c>
    </row>
    <row r="808" spans="1:7" x14ac:dyDescent="0.2">
      <c r="A808" s="4">
        <v>807</v>
      </c>
      <c r="B808" s="4">
        <v>2484</v>
      </c>
      <c r="C808" s="4" t="s">
        <v>3017</v>
      </c>
      <c r="D808" s="71">
        <v>70000</v>
      </c>
      <c r="E808" s="4">
        <v>2</v>
      </c>
      <c r="F808" s="4" t="s">
        <v>3025</v>
      </c>
      <c r="G808" s="4" t="s">
        <v>3019</v>
      </c>
    </row>
    <row r="809" spans="1:7" x14ac:dyDescent="0.2">
      <c r="A809" s="5">
        <v>808</v>
      </c>
      <c r="B809" s="5">
        <v>2486</v>
      </c>
      <c r="C809" s="5" t="s">
        <v>3017</v>
      </c>
      <c r="D809" s="72">
        <v>70000</v>
      </c>
      <c r="E809" s="5">
        <v>3</v>
      </c>
      <c r="F809" s="5" t="s">
        <v>3025</v>
      </c>
      <c r="G809" s="5" t="s">
        <v>3019</v>
      </c>
    </row>
    <row r="810" spans="1:7" x14ac:dyDescent="0.2">
      <c r="A810" s="4">
        <v>809</v>
      </c>
      <c r="B810" s="4">
        <v>2487</v>
      </c>
      <c r="C810" s="4" t="s">
        <v>3017</v>
      </c>
      <c r="D810" s="71">
        <v>60000</v>
      </c>
      <c r="E810" s="4">
        <v>1</v>
      </c>
      <c r="F810" s="4" t="s">
        <v>3025</v>
      </c>
      <c r="G810" s="4" t="s">
        <v>3019</v>
      </c>
    </row>
    <row r="811" spans="1:7" x14ac:dyDescent="0.2">
      <c r="A811" s="5">
        <v>810</v>
      </c>
      <c r="B811" s="5">
        <v>2488</v>
      </c>
      <c r="C811" s="5" t="s">
        <v>3017</v>
      </c>
      <c r="D811" s="72">
        <v>60000</v>
      </c>
      <c r="E811" s="5">
        <v>2</v>
      </c>
      <c r="F811" s="5" t="s">
        <v>3018</v>
      </c>
      <c r="G811" s="5" t="s">
        <v>3019</v>
      </c>
    </row>
    <row r="812" spans="1:7" x14ac:dyDescent="0.2">
      <c r="A812" s="4">
        <v>811</v>
      </c>
      <c r="B812" s="4">
        <v>2489</v>
      </c>
      <c r="C812" s="4" t="s">
        <v>3020</v>
      </c>
      <c r="D812" s="71">
        <v>40000</v>
      </c>
      <c r="E812" s="4">
        <v>0</v>
      </c>
      <c r="F812" s="4" t="s">
        <v>3018</v>
      </c>
      <c r="G812" s="4" t="s">
        <v>3021</v>
      </c>
    </row>
    <row r="813" spans="1:7" x14ac:dyDescent="0.2">
      <c r="A813" s="5">
        <v>812</v>
      </c>
      <c r="B813" s="5">
        <v>2490</v>
      </c>
      <c r="C813" s="5" t="s">
        <v>3020</v>
      </c>
      <c r="D813" s="72">
        <v>40000</v>
      </c>
      <c r="E813" s="5">
        <v>0</v>
      </c>
      <c r="F813" s="5" t="s">
        <v>3018</v>
      </c>
      <c r="G813" s="5" t="s">
        <v>3019</v>
      </c>
    </row>
    <row r="814" spans="1:7" x14ac:dyDescent="0.2">
      <c r="A814" s="4">
        <v>813</v>
      </c>
      <c r="B814" s="4">
        <v>2491</v>
      </c>
      <c r="C814" s="4" t="s">
        <v>3017</v>
      </c>
      <c r="D814" s="71">
        <v>40000</v>
      </c>
      <c r="E814" s="4">
        <v>0</v>
      </c>
      <c r="F814" s="4" t="s">
        <v>3018</v>
      </c>
      <c r="G814" s="4" t="s">
        <v>3021</v>
      </c>
    </row>
    <row r="815" spans="1:7" x14ac:dyDescent="0.2">
      <c r="A815" s="5">
        <v>814</v>
      </c>
      <c r="B815" s="5">
        <v>2495</v>
      </c>
      <c r="C815" s="5" t="s">
        <v>3017</v>
      </c>
      <c r="D815" s="72">
        <v>40000</v>
      </c>
      <c r="E815" s="5">
        <v>0</v>
      </c>
      <c r="F815" s="5" t="s">
        <v>3018</v>
      </c>
      <c r="G815" s="5" t="s">
        <v>3021</v>
      </c>
    </row>
    <row r="816" spans="1:7" x14ac:dyDescent="0.2">
      <c r="A816" s="4">
        <v>815</v>
      </c>
      <c r="B816" s="4">
        <v>2498</v>
      </c>
      <c r="C816" s="4" t="s">
        <v>3017</v>
      </c>
      <c r="D816" s="71">
        <v>60000</v>
      </c>
      <c r="E816" s="4">
        <v>2</v>
      </c>
      <c r="F816" s="4" t="s">
        <v>3025</v>
      </c>
      <c r="G816" s="4" t="s">
        <v>3019</v>
      </c>
    </row>
    <row r="817" spans="1:7" x14ac:dyDescent="0.2">
      <c r="A817" s="5">
        <v>816</v>
      </c>
      <c r="B817" s="5">
        <v>2499</v>
      </c>
      <c r="C817" s="5" t="s">
        <v>3017</v>
      </c>
      <c r="D817" s="72">
        <v>70000</v>
      </c>
      <c r="E817" s="5">
        <v>3</v>
      </c>
      <c r="F817" s="5" t="s">
        <v>3025</v>
      </c>
      <c r="G817" s="5" t="s">
        <v>3019</v>
      </c>
    </row>
    <row r="818" spans="1:7" x14ac:dyDescent="0.2">
      <c r="A818" s="4">
        <v>817</v>
      </c>
      <c r="B818" s="4">
        <v>2500</v>
      </c>
      <c r="C818" s="4" t="s">
        <v>3017</v>
      </c>
      <c r="D818" s="71">
        <v>70000</v>
      </c>
      <c r="E818" s="4">
        <v>4</v>
      </c>
      <c r="F818" s="4" t="s">
        <v>3025</v>
      </c>
      <c r="G818" s="4" t="s">
        <v>3019</v>
      </c>
    </row>
    <row r="819" spans="1:7" x14ac:dyDescent="0.2">
      <c r="A819" s="5">
        <v>818</v>
      </c>
      <c r="B819" s="5">
        <v>2502</v>
      </c>
      <c r="C819" s="5" t="s">
        <v>3020</v>
      </c>
      <c r="D819" s="72">
        <v>70000</v>
      </c>
      <c r="E819" s="5">
        <v>4</v>
      </c>
      <c r="F819" s="5" t="s">
        <v>3025</v>
      </c>
      <c r="G819" s="5" t="s">
        <v>3019</v>
      </c>
    </row>
    <row r="820" spans="1:7" x14ac:dyDescent="0.2">
      <c r="A820" s="4">
        <v>819</v>
      </c>
      <c r="B820" s="4">
        <v>2506</v>
      </c>
      <c r="C820" s="4" t="s">
        <v>3017</v>
      </c>
      <c r="D820" s="71">
        <v>70000</v>
      </c>
      <c r="E820" s="4">
        <v>4</v>
      </c>
      <c r="F820" s="4" t="s">
        <v>3025</v>
      </c>
      <c r="G820" s="4" t="s">
        <v>3019</v>
      </c>
    </row>
    <row r="821" spans="1:7" x14ac:dyDescent="0.2">
      <c r="A821" s="5">
        <v>820</v>
      </c>
      <c r="B821" s="5">
        <v>2507</v>
      </c>
      <c r="C821" s="5" t="s">
        <v>3017</v>
      </c>
      <c r="D821" s="72">
        <v>70000</v>
      </c>
      <c r="E821" s="5">
        <v>2</v>
      </c>
      <c r="F821" s="5" t="s">
        <v>3018</v>
      </c>
      <c r="G821" s="5" t="s">
        <v>3019</v>
      </c>
    </row>
    <row r="822" spans="1:7" x14ac:dyDescent="0.2">
      <c r="A822" s="4">
        <v>821</v>
      </c>
      <c r="B822" s="4">
        <v>2508</v>
      </c>
      <c r="C822" s="4" t="s">
        <v>3017</v>
      </c>
      <c r="D822" s="71">
        <v>60000</v>
      </c>
      <c r="E822" s="4">
        <v>0</v>
      </c>
      <c r="F822" s="4" t="s">
        <v>3025</v>
      </c>
      <c r="G822" s="4" t="s">
        <v>3019</v>
      </c>
    </row>
    <row r="823" spans="1:7" x14ac:dyDescent="0.2">
      <c r="A823" s="5">
        <v>822</v>
      </c>
      <c r="B823" s="5">
        <v>2509</v>
      </c>
      <c r="C823" s="5" t="s">
        <v>3017</v>
      </c>
      <c r="D823" s="72">
        <v>60000</v>
      </c>
      <c r="E823" s="5">
        <v>0</v>
      </c>
      <c r="F823" s="5" t="s">
        <v>3025</v>
      </c>
      <c r="G823" s="5" t="s">
        <v>3019</v>
      </c>
    </row>
    <row r="824" spans="1:7" x14ac:dyDescent="0.2">
      <c r="A824" s="4">
        <v>823</v>
      </c>
      <c r="B824" s="4">
        <v>2512</v>
      </c>
      <c r="C824" s="4" t="s">
        <v>3017</v>
      </c>
      <c r="D824" s="71">
        <v>60000</v>
      </c>
      <c r="E824" s="4">
        <v>0</v>
      </c>
      <c r="F824" s="4" t="s">
        <v>3025</v>
      </c>
      <c r="G824" s="4" t="s">
        <v>3019</v>
      </c>
    </row>
    <row r="825" spans="1:7" x14ac:dyDescent="0.2">
      <c r="A825" s="5">
        <v>824</v>
      </c>
      <c r="B825" s="5">
        <v>2516</v>
      </c>
      <c r="C825" s="5" t="s">
        <v>3017</v>
      </c>
      <c r="D825" s="72">
        <v>70000</v>
      </c>
      <c r="E825" s="5">
        <v>0</v>
      </c>
      <c r="F825" s="5" t="s">
        <v>3025</v>
      </c>
      <c r="G825" s="5" t="s">
        <v>3019</v>
      </c>
    </row>
    <row r="826" spans="1:7" x14ac:dyDescent="0.2">
      <c r="A826" s="4">
        <v>825</v>
      </c>
      <c r="B826" s="4">
        <v>2520</v>
      </c>
      <c r="C826" s="4" t="s">
        <v>3017</v>
      </c>
      <c r="D826" s="71">
        <v>70000</v>
      </c>
      <c r="E826" s="4">
        <v>4</v>
      </c>
      <c r="F826" s="4" t="s">
        <v>3025</v>
      </c>
      <c r="G826" s="4" t="s">
        <v>3019</v>
      </c>
    </row>
    <row r="827" spans="1:7" x14ac:dyDescent="0.2">
      <c r="A827" s="5">
        <v>826</v>
      </c>
      <c r="B827" s="5">
        <v>2521</v>
      </c>
      <c r="C827" s="5" t="s">
        <v>3020</v>
      </c>
      <c r="D827" s="72">
        <v>70000</v>
      </c>
      <c r="E827" s="5">
        <v>5</v>
      </c>
      <c r="F827" s="5" t="s">
        <v>3025</v>
      </c>
      <c r="G827" s="5" t="s">
        <v>3019</v>
      </c>
    </row>
    <row r="828" spans="1:7" x14ac:dyDescent="0.2">
      <c r="A828" s="4">
        <v>827</v>
      </c>
      <c r="B828" s="4">
        <v>2522</v>
      </c>
      <c r="C828" s="4" t="s">
        <v>3017</v>
      </c>
      <c r="D828" s="71">
        <v>70000</v>
      </c>
      <c r="E828" s="4">
        <v>5</v>
      </c>
      <c r="F828" s="4" t="s">
        <v>3025</v>
      </c>
      <c r="G828" s="4" t="s">
        <v>3019</v>
      </c>
    </row>
    <row r="829" spans="1:7" x14ac:dyDescent="0.2">
      <c r="A829" s="5">
        <v>828</v>
      </c>
      <c r="B829" s="5">
        <v>2526</v>
      </c>
      <c r="C829" s="5" t="s">
        <v>3017</v>
      </c>
      <c r="D829" s="72">
        <v>60000</v>
      </c>
      <c r="E829" s="5">
        <v>2</v>
      </c>
      <c r="F829" s="5" t="s">
        <v>3025</v>
      </c>
      <c r="G829" s="5" t="s">
        <v>3019</v>
      </c>
    </row>
    <row r="830" spans="1:7" x14ac:dyDescent="0.2">
      <c r="A830" s="4">
        <v>829</v>
      </c>
      <c r="B830" s="4">
        <v>2527</v>
      </c>
      <c r="C830" s="4" t="s">
        <v>3017</v>
      </c>
      <c r="D830" s="71">
        <v>70000</v>
      </c>
      <c r="E830" s="4">
        <v>5</v>
      </c>
      <c r="F830" s="4" t="s">
        <v>3025</v>
      </c>
      <c r="G830" s="4" t="s">
        <v>3019</v>
      </c>
    </row>
    <row r="831" spans="1:7" x14ac:dyDescent="0.2">
      <c r="A831" s="5">
        <v>830</v>
      </c>
      <c r="B831" s="5">
        <v>2530</v>
      </c>
      <c r="C831" s="5" t="s">
        <v>3017</v>
      </c>
      <c r="D831" s="72">
        <v>70000</v>
      </c>
      <c r="E831" s="5">
        <v>5</v>
      </c>
      <c r="F831" s="5" t="s">
        <v>3025</v>
      </c>
      <c r="G831" s="5" t="s">
        <v>3019</v>
      </c>
    </row>
    <row r="832" spans="1:7" x14ac:dyDescent="0.2">
      <c r="A832" s="4">
        <v>831</v>
      </c>
      <c r="B832" s="4">
        <v>2531</v>
      </c>
      <c r="C832" s="4" t="s">
        <v>3017</v>
      </c>
      <c r="D832" s="71">
        <v>80000</v>
      </c>
      <c r="E832" s="4">
        <v>3</v>
      </c>
      <c r="F832" s="4" t="s">
        <v>3025</v>
      </c>
      <c r="G832" s="4" t="s">
        <v>3019</v>
      </c>
    </row>
    <row r="833" spans="1:7" x14ac:dyDescent="0.2">
      <c r="A833" s="5">
        <v>832</v>
      </c>
      <c r="B833" s="5">
        <v>2534</v>
      </c>
      <c r="C833" s="5" t="s">
        <v>3017</v>
      </c>
      <c r="D833" s="72">
        <v>80000</v>
      </c>
      <c r="E833" s="5">
        <v>3</v>
      </c>
      <c r="F833" s="5" t="s">
        <v>3025</v>
      </c>
      <c r="G833" s="5" t="s">
        <v>3019</v>
      </c>
    </row>
    <row r="834" spans="1:7" x14ac:dyDescent="0.2">
      <c r="A834" s="4">
        <v>833</v>
      </c>
      <c r="B834" s="4">
        <v>2539</v>
      </c>
      <c r="C834" s="4" t="s">
        <v>3020</v>
      </c>
      <c r="D834" s="71">
        <v>40000</v>
      </c>
      <c r="E834" s="4">
        <v>0</v>
      </c>
      <c r="F834" s="4" t="s">
        <v>3018</v>
      </c>
      <c r="G834" s="4" t="s">
        <v>3021</v>
      </c>
    </row>
    <row r="835" spans="1:7" x14ac:dyDescent="0.2">
      <c r="A835" s="5">
        <v>834</v>
      </c>
      <c r="B835" s="5">
        <v>2540</v>
      </c>
      <c r="C835" s="5" t="s">
        <v>3017</v>
      </c>
      <c r="D835" s="72">
        <v>80000</v>
      </c>
      <c r="E835" s="5">
        <v>3</v>
      </c>
      <c r="F835" s="5" t="s">
        <v>3018</v>
      </c>
      <c r="G835" s="5" t="s">
        <v>3019</v>
      </c>
    </row>
    <row r="836" spans="1:7" x14ac:dyDescent="0.2">
      <c r="A836" s="4">
        <v>835</v>
      </c>
      <c r="B836" s="4">
        <v>2543</v>
      </c>
      <c r="C836" s="4" t="s">
        <v>3020</v>
      </c>
      <c r="D836" s="71">
        <v>80000</v>
      </c>
      <c r="E836" s="4">
        <v>3</v>
      </c>
      <c r="F836" s="4" t="s">
        <v>3018</v>
      </c>
      <c r="G836" s="4" t="s">
        <v>3021</v>
      </c>
    </row>
    <row r="837" spans="1:7" x14ac:dyDescent="0.2">
      <c r="A837" s="5">
        <v>836</v>
      </c>
      <c r="B837" s="5">
        <v>2545</v>
      </c>
      <c r="C837" s="5" t="s">
        <v>3020</v>
      </c>
      <c r="D837" s="72">
        <v>80000</v>
      </c>
      <c r="E837" s="5">
        <v>3</v>
      </c>
      <c r="F837" s="5" t="s">
        <v>3018</v>
      </c>
      <c r="G837" s="5" t="s">
        <v>3019</v>
      </c>
    </row>
    <row r="838" spans="1:7" x14ac:dyDescent="0.2">
      <c r="A838" s="4">
        <v>837</v>
      </c>
      <c r="B838" s="4">
        <v>2547</v>
      </c>
      <c r="C838" s="4" t="s">
        <v>3017</v>
      </c>
      <c r="D838" s="71">
        <v>80000</v>
      </c>
      <c r="E838" s="4">
        <v>3</v>
      </c>
      <c r="F838" s="4" t="s">
        <v>3018</v>
      </c>
      <c r="G838" s="4" t="s">
        <v>3019</v>
      </c>
    </row>
    <row r="839" spans="1:7" x14ac:dyDescent="0.2">
      <c r="A839" s="5">
        <v>838</v>
      </c>
      <c r="B839" s="5">
        <v>2548</v>
      </c>
      <c r="C839" s="5" t="s">
        <v>3020</v>
      </c>
      <c r="D839" s="72">
        <v>80000</v>
      </c>
      <c r="E839" s="5">
        <v>3</v>
      </c>
      <c r="F839" s="5" t="s">
        <v>3018</v>
      </c>
      <c r="G839" s="5" t="s">
        <v>3019</v>
      </c>
    </row>
    <row r="840" spans="1:7" x14ac:dyDescent="0.2">
      <c r="A840" s="4">
        <v>839</v>
      </c>
      <c r="B840" s="4">
        <v>2549</v>
      </c>
      <c r="C840" s="4" t="s">
        <v>3020</v>
      </c>
      <c r="D840" s="71">
        <v>80000</v>
      </c>
      <c r="E840" s="4">
        <v>3</v>
      </c>
      <c r="F840" s="4" t="s">
        <v>3018</v>
      </c>
      <c r="G840" s="4" t="s">
        <v>3021</v>
      </c>
    </row>
    <row r="841" spans="1:7" x14ac:dyDescent="0.2">
      <c r="A841" s="5">
        <v>840</v>
      </c>
      <c r="B841" s="5">
        <v>2551</v>
      </c>
      <c r="C841" s="5" t="s">
        <v>3020</v>
      </c>
      <c r="D841" s="72">
        <v>60000</v>
      </c>
      <c r="E841" s="5">
        <v>0</v>
      </c>
      <c r="F841" s="5" t="s">
        <v>3025</v>
      </c>
      <c r="G841" s="5" t="s">
        <v>3019</v>
      </c>
    </row>
    <row r="842" spans="1:7" x14ac:dyDescent="0.2">
      <c r="A842" s="4">
        <v>841</v>
      </c>
      <c r="B842" s="4">
        <v>2553</v>
      </c>
      <c r="C842" s="4" t="s">
        <v>3017</v>
      </c>
      <c r="D842" s="71">
        <v>60000</v>
      </c>
      <c r="E842" s="4">
        <v>0</v>
      </c>
      <c r="F842" s="4" t="s">
        <v>3025</v>
      </c>
      <c r="G842" s="4" t="s">
        <v>3019</v>
      </c>
    </row>
    <row r="843" spans="1:7" x14ac:dyDescent="0.2">
      <c r="A843" s="5">
        <v>842</v>
      </c>
      <c r="B843" s="5">
        <v>2555</v>
      </c>
      <c r="C843" s="5" t="s">
        <v>3017</v>
      </c>
      <c r="D843" s="72">
        <v>40000</v>
      </c>
      <c r="E843" s="5">
        <v>0</v>
      </c>
      <c r="F843" s="5" t="s">
        <v>3018</v>
      </c>
      <c r="G843" s="5" t="s">
        <v>3021</v>
      </c>
    </row>
    <row r="844" spans="1:7" x14ac:dyDescent="0.2">
      <c r="A844" s="4">
        <v>843</v>
      </c>
      <c r="B844" s="4">
        <v>2561</v>
      </c>
      <c r="C844" s="4" t="s">
        <v>3020</v>
      </c>
      <c r="D844" s="71">
        <v>50000</v>
      </c>
      <c r="E844" s="4">
        <v>4</v>
      </c>
      <c r="F844" s="4" t="s">
        <v>3018</v>
      </c>
      <c r="G844" s="4" t="s">
        <v>3019</v>
      </c>
    </row>
    <row r="845" spans="1:7" x14ac:dyDescent="0.2">
      <c r="A845" s="5">
        <v>844</v>
      </c>
      <c r="B845" s="5">
        <v>2563</v>
      </c>
      <c r="C845" s="5" t="s">
        <v>3020</v>
      </c>
      <c r="D845" s="72">
        <v>50000</v>
      </c>
      <c r="E845" s="5">
        <v>4</v>
      </c>
      <c r="F845" s="5" t="s">
        <v>3018</v>
      </c>
      <c r="G845" s="5" t="s">
        <v>3021</v>
      </c>
    </row>
    <row r="846" spans="1:7" x14ac:dyDescent="0.2">
      <c r="A846" s="4">
        <v>845</v>
      </c>
      <c r="B846" s="4">
        <v>2570</v>
      </c>
      <c r="C846" s="4" t="s">
        <v>3020</v>
      </c>
      <c r="D846" s="71">
        <v>50000</v>
      </c>
      <c r="E846" s="4">
        <v>4</v>
      </c>
      <c r="F846" s="4" t="s">
        <v>3018</v>
      </c>
      <c r="G846" s="4" t="s">
        <v>3019</v>
      </c>
    </row>
    <row r="847" spans="1:7" x14ac:dyDescent="0.2">
      <c r="A847" s="5">
        <v>846</v>
      </c>
      <c r="B847" s="5">
        <v>2571</v>
      </c>
      <c r="C847" s="5" t="s">
        <v>3020</v>
      </c>
      <c r="D847" s="72">
        <v>30000</v>
      </c>
      <c r="E847" s="5">
        <v>2</v>
      </c>
      <c r="F847" s="5" t="s">
        <v>3023</v>
      </c>
      <c r="G847" s="5" t="s">
        <v>3021</v>
      </c>
    </row>
    <row r="848" spans="1:7" x14ac:dyDescent="0.2">
      <c r="A848" s="4">
        <v>847</v>
      </c>
      <c r="B848" s="4">
        <v>2578</v>
      </c>
      <c r="C848" s="4" t="s">
        <v>3020</v>
      </c>
      <c r="D848" s="71">
        <v>50000</v>
      </c>
      <c r="E848" s="4">
        <v>4</v>
      </c>
      <c r="F848" s="4" t="s">
        <v>3018</v>
      </c>
      <c r="G848" s="4" t="s">
        <v>3019</v>
      </c>
    </row>
    <row r="849" spans="1:7" x14ac:dyDescent="0.2">
      <c r="A849" s="5">
        <v>848</v>
      </c>
      <c r="B849" s="5">
        <v>2579</v>
      </c>
      <c r="C849" s="5" t="s">
        <v>3020</v>
      </c>
      <c r="D849" s="72">
        <v>50000</v>
      </c>
      <c r="E849" s="5">
        <v>4</v>
      </c>
      <c r="F849" s="5" t="s">
        <v>3018</v>
      </c>
      <c r="G849" s="5" t="s">
        <v>3021</v>
      </c>
    </row>
    <row r="850" spans="1:7" x14ac:dyDescent="0.2">
      <c r="A850" s="4">
        <v>849</v>
      </c>
      <c r="B850" s="4">
        <v>2583</v>
      </c>
      <c r="C850" s="4" t="s">
        <v>3017</v>
      </c>
      <c r="D850" s="71">
        <v>50000</v>
      </c>
      <c r="E850" s="4">
        <v>4</v>
      </c>
      <c r="F850" s="4" t="s">
        <v>3018</v>
      </c>
      <c r="G850" s="4" t="s">
        <v>3019</v>
      </c>
    </row>
    <row r="851" spans="1:7" x14ac:dyDescent="0.2">
      <c r="A851" s="5">
        <v>850</v>
      </c>
      <c r="B851" s="5">
        <v>2584</v>
      </c>
      <c r="C851" s="5" t="s">
        <v>3020</v>
      </c>
      <c r="D851" s="72">
        <v>50000</v>
      </c>
      <c r="E851" s="5">
        <v>4</v>
      </c>
      <c r="F851" s="5" t="s">
        <v>3018</v>
      </c>
      <c r="G851" s="5" t="s">
        <v>3019</v>
      </c>
    </row>
    <row r="852" spans="1:7" x14ac:dyDescent="0.2">
      <c r="A852" s="4">
        <v>851</v>
      </c>
      <c r="B852" s="4">
        <v>2587</v>
      </c>
      <c r="C852" s="4" t="s">
        <v>3020</v>
      </c>
      <c r="D852" s="71">
        <v>50000</v>
      </c>
      <c r="E852" s="4">
        <v>4</v>
      </c>
      <c r="F852" s="4" t="s">
        <v>3018</v>
      </c>
      <c r="G852" s="4" t="s">
        <v>3019</v>
      </c>
    </row>
    <row r="853" spans="1:7" x14ac:dyDescent="0.2">
      <c r="A853" s="5">
        <v>852</v>
      </c>
      <c r="B853" s="5">
        <v>2593</v>
      </c>
      <c r="C853" s="5" t="s">
        <v>3020</v>
      </c>
      <c r="D853" s="72">
        <v>60000</v>
      </c>
      <c r="E853" s="5">
        <v>4</v>
      </c>
      <c r="F853" s="5" t="s">
        <v>3018</v>
      </c>
      <c r="G853" s="5" t="s">
        <v>3019</v>
      </c>
    </row>
    <row r="854" spans="1:7" x14ac:dyDescent="0.2">
      <c r="A854" s="4">
        <v>853</v>
      </c>
      <c r="B854" s="4">
        <v>2601</v>
      </c>
      <c r="C854" s="4" t="s">
        <v>3020</v>
      </c>
      <c r="D854" s="71">
        <v>60000</v>
      </c>
      <c r="E854" s="4">
        <v>4</v>
      </c>
      <c r="F854" s="4" t="s">
        <v>3018</v>
      </c>
      <c r="G854" s="4" t="s">
        <v>3021</v>
      </c>
    </row>
    <row r="855" spans="1:7" x14ac:dyDescent="0.2">
      <c r="A855" s="5">
        <v>854</v>
      </c>
      <c r="B855" s="5">
        <v>2603</v>
      </c>
      <c r="C855" s="5" t="s">
        <v>3020</v>
      </c>
      <c r="D855" s="72">
        <v>60000</v>
      </c>
      <c r="E855" s="5">
        <v>0</v>
      </c>
      <c r="F855" s="5" t="s">
        <v>3018</v>
      </c>
      <c r="G855" s="5" t="s">
        <v>3019</v>
      </c>
    </row>
    <row r="856" spans="1:7" x14ac:dyDescent="0.2">
      <c r="A856" s="4">
        <v>855</v>
      </c>
      <c r="B856" s="4">
        <v>2604</v>
      </c>
      <c r="C856" s="4" t="s">
        <v>3020</v>
      </c>
      <c r="D856" s="71">
        <v>60000</v>
      </c>
      <c r="E856" s="4">
        <v>2</v>
      </c>
      <c r="F856" s="4" t="s">
        <v>3025</v>
      </c>
      <c r="G856" s="4" t="s">
        <v>3021</v>
      </c>
    </row>
    <row r="857" spans="1:7" x14ac:dyDescent="0.2">
      <c r="A857" s="5">
        <v>856</v>
      </c>
      <c r="B857" s="5">
        <v>2610</v>
      </c>
      <c r="C857" s="5" t="s">
        <v>3017</v>
      </c>
      <c r="D857" s="72">
        <v>60000</v>
      </c>
      <c r="E857" s="5">
        <v>4</v>
      </c>
      <c r="F857" s="5" t="s">
        <v>3018</v>
      </c>
      <c r="G857" s="5" t="s">
        <v>3019</v>
      </c>
    </row>
    <row r="858" spans="1:7" x14ac:dyDescent="0.2">
      <c r="A858" s="4">
        <v>857</v>
      </c>
      <c r="B858" s="4">
        <v>2613</v>
      </c>
      <c r="C858" s="4" t="s">
        <v>3017</v>
      </c>
      <c r="D858" s="71">
        <v>60000</v>
      </c>
      <c r="E858" s="4">
        <v>3</v>
      </c>
      <c r="F858" s="4" t="s">
        <v>3025</v>
      </c>
      <c r="G858" s="4" t="s">
        <v>3019</v>
      </c>
    </row>
    <row r="859" spans="1:7" x14ac:dyDescent="0.2">
      <c r="A859" s="5">
        <v>858</v>
      </c>
      <c r="B859" s="5">
        <v>2616</v>
      </c>
      <c r="C859" s="5" t="s">
        <v>3020</v>
      </c>
      <c r="D859" s="72">
        <v>60000</v>
      </c>
      <c r="E859" s="5">
        <v>3</v>
      </c>
      <c r="F859" s="5" t="s">
        <v>3025</v>
      </c>
      <c r="G859" s="5" t="s">
        <v>3021</v>
      </c>
    </row>
    <row r="860" spans="1:7" x14ac:dyDescent="0.2">
      <c r="A860" s="4">
        <v>859</v>
      </c>
      <c r="B860" s="4">
        <v>2617</v>
      </c>
      <c r="C860" s="4" t="s">
        <v>3017</v>
      </c>
      <c r="D860" s="71">
        <v>40000</v>
      </c>
      <c r="E860" s="4">
        <v>3</v>
      </c>
      <c r="F860" s="4" t="s">
        <v>3023</v>
      </c>
      <c r="G860" s="4" t="s">
        <v>3019</v>
      </c>
    </row>
    <row r="861" spans="1:7" x14ac:dyDescent="0.2">
      <c r="A861" s="5">
        <v>860</v>
      </c>
      <c r="B861" s="5">
        <v>2618</v>
      </c>
      <c r="C861" s="5" t="s">
        <v>3017</v>
      </c>
      <c r="D861" s="72">
        <v>70000</v>
      </c>
      <c r="E861" s="5">
        <v>1</v>
      </c>
      <c r="F861" s="5" t="s">
        <v>3022</v>
      </c>
      <c r="G861" s="5" t="s">
        <v>3019</v>
      </c>
    </row>
    <row r="862" spans="1:7" x14ac:dyDescent="0.2">
      <c r="A862" s="4">
        <v>861</v>
      </c>
      <c r="B862" s="4">
        <v>2619</v>
      </c>
      <c r="C862" s="4" t="s">
        <v>3017</v>
      </c>
      <c r="D862" s="71">
        <v>70000</v>
      </c>
      <c r="E862" s="4">
        <v>1</v>
      </c>
      <c r="F862" s="4" t="s">
        <v>3022</v>
      </c>
      <c r="G862" s="4" t="s">
        <v>3019</v>
      </c>
    </row>
    <row r="863" spans="1:7" x14ac:dyDescent="0.2">
      <c r="A863" s="5">
        <v>862</v>
      </c>
      <c r="B863" s="5">
        <v>2620</v>
      </c>
      <c r="C863" s="5" t="s">
        <v>3017</v>
      </c>
      <c r="D863" s="72">
        <v>70000</v>
      </c>
      <c r="E863" s="5">
        <v>1</v>
      </c>
      <c r="F863" s="5" t="s">
        <v>3022</v>
      </c>
      <c r="G863" s="5" t="s">
        <v>3019</v>
      </c>
    </row>
    <row r="864" spans="1:7" x14ac:dyDescent="0.2">
      <c r="A864" s="4">
        <v>863</v>
      </c>
      <c r="B864" s="4">
        <v>2621</v>
      </c>
      <c r="C864" s="4" t="s">
        <v>3020</v>
      </c>
      <c r="D864" s="71">
        <v>40000</v>
      </c>
      <c r="E864" s="4">
        <v>4</v>
      </c>
      <c r="F864" s="4" t="s">
        <v>3023</v>
      </c>
      <c r="G864" s="4" t="s">
        <v>3019</v>
      </c>
    </row>
    <row r="865" spans="1:7" x14ac:dyDescent="0.2">
      <c r="A865" s="5">
        <v>864</v>
      </c>
      <c r="B865" s="5">
        <v>2626</v>
      </c>
      <c r="C865" s="5" t="s">
        <v>3017</v>
      </c>
      <c r="D865" s="72">
        <v>60000</v>
      </c>
      <c r="E865" s="5">
        <v>1</v>
      </c>
      <c r="F865" s="5" t="s">
        <v>3022</v>
      </c>
      <c r="G865" s="5" t="s">
        <v>3019</v>
      </c>
    </row>
    <row r="866" spans="1:7" x14ac:dyDescent="0.2">
      <c r="A866" s="4">
        <v>865</v>
      </c>
      <c r="B866" s="4">
        <v>2628</v>
      </c>
      <c r="C866" s="4" t="s">
        <v>3017</v>
      </c>
      <c r="D866" s="71">
        <v>60000</v>
      </c>
      <c r="E866" s="4">
        <v>1</v>
      </c>
      <c r="F866" s="4" t="s">
        <v>3022</v>
      </c>
      <c r="G866" s="4" t="s">
        <v>3019</v>
      </c>
    </row>
    <row r="867" spans="1:7" x14ac:dyDescent="0.2">
      <c r="A867" s="5">
        <v>866</v>
      </c>
      <c r="B867" s="5">
        <v>2630</v>
      </c>
      <c r="C867" s="5" t="s">
        <v>3017</v>
      </c>
      <c r="D867" s="72">
        <v>60000</v>
      </c>
      <c r="E867" s="5">
        <v>1</v>
      </c>
      <c r="F867" s="5" t="s">
        <v>3022</v>
      </c>
      <c r="G867" s="5" t="s">
        <v>3019</v>
      </c>
    </row>
    <row r="868" spans="1:7" x14ac:dyDescent="0.2">
      <c r="A868" s="4">
        <v>867</v>
      </c>
      <c r="B868" s="4">
        <v>2638</v>
      </c>
      <c r="C868" s="4" t="s">
        <v>3017</v>
      </c>
      <c r="D868" s="71">
        <v>60000</v>
      </c>
      <c r="E868" s="4">
        <v>1</v>
      </c>
      <c r="F868" s="4" t="s">
        <v>3022</v>
      </c>
      <c r="G868" s="4" t="s">
        <v>3021</v>
      </c>
    </row>
    <row r="869" spans="1:7" x14ac:dyDescent="0.2">
      <c r="A869" s="5">
        <v>868</v>
      </c>
      <c r="B869" s="5">
        <v>2639</v>
      </c>
      <c r="C869" s="5" t="s">
        <v>3017</v>
      </c>
      <c r="D869" s="72">
        <v>40000</v>
      </c>
      <c r="E869" s="5">
        <v>4</v>
      </c>
      <c r="F869" s="5" t="s">
        <v>3023</v>
      </c>
      <c r="G869" s="5" t="s">
        <v>3019</v>
      </c>
    </row>
    <row r="870" spans="1:7" x14ac:dyDescent="0.2">
      <c r="A870" s="4">
        <v>869</v>
      </c>
      <c r="B870" s="4">
        <v>2647</v>
      </c>
      <c r="C870" s="4" t="s">
        <v>3020</v>
      </c>
      <c r="D870" s="71">
        <v>70000</v>
      </c>
      <c r="E870" s="4">
        <v>0</v>
      </c>
      <c r="F870" s="4" t="s">
        <v>3022</v>
      </c>
      <c r="G870" s="4" t="s">
        <v>3019</v>
      </c>
    </row>
    <row r="871" spans="1:7" x14ac:dyDescent="0.2">
      <c r="A871" s="5">
        <v>870</v>
      </c>
      <c r="B871" s="5">
        <v>2649</v>
      </c>
      <c r="C871" s="5" t="s">
        <v>3020</v>
      </c>
      <c r="D871" s="72">
        <v>70000</v>
      </c>
      <c r="E871" s="5">
        <v>0</v>
      </c>
      <c r="F871" s="5" t="s">
        <v>3022</v>
      </c>
      <c r="G871" s="5" t="s">
        <v>3021</v>
      </c>
    </row>
    <row r="872" spans="1:7" x14ac:dyDescent="0.2">
      <c r="A872" s="4">
        <v>871</v>
      </c>
      <c r="B872" s="4">
        <v>2650</v>
      </c>
      <c r="C872" s="4" t="s">
        <v>3020</v>
      </c>
      <c r="D872" s="71">
        <v>70000</v>
      </c>
      <c r="E872" s="4">
        <v>0</v>
      </c>
      <c r="F872" s="4" t="s">
        <v>3022</v>
      </c>
      <c r="G872" s="4" t="s">
        <v>3021</v>
      </c>
    </row>
    <row r="873" spans="1:7" x14ac:dyDescent="0.2">
      <c r="A873" s="5">
        <v>872</v>
      </c>
      <c r="B873" s="5">
        <v>2652</v>
      </c>
      <c r="C873" s="5" t="s">
        <v>3020</v>
      </c>
      <c r="D873" s="72">
        <v>70000</v>
      </c>
      <c r="E873" s="5">
        <v>0</v>
      </c>
      <c r="F873" s="5" t="s">
        <v>3022</v>
      </c>
      <c r="G873" s="5" t="s">
        <v>3021</v>
      </c>
    </row>
    <row r="874" spans="1:7" x14ac:dyDescent="0.2">
      <c r="A874" s="4">
        <v>873</v>
      </c>
      <c r="B874" s="4">
        <v>2653</v>
      </c>
      <c r="C874" s="4" t="s">
        <v>3020</v>
      </c>
      <c r="D874" s="71">
        <v>60000</v>
      </c>
      <c r="E874" s="4">
        <v>0</v>
      </c>
      <c r="F874" s="4" t="s">
        <v>3025</v>
      </c>
      <c r="G874" s="4" t="s">
        <v>3021</v>
      </c>
    </row>
    <row r="875" spans="1:7" x14ac:dyDescent="0.2">
      <c r="A875" s="5">
        <v>874</v>
      </c>
      <c r="B875" s="5">
        <v>2655</v>
      </c>
      <c r="C875" s="5" t="s">
        <v>3017</v>
      </c>
      <c r="D875" s="72">
        <v>60000</v>
      </c>
      <c r="E875" s="5">
        <v>0</v>
      </c>
      <c r="F875" s="5" t="s">
        <v>3025</v>
      </c>
      <c r="G875" s="5" t="s">
        <v>3021</v>
      </c>
    </row>
    <row r="876" spans="1:7" x14ac:dyDescent="0.2">
      <c r="A876" s="4">
        <v>875</v>
      </c>
      <c r="B876" s="4">
        <v>2667</v>
      </c>
      <c r="C876" s="4" t="s">
        <v>3020</v>
      </c>
      <c r="D876" s="71">
        <v>60000</v>
      </c>
      <c r="E876" s="4">
        <v>0</v>
      </c>
      <c r="F876" s="4" t="s">
        <v>3018</v>
      </c>
      <c r="G876" s="4" t="s">
        <v>3021</v>
      </c>
    </row>
    <row r="877" spans="1:7" x14ac:dyDescent="0.2">
      <c r="A877" s="5">
        <v>876</v>
      </c>
      <c r="B877" s="5">
        <v>2668</v>
      </c>
      <c r="C877" s="5" t="s">
        <v>3017</v>
      </c>
      <c r="D877" s="72">
        <v>60000</v>
      </c>
      <c r="E877" s="5">
        <v>1</v>
      </c>
      <c r="F877" s="5" t="s">
        <v>3022</v>
      </c>
      <c r="G877" s="5" t="s">
        <v>3021</v>
      </c>
    </row>
    <row r="878" spans="1:7" x14ac:dyDescent="0.2">
      <c r="A878" s="4">
        <v>877</v>
      </c>
      <c r="B878" s="4">
        <v>2670</v>
      </c>
      <c r="C878" s="4" t="s">
        <v>3017</v>
      </c>
      <c r="D878" s="71">
        <v>60000</v>
      </c>
      <c r="E878" s="4">
        <v>1</v>
      </c>
      <c r="F878" s="4" t="s">
        <v>3022</v>
      </c>
      <c r="G878" s="4" t="s">
        <v>3019</v>
      </c>
    </row>
    <row r="879" spans="1:7" x14ac:dyDescent="0.2">
      <c r="A879" s="5">
        <v>878</v>
      </c>
      <c r="B879" s="5">
        <v>2671</v>
      </c>
      <c r="C879" s="5" t="s">
        <v>3017</v>
      </c>
      <c r="D879" s="72">
        <v>60000</v>
      </c>
      <c r="E879" s="5">
        <v>1</v>
      </c>
      <c r="F879" s="5" t="s">
        <v>3022</v>
      </c>
      <c r="G879" s="5" t="s">
        <v>3019</v>
      </c>
    </row>
    <row r="880" spans="1:7" x14ac:dyDescent="0.2">
      <c r="A880" s="4">
        <v>879</v>
      </c>
      <c r="B880" s="4">
        <v>2677</v>
      </c>
      <c r="C880" s="4" t="s">
        <v>3017</v>
      </c>
      <c r="D880" s="71">
        <v>60000</v>
      </c>
      <c r="E880" s="4">
        <v>1</v>
      </c>
      <c r="F880" s="4" t="s">
        <v>3022</v>
      </c>
      <c r="G880" s="4" t="s">
        <v>3019</v>
      </c>
    </row>
    <row r="881" spans="1:7" x14ac:dyDescent="0.2">
      <c r="A881" s="5">
        <v>880</v>
      </c>
      <c r="B881" s="5">
        <v>2684</v>
      </c>
      <c r="C881" s="5" t="s">
        <v>3017</v>
      </c>
      <c r="D881" s="72">
        <v>60000</v>
      </c>
      <c r="E881" s="5">
        <v>1</v>
      </c>
      <c r="F881" s="5" t="s">
        <v>3022</v>
      </c>
      <c r="G881" s="5" t="s">
        <v>3019</v>
      </c>
    </row>
    <row r="882" spans="1:7" x14ac:dyDescent="0.2">
      <c r="A882" s="4">
        <v>881</v>
      </c>
      <c r="B882" s="4">
        <v>2685</v>
      </c>
      <c r="C882" s="4" t="s">
        <v>3017</v>
      </c>
      <c r="D882" s="71">
        <v>60000</v>
      </c>
      <c r="E882" s="4">
        <v>1</v>
      </c>
      <c r="F882" s="4" t="s">
        <v>3022</v>
      </c>
      <c r="G882" s="4" t="s">
        <v>3019</v>
      </c>
    </row>
    <row r="883" spans="1:7" x14ac:dyDescent="0.2">
      <c r="A883" s="5">
        <v>882</v>
      </c>
      <c r="B883" s="5">
        <v>2689</v>
      </c>
      <c r="C883" s="5" t="s">
        <v>3017</v>
      </c>
      <c r="D883" s="72">
        <v>60000</v>
      </c>
      <c r="E883" s="5">
        <v>4</v>
      </c>
      <c r="F883" s="5" t="s">
        <v>3018</v>
      </c>
      <c r="G883" s="5" t="s">
        <v>3019</v>
      </c>
    </row>
    <row r="884" spans="1:7" x14ac:dyDescent="0.2">
      <c r="A884" s="4">
        <v>883</v>
      </c>
      <c r="B884" s="4">
        <v>2693</v>
      </c>
      <c r="C884" s="4" t="s">
        <v>3017</v>
      </c>
      <c r="D884" s="71">
        <v>60000</v>
      </c>
      <c r="E884" s="4">
        <v>4</v>
      </c>
      <c r="F884" s="4" t="s">
        <v>3018</v>
      </c>
      <c r="G884" s="4" t="s">
        <v>3019</v>
      </c>
    </row>
    <row r="885" spans="1:7" x14ac:dyDescent="0.2">
      <c r="A885" s="5">
        <v>884</v>
      </c>
      <c r="B885" s="5">
        <v>2696</v>
      </c>
      <c r="C885" s="5" t="s">
        <v>3017</v>
      </c>
      <c r="D885" s="72">
        <v>70000</v>
      </c>
      <c r="E885" s="5">
        <v>5</v>
      </c>
      <c r="F885" s="5" t="s">
        <v>3025</v>
      </c>
      <c r="G885" s="5" t="s">
        <v>3019</v>
      </c>
    </row>
    <row r="886" spans="1:7" x14ac:dyDescent="0.2">
      <c r="A886" s="4">
        <v>885</v>
      </c>
      <c r="B886" s="4">
        <v>2697</v>
      </c>
      <c r="C886" s="4" t="s">
        <v>3017</v>
      </c>
      <c r="D886" s="71">
        <v>80000</v>
      </c>
      <c r="E886" s="4">
        <v>5</v>
      </c>
      <c r="F886" s="4" t="s">
        <v>3025</v>
      </c>
      <c r="G886" s="4" t="s">
        <v>3019</v>
      </c>
    </row>
    <row r="887" spans="1:7" x14ac:dyDescent="0.2">
      <c r="A887" s="5">
        <v>886</v>
      </c>
      <c r="B887" s="5">
        <v>2699</v>
      </c>
      <c r="C887" s="5" t="s">
        <v>3017</v>
      </c>
      <c r="D887" s="72">
        <v>80000</v>
      </c>
      <c r="E887" s="5">
        <v>2</v>
      </c>
      <c r="F887" s="5" t="s">
        <v>3025</v>
      </c>
      <c r="G887" s="5" t="s">
        <v>3019</v>
      </c>
    </row>
    <row r="888" spans="1:7" x14ac:dyDescent="0.2">
      <c r="A888" s="4">
        <v>887</v>
      </c>
      <c r="B888" s="4">
        <v>2704</v>
      </c>
      <c r="C888" s="4" t="s">
        <v>3017</v>
      </c>
      <c r="D888" s="71">
        <v>60000</v>
      </c>
      <c r="E888" s="4">
        <v>3</v>
      </c>
      <c r="F888" s="4" t="s">
        <v>3018</v>
      </c>
      <c r="G888" s="4" t="s">
        <v>3019</v>
      </c>
    </row>
    <row r="889" spans="1:7" x14ac:dyDescent="0.2">
      <c r="A889" s="5">
        <v>888</v>
      </c>
      <c r="B889" s="5">
        <v>2709</v>
      </c>
      <c r="C889" s="5" t="s">
        <v>3017</v>
      </c>
      <c r="D889" s="72">
        <v>60000</v>
      </c>
      <c r="E889" s="5">
        <v>1</v>
      </c>
      <c r="F889" s="5" t="s">
        <v>3018</v>
      </c>
      <c r="G889" s="5" t="s">
        <v>3019</v>
      </c>
    </row>
    <row r="890" spans="1:7" x14ac:dyDescent="0.2">
      <c r="A890" s="4">
        <v>889</v>
      </c>
      <c r="B890" s="4">
        <v>2713</v>
      </c>
      <c r="C890" s="4" t="s">
        <v>3017</v>
      </c>
      <c r="D890" s="71">
        <v>60000</v>
      </c>
      <c r="E890" s="4">
        <v>1</v>
      </c>
      <c r="F890" s="4" t="s">
        <v>3018</v>
      </c>
      <c r="G890" s="4" t="s">
        <v>3019</v>
      </c>
    </row>
    <row r="891" spans="1:7" x14ac:dyDescent="0.2">
      <c r="A891" s="5">
        <v>890</v>
      </c>
      <c r="B891" s="5">
        <v>2715</v>
      </c>
      <c r="C891" s="5" t="s">
        <v>3020</v>
      </c>
      <c r="D891" s="72">
        <v>60000</v>
      </c>
      <c r="E891" s="5">
        <v>1</v>
      </c>
      <c r="F891" s="5" t="s">
        <v>3018</v>
      </c>
      <c r="G891" s="5" t="s">
        <v>3019</v>
      </c>
    </row>
    <row r="892" spans="1:7" x14ac:dyDescent="0.2">
      <c r="A892" s="4">
        <v>891</v>
      </c>
      <c r="B892" s="4">
        <v>2718</v>
      </c>
      <c r="C892" s="4" t="s">
        <v>3017</v>
      </c>
      <c r="D892" s="71">
        <v>70000</v>
      </c>
      <c r="E892" s="4">
        <v>5</v>
      </c>
      <c r="F892" s="4" t="s">
        <v>3025</v>
      </c>
      <c r="G892" s="4" t="s">
        <v>3019</v>
      </c>
    </row>
    <row r="893" spans="1:7" x14ac:dyDescent="0.2">
      <c r="A893" s="5">
        <v>892</v>
      </c>
      <c r="B893" s="5">
        <v>2720</v>
      </c>
      <c r="C893" s="5" t="s">
        <v>3017</v>
      </c>
      <c r="D893" s="72">
        <v>70000</v>
      </c>
      <c r="E893" s="5">
        <v>5</v>
      </c>
      <c r="F893" s="5" t="s">
        <v>3025</v>
      </c>
      <c r="G893" s="5" t="s">
        <v>3019</v>
      </c>
    </row>
    <row r="894" spans="1:7" x14ac:dyDescent="0.2">
      <c r="A894" s="4">
        <v>893</v>
      </c>
      <c r="B894" s="4">
        <v>2724</v>
      </c>
      <c r="C894" s="4" t="s">
        <v>3017</v>
      </c>
      <c r="D894" s="71">
        <v>90000</v>
      </c>
      <c r="E894" s="4">
        <v>1</v>
      </c>
      <c r="F894" s="4" t="s">
        <v>3025</v>
      </c>
      <c r="G894" s="4" t="s">
        <v>3019</v>
      </c>
    </row>
    <row r="895" spans="1:7" x14ac:dyDescent="0.2">
      <c r="A895" s="5">
        <v>894</v>
      </c>
      <c r="B895" s="5">
        <v>2725</v>
      </c>
      <c r="C895" s="5" t="s">
        <v>3017</v>
      </c>
      <c r="D895" s="72">
        <v>90000</v>
      </c>
      <c r="E895" s="5">
        <v>2</v>
      </c>
      <c r="F895" s="5" t="s">
        <v>3025</v>
      </c>
      <c r="G895" s="5" t="s">
        <v>3019</v>
      </c>
    </row>
    <row r="896" spans="1:7" x14ac:dyDescent="0.2">
      <c r="A896" s="4">
        <v>895</v>
      </c>
      <c r="B896" s="4">
        <v>2729</v>
      </c>
      <c r="C896" s="4" t="s">
        <v>3017</v>
      </c>
      <c r="D896" s="71">
        <v>100000</v>
      </c>
      <c r="E896" s="4">
        <v>1</v>
      </c>
      <c r="F896" s="4" t="s">
        <v>3025</v>
      </c>
      <c r="G896" s="4" t="s">
        <v>3019</v>
      </c>
    </row>
    <row r="897" spans="1:7" x14ac:dyDescent="0.2">
      <c r="A897" s="5">
        <v>896</v>
      </c>
      <c r="B897" s="5">
        <v>2737</v>
      </c>
      <c r="C897" s="5" t="s">
        <v>3017</v>
      </c>
      <c r="D897" s="72">
        <v>100000</v>
      </c>
      <c r="E897" s="5">
        <v>1</v>
      </c>
      <c r="F897" s="5" t="s">
        <v>3025</v>
      </c>
      <c r="G897" s="5" t="s">
        <v>3019</v>
      </c>
    </row>
    <row r="898" spans="1:7" x14ac:dyDescent="0.2">
      <c r="A898" s="4">
        <v>897</v>
      </c>
      <c r="B898" s="4">
        <v>2738</v>
      </c>
      <c r="C898" s="4" t="s">
        <v>3017</v>
      </c>
      <c r="D898" s="71">
        <v>100000</v>
      </c>
      <c r="E898" s="4">
        <v>1</v>
      </c>
      <c r="F898" s="4" t="s">
        <v>3025</v>
      </c>
      <c r="G898" s="4" t="s">
        <v>3019</v>
      </c>
    </row>
    <row r="899" spans="1:7" x14ac:dyDescent="0.2">
      <c r="A899" s="5">
        <v>898</v>
      </c>
      <c r="B899" s="5">
        <v>2741</v>
      </c>
      <c r="C899" s="5" t="s">
        <v>3020</v>
      </c>
      <c r="D899" s="72">
        <v>60000</v>
      </c>
      <c r="E899" s="5">
        <v>2</v>
      </c>
      <c r="F899" s="5" t="s">
        <v>3018</v>
      </c>
      <c r="G899" s="5" t="s">
        <v>3021</v>
      </c>
    </row>
    <row r="900" spans="1:7" x14ac:dyDescent="0.2">
      <c r="A900" s="4">
        <v>899</v>
      </c>
      <c r="B900" s="4">
        <v>2745</v>
      </c>
      <c r="C900" s="4" t="s">
        <v>3017</v>
      </c>
      <c r="D900" s="71">
        <v>80000</v>
      </c>
      <c r="E900" s="4">
        <v>4</v>
      </c>
      <c r="F900" s="4" t="s">
        <v>3025</v>
      </c>
      <c r="G900" s="4" t="s">
        <v>3019</v>
      </c>
    </row>
    <row r="901" spans="1:7" x14ac:dyDescent="0.2">
      <c r="A901" s="5">
        <v>900</v>
      </c>
      <c r="B901" s="5">
        <v>2747</v>
      </c>
      <c r="C901" s="5" t="s">
        <v>3020</v>
      </c>
      <c r="D901" s="72">
        <v>80000</v>
      </c>
      <c r="E901" s="5">
        <v>4</v>
      </c>
      <c r="F901" s="5" t="s">
        <v>3025</v>
      </c>
      <c r="G901" s="5" t="s">
        <v>3019</v>
      </c>
    </row>
    <row r="902" spans="1:7" x14ac:dyDescent="0.2">
      <c r="A902" s="4">
        <v>901</v>
      </c>
      <c r="B902" s="4">
        <v>2750</v>
      </c>
      <c r="C902" s="4" t="s">
        <v>3020</v>
      </c>
      <c r="D902" s="71">
        <v>90000</v>
      </c>
      <c r="E902" s="4">
        <v>2</v>
      </c>
      <c r="F902" s="4" t="s">
        <v>3018</v>
      </c>
      <c r="G902" s="4" t="s">
        <v>3019</v>
      </c>
    </row>
    <row r="903" spans="1:7" x14ac:dyDescent="0.2">
      <c r="A903" s="5">
        <v>902</v>
      </c>
      <c r="B903" s="5">
        <v>2760</v>
      </c>
      <c r="C903" s="5" t="s">
        <v>3020</v>
      </c>
      <c r="D903" s="72">
        <v>60000</v>
      </c>
      <c r="E903" s="5">
        <v>2</v>
      </c>
      <c r="F903" s="5" t="s">
        <v>3018</v>
      </c>
      <c r="G903" s="5" t="s">
        <v>3021</v>
      </c>
    </row>
    <row r="904" spans="1:7" x14ac:dyDescent="0.2">
      <c r="A904" s="4">
        <v>903</v>
      </c>
      <c r="B904" s="4">
        <v>2764</v>
      </c>
      <c r="C904" s="4" t="s">
        <v>3017</v>
      </c>
      <c r="D904" s="71">
        <v>70000</v>
      </c>
      <c r="E904" s="4">
        <v>5</v>
      </c>
      <c r="F904" s="4" t="s">
        <v>3018</v>
      </c>
      <c r="G904" s="4" t="s">
        <v>3019</v>
      </c>
    </row>
    <row r="905" spans="1:7" x14ac:dyDescent="0.2">
      <c r="A905" s="5">
        <v>904</v>
      </c>
      <c r="B905" s="5">
        <v>2765</v>
      </c>
      <c r="C905" s="5" t="s">
        <v>3020</v>
      </c>
      <c r="D905" s="72">
        <v>110000</v>
      </c>
      <c r="E905" s="5">
        <v>1</v>
      </c>
      <c r="F905" s="5" t="s">
        <v>3025</v>
      </c>
      <c r="G905" s="5" t="s">
        <v>3019</v>
      </c>
    </row>
    <row r="906" spans="1:7" x14ac:dyDescent="0.2">
      <c r="A906" s="4">
        <v>905</v>
      </c>
      <c r="B906" s="4">
        <v>2770</v>
      </c>
      <c r="C906" s="4" t="s">
        <v>3020</v>
      </c>
      <c r="D906" s="71">
        <v>110000</v>
      </c>
      <c r="E906" s="4">
        <v>1</v>
      </c>
      <c r="F906" s="4" t="s">
        <v>3025</v>
      </c>
      <c r="G906" s="4" t="s">
        <v>3019</v>
      </c>
    </row>
    <row r="907" spans="1:7" x14ac:dyDescent="0.2">
      <c r="A907" s="5">
        <v>906</v>
      </c>
      <c r="B907" s="5">
        <v>2771</v>
      </c>
      <c r="C907" s="5" t="s">
        <v>3020</v>
      </c>
      <c r="D907" s="72">
        <v>110000</v>
      </c>
      <c r="E907" s="5">
        <v>1</v>
      </c>
      <c r="F907" s="5" t="s">
        <v>3025</v>
      </c>
      <c r="G907" s="5" t="s">
        <v>3019</v>
      </c>
    </row>
    <row r="908" spans="1:7" x14ac:dyDescent="0.2">
      <c r="A908" s="4">
        <v>907</v>
      </c>
      <c r="B908" s="4">
        <v>2773</v>
      </c>
      <c r="C908" s="4" t="s">
        <v>3017</v>
      </c>
      <c r="D908" s="71">
        <v>80000</v>
      </c>
      <c r="E908" s="4">
        <v>5</v>
      </c>
      <c r="F908" s="4" t="s">
        <v>3025</v>
      </c>
      <c r="G908" s="4" t="s">
        <v>3019</v>
      </c>
    </row>
    <row r="909" spans="1:7" x14ac:dyDescent="0.2">
      <c r="A909" s="5">
        <v>908</v>
      </c>
      <c r="B909" s="5">
        <v>2775</v>
      </c>
      <c r="C909" s="5" t="s">
        <v>3020</v>
      </c>
      <c r="D909" s="72">
        <v>80000</v>
      </c>
      <c r="E909" s="5">
        <v>5</v>
      </c>
      <c r="F909" s="5" t="s">
        <v>3025</v>
      </c>
      <c r="G909" s="5" t="s">
        <v>3019</v>
      </c>
    </row>
    <row r="910" spans="1:7" x14ac:dyDescent="0.2">
      <c r="A910" s="4">
        <v>909</v>
      </c>
      <c r="B910" s="4">
        <v>2776</v>
      </c>
      <c r="C910" s="4" t="s">
        <v>3020</v>
      </c>
      <c r="D910" s="71">
        <v>80000</v>
      </c>
      <c r="E910" s="4">
        <v>5</v>
      </c>
      <c r="F910" s="4" t="s">
        <v>3025</v>
      </c>
      <c r="G910" s="4" t="s">
        <v>3019</v>
      </c>
    </row>
    <row r="911" spans="1:7" x14ac:dyDescent="0.2">
      <c r="A911" s="5">
        <v>910</v>
      </c>
      <c r="B911" s="5">
        <v>2778</v>
      </c>
      <c r="C911" s="5" t="s">
        <v>3017</v>
      </c>
      <c r="D911" s="72">
        <v>80000</v>
      </c>
      <c r="E911" s="5">
        <v>5</v>
      </c>
      <c r="F911" s="5" t="s">
        <v>3025</v>
      </c>
      <c r="G911" s="5" t="s">
        <v>3021</v>
      </c>
    </row>
    <row r="912" spans="1:7" x14ac:dyDescent="0.2">
      <c r="A912" s="4">
        <v>911</v>
      </c>
      <c r="B912" s="4">
        <v>2779</v>
      </c>
      <c r="C912" s="4" t="s">
        <v>3017</v>
      </c>
      <c r="D912" s="71">
        <v>80000</v>
      </c>
      <c r="E912" s="4">
        <v>5</v>
      </c>
      <c r="F912" s="4" t="s">
        <v>3025</v>
      </c>
      <c r="G912" s="4" t="s">
        <v>3019</v>
      </c>
    </row>
    <row r="913" spans="1:7" x14ac:dyDescent="0.2">
      <c r="A913" s="5">
        <v>912</v>
      </c>
      <c r="B913" s="5">
        <v>2781</v>
      </c>
      <c r="C913" s="5" t="s">
        <v>3017</v>
      </c>
      <c r="D913" s="72">
        <v>80000</v>
      </c>
      <c r="E913" s="5">
        <v>5</v>
      </c>
      <c r="F913" s="5" t="s">
        <v>3025</v>
      </c>
      <c r="G913" s="5" t="s">
        <v>3019</v>
      </c>
    </row>
    <row r="914" spans="1:7" x14ac:dyDescent="0.2">
      <c r="A914" s="4">
        <v>913</v>
      </c>
      <c r="B914" s="4">
        <v>2787</v>
      </c>
      <c r="C914" s="4" t="s">
        <v>3020</v>
      </c>
      <c r="D914" s="71">
        <v>60000</v>
      </c>
      <c r="E914" s="4">
        <v>3</v>
      </c>
      <c r="F914" s="4" t="s">
        <v>3018</v>
      </c>
      <c r="G914" s="4" t="s">
        <v>3019</v>
      </c>
    </row>
    <row r="915" spans="1:7" x14ac:dyDescent="0.2">
      <c r="A915" s="5">
        <v>914</v>
      </c>
      <c r="B915" s="5">
        <v>2791</v>
      </c>
      <c r="C915" s="5" t="s">
        <v>3017</v>
      </c>
      <c r="D915" s="72">
        <v>60000</v>
      </c>
      <c r="E915" s="5">
        <v>3</v>
      </c>
      <c r="F915" s="5" t="s">
        <v>3018</v>
      </c>
      <c r="G915" s="5" t="s">
        <v>3019</v>
      </c>
    </row>
    <row r="916" spans="1:7" x14ac:dyDescent="0.2">
      <c r="A916" s="4">
        <v>915</v>
      </c>
      <c r="B916" s="4">
        <v>2794</v>
      </c>
      <c r="C916" s="4" t="s">
        <v>3020</v>
      </c>
      <c r="D916" s="71">
        <v>70000</v>
      </c>
      <c r="E916" s="4">
        <v>0</v>
      </c>
      <c r="F916" s="4" t="s">
        <v>3018</v>
      </c>
      <c r="G916" s="4" t="s">
        <v>3021</v>
      </c>
    </row>
    <row r="917" spans="1:7" x14ac:dyDescent="0.2">
      <c r="A917" s="5">
        <v>916</v>
      </c>
      <c r="B917" s="5">
        <v>2795</v>
      </c>
      <c r="C917" s="5" t="s">
        <v>3020</v>
      </c>
      <c r="D917" s="72">
        <v>70000</v>
      </c>
      <c r="E917" s="5">
        <v>0</v>
      </c>
      <c r="F917" s="5" t="s">
        <v>3018</v>
      </c>
      <c r="G917" s="5" t="s">
        <v>3019</v>
      </c>
    </row>
    <row r="918" spans="1:7" x14ac:dyDescent="0.2">
      <c r="A918" s="4">
        <v>917</v>
      </c>
      <c r="B918" s="4">
        <v>2796</v>
      </c>
      <c r="C918" s="4" t="s">
        <v>3020</v>
      </c>
      <c r="D918" s="71">
        <v>70000</v>
      </c>
      <c r="E918" s="4">
        <v>0</v>
      </c>
      <c r="F918" s="4" t="s">
        <v>3018</v>
      </c>
      <c r="G918" s="4" t="s">
        <v>3021</v>
      </c>
    </row>
    <row r="919" spans="1:7" x14ac:dyDescent="0.2">
      <c r="A919" s="5">
        <v>918</v>
      </c>
      <c r="B919" s="5">
        <v>2797</v>
      </c>
      <c r="C919" s="5" t="s">
        <v>3020</v>
      </c>
      <c r="D919" s="72">
        <v>70000</v>
      </c>
      <c r="E919" s="5">
        <v>0</v>
      </c>
      <c r="F919" s="5" t="s">
        <v>3018</v>
      </c>
      <c r="G919" s="5" t="s">
        <v>3019</v>
      </c>
    </row>
    <row r="920" spans="1:7" x14ac:dyDescent="0.2">
      <c r="A920" s="4">
        <v>919</v>
      </c>
      <c r="B920" s="4">
        <v>2801</v>
      </c>
      <c r="C920" s="4" t="s">
        <v>3017</v>
      </c>
      <c r="D920" s="71">
        <v>60000</v>
      </c>
      <c r="E920" s="4">
        <v>3</v>
      </c>
      <c r="F920" s="4" t="s">
        <v>3018</v>
      </c>
      <c r="G920" s="4" t="s">
        <v>3019</v>
      </c>
    </row>
    <row r="921" spans="1:7" x14ac:dyDescent="0.2">
      <c r="A921" s="5">
        <v>920</v>
      </c>
      <c r="B921" s="5">
        <v>2803</v>
      </c>
      <c r="C921" s="5" t="s">
        <v>3017</v>
      </c>
      <c r="D921" s="72">
        <v>60000</v>
      </c>
      <c r="E921" s="5">
        <v>4</v>
      </c>
      <c r="F921" s="5" t="s">
        <v>3018</v>
      </c>
      <c r="G921" s="5" t="s">
        <v>3019</v>
      </c>
    </row>
    <row r="922" spans="1:7" x14ac:dyDescent="0.2">
      <c r="A922" s="4">
        <v>921</v>
      </c>
      <c r="B922" s="4">
        <v>2813</v>
      </c>
      <c r="C922" s="4" t="s">
        <v>3020</v>
      </c>
      <c r="D922" s="71">
        <v>60000</v>
      </c>
      <c r="E922" s="4">
        <v>4</v>
      </c>
      <c r="F922" s="4" t="s">
        <v>3018</v>
      </c>
      <c r="G922" s="4" t="s">
        <v>3019</v>
      </c>
    </row>
    <row r="923" spans="1:7" x14ac:dyDescent="0.2">
      <c r="A923" s="5">
        <v>922</v>
      </c>
      <c r="B923" s="5">
        <v>2817</v>
      </c>
      <c r="C923" s="5" t="s">
        <v>3017</v>
      </c>
      <c r="D923" s="72">
        <v>60000</v>
      </c>
      <c r="E923" s="5">
        <v>4</v>
      </c>
      <c r="F923" s="5" t="s">
        <v>3018</v>
      </c>
      <c r="G923" s="5" t="s">
        <v>3019</v>
      </c>
    </row>
    <row r="924" spans="1:7" x14ac:dyDescent="0.2">
      <c r="A924" s="4">
        <v>923</v>
      </c>
      <c r="B924" s="4">
        <v>2820</v>
      </c>
      <c r="C924" s="4" t="s">
        <v>3020</v>
      </c>
      <c r="D924" s="71">
        <v>90000</v>
      </c>
      <c r="E924" s="4">
        <v>4</v>
      </c>
      <c r="F924" s="4" t="s">
        <v>3022</v>
      </c>
      <c r="G924" s="4" t="s">
        <v>3021</v>
      </c>
    </row>
    <row r="925" spans="1:7" x14ac:dyDescent="0.2">
      <c r="A925" s="5">
        <v>924</v>
      </c>
      <c r="B925" s="5">
        <v>2823</v>
      </c>
      <c r="C925" s="5" t="s">
        <v>3017</v>
      </c>
      <c r="D925" s="72">
        <v>60000</v>
      </c>
      <c r="E925" s="5">
        <v>0</v>
      </c>
      <c r="F925" s="5" t="s">
        <v>3022</v>
      </c>
      <c r="G925" s="5" t="s">
        <v>3021</v>
      </c>
    </row>
    <row r="926" spans="1:7" x14ac:dyDescent="0.2">
      <c r="A926" s="4">
        <v>925</v>
      </c>
      <c r="B926" s="4">
        <v>2825</v>
      </c>
      <c r="C926" s="4" t="s">
        <v>3020</v>
      </c>
      <c r="D926" s="71">
        <v>60000</v>
      </c>
      <c r="E926" s="4">
        <v>0</v>
      </c>
      <c r="F926" s="4" t="s">
        <v>3022</v>
      </c>
      <c r="G926" s="4" t="s">
        <v>3021</v>
      </c>
    </row>
    <row r="927" spans="1:7" x14ac:dyDescent="0.2">
      <c r="A927" s="5">
        <v>926</v>
      </c>
      <c r="B927" s="5">
        <v>2828</v>
      </c>
      <c r="C927" s="5" t="s">
        <v>3020</v>
      </c>
      <c r="D927" s="72">
        <v>40000</v>
      </c>
      <c r="E927" s="5">
        <v>0</v>
      </c>
      <c r="F927" s="5" t="s">
        <v>3022</v>
      </c>
      <c r="G927" s="5" t="s">
        <v>3019</v>
      </c>
    </row>
    <row r="928" spans="1:7" x14ac:dyDescent="0.2">
      <c r="A928" s="4">
        <v>927</v>
      </c>
      <c r="B928" s="4">
        <v>2833</v>
      </c>
      <c r="C928" s="4" t="s">
        <v>3020</v>
      </c>
      <c r="D928" s="71">
        <v>40000</v>
      </c>
      <c r="E928" s="4">
        <v>0</v>
      </c>
      <c r="F928" s="4" t="s">
        <v>3022</v>
      </c>
      <c r="G928" s="4" t="s">
        <v>3021</v>
      </c>
    </row>
    <row r="929" spans="1:7" x14ac:dyDescent="0.2">
      <c r="A929" s="5">
        <v>928</v>
      </c>
      <c r="B929" s="5">
        <v>2837</v>
      </c>
      <c r="C929" s="5" t="s">
        <v>3020</v>
      </c>
      <c r="D929" s="72">
        <v>40000</v>
      </c>
      <c r="E929" s="5">
        <v>0</v>
      </c>
      <c r="F929" s="5" t="s">
        <v>3022</v>
      </c>
      <c r="G929" s="5" t="s">
        <v>3021</v>
      </c>
    </row>
    <row r="930" spans="1:7" x14ac:dyDescent="0.2">
      <c r="A930" s="4">
        <v>929</v>
      </c>
      <c r="B930" s="4">
        <v>2840</v>
      </c>
      <c r="C930" s="4" t="s">
        <v>3017</v>
      </c>
      <c r="D930" s="71">
        <v>60000</v>
      </c>
      <c r="E930" s="4">
        <v>0</v>
      </c>
      <c r="F930" s="4" t="s">
        <v>3022</v>
      </c>
      <c r="G930" s="4" t="s">
        <v>3019</v>
      </c>
    </row>
    <row r="931" spans="1:7" x14ac:dyDescent="0.2">
      <c r="A931" s="5">
        <v>930</v>
      </c>
      <c r="B931" s="5">
        <v>2847</v>
      </c>
      <c r="C931" s="5" t="s">
        <v>3020</v>
      </c>
      <c r="D931" s="72">
        <v>30000</v>
      </c>
      <c r="E931" s="5">
        <v>2</v>
      </c>
      <c r="F931" s="5" t="s">
        <v>3022</v>
      </c>
      <c r="G931" s="5" t="s">
        <v>3019</v>
      </c>
    </row>
    <row r="932" spans="1:7" x14ac:dyDescent="0.2">
      <c r="A932" s="4">
        <v>931</v>
      </c>
      <c r="B932" s="4">
        <v>2848</v>
      </c>
      <c r="C932" s="4" t="s">
        <v>3017</v>
      </c>
      <c r="D932" s="71">
        <v>20000</v>
      </c>
      <c r="E932" s="4">
        <v>4</v>
      </c>
      <c r="F932" s="4" t="s">
        <v>3023</v>
      </c>
      <c r="G932" s="4" t="s">
        <v>3021</v>
      </c>
    </row>
    <row r="933" spans="1:7" x14ac:dyDescent="0.2">
      <c r="A933" s="5">
        <v>932</v>
      </c>
      <c r="B933" s="5">
        <v>2851</v>
      </c>
      <c r="C933" s="5" t="s">
        <v>3020</v>
      </c>
      <c r="D933" s="72">
        <v>70000</v>
      </c>
      <c r="E933" s="5">
        <v>0</v>
      </c>
      <c r="F933" s="5" t="s">
        <v>3022</v>
      </c>
      <c r="G933" s="5" t="s">
        <v>3019</v>
      </c>
    </row>
    <row r="934" spans="1:7" x14ac:dyDescent="0.2">
      <c r="A934" s="4">
        <v>933</v>
      </c>
      <c r="B934" s="4">
        <v>2855</v>
      </c>
      <c r="C934" s="4" t="s">
        <v>3017</v>
      </c>
      <c r="D934" s="71">
        <v>70000</v>
      </c>
      <c r="E934" s="4">
        <v>0</v>
      </c>
      <c r="F934" s="4" t="s">
        <v>3022</v>
      </c>
      <c r="G934" s="4" t="s">
        <v>3021</v>
      </c>
    </row>
    <row r="935" spans="1:7" x14ac:dyDescent="0.2">
      <c r="A935" s="5">
        <v>934</v>
      </c>
      <c r="B935" s="5">
        <v>2858</v>
      </c>
      <c r="C935" s="5" t="s">
        <v>3020</v>
      </c>
      <c r="D935" s="72">
        <v>40000</v>
      </c>
      <c r="E935" s="5">
        <v>0</v>
      </c>
      <c r="F935" s="5" t="s">
        <v>3024</v>
      </c>
      <c r="G935" s="5" t="s">
        <v>3021</v>
      </c>
    </row>
    <row r="936" spans="1:7" x14ac:dyDescent="0.2">
      <c r="A936" s="4">
        <v>935</v>
      </c>
      <c r="B936" s="4">
        <v>2859</v>
      </c>
      <c r="C936" s="4" t="s">
        <v>3020</v>
      </c>
      <c r="D936" s="71">
        <v>40000</v>
      </c>
      <c r="E936" s="4">
        <v>0</v>
      </c>
      <c r="F936" s="4" t="s">
        <v>3024</v>
      </c>
      <c r="G936" s="4" t="s">
        <v>3019</v>
      </c>
    </row>
    <row r="937" spans="1:7" x14ac:dyDescent="0.2">
      <c r="A937" s="5">
        <v>936</v>
      </c>
      <c r="B937" s="5">
        <v>2861</v>
      </c>
      <c r="C937" s="5" t="s">
        <v>3020</v>
      </c>
      <c r="D937" s="72">
        <v>30000</v>
      </c>
      <c r="E937" s="5">
        <v>0</v>
      </c>
      <c r="F937" s="5" t="s">
        <v>3022</v>
      </c>
      <c r="G937" s="5" t="s">
        <v>3019</v>
      </c>
    </row>
    <row r="938" spans="1:7" x14ac:dyDescent="0.2">
      <c r="A938" s="4">
        <v>937</v>
      </c>
      <c r="B938" s="4">
        <v>2862</v>
      </c>
      <c r="C938" s="4" t="s">
        <v>3017</v>
      </c>
      <c r="D938" s="71">
        <v>30000</v>
      </c>
      <c r="E938" s="4">
        <v>0</v>
      </c>
      <c r="F938" s="4" t="s">
        <v>3022</v>
      </c>
      <c r="G938" s="4" t="s">
        <v>3019</v>
      </c>
    </row>
    <row r="939" spans="1:7" x14ac:dyDescent="0.2">
      <c r="A939" s="5">
        <v>938</v>
      </c>
      <c r="B939" s="5">
        <v>2865</v>
      </c>
      <c r="C939" s="5" t="s">
        <v>3017</v>
      </c>
      <c r="D939" s="72">
        <v>30000</v>
      </c>
      <c r="E939" s="5">
        <v>0</v>
      </c>
      <c r="F939" s="5" t="s">
        <v>3022</v>
      </c>
      <c r="G939" s="5" t="s">
        <v>3021</v>
      </c>
    </row>
    <row r="940" spans="1:7" x14ac:dyDescent="0.2">
      <c r="A940" s="4">
        <v>939</v>
      </c>
      <c r="B940" s="4">
        <v>2867</v>
      </c>
      <c r="C940" s="4" t="s">
        <v>3017</v>
      </c>
      <c r="D940" s="71">
        <v>60000</v>
      </c>
      <c r="E940" s="4">
        <v>0</v>
      </c>
      <c r="F940" s="4" t="s">
        <v>3022</v>
      </c>
      <c r="G940" s="4" t="s">
        <v>3019</v>
      </c>
    </row>
    <row r="941" spans="1:7" x14ac:dyDescent="0.2">
      <c r="A941" s="5">
        <v>940</v>
      </c>
      <c r="B941" s="5">
        <v>2868</v>
      </c>
      <c r="C941" s="5" t="s">
        <v>3020</v>
      </c>
      <c r="D941" s="72">
        <v>60000</v>
      </c>
      <c r="E941" s="5">
        <v>0</v>
      </c>
      <c r="F941" s="5" t="s">
        <v>3022</v>
      </c>
      <c r="G941" s="5" t="s">
        <v>3021</v>
      </c>
    </row>
    <row r="942" spans="1:7" x14ac:dyDescent="0.2">
      <c r="A942" s="4">
        <v>941</v>
      </c>
      <c r="B942" s="4">
        <v>2873</v>
      </c>
      <c r="C942" s="4" t="s">
        <v>3017</v>
      </c>
      <c r="D942" s="71">
        <v>100000</v>
      </c>
      <c r="E942" s="4">
        <v>3</v>
      </c>
      <c r="F942" s="4" t="s">
        <v>3018</v>
      </c>
      <c r="G942" s="4" t="s">
        <v>3019</v>
      </c>
    </row>
    <row r="943" spans="1:7" x14ac:dyDescent="0.2">
      <c r="A943" s="5">
        <v>942</v>
      </c>
      <c r="B943" s="5">
        <v>2874</v>
      </c>
      <c r="C943" s="5" t="s">
        <v>3020</v>
      </c>
      <c r="D943" s="72">
        <v>60000</v>
      </c>
      <c r="E943" s="5">
        <v>0</v>
      </c>
      <c r="F943" s="5" t="s">
        <v>3022</v>
      </c>
      <c r="G943" s="5" t="s">
        <v>3019</v>
      </c>
    </row>
    <row r="944" spans="1:7" x14ac:dyDescent="0.2">
      <c r="A944" s="4">
        <v>943</v>
      </c>
      <c r="B944" s="4">
        <v>2877</v>
      </c>
      <c r="C944" s="4" t="s">
        <v>3017</v>
      </c>
      <c r="D944" s="71">
        <v>20000</v>
      </c>
      <c r="E944" s="4">
        <v>2</v>
      </c>
      <c r="F944" s="4" t="s">
        <v>3024</v>
      </c>
      <c r="G944" s="4" t="s">
        <v>3019</v>
      </c>
    </row>
    <row r="945" spans="1:7" x14ac:dyDescent="0.2">
      <c r="A945" s="5">
        <v>944</v>
      </c>
      <c r="B945" s="5">
        <v>2878</v>
      </c>
      <c r="C945" s="5" t="s">
        <v>3017</v>
      </c>
      <c r="D945" s="72">
        <v>20000</v>
      </c>
      <c r="E945" s="5">
        <v>2</v>
      </c>
      <c r="F945" s="5" t="s">
        <v>3024</v>
      </c>
      <c r="G945" s="5" t="s">
        <v>3019</v>
      </c>
    </row>
    <row r="946" spans="1:7" x14ac:dyDescent="0.2">
      <c r="A946" s="4">
        <v>945</v>
      </c>
      <c r="B946" s="4">
        <v>2880</v>
      </c>
      <c r="C946" s="4" t="s">
        <v>3020</v>
      </c>
      <c r="D946" s="71">
        <v>30000</v>
      </c>
      <c r="E946" s="4">
        <v>3</v>
      </c>
      <c r="F946" s="4" t="s">
        <v>3022</v>
      </c>
      <c r="G946" s="4" t="s">
        <v>3021</v>
      </c>
    </row>
    <row r="947" spans="1:7" x14ac:dyDescent="0.2">
      <c r="A947" s="5">
        <v>946</v>
      </c>
      <c r="B947" s="5">
        <v>2882</v>
      </c>
      <c r="C947" s="5" t="s">
        <v>3017</v>
      </c>
      <c r="D947" s="72">
        <v>20000</v>
      </c>
      <c r="E947" s="5">
        <v>0</v>
      </c>
      <c r="F947" s="5" t="s">
        <v>3022</v>
      </c>
      <c r="G947" s="5" t="s">
        <v>3021</v>
      </c>
    </row>
    <row r="948" spans="1:7" x14ac:dyDescent="0.2">
      <c r="A948" s="4">
        <v>947</v>
      </c>
      <c r="B948" s="4">
        <v>2883</v>
      </c>
      <c r="C948" s="4" t="s">
        <v>3020</v>
      </c>
      <c r="D948" s="71">
        <v>30000</v>
      </c>
      <c r="E948" s="4">
        <v>3</v>
      </c>
      <c r="F948" s="4" t="s">
        <v>3023</v>
      </c>
      <c r="G948" s="4" t="s">
        <v>3019</v>
      </c>
    </row>
    <row r="949" spans="1:7" x14ac:dyDescent="0.2">
      <c r="A949" s="5">
        <v>948</v>
      </c>
      <c r="B949" s="5">
        <v>2884</v>
      </c>
      <c r="C949" s="5" t="s">
        <v>3020</v>
      </c>
      <c r="D949" s="72">
        <v>30000</v>
      </c>
      <c r="E949" s="5">
        <v>3</v>
      </c>
      <c r="F949" s="5" t="s">
        <v>3023</v>
      </c>
      <c r="G949" s="5" t="s">
        <v>3021</v>
      </c>
    </row>
    <row r="950" spans="1:7" x14ac:dyDescent="0.2">
      <c r="A950" s="4">
        <v>949</v>
      </c>
      <c r="B950" s="4">
        <v>2885</v>
      </c>
      <c r="C950" s="4" t="s">
        <v>3017</v>
      </c>
      <c r="D950" s="71">
        <v>30000</v>
      </c>
      <c r="E950" s="4">
        <v>3</v>
      </c>
      <c r="F950" s="4" t="s">
        <v>3023</v>
      </c>
      <c r="G950" s="4" t="s">
        <v>3019</v>
      </c>
    </row>
    <row r="951" spans="1:7" x14ac:dyDescent="0.2">
      <c r="A951" s="5">
        <v>950</v>
      </c>
      <c r="B951" s="5">
        <v>2886</v>
      </c>
      <c r="C951" s="5" t="s">
        <v>3020</v>
      </c>
      <c r="D951" s="72">
        <v>70000</v>
      </c>
      <c r="E951" s="5">
        <v>0</v>
      </c>
      <c r="F951" s="5" t="s">
        <v>3022</v>
      </c>
      <c r="G951" s="5" t="s">
        <v>3019</v>
      </c>
    </row>
    <row r="952" spans="1:7" x14ac:dyDescent="0.2">
      <c r="A952" s="4">
        <v>951</v>
      </c>
      <c r="B952" s="4">
        <v>2892</v>
      </c>
      <c r="C952" s="4" t="s">
        <v>3017</v>
      </c>
      <c r="D952" s="71">
        <v>70000</v>
      </c>
      <c r="E952" s="4">
        <v>0</v>
      </c>
      <c r="F952" s="4" t="s">
        <v>3022</v>
      </c>
      <c r="G952" s="4" t="s">
        <v>3019</v>
      </c>
    </row>
    <row r="953" spans="1:7" x14ac:dyDescent="0.2">
      <c r="A953" s="5">
        <v>952</v>
      </c>
      <c r="B953" s="5">
        <v>2893</v>
      </c>
      <c r="C953" s="5" t="s">
        <v>3017</v>
      </c>
      <c r="D953" s="72">
        <v>40000</v>
      </c>
      <c r="E953" s="5">
        <v>2</v>
      </c>
      <c r="F953" s="5" t="s">
        <v>3022</v>
      </c>
      <c r="G953" s="5" t="s">
        <v>3019</v>
      </c>
    </row>
    <row r="954" spans="1:7" x14ac:dyDescent="0.2">
      <c r="A954" s="4">
        <v>953</v>
      </c>
      <c r="B954" s="4">
        <v>2896</v>
      </c>
      <c r="C954" s="4" t="s">
        <v>3020</v>
      </c>
      <c r="D954" s="71">
        <v>80000</v>
      </c>
      <c r="E954" s="4">
        <v>2</v>
      </c>
      <c r="F954" s="4" t="s">
        <v>3022</v>
      </c>
      <c r="G954" s="4" t="s">
        <v>3021</v>
      </c>
    </row>
    <row r="955" spans="1:7" x14ac:dyDescent="0.2">
      <c r="A955" s="5">
        <v>954</v>
      </c>
      <c r="B955" s="5">
        <v>2897</v>
      </c>
      <c r="C955" s="5" t="s">
        <v>3020</v>
      </c>
      <c r="D955" s="72">
        <v>40000</v>
      </c>
      <c r="E955" s="5">
        <v>0</v>
      </c>
      <c r="F955" s="5" t="s">
        <v>3023</v>
      </c>
      <c r="G955" s="5" t="s">
        <v>3021</v>
      </c>
    </row>
    <row r="956" spans="1:7" x14ac:dyDescent="0.2">
      <c r="A956" s="4">
        <v>955</v>
      </c>
      <c r="B956" s="4">
        <v>2903</v>
      </c>
      <c r="C956" s="4" t="s">
        <v>3017</v>
      </c>
      <c r="D956" s="71">
        <v>60000</v>
      </c>
      <c r="E956" s="4">
        <v>0</v>
      </c>
      <c r="F956" s="4" t="s">
        <v>3022</v>
      </c>
      <c r="G956" s="4" t="s">
        <v>3019</v>
      </c>
    </row>
    <row r="957" spans="1:7" x14ac:dyDescent="0.2">
      <c r="A957" s="5">
        <v>956</v>
      </c>
      <c r="B957" s="5">
        <v>2908</v>
      </c>
      <c r="C957" s="5" t="s">
        <v>3020</v>
      </c>
      <c r="D957" s="72">
        <v>60000</v>
      </c>
      <c r="E957" s="5">
        <v>0</v>
      </c>
      <c r="F957" s="5" t="s">
        <v>3022</v>
      </c>
      <c r="G957" s="5" t="s">
        <v>3019</v>
      </c>
    </row>
    <row r="958" spans="1:7" x14ac:dyDescent="0.2">
      <c r="A958" s="4">
        <v>957</v>
      </c>
      <c r="B958" s="4">
        <v>2912</v>
      </c>
      <c r="C958" s="4" t="s">
        <v>3020</v>
      </c>
      <c r="D958" s="71">
        <v>40000</v>
      </c>
      <c r="E958" s="4">
        <v>0</v>
      </c>
      <c r="F958" s="4" t="s">
        <v>3023</v>
      </c>
      <c r="G958" s="4" t="s">
        <v>3019</v>
      </c>
    </row>
    <row r="959" spans="1:7" x14ac:dyDescent="0.2">
      <c r="A959" s="5">
        <v>958</v>
      </c>
      <c r="B959" s="5">
        <v>2920</v>
      </c>
      <c r="C959" s="5" t="s">
        <v>3020</v>
      </c>
      <c r="D959" s="72">
        <v>60000</v>
      </c>
      <c r="E959" s="5">
        <v>0</v>
      </c>
      <c r="F959" s="5" t="s">
        <v>3022</v>
      </c>
      <c r="G959" s="5" t="s">
        <v>3021</v>
      </c>
    </row>
    <row r="960" spans="1:7" x14ac:dyDescent="0.2">
      <c r="A960" s="4">
        <v>959</v>
      </c>
      <c r="B960" s="4">
        <v>2923</v>
      </c>
      <c r="C960" s="4" t="s">
        <v>3020</v>
      </c>
      <c r="D960" s="71">
        <v>70000</v>
      </c>
      <c r="E960" s="4">
        <v>0</v>
      </c>
      <c r="F960" s="4" t="s">
        <v>3022</v>
      </c>
      <c r="G960" s="4" t="s">
        <v>3019</v>
      </c>
    </row>
    <row r="961" spans="1:7" x14ac:dyDescent="0.2">
      <c r="A961" s="5">
        <v>960</v>
      </c>
      <c r="B961" s="5">
        <v>2924</v>
      </c>
      <c r="C961" s="5" t="s">
        <v>3020</v>
      </c>
      <c r="D961" s="72">
        <v>70000</v>
      </c>
      <c r="E961" s="5">
        <v>0</v>
      </c>
      <c r="F961" s="5" t="s">
        <v>3022</v>
      </c>
      <c r="G961" s="5" t="s">
        <v>3021</v>
      </c>
    </row>
    <row r="962" spans="1:7" x14ac:dyDescent="0.2">
      <c r="A962" s="4">
        <v>961</v>
      </c>
      <c r="B962" s="4">
        <v>2928</v>
      </c>
      <c r="C962" s="4" t="s">
        <v>3020</v>
      </c>
      <c r="D962" s="71">
        <v>70000</v>
      </c>
      <c r="E962" s="4">
        <v>0</v>
      </c>
      <c r="F962" s="4" t="s">
        <v>3022</v>
      </c>
      <c r="G962" s="4" t="s">
        <v>3021</v>
      </c>
    </row>
    <row r="963" spans="1:7" x14ac:dyDescent="0.2">
      <c r="A963" s="5">
        <v>962</v>
      </c>
      <c r="B963" s="5">
        <v>2931</v>
      </c>
      <c r="C963" s="5" t="s">
        <v>3020</v>
      </c>
      <c r="D963" s="72">
        <v>70000</v>
      </c>
      <c r="E963" s="5">
        <v>0</v>
      </c>
      <c r="F963" s="5" t="s">
        <v>3022</v>
      </c>
      <c r="G963" s="5" t="s">
        <v>3019</v>
      </c>
    </row>
    <row r="964" spans="1:7" x14ac:dyDescent="0.2">
      <c r="A964" s="4">
        <v>963</v>
      </c>
      <c r="B964" s="4">
        <v>2932</v>
      </c>
      <c r="C964" s="4" t="s">
        <v>3020</v>
      </c>
      <c r="D964" s="71">
        <v>60000</v>
      </c>
      <c r="E964" s="4">
        <v>0</v>
      </c>
      <c r="F964" s="4" t="s">
        <v>3022</v>
      </c>
      <c r="G964" s="4" t="s">
        <v>3021</v>
      </c>
    </row>
    <row r="965" spans="1:7" x14ac:dyDescent="0.2">
      <c r="A965" s="5">
        <v>964</v>
      </c>
      <c r="B965" s="5">
        <v>2935</v>
      </c>
      <c r="C965" s="5" t="s">
        <v>3017</v>
      </c>
      <c r="D965" s="72">
        <v>80000</v>
      </c>
      <c r="E965" s="5">
        <v>2</v>
      </c>
      <c r="F965" s="5" t="s">
        <v>3023</v>
      </c>
      <c r="G965" s="5" t="s">
        <v>3021</v>
      </c>
    </row>
    <row r="966" spans="1:7" x14ac:dyDescent="0.2">
      <c r="A966" s="4">
        <v>965</v>
      </c>
      <c r="B966" s="4">
        <v>2938</v>
      </c>
      <c r="C966" s="4" t="s">
        <v>3020</v>
      </c>
      <c r="D966" s="71">
        <v>70000</v>
      </c>
      <c r="E966" s="4">
        <v>2</v>
      </c>
      <c r="F966" s="4" t="s">
        <v>3023</v>
      </c>
      <c r="G966" s="4" t="s">
        <v>3021</v>
      </c>
    </row>
    <row r="967" spans="1:7" x14ac:dyDescent="0.2">
      <c r="A967" s="5">
        <v>966</v>
      </c>
      <c r="B967" s="5">
        <v>2941</v>
      </c>
      <c r="C967" s="5" t="s">
        <v>3020</v>
      </c>
      <c r="D967" s="72">
        <v>70000</v>
      </c>
      <c r="E967" s="5">
        <v>2</v>
      </c>
      <c r="F967" s="5" t="s">
        <v>3023</v>
      </c>
      <c r="G967" s="5" t="s">
        <v>3019</v>
      </c>
    </row>
    <row r="968" spans="1:7" x14ac:dyDescent="0.2">
      <c r="A968" s="4">
        <v>967</v>
      </c>
      <c r="B968" s="4">
        <v>2944</v>
      </c>
      <c r="C968" s="4" t="s">
        <v>3020</v>
      </c>
      <c r="D968" s="71">
        <v>70000</v>
      </c>
      <c r="E968" s="4">
        <v>2</v>
      </c>
      <c r="F968" s="4" t="s">
        <v>3023</v>
      </c>
      <c r="G968" s="4" t="s">
        <v>3019</v>
      </c>
    </row>
    <row r="969" spans="1:7" x14ac:dyDescent="0.2">
      <c r="A969" s="5">
        <v>968</v>
      </c>
      <c r="B969" s="5">
        <v>2947</v>
      </c>
      <c r="C969" s="5" t="s">
        <v>3020</v>
      </c>
      <c r="D969" s="72">
        <v>80000</v>
      </c>
      <c r="E969" s="5">
        <v>2</v>
      </c>
      <c r="F969" s="5" t="s">
        <v>3023</v>
      </c>
      <c r="G969" s="5" t="s">
        <v>3019</v>
      </c>
    </row>
    <row r="970" spans="1:7" x14ac:dyDescent="0.2">
      <c r="A970" s="4">
        <v>969</v>
      </c>
      <c r="B970" s="4">
        <v>2951</v>
      </c>
      <c r="C970" s="4" t="s">
        <v>3020</v>
      </c>
      <c r="D970" s="71">
        <v>130000</v>
      </c>
      <c r="E970" s="4">
        <v>0</v>
      </c>
      <c r="F970" s="4" t="s">
        <v>3025</v>
      </c>
      <c r="G970" s="4" t="s">
        <v>3021</v>
      </c>
    </row>
    <row r="971" spans="1:7" x14ac:dyDescent="0.2">
      <c r="A971" s="5">
        <v>970</v>
      </c>
      <c r="B971" s="5">
        <v>2952</v>
      </c>
      <c r="C971" s="5" t="s">
        <v>3020</v>
      </c>
      <c r="D971" s="72">
        <v>130000</v>
      </c>
      <c r="E971" s="5">
        <v>0</v>
      </c>
      <c r="F971" s="5" t="s">
        <v>3025</v>
      </c>
      <c r="G971" s="5" t="s">
        <v>3021</v>
      </c>
    </row>
    <row r="972" spans="1:7" x14ac:dyDescent="0.2">
      <c r="A972" s="4">
        <v>971</v>
      </c>
      <c r="B972" s="4">
        <v>2954</v>
      </c>
      <c r="C972" s="4" t="s">
        <v>3020</v>
      </c>
      <c r="D972" s="71">
        <v>80000</v>
      </c>
      <c r="E972" s="4">
        <v>0</v>
      </c>
      <c r="F972" s="4" t="s">
        <v>3018</v>
      </c>
      <c r="G972" s="4" t="s">
        <v>3021</v>
      </c>
    </row>
    <row r="973" spans="1:7" x14ac:dyDescent="0.2">
      <c r="A973" s="5">
        <v>972</v>
      </c>
      <c r="B973" s="5">
        <v>2957</v>
      </c>
      <c r="C973" s="5" t="s">
        <v>3020</v>
      </c>
      <c r="D973" s="72">
        <v>80000</v>
      </c>
      <c r="E973" s="5">
        <v>0</v>
      </c>
      <c r="F973" s="5" t="s">
        <v>3018</v>
      </c>
      <c r="G973" s="5" t="s">
        <v>3021</v>
      </c>
    </row>
    <row r="974" spans="1:7" x14ac:dyDescent="0.2">
      <c r="A974" s="4">
        <v>973</v>
      </c>
      <c r="B974" s="4">
        <v>2958</v>
      </c>
      <c r="C974" s="4" t="s">
        <v>3017</v>
      </c>
      <c r="D974" s="71">
        <v>60000</v>
      </c>
      <c r="E974" s="4">
        <v>0</v>
      </c>
      <c r="F974" s="4" t="s">
        <v>3022</v>
      </c>
      <c r="G974" s="4" t="s">
        <v>3021</v>
      </c>
    </row>
    <row r="975" spans="1:7" x14ac:dyDescent="0.2">
      <c r="A975" s="5">
        <v>974</v>
      </c>
      <c r="B975" s="5">
        <v>2960</v>
      </c>
      <c r="C975" s="5" t="s">
        <v>3020</v>
      </c>
      <c r="D975" s="72">
        <v>60000</v>
      </c>
      <c r="E975" s="5">
        <v>0</v>
      </c>
      <c r="F975" s="5" t="s">
        <v>3022</v>
      </c>
      <c r="G975" s="5" t="s">
        <v>3021</v>
      </c>
    </row>
    <row r="976" spans="1:7" x14ac:dyDescent="0.2">
      <c r="A976" s="4">
        <v>975</v>
      </c>
      <c r="B976" s="4">
        <v>2962</v>
      </c>
      <c r="C976" s="4" t="s">
        <v>3020</v>
      </c>
      <c r="D976" s="71">
        <v>60000</v>
      </c>
      <c r="E976" s="4">
        <v>0</v>
      </c>
      <c r="F976" s="4" t="s">
        <v>3022</v>
      </c>
      <c r="G976" s="4" t="s">
        <v>3021</v>
      </c>
    </row>
    <row r="977" spans="1:7" x14ac:dyDescent="0.2">
      <c r="A977" s="5">
        <v>976</v>
      </c>
      <c r="B977" s="5">
        <v>2963</v>
      </c>
      <c r="C977" s="5" t="s">
        <v>3020</v>
      </c>
      <c r="D977" s="72">
        <v>60000</v>
      </c>
      <c r="E977" s="5">
        <v>0</v>
      </c>
      <c r="F977" s="5" t="s">
        <v>3023</v>
      </c>
      <c r="G977" s="5" t="s">
        <v>3021</v>
      </c>
    </row>
    <row r="978" spans="1:7" x14ac:dyDescent="0.2">
      <c r="A978" s="4">
        <v>977</v>
      </c>
      <c r="B978" s="4">
        <v>2964</v>
      </c>
      <c r="C978" s="4" t="s">
        <v>3020</v>
      </c>
      <c r="D978" s="71">
        <v>120000</v>
      </c>
      <c r="E978" s="4">
        <v>1</v>
      </c>
      <c r="F978" s="4" t="s">
        <v>3018</v>
      </c>
      <c r="G978" s="4" t="s">
        <v>3021</v>
      </c>
    </row>
    <row r="979" spans="1:7" x14ac:dyDescent="0.2">
      <c r="A979" s="5">
        <v>978</v>
      </c>
      <c r="B979" s="5">
        <v>2968</v>
      </c>
      <c r="C979" s="5" t="s">
        <v>3017</v>
      </c>
      <c r="D979" s="72">
        <v>130000</v>
      </c>
      <c r="E979" s="5">
        <v>0</v>
      </c>
      <c r="F979" s="5" t="s">
        <v>3025</v>
      </c>
      <c r="G979" s="5" t="s">
        <v>3019</v>
      </c>
    </row>
    <row r="980" spans="1:7" x14ac:dyDescent="0.2">
      <c r="A980" s="4">
        <v>979</v>
      </c>
      <c r="B980" s="4">
        <v>2973</v>
      </c>
      <c r="C980" s="4" t="s">
        <v>3017</v>
      </c>
      <c r="D980" s="71">
        <v>130000</v>
      </c>
      <c r="E980" s="4">
        <v>0</v>
      </c>
      <c r="F980" s="4" t="s">
        <v>3025</v>
      </c>
      <c r="G980" s="4" t="s">
        <v>3019</v>
      </c>
    </row>
    <row r="981" spans="1:7" x14ac:dyDescent="0.2">
      <c r="A981" s="5">
        <v>980</v>
      </c>
      <c r="B981" s="5">
        <v>2976</v>
      </c>
      <c r="C981" s="5" t="s">
        <v>3017</v>
      </c>
      <c r="D981" s="72">
        <v>80000</v>
      </c>
      <c r="E981" s="5">
        <v>2</v>
      </c>
      <c r="F981" s="5" t="s">
        <v>3024</v>
      </c>
      <c r="G981" s="5" t="s">
        <v>3021</v>
      </c>
    </row>
    <row r="982" spans="1:7" x14ac:dyDescent="0.2">
      <c r="A982" s="4">
        <v>981</v>
      </c>
      <c r="B982" s="4">
        <v>2979</v>
      </c>
      <c r="C982" s="4" t="s">
        <v>3020</v>
      </c>
      <c r="D982" s="71">
        <v>60000</v>
      </c>
      <c r="E982" s="4">
        <v>2</v>
      </c>
      <c r="F982" s="4" t="s">
        <v>3023</v>
      </c>
      <c r="G982" s="4" t="s">
        <v>3021</v>
      </c>
    </row>
    <row r="983" spans="1:7" x14ac:dyDescent="0.2">
      <c r="A983" s="5">
        <v>982</v>
      </c>
      <c r="B983" s="5">
        <v>2980</v>
      </c>
      <c r="C983" s="5" t="s">
        <v>3020</v>
      </c>
      <c r="D983" s="72">
        <v>60000</v>
      </c>
      <c r="E983" s="5">
        <v>2</v>
      </c>
      <c r="F983" s="5" t="s">
        <v>3023</v>
      </c>
      <c r="G983" s="5" t="s">
        <v>3021</v>
      </c>
    </row>
    <row r="984" spans="1:7" x14ac:dyDescent="0.2">
      <c r="A984" s="4">
        <v>983</v>
      </c>
      <c r="B984" s="4">
        <v>2987</v>
      </c>
      <c r="C984" s="4" t="s">
        <v>3020</v>
      </c>
      <c r="D984" s="71">
        <v>60000</v>
      </c>
      <c r="E984" s="4">
        <v>2</v>
      </c>
      <c r="F984" s="4" t="s">
        <v>3023</v>
      </c>
      <c r="G984" s="4" t="s">
        <v>3019</v>
      </c>
    </row>
    <row r="985" spans="1:7" x14ac:dyDescent="0.2">
      <c r="A985" s="5">
        <v>984</v>
      </c>
      <c r="B985" s="5">
        <v>2991</v>
      </c>
      <c r="C985" s="5" t="s">
        <v>3017</v>
      </c>
      <c r="D985" s="72">
        <v>70000</v>
      </c>
      <c r="E985" s="5">
        <v>3</v>
      </c>
      <c r="F985" s="5" t="s">
        <v>3022</v>
      </c>
      <c r="G985" s="5" t="s">
        <v>3019</v>
      </c>
    </row>
    <row r="986" spans="1:7" x14ac:dyDescent="0.2">
      <c r="A986" s="4">
        <v>985</v>
      </c>
      <c r="B986" s="4">
        <v>2992</v>
      </c>
      <c r="C986" s="4" t="s">
        <v>3017</v>
      </c>
      <c r="D986" s="71">
        <v>80000</v>
      </c>
      <c r="E986" s="4">
        <v>2</v>
      </c>
      <c r="F986" s="4" t="s">
        <v>3018</v>
      </c>
      <c r="G986" s="4" t="s">
        <v>3019</v>
      </c>
    </row>
    <row r="987" spans="1:7" x14ac:dyDescent="0.2">
      <c r="A987" s="5">
        <v>986</v>
      </c>
      <c r="B987" s="5">
        <v>2999</v>
      </c>
      <c r="C987" s="5" t="s">
        <v>3017</v>
      </c>
      <c r="D987" s="72">
        <v>80000</v>
      </c>
      <c r="E987" s="5">
        <v>2</v>
      </c>
      <c r="F987" s="5" t="s">
        <v>3018</v>
      </c>
      <c r="G987" s="5" t="s">
        <v>3021</v>
      </c>
    </row>
    <row r="988" spans="1:7" x14ac:dyDescent="0.2">
      <c r="A988" s="4">
        <v>987</v>
      </c>
      <c r="B988" s="4">
        <v>3000</v>
      </c>
      <c r="C988" s="4" t="s">
        <v>3020</v>
      </c>
      <c r="D988" s="71">
        <v>70000</v>
      </c>
      <c r="E988" s="4">
        <v>0</v>
      </c>
      <c r="F988" s="4" t="s">
        <v>3018</v>
      </c>
      <c r="G988" s="4" t="s">
        <v>3019</v>
      </c>
    </row>
    <row r="989" spans="1:7" x14ac:dyDescent="0.2">
      <c r="A989" s="5">
        <v>988</v>
      </c>
      <c r="B989" s="5">
        <v>3001</v>
      </c>
      <c r="C989" s="5" t="s">
        <v>3017</v>
      </c>
      <c r="D989" s="72">
        <v>90000</v>
      </c>
      <c r="E989" s="5">
        <v>4</v>
      </c>
      <c r="F989" s="5" t="s">
        <v>3018</v>
      </c>
      <c r="G989" s="5" t="s">
        <v>3019</v>
      </c>
    </row>
    <row r="990" spans="1:7" x14ac:dyDescent="0.2">
      <c r="A990" s="4">
        <v>989</v>
      </c>
      <c r="B990" s="4">
        <v>3003</v>
      </c>
      <c r="C990" s="4" t="s">
        <v>3020</v>
      </c>
      <c r="D990" s="71">
        <v>70000</v>
      </c>
      <c r="E990" s="4">
        <v>1</v>
      </c>
      <c r="F990" s="4" t="s">
        <v>3022</v>
      </c>
      <c r="G990" s="4" t="s">
        <v>3019</v>
      </c>
    </row>
    <row r="991" spans="1:7" x14ac:dyDescent="0.2">
      <c r="A991" s="5">
        <v>990</v>
      </c>
      <c r="B991" s="5">
        <v>3004</v>
      </c>
      <c r="C991" s="5" t="s">
        <v>3020</v>
      </c>
      <c r="D991" s="72">
        <v>70000</v>
      </c>
      <c r="E991" s="5">
        <v>1</v>
      </c>
      <c r="F991" s="5" t="s">
        <v>3022</v>
      </c>
      <c r="G991" s="5" t="s">
        <v>3019</v>
      </c>
    </row>
    <row r="992" spans="1:7" x14ac:dyDescent="0.2">
      <c r="A992" s="4">
        <v>991</v>
      </c>
      <c r="B992" s="4">
        <v>3005</v>
      </c>
      <c r="C992" s="4" t="s">
        <v>3020</v>
      </c>
      <c r="D992" s="71">
        <v>70000</v>
      </c>
      <c r="E992" s="4">
        <v>1</v>
      </c>
      <c r="F992" s="4" t="s">
        <v>3022</v>
      </c>
      <c r="G992" s="4" t="s">
        <v>3019</v>
      </c>
    </row>
    <row r="993" spans="1:7" x14ac:dyDescent="0.2">
      <c r="A993" s="5">
        <v>992</v>
      </c>
      <c r="B993" s="5">
        <v>3006</v>
      </c>
      <c r="C993" s="5" t="s">
        <v>3017</v>
      </c>
      <c r="D993" s="72">
        <v>60000</v>
      </c>
      <c r="E993" s="5">
        <v>1</v>
      </c>
      <c r="F993" s="5" t="s">
        <v>3018</v>
      </c>
      <c r="G993" s="5" t="s">
        <v>3019</v>
      </c>
    </row>
    <row r="994" spans="1:7" x14ac:dyDescent="0.2">
      <c r="A994" s="4">
        <v>993</v>
      </c>
      <c r="B994" s="4">
        <v>3008</v>
      </c>
      <c r="C994" s="4" t="s">
        <v>3020</v>
      </c>
      <c r="D994" s="71">
        <v>60000</v>
      </c>
      <c r="E994" s="4">
        <v>1</v>
      </c>
      <c r="F994" s="4" t="s">
        <v>3022</v>
      </c>
      <c r="G994" s="4" t="s">
        <v>3019</v>
      </c>
    </row>
    <row r="995" spans="1:7" x14ac:dyDescent="0.2">
      <c r="A995" s="5">
        <v>994</v>
      </c>
      <c r="B995" s="5">
        <v>3011</v>
      </c>
      <c r="C995" s="5" t="s">
        <v>3020</v>
      </c>
      <c r="D995" s="72">
        <v>60000</v>
      </c>
      <c r="E995" s="5">
        <v>1</v>
      </c>
      <c r="F995" s="5" t="s">
        <v>3022</v>
      </c>
      <c r="G995" s="5" t="s">
        <v>3021</v>
      </c>
    </row>
    <row r="996" spans="1:7" x14ac:dyDescent="0.2">
      <c r="A996" s="4">
        <v>995</v>
      </c>
      <c r="B996" s="4">
        <v>3012</v>
      </c>
      <c r="C996" s="4" t="s">
        <v>3020</v>
      </c>
      <c r="D996" s="71">
        <v>110000</v>
      </c>
      <c r="E996" s="4">
        <v>0</v>
      </c>
      <c r="F996" s="4" t="s">
        <v>3025</v>
      </c>
      <c r="G996" s="4" t="s">
        <v>3021</v>
      </c>
    </row>
    <row r="997" spans="1:7" x14ac:dyDescent="0.2">
      <c r="A997" s="5">
        <v>996</v>
      </c>
      <c r="B997" s="5">
        <v>3017</v>
      </c>
      <c r="C997" s="5" t="s">
        <v>3017</v>
      </c>
      <c r="D997" s="72">
        <v>60000</v>
      </c>
      <c r="E997" s="5">
        <v>1</v>
      </c>
      <c r="F997" s="5" t="s">
        <v>3022</v>
      </c>
      <c r="G997" s="5" t="s">
        <v>3019</v>
      </c>
    </row>
    <row r="998" spans="1:7" x14ac:dyDescent="0.2">
      <c r="A998" s="4">
        <v>997</v>
      </c>
      <c r="B998" s="4">
        <v>3035</v>
      </c>
      <c r="C998" s="4" t="s">
        <v>3020</v>
      </c>
      <c r="D998" s="71">
        <v>60000</v>
      </c>
      <c r="E998" s="4">
        <v>1</v>
      </c>
      <c r="F998" s="4" t="s">
        <v>3022</v>
      </c>
      <c r="G998" s="4" t="s">
        <v>3019</v>
      </c>
    </row>
    <row r="999" spans="1:7" x14ac:dyDescent="0.2">
      <c r="A999" s="5">
        <v>998</v>
      </c>
      <c r="B999" s="5">
        <v>3036</v>
      </c>
      <c r="C999" s="5" t="s">
        <v>3017</v>
      </c>
      <c r="D999" s="72">
        <v>60000</v>
      </c>
      <c r="E999" s="5">
        <v>1</v>
      </c>
      <c r="F999" s="5" t="s">
        <v>3022</v>
      </c>
      <c r="G999" s="5" t="s">
        <v>3019</v>
      </c>
    </row>
    <row r="1000" spans="1:7" x14ac:dyDescent="0.2">
      <c r="A1000" s="4">
        <v>999</v>
      </c>
      <c r="B1000" s="4">
        <v>3041</v>
      </c>
      <c r="C1000" s="4" t="s">
        <v>3017</v>
      </c>
      <c r="D1000" s="71">
        <v>60000</v>
      </c>
      <c r="E1000" s="4">
        <v>1</v>
      </c>
      <c r="F1000" s="4" t="s">
        <v>3022</v>
      </c>
      <c r="G1000" s="4" t="s">
        <v>3019</v>
      </c>
    </row>
    <row r="1001" spans="1:7" x14ac:dyDescent="0.2">
      <c r="A1001" s="5">
        <v>1000</v>
      </c>
      <c r="B1001" s="5">
        <v>3042</v>
      </c>
      <c r="C1001" s="5" t="s">
        <v>3017</v>
      </c>
      <c r="D1001" s="72">
        <v>60000</v>
      </c>
      <c r="E1001" s="5">
        <v>1</v>
      </c>
      <c r="F1001" s="5" t="s">
        <v>3022</v>
      </c>
      <c r="G1001" s="5" t="s">
        <v>3019</v>
      </c>
    </row>
    <row r="1002" spans="1:7" x14ac:dyDescent="0.2">
      <c r="A1002" s="4">
        <v>1001</v>
      </c>
      <c r="B1002" s="4">
        <v>3045</v>
      </c>
      <c r="C1002" s="4" t="s">
        <v>3020</v>
      </c>
      <c r="D1002" s="71">
        <v>70000</v>
      </c>
      <c r="E1002" s="4">
        <v>0</v>
      </c>
      <c r="F1002" s="4" t="s">
        <v>3018</v>
      </c>
      <c r="G1002" s="4" t="s">
        <v>3021</v>
      </c>
    </row>
    <row r="1003" spans="1:7" x14ac:dyDescent="0.2">
      <c r="A1003" s="5">
        <v>1002</v>
      </c>
      <c r="B1003" s="5">
        <v>3046</v>
      </c>
      <c r="C1003" s="5" t="s">
        <v>3020</v>
      </c>
      <c r="D1003" s="72">
        <v>80000</v>
      </c>
      <c r="E1003" s="5">
        <v>5</v>
      </c>
      <c r="F1003" s="5" t="s">
        <v>3018</v>
      </c>
      <c r="G1003" s="5" t="s">
        <v>3019</v>
      </c>
    </row>
    <row r="1004" spans="1:7" x14ac:dyDescent="0.2">
      <c r="A1004" s="4">
        <v>1003</v>
      </c>
      <c r="B1004" s="4">
        <v>3053</v>
      </c>
      <c r="C1004" s="4" t="s">
        <v>3020</v>
      </c>
      <c r="D1004" s="71">
        <v>70000</v>
      </c>
      <c r="E1004" s="4">
        <v>0</v>
      </c>
      <c r="F1004" s="4" t="s">
        <v>3018</v>
      </c>
      <c r="G1004" s="4" t="s">
        <v>3019</v>
      </c>
    </row>
    <row r="1005" spans="1:7" x14ac:dyDescent="0.2">
      <c r="A1005" s="5">
        <v>1004</v>
      </c>
      <c r="B1005" s="5">
        <v>3063</v>
      </c>
      <c r="C1005" s="5" t="s">
        <v>3020</v>
      </c>
      <c r="D1005" s="72">
        <v>70000</v>
      </c>
      <c r="E1005" s="5">
        <v>0</v>
      </c>
      <c r="F1005" s="5" t="s">
        <v>3018</v>
      </c>
      <c r="G1005" s="5" t="s">
        <v>3019</v>
      </c>
    </row>
    <row r="1006" spans="1:7" x14ac:dyDescent="0.2">
      <c r="A1006" s="4">
        <v>1005</v>
      </c>
      <c r="B1006" s="4">
        <v>3064</v>
      </c>
      <c r="C1006" s="4" t="s">
        <v>3020</v>
      </c>
      <c r="D1006" s="71">
        <v>70000</v>
      </c>
      <c r="E1006" s="4">
        <v>0</v>
      </c>
      <c r="F1006" s="4" t="s">
        <v>3018</v>
      </c>
      <c r="G1006" s="4" t="s">
        <v>3021</v>
      </c>
    </row>
    <row r="1007" spans="1:7" x14ac:dyDescent="0.2">
      <c r="A1007" s="5">
        <v>1006</v>
      </c>
      <c r="B1007" s="5">
        <v>3067</v>
      </c>
      <c r="C1007" s="5" t="s">
        <v>3017</v>
      </c>
      <c r="D1007" s="72">
        <v>60000</v>
      </c>
      <c r="E1007" s="5">
        <v>1</v>
      </c>
      <c r="F1007" s="5" t="s">
        <v>3022</v>
      </c>
      <c r="G1007" s="5" t="s">
        <v>3019</v>
      </c>
    </row>
    <row r="1008" spans="1:7" x14ac:dyDescent="0.2">
      <c r="A1008" s="4">
        <v>1007</v>
      </c>
      <c r="B1008" s="4">
        <v>3069</v>
      </c>
      <c r="C1008" s="4" t="s">
        <v>3017</v>
      </c>
      <c r="D1008" s="71">
        <v>70000</v>
      </c>
      <c r="E1008" s="4">
        <v>5</v>
      </c>
      <c r="F1008" s="4" t="s">
        <v>3022</v>
      </c>
      <c r="G1008" s="4" t="s">
        <v>3019</v>
      </c>
    </row>
    <row r="1009" spans="1:7" x14ac:dyDescent="0.2">
      <c r="A1009" s="5">
        <v>1008</v>
      </c>
      <c r="B1009" s="5">
        <v>3075</v>
      </c>
      <c r="C1009" s="5" t="s">
        <v>3017</v>
      </c>
      <c r="D1009" s="72">
        <v>60000</v>
      </c>
      <c r="E1009" s="5">
        <v>1</v>
      </c>
      <c r="F1009" s="5" t="s">
        <v>3022</v>
      </c>
      <c r="G1009" s="5" t="s">
        <v>3019</v>
      </c>
    </row>
    <row r="1010" spans="1:7" x14ac:dyDescent="0.2">
      <c r="A1010" s="4">
        <v>1009</v>
      </c>
      <c r="B1010" s="4">
        <v>3076</v>
      </c>
      <c r="C1010" s="4" t="s">
        <v>3017</v>
      </c>
      <c r="D1010" s="71">
        <v>70000</v>
      </c>
      <c r="E1010" s="4">
        <v>5</v>
      </c>
      <c r="F1010" s="4" t="s">
        <v>3022</v>
      </c>
      <c r="G1010" s="4" t="s">
        <v>3019</v>
      </c>
    </row>
    <row r="1011" spans="1:7" x14ac:dyDescent="0.2">
      <c r="A1011" s="5">
        <v>1010</v>
      </c>
      <c r="B1011" s="5">
        <v>3077</v>
      </c>
      <c r="C1011" s="5" t="s">
        <v>3020</v>
      </c>
      <c r="D1011" s="72">
        <v>80000</v>
      </c>
      <c r="E1011" s="5">
        <v>1</v>
      </c>
      <c r="F1011" s="5" t="s">
        <v>3022</v>
      </c>
      <c r="G1011" s="5" t="s">
        <v>3019</v>
      </c>
    </row>
    <row r="1012" spans="1:7" x14ac:dyDescent="0.2">
      <c r="A1012" s="4">
        <v>1011</v>
      </c>
      <c r="B1012" s="4">
        <v>3078</v>
      </c>
      <c r="C1012" s="4" t="s">
        <v>3017</v>
      </c>
      <c r="D1012" s="71">
        <v>80000</v>
      </c>
      <c r="E1012" s="4">
        <v>1</v>
      </c>
      <c r="F1012" s="4" t="s">
        <v>3022</v>
      </c>
      <c r="G1012" s="4" t="s">
        <v>3019</v>
      </c>
    </row>
    <row r="1013" spans="1:7" x14ac:dyDescent="0.2">
      <c r="A1013" s="5">
        <v>1012</v>
      </c>
      <c r="B1013" s="5">
        <v>3079</v>
      </c>
      <c r="C1013" s="5" t="s">
        <v>3020</v>
      </c>
      <c r="D1013" s="72">
        <v>30000</v>
      </c>
      <c r="E1013" s="5">
        <v>2</v>
      </c>
      <c r="F1013" s="5" t="s">
        <v>3022</v>
      </c>
      <c r="G1013" s="5" t="s">
        <v>3021</v>
      </c>
    </row>
    <row r="1014" spans="1:7" x14ac:dyDescent="0.2">
      <c r="A1014" s="4">
        <v>1013</v>
      </c>
      <c r="B1014" s="4">
        <v>3084</v>
      </c>
      <c r="C1014" s="4" t="s">
        <v>3017</v>
      </c>
      <c r="D1014" s="71">
        <v>60000</v>
      </c>
      <c r="E1014" s="4">
        <v>3</v>
      </c>
      <c r="F1014" s="4" t="s">
        <v>3022</v>
      </c>
      <c r="G1014" s="4" t="s">
        <v>3021</v>
      </c>
    </row>
    <row r="1015" spans="1:7" x14ac:dyDescent="0.2">
      <c r="A1015" s="5">
        <v>1014</v>
      </c>
      <c r="B1015" s="5">
        <v>3086</v>
      </c>
      <c r="C1015" s="5" t="s">
        <v>3020</v>
      </c>
      <c r="D1015" s="72">
        <v>30000</v>
      </c>
      <c r="E1015" s="5">
        <v>2</v>
      </c>
      <c r="F1015" s="5" t="s">
        <v>3022</v>
      </c>
      <c r="G1015" s="5" t="s">
        <v>3019</v>
      </c>
    </row>
    <row r="1016" spans="1:7" x14ac:dyDescent="0.2">
      <c r="A1016" s="4">
        <v>1015</v>
      </c>
      <c r="B1016" s="4">
        <v>3089</v>
      </c>
      <c r="C1016" s="4" t="s">
        <v>3017</v>
      </c>
      <c r="D1016" s="71">
        <v>10000</v>
      </c>
      <c r="E1016" s="4">
        <v>2</v>
      </c>
      <c r="F1016" s="4" t="s">
        <v>3023</v>
      </c>
      <c r="G1016" s="4" t="s">
        <v>3019</v>
      </c>
    </row>
    <row r="1017" spans="1:7" x14ac:dyDescent="0.2">
      <c r="A1017" s="5">
        <v>1016</v>
      </c>
      <c r="B1017" s="5">
        <v>3095</v>
      </c>
      <c r="C1017" s="5" t="s">
        <v>3020</v>
      </c>
      <c r="D1017" s="72">
        <v>30000</v>
      </c>
      <c r="E1017" s="5">
        <v>0</v>
      </c>
      <c r="F1017" s="5" t="s">
        <v>3023</v>
      </c>
      <c r="G1017" s="5" t="s">
        <v>3021</v>
      </c>
    </row>
    <row r="1018" spans="1:7" x14ac:dyDescent="0.2">
      <c r="A1018" s="4">
        <v>1017</v>
      </c>
      <c r="B1018" s="4">
        <v>3096</v>
      </c>
      <c r="C1018" s="4" t="s">
        <v>3020</v>
      </c>
      <c r="D1018" s="71">
        <v>40000</v>
      </c>
      <c r="E1018" s="4">
        <v>0</v>
      </c>
      <c r="F1018" s="4" t="s">
        <v>3023</v>
      </c>
      <c r="G1018" s="4" t="s">
        <v>3021</v>
      </c>
    </row>
    <row r="1019" spans="1:7" x14ac:dyDescent="0.2">
      <c r="A1019" s="5">
        <v>1018</v>
      </c>
      <c r="B1019" s="5">
        <v>3098</v>
      </c>
      <c r="C1019" s="5" t="s">
        <v>3017</v>
      </c>
      <c r="D1019" s="72">
        <v>40000</v>
      </c>
      <c r="E1019" s="5">
        <v>0</v>
      </c>
      <c r="F1019" s="5" t="s">
        <v>3023</v>
      </c>
      <c r="G1019" s="5" t="s">
        <v>3019</v>
      </c>
    </row>
    <row r="1020" spans="1:7" x14ac:dyDescent="0.2">
      <c r="A1020" s="4">
        <v>1019</v>
      </c>
      <c r="B1020" s="4">
        <v>3100</v>
      </c>
      <c r="C1020" s="4" t="s">
        <v>3017</v>
      </c>
      <c r="D1020" s="71">
        <v>30000</v>
      </c>
      <c r="E1020" s="4">
        <v>0</v>
      </c>
      <c r="F1020" s="4" t="s">
        <v>3023</v>
      </c>
      <c r="G1020" s="4" t="s">
        <v>3019</v>
      </c>
    </row>
    <row r="1021" spans="1:7" x14ac:dyDescent="0.2">
      <c r="A1021" s="5">
        <v>1020</v>
      </c>
      <c r="B1021" s="5">
        <v>3105</v>
      </c>
      <c r="C1021" s="5" t="s">
        <v>3020</v>
      </c>
      <c r="D1021" s="72">
        <v>30000</v>
      </c>
      <c r="E1021" s="5">
        <v>0</v>
      </c>
      <c r="F1021" s="5" t="s">
        <v>3023</v>
      </c>
      <c r="G1021" s="5" t="s">
        <v>3021</v>
      </c>
    </row>
    <row r="1022" spans="1:7" x14ac:dyDescent="0.2">
      <c r="A1022" s="4">
        <v>1021</v>
      </c>
      <c r="B1022" s="4">
        <v>3106</v>
      </c>
      <c r="C1022" s="4" t="s">
        <v>3017</v>
      </c>
      <c r="D1022" s="71">
        <v>30000</v>
      </c>
      <c r="E1022" s="4">
        <v>0</v>
      </c>
      <c r="F1022" s="4" t="s">
        <v>3023</v>
      </c>
      <c r="G1022" s="4" t="s">
        <v>3019</v>
      </c>
    </row>
    <row r="1023" spans="1:7" x14ac:dyDescent="0.2">
      <c r="A1023" s="5">
        <v>1022</v>
      </c>
      <c r="B1023" s="5">
        <v>3113</v>
      </c>
      <c r="C1023" s="5" t="s">
        <v>3020</v>
      </c>
      <c r="D1023" s="72">
        <v>10000</v>
      </c>
      <c r="E1023" s="5">
        <v>5</v>
      </c>
      <c r="F1023" s="5" t="s">
        <v>3023</v>
      </c>
      <c r="G1023" s="5" t="s">
        <v>3021</v>
      </c>
    </row>
    <row r="1024" spans="1:7" x14ac:dyDescent="0.2">
      <c r="A1024" s="4">
        <v>1023</v>
      </c>
      <c r="B1024" s="4">
        <v>3120</v>
      </c>
      <c r="C1024" s="4" t="s">
        <v>3020</v>
      </c>
      <c r="D1024" s="71">
        <v>40000</v>
      </c>
      <c r="E1024" s="4">
        <v>0</v>
      </c>
      <c r="F1024" s="4" t="s">
        <v>3023</v>
      </c>
      <c r="G1024" s="4" t="s">
        <v>3019</v>
      </c>
    </row>
    <row r="1025" spans="1:7" x14ac:dyDescent="0.2">
      <c r="A1025" s="5">
        <v>1024</v>
      </c>
      <c r="B1025" s="5">
        <v>3123</v>
      </c>
      <c r="C1025" s="5" t="s">
        <v>3020</v>
      </c>
      <c r="D1025" s="72">
        <v>30000</v>
      </c>
      <c r="E1025" s="5">
        <v>0</v>
      </c>
      <c r="F1025" s="5" t="s">
        <v>3024</v>
      </c>
      <c r="G1025" s="5" t="s">
        <v>3021</v>
      </c>
    </row>
    <row r="1026" spans="1:7" x14ac:dyDescent="0.2">
      <c r="A1026" s="4">
        <v>1025</v>
      </c>
      <c r="B1026" s="4">
        <v>3124</v>
      </c>
      <c r="C1026" s="4" t="s">
        <v>3020</v>
      </c>
      <c r="D1026" s="71">
        <v>40000</v>
      </c>
      <c r="E1026" s="4">
        <v>0</v>
      </c>
      <c r="F1026" s="4" t="s">
        <v>3023</v>
      </c>
      <c r="G1026" s="4" t="s">
        <v>3019</v>
      </c>
    </row>
    <row r="1027" spans="1:7" x14ac:dyDescent="0.2">
      <c r="A1027" s="5">
        <v>1026</v>
      </c>
      <c r="B1027" s="5">
        <v>3125</v>
      </c>
      <c r="C1027" s="5" t="s">
        <v>3017</v>
      </c>
      <c r="D1027" s="72">
        <v>40000</v>
      </c>
      <c r="E1027" s="5">
        <v>0</v>
      </c>
      <c r="F1027" s="5" t="s">
        <v>3023</v>
      </c>
      <c r="G1027" s="5" t="s">
        <v>3019</v>
      </c>
    </row>
    <row r="1028" spans="1:7" x14ac:dyDescent="0.2">
      <c r="A1028" s="4">
        <v>1027</v>
      </c>
      <c r="B1028" s="4">
        <v>3128</v>
      </c>
      <c r="C1028" s="4" t="s">
        <v>3017</v>
      </c>
      <c r="D1028" s="71">
        <v>40000</v>
      </c>
      <c r="E1028" s="4">
        <v>0</v>
      </c>
      <c r="F1028" s="4" t="s">
        <v>3023</v>
      </c>
      <c r="G1028" s="4" t="s">
        <v>3021</v>
      </c>
    </row>
    <row r="1029" spans="1:7" x14ac:dyDescent="0.2">
      <c r="A1029" s="5">
        <v>1028</v>
      </c>
      <c r="B1029" s="5">
        <v>3132</v>
      </c>
      <c r="C1029" s="5" t="s">
        <v>3017</v>
      </c>
      <c r="D1029" s="72">
        <v>40000</v>
      </c>
      <c r="E1029" s="5">
        <v>0</v>
      </c>
      <c r="F1029" s="5" t="s">
        <v>3023</v>
      </c>
      <c r="G1029" s="5" t="s">
        <v>3019</v>
      </c>
    </row>
    <row r="1030" spans="1:7" x14ac:dyDescent="0.2">
      <c r="A1030" s="4">
        <v>1029</v>
      </c>
      <c r="B1030" s="4">
        <v>3133</v>
      </c>
      <c r="C1030" s="4" t="s">
        <v>3020</v>
      </c>
      <c r="D1030" s="71">
        <v>30000</v>
      </c>
      <c r="E1030" s="4">
        <v>0</v>
      </c>
      <c r="F1030" s="4" t="s">
        <v>3024</v>
      </c>
      <c r="G1030" s="4" t="s">
        <v>3021</v>
      </c>
    </row>
    <row r="1031" spans="1:7" x14ac:dyDescent="0.2">
      <c r="A1031" s="5">
        <v>1030</v>
      </c>
      <c r="B1031" s="5">
        <v>3136</v>
      </c>
      <c r="C1031" s="5" t="s">
        <v>3017</v>
      </c>
      <c r="D1031" s="72">
        <v>30000</v>
      </c>
      <c r="E1031" s="5">
        <v>0</v>
      </c>
      <c r="F1031" s="5" t="s">
        <v>3024</v>
      </c>
      <c r="G1031" s="5" t="s">
        <v>3021</v>
      </c>
    </row>
    <row r="1032" spans="1:7" x14ac:dyDescent="0.2">
      <c r="A1032" s="4">
        <v>1031</v>
      </c>
      <c r="B1032" s="4">
        <v>3137</v>
      </c>
      <c r="C1032" s="4" t="s">
        <v>3020</v>
      </c>
      <c r="D1032" s="71">
        <v>40000</v>
      </c>
      <c r="E1032" s="4">
        <v>0</v>
      </c>
      <c r="F1032" s="4" t="s">
        <v>3023</v>
      </c>
      <c r="G1032" s="4" t="s">
        <v>3019</v>
      </c>
    </row>
    <row r="1033" spans="1:7" x14ac:dyDescent="0.2">
      <c r="A1033" s="5">
        <v>1032</v>
      </c>
      <c r="B1033" s="5">
        <v>3138</v>
      </c>
      <c r="C1033" s="5" t="s">
        <v>3020</v>
      </c>
      <c r="D1033" s="72">
        <v>30000</v>
      </c>
      <c r="E1033" s="5">
        <v>0</v>
      </c>
      <c r="F1033" s="5" t="s">
        <v>3024</v>
      </c>
      <c r="G1033" s="5" t="s">
        <v>3021</v>
      </c>
    </row>
    <row r="1034" spans="1:7" x14ac:dyDescent="0.2">
      <c r="A1034" s="4">
        <v>1033</v>
      </c>
      <c r="B1034" s="4">
        <v>3139</v>
      </c>
      <c r="C1034" s="4" t="s">
        <v>3020</v>
      </c>
      <c r="D1034" s="71">
        <v>30000</v>
      </c>
      <c r="E1034" s="4">
        <v>0</v>
      </c>
      <c r="F1034" s="4" t="s">
        <v>3024</v>
      </c>
      <c r="G1034" s="4" t="s">
        <v>3021</v>
      </c>
    </row>
    <row r="1035" spans="1:7" x14ac:dyDescent="0.2">
      <c r="A1035" s="5">
        <v>1034</v>
      </c>
      <c r="B1035" s="5">
        <v>3141</v>
      </c>
      <c r="C1035" s="5" t="s">
        <v>3020</v>
      </c>
      <c r="D1035" s="72">
        <v>40000</v>
      </c>
      <c r="E1035" s="5">
        <v>0</v>
      </c>
      <c r="F1035" s="5" t="s">
        <v>3023</v>
      </c>
      <c r="G1035" s="5" t="s">
        <v>3021</v>
      </c>
    </row>
    <row r="1036" spans="1:7" x14ac:dyDescent="0.2">
      <c r="A1036" s="4">
        <v>1035</v>
      </c>
      <c r="B1036" s="4">
        <v>3143</v>
      </c>
      <c r="C1036" s="4" t="s">
        <v>3017</v>
      </c>
      <c r="D1036" s="71">
        <v>40000</v>
      </c>
      <c r="E1036" s="4">
        <v>2</v>
      </c>
      <c r="F1036" s="4" t="s">
        <v>3018</v>
      </c>
      <c r="G1036" s="4" t="s">
        <v>3019</v>
      </c>
    </row>
    <row r="1037" spans="1:7" x14ac:dyDescent="0.2">
      <c r="A1037" s="5">
        <v>1036</v>
      </c>
      <c r="B1037" s="5">
        <v>3146</v>
      </c>
      <c r="C1037" s="5" t="s">
        <v>3017</v>
      </c>
      <c r="D1037" s="72">
        <v>40000</v>
      </c>
      <c r="E1037" s="5">
        <v>2</v>
      </c>
      <c r="F1037" s="5" t="s">
        <v>3018</v>
      </c>
      <c r="G1037" s="5" t="s">
        <v>3021</v>
      </c>
    </row>
    <row r="1038" spans="1:7" x14ac:dyDescent="0.2">
      <c r="A1038" s="4">
        <v>1037</v>
      </c>
      <c r="B1038" s="4">
        <v>3148</v>
      </c>
      <c r="C1038" s="4" t="s">
        <v>3017</v>
      </c>
      <c r="D1038" s="71">
        <v>40000</v>
      </c>
      <c r="E1038" s="4">
        <v>2</v>
      </c>
      <c r="F1038" s="4" t="s">
        <v>3018</v>
      </c>
      <c r="G1038" s="4" t="s">
        <v>3019</v>
      </c>
    </row>
    <row r="1039" spans="1:7" x14ac:dyDescent="0.2">
      <c r="A1039" s="5">
        <v>1038</v>
      </c>
      <c r="B1039" s="5">
        <v>3149</v>
      </c>
      <c r="C1039" s="5" t="s">
        <v>3020</v>
      </c>
      <c r="D1039" s="72">
        <v>40000</v>
      </c>
      <c r="E1039" s="5">
        <v>2</v>
      </c>
      <c r="F1039" s="5" t="s">
        <v>3018</v>
      </c>
      <c r="G1039" s="5" t="s">
        <v>3019</v>
      </c>
    </row>
    <row r="1040" spans="1:7" x14ac:dyDescent="0.2">
      <c r="A1040" s="4">
        <v>1039</v>
      </c>
      <c r="B1040" s="4">
        <v>3151</v>
      </c>
      <c r="C1040" s="4" t="s">
        <v>3020</v>
      </c>
      <c r="D1040" s="71">
        <v>40000</v>
      </c>
      <c r="E1040" s="4">
        <v>2</v>
      </c>
      <c r="F1040" s="4" t="s">
        <v>3018</v>
      </c>
      <c r="G1040" s="4" t="s">
        <v>3019</v>
      </c>
    </row>
    <row r="1041" spans="1:7" x14ac:dyDescent="0.2">
      <c r="A1041" s="5">
        <v>1040</v>
      </c>
      <c r="B1041" s="5">
        <v>3154</v>
      </c>
      <c r="C1041" s="5" t="s">
        <v>3017</v>
      </c>
      <c r="D1041" s="72">
        <v>70000</v>
      </c>
      <c r="E1041" s="5">
        <v>2</v>
      </c>
      <c r="F1041" s="5" t="s">
        <v>3025</v>
      </c>
      <c r="G1041" s="5" t="s">
        <v>3019</v>
      </c>
    </row>
    <row r="1042" spans="1:7" x14ac:dyDescent="0.2">
      <c r="A1042" s="4">
        <v>1041</v>
      </c>
      <c r="B1042" s="4">
        <v>3155</v>
      </c>
      <c r="C1042" s="4" t="s">
        <v>3017</v>
      </c>
      <c r="D1042" s="71">
        <v>40000</v>
      </c>
      <c r="E1042" s="4">
        <v>0</v>
      </c>
      <c r="F1042" s="4" t="s">
        <v>3022</v>
      </c>
      <c r="G1042" s="4" t="s">
        <v>3019</v>
      </c>
    </row>
    <row r="1043" spans="1:7" x14ac:dyDescent="0.2">
      <c r="A1043" s="5">
        <v>1042</v>
      </c>
      <c r="B1043" s="5">
        <v>3167</v>
      </c>
      <c r="C1043" s="5" t="s">
        <v>3017</v>
      </c>
      <c r="D1043" s="72">
        <v>40000</v>
      </c>
      <c r="E1043" s="5">
        <v>0</v>
      </c>
      <c r="F1043" s="5" t="s">
        <v>3023</v>
      </c>
      <c r="G1043" s="5" t="s">
        <v>3019</v>
      </c>
    </row>
    <row r="1044" spans="1:7" x14ac:dyDescent="0.2">
      <c r="A1044" s="4">
        <v>1043</v>
      </c>
      <c r="B1044" s="4">
        <v>3169</v>
      </c>
      <c r="C1044" s="4" t="s">
        <v>3017</v>
      </c>
      <c r="D1044" s="71">
        <v>40000</v>
      </c>
      <c r="E1044" s="4">
        <v>0</v>
      </c>
      <c r="F1044" s="4" t="s">
        <v>3023</v>
      </c>
      <c r="G1044" s="4" t="s">
        <v>3019</v>
      </c>
    </row>
    <row r="1045" spans="1:7" x14ac:dyDescent="0.2">
      <c r="A1045" s="5">
        <v>1044</v>
      </c>
      <c r="B1045" s="5">
        <v>3170</v>
      </c>
      <c r="C1045" s="5" t="s">
        <v>3017</v>
      </c>
      <c r="D1045" s="72">
        <v>40000</v>
      </c>
      <c r="E1045" s="5">
        <v>0</v>
      </c>
      <c r="F1045" s="5" t="s">
        <v>3022</v>
      </c>
      <c r="G1045" s="5" t="s">
        <v>3019</v>
      </c>
    </row>
    <row r="1046" spans="1:7" x14ac:dyDescent="0.2">
      <c r="A1046" s="4">
        <v>1045</v>
      </c>
      <c r="B1046" s="4">
        <v>3176</v>
      </c>
      <c r="C1046" s="4" t="s">
        <v>3020</v>
      </c>
      <c r="D1046" s="71">
        <v>40000</v>
      </c>
      <c r="E1046" s="4">
        <v>0</v>
      </c>
      <c r="F1046" s="4" t="s">
        <v>3022</v>
      </c>
      <c r="G1046" s="4" t="s">
        <v>3019</v>
      </c>
    </row>
    <row r="1047" spans="1:7" x14ac:dyDescent="0.2">
      <c r="A1047" s="5">
        <v>1046</v>
      </c>
      <c r="B1047" s="5">
        <v>3177</v>
      </c>
      <c r="C1047" s="5" t="s">
        <v>3020</v>
      </c>
      <c r="D1047" s="72">
        <v>40000</v>
      </c>
      <c r="E1047" s="5">
        <v>0</v>
      </c>
      <c r="F1047" s="5" t="s">
        <v>3022</v>
      </c>
      <c r="G1047" s="5" t="s">
        <v>3021</v>
      </c>
    </row>
    <row r="1048" spans="1:7" x14ac:dyDescent="0.2">
      <c r="A1048" s="4">
        <v>1047</v>
      </c>
      <c r="B1048" s="4">
        <v>3179</v>
      </c>
      <c r="C1048" s="4" t="s">
        <v>3020</v>
      </c>
      <c r="D1048" s="71">
        <v>40000</v>
      </c>
      <c r="E1048" s="4">
        <v>0</v>
      </c>
      <c r="F1048" s="4" t="s">
        <v>3022</v>
      </c>
      <c r="G1048" s="4" t="s">
        <v>3021</v>
      </c>
    </row>
    <row r="1049" spans="1:7" x14ac:dyDescent="0.2">
      <c r="A1049" s="5">
        <v>1048</v>
      </c>
      <c r="B1049" s="5">
        <v>3187</v>
      </c>
      <c r="C1049" s="5" t="s">
        <v>3020</v>
      </c>
      <c r="D1049" s="72">
        <v>40000</v>
      </c>
      <c r="E1049" s="5">
        <v>0</v>
      </c>
      <c r="F1049" s="5" t="s">
        <v>3022</v>
      </c>
      <c r="G1049" s="5" t="s">
        <v>3021</v>
      </c>
    </row>
    <row r="1050" spans="1:7" x14ac:dyDescent="0.2">
      <c r="A1050" s="4">
        <v>1049</v>
      </c>
      <c r="B1050" s="4">
        <v>3191</v>
      </c>
      <c r="C1050" s="4" t="s">
        <v>3020</v>
      </c>
      <c r="D1050" s="71">
        <v>70000</v>
      </c>
      <c r="E1050" s="4">
        <v>0</v>
      </c>
      <c r="F1050" s="4" t="s">
        <v>3022</v>
      </c>
      <c r="G1050" s="4" t="s">
        <v>3019</v>
      </c>
    </row>
    <row r="1051" spans="1:7" x14ac:dyDescent="0.2">
      <c r="A1051" s="5">
        <v>1050</v>
      </c>
      <c r="B1051" s="5">
        <v>3194</v>
      </c>
      <c r="C1051" s="5" t="s">
        <v>3020</v>
      </c>
      <c r="D1051" s="72">
        <v>80000</v>
      </c>
      <c r="E1051" s="5">
        <v>0</v>
      </c>
      <c r="F1051" s="5" t="s">
        <v>3018</v>
      </c>
      <c r="G1051" s="5" t="s">
        <v>3019</v>
      </c>
    </row>
    <row r="1052" spans="1:7" x14ac:dyDescent="0.2">
      <c r="A1052" s="4">
        <v>1051</v>
      </c>
      <c r="B1052" s="4">
        <v>3196</v>
      </c>
      <c r="C1052" s="4" t="s">
        <v>3020</v>
      </c>
      <c r="D1052" s="71">
        <v>110000</v>
      </c>
      <c r="E1052" s="4">
        <v>0</v>
      </c>
      <c r="F1052" s="4" t="s">
        <v>3025</v>
      </c>
      <c r="G1052" s="4" t="s">
        <v>3021</v>
      </c>
    </row>
    <row r="1053" spans="1:7" x14ac:dyDescent="0.2">
      <c r="A1053" s="5">
        <v>1052</v>
      </c>
      <c r="B1053" s="5">
        <v>3197</v>
      </c>
      <c r="C1053" s="5" t="s">
        <v>3020</v>
      </c>
      <c r="D1053" s="72">
        <v>120000</v>
      </c>
      <c r="E1053" s="5">
        <v>0</v>
      </c>
      <c r="F1053" s="5" t="s">
        <v>3018</v>
      </c>
      <c r="G1053" s="5" t="s">
        <v>3021</v>
      </c>
    </row>
    <row r="1054" spans="1:7" x14ac:dyDescent="0.2">
      <c r="A1054" s="4">
        <v>1053</v>
      </c>
      <c r="B1054" s="4">
        <v>3205</v>
      </c>
      <c r="C1054" s="4" t="s">
        <v>3020</v>
      </c>
      <c r="D1054" s="71">
        <v>120000</v>
      </c>
      <c r="E1054" s="4">
        <v>0</v>
      </c>
      <c r="F1054" s="4" t="s">
        <v>3018</v>
      </c>
      <c r="G1054" s="4" t="s">
        <v>3021</v>
      </c>
    </row>
    <row r="1055" spans="1:7" x14ac:dyDescent="0.2">
      <c r="A1055" s="5">
        <v>1054</v>
      </c>
      <c r="B1055" s="5">
        <v>3206</v>
      </c>
      <c r="C1055" s="5" t="s">
        <v>3020</v>
      </c>
      <c r="D1055" s="72">
        <v>130000</v>
      </c>
      <c r="E1055" s="5">
        <v>0</v>
      </c>
      <c r="F1055" s="5" t="s">
        <v>3025</v>
      </c>
      <c r="G1055" s="5" t="s">
        <v>3019</v>
      </c>
    </row>
    <row r="1056" spans="1:7" x14ac:dyDescent="0.2">
      <c r="A1056" s="4">
        <v>1055</v>
      </c>
      <c r="B1056" s="4">
        <v>3209</v>
      </c>
      <c r="C1056" s="4" t="s">
        <v>3017</v>
      </c>
      <c r="D1056" s="71">
        <v>90000</v>
      </c>
      <c r="E1056" s="4">
        <v>4</v>
      </c>
      <c r="F1056" s="4" t="s">
        <v>3018</v>
      </c>
      <c r="G1056" s="4" t="s">
        <v>3019</v>
      </c>
    </row>
    <row r="1057" spans="1:7" x14ac:dyDescent="0.2">
      <c r="A1057" s="5">
        <v>1056</v>
      </c>
      <c r="B1057" s="5">
        <v>3211</v>
      </c>
      <c r="C1057" s="5" t="s">
        <v>3017</v>
      </c>
      <c r="D1057" s="72">
        <v>90000</v>
      </c>
      <c r="E1057" s="5">
        <v>4</v>
      </c>
      <c r="F1057" s="5" t="s">
        <v>3018</v>
      </c>
      <c r="G1057" s="5" t="s">
        <v>3021</v>
      </c>
    </row>
    <row r="1058" spans="1:7" x14ac:dyDescent="0.2">
      <c r="A1058" s="4">
        <v>1057</v>
      </c>
      <c r="B1058" s="4">
        <v>3221</v>
      </c>
      <c r="C1058" s="4" t="s">
        <v>3017</v>
      </c>
      <c r="D1058" s="71">
        <v>120000</v>
      </c>
      <c r="E1058" s="4">
        <v>2</v>
      </c>
      <c r="F1058" s="4" t="s">
        <v>3025</v>
      </c>
      <c r="G1058" s="4" t="s">
        <v>3019</v>
      </c>
    </row>
    <row r="1059" spans="1:7" x14ac:dyDescent="0.2">
      <c r="A1059" s="5">
        <v>1058</v>
      </c>
      <c r="B1059" s="5">
        <v>3222</v>
      </c>
      <c r="C1059" s="5" t="s">
        <v>3017</v>
      </c>
      <c r="D1059" s="72">
        <v>120000</v>
      </c>
      <c r="E1059" s="5">
        <v>2</v>
      </c>
      <c r="F1059" s="5" t="s">
        <v>3025</v>
      </c>
      <c r="G1059" s="5" t="s">
        <v>3019</v>
      </c>
    </row>
    <row r="1060" spans="1:7" x14ac:dyDescent="0.2">
      <c r="A1060" s="4">
        <v>1059</v>
      </c>
      <c r="B1060" s="4">
        <v>3224</v>
      </c>
      <c r="C1060" s="4" t="s">
        <v>3017</v>
      </c>
      <c r="D1060" s="71">
        <v>130000</v>
      </c>
      <c r="E1060" s="4">
        <v>2</v>
      </c>
      <c r="F1060" s="4" t="s">
        <v>3018</v>
      </c>
      <c r="G1060" s="4" t="s">
        <v>3019</v>
      </c>
    </row>
    <row r="1061" spans="1:7" x14ac:dyDescent="0.2">
      <c r="A1061" s="5">
        <v>1060</v>
      </c>
      <c r="B1061" s="5">
        <v>3225</v>
      </c>
      <c r="C1061" s="5" t="s">
        <v>3017</v>
      </c>
      <c r="D1061" s="72">
        <v>130000</v>
      </c>
      <c r="E1061" s="5">
        <v>2</v>
      </c>
      <c r="F1061" s="5" t="s">
        <v>3018</v>
      </c>
      <c r="G1061" s="5" t="s">
        <v>3019</v>
      </c>
    </row>
    <row r="1062" spans="1:7" x14ac:dyDescent="0.2">
      <c r="A1062" s="4">
        <v>1061</v>
      </c>
      <c r="B1062" s="4">
        <v>3226</v>
      </c>
      <c r="C1062" s="4" t="s">
        <v>3020</v>
      </c>
      <c r="D1062" s="71">
        <v>150000</v>
      </c>
      <c r="E1062" s="4">
        <v>1</v>
      </c>
      <c r="F1062" s="4" t="s">
        <v>3025</v>
      </c>
      <c r="G1062" s="4" t="s">
        <v>3021</v>
      </c>
    </row>
    <row r="1063" spans="1:7" x14ac:dyDescent="0.2">
      <c r="A1063" s="5">
        <v>1062</v>
      </c>
      <c r="B1063" s="5">
        <v>3229</v>
      </c>
      <c r="C1063" s="5" t="s">
        <v>3017</v>
      </c>
      <c r="D1063" s="72">
        <v>160000</v>
      </c>
      <c r="E1063" s="5">
        <v>1</v>
      </c>
      <c r="F1063" s="5" t="s">
        <v>3018</v>
      </c>
      <c r="G1063" s="5" t="s">
        <v>3019</v>
      </c>
    </row>
    <row r="1064" spans="1:7" x14ac:dyDescent="0.2">
      <c r="A1064" s="4">
        <v>1063</v>
      </c>
      <c r="B1064" s="4">
        <v>3230</v>
      </c>
      <c r="C1064" s="4" t="s">
        <v>3017</v>
      </c>
      <c r="D1064" s="71">
        <v>70000</v>
      </c>
      <c r="E1064" s="4">
        <v>4</v>
      </c>
      <c r="F1064" s="4" t="s">
        <v>3018</v>
      </c>
      <c r="G1064" s="4" t="s">
        <v>3019</v>
      </c>
    </row>
    <row r="1065" spans="1:7" x14ac:dyDescent="0.2">
      <c r="A1065" s="5">
        <v>1064</v>
      </c>
      <c r="B1065" s="5">
        <v>3238</v>
      </c>
      <c r="C1065" s="5" t="s">
        <v>3017</v>
      </c>
      <c r="D1065" s="72">
        <v>70000</v>
      </c>
      <c r="E1065" s="5">
        <v>4</v>
      </c>
      <c r="F1065" s="5" t="s">
        <v>3018</v>
      </c>
      <c r="G1065" s="5" t="s">
        <v>3019</v>
      </c>
    </row>
    <row r="1066" spans="1:7" x14ac:dyDescent="0.2">
      <c r="A1066" s="4">
        <v>1065</v>
      </c>
      <c r="B1066" s="4">
        <v>3243</v>
      </c>
      <c r="C1066" s="4" t="s">
        <v>3020</v>
      </c>
      <c r="D1066" s="71">
        <v>70000</v>
      </c>
      <c r="E1066" s="4">
        <v>4</v>
      </c>
      <c r="F1066" s="4" t="s">
        <v>3018</v>
      </c>
      <c r="G1066" s="4" t="s">
        <v>3019</v>
      </c>
    </row>
    <row r="1067" spans="1:7" x14ac:dyDescent="0.2">
      <c r="A1067" s="5">
        <v>1066</v>
      </c>
      <c r="B1067" s="5">
        <v>3246</v>
      </c>
      <c r="C1067" s="5" t="s">
        <v>3017</v>
      </c>
      <c r="D1067" s="72">
        <v>70000</v>
      </c>
      <c r="E1067" s="5">
        <v>4</v>
      </c>
      <c r="F1067" s="5" t="s">
        <v>3018</v>
      </c>
      <c r="G1067" s="5" t="s">
        <v>3019</v>
      </c>
    </row>
    <row r="1068" spans="1:7" x14ac:dyDescent="0.2">
      <c r="A1068" s="4">
        <v>1067</v>
      </c>
      <c r="B1068" s="4">
        <v>3248</v>
      </c>
      <c r="C1068" s="4" t="s">
        <v>3017</v>
      </c>
      <c r="D1068" s="71">
        <v>70000</v>
      </c>
      <c r="E1068" s="4">
        <v>4</v>
      </c>
      <c r="F1068" s="4" t="s">
        <v>3018</v>
      </c>
      <c r="G1068" s="4" t="s">
        <v>3019</v>
      </c>
    </row>
    <row r="1069" spans="1:7" x14ac:dyDescent="0.2">
      <c r="A1069" s="5">
        <v>1068</v>
      </c>
      <c r="B1069" s="5">
        <v>3249</v>
      </c>
      <c r="C1069" s="5" t="s">
        <v>3020</v>
      </c>
      <c r="D1069" s="72">
        <v>70000</v>
      </c>
      <c r="E1069" s="5">
        <v>4</v>
      </c>
      <c r="F1069" s="5" t="s">
        <v>3018</v>
      </c>
      <c r="G1069" s="5" t="s">
        <v>3019</v>
      </c>
    </row>
    <row r="1070" spans="1:7" x14ac:dyDescent="0.2">
      <c r="A1070" s="4">
        <v>1069</v>
      </c>
      <c r="B1070" s="4">
        <v>3251</v>
      </c>
      <c r="C1070" s="4" t="s">
        <v>3020</v>
      </c>
      <c r="D1070" s="71">
        <v>70000</v>
      </c>
      <c r="E1070" s="4">
        <v>4</v>
      </c>
      <c r="F1070" s="4" t="s">
        <v>3018</v>
      </c>
      <c r="G1070" s="4" t="s">
        <v>3019</v>
      </c>
    </row>
    <row r="1071" spans="1:7" x14ac:dyDescent="0.2">
      <c r="A1071" s="5">
        <v>1070</v>
      </c>
      <c r="B1071" s="5">
        <v>3252</v>
      </c>
      <c r="C1071" s="5" t="s">
        <v>3017</v>
      </c>
      <c r="D1071" s="72">
        <v>70000</v>
      </c>
      <c r="E1071" s="5">
        <v>4</v>
      </c>
      <c r="F1071" s="5" t="s">
        <v>3018</v>
      </c>
      <c r="G1071" s="5" t="s">
        <v>3021</v>
      </c>
    </row>
    <row r="1072" spans="1:7" x14ac:dyDescent="0.2">
      <c r="A1072" s="4">
        <v>1071</v>
      </c>
      <c r="B1072" s="4">
        <v>3255</v>
      </c>
      <c r="C1072" s="4" t="s">
        <v>3017</v>
      </c>
      <c r="D1072" s="71">
        <v>70000</v>
      </c>
      <c r="E1072" s="4">
        <v>4</v>
      </c>
      <c r="F1072" s="4" t="s">
        <v>3018</v>
      </c>
      <c r="G1072" s="4" t="s">
        <v>3019</v>
      </c>
    </row>
    <row r="1073" spans="1:7" x14ac:dyDescent="0.2">
      <c r="A1073" s="5">
        <v>1072</v>
      </c>
      <c r="B1073" s="5">
        <v>3257</v>
      </c>
      <c r="C1073" s="5" t="s">
        <v>3017</v>
      </c>
      <c r="D1073" s="72">
        <v>70000</v>
      </c>
      <c r="E1073" s="5">
        <v>4</v>
      </c>
      <c r="F1073" s="5" t="s">
        <v>3018</v>
      </c>
      <c r="G1073" s="5" t="s">
        <v>3019</v>
      </c>
    </row>
    <row r="1074" spans="1:7" x14ac:dyDescent="0.2">
      <c r="A1074" s="4">
        <v>1073</v>
      </c>
      <c r="B1074" s="4">
        <v>3258</v>
      </c>
      <c r="C1074" s="4" t="s">
        <v>3017</v>
      </c>
      <c r="D1074" s="71">
        <v>70000</v>
      </c>
      <c r="E1074" s="4">
        <v>4</v>
      </c>
      <c r="F1074" s="4" t="s">
        <v>3018</v>
      </c>
      <c r="G1074" s="4" t="s">
        <v>3019</v>
      </c>
    </row>
    <row r="1075" spans="1:7" x14ac:dyDescent="0.2">
      <c r="A1075" s="5">
        <v>1074</v>
      </c>
      <c r="B1075" s="5">
        <v>3261</v>
      </c>
      <c r="C1075" s="5" t="s">
        <v>3017</v>
      </c>
      <c r="D1075" s="72">
        <v>70000</v>
      </c>
      <c r="E1075" s="5">
        <v>4</v>
      </c>
      <c r="F1075" s="5" t="s">
        <v>3018</v>
      </c>
      <c r="G1075" s="5" t="s">
        <v>3019</v>
      </c>
    </row>
    <row r="1076" spans="1:7" x14ac:dyDescent="0.2">
      <c r="A1076" s="4">
        <v>1075</v>
      </c>
      <c r="B1076" s="4">
        <v>3264</v>
      </c>
      <c r="C1076" s="4" t="s">
        <v>3020</v>
      </c>
      <c r="D1076" s="71">
        <v>70000</v>
      </c>
      <c r="E1076" s="4">
        <v>4</v>
      </c>
      <c r="F1076" s="4" t="s">
        <v>3018</v>
      </c>
      <c r="G1076" s="4" t="s">
        <v>3019</v>
      </c>
    </row>
    <row r="1077" spans="1:7" x14ac:dyDescent="0.2">
      <c r="A1077" s="5">
        <v>1076</v>
      </c>
      <c r="B1077" s="5">
        <v>3266</v>
      </c>
      <c r="C1077" s="5" t="s">
        <v>3020</v>
      </c>
      <c r="D1077" s="72">
        <v>60000</v>
      </c>
      <c r="E1077" s="5">
        <v>4</v>
      </c>
      <c r="F1077" s="5" t="s">
        <v>3018</v>
      </c>
      <c r="G1077" s="5" t="s">
        <v>3019</v>
      </c>
    </row>
    <row r="1078" spans="1:7" x14ac:dyDescent="0.2">
      <c r="A1078" s="4">
        <v>1077</v>
      </c>
      <c r="B1078" s="4">
        <v>3269</v>
      </c>
      <c r="C1078" s="4" t="s">
        <v>3017</v>
      </c>
      <c r="D1078" s="71">
        <v>70000</v>
      </c>
      <c r="E1078" s="4">
        <v>5</v>
      </c>
      <c r="F1078" s="4" t="s">
        <v>3018</v>
      </c>
      <c r="G1078" s="4" t="s">
        <v>3019</v>
      </c>
    </row>
    <row r="1079" spans="1:7" x14ac:dyDescent="0.2">
      <c r="A1079" s="5">
        <v>1078</v>
      </c>
      <c r="B1079" s="5">
        <v>3275</v>
      </c>
      <c r="C1079" s="5" t="s">
        <v>3020</v>
      </c>
      <c r="D1079" s="72">
        <v>70000</v>
      </c>
      <c r="E1079" s="5">
        <v>5</v>
      </c>
      <c r="F1079" s="5" t="s">
        <v>3018</v>
      </c>
      <c r="G1079" s="5" t="s">
        <v>3019</v>
      </c>
    </row>
    <row r="1080" spans="1:7" x14ac:dyDescent="0.2">
      <c r="A1080" s="4">
        <v>1079</v>
      </c>
      <c r="B1080" s="4">
        <v>3279</v>
      </c>
      <c r="C1080" s="4" t="s">
        <v>3017</v>
      </c>
      <c r="D1080" s="71">
        <v>60000</v>
      </c>
      <c r="E1080" s="4">
        <v>4</v>
      </c>
      <c r="F1080" s="4" t="s">
        <v>3018</v>
      </c>
      <c r="G1080" s="4" t="s">
        <v>3019</v>
      </c>
    </row>
    <row r="1081" spans="1:7" x14ac:dyDescent="0.2">
      <c r="A1081" s="5">
        <v>1080</v>
      </c>
      <c r="B1081" s="5">
        <v>3283</v>
      </c>
      <c r="C1081" s="5" t="s">
        <v>3017</v>
      </c>
      <c r="D1081" s="72">
        <v>60000</v>
      </c>
      <c r="E1081" s="5">
        <v>4</v>
      </c>
      <c r="F1081" s="5" t="s">
        <v>3018</v>
      </c>
      <c r="G1081" s="5" t="s">
        <v>3021</v>
      </c>
    </row>
    <row r="1082" spans="1:7" x14ac:dyDescent="0.2">
      <c r="A1082" s="4">
        <v>1081</v>
      </c>
      <c r="B1082" s="4">
        <v>3284</v>
      </c>
      <c r="C1082" s="4" t="s">
        <v>3020</v>
      </c>
      <c r="D1082" s="71">
        <v>60000</v>
      </c>
      <c r="E1082" s="4">
        <v>4</v>
      </c>
      <c r="F1082" s="4" t="s">
        <v>3018</v>
      </c>
      <c r="G1082" s="4" t="s">
        <v>3019</v>
      </c>
    </row>
    <row r="1083" spans="1:7" x14ac:dyDescent="0.2">
      <c r="A1083" s="5">
        <v>1082</v>
      </c>
      <c r="B1083" s="5">
        <v>3285</v>
      </c>
      <c r="C1083" s="5" t="s">
        <v>3020</v>
      </c>
      <c r="D1083" s="72">
        <v>60000</v>
      </c>
      <c r="E1083" s="5">
        <v>5</v>
      </c>
      <c r="F1083" s="5" t="s">
        <v>3018</v>
      </c>
      <c r="G1083" s="5" t="s">
        <v>3019</v>
      </c>
    </row>
    <row r="1084" spans="1:7" x14ac:dyDescent="0.2">
      <c r="A1084" s="4">
        <v>1083</v>
      </c>
      <c r="B1084" s="4">
        <v>3287</v>
      </c>
      <c r="C1084" s="4" t="s">
        <v>3017</v>
      </c>
      <c r="D1084" s="71">
        <v>70000</v>
      </c>
      <c r="E1084" s="4">
        <v>5</v>
      </c>
      <c r="F1084" s="4" t="s">
        <v>3018</v>
      </c>
      <c r="G1084" s="4" t="s">
        <v>3019</v>
      </c>
    </row>
    <row r="1085" spans="1:7" x14ac:dyDescent="0.2">
      <c r="A1085" s="5">
        <v>1084</v>
      </c>
      <c r="B1085" s="5">
        <v>3303</v>
      </c>
      <c r="C1085" s="5" t="s">
        <v>3017</v>
      </c>
      <c r="D1085" s="72">
        <v>70000</v>
      </c>
      <c r="E1085" s="5">
        <v>4</v>
      </c>
      <c r="F1085" s="5" t="s">
        <v>3018</v>
      </c>
      <c r="G1085" s="5" t="s">
        <v>3019</v>
      </c>
    </row>
    <row r="1086" spans="1:7" x14ac:dyDescent="0.2">
      <c r="A1086" s="4">
        <v>1085</v>
      </c>
      <c r="B1086" s="4">
        <v>3306</v>
      </c>
      <c r="C1086" s="4" t="s">
        <v>3017</v>
      </c>
      <c r="D1086" s="71">
        <v>60000</v>
      </c>
      <c r="E1086" s="4">
        <v>5</v>
      </c>
      <c r="F1086" s="4" t="s">
        <v>3018</v>
      </c>
      <c r="G1086" s="4" t="s">
        <v>3021</v>
      </c>
    </row>
    <row r="1087" spans="1:7" x14ac:dyDescent="0.2">
      <c r="A1087" s="5">
        <v>1086</v>
      </c>
      <c r="B1087" s="5">
        <v>3307</v>
      </c>
      <c r="C1087" s="5" t="s">
        <v>3017</v>
      </c>
      <c r="D1087" s="72">
        <v>60000</v>
      </c>
      <c r="E1087" s="5">
        <v>2</v>
      </c>
      <c r="F1087" s="5" t="s">
        <v>3018</v>
      </c>
      <c r="G1087" s="5" t="s">
        <v>3019</v>
      </c>
    </row>
    <row r="1088" spans="1:7" x14ac:dyDescent="0.2">
      <c r="A1088" s="4">
        <v>1087</v>
      </c>
      <c r="B1088" s="4">
        <v>3309</v>
      </c>
      <c r="C1088" s="4" t="s">
        <v>3020</v>
      </c>
      <c r="D1088" s="71">
        <v>60000</v>
      </c>
      <c r="E1088" s="4">
        <v>2</v>
      </c>
      <c r="F1088" s="4" t="s">
        <v>3018</v>
      </c>
      <c r="G1088" s="4" t="s">
        <v>3019</v>
      </c>
    </row>
    <row r="1089" spans="1:7" x14ac:dyDescent="0.2">
      <c r="A1089" s="5">
        <v>1088</v>
      </c>
      <c r="B1089" s="5">
        <v>3310</v>
      </c>
      <c r="C1089" s="5" t="s">
        <v>3020</v>
      </c>
      <c r="D1089" s="72">
        <v>70000</v>
      </c>
      <c r="E1089" s="5">
        <v>4</v>
      </c>
      <c r="F1089" s="5" t="s">
        <v>3018</v>
      </c>
      <c r="G1089" s="5" t="s">
        <v>3019</v>
      </c>
    </row>
    <row r="1090" spans="1:7" x14ac:dyDescent="0.2">
      <c r="A1090" s="4">
        <v>1089</v>
      </c>
      <c r="B1090" s="4">
        <v>3311</v>
      </c>
      <c r="C1090" s="4" t="s">
        <v>3020</v>
      </c>
      <c r="D1090" s="71">
        <v>70000</v>
      </c>
      <c r="E1090" s="4">
        <v>4</v>
      </c>
      <c r="F1090" s="4" t="s">
        <v>3018</v>
      </c>
      <c r="G1090" s="4" t="s">
        <v>3019</v>
      </c>
    </row>
    <row r="1091" spans="1:7" x14ac:dyDescent="0.2">
      <c r="A1091" s="5">
        <v>1090</v>
      </c>
      <c r="B1091" s="5">
        <v>3314</v>
      </c>
      <c r="C1091" s="5" t="s">
        <v>3017</v>
      </c>
      <c r="D1091" s="72">
        <v>70000</v>
      </c>
      <c r="E1091" s="5">
        <v>4</v>
      </c>
      <c r="F1091" s="5" t="s">
        <v>3018</v>
      </c>
      <c r="G1091" s="5" t="s">
        <v>3019</v>
      </c>
    </row>
    <row r="1092" spans="1:7" x14ac:dyDescent="0.2">
      <c r="A1092" s="4">
        <v>1091</v>
      </c>
      <c r="B1092" s="4">
        <v>3319</v>
      </c>
      <c r="C1092" s="4" t="s">
        <v>3017</v>
      </c>
      <c r="D1092" s="71">
        <v>40000</v>
      </c>
      <c r="E1092" s="4">
        <v>2</v>
      </c>
      <c r="F1092" s="4" t="s">
        <v>3023</v>
      </c>
      <c r="G1092" s="4" t="s">
        <v>3019</v>
      </c>
    </row>
    <row r="1093" spans="1:7" x14ac:dyDescent="0.2">
      <c r="A1093" s="5">
        <v>1092</v>
      </c>
      <c r="B1093" s="5">
        <v>3320</v>
      </c>
      <c r="C1093" s="5" t="s">
        <v>3017</v>
      </c>
      <c r="D1093" s="72">
        <v>40000</v>
      </c>
      <c r="E1093" s="5">
        <v>2</v>
      </c>
      <c r="F1093" s="5" t="s">
        <v>3023</v>
      </c>
      <c r="G1093" s="5" t="s">
        <v>3019</v>
      </c>
    </row>
    <row r="1094" spans="1:7" x14ac:dyDescent="0.2">
      <c r="A1094" s="4">
        <v>1093</v>
      </c>
      <c r="B1094" s="4">
        <v>3324</v>
      </c>
      <c r="C1094" s="4" t="s">
        <v>3017</v>
      </c>
      <c r="D1094" s="71">
        <v>40000</v>
      </c>
      <c r="E1094" s="4">
        <v>2</v>
      </c>
      <c r="F1094" s="4" t="s">
        <v>3023</v>
      </c>
      <c r="G1094" s="4" t="s">
        <v>3019</v>
      </c>
    </row>
    <row r="1095" spans="1:7" x14ac:dyDescent="0.2">
      <c r="A1095" s="5">
        <v>1094</v>
      </c>
      <c r="B1095" s="5">
        <v>3325</v>
      </c>
      <c r="C1095" s="5" t="s">
        <v>3017</v>
      </c>
      <c r="D1095" s="72">
        <v>60000</v>
      </c>
      <c r="E1095" s="5">
        <v>2</v>
      </c>
      <c r="F1095" s="5" t="s">
        <v>3022</v>
      </c>
      <c r="G1095" s="5" t="s">
        <v>3019</v>
      </c>
    </row>
    <row r="1096" spans="1:7" x14ac:dyDescent="0.2">
      <c r="A1096" s="4">
        <v>1095</v>
      </c>
      <c r="B1096" s="4">
        <v>3327</v>
      </c>
      <c r="C1096" s="4" t="s">
        <v>3017</v>
      </c>
      <c r="D1096" s="71">
        <v>60000</v>
      </c>
      <c r="E1096" s="4">
        <v>2</v>
      </c>
      <c r="F1096" s="4" t="s">
        <v>3018</v>
      </c>
      <c r="G1096" s="4" t="s">
        <v>3019</v>
      </c>
    </row>
    <row r="1097" spans="1:7" x14ac:dyDescent="0.2">
      <c r="A1097" s="5">
        <v>1096</v>
      </c>
      <c r="B1097" s="5">
        <v>3331</v>
      </c>
      <c r="C1097" s="5" t="s">
        <v>3017</v>
      </c>
      <c r="D1097" s="72">
        <v>60000</v>
      </c>
      <c r="E1097" s="5">
        <v>2</v>
      </c>
      <c r="F1097" s="5" t="s">
        <v>3018</v>
      </c>
      <c r="G1097" s="5" t="s">
        <v>3019</v>
      </c>
    </row>
    <row r="1098" spans="1:7" x14ac:dyDescent="0.2">
      <c r="A1098" s="4">
        <v>1097</v>
      </c>
      <c r="B1098" s="4">
        <v>3338</v>
      </c>
      <c r="C1098" s="4" t="s">
        <v>3017</v>
      </c>
      <c r="D1098" s="71">
        <v>60000</v>
      </c>
      <c r="E1098" s="4">
        <v>2</v>
      </c>
      <c r="F1098" s="4" t="s">
        <v>3018</v>
      </c>
      <c r="G1098" s="4" t="s">
        <v>3021</v>
      </c>
    </row>
    <row r="1099" spans="1:7" x14ac:dyDescent="0.2">
      <c r="A1099" s="5">
        <v>1098</v>
      </c>
      <c r="B1099" s="5">
        <v>3339</v>
      </c>
      <c r="C1099" s="5" t="s">
        <v>3020</v>
      </c>
      <c r="D1099" s="72">
        <v>60000</v>
      </c>
      <c r="E1099" s="5">
        <v>2</v>
      </c>
      <c r="F1099" s="5" t="s">
        <v>3022</v>
      </c>
      <c r="G1099" s="5" t="s">
        <v>3019</v>
      </c>
    </row>
    <row r="1100" spans="1:7" x14ac:dyDescent="0.2">
      <c r="A1100" s="4">
        <v>1099</v>
      </c>
      <c r="B1100" s="4">
        <v>3340</v>
      </c>
      <c r="C1100" s="4" t="s">
        <v>3020</v>
      </c>
      <c r="D1100" s="71">
        <v>60000</v>
      </c>
      <c r="E1100" s="4">
        <v>2</v>
      </c>
      <c r="F1100" s="4" t="s">
        <v>3022</v>
      </c>
      <c r="G1100" s="4" t="s">
        <v>3019</v>
      </c>
    </row>
    <row r="1101" spans="1:7" x14ac:dyDescent="0.2">
      <c r="A1101" s="5">
        <v>1100</v>
      </c>
      <c r="B1101" s="5">
        <v>3342</v>
      </c>
      <c r="C1101" s="5" t="s">
        <v>3020</v>
      </c>
      <c r="D1101" s="72">
        <v>60000</v>
      </c>
      <c r="E1101" s="5">
        <v>2</v>
      </c>
      <c r="F1101" s="5" t="s">
        <v>3022</v>
      </c>
      <c r="G1101" s="5" t="s">
        <v>3021</v>
      </c>
    </row>
    <row r="1102" spans="1:7" x14ac:dyDescent="0.2">
      <c r="A1102" s="4">
        <v>1101</v>
      </c>
      <c r="B1102" s="4">
        <v>3344</v>
      </c>
      <c r="C1102" s="4" t="s">
        <v>3020</v>
      </c>
      <c r="D1102" s="71">
        <v>60000</v>
      </c>
      <c r="E1102" s="4">
        <v>2</v>
      </c>
      <c r="F1102" s="4" t="s">
        <v>3018</v>
      </c>
      <c r="G1102" s="4" t="s">
        <v>3019</v>
      </c>
    </row>
    <row r="1103" spans="1:7" x14ac:dyDescent="0.2">
      <c r="A1103" s="5">
        <v>1102</v>
      </c>
      <c r="B1103" s="5">
        <v>3347</v>
      </c>
      <c r="C1103" s="5" t="s">
        <v>3020</v>
      </c>
      <c r="D1103" s="72">
        <v>70000</v>
      </c>
      <c r="E1103" s="5">
        <v>4</v>
      </c>
      <c r="F1103" s="5" t="s">
        <v>3022</v>
      </c>
      <c r="G1103" s="5" t="s">
        <v>3019</v>
      </c>
    </row>
    <row r="1104" spans="1:7" x14ac:dyDescent="0.2">
      <c r="A1104" s="4">
        <v>1103</v>
      </c>
      <c r="B1104" s="4">
        <v>3350</v>
      </c>
      <c r="C1104" s="4" t="s">
        <v>3017</v>
      </c>
      <c r="D1104" s="71">
        <v>70000</v>
      </c>
      <c r="E1104" s="4">
        <v>4</v>
      </c>
      <c r="F1104" s="4" t="s">
        <v>3022</v>
      </c>
      <c r="G1104" s="4" t="s">
        <v>3019</v>
      </c>
    </row>
    <row r="1105" spans="1:7" x14ac:dyDescent="0.2">
      <c r="A1105" s="5">
        <v>1104</v>
      </c>
      <c r="B1105" s="5">
        <v>3351</v>
      </c>
      <c r="C1105" s="5" t="s">
        <v>3017</v>
      </c>
      <c r="D1105" s="72">
        <v>70000</v>
      </c>
      <c r="E1105" s="5">
        <v>4</v>
      </c>
      <c r="F1105" s="5" t="s">
        <v>3022</v>
      </c>
      <c r="G1105" s="5" t="s">
        <v>3019</v>
      </c>
    </row>
    <row r="1106" spans="1:7" x14ac:dyDescent="0.2">
      <c r="A1106" s="4">
        <v>1105</v>
      </c>
      <c r="B1106" s="4">
        <v>3354</v>
      </c>
      <c r="C1106" s="4" t="s">
        <v>3017</v>
      </c>
      <c r="D1106" s="71">
        <v>70000</v>
      </c>
      <c r="E1106" s="4">
        <v>4</v>
      </c>
      <c r="F1106" s="4" t="s">
        <v>3022</v>
      </c>
      <c r="G1106" s="4" t="s">
        <v>3019</v>
      </c>
    </row>
    <row r="1107" spans="1:7" x14ac:dyDescent="0.2">
      <c r="A1107" s="5">
        <v>1106</v>
      </c>
      <c r="B1107" s="5">
        <v>3355</v>
      </c>
      <c r="C1107" s="5" t="s">
        <v>3020</v>
      </c>
      <c r="D1107" s="72">
        <v>70000</v>
      </c>
      <c r="E1107" s="5">
        <v>5</v>
      </c>
      <c r="F1107" s="5" t="s">
        <v>3022</v>
      </c>
      <c r="G1107" s="5" t="s">
        <v>3019</v>
      </c>
    </row>
    <row r="1108" spans="1:7" x14ac:dyDescent="0.2">
      <c r="A1108" s="4">
        <v>1107</v>
      </c>
      <c r="B1108" s="4">
        <v>3356</v>
      </c>
      <c r="C1108" s="4" t="s">
        <v>3017</v>
      </c>
      <c r="D1108" s="71">
        <v>40000</v>
      </c>
      <c r="E1108" s="4">
        <v>2</v>
      </c>
      <c r="F1108" s="4" t="s">
        <v>3024</v>
      </c>
      <c r="G1108" s="4" t="s">
        <v>3019</v>
      </c>
    </row>
    <row r="1109" spans="1:7" x14ac:dyDescent="0.2">
      <c r="A1109" s="5">
        <v>1108</v>
      </c>
      <c r="B1109" s="5">
        <v>3359</v>
      </c>
      <c r="C1109" s="5" t="s">
        <v>3017</v>
      </c>
      <c r="D1109" s="72">
        <v>40000</v>
      </c>
      <c r="E1109" s="5">
        <v>2</v>
      </c>
      <c r="F1109" s="5" t="s">
        <v>3024</v>
      </c>
      <c r="G1109" s="5" t="s">
        <v>3019</v>
      </c>
    </row>
    <row r="1110" spans="1:7" x14ac:dyDescent="0.2">
      <c r="A1110" s="4">
        <v>1109</v>
      </c>
      <c r="B1110" s="4">
        <v>3360</v>
      </c>
      <c r="C1110" s="4" t="s">
        <v>3017</v>
      </c>
      <c r="D1110" s="71">
        <v>60000</v>
      </c>
      <c r="E1110" s="4">
        <v>2</v>
      </c>
      <c r="F1110" s="4" t="s">
        <v>3022</v>
      </c>
      <c r="G1110" s="4" t="s">
        <v>3019</v>
      </c>
    </row>
    <row r="1111" spans="1:7" x14ac:dyDescent="0.2">
      <c r="A1111" s="5">
        <v>1110</v>
      </c>
      <c r="B1111" s="5">
        <v>3361</v>
      </c>
      <c r="C1111" s="5" t="s">
        <v>3020</v>
      </c>
      <c r="D1111" s="72">
        <v>60000</v>
      </c>
      <c r="E1111" s="5">
        <v>2</v>
      </c>
      <c r="F1111" s="5" t="s">
        <v>3022</v>
      </c>
      <c r="G1111" s="5" t="s">
        <v>3019</v>
      </c>
    </row>
    <row r="1112" spans="1:7" x14ac:dyDescent="0.2">
      <c r="A1112" s="4">
        <v>1111</v>
      </c>
      <c r="B1112" s="4">
        <v>3366</v>
      </c>
      <c r="C1112" s="4" t="s">
        <v>3017</v>
      </c>
      <c r="D1112" s="71">
        <v>60000</v>
      </c>
      <c r="E1112" s="4">
        <v>2</v>
      </c>
      <c r="F1112" s="4" t="s">
        <v>3022</v>
      </c>
      <c r="G1112" s="4" t="s">
        <v>3019</v>
      </c>
    </row>
    <row r="1113" spans="1:7" x14ac:dyDescent="0.2">
      <c r="A1113" s="5">
        <v>1112</v>
      </c>
      <c r="B1113" s="5">
        <v>3367</v>
      </c>
      <c r="C1113" s="5" t="s">
        <v>3017</v>
      </c>
      <c r="D1113" s="72">
        <v>60000</v>
      </c>
      <c r="E1113" s="5">
        <v>2</v>
      </c>
      <c r="F1113" s="5" t="s">
        <v>3022</v>
      </c>
      <c r="G1113" s="5" t="s">
        <v>3019</v>
      </c>
    </row>
    <row r="1114" spans="1:7" x14ac:dyDescent="0.2">
      <c r="A1114" s="4">
        <v>1113</v>
      </c>
      <c r="B1114" s="4">
        <v>3369</v>
      </c>
      <c r="C1114" s="4" t="s">
        <v>3017</v>
      </c>
      <c r="D1114" s="71">
        <v>70000</v>
      </c>
      <c r="E1114" s="4">
        <v>4</v>
      </c>
      <c r="F1114" s="4" t="s">
        <v>3022</v>
      </c>
      <c r="G1114" s="4" t="s">
        <v>3019</v>
      </c>
    </row>
    <row r="1115" spans="1:7" x14ac:dyDescent="0.2">
      <c r="A1115" s="5">
        <v>1114</v>
      </c>
      <c r="B1115" s="5">
        <v>3374</v>
      </c>
      <c r="C1115" s="5" t="s">
        <v>3017</v>
      </c>
      <c r="D1115" s="72">
        <v>70000</v>
      </c>
      <c r="E1115" s="5">
        <v>2</v>
      </c>
      <c r="F1115" s="5" t="s">
        <v>3023</v>
      </c>
      <c r="G1115" s="5" t="s">
        <v>3019</v>
      </c>
    </row>
    <row r="1116" spans="1:7" x14ac:dyDescent="0.2">
      <c r="A1116" s="4">
        <v>1115</v>
      </c>
      <c r="B1116" s="4">
        <v>3379</v>
      </c>
      <c r="C1116" s="4" t="s">
        <v>3017</v>
      </c>
      <c r="D1116" s="71">
        <v>70000</v>
      </c>
      <c r="E1116" s="4">
        <v>2</v>
      </c>
      <c r="F1116" s="4" t="s">
        <v>3023</v>
      </c>
      <c r="G1116" s="4" t="s">
        <v>3019</v>
      </c>
    </row>
    <row r="1117" spans="1:7" x14ac:dyDescent="0.2">
      <c r="A1117" s="5">
        <v>1116</v>
      </c>
      <c r="B1117" s="5">
        <v>3380</v>
      </c>
      <c r="C1117" s="5" t="s">
        <v>3020</v>
      </c>
      <c r="D1117" s="72">
        <v>70000</v>
      </c>
      <c r="E1117" s="5">
        <v>2</v>
      </c>
      <c r="F1117" s="5" t="s">
        <v>3023</v>
      </c>
      <c r="G1117" s="5" t="s">
        <v>3019</v>
      </c>
    </row>
    <row r="1118" spans="1:7" x14ac:dyDescent="0.2">
      <c r="A1118" s="4">
        <v>1117</v>
      </c>
      <c r="B1118" s="4">
        <v>3381</v>
      </c>
      <c r="C1118" s="4" t="s">
        <v>3020</v>
      </c>
      <c r="D1118" s="71">
        <v>70000</v>
      </c>
      <c r="E1118" s="4">
        <v>2</v>
      </c>
      <c r="F1118" s="4" t="s">
        <v>3023</v>
      </c>
      <c r="G1118" s="4" t="s">
        <v>3019</v>
      </c>
    </row>
    <row r="1119" spans="1:7" x14ac:dyDescent="0.2">
      <c r="A1119" s="5">
        <v>1118</v>
      </c>
      <c r="B1119" s="5">
        <v>3385</v>
      </c>
      <c r="C1119" s="5" t="s">
        <v>3017</v>
      </c>
      <c r="D1119" s="72">
        <v>60000</v>
      </c>
      <c r="E1119" s="5">
        <v>2</v>
      </c>
      <c r="F1119" s="5" t="s">
        <v>3022</v>
      </c>
      <c r="G1119" s="5" t="s">
        <v>3019</v>
      </c>
    </row>
    <row r="1120" spans="1:7" x14ac:dyDescent="0.2">
      <c r="A1120" s="4">
        <v>1119</v>
      </c>
      <c r="B1120" s="4">
        <v>3386</v>
      </c>
      <c r="C1120" s="4" t="s">
        <v>3017</v>
      </c>
      <c r="D1120" s="71">
        <v>60000</v>
      </c>
      <c r="E1120" s="4">
        <v>2</v>
      </c>
      <c r="F1120" s="4" t="s">
        <v>3022</v>
      </c>
      <c r="G1120" s="4" t="s">
        <v>3019</v>
      </c>
    </row>
    <row r="1121" spans="1:7" x14ac:dyDescent="0.2">
      <c r="A1121" s="5">
        <v>1120</v>
      </c>
      <c r="B1121" s="5">
        <v>3393</v>
      </c>
      <c r="C1121" s="5" t="s">
        <v>3017</v>
      </c>
      <c r="D1121" s="72">
        <v>60000</v>
      </c>
      <c r="E1121" s="5">
        <v>2</v>
      </c>
      <c r="F1121" s="5" t="s">
        <v>3022</v>
      </c>
      <c r="G1121" s="5" t="s">
        <v>3021</v>
      </c>
    </row>
    <row r="1122" spans="1:7" x14ac:dyDescent="0.2">
      <c r="A1122" s="4">
        <v>1121</v>
      </c>
      <c r="B1122" s="4">
        <v>3397</v>
      </c>
      <c r="C1122" s="4" t="s">
        <v>3017</v>
      </c>
      <c r="D1122" s="71">
        <v>60000</v>
      </c>
      <c r="E1122" s="4">
        <v>3</v>
      </c>
      <c r="F1122" s="4" t="s">
        <v>3023</v>
      </c>
      <c r="G1122" s="4" t="s">
        <v>3019</v>
      </c>
    </row>
    <row r="1123" spans="1:7" x14ac:dyDescent="0.2">
      <c r="A1123" s="5">
        <v>1122</v>
      </c>
      <c r="B1123" s="5">
        <v>3399</v>
      </c>
      <c r="C1123" s="5" t="s">
        <v>3020</v>
      </c>
      <c r="D1123" s="72">
        <v>60000</v>
      </c>
      <c r="E1123" s="5">
        <v>3</v>
      </c>
      <c r="F1123" s="5" t="s">
        <v>3023</v>
      </c>
      <c r="G1123" s="5" t="s">
        <v>3019</v>
      </c>
    </row>
    <row r="1124" spans="1:7" x14ac:dyDescent="0.2">
      <c r="A1124" s="4">
        <v>1123</v>
      </c>
      <c r="B1124" s="4">
        <v>3400</v>
      </c>
      <c r="C1124" s="4" t="s">
        <v>3017</v>
      </c>
      <c r="D1124" s="71">
        <v>70000</v>
      </c>
      <c r="E1124" s="4">
        <v>4</v>
      </c>
      <c r="F1124" s="4" t="s">
        <v>3022</v>
      </c>
      <c r="G1124" s="4" t="s">
        <v>3019</v>
      </c>
    </row>
    <row r="1125" spans="1:7" x14ac:dyDescent="0.2">
      <c r="A1125" s="5">
        <v>1124</v>
      </c>
      <c r="B1125" s="5">
        <v>3403</v>
      </c>
      <c r="C1125" s="5" t="s">
        <v>3017</v>
      </c>
      <c r="D1125" s="72">
        <v>170000</v>
      </c>
      <c r="E1125" s="5">
        <v>2</v>
      </c>
      <c r="F1125" s="5" t="s">
        <v>3018</v>
      </c>
      <c r="G1125" s="5" t="s">
        <v>3019</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zoomScale="90" zoomScaleNormal="90" workbookViewId="0">
      <selection activeCell="C12" sqref="C12"/>
    </sheetView>
  </sheetViews>
  <sheetFormatPr defaultRowHeight="14.25" x14ac:dyDescent="0.2"/>
  <cols>
    <col min="2" max="2" width="21" bestFit="1" customWidth="1"/>
    <col min="3" max="3" width="17.125" bestFit="1" customWidth="1"/>
    <col min="4" max="4" width="8.875" customWidth="1"/>
    <col min="5" max="5" width="12" bestFit="1" customWidth="1"/>
  </cols>
  <sheetData>
    <row r="3" spans="2:5" x14ac:dyDescent="0.2">
      <c r="B3" s="7" t="s">
        <v>3225</v>
      </c>
      <c r="C3" s="7" t="s">
        <v>3029</v>
      </c>
    </row>
    <row r="4" spans="2:5" x14ac:dyDescent="0.2">
      <c r="B4" s="7" t="s">
        <v>3026</v>
      </c>
      <c r="C4" s="19" t="s">
        <v>3017</v>
      </c>
      <c r="D4" s="19" t="s">
        <v>3020</v>
      </c>
      <c r="E4" s="19" t="s">
        <v>3027</v>
      </c>
    </row>
    <row r="5" spans="2:5" x14ac:dyDescent="0.2">
      <c r="B5" s="20" t="s">
        <v>3018</v>
      </c>
      <c r="C5" s="10">
        <v>12400000</v>
      </c>
      <c r="D5" s="10">
        <v>9910000</v>
      </c>
      <c r="E5" s="10">
        <v>22310000</v>
      </c>
    </row>
    <row r="6" spans="2:5" x14ac:dyDescent="0.2">
      <c r="B6" s="20" t="s">
        <v>3025</v>
      </c>
      <c r="C6" s="10">
        <v>11110000</v>
      </c>
      <c r="D6" s="10">
        <v>5750000</v>
      </c>
      <c r="E6" s="10">
        <v>16860000</v>
      </c>
    </row>
    <row r="7" spans="2:5" x14ac:dyDescent="0.2">
      <c r="B7" s="20" t="s">
        <v>3023</v>
      </c>
      <c r="C7" s="10">
        <v>3960000</v>
      </c>
      <c r="D7" s="10">
        <v>3860000</v>
      </c>
      <c r="E7" s="10">
        <v>7820000</v>
      </c>
    </row>
    <row r="8" spans="2:5" x14ac:dyDescent="0.2">
      <c r="B8" s="20" t="s">
        <v>3022</v>
      </c>
      <c r="C8" s="10">
        <v>10930000</v>
      </c>
      <c r="D8" s="10">
        <v>7490000</v>
      </c>
      <c r="E8" s="10">
        <v>18420000</v>
      </c>
    </row>
    <row r="9" spans="2:5" x14ac:dyDescent="0.2">
      <c r="B9" s="20" t="s">
        <v>3024</v>
      </c>
      <c r="C9" s="10">
        <v>1040000</v>
      </c>
      <c r="D9" s="10">
        <v>770000</v>
      </c>
      <c r="E9" s="10">
        <v>1810000</v>
      </c>
    </row>
    <row r="10" spans="2:5" x14ac:dyDescent="0.2">
      <c r="B10" s="20" t="s">
        <v>3027</v>
      </c>
      <c r="C10" s="10">
        <v>39440000</v>
      </c>
      <c r="D10" s="10">
        <v>27780000</v>
      </c>
      <c r="E10" s="10">
        <v>67220000</v>
      </c>
    </row>
    <row r="13" spans="2:5" x14ac:dyDescent="0.2">
      <c r="B13" s="8"/>
      <c r="C13" s="10"/>
      <c r="D13" s="10"/>
    </row>
    <row r="14" spans="2:5" x14ac:dyDescent="0.2">
      <c r="B14" s="8"/>
      <c r="C14" s="10"/>
      <c r="D14" s="10"/>
    </row>
    <row r="15" spans="2:5" x14ac:dyDescent="0.2">
      <c r="B15" s="8"/>
      <c r="C15" s="10"/>
      <c r="D15" s="10"/>
    </row>
    <row r="16" spans="2:5" x14ac:dyDescent="0.2">
      <c r="B16" s="8"/>
      <c r="C16" s="10"/>
      <c r="D16" s="10"/>
    </row>
    <row r="17" spans="2:4" x14ac:dyDescent="0.2">
      <c r="B17" s="8"/>
      <c r="C17" s="10"/>
      <c r="D17" s="10"/>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zoomScale="90" zoomScaleNormal="90" workbookViewId="0">
      <selection activeCell="I2" sqref="I2"/>
    </sheetView>
  </sheetViews>
  <sheetFormatPr defaultRowHeight="14.25" x14ac:dyDescent="0.2"/>
  <cols>
    <col min="2" max="2" width="16.625" bestFit="1" customWidth="1"/>
    <col min="3" max="3" width="17.125" bestFit="1" customWidth="1"/>
    <col min="4" max="4" width="9.875" customWidth="1"/>
    <col min="5" max="5" width="12" bestFit="1" customWidth="1"/>
    <col min="6" max="6" width="13.875" customWidth="1"/>
    <col min="7" max="7" width="15.5" bestFit="1" customWidth="1"/>
    <col min="8" max="8" width="9.875" bestFit="1" customWidth="1"/>
  </cols>
  <sheetData>
    <row r="3" spans="2:5" x14ac:dyDescent="0.2">
      <c r="B3" s="7" t="s">
        <v>3028</v>
      </c>
      <c r="C3" s="7" t="s">
        <v>3029</v>
      </c>
    </row>
    <row r="4" spans="2:5" x14ac:dyDescent="0.2">
      <c r="B4" s="7" t="s">
        <v>3026</v>
      </c>
      <c r="C4" s="19" t="s">
        <v>3017</v>
      </c>
      <c r="D4" s="19" t="s">
        <v>3020</v>
      </c>
      <c r="E4" s="19" t="s">
        <v>3027</v>
      </c>
    </row>
    <row r="5" spans="2:5" x14ac:dyDescent="0.2">
      <c r="B5" s="20" t="s">
        <v>4</v>
      </c>
      <c r="C5" s="10"/>
      <c r="D5" s="10"/>
      <c r="E5" s="10"/>
    </row>
    <row r="6" spans="2:5" x14ac:dyDescent="0.2">
      <c r="B6" s="9">
        <v>10000</v>
      </c>
      <c r="C6" s="10">
        <v>31997.77</v>
      </c>
      <c r="D6" s="10">
        <v>21418.59</v>
      </c>
      <c r="E6" s="10">
        <v>53416.36</v>
      </c>
    </row>
    <row r="7" spans="2:5" x14ac:dyDescent="0.2">
      <c r="B7" s="9">
        <v>20000</v>
      </c>
      <c r="C7" s="10">
        <v>10891.22</v>
      </c>
      <c r="D7" s="10">
        <v>1371.36</v>
      </c>
      <c r="E7" s="10">
        <v>12262.58</v>
      </c>
    </row>
    <row r="8" spans="2:5" x14ac:dyDescent="0.2">
      <c r="B8" s="9">
        <v>30000</v>
      </c>
      <c r="C8" s="10">
        <v>25326.89</v>
      </c>
      <c r="D8" s="10">
        <v>52133.760000000002</v>
      </c>
      <c r="E8" s="10">
        <v>77460.649999999994</v>
      </c>
    </row>
    <row r="9" spans="2:5" x14ac:dyDescent="0.2">
      <c r="B9" s="9">
        <v>40000</v>
      </c>
      <c r="C9" s="10">
        <v>43761.440000000002</v>
      </c>
      <c r="D9" s="10">
        <v>34538.21</v>
      </c>
      <c r="E9" s="10">
        <v>78299.649999999994</v>
      </c>
    </row>
    <row r="10" spans="2:5" x14ac:dyDescent="0.2">
      <c r="B10" s="9">
        <v>50000</v>
      </c>
      <c r="C10" s="10">
        <v>18465.32</v>
      </c>
      <c r="D10" s="10">
        <v>18837.23</v>
      </c>
      <c r="E10" s="10">
        <v>37302.550000000003</v>
      </c>
    </row>
    <row r="11" spans="2:5" x14ac:dyDescent="0.2">
      <c r="B11" s="9">
        <v>60000</v>
      </c>
      <c r="C11" s="10">
        <v>96186.33</v>
      </c>
      <c r="D11" s="10">
        <v>56017.36</v>
      </c>
      <c r="E11" s="10">
        <v>152203.69</v>
      </c>
    </row>
    <row r="12" spans="2:5" x14ac:dyDescent="0.2">
      <c r="B12" s="9">
        <v>70000</v>
      </c>
      <c r="C12" s="10">
        <v>62898.89</v>
      </c>
      <c r="D12" s="10">
        <v>30273.64</v>
      </c>
      <c r="E12" s="10">
        <v>93172.53</v>
      </c>
    </row>
    <row r="13" spans="2:5" x14ac:dyDescent="0.2">
      <c r="B13" s="9">
        <v>80000</v>
      </c>
      <c r="C13" s="10">
        <v>24659.39</v>
      </c>
      <c r="D13" s="10">
        <v>40382.74</v>
      </c>
      <c r="E13" s="10">
        <v>65042.13</v>
      </c>
    </row>
    <row r="14" spans="2:5" x14ac:dyDescent="0.2">
      <c r="B14" s="9">
        <v>90000</v>
      </c>
      <c r="C14" s="10">
        <v>18351.97</v>
      </c>
      <c r="D14" s="10">
        <v>2155.8000000000002</v>
      </c>
      <c r="E14" s="10">
        <v>20507.77</v>
      </c>
    </row>
    <row r="15" spans="2:5" x14ac:dyDescent="0.2">
      <c r="B15" s="9">
        <v>100000</v>
      </c>
      <c r="C15" s="10">
        <v>5009.04</v>
      </c>
      <c r="D15" s="10"/>
      <c r="E15" s="10">
        <v>5009.04</v>
      </c>
    </row>
    <row r="16" spans="2:5" x14ac:dyDescent="0.2">
      <c r="B16" s="9">
        <v>110000</v>
      </c>
      <c r="C16" s="10">
        <v>5192.12</v>
      </c>
      <c r="D16" s="10">
        <v>31.24</v>
      </c>
      <c r="E16" s="10">
        <v>5223.3599999999997</v>
      </c>
    </row>
    <row r="17" spans="2:5" x14ac:dyDescent="0.2">
      <c r="B17" s="9">
        <v>120000</v>
      </c>
      <c r="C17" s="10">
        <v>1316.84</v>
      </c>
      <c r="D17" s="10">
        <v>2227.23</v>
      </c>
      <c r="E17" s="10">
        <v>3544.07</v>
      </c>
    </row>
    <row r="18" spans="2:5" x14ac:dyDescent="0.2">
      <c r="B18" s="9">
        <v>130000</v>
      </c>
      <c r="C18" s="10">
        <v>1815.74</v>
      </c>
      <c r="D18" s="10">
        <v>6219.98</v>
      </c>
      <c r="E18" s="10">
        <v>8035.72</v>
      </c>
    </row>
    <row r="19" spans="2:5" x14ac:dyDescent="0.2">
      <c r="B19" s="9">
        <v>150000</v>
      </c>
      <c r="C19" s="10"/>
      <c r="D19" s="10">
        <v>12.9</v>
      </c>
      <c r="E19" s="10">
        <v>12.9</v>
      </c>
    </row>
    <row r="20" spans="2:5" x14ac:dyDescent="0.2">
      <c r="B20" s="9">
        <v>160000</v>
      </c>
      <c r="C20" s="10">
        <v>313.63</v>
      </c>
      <c r="D20" s="10">
        <v>1287.17</v>
      </c>
      <c r="E20" s="10">
        <v>1600.8</v>
      </c>
    </row>
    <row r="21" spans="2:5" x14ac:dyDescent="0.2">
      <c r="B21" s="9">
        <v>170000</v>
      </c>
      <c r="C21" s="10">
        <v>705.62</v>
      </c>
      <c r="D21" s="10"/>
      <c r="E21" s="10">
        <v>705.62</v>
      </c>
    </row>
    <row r="22" spans="2:5" x14ac:dyDescent="0.2">
      <c r="B22" s="20" t="s">
        <v>24</v>
      </c>
      <c r="C22" s="10"/>
      <c r="D22" s="10"/>
      <c r="E22" s="10"/>
    </row>
    <row r="23" spans="2:5" x14ac:dyDescent="0.2">
      <c r="B23" s="9">
        <v>10000</v>
      </c>
      <c r="C23" s="10">
        <v>6173.07</v>
      </c>
      <c r="D23" s="10">
        <v>41416.46</v>
      </c>
      <c r="E23" s="10">
        <v>47589.53</v>
      </c>
    </row>
    <row r="24" spans="2:5" x14ac:dyDescent="0.2">
      <c r="B24" s="9">
        <v>20000</v>
      </c>
      <c r="C24" s="10">
        <v>12378.79</v>
      </c>
      <c r="D24" s="10">
        <v>46964.51</v>
      </c>
      <c r="E24" s="10">
        <v>59343.3</v>
      </c>
    </row>
    <row r="25" spans="2:5" x14ac:dyDescent="0.2">
      <c r="B25" s="9">
        <v>30000</v>
      </c>
      <c r="C25" s="10">
        <v>6525.13</v>
      </c>
      <c r="D25" s="10">
        <v>33614.46</v>
      </c>
      <c r="E25" s="10">
        <v>40139.589999999997</v>
      </c>
    </row>
    <row r="26" spans="2:5" x14ac:dyDescent="0.2">
      <c r="B26" s="9">
        <v>40000</v>
      </c>
      <c r="C26" s="10">
        <v>46878.73</v>
      </c>
      <c r="D26" s="10">
        <v>36085.050000000003</v>
      </c>
      <c r="E26" s="10">
        <v>82963.78</v>
      </c>
    </row>
    <row r="27" spans="2:5" x14ac:dyDescent="0.2">
      <c r="B27" s="9">
        <v>50000</v>
      </c>
      <c r="C27" s="10">
        <v>3226.86</v>
      </c>
      <c r="D27" s="10">
        <v>17746.7</v>
      </c>
      <c r="E27" s="10">
        <v>20973.56</v>
      </c>
    </row>
    <row r="28" spans="2:5" x14ac:dyDescent="0.2">
      <c r="B28" s="9">
        <v>60000</v>
      </c>
      <c r="C28" s="10">
        <v>93181.5</v>
      </c>
      <c r="D28" s="10">
        <v>44428.75</v>
      </c>
      <c r="E28" s="10">
        <v>137610.25</v>
      </c>
    </row>
    <row r="29" spans="2:5" x14ac:dyDescent="0.2">
      <c r="B29" s="9">
        <v>70000</v>
      </c>
      <c r="C29" s="10">
        <v>33232.76</v>
      </c>
      <c r="D29" s="10">
        <v>24720.23</v>
      </c>
      <c r="E29" s="10">
        <v>57952.99</v>
      </c>
    </row>
    <row r="30" spans="2:5" x14ac:dyDescent="0.2">
      <c r="B30" s="9">
        <v>80000</v>
      </c>
      <c r="C30" s="10">
        <v>13116.38</v>
      </c>
      <c r="D30" s="10">
        <v>20323.099999999999</v>
      </c>
      <c r="E30" s="10">
        <v>33439.480000000003</v>
      </c>
    </row>
    <row r="31" spans="2:5" x14ac:dyDescent="0.2">
      <c r="B31" s="9">
        <v>90000</v>
      </c>
      <c r="C31" s="10">
        <v>18752.73</v>
      </c>
      <c r="D31" s="10">
        <v>1500.7</v>
      </c>
      <c r="E31" s="10">
        <v>20253.43</v>
      </c>
    </row>
    <row r="32" spans="2:5" x14ac:dyDescent="0.2">
      <c r="B32" s="9">
        <v>100000</v>
      </c>
      <c r="C32" s="10">
        <v>2999.52</v>
      </c>
      <c r="D32" s="10">
        <v>432.53</v>
      </c>
      <c r="E32" s="10">
        <v>3432.05</v>
      </c>
    </row>
    <row r="33" spans="2:5" x14ac:dyDescent="0.2">
      <c r="B33" s="9">
        <v>110000</v>
      </c>
      <c r="C33" s="10">
        <v>3565.68</v>
      </c>
      <c r="D33" s="10">
        <v>4713.6899999999996</v>
      </c>
      <c r="E33" s="10">
        <v>8279.3700000000008</v>
      </c>
    </row>
    <row r="34" spans="2:5" x14ac:dyDescent="0.2">
      <c r="B34" s="9">
        <v>120000</v>
      </c>
      <c r="C34" s="10">
        <v>1966.95</v>
      </c>
      <c r="D34" s="10">
        <v>243.33</v>
      </c>
      <c r="E34" s="10">
        <v>2210.2800000000002</v>
      </c>
    </row>
    <row r="35" spans="2:5" x14ac:dyDescent="0.2">
      <c r="B35" s="9">
        <v>130000</v>
      </c>
      <c r="C35" s="10">
        <v>3565.91</v>
      </c>
      <c r="D35" s="10">
        <v>2957.38</v>
      </c>
      <c r="E35" s="10">
        <v>6523.29</v>
      </c>
    </row>
    <row r="36" spans="2:5" x14ac:dyDescent="0.2">
      <c r="B36" s="9">
        <v>150000</v>
      </c>
      <c r="C36" s="10"/>
      <c r="D36" s="10">
        <v>376.45</v>
      </c>
      <c r="E36" s="10">
        <v>376.45</v>
      </c>
    </row>
    <row r="37" spans="2:5" x14ac:dyDescent="0.2">
      <c r="B37" s="9">
        <v>160000</v>
      </c>
      <c r="C37" s="10">
        <v>601.13</v>
      </c>
      <c r="D37" s="10">
        <v>255.29</v>
      </c>
      <c r="E37" s="10">
        <v>856.42</v>
      </c>
    </row>
    <row r="38" spans="2:5" x14ac:dyDescent="0.2">
      <c r="B38" s="9">
        <v>170000</v>
      </c>
      <c r="C38" s="10">
        <v>2033.3</v>
      </c>
      <c r="D38" s="10">
        <v>257.52</v>
      </c>
      <c r="E38" s="10">
        <v>2290.8200000000002</v>
      </c>
    </row>
    <row r="39" spans="2:5" x14ac:dyDescent="0.2">
      <c r="B39" s="20" t="s">
        <v>16</v>
      </c>
      <c r="C39" s="10"/>
      <c r="D39" s="10"/>
      <c r="E39" s="10"/>
    </row>
    <row r="40" spans="2:5" x14ac:dyDescent="0.2">
      <c r="B40" s="9">
        <v>10000</v>
      </c>
      <c r="C40" s="10">
        <v>8136.06</v>
      </c>
      <c r="D40" s="10">
        <v>12445.53</v>
      </c>
      <c r="E40" s="10">
        <v>20581.59</v>
      </c>
    </row>
    <row r="41" spans="2:5" x14ac:dyDescent="0.2">
      <c r="B41" s="9">
        <v>20000</v>
      </c>
      <c r="C41" s="10">
        <v>27036.13</v>
      </c>
      <c r="D41" s="10">
        <v>29156.57</v>
      </c>
      <c r="E41" s="10">
        <v>56192.7</v>
      </c>
    </row>
    <row r="42" spans="2:5" x14ac:dyDescent="0.2">
      <c r="B42" s="9">
        <v>30000</v>
      </c>
      <c r="C42" s="10">
        <v>34049.19</v>
      </c>
      <c r="D42" s="10">
        <v>32028.32</v>
      </c>
      <c r="E42" s="10">
        <v>66077.509999999995</v>
      </c>
    </row>
    <row r="43" spans="2:5" x14ac:dyDescent="0.2">
      <c r="B43" s="9">
        <v>40000</v>
      </c>
      <c r="C43" s="10">
        <v>33899.64</v>
      </c>
      <c r="D43" s="10">
        <v>102520.31</v>
      </c>
      <c r="E43" s="10">
        <v>136419.95000000001</v>
      </c>
    </row>
    <row r="44" spans="2:5" x14ac:dyDescent="0.2">
      <c r="B44" s="9">
        <v>50000</v>
      </c>
      <c r="C44" s="10">
        <v>13973</v>
      </c>
      <c r="D44" s="10">
        <v>1610.62</v>
      </c>
      <c r="E44" s="10">
        <v>15583.62</v>
      </c>
    </row>
    <row r="45" spans="2:5" x14ac:dyDescent="0.2">
      <c r="B45" s="9">
        <v>60000</v>
      </c>
      <c r="C45" s="10">
        <v>81898.63</v>
      </c>
      <c r="D45" s="10">
        <v>78117.36</v>
      </c>
      <c r="E45" s="10">
        <v>160015.99</v>
      </c>
    </row>
    <row r="46" spans="2:5" x14ac:dyDescent="0.2">
      <c r="B46" s="9">
        <v>70000</v>
      </c>
      <c r="C46" s="10">
        <v>42654.26</v>
      </c>
      <c r="D46" s="10">
        <v>30574.23</v>
      </c>
      <c r="E46" s="10">
        <v>73228.490000000005</v>
      </c>
    </row>
    <row r="47" spans="2:5" x14ac:dyDescent="0.2">
      <c r="B47" s="9">
        <v>80000</v>
      </c>
      <c r="C47" s="10">
        <v>35171.39</v>
      </c>
      <c r="D47" s="10">
        <v>25686</v>
      </c>
      <c r="E47" s="10">
        <v>60857.39</v>
      </c>
    </row>
    <row r="48" spans="2:5" x14ac:dyDescent="0.2">
      <c r="B48" s="9">
        <v>90000</v>
      </c>
      <c r="C48" s="10">
        <v>41790.6</v>
      </c>
      <c r="D48" s="10">
        <v>13152.83</v>
      </c>
      <c r="E48" s="10">
        <v>54943.43</v>
      </c>
    </row>
    <row r="49" spans="2:5" x14ac:dyDescent="0.2">
      <c r="B49" s="9">
        <v>100000</v>
      </c>
      <c r="C49" s="10">
        <v>3673.01</v>
      </c>
      <c r="D49" s="10">
        <v>1108.77</v>
      </c>
      <c r="E49" s="10">
        <v>4781.78</v>
      </c>
    </row>
    <row r="50" spans="2:5" x14ac:dyDescent="0.2">
      <c r="B50" s="9">
        <v>110000</v>
      </c>
      <c r="C50" s="10">
        <v>7599</v>
      </c>
      <c r="D50" s="10">
        <v>9607.49</v>
      </c>
      <c r="E50" s="10">
        <v>17206.490000000002</v>
      </c>
    </row>
    <row r="51" spans="2:5" x14ac:dyDescent="0.2">
      <c r="B51" s="9">
        <v>120000</v>
      </c>
      <c r="C51" s="10">
        <v>2560.65</v>
      </c>
      <c r="D51" s="10">
        <v>2230.12</v>
      </c>
      <c r="E51" s="10">
        <v>4790.7700000000004</v>
      </c>
    </row>
    <row r="52" spans="2:5" x14ac:dyDescent="0.2">
      <c r="B52" s="9">
        <v>130000</v>
      </c>
      <c r="C52" s="10">
        <v>6453.47</v>
      </c>
      <c r="D52" s="10">
        <v>501.38</v>
      </c>
      <c r="E52" s="10">
        <v>6954.85</v>
      </c>
    </row>
    <row r="53" spans="2:5" x14ac:dyDescent="0.2">
      <c r="B53" s="9">
        <v>150000</v>
      </c>
      <c r="C53" s="10">
        <v>2277.0300000000002</v>
      </c>
      <c r="D53" s="10">
        <v>255.88</v>
      </c>
      <c r="E53" s="10">
        <v>2532.91</v>
      </c>
    </row>
    <row r="54" spans="2:5" x14ac:dyDescent="0.2">
      <c r="B54" s="9">
        <v>170000</v>
      </c>
      <c r="C54" s="10">
        <v>5259.08</v>
      </c>
      <c r="D54" s="10"/>
      <c r="E54" s="10">
        <v>5259.08</v>
      </c>
    </row>
    <row r="55" spans="2:5" x14ac:dyDescent="0.2">
      <c r="B55" s="20" t="s">
        <v>3027</v>
      </c>
      <c r="C55" s="10">
        <v>941521.79</v>
      </c>
      <c r="D55" s="10">
        <v>881938.77</v>
      </c>
      <c r="E55" s="10">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
</file>

<file path=customXml/item6.xml>��
</file>

<file path=customXml/item7.xml>��
</file>

<file path=customXml/item8.xml>��
</file>

<file path=customXml/item9.xml>��
</file>

<file path=customXml/item10.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1.xml>��
</file>

<file path=customXml/item12.xml>��
</file>

<file path=customXml/item13.xml>��
</file>

<file path=customXml/item14.xml><?xml version="1.0" encoding="utf-8"?>
<?mso-contentType ?>
<FormTemplates xmlns="http://schemas.microsoft.com/sharepoint/v3/contenttype/forms">
  <Display>DocumentLibraryForm</Display>
  <Edit>DocumentLibraryForm</Edit>
  <New>DocumentLibraryForm</New>
</FormTemplates>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00CD2FE-3BB6-4C76-8170-B66A162B5DB5}">
  <ds:schemaRefs/>
</ds:datastoreItem>
</file>

<file path=customXml/itemProps2.xml><?xml version="1.0" encoding="utf-8"?>
<ds:datastoreItem xmlns:ds="http://schemas.openxmlformats.org/officeDocument/2006/customXml" ds:itemID="{BB76A9A3-04EC-4CF3-B9DD-3051401334BA}">
  <ds:schemaRefs/>
</ds:datastoreItem>
</file>

<file path=customXml/itemProps3.xml><?xml version="1.0" encoding="utf-8"?>
<ds:datastoreItem xmlns:ds="http://schemas.openxmlformats.org/officeDocument/2006/customXml" ds:itemID="{173E0530-C6DE-492A-B385-609B248FCF35}">
  <ds:schemaRefs/>
</ds:datastoreItem>
</file>

<file path=customXml/itemProps4.xml><?xml version="1.0" encoding="utf-8"?>
<ds:datastoreItem xmlns:ds="http://schemas.openxmlformats.org/officeDocument/2006/customXml" ds:itemID="{D8A1804C-E25D-4DD2-9A56-AB80C5E94EE4}">
  <ds:schemaRefs>
    <ds:schemaRef ds:uri="bcc4d9e8-e791-4d0b-8aa0-cb3b5fa7a0a2"/>
    <ds:schemaRef ds:uri="http://purl.org/dc/terms/"/>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5.xml><?xml version="1.0" encoding="utf-8"?>
<ds:datastoreItem xmlns:ds="http://schemas.openxmlformats.org/officeDocument/2006/customXml" ds:itemID="{A929444E-6C54-4B1E-8797-3F3D3FF8B0FA}">
  <ds:schemaRefs/>
</ds:datastoreItem>
</file>

<file path=customXml/itemProps6.xml><?xml version="1.0" encoding="utf-8"?>
<ds:datastoreItem xmlns:ds="http://schemas.openxmlformats.org/officeDocument/2006/customXml" ds:itemID="{5A82F238-8878-4300-AD04-E48E2582D75B}">
  <ds:schemaRefs/>
</ds:datastoreItem>
</file>

<file path=customXml/itemProps7.xml><?xml version="1.0" encoding="utf-8"?>
<ds:datastoreItem xmlns:ds="http://schemas.openxmlformats.org/officeDocument/2006/customXml" ds:itemID="{CD51007E-F133-414A-B985-63CAE421D981}">
  <ds:schemaRefs/>
</ds:datastoreItem>
</file>

<file path=customXml/itemProps8.xml><?xml version="1.0" encoding="utf-8"?>
<ds:datastoreItem xmlns:ds="http://schemas.openxmlformats.org/officeDocument/2006/customXml" ds:itemID="{A5C993AA-C298-4D49-965C-ADC2619784C1}">
  <ds:schemaRefs/>
</ds:datastoreItem>
</file>

<file path=customXml/itemProps9.xml><?xml version="1.0" encoding="utf-8"?>
<ds:datastoreItem xmlns:ds="http://schemas.openxmlformats.org/officeDocument/2006/customXml" ds:itemID="{B99428F1-1CB5-49F5-B491-ABB196CF0A5D}">
  <ds:schemaRefs/>
</ds:datastoreItem>
</file>

<file path=customXml/itemProps10.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1.xml><?xml version="1.0" encoding="utf-8"?>
<ds:datastoreItem xmlns:ds="http://schemas.openxmlformats.org/officeDocument/2006/customXml" ds:itemID="{C2548856-49D7-4604-87FB-11A9318FDD59}">
  <ds:schemaRefs/>
</ds:datastoreItem>
</file>

<file path=customXml/itemProps12.xml><?xml version="1.0" encoding="utf-8"?>
<ds:datastoreItem xmlns:ds="http://schemas.openxmlformats.org/officeDocument/2006/customXml" ds:itemID="{29A5B56A-413C-4A07-97EE-C8E78089144D}">
  <ds:schemaRefs/>
</ds:datastoreItem>
</file>

<file path=customXml/itemProps13.xml><?xml version="1.0" encoding="utf-8"?>
<ds:datastoreItem xmlns:ds="http://schemas.openxmlformats.org/officeDocument/2006/customXml" ds:itemID="{8E32F7DB-AD77-4F81-AA15-F35959EB62B5}">
  <ds:schemaRefs/>
</ds:datastoreItem>
</file>

<file path=customXml/itemProps14.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15.xml><?xml version="1.0" encoding="utf-8"?>
<ds:datastoreItem xmlns:ds="http://schemas.openxmlformats.org/officeDocument/2006/customXml" ds:itemID="{06238C4F-E781-4295-90C4-87A43F89CDE1}">
  <ds:schemaRefs/>
</ds:datastoreItem>
</file>

<file path=customXml/itemProps16.xml><?xml version="1.0" encoding="utf-8"?>
<ds:datastoreItem xmlns:ds="http://schemas.openxmlformats.org/officeDocument/2006/customXml" ds:itemID="{E45ABDDF-9D18-4AB0-B96D-155D20579DD9}">
  <ds:schemaRefs/>
</ds:datastoreItem>
</file>

<file path=customXml/itemProps17.xml><?xml version="1.0" encoding="utf-8"?>
<ds:datastoreItem xmlns:ds="http://schemas.openxmlformats.org/officeDocument/2006/customXml" ds:itemID="{7851218E-49C3-49EE-B779-AEF4B25B7804}">
  <ds:schemaRefs/>
</ds:datastoreItem>
</file>

<file path=customXml/itemProps18.xml><?xml version="1.0" encoding="utf-8"?>
<ds:datastoreItem xmlns:ds="http://schemas.openxmlformats.org/officeDocument/2006/customXml" ds:itemID="{CFEA0878-2C4C-40DB-87B6-C0B8D13FCF81}">
  <ds:schemaRefs/>
</ds:datastoreItem>
</file>

<file path=customXml/itemProps19.xml><?xml version="1.0" encoding="utf-8"?>
<ds:datastoreItem xmlns:ds="http://schemas.openxmlformats.org/officeDocument/2006/customXml" ds:itemID="{EEE5E252-BBD8-4FBD-ABC4-307B3EA8DF09}">
  <ds:schemaRefs/>
</ds:datastoreItem>
</file>

<file path=customXml/itemProps20.xml><?xml version="1.0" encoding="utf-8"?>
<ds:datastoreItem xmlns:ds="http://schemas.openxmlformats.org/officeDocument/2006/customXml" ds:itemID="{3F617411-A6F9-47A1-968E-4559298C92E2}">
  <ds:schemaRefs/>
</ds:datastoreItem>
</file>

<file path=customXml/itemProps21.xml><?xml version="1.0" encoding="utf-8"?>
<ds:datastoreItem xmlns:ds="http://schemas.openxmlformats.org/officeDocument/2006/customXml" ds:itemID="{B5CCA5F6-9018-4D85-A0D2-0D16470ADD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Introduction</vt:lpstr>
      <vt:lpstr>Actual Data</vt:lpstr>
      <vt:lpstr>Rough Data</vt:lpstr>
      <vt:lpstr>Univariate Analysis</vt:lpstr>
      <vt:lpstr>Linear Regression</vt:lpstr>
      <vt:lpstr>Cleaned Data</vt:lpstr>
      <vt:lpstr>Working</vt:lpstr>
      <vt:lpstr>Dashboard I</vt:lpstr>
      <vt:lpstr>Dashboard II</vt:lpstr>
      <vt:lpstr>Regional Sales</vt:lpstr>
      <vt:lpstr>Top 10 State</vt:lpstr>
      <vt:lpstr>Region Profit</vt:lpstr>
      <vt:lpstr>Unit sales</vt:lpstr>
      <vt:lpstr>Prediction vs Sales</vt:lpstr>
      <vt:lpstr>Sub Category Sales</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2022-07-24T14:05:39Z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